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5444725084694e32" /></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30" windowWidth="20610" windowHeight="10290" activeTab="2"/>
  </bookViews>
  <sheets>
    <sheet name="CDKT_Q4-2014" sheetId="3" r:id="rId1"/>
    <sheet name="KQSXKD" sheetId="2" r:id="rId2"/>
    <sheet name="LCTT theo KT " sheetId="1" r:id="rId3"/>
    <sheet name="TM BCTC"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s>
  <definedNames>
    <definedName name="_1_??" localSheetId="0">BlankMacro1</definedName>
    <definedName name="_2_??" localSheetId="3">BlankMacro1</definedName>
    <definedName name="_3_??">BlankMacro1</definedName>
    <definedName name="_4_??????1" localSheetId="0">BlankMacro1</definedName>
    <definedName name="_5_??????1" localSheetId="3">BlankMacro1</definedName>
    <definedName name="_6_??????1">BlankMacro1</definedName>
    <definedName name="_7_??????2" localSheetId="0">BlankMacro1</definedName>
    <definedName name="_8_??????2" localSheetId="3">BlankMacro1</definedName>
    <definedName name="_9_??????2">BlankMacro1</definedName>
    <definedName name="_10_??????3" localSheetId="0">BlankMacro1</definedName>
    <definedName name="_11_??????3" localSheetId="3">BlankMacro1</definedName>
    <definedName name="_12_??????3">BlankMacro1</definedName>
    <definedName name="_13_??????4" localSheetId="0">BlankMacro1</definedName>
    <definedName name="_14_??????4" localSheetId="3">BlankMacro1</definedName>
    <definedName name="_15_??????4">BlankMacro1</definedName>
    <definedName name="_16_??????5" localSheetId="0">BlankMacro1</definedName>
    <definedName name="_17_??????5" localSheetId="3">BlankMacro1</definedName>
    <definedName name="_18_??????5">BlankMacro1</definedName>
    <definedName name="_19_??????6" localSheetId="0">BlankMacro1</definedName>
    <definedName name="_20_??????6" localSheetId="3">BlankMacro1</definedName>
    <definedName name="_21_??????6">BlankMacro1</definedName>
    <definedName name="\0">'[6]PNT-QUOT-#3'!#REF!</definedName>
    <definedName name="\a">'[30]FA-LISTING'!#REF!</definedName>
    <definedName name="\b">#REF!</definedName>
    <definedName name="\c">#REF!</definedName>
    <definedName name="\d">'[10]??-BLDG'!#REF!</definedName>
    <definedName name="\e">'[10]??-BLDG'!#REF!</definedName>
    <definedName name="\f">'[10]??-BLDG'!#REF!</definedName>
    <definedName name="\g">'[10]??-BLDG'!#REF!</definedName>
    <definedName name="\h">'[10]??-BLDG'!#REF!</definedName>
    <definedName name="\i">'[10]??-BLDG'!#REF!</definedName>
    <definedName name="\j">'[10]??-BLDG'!#REF!</definedName>
    <definedName name="\k">'[10]??-BLDG'!#REF!</definedName>
    <definedName name="\l">'[10]??-BLDG'!#REF!</definedName>
    <definedName name="\m">'[10]??-BLDG'!#REF!</definedName>
    <definedName name="\n">'[10]??-BLDG'!#REF!</definedName>
    <definedName name="\o">'[10]??-BLDG'!#REF!</definedName>
    <definedName name="\p">'[30]FA-LISTING'!#REF!</definedName>
    <definedName name="\T">#REF!</definedName>
    <definedName name="\z">'[6]COAT&amp;WRAP-QIOT-#3'!#REF!</definedName>
    <definedName name="_">#N/A</definedName>
    <definedName name="__IntlFixup" hidden="1">TRUE</definedName>
    <definedName name="_0300625210_025_1">#REF!</definedName>
    <definedName name="_0301167362_1">#REF!</definedName>
    <definedName name="_0600038118_3">#REF!</definedName>
    <definedName name="_1" localSheetId="0">#N/A</definedName>
    <definedName name="_1" localSheetId="3">#N/A</definedName>
    <definedName name="_1">#REF!</definedName>
    <definedName name="_1000A01">#N/A</definedName>
    <definedName name="_1111">#REF!</definedName>
    <definedName name="_1600377828_1">#REF!</definedName>
    <definedName name="_1CAP002">[18]MTP!#REF!</definedName>
    <definedName name="_2" localSheetId="0">#N/A</definedName>
    <definedName name="_2" localSheetId="3">#N/A</definedName>
    <definedName name="_2">#REF!</definedName>
    <definedName name="_2__CT_CB_KD_than_H__Néi">[127]HN!$A$25</definedName>
    <definedName name="_2700138984_1">#REF!</definedName>
    <definedName name="_2900326167_1">#REF!</definedName>
    <definedName name="_2STREO7">[17]MTP!#REF!</definedName>
    <definedName name="_3">'[13]MAIN GATE HOUSE'!#REF!</definedName>
    <definedName name="_4">'[13]MAIN GATE HOUSE'!#REF!</definedName>
    <definedName name="_4GOIC01">[19]MTP!#REF!</definedName>
    <definedName name="_4OSLCTT">[19]MTP!#REF!</definedName>
    <definedName name="_6">'[13]MAIN GATE HOUSE'!#REF!</definedName>
    <definedName name="_6BNTTTH">[17]MTP1!#REF!</definedName>
    <definedName name="_6DCTTBO">[17]MTP1!#REF!</definedName>
    <definedName name="_6DD24TT">[17]MTP1!#REF!</definedName>
    <definedName name="_6FCOTBU">[17]MTP1!#REF!</definedName>
    <definedName name="_6LATUBU">[17]MTP1!#REF!</definedName>
    <definedName name="_6SDTT24">[17]MTP1!#REF!</definedName>
    <definedName name="_6TBUDTT">[17]MTP1!#REF!</definedName>
    <definedName name="_6TDDDTT">[17]MTP1!#REF!</definedName>
    <definedName name="_6TLTTTH">[17]MTP1!#REF!</definedName>
    <definedName name="_6TUBUTT">[17]MTP1!#REF!</definedName>
    <definedName name="_6UCLVIS">[17]MTP1!#REF!</definedName>
    <definedName name="_7">'[13]MAIN GATE HOUSE'!#REF!</definedName>
    <definedName name="_7DNCABC">[17]MTP1!#REF!</definedName>
    <definedName name="_7HDCTBU">[17]MTP1!#REF!</definedName>
    <definedName name="_7PKTUBU">[17]MTP1!#REF!</definedName>
    <definedName name="_7TBHT20">[17]MTP1!#REF!</definedName>
    <definedName name="_7TBHT30">[17]MTP1!#REF!</definedName>
    <definedName name="_7TDCABC">[17]MTP1!#REF!</definedName>
    <definedName name="_Cot">[16]!_Cot</definedName>
    <definedName name="_DayNeo">[16]!_DayNeo</definedName>
    <definedName name="_Fill" localSheetId="0" hidden="1">#REF!</definedName>
    <definedName name="_Fill" localSheetId="3" hidden="1">#REF!</definedName>
    <definedName name="_Fill" hidden="1">#REF!</definedName>
    <definedName name="_xlnm._FilterDatabase" hidden="1">#REF!</definedName>
    <definedName name="_Kcdon">[16]!_Kcdon</definedName>
    <definedName name="_Key1" hidden="1">#REF!</definedName>
    <definedName name="_Key2" hidden="1">#REF!</definedName>
    <definedName name="_KyHieu">[16]!_KyHieu</definedName>
    <definedName name="_Mong">[16]!_Mong</definedName>
    <definedName name="_MongCotNeo">[16]!_MongCotNeo</definedName>
    <definedName name="_MongNeo">[16]!_MongNeo</definedName>
    <definedName name="_Order1" hidden="1">255</definedName>
    <definedName name="_Order2" hidden="1">255</definedName>
    <definedName name="_Parse_Out" hidden="1">[191]Quantity!#REF!</definedName>
    <definedName name="_Sort" localSheetId="0" hidden="1">#REF!</definedName>
    <definedName name="_Sort" localSheetId="3" hidden="1">#REF!</definedName>
    <definedName name="_Sort" hidden="1">#REF!</definedName>
    <definedName name="_Su">[16]!_Su</definedName>
    <definedName name="_Xa">[16]!_Xa</definedName>
    <definedName name="_22_0DATA_DATA2_L" localSheetId="0">'[20]#REF'!#REF!</definedName>
    <definedName name="_23_0DATA_DATA2_L" localSheetId="3">'[20]#REF'!#REF!</definedName>
    <definedName name="_24_0DATA_DATA2_L">'[20]#REF'!#REF!</definedName>
    <definedName name="A">'[6]PNT-QUOT-#3'!#REF!</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0" hidden="1">{"'Sheet1'!$L$16"}</definedName>
    <definedName name="_a1" localSheetId="3" hidden="1">{"'Sheet1'!$L$16"}</definedName>
    <definedName name="_a1" hidden="1">{"'Sheet1'!$L$16"}</definedName>
    <definedName name="a1.1">#REF!</definedName>
    <definedName name="a1_">'[214]Xuly Data'!#REF!</definedName>
    <definedName name="A120_" localSheetId="0">#REF!</definedName>
    <definedName name="A120_" localSheetId="0">#REF!</definedName>
    <definedName name="A120_" localSheetId="0">#REF!</definedName>
    <definedName name="A120_" localSheetId="0">#REF!</definedName>
    <definedName name="A120_" localSheetId="0">#REF!</definedName>
    <definedName name="A120_" localSheetId="3">#REF!</definedName>
    <definedName name="A120_" localSheetId="3">#REF!</definedName>
    <definedName name="A120_" localSheetId="3">#REF!</definedName>
    <definedName name="A120_" localSheetId="3">#REF!</definedName>
    <definedName name="A120_" localSheetId="3">#REF!</definedName>
    <definedName name="A120_">#REF!</definedName>
    <definedName name="a2_">'[214]Xuly Data'!#REF!</definedName>
    <definedName name="a277Print_Titles" localSheetId="0">#REF!</definedName>
    <definedName name="a277Print_Titles" localSheetId="0">#REF!</definedName>
    <definedName name="a277Print_Titles" localSheetId="0">#REF!</definedName>
    <definedName name="a277Print_Titles" localSheetId="0">#REF!</definedName>
    <definedName name="a277Print_Titles" localSheetId="0">#REF!</definedName>
    <definedName name="a277Print_Titles" localSheetId="3">#REF!</definedName>
    <definedName name="a277Print_Titles" localSheetId="3">#REF!</definedName>
    <definedName name="a277Print_Titles" localSheetId="3">#REF!</definedName>
    <definedName name="a277Print_Titles" localSheetId="3">#REF!</definedName>
    <definedName name="a277Print_Titles" localSheetId="3">#REF!</definedName>
    <definedName name="a277Print_Titles">#REF!</definedName>
    <definedName name="a3_">'[214]Xuly Data'!#REF!</definedName>
    <definedName name="A35_" localSheetId="0">#REF!</definedName>
    <definedName name="A35_" localSheetId="0">#REF!</definedName>
    <definedName name="A35_" localSheetId="0">#REF!</definedName>
    <definedName name="A35_" localSheetId="0">#REF!</definedName>
    <definedName name="A35_" localSheetId="0">#REF!</definedName>
    <definedName name="A35_" localSheetId="3">#REF!</definedName>
    <definedName name="A35_" localSheetId="3">#REF!</definedName>
    <definedName name="A35_" localSheetId="3">#REF!</definedName>
    <definedName name="A35_" localSheetId="3">#REF!</definedName>
    <definedName name="A35_" localSheetId="3">#REF!</definedName>
    <definedName name="A35_">#REF!</definedName>
    <definedName name="a4_">'[214]Xuly Data'!#REF!</definedName>
    <definedName name="a5_">'[214]Xuly Data'!#REF!</definedName>
    <definedName name="A50_" localSheetId="0">#REF!</definedName>
    <definedName name="A50_" localSheetId="0">#REF!</definedName>
    <definedName name="A50_" localSheetId="0">#REF!</definedName>
    <definedName name="A50_" localSheetId="0">#REF!</definedName>
    <definedName name="A50_" localSheetId="0">#REF!</definedName>
    <definedName name="A50_" localSheetId="3">#REF!</definedName>
    <definedName name="A50_" localSheetId="3">#REF!</definedName>
    <definedName name="A50_" localSheetId="3">#REF!</definedName>
    <definedName name="A50_" localSheetId="3">#REF!</definedName>
    <definedName name="A50_" localSheetId="3">#REF!</definedName>
    <definedName name="A50_">#REF!</definedName>
    <definedName name="a6_">[218]Solieu!$C$84</definedName>
    <definedName name="_A65700" localSheetId="0">'[305]MTO REV.2(ARMOR)'!#REF!</definedName>
    <definedName name="_A65700" localSheetId="0">'[305]MTO REV.2(ARMOR)'!#REF!</definedName>
    <definedName name="_A65700" localSheetId="0">'[305]MTO REV.2(ARMOR)'!#REF!</definedName>
    <definedName name="_A65700" localSheetId="0">'[305]MTO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 localSheetId="3">'[305]MTO REV.2(ARMOR)'!#REF!</definedName>
    <definedName name="_A65700">'[45]MTO REV.2(ARMOR)'!#REF!</definedName>
    <definedName name="_A65800" localSheetId="0">'[305]MTO REV.2(ARMOR)'!#REF!</definedName>
    <definedName name="_A65800" localSheetId="0">'[305]MTO REV.2(ARMOR)'!#REF!</definedName>
    <definedName name="_A65800" localSheetId="0">'[305]MTO REV.2(ARMOR)'!#REF!</definedName>
    <definedName name="_A65800" localSheetId="0">'[305]MTO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 localSheetId="3">'[305]MTO REV.2(ARMOR)'!#REF!</definedName>
    <definedName name="_A65800">'[45]MTO REV.2(ARMOR)'!#REF!</definedName>
    <definedName name="_A66000" localSheetId="0">'[305]MTO REV.2(ARMOR)'!#REF!</definedName>
    <definedName name="_A66000" localSheetId="0">'[305]MTO REV.2(ARMOR)'!#REF!</definedName>
    <definedName name="_A66000" localSheetId="0">'[305]MTO REV.2(ARMOR)'!#REF!</definedName>
    <definedName name="_A66000" localSheetId="0">'[305]MTO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 localSheetId="3">'[305]MTO REV.2(ARMOR)'!#REF!</definedName>
    <definedName name="_A66000">'[45]MTO REV.2(ARMOR)'!#REF!</definedName>
    <definedName name="_A67000" localSheetId="0">'[305]MTO REV.2(ARMOR)'!#REF!</definedName>
    <definedName name="_A67000" localSheetId="0">'[305]MTO REV.2(ARMOR)'!#REF!</definedName>
    <definedName name="_A67000" localSheetId="0">'[305]MTO REV.2(ARMOR)'!#REF!</definedName>
    <definedName name="_A67000" localSheetId="0">'[305]MTO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 localSheetId="3">'[305]MTO REV.2(ARMOR)'!#REF!</definedName>
    <definedName name="_A67000">'[45]MTO REV.2(ARMOR)'!#REF!</definedName>
    <definedName name="_A68000" localSheetId="0">'[305]MTO REV.2(ARMOR)'!#REF!</definedName>
    <definedName name="_A68000" localSheetId="0">'[305]MTO REV.2(ARMOR)'!#REF!</definedName>
    <definedName name="_A68000" localSheetId="0">'[305]MTO REV.2(ARMOR)'!#REF!</definedName>
    <definedName name="_A68000" localSheetId="0">'[305]MTO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 localSheetId="3">'[305]MTO REV.2(ARMOR)'!#REF!</definedName>
    <definedName name="_A68000">'[45]MTO REV.2(ARMOR)'!#REF!</definedName>
    <definedName name="A6N3" localSheetId="0">[331]A6!$A$3:$G$13</definedName>
    <definedName name="A6N3" localSheetId="3">[331]A6!$A$3:$G$13</definedName>
    <definedName name="A6N3">[264]A6!$A$3:$G$13</definedName>
    <definedName name="a7_">'[214]Xuly Data'!#REF!</definedName>
    <definedName name="A70_" localSheetId="0">#REF!</definedName>
    <definedName name="A70_" localSheetId="0">#REF!</definedName>
    <definedName name="A70_" localSheetId="0">#REF!</definedName>
    <definedName name="A70_" localSheetId="0">#REF!</definedName>
    <definedName name="A70_" localSheetId="0">#REF!</definedName>
    <definedName name="A70_" localSheetId="3">#REF!</definedName>
    <definedName name="A70_" localSheetId="3">#REF!</definedName>
    <definedName name="A70_" localSheetId="3">#REF!</definedName>
    <definedName name="A70_" localSheetId="3">#REF!</definedName>
    <definedName name="A70_" localSheetId="3">#REF!</definedName>
    <definedName name="A70_">#REF!</definedName>
    <definedName name="_A70000" localSheetId="0">'[305]MTO REV.2(ARMOR)'!#REF!</definedName>
    <definedName name="_A70000" localSheetId="0">'[305]MTO REV.2(ARMOR)'!#REF!</definedName>
    <definedName name="_A70000" localSheetId="0">'[305]MTO REV.2(ARMOR)'!#REF!</definedName>
    <definedName name="_A70000" localSheetId="0">'[305]MTO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 localSheetId="3">'[305]MTO REV.2(ARMOR)'!#REF!</definedName>
    <definedName name="_A70000">'[45]MTO REV.2(ARMOR)'!#REF!</definedName>
    <definedName name="_A75000" localSheetId="0">'[305]MTO REV.2(ARMOR)'!#REF!</definedName>
    <definedName name="_A75000" localSheetId="0">'[305]MTO REV.2(ARMOR)'!#REF!</definedName>
    <definedName name="_A75000" localSheetId="0">'[305]MTO REV.2(ARMOR)'!#REF!</definedName>
    <definedName name="_A75000" localSheetId="0">'[305]MTO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 localSheetId="3">'[305]MTO REV.2(ARMOR)'!#REF!</definedName>
    <definedName name="_A75000">'[45]MTO REV.2(ARMOR)'!#REF!</definedName>
    <definedName name="_A85000" localSheetId="0">'[305]MTO REV.2(ARMOR)'!#REF!</definedName>
    <definedName name="_A85000" localSheetId="0">'[305]MTO REV.2(ARMOR)'!#REF!</definedName>
    <definedName name="_A85000" localSheetId="0">'[305]MTO REV.2(ARMOR)'!#REF!</definedName>
    <definedName name="_A85000" localSheetId="0">'[305]MTO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 localSheetId="3">'[305]MTO REV.2(ARMOR)'!#REF!</definedName>
    <definedName name="_A85000">'[45]MTO REV.2(ARMOR)'!#REF!</definedName>
    <definedName name="A95_" localSheetId="0">#REF!</definedName>
    <definedName name="A95_" localSheetId="0">#REF!</definedName>
    <definedName name="A95_" localSheetId="0">#REF!</definedName>
    <definedName name="A95_" localSheetId="0">#REF!</definedName>
    <definedName name="A95_" localSheetId="0">#REF!</definedName>
    <definedName name="A95_" localSheetId="3">#REF!</definedName>
    <definedName name="A95_" localSheetId="3">#REF!</definedName>
    <definedName name="A95_" localSheetId="3">#REF!</definedName>
    <definedName name="A95_" localSheetId="3">#REF!</definedName>
    <definedName name="A95_" localSheetId="3">#REF!</definedName>
    <definedName name="A95_">#REF!</definedName>
    <definedName name="aa" localSheetId="0">BlankMacro1</definedName>
    <definedName name="aa" localSheetId="0">BlankMacro1</definedName>
    <definedName name="aa" localSheetId="0">BlankMacro1</definedName>
    <definedName name="AA" localSheetId="0">#REF!</definedName>
    <definedName name="AA" localSheetId="0">#REF!</definedName>
    <definedName name="aa" localSheetId="0">BlankMacro1</definedName>
    <definedName name="aa" localSheetId="0">BlankMacro1</definedName>
    <definedName name="AA" localSheetId="0">#REF!</definedName>
    <definedName name="AA" localSheetId="0">#REF!</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 localSheetId="3">BlankMacro1</definedName>
    <definedName name="aa" localSheetId="3">BlankMacro1</definedName>
    <definedName name="AA" localSheetId="3">#REF!</definedName>
    <definedName name="AA" localSheetId="3">#REF!</definedName>
    <definedName name="aa">BlankMacro1</definedName>
    <definedName name="AAA" localSheetId="0">'[296]MTL$-INTER'!#REF!</definedName>
    <definedName name="AAA" localSheetId="0">'[296]MTL$-INTER'!#REF!</definedName>
    <definedName name="AAA" localSheetId="0">'[296]MTL$-INTER'!#REF!</definedName>
    <definedName name="AAA" localSheetId="0">'[296]MTL$-INTER'!#REF!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 localSheetId="3">'[296]MTL$-INTER'!#REF!</definedName>
    <definedName name="AAA">'[36]MTL$-INTER'!#REF!</definedName>
    <definedName name="aaaa">IF([177]m!$D1=1,"Néi",IF([177]m!$D1=2,"Ngo¹i",IF([177]m!$D1=3,"FH",IF([177]m!$D1=4,"SNG",""))))</definedName>
    <definedName name="AB">#REF!</definedName>
    <definedName name="_abb91">'[87]Khoi luong'!#REF!</definedName>
    <definedName name="abc">#REF!</definedName>
    <definedName name="AC120_" localSheetId="0">#REF!</definedName>
    <definedName name="AC120_" localSheetId="0">#REF!</definedName>
    <definedName name="AC120_" localSheetId="0">#REF!</definedName>
    <definedName name="AC120_" localSheetId="0">#REF!</definedName>
    <definedName name="AC120_" localSheetId="0">#REF!</definedName>
    <definedName name="AC120_" localSheetId="3">#REF!</definedName>
    <definedName name="AC120_" localSheetId="3">#REF!</definedName>
    <definedName name="AC120_" localSheetId="3">#REF!</definedName>
    <definedName name="AC120_" localSheetId="3">#REF!</definedName>
    <definedName name="AC120_" localSheetId="3">#REF!</definedName>
    <definedName name="AC120_">#REF!</definedName>
    <definedName name="AC35_" localSheetId="0">#REF!</definedName>
    <definedName name="AC35_" localSheetId="0">#REF!</definedName>
    <definedName name="AC35_" localSheetId="0">#REF!</definedName>
    <definedName name="AC35_" localSheetId="0">#REF!</definedName>
    <definedName name="AC35_" localSheetId="0">#REF!</definedName>
    <definedName name="AC35_" localSheetId="3">#REF!</definedName>
    <definedName name="AC35_" localSheetId="3">#REF!</definedName>
    <definedName name="AC35_" localSheetId="3">#REF!</definedName>
    <definedName name="AC35_" localSheetId="3">#REF!</definedName>
    <definedName name="AC35_" localSheetId="3">#REF!</definedName>
    <definedName name="AC35_">#REF!</definedName>
    <definedName name="AC50_" localSheetId="0">#REF!</definedName>
    <definedName name="AC50_" localSheetId="0">#REF!</definedName>
    <definedName name="AC50_" localSheetId="0">#REF!</definedName>
    <definedName name="AC50_" localSheetId="0">#REF!</definedName>
    <definedName name="AC50_" localSheetId="0">#REF!</definedName>
    <definedName name="AC50_" localSheetId="3">#REF!</definedName>
    <definedName name="AC50_" localSheetId="3">#REF!</definedName>
    <definedName name="AC50_" localSheetId="3">#REF!</definedName>
    <definedName name="AC50_" localSheetId="3">#REF!</definedName>
    <definedName name="AC50_" localSheetId="3">#REF!</definedName>
    <definedName name="AC50_">#REF!</definedName>
    <definedName name="AC70_" localSheetId="0">#REF!</definedName>
    <definedName name="AC70_" localSheetId="0">#REF!</definedName>
    <definedName name="AC70_" localSheetId="0">#REF!</definedName>
    <definedName name="AC70_" localSheetId="0">#REF!</definedName>
    <definedName name="AC70_" localSheetId="0">#REF!</definedName>
    <definedName name="AC70_" localSheetId="3">#REF!</definedName>
    <definedName name="AC70_" localSheetId="3">#REF!</definedName>
    <definedName name="AC70_" localSheetId="3">#REF!</definedName>
    <definedName name="AC70_" localSheetId="3">#REF!</definedName>
    <definedName name="AC70_" localSheetId="3">#REF!</definedName>
    <definedName name="AC70_">#REF!</definedName>
    <definedName name="AC95_" localSheetId="0">#REF!</definedName>
    <definedName name="AC95_" localSheetId="0">#REF!</definedName>
    <definedName name="AC95_" localSheetId="0">#REF!</definedName>
    <definedName name="AC95_" localSheetId="0">#REF!</definedName>
    <definedName name="AC95_" localSheetId="0">#REF!</definedName>
    <definedName name="AC95_" localSheetId="3">#REF!</definedName>
    <definedName name="AC95_" localSheetId="3">#REF!</definedName>
    <definedName name="AC95_" localSheetId="3">#REF!</definedName>
    <definedName name="AC95_" localSheetId="3">#REF!</definedName>
    <definedName name="AC95_" localSheetId="3">#REF!</definedName>
    <definedName name="AC95_">#REF!</definedName>
    <definedName name="AD">#N/A</definedName>
    <definedName name="æ76" localSheetId="0">[294]chitiet!#REF!</definedName>
    <definedName name="æ76" localSheetId="3">[294]chitiet!#REF!</definedName>
    <definedName name="æ76">[7]chitiet!#REF!</definedName>
    <definedName name="afasffg" localSheetId="0">[335]XL4Poppy!$A$15</definedName>
    <definedName name="afasffg" localSheetId="3">[335]XL4Poppy!$A$15</definedName>
    <definedName name="afasffg">[276]XL4Poppy!$A$15</definedName>
    <definedName name="Ag">[274]PEDESB!$D$136</definedName>
    <definedName name="Ag_">#REF!</definedName>
    <definedName name="ag142X42">'[87]Khoi luong'!#REF!</definedName>
    <definedName name="ag15F80" localSheetId="0">#REF!</definedName>
    <definedName name="ag15F80" localSheetId="0">#REF!</definedName>
    <definedName name="ag15F80" localSheetId="0">#REF!</definedName>
    <definedName name="ag15F80" localSheetId="0">#REF!</definedName>
    <definedName name="ag15F80" localSheetId="3">#REF!</definedName>
    <definedName name="ag15F80" localSheetId="3">#REF!</definedName>
    <definedName name="ag15F80" localSheetId="3">#REF!</definedName>
    <definedName name="ag15F80" localSheetId="3">#REF!</definedName>
    <definedName name="ag15F80" localSheetId="3">#REF!</definedName>
    <definedName name="ag15F80" localSheetId="3">#REF!</definedName>
    <definedName name="ag15F80" localSheetId="3">#REF!</definedName>
    <definedName name="ag15F80" localSheetId="3">#REF!</definedName>
    <definedName name="ag15F80" localSheetId="3">#REF!</definedName>
    <definedName name="ag15F80" localSheetId="3">#REF!</definedName>
    <definedName name="ag15F80">#REF!</definedName>
    <definedName name="ag267N59">'[87]Khoi luong'!#REF!</definedName>
    <definedName name="agdump">#REF!</definedName>
    <definedName name="agedump">#REF!</definedName>
    <definedName name="agencydump">#REF!</definedName>
    <definedName name="AGENCYLY">#REF!</definedName>
    <definedName name="AGENCYPLAN">#REF!</definedName>
    <definedName name="ahaha">[193]共機計算!$B$2:$Z$56</definedName>
    <definedName name="aho">#REF!</definedName>
    <definedName name="All_Item" localSheetId="0">#REF!</definedName>
    <definedName name="All_Item" localSheetId="0">#REF!</definedName>
    <definedName name="All_Item" localSheetId="0">#REF!</definedName>
    <definedName name="All_Item" localSheetId="0">#REF!</definedName>
    <definedName name="All_Item" localSheetId="0">#REF!</definedName>
    <definedName name="All_Item" localSheetId="3">#REF!</definedName>
    <definedName name="All_Item" localSheetId="3">#REF!</definedName>
    <definedName name="All_Item" localSheetId="3">#REF!</definedName>
    <definedName name="All_Item" localSheetId="3">#REF!</definedName>
    <definedName name="All_Item" localSheetId="3">#REF!</definedName>
    <definedName name="All_Item">#REF!</definedName>
    <definedName name="ALPIN">#N/A</definedName>
    <definedName name="ALPJYOU">#N/A</definedName>
    <definedName name="ALPTOI">#N/A</definedName>
    <definedName name="amiang">[100]gvl!#REF!</definedName>
    <definedName name="AMP">'[13]MAIN GATE HOUSE'!#REF!</definedName>
    <definedName name="an">[275]Main!$F$228</definedName>
    <definedName name="anpha" localSheetId="0">#REF!</definedName>
    <definedName name="anpha" localSheetId="0">#REF!</definedName>
    <definedName name="anpha" localSheetId="0">#REF!</definedName>
    <definedName name="anpha" localSheetId="0">#REF!</definedName>
    <definedName name="anpha" localSheetId="0">#REF!</definedName>
    <definedName name="anpha" localSheetId="3">#REF!</definedName>
    <definedName name="anpha" localSheetId="3">#REF!</definedName>
    <definedName name="anpha" localSheetId="3">#REF!</definedName>
    <definedName name="anpha" localSheetId="3">#REF!</definedName>
    <definedName name="anpha" localSheetId="3">#REF!</definedName>
    <definedName name="anpha">#REF!</definedName>
    <definedName name="anscount" hidden="1">3</definedName>
    <definedName name="Aps">[274]PEDESB!$D$543</definedName>
    <definedName name="AQ">#REF!</definedName>
    <definedName name="AR_DGTN">'[95]DG-TNHC-85'!$A$9:$J$310</definedName>
    <definedName name="ARA_Threshold">#REF!</definedName>
    <definedName name="ARP_Threshold">#REF!</definedName>
    <definedName name="As_">#REF!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VersionLS" hidden="1">300</definedName>
    <definedName name="asda">[258]XL4Poppy!$A$15</definedName>
    <definedName name="Asi">[146]Sheet1!$F$9</definedName>
    <definedName name="_atn1" localSheetId="0">#REF!</definedName>
    <definedName name="_atn1" localSheetId="3">#REF!</definedName>
    <definedName name="_atn1">#REF!</definedName>
    <definedName name="_atn10" localSheetId="0">#REF!</definedName>
    <definedName name="_atn10" localSheetId="3">#REF!</definedName>
    <definedName name="_atn10">#REF!</definedName>
    <definedName name="_atn2" localSheetId="0">#REF!</definedName>
    <definedName name="_atn2" localSheetId="3">#REF!</definedName>
    <definedName name="_atn2">#REF!</definedName>
    <definedName name="_atn3" localSheetId="0">#REF!</definedName>
    <definedName name="_atn3" localSheetId="3">#REF!</definedName>
    <definedName name="_atn3">#REF!</definedName>
    <definedName name="_atn4" localSheetId="0">#REF!</definedName>
    <definedName name="_atn4" localSheetId="3">#REF!</definedName>
    <definedName name="_atn4">#REF!</definedName>
    <definedName name="_atn5" localSheetId="0">#REF!</definedName>
    <definedName name="_atn5" localSheetId="3">#REF!</definedName>
    <definedName name="_atn5">#REF!</definedName>
    <definedName name="_atn6" localSheetId="0">#REF!</definedName>
    <definedName name="_atn6" localSheetId="3">#REF!</definedName>
    <definedName name="_atn6">#REF!</definedName>
    <definedName name="_atn7" localSheetId="0">#REF!</definedName>
    <definedName name="_atn7" localSheetId="3">#REF!</definedName>
    <definedName name="_atn7">#REF!</definedName>
    <definedName name="_atn8" localSheetId="0">#REF!</definedName>
    <definedName name="_atn8" localSheetId="3">#REF!</definedName>
    <definedName name="_atn8">#REF!</definedName>
    <definedName name="_atn9" localSheetId="0">#REF!</definedName>
    <definedName name="_atn9" localSheetId="3">#REF!</definedName>
    <definedName name="_atn9">#REF!</definedName>
    <definedName name="aù0">'[290]bang tien luong'!#REF!</definedName>
    <definedName name="azdfa">[258]XL4Poppy!$B$1:$B$16</definedName>
    <definedName name="B">'[6]PNT-QUOT-#3'!#REF!</definedName>
    <definedName name="b_1">[215]Input!#REF!</definedName>
    <definedName name="b_2">[215]Input!#REF!</definedName>
    <definedName name="b_240">'[75]THPDMoi  (2)'!#REF!</definedName>
    <definedName name="b_280">'[75]THPDMoi  (2)'!#REF!</definedName>
    <definedName name="b_3">[215]Input!#REF!</definedName>
    <definedName name="b_320">'[75]THPDMoi  (2)'!#REF!</definedName>
    <definedName name="b_4">[215]Input!#REF!</definedName>
    <definedName name="b_5">[215]Input!#REF!</definedName>
    <definedName name="b_6">[215]Input!#REF!</definedName>
    <definedName name="B_Isc">#REF!</definedName>
    <definedName name="B_n_tuyÓn_than_Cöa__ng">"tco"</definedName>
    <definedName name="b0">#REF!</definedName>
    <definedName name="b1_">'[214]Xuly Data'!#REF!</definedName>
    <definedName name="b11_">'[149]Tinh toan noi luc'!$J$35</definedName>
    <definedName name="b2_">'[214]Xuly Data'!#REF!</definedName>
    <definedName name="b3_">'[214]Xuly Data'!#REF!</definedName>
    <definedName name="b4_">'[214]Xuly Data'!#REF!</definedName>
    <definedName name="b5_">'[214]Xuly Data'!#REF!</definedName>
    <definedName name="b6_">'[214]Xuly Data'!#REF!</definedName>
    <definedName name="b7_">'[214]Xuly Data'!#REF!</definedName>
    <definedName name="Bai_ducdam_coc">#REF!</definedName>
    <definedName name="ban">'[141]chung loai'!#REF!</definedName>
    <definedName name="ban_dan">#REF!</definedName>
    <definedName name="Bang" localSheetId="0">'[334]Bang gia tong hop'!$A$1:$J$745</definedName>
    <definedName name="Bang" localSheetId="3">'[334]Bang gia tong hop'!$A$1:$J$745</definedName>
    <definedName name="Bang">'[267]Bang gia tong hop'!$A$1:$J$745</definedName>
    <definedName name="Bang_cly" localSheetId="0">#REF!</definedName>
    <definedName name="Bang_cly" localSheetId="0">#REF!</definedName>
    <definedName name="Bang_cly" localSheetId="0">#REF!</definedName>
    <definedName name="Bang_cly" localSheetId="0">#REF!</definedName>
    <definedName name="Bang_cly" localSheetId="0">#REF!</definedName>
    <definedName name="Bang_cly" localSheetId="3">#REF!</definedName>
    <definedName name="Bang_cly" localSheetId="3">#REF!</definedName>
    <definedName name="Bang_cly" localSheetId="3">#REF!</definedName>
    <definedName name="Bang_cly" localSheetId="3">#REF!</definedName>
    <definedName name="Bang_cly" localSheetId="3">#REF!</definedName>
    <definedName name="Bang_cly">#REF!</definedName>
    <definedName name="Bang_CVC" localSheetId="0">#REF!</definedName>
    <definedName name="Bang_CVC" localSheetId="0">#REF!</definedName>
    <definedName name="Bang_CVC" localSheetId="0">#REF!</definedName>
    <definedName name="Bang_CVC" localSheetId="0">#REF!</definedName>
    <definedName name="Bang_CVC" localSheetId="0">#REF!</definedName>
    <definedName name="Bang_CVC" localSheetId="3">#REF!</definedName>
    <definedName name="Bang_CVC" localSheetId="3">#REF!</definedName>
    <definedName name="Bang_CVC" localSheetId="3">#REF!</definedName>
    <definedName name="Bang_CVC" localSheetId="3">#REF!</definedName>
    <definedName name="Bang_CVC" localSheetId="3">#REF!</definedName>
    <definedName name="Bang_CVC">#REF!</definedName>
    <definedName name="bang_gia" localSheetId="0">#REF!</definedName>
    <definedName name="bang_gia" localSheetId="0">#REF!</definedName>
    <definedName name="bang_gia" localSheetId="0">#REF!</definedName>
    <definedName name="bang_gia" localSheetId="0">#REF!</definedName>
    <definedName name="bang_gia" localSheetId="0">#REF!</definedName>
    <definedName name="bang_gia" localSheetId="3">#REF!</definedName>
    <definedName name="bang_gia" localSheetId="3">#REF!</definedName>
    <definedName name="bang_gia" localSheetId="3">#REF!</definedName>
    <definedName name="bang_gia" localSheetId="3">#REF!</definedName>
    <definedName name="bang_gia" localSheetId="3">#REF!</definedName>
    <definedName name="bang_gia">#REF!</definedName>
    <definedName name="Bang_travl" localSheetId="0">#REF!</definedName>
    <definedName name="Bang_travl" localSheetId="0">#REF!</definedName>
    <definedName name="Bang_travl" localSheetId="0">#REF!</definedName>
    <definedName name="Bang_travl" localSheetId="0">#REF!</definedName>
    <definedName name="Bang_travl" localSheetId="0">#REF!</definedName>
    <definedName name="Bang_travl" localSheetId="3">#REF!</definedName>
    <definedName name="Bang_travl" localSheetId="3">#REF!</definedName>
    <definedName name="Bang_travl" localSheetId="3">#REF!</definedName>
    <definedName name="Bang_travl" localSheetId="3">#REF!</definedName>
    <definedName name="Bang_travl" localSheetId="3">#REF!</definedName>
    <definedName name="Bang_travl">#REF!</definedName>
    <definedName name="bangciti">'[75]dongia (2)'!#REF!</definedName>
    <definedName name="Bangma">#REF!</definedName>
    <definedName name="Bangtienluong">#REF!</definedName>
    <definedName name="bangtinh" localSheetId="0">#REF!</definedName>
    <definedName name="bangtinh" localSheetId="3">#REF!</definedName>
    <definedName name="bangtinh">#REF!</definedName>
    <definedName name="Banketam">[27]Mong!$D$1:$M$65536</definedName>
    <definedName name="baocao" localSheetId="0">#REF!</definedName>
    <definedName name="baocao" localSheetId="3">#REF!</definedName>
    <definedName name="baocao">#REF!</definedName>
    <definedName name="Bar">#REF!</definedName>
    <definedName name="BarData">#REF!</definedName>
    <definedName name="Bay">#REF!</definedName>
    <definedName name="BB" localSheetId="0">#REF!</definedName>
    <definedName name="BB" localSheetId="0">#REF!</definedName>
    <definedName name="BB" localSheetId="0">#REF!</definedName>
    <definedName name="BB" localSheetId="0">#REF!</definedName>
    <definedName name="BB" localSheetId="0">#REF!</definedName>
    <definedName name="BB" localSheetId="3">#REF!</definedName>
    <definedName name="BB" localSheetId="3">#REF!</definedName>
    <definedName name="BB" localSheetId="3">#REF!</definedName>
    <definedName name="BB" localSheetId="3">#REF!</definedName>
    <definedName name="BB" localSheetId="3">#REF!</definedName>
    <definedName name="BB">#REF!</definedName>
    <definedName name="bbkt" localSheetId="0">#REF!</definedName>
    <definedName name="bbkt" localSheetId="3">#REF!</definedName>
    <definedName name="bbkt">#REF!</definedName>
    <definedName name="bbtc" localSheetId="0">#REF!</definedName>
    <definedName name="bbtc" localSheetId="3">#REF!</definedName>
    <definedName name="bbtc">#REF!</definedName>
    <definedName name="bd">[50]gVL!$Q$15</definedName>
    <definedName name="bdc">[239]Sheet2!$C$15</definedName>
    <definedName name="bdht15nc">[75]gtrinh!#REF!</definedName>
    <definedName name="bdht15vl">[75]gtrinh!#REF!</definedName>
    <definedName name="bdht25nc">[75]gtrinh!#REF!</definedName>
    <definedName name="bdht25vl">[75]gtrinh!#REF!</definedName>
    <definedName name="bdht325nc">[75]gtrinh!#REF!</definedName>
    <definedName name="bdht325vl">[75]gtrinh!#REF!</definedName>
    <definedName name="Be_duc_dam">#REF!</definedName>
    <definedName name="bé_giao_th_ng" localSheetId="0">#REF!</definedName>
    <definedName name="bé_giao_th_ng" localSheetId="3">#REF!</definedName>
    <definedName name="bé_giao_th_ng">#REF!</definedName>
    <definedName name="bé_x_y_dùng" localSheetId="0">#REF!</definedName>
    <definedName name="bé_x_y_dùng" localSheetId="3">#REF!</definedName>
    <definedName name="bé_x_y_dùng">#REF!</definedName>
    <definedName name="beepsound">#REF!</definedName>
    <definedName name="benco" localSheetId="0">IF('[315]NK so cai'!$I1='[315]NK so cai'!XFD$4,'[315]NK so cai'!$J1,IF(LEFT('[315]NK so cai'!$I1,3)=LEFT('[315]NK so cai'!XFD$4,4),'[315]NK so cai'!$J1,""))</definedName>
    <definedName name="benco" localSheetId="3">IF('[315]NK so cai'!$I1='[315]NK so cai'!XFD$4,'[315]NK so cai'!$J1,IF(LEFT('[315]NK so cai'!$I1,3)=LEFT('[315]NK so cai'!XFD$4,4),'[315]NK so cai'!$J1,""))</definedName>
    <definedName name="benco">IF('[169]NK so cai'!$I1='[169]NK so cai'!XFD$4,'[169]NK so cai'!$J1,IF(LEFT('[169]NK so cai'!$I1,3)=LEFT('[169]NK so cai'!XFD$4,4),'[169]NK so cai'!$J1,""))</definedName>
    <definedName name="benno" localSheetId="0">IF('[315]NK so cai'!$H1='[315]NK so cai'!A$4,'[315]NK so cai'!$J1,IF(LEFT('[315]NK so cai'!$H1,3)=LEFT('[315]NK so cai'!A$4,4),'[315]NK so cai'!$J1,""))</definedName>
    <definedName name="benno" localSheetId="3">IF('[315]NK so cai'!$H1='[315]NK so cai'!A$4,'[315]NK so cai'!$J1,IF(LEFT('[315]NK so cai'!$H1,3)=LEFT('[315]NK so cai'!A$4,4),'[315]NK so cai'!$J1,""))</definedName>
    <definedName name="benno">IF('[169]NK so cai'!$H1='[169]NK so cai'!A$4,'[169]NK so cai'!$J1,IF(LEFT('[169]NK so cai'!$H1,3)=LEFT('[169]NK so cai'!A$4,4),'[169]NK so cai'!$J1,""))</definedName>
    <definedName name="beta" localSheetId="0">#REF!</definedName>
    <definedName name="beta" localSheetId="0">#REF!</definedName>
    <definedName name="beta" localSheetId="0">#REF!</definedName>
    <definedName name="beta" localSheetId="0">#REF!</definedName>
    <definedName name="beta" localSheetId="0">#REF!</definedName>
    <definedName name="beta" localSheetId="3">#REF!</definedName>
    <definedName name="beta" localSheetId="3">#REF!</definedName>
    <definedName name="beta" localSheetId="3">#REF!</definedName>
    <definedName name="beta" localSheetId="3">#REF!</definedName>
    <definedName name="beta" localSheetId="3">#REF!</definedName>
    <definedName name="beta">#REF!</definedName>
    <definedName name="betong">[219]Sheet1!#REF!</definedName>
    <definedName name="betong150">#REF!</definedName>
    <definedName name="betong200">#REF!</definedName>
    <definedName name="BG_Del" hidden="1">15</definedName>
    <definedName name="BG_Ins" hidden="1">4</definedName>
    <definedName name="BG_Mod" hidden="1">6</definedName>
    <definedName name="bia">#REF!</definedName>
    <definedName name="binh" localSheetId="0">BlankMacro1</definedName>
    <definedName name="binh" localSheetId="3">BlankMacro1</definedName>
    <definedName name="binh">BlankMacro1</definedName>
    <definedName name="BKE">[246]ma!$A$5:$C$435</definedName>
    <definedName name="bl">[239]Sheet2!$C$6</definedName>
    <definedName name="blang" localSheetId="0">#REF!</definedName>
    <definedName name="blang" localSheetId="3">#REF!</definedName>
    <definedName name="blang">#REF!</definedName>
    <definedName name="BLDG">'[30]FA-LISTING'!#REF!</definedName>
    <definedName name="BLDGIMP">'[30]FA-LISTING'!#REF!</definedName>
    <definedName name="BLDGREV">'[30]FA-LISTING'!#REF!</definedName>
    <definedName name="BLOCK1">#REF!</definedName>
    <definedName name="BLOCK2">#REF!</definedName>
    <definedName name="BLOCK3">#REF!</definedName>
    <definedName name="blong">#REF!</definedName>
    <definedName name="bnhg" localSheetId="0">BlankMacro1</definedName>
    <definedName name="bnhg" localSheetId="3">BlankMacro1</definedName>
    <definedName name="bnhg">BlankMacro1</definedName>
    <definedName name="bo">[146]Sheet1!$G$28</definedName>
    <definedName name="_boi1" localSheetId="0">#REF!</definedName>
    <definedName name="_boi1" localSheetId="3">#REF!</definedName>
    <definedName name="_boi1">#REF!</definedName>
    <definedName name="_boi2" localSheetId="0">#REF!</definedName>
    <definedName name="_boi2" localSheetId="3">#REF!</definedName>
    <definedName name="_boi2">#REF!</definedName>
    <definedName name="Bon">#REF!</definedName>
    <definedName name="BOQ" localSheetId="0">#REF!</definedName>
    <definedName name="BOQ" localSheetId="0">#REF!</definedName>
    <definedName name="BOQ" localSheetId="0">#REF!</definedName>
    <definedName name="BOQ" localSheetId="0">#REF!</definedName>
    <definedName name="BOQ" localSheetId="0">#REF!</definedName>
    <definedName name="BOQ" localSheetId="3">#REF!</definedName>
    <definedName name="BOQ" localSheetId="3">#REF!</definedName>
    <definedName name="BOQ" localSheetId="3">#REF!</definedName>
    <definedName name="BOQ" localSheetId="3">#REF!</definedName>
    <definedName name="BOQ" localSheetId="3">#REF!</definedName>
    <definedName name="BOQ">#REF!</definedName>
    <definedName name="botda">#REF!</definedName>
    <definedName name="botmau">#REF!</definedName>
    <definedName name="boxes" localSheetId="0">[329]Detail!#REF!</definedName>
    <definedName name="boxes" localSheetId="3">[329]Detail!#REF!</definedName>
    <definedName name="boxes">[249]Detail!#REF!</definedName>
    <definedName name="bson" localSheetId="0">#REF!</definedName>
    <definedName name="bson" localSheetId="3">#REF!</definedName>
    <definedName name="bson">#REF!</definedName>
    <definedName name="BT">#REF!</definedName>
    <definedName name="BT_CT_Mong_Mo_Tru_Cau">#REF!</definedName>
    <definedName name="bt100d1x2">[252]phulucvua!$F$54</definedName>
    <definedName name="bt200d1x2">[252]phulucvua!$F$61</definedName>
    <definedName name="bt200d5x1">[252]phulucvua!$F$40</definedName>
    <definedName name="bt250.0" localSheetId="0">[320]May!$E$52</definedName>
    <definedName name="bt250.0" localSheetId="3">[320]May!$E$52</definedName>
    <definedName name="bt250.0">[227]May!$E$52</definedName>
    <definedName name="btai">[100]gvl!$Q$63</definedName>
    <definedName name="btchiuaxitm300">#REF!</definedName>
    <definedName name="BTchiuaxm200">#REF!</definedName>
    <definedName name="btcocM400">#REF!</definedName>
    <definedName name="btct">[241]btct!$B$6:$K$162</definedName>
    <definedName name="btds">[156]DG!#REF!</definedName>
    <definedName name="btham">[157]gvl!$Q$46</definedName>
    <definedName name="BTlotm100">#REF!</definedName>
    <definedName name="_BTM150" localSheetId="0">#REF!</definedName>
    <definedName name="_BTM150" localSheetId="3">#REF!</definedName>
    <definedName name="_BTM150">#REF!</definedName>
    <definedName name="_BTM200" localSheetId="0">#REF!</definedName>
    <definedName name="_BTM200" localSheetId="3">#REF!</definedName>
    <definedName name="_BTM200">#REF!</definedName>
    <definedName name="_BTM250">#REF!</definedName>
    <definedName name="_BTM300" localSheetId="0">#REF!</definedName>
    <definedName name="_BTM300" localSheetId="3">#REF!</definedName>
    <definedName name="_BTM300">#REF!</definedName>
    <definedName name="BTN_CPDD_tuoi_nhua_lot">#REF!</definedName>
    <definedName name="btnhuamin">#REF!</definedName>
    <definedName name="btnhuatho">#REF!</definedName>
    <definedName name="bttc">[156]DG!#REF!</definedName>
    <definedName name="btthuongpham150">'[254]Gia vat tu'!$D$84</definedName>
    <definedName name="btthuongpham200">#REF!</definedName>
    <definedName name="btthuongpham250">#REF!</definedName>
    <definedName name="btthuongphamM30">'[254]Gia vat tu'!$D$87</definedName>
    <definedName name="Bu_long">[59]Sheet3!#REF!</definedName>
    <definedName name="bulong">#REF!</definedName>
    <definedName name="buoc" localSheetId="0">#REF!</definedName>
    <definedName name="buoc" localSheetId="3">#REF!</definedName>
    <definedName name="buoc">#REF!</definedName>
    <definedName name="button_area_1">#REF!</definedName>
    <definedName name="buvenh">#REF!</definedName>
    <definedName name="BVCISUMMARY" localSheetId="0">#REF!</definedName>
    <definedName name="BVCISUMMARY" localSheetId="0">#REF!</definedName>
    <definedName name="BVCISUMMARY" localSheetId="0">#REF!</definedName>
    <definedName name="BVCISUMMARY" localSheetId="0">#REF!</definedName>
    <definedName name="BVCISUMMARY" localSheetId="0">#REF!</definedName>
    <definedName name="BVCISUMMARY" localSheetId="3">#REF!</definedName>
    <definedName name="BVCISUMMARY" localSheetId="3">#REF!</definedName>
    <definedName name="BVCISUMMARY" localSheetId="3">#REF!</definedName>
    <definedName name="BVCISUMMARY" localSheetId="3">#REF!</definedName>
    <definedName name="BVCISUMMARY" localSheetId="3">#REF!</definedName>
    <definedName name="BVCISUMMARY">#REF!</definedName>
    <definedName name="C.1.1..Phat_tuyen" localSheetId="0">#REF!</definedName>
    <definedName name="C.1.1..Phat_tuyen" localSheetId="0">#REF!</definedName>
    <definedName name="C.1.1..Phat_tuyen" localSheetId="0">#REF!</definedName>
    <definedName name="C.1.1..Phat_tuyen" localSheetId="0">#REF!</definedName>
    <definedName name="C.1.1..Phat_tuyen" localSheetId="0">#REF!</definedName>
    <definedName name="C.1.1..Phat_tuyen" localSheetId="3">#REF!</definedName>
    <definedName name="C.1.1..Phat_tuyen" localSheetId="3">#REF!</definedName>
    <definedName name="C.1.1..Phat_tuyen" localSheetId="3">#REF!</definedName>
    <definedName name="C.1.1..Phat_tuyen" localSheetId="3">#REF!</definedName>
    <definedName name="C.1.1..Phat_tuyen" localSheetId="3">#REF!</definedName>
    <definedName name="C.1.1..Phat_tuyen">#REF!</definedName>
    <definedName name="C.1.10..VC_Thu_cong_CG" localSheetId="0">#REF!</definedName>
    <definedName name="C.1.10..VC_Thu_cong_CG" localSheetId="0">#REF!</definedName>
    <definedName name="C.1.10..VC_Thu_cong_CG" localSheetId="0">#REF!</definedName>
    <definedName name="C.1.10..VC_Thu_cong_CG" localSheetId="0">#REF!</definedName>
    <definedName name="C.1.10..VC_Thu_cong_CG" localSheetId="0">#REF!</definedName>
    <definedName name="C.1.10..VC_Thu_cong_CG" localSheetId="3">#REF!</definedName>
    <definedName name="C.1.10..VC_Thu_cong_CG" localSheetId="3">#REF!</definedName>
    <definedName name="C.1.10..VC_Thu_cong_CG" localSheetId="3">#REF!</definedName>
    <definedName name="C.1.10..VC_Thu_cong_CG" localSheetId="3">#REF!</definedName>
    <definedName name="C.1.10..VC_Thu_cong_CG" localSheetId="3">#REF!</definedName>
    <definedName name="C.1.10..VC_Thu_cong_CG">#REF!</definedName>
    <definedName name="C.1.2..Chat_cay_thu_cong" localSheetId="0">#REF!</definedName>
    <definedName name="C.1.2..Chat_cay_thu_cong" localSheetId="0">#REF!</definedName>
    <definedName name="C.1.2..Chat_cay_thu_cong" localSheetId="0">#REF!</definedName>
    <definedName name="C.1.2..Chat_cay_thu_cong" localSheetId="0">#REF!</definedName>
    <definedName name="C.1.2..Chat_cay_thu_cong" localSheetId="0">#REF!</definedName>
    <definedName name="C.1.2..Chat_cay_thu_cong" localSheetId="3">#REF!</definedName>
    <definedName name="C.1.2..Chat_cay_thu_cong" localSheetId="3">#REF!</definedName>
    <definedName name="C.1.2..Chat_cay_thu_cong" localSheetId="3">#REF!</definedName>
    <definedName name="C.1.2..Chat_cay_thu_cong" localSheetId="3">#REF!</definedName>
    <definedName name="C.1.2..Chat_cay_thu_cong" localSheetId="3">#REF!</definedName>
    <definedName name="C.1.2..Chat_cay_thu_cong">#REF!</definedName>
    <definedName name="C.1.3..Chat_cay_may" localSheetId="0">#REF!</definedName>
    <definedName name="C.1.3..Chat_cay_may" localSheetId="0">#REF!</definedName>
    <definedName name="C.1.3..Chat_cay_may" localSheetId="0">#REF!</definedName>
    <definedName name="C.1.3..Chat_cay_may" localSheetId="0">#REF!</definedName>
    <definedName name="C.1.3..Chat_cay_may" localSheetId="0">#REF!</definedName>
    <definedName name="C.1.3..Chat_cay_may" localSheetId="3">#REF!</definedName>
    <definedName name="C.1.3..Chat_cay_may" localSheetId="3">#REF!</definedName>
    <definedName name="C.1.3..Chat_cay_may" localSheetId="3">#REF!</definedName>
    <definedName name="C.1.3..Chat_cay_may" localSheetId="3">#REF!</definedName>
    <definedName name="C.1.3..Chat_cay_may" localSheetId="3">#REF!</definedName>
    <definedName name="C.1.3..Chat_cay_may">#REF!</definedName>
    <definedName name="C.1.4..Dao_goc_cay" localSheetId="0">#REF!</definedName>
    <definedName name="C.1.4..Dao_goc_cay" localSheetId="0">#REF!</definedName>
    <definedName name="C.1.4..Dao_goc_cay" localSheetId="0">#REF!</definedName>
    <definedName name="C.1.4..Dao_goc_cay" localSheetId="0">#REF!</definedName>
    <definedName name="C.1.4..Dao_goc_cay" localSheetId="0">#REF!</definedName>
    <definedName name="C.1.4..Dao_goc_cay" localSheetId="3">#REF!</definedName>
    <definedName name="C.1.4..Dao_goc_cay" localSheetId="3">#REF!</definedName>
    <definedName name="C.1.4..Dao_goc_cay" localSheetId="3">#REF!</definedName>
    <definedName name="C.1.4..Dao_goc_cay" localSheetId="3">#REF!</definedName>
    <definedName name="C.1.4..Dao_goc_cay" localSheetId="3">#REF!</definedName>
    <definedName name="C.1.4..Dao_goc_cay">#REF!</definedName>
    <definedName name="C.1.5..Lam_duong_tam" localSheetId="0">#REF!</definedName>
    <definedName name="C.1.5..Lam_duong_tam" localSheetId="0">#REF!</definedName>
    <definedName name="C.1.5..Lam_duong_tam" localSheetId="0">#REF!</definedName>
    <definedName name="C.1.5..Lam_duong_tam" localSheetId="0">#REF!</definedName>
    <definedName name="C.1.5..Lam_duong_tam" localSheetId="0">#REF!</definedName>
    <definedName name="C.1.5..Lam_duong_tam" localSheetId="3">#REF!</definedName>
    <definedName name="C.1.5..Lam_duong_tam" localSheetId="3">#REF!</definedName>
    <definedName name="C.1.5..Lam_duong_tam" localSheetId="3">#REF!</definedName>
    <definedName name="C.1.5..Lam_duong_tam" localSheetId="3">#REF!</definedName>
    <definedName name="C.1.5..Lam_duong_tam" localSheetId="3">#REF!</definedName>
    <definedName name="C.1.5..Lam_duong_tam">#REF!</definedName>
    <definedName name="C.1.6..Lam_cau_tam" localSheetId="0">#REF!</definedName>
    <definedName name="C.1.6..Lam_cau_tam" localSheetId="0">#REF!</definedName>
    <definedName name="C.1.6..Lam_cau_tam" localSheetId="0">#REF!</definedName>
    <definedName name="C.1.6..Lam_cau_tam" localSheetId="0">#REF!</definedName>
    <definedName name="C.1.6..Lam_cau_tam" localSheetId="0">#REF!</definedName>
    <definedName name="C.1.6..Lam_cau_tam" localSheetId="3">#REF!</definedName>
    <definedName name="C.1.6..Lam_cau_tam" localSheetId="3">#REF!</definedName>
    <definedName name="C.1.6..Lam_cau_tam" localSheetId="3">#REF!</definedName>
    <definedName name="C.1.6..Lam_cau_tam" localSheetId="3">#REF!</definedName>
    <definedName name="C.1.6..Lam_cau_tam" localSheetId="3">#REF!</definedName>
    <definedName name="C.1.6..Lam_cau_tam">#REF!</definedName>
    <definedName name="C.1.7..Rai_da_chong_lun" localSheetId="0">#REF!</definedName>
    <definedName name="C.1.7..Rai_da_chong_lun" localSheetId="0">#REF!</definedName>
    <definedName name="C.1.7..Rai_da_chong_lun" localSheetId="0">#REF!</definedName>
    <definedName name="C.1.7..Rai_da_chong_lun" localSheetId="0">#REF!</definedName>
    <definedName name="C.1.7..Rai_da_chong_lun" localSheetId="0">#REF!</definedName>
    <definedName name="C.1.7..Rai_da_chong_lun" localSheetId="3">#REF!</definedName>
    <definedName name="C.1.7..Rai_da_chong_lun" localSheetId="3">#REF!</definedName>
    <definedName name="C.1.7..Rai_da_chong_lun" localSheetId="3">#REF!</definedName>
    <definedName name="C.1.7..Rai_da_chong_lun" localSheetId="3">#REF!</definedName>
    <definedName name="C.1.7..Rai_da_chong_lun" localSheetId="3">#REF!</definedName>
    <definedName name="C.1.7..Rai_da_chong_lun">#REF!</definedName>
    <definedName name="C.1.8..Lam_kho_tam" localSheetId="0">#REF!</definedName>
    <definedName name="C.1.8..Lam_kho_tam" localSheetId="0">#REF!</definedName>
    <definedName name="C.1.8..Lam_kho_tam" localSheetId="0">#REF!</definedName>
    <definedName name="C.1.8..Lam_kho_tam" localSheetId="0">#REF!</definedName>
    <definedName name="C.1.8..Lam_kho_tam" localSheetId="0">#REF!</definedName>
    <definedName name="C.1.8..Lam_kho_tam" localSheetId="3">#REF!</definedName>
    <definedName name="C.1.8..Lam_kho_tam" localSheetId="3">#REF!</definedName>
    <definedName name="C.1.8..Lam_kho_tam" localSheetId="3">#REF!</definedName>
    <definedName name="C.1.8..Lam_kho_tam" localSheetId="3">#REF!</definedName>
    <definedName name="C.1.8..Lam_kho_tam" localSheetId="3">#REF!</definedName>
    <definedName name="C.1.8..Lam_kho_tam">#REF!</definedName>
    <definedName name="C.1.8..San_mat_bang" localSheetId="0">#REF!</definedName>
    <definedName name="C.1.8..San_mat_bang" localSheetId="0">#REF!</definedName>
    <definedName name="C.1.8..San_mat_bang" localSheetId="0">#REF!</definedName>
    <definedName name="C.1.8..San_mat_bang" localSheetId="0">#REF!</definedName>
    <definedName name="C.1.8..San_mat_bang" localSheetId="0">#REF!</definedName>
    <definedName name="C.1.8..San_mat_bang" localSheetId="3">#REF!</definedName>
    <definedName name="C.1.8..San_mat_bang" localSheetId="3">#REF!</definedName>
    <definedName name="C.1.8..San_mat_bang" localSheetId="3">#REF!</definedName>
    <definedName name="C.1.8..San_mat_bang" localSheetId="3">#REF!</definedName>
    <definedName name="C.1.8..San_mat_bang" localSheetId="3">#REF!</definedName>
    <definedName name="C.1.8..San_mat_bang">#REF!</definedName>
    <definedName name="C.2.1..VC_Thu_cong" localSheetId="0">#REF!</definedName>
    <definedName name="C.2.1..VC_Thu_cong" localSheetId="0">#REF!</definedName>
    <definedName name="C.2.1..VC_Thu_cong" localSheetId="0">#REF!</definedName>
    <definedName name="C.2.1..VC_Thu_cong" localSheetId="0">#REF!</definedName>
    <definedName name="C.2.1..VC_Thu_cong" localSheetId="0">#REF!</definedName>
    <definedName name="C.2.1..VC_Thu_cong" localSheetId="3">#REF!</definedName>
    <definedName name="C.2.1..VC_Thu_cong" localSheetId="3">#REF!</definedName>
    <definedName name="C.2.1..VC_Thu_cong" localSheetId="3">#REF!</definedName>
    <definedName name="C.2.1..VC_Thu_cong" localSheetId="3">#REF!</definedName>
    <definedName name="C.2.1..VC_Thu_cong" localSheetId="3">#REF!</definedName>
    <definedName name="C.2.1..VC_Thu_cong">#REF!</definedName>
    <definedName name="C.2.2..VC_T_cong_CG" localSheetId="0">#REF!</definedName>
    <definedName name="C.2.2..VC_T_cong_CG" localSheetId="0">#REF!</definedName>
    <definedName name="C.2.2..VC_T_cong_CG" localSheetId="0">#REF!</definedName>
    <definedName name="C.2.2..VC_T_cong_CG" localSheetId="0">#REF!</definedName>
    <definedName name="C.2.2..VC_T_cong_CG" localSheetId="0">#REF!</definedName>
    <definedName name="C.2.2..VC_T_cong_CG" localSheetId="3">#REF!</definedName>
    <definedName name="C.2.2..VC_T_cong_CG" localSheetId="3">#REF!</definedName>
    <definedName name="C.2.2..VC_T_cong_CG" localSheetId="3">#REF!</definedName>
    <definedName name="C.2.2..VC_T_cong_CG" localSheetId="3">#REF!</definedName>
    <definedName name="C.2.2..VC_T_cong_CG" localSheetId="3">#REF!</definedName>
    <definedName name="C.2.2..VC_T_cong_CG">#REF!</definedName>
    <definedName name="C.2.3..Boc_do" localSheetId="0">#REF!</definedName>
    <definedName name="C.2.3..Boc_do" localSheetId="0">#REF!</definedName>
    <definedName name="C.2.3..Boc_do" localSheetId="0">#REF!</definedName>
    <definedName name="C.2.3..Boc_do" localSheetId="0">#REF!</definedName>
    <definedName name="C.2.3..Boc_do" localSheetId="0">#REF!</definedName>
    <definedName name="C.2.3..Boc_do" localSheetId="3">#REF!</definedName>
    <definedName name="C.2.3..Boc_do" localSheetId="3">#REF!</definedName>
    <definedName name="C.2.3..Boc_do" localSheetId="3">#REF!</definedName>
    <definedName name="C.2.3..Boc_do" localSheetId="3">#REF!</definedName>
    <definedName name="C.2.3..Boc_do" localSheetId="3">#REF!</definedName>
    <definedName name="C.2.3..Boc_do">#REF!</definedName>
    <definedName name="C.3.1..Dao_dat_mong_cot" localSheetId="0">#REF!</definedName>
    <definedName name="C.3.1..Dao_dat_mong_cot" localSheetId="0">#REF!</definedName>
    <definedName name="C.3.1..Dao_dat_mong_cot" localSheetId="0">#REF!</definedName>
    <definedName name="C.3.1..Dao_dat_mong_cot" localSheetId="0">#REF!</definedName>
    <definedName name="C.3.1..Dao_dat_mong_cot" localSheetId="0">#REF!</definedName>
    <definedName name="C.3.1..Dao_dat_mong_cot" localSheetId="3">#REF!</definedName>
    <definedName name="C.3.1..Dao_dat_mong_cot" localSheetId="3">#REF!</definedName>
    <definedName name="C.3.1..Dao_dat_mong_cot" localSheetId="3">#REF!</definedName>
    <definedName name="C.3.1..Dao_dat_mong_cot" localSheetId="3">#REF!</definedName>
    <definedName name="C.3.1..Dao_dat_mong_cot" localSheetId="3">#REF!</definedName>
    <definedName name="C.3.1..Dao_dat_mong_cot">#REF!</definedName>
    <definedName name="C.3.2..Dao_dat_de_dap" localSheetId="0">#REF!</definedName>
    <definedName name="C.3.2..Dao_dat_de_dap" localSheetId="0">#REF!</definedName>
    <definedName name="C.3.2..Dao_dat_de_dap" localSheetId="0">#REF!</definedName>
    <definedName name="C.3.2..Dao_dat_de_dap" localSheetId="0">#REF!</definedName>
    <definedName name="C.3.2..Dao_dat_de_dap" localSheetId="0">#REF!</definedName>
    <definedName name="C.3.2..Dao_dat_de_dap" localSheetId="3">#REF!</definedName>
    <definedName name="C.3.2..Dao_dat_de_dap" localSheetId="3">#REF!</definedName>
    <definedName name="C.3.2..Dao_dat_de_dap" localSheetId="3">#REF!</definedName>
    <definedName name="C.3.2..Dao_dat_de_dap" localSheetId="3">#REF!</definedName>
    <definedName name="C.3.2..Dao_dat_de_dap" localSheetId="3">#REF!</definedName>
    <definedName name="C.3.2..Dao_dat_de_dap">#REF!</definedName>
    <definedName name="C.3.3..Dap_dat_mong" localSheetId="0">#REF!</definedName>
    <definedName name="C.3.3..Dap_dat_mong" localSheetId="0">#REF!</definedName>
    <definedName name="C.3.3..Dap_dat_mong" localSheetId="0">#REF!</definedName>
    <definedName name="C.3.3..Dap_dat_mong" localSheetId="0">#REF!</definedName>
    <definedName name="C.3.3..Dap_dat_mong" localSheetId="0">#REF!</definedName>
    <definedName name="C.3.3..Dap_dat_mong" localSheetId="3">#REF!</definedName>
    <definedName name="C.3.3..Dap_dat_mong" localSheetId="3">#REF!</definedName>
    <definedName name="C.3.3..Dap_dat_mong" localSheetId="3">#REF!</definedName>
    <definedName name="C.3.3..Dap_dat_mong" localSheetId="3">#REF!</definedName>
    <definedName name="C.3.3..Dap_dat_mong" localSheetId="3">#REF!</definedName>
    <definedName name="C.3.3..Dap_dat_mong">#REF!</definedName>
    <definedName name="C.3.4..Dao_dap_TDia" localSheetId="0">#REF!</definedName>
    <definedName name="C.3.4..Dao_dap_TDia" localSheetId="0">#REF!</definedName>
    <definedName name="C.3.4..Dao_dap_TDia" localSheetId="0">#REF!</definedName>
    <definedName name="C.3.4..Dao_dap_TDia" localSheetId="0">#REF!</definedName>
    <definedName name="C.3.4..Dao_dap_TDia" localSheetId="0">#REF!</definedName>
    <definedName name="C.3.4..Dao_dap_TDia" localSheetId="3">#REF!</definedName>
    <definedName name="C.3.4..Dao_dap_TDia" localSheetId="3">#REF!</definedName>
    <definedName name="C.3.4..Dao_dap_TDia" localSheetId="3">#REF!</definedName>
    <definedName name="C.3.4..Dao_dap_TDia" localSheetId="3">#REF!</definedName>
    <definedName name="C.3.4..Dao_dap_TDia" localSheetId="3">#REF!</definedName>
    <definedName name="C.3.4..Dao_dap_TDia">#REF!</definedName>
    <definedName name="C.3.5..Dap_bo_bao" localSheetId="0">#REF!</definedName>
    <definedName name="C.3.5..Dap_bo_bao" localSheetId="0">#REF!</definedName>
    <definedName name="C.3.5..Dap_bo_bao" localSheetId="0">#REF!</definedName>
    <definedName name="C.3.5..Dap_bo_bao" localSheetId="0">#REF!</definedName>
    <definedName name="C.3.5..Dap_bo_bao" localSheetId="0">#REF!</definedName>
    <definedName name="C.3.5..Dap_bo_bao" localSheetId="3">#REF!</definedName>
    <definedName name="C.3.5..Dap_bo_bao" localSheetId="3">#REF!</definedName>
    <definedName name="C.3.5..Dap_bo_bao" localSheetId="3">#REF!</definedName>
    <definedName name="C.3.5..Dap_bo_bao" localSheetId="3">#REF!</definedName>
    <definedName name="C.3.5..Dap_bo_bao" localSheetId="3">#REF!</definedName>
    <definedName name="C.3.5..Dap_bo_bao">#REF!</definedName>
    <definedName name="C.3.6..Bom_tat_nuoc" localSheetId="0">#REF!</definedName>
    <definedName name="C.3.6..Bom_tat_nuoc" localSheetId="0">#REF!</definedName>
    <definedName name="C.3.6..Bom_tat_nuoc" localSheetId="0">#REF!</definedName>
    <definedName name="C.3.6..Bom_tat_nuoc" localSheetId="0">#REF!</definedName>
    <definedName name="C.3.6..Bom_tat_nuoc" localSheetId="0">#REF!</definedName>
    <definedName name="C.3.6..Bom_tat_nuoc" localSheetId="3">#REF!</definedName>
    <definedName name="C.3.6..Bom_tat_nuoc" localSheetId="3">#REF!</definedName>
    <definedName name="C.3.6..Bom_tat_nuoc" localSheetId="3">#REF!</definedName>
    <definedName name="C.3.6..Bom_tat_nuoc" localSheetId="3">#REF!</definedName>
    <definedName name="C.3.6..Bom_tat_nuoc" localSheetId="3">#REF!</definedName>
    <definedName name="C.3.6..Bom_tat_nuoc">#REF!</definedName>
    <definedName name="C.3.7..Dao_bun" localSheetId="0">#REF!</definedName>
    <definedName name="C.3.7..Dao_bun" localSheetId="0">#REF!</definedName>
    <definedName name="C.3.7..Dao_bun" localSheetId="0">#REF!</definedName>
    <definedName name="C.3.7..Dao_bun" localSheetId="0">#REF!</definedName>
    <definedName name="C.3.7..Dao_bun" localSheetId="0">#REF!</definedName>
    <definedName name="C.3.7..Dao_bun" localSheetId="3">#REF!</definedName>
    <definedName name="C.3.7..Dao_bun" localSheetId="3">#REF!</definedName>
    <definedName name="C.3.7..Dao_bun" localSheetId="3">#REF!</definedName>
    <definedName name="C.3.7..Dao_bun" localSheetId="3">#REF!</definedName>
    <definedName name="C.3.7..Dao_bun" localSheetId="3">#REF!</definedName>
    <definedName name="C.3.7..Dao_bun">#REF!</definedName>
    <definedName name="C.3.8..Dap_cat_CT" localSheetId="0">#REF!</definedName>
    <definedName name="C.3.8..Dap_cat_CT" localSheetId="0">#REF!</definedName>
    <definedName name="C.3.8..Dap_cat_CT" localSheetId="0">#REF!</definedName>
    <definedName name="C.3.8..Dap_cat_CT" localSheetId="0">#REF!</definedName>
    <definedName name="C.3.8..Dap_cat_CT" localSheetId="0">#REF!</definedName>
    <definedName name="C.3.8..Dap_cat_CT" localSheetId="3">#REF!</definedName>
    <definedName name="C.3.8..Dap_cat_CT" localSheetId="3">#REF!</definedName>
    <definedName name="C.3.8..Dap_cat_CT" localSheetId="3">#REF!</definedName>
    <definedName name="C.3.8..Dap_cat_CT" localSheetId="3">#REF!</definedName>
    <definedName name="C.3.8..Dap_cat_CT" localSheetId="3">#REF!</definedName>
    <definedName name="C.3.8..Dap_cat_CT">#REF!</definedName>
    <definedName name="C.3.9..Dao_pha_da" localSheetId="0">#REF!</definedName>
    <definedName name="C.3.9..Dao_pha_da" localSheetId="0">#REF!</definedName>
    <definedName name="C.3.9..Dao_pha_da" localSheetId="0">#REF!</definedName>
    <definedName name="C.3.9..Dao_pha_da" localSheetId="0">#REF!</definedName>
    <definedName name="C.3.9..Dao_pha_da" localSheetId="0">#REF!</definedName>
    <definedName name="C.3.9..Dao_pha_da" localSheetId="3">#REF!</definedName>
    <definedName name="C.3.9..Dao_pha_da" localSheetId="3">#REF!</definedName>
    <definedName name="C.3.9..Dao_pha_da" localSheetId="3">#REF!</definedName>
    <definedName name="C.3.9..Dao_pha_da" localSheetId="3">#REF!</definedName>
    <definedName name="C.3.9..Dao_pha_da" localSheetId="3">#REF!</definedName>
    <definedName name="C.3.9..Dao_pha_da">#REF!</definedName>
    <definedName name="C.4.1.Cot_thep" localSheetId="0">#REF!</definedName>
    <definedName name="C.4.1.Cot_thep" localSheetId="0">#REF!</definedName>
    <definedName name="C.4.1.Cot_thep" localSheetId="0">#REF!</definedName>
    <definedName name="C.4.1.Cot_thep" localSheetId="0">#REF!</definedName>
    <definedName name="C.4.1.Cot_thep" localSheetId="0">#REF!</definedName>
    <definedName name="C.4.1.Cot_thep" localSheetId="3">#REF!</definedName>
    <definedName name="C.4.1.Cot_thep" localSheetId="3">#REF!</definedName>
    <definedName name="C.4.1.Cot_thep" localSheetId="3">#REF!</definedName>
    <definedName name="C.4.1.Cot_thep" localSheetId="3">#REF!</definedName>
    <definedName name="C.4.1.Cot_thep" localSheetId="3">#REF!</definedName>
    <definedName name="C.4.1.Cot_thep">#REF!</definedName>
    <definedName name="C.4.2..Van_khuon" localSheetId="0">#REF!</definedName>
    <definedName name="C.4.2..Van_khuon" localSheetId="0">#REF!</definedName>
    <definedName name="C.4.2..Van_khuon" localSheetId="0">#REF!</definedName>
    <definedName name="C.4.2..Van_khuon" localSheetId="0">#REF!</definedName>
    <definedName name="C.4.2..Van_khuon" localSheetId="0">#REF!</definedName>
    <definedName name="C.4.2..Van_khuon" localSheetId="3">#REF!</definedName>
    <definedName name="C.4.2..Van_khuon" localSheetId="3">#REF!</definedName>
    <definedName name="C.4.2..Van_khuon" localSheetId="3">#REF!</definedName>
    <definedName name="C.4.2..Van_khuon" localSheetId="3">#REF!</definedName>
    <definedName name="C.4.2..Van_khuon" localSheetId="3">#REF!</definedName>
    <definedName name="C.4.2..Van_khuon">#REF!</definedName>
    <definedName name="C.4.3..Be_tong" localSheetId="0">#REF!</definedName>
    <definedName name="C.4.3..Be_tong" localSheetId="0">#REF!</definedName>
    <definedName name="C.4.3..Be_tong" localSheetId="0">#REF!</definedName>
    <definedName name="C.4.3..Be_tong" localSheetId="0">#REF!</definedName>
    <definedName name="C.4.3..Be_tong" localSheetId="0">#REF!</definedName>
    <definedName name="C.4.3..Be_tong" localSheetId="3">#REF!</definedName>
    <definedName name="C.4.3..Be_tong" localSheetId="3">#REF!</definedName>
    <definedName name="C.4.3..Be_tong" localSheetId="3">#REF!</definedName>
    <definedName name="C.4.3..Be_tong" localSheetId="3">#REF!</definedName>
    <definedName name="C.4.3..Be_tong" localSheetId="3">#REF!</definedName>
    <definedName name="C.4.3..Be_tong">#REF!</definedName>
    <definedName name="C.4.4..Lap_BT_D.San" localSheetId="0">#REF!</definedName>
    <definedName name="C.4.4..Lap_BT_D.San" localSheetId="0">#REF!</definedName>
    <definedName name="C.4.4..Lap_BT_D.San" localSheetId="0">#REF!</definedName>
    <definedName name="C.4.4..Lap_BT_D.San" localSheetId="0">#REF!</definedName>
    <definedName name="C.4.4..Lap_BT_D.San" localSheetId="0">#REF!</definedName>
    <definedName name="C.4.4..Lap_BT_D.San" localSheetId="3">#REF!</definedName>
    <definedName name="C.4.4..Lap_BT_D.San" localSheetId="3">#REF!</definedName>
    <definedName name="C.4.4..Lap_BT_D.San" localSheetId="3">#REF!</definedName>
    <definedName name="C.4.4..Lap_BT_D.San" localSheetId="3">#REF!</definedName>
    <definedName name="C.4.4..Lap_BT_D.San" localSheetId="3">#REF!</definedName>
    <definedName name="C.4.4..Lap_BT_D.San">#REF!</definedName>
    <definedName name="C.4.5..Xay_da_hoc" localSheetId="0">#REF!</definedName>
    <definedName name="C.4.5..Xay_da_hoc" localSheetId="0">#REF!</definedName>
    <definedName name="C.4.5..Xay_da_hoc" localSheetId="0">#REF!</definedName>
    <definedName name="C.4.5..Xay_da_hoc" localSheetId="0">#REF!</definedName>
    <definedName name="C.4.5..Xay_da_hoc" localSheetId="0">#REF!</definedName>
    <definedName name="C.4.5..Xay_da_hoc" localSheetId="3">#REF!</definedName>
    <definedName name="C.4.5..Xay_da_hoc" localSheetId="3">#REF!</definedName>
    <definedName name="C.4.5..Xay_da_hoc" localSheetId="3">#REF!</definedName>
    <definedName name="C.4.5..Xay_da_hoc" localSheetId="3">#REF!</definedName>
    <definedName name="C.4.5..Xay_da_hoc" localSheetId="3">#REF!</definedName>
    <definedName name="C.4.5..Xay_da_hoc">#REF!</definedName>
    <definedName name="C.4.6..Dong_coc" localSheetId="0">#REF!</definedName>
    <definedName name="C.4.6..Dong_coc" localSheetId="0">#REF!</definedName>
    <definedName name="C.4.6..Dong_coc" localSheetId="0">#REF!</definedName>
    <definedName name="C.4.6..Dong_coc" localSheetId="0">#REF!</definedName>
    <definedName name="C.4.6..Dong_coc" localSheetId="0">#REF!</definedName>
    <definedName name="C.4.6..Dong_coc" localSheetId="3">#REF!</definedName>
    <definedName name="C.4.6..Dong_coc" localSheetId="3">#REF!</definedName>
    <definedName name="C.4.6..Dong_coc" localSheetId="3">#REF!</definedName>
    <definedName name="C.4.6..Dong_coc" localSheetId="3">#REF!</definedName>
    <definedName name="C.4.6..Dong_coc" localSheetId="3">#REF!</definedName>
    <definedName name="C.4.6..Dong_coc">#REF!</definedName>
    <definedName name="C.4.7..Quet_Bi_tum" localSheetId="0">#REF!</definedName>
    <definedName name="C.4.7..Quet_Bi_tum" localSheetId="0">#REF!</definedName>
    <definedName name="C.4.7..Quet_Bi_tum" localSheetId="0">#REF!</definedName>
    <definedName name="C.4.7..Quet_Bi_tum" localSheetId="0">#REF!</definedName>
    <definedName name="C.4.7..Quet_Bi_tum" localSheetId="0">#REF!</definedName>
    <definedName name="C.4.7..Quet_Bi_tum" localSheetId="3">#REF!</definedName>
    <definedName name="C.4.7..Quet_Bi_tum" localSheetId="3">#REF!</definedName>
    <definedName name="C.4.7..Quet_Bi_tum" localSheetId="3">#REF!</definedName>
    <definedName name="C.4.7..Quet_Bi_tum" localSheetId="3">#REF!</definedName>
    <definedName name="C.4.7..Quet_Bi_tum" localSheetId="3">#REF!</definedName>
    <definedName name="C.4.7..Quet_Bi_tum">#REF!</definedName>
    <definedName name="C.5.1..Lap_cot_thep" localSheetId="0">#REF!</definedName>
    <definedName name="C.5.1..Lap_cot_thep" localSheetId="0">#REF!</definedName>
    <definedName name="C.5.1..Lap_cot_thep" localSheetId="0">#REF!</definedName>
    <definedName name="C.5.1..Lap_cot_thep" localSheetId="0">#REF!</definedName>
    <definedName name="C.5.1..Lap_cot_thep" localSheetId="0">#REF!</definedName>
    <definedName name="C.5.1..Lap_cot_thep" localSheetId="3">#REF!</definedName>
    <definedName name="C.5.1..Lap_cot_thep" localSheetId="3">#REF!</definedName>
    <definedName name="C.5.1..Lap_cot_thep" localSheetId="3">#REF!</definedName>
    <definedName name="C.5.1..Lap_cot_thep" localSheetId="3">#REF!</definedName>
    <definedName name="C.5.1..Lap_cot_thep" localSheetId="3">#REF!</definedName>
    <definedName name="C.5.1..Lap_cot_thep">#REF!</definedName>
    <definedName name="C.5.2..Lap_cot_BT" localSheetId="0">#REF!</definedName>
    <definedName name="C.5.2..Lap_cot_BT" localSheetId="0">#REF!</definedName>
    <definedName name="C.5.2..Lap_cot_BT" localSheetId="0">#REF!</definedName>
    <definedName name="C.5.2..Lap_cot_BT" localSheetId="0">#REF!</definedName>
    <definedName name="C.5.2..Lap_cot_BT" localSheetId="0">#REF!</definedName>
    <definedName name="C.5.2..Lap_cot_BT" localSheetId="3">#REF!</definedName>
    <definedName name="C.5.2..Lap_cot_BT" localSheetId="3">#REF!</definedName>
    <definedName name="C.5.2..Lap_cot_BT" localSheetId="3">#REF!</definedName>
    <definedName name="C.5.2..Lap_cot_BT" localSheetId="3">#REF!</definedName>
    <definedName name="C.5.2..Lap_cot_BT" localSheetId="3">#REF!</definedName>
    <definedName name="C.5.2..Lap_cot_BT">#REF!</definedName>
    <definedName name="C.5.3..Lap_dat_xa" localSheetId="0">#REF!</definedName>
    <definedName name="C.5.3..Lap_dat_xa" localSheetId="0">#REF!</definedName>
    <definedName name="C.5.3..Lap_dat_xa" localSheetId="0">#REF!</definedName>
    <definedName name="C.5.3..Lap_dat_xa" localSheetId="0">#REF!</definedName>
    <definedName name="C.5.3..Lap_dat_xa" localSheetId="0">#REF!</definedName>
    <definedName name="C.5.3..Lap_dat_xa" localSheetId="3">#REF!</definedName>
    <definedName name="C.5.3..Lap_dat_xa" localSheetId="3">#REF!</definedName>
    <definedName name="C.5.3..Lap_dat_xa" localSheetId="3">#REF!</definedName>
    <definedName name="C.5.3..Lap_dat_xa" localSheetId="3">#REF!</definedName>
    <definedName name="C.5.3..Lap_dat_xa" localSheetId="3">#REF!</definedName>
    <definedName name="C.5.3..Lap_dat_xa">#REF!</definedName>
    <definedName name="C.5.4..Lap_tiep_dia" localSheetId="0">#REF!</definedName>
    <definedName name="C.5.4..Lap_tiep_dia" localSheetId="0">#REF!</definedName>
    <definedName name="C.5.4..Lap_tiep_dia" localSheetId="0">#REF!</definedName>
    <definedName name="C.5.4..Lap_tiep_dia" localSheetId="0">#REF!</definedName>
    <definedName name="C.5.4..Lap_tiep_dia" localSheetId="0">#REF!</definedName>
    <definedName name="C.5.4..Lap_tiep_dia" localSheetId="3">#REF!</definedName>
    <definedName name="C.5.4..Lap_tiep_dia" localSheetId="3">#REF!</definedName>
    <definedName name="C.5.4..Lap_tiep_dia" localSheetId="3">#REF!</definedName>
    <definedName name="C.5.4..Lap_tiep_dia" localSheetId="3">#REF!</definedName>
    <definedName name="C.5.4..Lap_tiep_dia" localSheetId="3">#REF!</definedName>
    <definedName name="C.5.4..Lap_tiep_dia">#REF!</definedName>
    <definedName name="C.5.5..Son_sat_thep" localSheetId="0">#REF!</definedName>
    <definedName name="C.5.5..Son_sat_thep" localSheetId="0">#REF!</definedName>
    <definedName name="C.5.5..Son_sat_thep" localSheetId="0">#REF!</definedName>
    <definedName name="C.5.5..Son_sat_thep" localSheetId="0">#REF!</definedName>
    <definedName name="C.5.5..Son_sat_thep" localSheetId="0">#REF!</definedName>
    <definedName name="C.5.5..Son_sat_thep" localSheetId="3">#REF!</definedName>
    <definedName name="C.5.5..Son_sat_thep" localSheetId="3">#REF!</definedName>
    <definedName name="C.5.5..Son_sat_thep" localSheetId="3">#REF!</definedName>
    <definedName name="C.5.5..Son_sat_thep" localSheetId="3">#REF!</definedName>
    <definedName name="C.5.5..Son_sat_thep" localSheetId="3">#REF!</definedName>
    <definedName name="C.5.5..Son_sat_thep">#REF!</definedName>
    <definedName name="C.6.1..Lap_su_dung" localSheetId="0">#REF!</definedName>
    <definedName name="C.6.1..Lap_su_dung" localSheetId="0">#REF!</definedName>
    <definedName name="C.6.1..Lap_su_dung" localSheetId="0">#REF!</definedName>
    <definedName name="C.6.1..Lap_su_dung" localSheetId="0">#REF!</definedName>
    <definedName name="C.6.1..Lap_su_dung" localSheetId="0">#REF!</definedName>
    <definedName name="C.6.1..Lap_su_dung" localSheetId="3">#REF!</definedName>
    <definedName name="C.6.1..Lap_su_dung" localSheetId="3">#REF!</definedName>
    <definedName name="C.6.1..Lap_su_dung" localSheetId="3">#REF!</definedName>
    <definedName name="C.6.1..Lap_su_dung" localSheetId="3">#REF!</definedName>
    <definedName name="C.6.1..Lap_su_dung" localSheetId="3">#REF!</definedName>
    <definedName name="C.6.1..Lap_su_dung">#REF!</definedName>
    <definedName name="C.6.2..Lap_su_CS" localSheetId="0">#REF!</definedName>
    <definedName name="C.6.2..Lap_su_CS" localSheetId="0">#REF!</definedName>
    <definedName name="C.6.2..Lap_su_CS" localSheetId="0">#REF!</definedName>
    <definedName name="C.6.2..Lap_su_CS" localSheetId="0">#REF!</definedName>
    <definedName name="C.6.2..Lap_su_CS" localSheetId="0">#REF!</definedName>
    <definedName name="C.6.2..Lap_su_CS" localSheetId="3">#REF!</definedName>
    <definedName name="C.6.2..Lap_su_CS" localSheetId="3">#REF!</definedName>
    <definedName name="C.6.2..Lap_su_CS" localSheetId="3">#REF!</definedName>
    <definedName name="C.6.2..Lap_su_CS" localSheetId="3">#REF!</definedName>
    <definedName name="C.6.2..Lap_su_CS" localSheetId="3">#REF!</definedName>
    <definedName name="C.6.2..Lap_su_CS">#REF!</definedName>
    <definedName name="C.6.3..Su_chuoi_do" localSheetId="0">#REF!</definedName>
    <definedName name="C.6.3..Su_chuoi_do" localSheetId="0">#REF!</definedName>
    <definedName name="C.6.3..Su_chuoi_do" localSheetId="0">#REF!</definedName>
    <definedName name="C.6.3..Su_chuoi_do" localSheetId="0">#REF!</definedName>
    <definedName name="C.6.3..Su_chuoi_do" localSheetId="0">#REF!</definedName>
    <definedName name="C.6.3..Su_chuoi_do" localSheetId="3">#REF!</definedName>
    <definedName name="C.6.3..Su_chuoi_do" localSheetId="3">#REF!</definedName>
    <definedName name="C.6.3..Su_chuoi_do" localSheetId="3">#REF!</definedName>
    <definedName name="C.6.3..Su_chuoi_do" localSheetId="3">#REF!</definedName>
    <definedName name="C.6.3..Su_chuoi_do" localSheetId="3">#REF!</definedName>
    <definedName name="C.6.3..Su_chuoi_do">#REF!</definedName>
    <definedName name="C.6.4..Su_chuoi_neo" localSheetId="0">#REF!</definedName>
    <definedName name="C.6.4..Su_chuoi_neo" localSheetId="0">#REF!</definedName>
    <definedName name="C.6.4..Su_chuoi_neo" localSheetId="0">#REF!</definedName>
    <definedName name="C.6.4..Su_chuoi_neo" localSheetId="0">#REF!</definedName>
    <definedName name="C.6.4..Su_chuoi_neo" localSheetId="0">#REF!</definedName>
    <definedName name="C.6.4..Su_chuoi_neo" localSheetId="3">#REF!</definedName>
    <definedName name="C.6.4..Su_chuoi_neo" localSheetId="3">#REF!</definedName>
    <definedName name="C.6.4..Su_chuoi_neo" localSheetId="3">#REF!</definedName>
    <definedName name="C.6.4..Su_chuoi_neo" localSheetId="3">#REF!</definedName>
    <definedName name="C.6.4..Su_chuoi_neo" localSheetId="3">#REF!</definedName>
    <definedName name="C.6.4..Su_chuoi_neo">#REF!</definedName>
    <definedName name="C.6.5..Lap_phu_kien" localSheetId="0">#REF!</definedName>
    <definedName name="C.6.5..Lap_phu_kien" localSheetId="0">#REF!</definedName>
    <definedName name="C.6.5..Lap_phu_kien" localSheetId="0">#REF!</definedName>
    <definedName name="C.6.5..Lap_phu_kien" localSheetId="0">#REF!</definedName>
    <definedName name="C.6.5..Lap_phu_kien" localSheetId="0">#REF!</definedName>
    <definedName name="C.6.5..Lap_phu_kien" localSheetId="3">#REF!</definedName>
    <definedName name="C.6.5..Lap_phu_kien" localSheetId="3">#REF!</definedName>
    <definedName name="C.6.5..Lap_phu_kien" localSheetId="3">#REF!</definedName>
    <definedName name="C.6.5..Lap_phu_kien" localSheetId="3">#REF!</definedName>
    <definedName name="C.6.5..Lap_phu_kien" localSheetId="3">#REF!</definedName>
    <definedName name="C.6.5..Lap_phu_kien">#REF!</definedName>
    <definedName name="C.6.6..Ep_noi_day" localSheetId="0">#REF!</definedName>
    <definedName name="C.6.6..Ep_noi_day" localSheetId="0">#REF!</definedName>
    <definedName name="C.6.6..Ep_noi_day" localSheetId="0">#REF!</definedName>
    <definedName name="C.6.6..Ep_noi_day" localSheetId="0">#REF!</definedName>
    <definedName name="C.6.6..Ep_noi_day" localSheetId="0">#REF!</definedName>
    <definedName name="C.6.6..Ep_noi_day" localSheetId="3">#REF!</definedName>
    <definedName name="C.6.6..Ep_noi_day" localSheetId="3">#REF!</definedName>
    <definedName name="C.6.6..Ep_noi_day" localSheetId="3">#REF!</definedName>
    <definedName name="C.6.6..Ep_noi_day" localSheetId="3">#REF!</definedName>
    <definedName name="C.6.6..Ep_noi_day" localSheetId="3">#REF!</definedName>
    <definedName name="C.6.6..Ep_noi_day">#REF!</definedName>
    <definedName name="C.6.7..KD_vuot_CN" localSheetId="0">#REF!</definedName>
    <definedName name="C.6.7..KD_vuot_CN" localSheetId="0">#REF!</definedName>
    <definedName name="C.6.7..KD_vuot_CN" localSheetId="0">#REF!</definedName>
    <definedName name="C.6.7..KD_vuot_CN" localSheetId="0">#REF!</definedName>
    <definedName name="C.6.7..KD_vuot_CN" localSheetId="0">#REF!</definedName>
    <definedName name="C.6.7..KD_vuot_CN" localSheetId="3">#REF!</definedName>
    <definedName name="C.6.7..KD_vuot_CN" localSheetId="3">#REF!</definedName>
    <definedName name="C.6.7..KD_vuot_CN" localSheetId="3">#REF!</definedName>
    <definedName name="C.6.7..KD_vuot_CN" localSheetId="3">#REF!</definedName>
    <definedName name="C.6.7..KD_vuot_CN" localSheetId="3">#REF!</definedName>
    <definedName name="C.6.7..KD_vuot_CN">#REF!</definedName>
    <definedName name="C.6.8..Rai_cang_day" localSheetId="0">#REF!</definedName>
    <definedName name="C.6.8..Rai_cang_day" localSheetId="0">#REF!</definedName>
    <definedName name="C.6.8..Rai_cang_day" localSheetId="0">#REF!</definedName>
    <definedName name="C.6.8..Rai_cang_day" localSheetId="0">#REF!</definedName>
    <definedName name="C.6.8..Rai_cang_day" localSheetId="0">#REF!</definedName>
    <definedName name="C.6.8..Rai_cang_day" localSheetId="3">#REF!</definedName>
    <definedName name="C.6.8..Rai_cang_day" localSheetId="3">#REF!</definedName>
    <definedName name="C.6.8..Rai_cang_day" localSheetId="3">#REF!</definedName>
    <definedName name="C.6.8..Rai_cang_day" localSheetId="3">#REF!</definedName>
    <definedName name="C.6.8..Rai_cang_day" localSheetId="3">#REF!</definedName>
    <definedName name="C.6.8..Rai_cang_day">#REF!</definedName>
    <definedName name="C.6.9..Cap_quang" localSheetId="0">#REF!</definedName>
    <definedName name="C.6.9..Cap_quang" localSheetId="0">#REF!</definedName>
    <definedName name="C.6.9..Cap_quang" localSheetId="0">#REF!</definedName>
    <definedName name="C.6.9..Cap_quang" localSheetId="0">#REF!</definedName>
    <definedName name="C.6.9..Cap_quang" localSheetId="0">#REF!</definedName>
    <definedName name="C.6.9..Cap_quang" localSheetId="3">#REF!</definedName>
    <definedName name="C.6.9..Cap_quang" localSheetId="3">#REF!</definedName>
    <definedName name="C.6.9..Cap_quang" localSheetId="3">#REF!</definedName>
    <definedName name="C.6.9..Cap_quang" localSheetId="3">#REF!</definedName>
    <definedName name="C.6.9..Cap_quang" localSheetId="3">#REF!</definedName>
    <definedName name="C.6.9..Cap_quang">#REF!</definedName>
    <definedName name="C_" localSheetId="0">#REF!</definedName>
    <definedName name="C_" localSheetId="0">#REF!</definedName>
    <definedName name="C_" localSheetId="0">#REF!</definedName>
    <definedName name="C_" localSheetId="0">#REF!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 localSheetId="3">#REF!</definedName>
    <definedName name="C_">'[13]MAIN GATE HOUSE'!#REF!</definedName>
    <definedName name="c_1">[215]Input!#REF!</definedName>
    <definedName name="c_2">[215]Input!#REF!</definedName>
    <definedName name="C_ng_häc__häp">[52]chamcong!$S$9:$S$2152</definedName>
    <definedName name="cab" localSheetId="0">IF(ISNA(VLOOKUP('[316]NKKD '!$A1,'[316]NKKD '!$A$10:$L1491,10,0)),0,VLOOKUP('[316]NKKD '!$A1,'[316]NKKD '!$A$10:$L1491,10,0))</definedName>
    <definedName name="cab" localSheetId="3">IF(ISNA(VLOOKUP('[316]NKKD '!$A1,'[316]NKKD '!$A$10:$L1491,10,0)),0,VLOOKUP('[316]NKKD '!$A1,'[316]NKKD '!$A$10:$L1491,10,0))</definedName>
    <definedName name="cab">IF(ISNA(VLOOKUP('[170]NKKD '!$A1,'[170]NKKD '!$A$10:$L1491,10,0)),0,VLOOKUP('[170]NKKD '!$A1,'[170]NKKD '!$A$10:$L1491,10,0))</definedName>
    <definedName name="CABLE2" localSheetId="0">'[304]MTO REV.0'!$A$1:$Q$570</definedName>
    <definedName name="CABLE2" localSheetId="0">'[304]MTO REV.0'!$A$1:$Q$570</definedName>
    <definedName name="CABLE2" localSheetId="0">'[304]MTO REV.0'!$A$1:$Q$570</definedName>
    <definedName name="CABLE2" localSheetId="0">'[304]MTO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 localSheetId="3">'[304]MTO REV.0'!$A$1:$Q$570</definedName>
    <definedName name="CABLE2">'[41]MTO REV.0'!$A$1:$Q$570</definedName>
    <definedName name="cac" localSheetId="0">IF(ISNA(VLOOKUP('[316]NKKD '!$A1,'[316]NKKD '!$A$10:$L1491,11,0)),0,VLOOKUP('[316]NKKD '!$A1,'[316]NKKD '!$A$10:$L1491,11,0))</definedName>
    <definedName name="cac" localSheetId="3">IF(ISNA(VLOOKUP('[316]NKKD '!$A1,'[316]NKKD '!$A$10:$L1491,11,0)),0,VLOOKUP('[316]NKKD '!$A1,'[316]NKKD '!$A$10:$L1491,11,0))</definedName>
    <definedName name="cac">IF(ISNA(VLOOKUP('[170]NKKD '!$A1,'[170]NKKD '!$A$10:$L1491,11,0)),0,VLOOKUP('[170]NKKD '!$A1,'[170]NKKD '!$A$10:$L1491,11,0))</definedName>
    <definedName name="cac_khoan_tru_khac">'[52]bang luong'!$AD$10:$AD$2054</definedName>
    <definedName name="cad" localSheetId="0">IF(ISNA(VLOOKUP('[316]NKKD '!$A1,'[316]NKKD '!$A$10:$L1491,12,0)),0,VLOOKUP('[316]NKKD '!$A1,'[316]NKKD '!$A$10:$L1491,12,0))</definedName>
    <definedName name="cad" localSheetId="3">IF(ISNA(VLOOKUP('[316]NKKD '!$A1,'[316]NKKD '!$A$10:$L1491,12,0)),0,VLOOKUP('[316]NKKD '!$A1,'[316]NKKD '!$A$10:$L1491,12,0))</definedName>
    <definedName name="cad">IF(ISNA(VLOOKUP('[170]NKKD '!$A1,'[170]NKKD '!$A$10:$L1491,12,0)),0,VLOOKUP('[170]NKKD '!$A1,'[170]NKKD '!$A$10:$L1491,12,0))</definedName>
    <definedName name="CalcAgencyPrice">#REF!</definedName>
    <definedName name="campenon">[201]Campenon!$A$11:$H$187</definedName>
    <definedName name="cancu2" localSheetId="0">'[330]Page 3'!$A$17</definedName>
    <definedName name="cancu2" localSheetId="3">'[330]Page 3'!$A$17</definedName>
    <definedName name="cancu2">'[263]Page 3'!$A$17</definedName>
    <definedName name="caodo">[216]Bang.tra!$AB$3:$AG$500</definedName>
    <definedName name="cap" localSheetId="0">#REF!</definedName>
    <definedName name="cap" localSheetId="0">#REF!</definedName>
    <definedName name="cap" localSheetId="0">#REF!</definedName>
    <definedName name="cap" localSheetId="0">#REF!</definedName>
    <definedName name="cap" localSheetId="0">#REF!</definedName>
    <definedName name="cap" localSheetId="3">#REF!</definedName>
    <definedName name="cap" localSheetId="3">#REF!</definedName>
    <definedName name="cap" localSheetId="3">#REF!</definedName>
    <definedName name="cap" localSheetId="3">#REF!</definedName>
    <definedName name="cap" localSheetId="3">#REF!</definedName>
    <definedName name="cap">#REF!</definedName>
    <definedName name="cap_DUL_va_TC">#REF!</definedName>
    <definedName name="cap0.7" localSheetId="0">#REF!</definedName>
    <definedName name="cap0.7" localSheetId="0">#REF!</definedName>
    <definedName name="cap0.7" localSheetId="0">#REF!</definedName>
    <definedName name="cap0.7" localSheetId="0">#REF!</definedName>
    <definedName name="cap0.7" localSheetId="0">#REF!</definedName>
    <definedName name="cap0.7" localSheetId="3">#REF!</definedName>
    <definedName name="cap0.7" localSheetId="3">#REF!</definedName>
    <definedName name="cap0.7" localSheetId="3">#REF!</definedName>
    <definedName name="cap0.7" localSheetId="3">#REF!</definedName>
    <definedName name="cap0.7" localSheetId="3">#REF!</definedName>
    <definedName name="cap0.7">#REF!</definedName>
    <definedName name="CAPDAT">[75]phuluc1!#REF!</definedName>
    <definedName name="CARL" localSheetId="0" hidden="1">{#N/A,#N/A,FALSE,"CCTV"}</definedName>
    <definedName name="CARL" localSheetId="3" hidden="1">{#N/A,#N/A,FALSE,"CCTV"}</definedName>
    <definedName name="CARL" hidden="1">{#N/A,#N/A,FALSE,"CCTV"}</definedName>
    <definedName name="CARL1" localSheetId="0" hidden="1">{#N/A,#N/A,FALSE,"CCTV"}</definedName>
    <definedName name="CARL1" localSheetId="3" hidden="1">{#N/A,#N/A,FALSE,"CCTV"}</definedName>
    <definedName name="CARL1" hidden="1">{#N/A,#N/A,FALSE,"CCTV"}</definedName>
    <definedName name="CARL2" localSheetId="0" hidden="1">{#N/A,#N/A,FALSE,"CCTV"}</definedName>
    <definedName name="CARL2" localSheetId="3" hidden="1">{#N/A,#N/A,FALSE,"CCTV"}</definedName>
    <definedName name="CARL2" hidden="1">{#N/A,#N/A,FALSE,"CCTV"}</definedName>
    <definedName name="Case_Linkw_AT_211_Fdd">[278]DATA!#REF!</definedName>
    <definedName name="Case_Linkw_ATX">[278]DATA!#REF!</definedName>
    <definedName name="Case_Linkw_ATX_218_Fdd">[278]DATA!#REF!</definedName>
    <definedName name="cat">'[15]Chiet tinh'!$G$11</definedName>
    <definedName name="Category_All" localSheetId="0">#REF!</definedName>
    <definedName name="Category_All" localSheetId="0">#REF!</definedName>
    <definedName name="Category_All" localSheetId="0">#REF!</definedName>
    <definedName name="Category_All" localSheetId="0">#REF!</definedName>
    <definedName name="Category_All" localSheetId="0">#REF!</definedName>
    <definedName name="Category_All" localSheetId="3">#REF!</definedName>
    <definedName name="Category_All" localSheetId="3">#REF!</definedName>
    <definedName name="Category_All" localSheetId="3">#REF!</definedName>
    <definedName name="Category_All" localSheetId="3">#REF!</definedName>
    <definedName name="Category_All" localSheetId="3">#REF!</definedName>
    <definedName name="Category_All">#REF!</definedName>
    <definedName name="CATIN">#N/A</definedName>
    <definedName name="CATJYOU">#N/A</definedName>
    <definedName name="catmin">#REF!</definedName>
    <definedName name="catnen">#REF!</definedName>
    <definedName name="CATREC">#N/A</definedName>
    <definedName name="CATSYU">#N/A</definedName>
    <definedName name="catuon" localSheetId="0">[320]May!$E$73</definedName>
    <definedName name="catuon" localSheetId="3">[320]May!$E$73</definedName>
    <definedName name="catuon">[227]May!$E$73</definedName>
    <definedName name="catv">[251]Sheet3!#REF!</definedName>
    <definedName name="catvang">#REF!</definedName>
    <definedName name="CatVang_HamYen" localSheetId="0">[323]T.Tinh!#REF!</definedName>
    <definedName name="CatVang_HamYen" localSheetId="3">[323]T.Tinh!#REF!</definedName>
    <definedName name="CatVang_HamYen">[231]T.Tinh!#REF!</definedName>
    <definedName name="cau">#REF!</definedName>
    <definedName name="caychong">#REF!</definedName>
    <definedName name="Cb">#REF!</definedName>
    <definedName name="CC" localSheetId="0">#REF!</definedName>
    <definedName name="CC" localSheetId="0">#REF!</definedName>
    <definedName name="CC" localSheetId="0">#REF!</definedName>
    <definedName name="CC" localSheetId="0">#REF!</definedName>
    <definedName name="CC" localSheetId="0">#REF!</definedName>
    <definedName name="CC" localSheetId="3">#REF!</definedName>
    <definedName name="CC" localSheetId="3">#REF!</definedName>
    <definedName name="CC" localSheetId="3">#REF!</definedName>
    <definedName name="CC" localSheetId="3">#REF!</definedName>
    <definedName name="CC" localSheetId="3">#REF!</definedName>
    <definedName name="CC">#REF!</definedName>
    <definedName name="CCNK">[65]QMCT!#REF!</definedName>
    <definedName name="CCS" localSheetId="0">#REF!</definedName>
    <definedName name="CCS" localSheetId="0">#REF!</definedName>
    <definedName name="CCS" localSheetId="0">#REF!</definedName>
    <definedName name="CCS" localSheetId="0">#REF!</definedName>
    <definedName name="CCS" localSheetId="0">#REF!</definedName>
    <definedName name="CCS" localSheetId="3">#REF!</definedName>
    <definedName name="CCS" localSheetId="3">#REF!</definedName>
    <definedName name="CCS" localSheetId="3">#REF!</definedName>
    <definedName name="CCS" localSheetId="3">#REF!</definedName>
    <definedName name="CCS" localSheetId="3">#REF!</definedName>
    <definedName name="CCS">#REF!</definedName>
    <definedName name="CCV">[119]Hqkt562!$D$19:$H$23</definedName>
    <definedName name="cd">'[151]HE SO'!$C$27</definedName>
    <definedName name="CDD" localSheetId="0">#REF!</definedName>
    <definedName name="CDD" localSheetId="0">#REF!</definedName>
    <definedName name="CDD" localSheetId="0">#REF!</definedName>
    <definedName name="CDD" localSheetId="0">#REF!</definedName>
    <definedName name="CDD" localSheetId="0">#REF!</definedName>
    <definedName name="CDD" localSheetId="3">#REF!</definedName>
    <definedName name="CDD" localSheetId="3">#REF!</definedName>
    <definedName name="CDD" localSheetId="3">#REF!</definedName>
    <definedName name="CDD" localSheetId="3">#REF!</definedName>
    <definedName name="CDD" localSheetId="3">#REF!</definedName>
    <definedName name="CDD">#REF!</definedName>
    <definedName name="CDDB">'[214]Xuly Data'!#REF!</definedName>
    <definedName name="CDDD">'[75]THPDMoi  (2)'!#REF!</definedName>
    <definedName name="cddd1p">'[75]TONG HOP VL-NC'!$C$3</definedName>
    <definedName name="cddd3p">'[75]TONG HOP VL-NC'!$C$2</definedName>
    <definedName name="CDDR_Acer40X_IDE">[278]DATA!#REF!</definedName>
    <definedName name="CDDR_Acer48X_IDE">[278]DATA!#REF!</definedName>
    <definedName name="CDDR_Acer50X_IDE">[278]DATA!#REF!</definedName>
    <definedName name="CDDT">'[214]Xuly Data'!#REF!</definedName>
    <definedName name="CDMD">'[214]Xuly Data'!#REF!</definedName>
    <definedName name="cdn" localSheetId="0">#REF!</definedName>
    <definedName name="cdn" localSheetId="3">#REF!</definedName>
    <definedName name="cdn">#REF!</definedName>
    <definedName name="Cdnum">#REF!</definedName>
    <definedName name="CDTRAMD1">'[268]m doc'!$I$7:$I$118</definedName>
    <definedName name="ceiling">#REF!</definedName>
    <definedName name="celltips_area">#REF!</definedName>
    <definedName name="Céng">#REF!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c">'[28]He so'!$A$1</definedName>
    <definedName name="cfk">[85]THKP!#REF!</definedName>
    <definedName name="cgionc">'[75]lam-moi'!#REF!</definedName>
    <definedName name="cgiovl">'[75]lam-moi'!#REF!</definedName>
    <definedName name="CH">[70]TN!#REF!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'[75]lam-moi'!#REF!</definedName>
    <definedName name="chhtvl">'[75]lam-moi'!#REF!</definedName>
    <definedName name="chi_tiÕt_vËt_liÖu___nh_n_c_ng___m_y_thi_c_ng" localSheetId="0">#REF!</definedName>
    <definedName name="chi_tiÕt_vËt_liÖu___nh_n_c_ng___m_y_thi_c_ng" localSheetId="0">#REF!</definedName>
    <definedName name="chi_tiÕt_vËt_liÖu___nh_n_c_ng___m_y_thi_c_ng" localSheetId="0">#REF!</definedName>
    <definedName name="chi_tiÕt_vËt_liÖu___nh_n_c_ng___m_y_thi_c_ng" localSheetId="0">#REF!</definedName>
    <definedName name="chi_tiÕt_vËt_liÖu___nh_n_c_ng___m_y_thi_c_ng" localSheetId="0">#REF!</definedName>
    <definedName name="chi_tiÕt_vËt_liÖu___nh_n_c_ng___m_y_thi_c_ng" localSheetId="3">#REF!</definedName>
    <definedName name="chi_tiÕt_vËt_liÖu___nh_n_c_ng___m_y_thi_c_ng" localSheetId="3">#REF!</definedName>
    <definedName name="chi_tiÕt_vËt_liÖu___nh_n_c_ng___m_y_thi_c_ng" localSheetId="3">#REF!</definedName>
    <definedName name="chi_tiÕt_vËt_liÖu___nh_n_c_ng___m_y_thi_c_ng" localSheetId="3">#REF!</definedName>
    <definedName name="chi_tiÕt_vËt_liÖu___nh_n_c_ng___m_y_thi_c_ng" localSheetId="3">#REF!</definedName>
    <definedName name="chi_tiÕt_vËt_liÖu___nh_n_c_ng___m_y_thi_c_ng">#REF!</definedName>
    <definedName name="Chin">#REF!</definedName>
    <definedName name="chiphi" localSheetId="0">IF(OR('CDKT_Q4-2014'!matkno=1541,'CDKT_Q4-2014'!matkno=1542),'CDKT_Q4-2014'!chiphi,IF(OR('CDKT_Q4-2014'!matkno=154,'CDKT_Q4-2014'!matkno=642),chihpi,0))</definedName>
    <definedName name="chiphi" localSheetId="3">IF(OR('TM BCTC'!matkno=1541,'TM BCTC'!matkno=1542),'TM BCTC'!chiphi,IF(OR('TM BCTC'!matkno=154,'TM BCTC'!matkno=642),chihpi,0))</definedName>
    <definedName name="chiphi">IF(OR(matkno=1541,matkno=1542),chiphi,IF(OR(matkno=154,matkno=642),chihpi,0))</definedName>
    <definedName name="ChiPhiKhac">#REF!</definedName>
    <definedName name="chiyoko">#REF!</definedName>
    <definedName name="chnc">'[75]lam-moi'!#REF!</definedName>
    <definedName name="Chu">[70]ND!#REF!</definedName>
    <definedName name="chung">66</definedName>
    <definedName name="chungloainhapthan">#REF!</definedName>
    <definedName name="chungloaiXNT">#REF!</definedName>
    <definedName name="chungloaixuatthan">#REF!</definedName>
    <definedName name="chvl">'[75]lam-moi'!#REF!</definedName>
    <definedName name="citidd">'[75]dongia (2)'!#REF!</definedName>
    <definedName name="CK" localSheetId="0">#REF!</definedName>
    <definedName name="CK" localSheetId="0">#REF!</definedName>
    <definedName name="CK" localSheetId="0">#REF!</definedName>
    <definedName name="CK" localSheetId="0">#REF!</definedName>
    <definedName name="CK" localSheetId="0">#REF!</definedName>
    <definedName name="CK" localSheetId="3">#REF!</definedName>
    <definedName name="CK" localSheetId="3">#REF!</definedName>
    <definedName name="CK" localSheetId="3">#REF!</definedName>
    <definedName name="CK" localSheetId="3">#REF!</definedName>
    <definedName name="CK" localSheetId="3">#REF!</definedName>
    <definedName name="CK">#REF!</definedName>
    <definedName name="CKcongto" localSheetId="0">#REF!</definedName>
    <definedName name="CKcongto" localSheetId="0">#REF!</definedName>
    <definedName name="CKcongto" localSheetId="0">#REF!</definedName>
    <definedName name="CKcongto" localSheetId="0">#REF!</definedName>
    <definedName name="CKcongto" localSheetId="0">#REF!</definedName>
    <definedName name="CKcongto" localSheetId="3">#REF!</definedName>
    <definedName name="CKcongto" localSheetId="3">#REF!</definedName>
    <definedName name="CKcongto" localSheetId="3">#REF!</definedName>
    <definedName name="CKcongto" localSheetId="3">#REF!</definedName>
    <definedName name="CKcongto" localSheetId="3">#REF!</definedName>
    <definedName name="CKcongto">#REF!</definedName>
    <definedName name="cknc">'[75]lam-moi'!#REF!</definedName>
    <definedName name="ckvl">'[75]lam-moi'!#REF!</definedName>
    <definedName name="CL" localSheetId="0">#REF!</definedName>
    <definedName name="CL" localSheetId="0">#REF!</definedName>
    <definedName name="CL" localSheetId="0">#REF!</definedName>
    <definedName name="CL" localSheetId="0">#REF!</definedName>
    <definedName name="CL" localSheetId="0">#REF!</definedName>
    <definedName name="CL" localSheetId="3">#REF!</definedName>
    <definedName name="CL" localSheetId="3">#REF!</definedName>
    <definedName name="CL" localSheetId="3">#REF!</definedName>
    <definedName name="CL" localSheetId="3">#REF!</definedName>
    <definedName name="CL" localSheetId="3">#REF!</definedName>
    <definedName name="CL">#REF!</definedName>
    <definedName name="cl_MCX">[92]chenhlech!$I$43</definedName>
    <definedName name="CLIENT">[133]LEGEND!$D$6</definedName>
    <definedName name="CLTMP">[65]QMCT!#REF!</definedName>
    <definedName name="CLVC">[64]CHITIET!$D$3</definedName>
    <definedName name="clvc1">[75]chitiet!$D$3</definedName>
    <definedName name="CLVC3">0.1</definedName>
    <definedName name="CLVCTB" localSheetId="0">#REF!</definedName>
    <definedName name="CLVCTB" localSheetId="0">#REF!</definedName>
    <definedName name="CLVCTB" localSheetId="0">#REF!</definedName>
    <definedName name="CLVCTB" localSheetId="0">#REF!</definedName>
    <definedName name="CLVCTB" localSheetId="0">#REF!</definedName>
    <definedName name="CLVCTB" localSheetId="3">#REF!</definedName>
    <definedName name="CLVCTB" localSheetId="3">#REF!</definedName>
    <definedName name="CLVCTB" localSheetId="3">#REF!</definedName>
    <definedName name="CLVCTB" localSheetId="3">#REF!</definedName>
    <definedName name="CLVCTB" localSheetId="3">#REF!</definedName>
    <definedName name="CLVCTB">#REF!</definedName>
    <definedName name="CLVL" localSheetId="0">#REF!</definedName>
    <definedName name="CLVL" localSheetId="0">#REF!</definedName>
    <definedName name="CLVL" localSheetId="0">#REF!</definedName>
    <definedName name="CLVL" localSheetId="0">#REF!</definedName>
    <definedName name="CLVL" localSheetId="0">#REF!</definedName>
    <definedName name="CLVL" localSheetId="3">#REF!</definedName>
    <definedName name="CLVL" localSheetId="3">#REF!</definedName>
    <definedName name="CLVL" localSheetId="3">#REF!</definedName>
    <definedName name="CLVL" localSheetId="3">#REF!</definedName>
    <definedName name="CLVL" localSheetId="3">#REF!</definedName>
    <definedName name="CLVL">#REF!</definedName>
    <definedName name="CN3p">'[75]TONGKE3p '!$X$295</definedName>
    <definedName name="CNC" localSheetId="0">#REF!</definedName>
    <definedName name="CNC" localSheetId="0">#REF!</definedName>
    <definedName name="CNC" localSheetId="0">#REF!</definedName>
    <definedName name="CNC" localSheetId="0">#REF!</definedName>
    <definedName name="CNC" localSheetId="0">#REF!</definedName>
    <definedName name="CNC" localSheetId="3">#REF!</definedName>
    <definedName name="CNC" localSheetId="3">#REF!</definedName>
    <definedName name="CNC" localSheetId="3">#REF!</definedName>
    <definedName name="CNC" localSheetId="3">#REF!</definedName>
    <definedName name="CNC" localSheetId="3">#REF!</definedName>
    <definedName name="CNC">#REF!</definedName>
    <definedName name="CND" localSheetId="0">#REF!</definedName>
    <definedName name="CND" localSheetId="0">#REF!</definedName>
    <definedName name="CND" localSheetId="0">#REF!</definedName>
    <definedName name="CND" localSheetId="0">#REF!</definedName>
    <definedName name="CND" localSheetId="0">#REF!</definedName>
    <definedName name="CND" localSheetId="3">#REF!</definedName>
    <definedName name="CND" localSheetId="3">#REF!</definedName>
    <definedName name="CND" localSheetId="3">#REF!</definedName>
    <definedName name="CND" localSheetId="3">#REF!</definedName>
    <definedName name="CND" localSheetId="3">#REF!</definedName>
    <definedName name="CND">#REF!</definedName>
    <definedName name="CNG" localSheetId="0">#REF!</definedName>
    <definedName name="CNG" localSheetId="0">#REF!</definedName>
    <definedName name="CNG" localSheetId="0">#REF!</definedName>
    <definedName name="CNG" localSheetId="0">#REF!</definedName>
    <definedName name="CNG" localSheetId="0">#REF!</definedName>
    <definedName name="CNG" localSheetId="3">#REF!</definedName>
    <definedName name="CNG" localSheetId="3">#REF!</definedName>
    <definedName name="CNG" localSheetId="3">#REF!</definedName>
    <definedName name="CNG" localSheetId="3">#REF!</definedName>
    <definedName name="CNG" localSheetId="3">#REF!</definedName>
    <definedName name="CNG">#REF!</definedName>
    <definedName name="Co" localSheetId="0">#REF!</definedName>
    <definedName name="Co" localSheetId="0">#REF!</definedName>
    <definedName name="Co" localSheetId="0">#REF!</definedName>
    <definedName name="Co" localSheetId="0">#REF!</definedName>
    <definedName name="Co" localSheetId="0">#REF!</definedName>
    <definedName name="Co" localSheetId="3">#REF!</definedName>
    <definedName name="Co" localSheetId="3">#REF!</definedName>
    <definedName name="Co" localSheetId="3">#REF!</definedName>
    <definedName name="Co" localSheetId="3">#REF!</definedName>
    <definedName name="Co" localSheetId="3">#REF!</definedName>
    <definedName name="Co">#REF!</definedName>
    <definedName name="COAT">'[6]PNT-QUOT-#3'!#REF!</definedName>
    <definedName name="coc" localSheetId="0">#REF!</definedName>
    <definedName name="coc" localSheetId="3">#REF!</definedName>
    <definedName name="coc">#REF!</definedName>
    <definedName name="Coc_BTCT">#REF!</definedName>
    <definedName name="coc20x20">[156]DG!#REF!</definedName>
    <definedName name="_coc250">#REF!</definedName>
    <definedName name="_coc300">#REF!</definedName>
    <definedName name="_coc350">#REF!</definedName>
    <definedName name="_coc400">'[254]Gia vat tu'!$D$31</definedName>
    <definedName name="Cöï_ly_vaän_chuyeãn" localSheetId="0">#REF!</definedName>
    <definedName name="Cöï_ly_vaän_chuyeãn" localSheetId="0">#REF!</definedName>
    <definedName name="Cöï_ly_vaän_chuyeãn" localSheetId="0">#REF!</definedName>
    <definedName name="Cöï_ly_vaän_chuyeãn" localSheetId="0">#REF!</definedName>
    <definedName name="Cöï_ly_vaän_chuyeãn" localSheetId="0">#REF!</definedName>
    <definedName name="Cöï_ly_vaän_chuyeãn" localSheetId="3">#REF!</definedName>
    <definedName name="Cöï_ly_vaän_chuyeãn" localSheetId="3">#REF!</definedName>
    <definedName name="Cöï_ly_vaän_chuyeãn" localSheetId="3">#REF!</definedName>
    <definedName name="Cöï_ly_vaän_chuyeãn" localSheetId="3">#REF!</definedName>
    <definedName name="Cöï_ly_vaän_chuyeãn" localSheetId="3">#REF!</definedName>
    <definedName name="Cöï_ly_vaän_chuyeãn">#REF!</definedName>
    <definedName name="CÖÏ_LY_VAÄN_CHUYEÅN" localSheetId="0">#REF!</definedName>
    <definedName name="CÖÏ_LY_VAÄN_CHUYEÅN" localSheetId="0">#REF!</definedName>
    <definedName name="CÖÏ_LY_VAÄN_CHUYEÅN" localSheetId="0">#REF!</definedName>
    <definedName name="CÖÏ_LY_VAÄN_CHUYEÅN" localSheetId="0">#REF!</definedName>
    <definedName name="CÖÏ_LY_VAÄN_CHUYEÅN" localSheetId="0">#REF!</definedName>
    <definedName name="CÖÏ_LY_VAÄN_CHUYEÅN" localSheetId="3">#REF!</definedName>
    <definedName name="CÖÏ_LY_VAÄN_CHUYEÅN" localSheetId="3">#REF!</definedName>
    <definedName name="CÖÏ_LY_VAÄN_CHUYEÅN" localSheetId="3">#REF!</definedName>
    <definedName name="CÖÏ_LY_VAÄN_CHUYEÅN" localSheetId="3">#REF!</definedName>
    <definedName name="CÖÏ_LY_VAÄN_CHUYEÅN" localSheetId="3">#REF!</definedName>
    <definedName name="CÖÏ_LY_VAÄN_CHUYEÅN">#REF!</definedName>
    <definedName name="Coladarce1">#REF!</definedName>
    <definedName name="Comm" localSheetId="0">BlankMacro1</definedName>
    <definedName name="Comm" localSheetId="0">BlankMacro1</definedName>
    <definedName name="Comm" localSheetId="0">BlankMacro1</definedName>
    <definedName name="Comm" localSheetId="0">BlankMacro1</definedName>
    <definedName name="Comm" localSheetId="0">BlankMacro1</definedName>
    <definedName name="Comm" localSheetId="0">BlankMacro1</definedName>
    <definedName name="Comm" localSheetId="0">BlankMacro1</definedName>
    <definedName name="Comm" localSheetId="0">BlankMacro1</definedName>
    <definedName name="Comm" localSheetId="0">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 localSheetId="3">BlankMacro1</definedName>
    <definedName name="Comm">BlankMacro1</definedName>
    <definedName name="Commission">#REF!</definedName>
    <definedName name="COMMON" localSheetId="0">#REF!</definedName>
    <definedName name="COMMON" localSheetId="0">#REF!</definedName>
    <definedName name="COMMON" localSheetId="0">#REF!</definedName>
    <definedName name="COMMON" localSheetId="0">#REF!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 localSheetId="3">#REF!</definedName>
    <definedName name="COMMON">#REF!</definedName>
    <definedName name="COMP">'[30]FA-LISTING'!#REF!</definedName>
    <definedName name="con_duoc_linh">'[52]bang luong'!$AF$10:$AF$2054</definedName>
    <definedName name="CON_EQP_COS" localSheetId="0">#REF!</definedName>
    <definedName name="CON_EQP_COS" localSheetId="0">#REF!</definedName>
    <definedName name="CON_EQP_COS" localSheetId="0">#REF!</definedName>
    <definedName name="CON_EQP_COS" localSheetId="0">#REF!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 localSheetId="3">#REF!</definedName>
    <definedName name="CON_EQP_COS">#REF!</definedName>
    <definedName name="CON_EQP_COST" localSheetId="0">#REF!</definedName>
    <definedName name="CON_EQP_COST" localSheetId="0">#REF!</definedName>
    <definedName name="CON_EQP_COST" localSheetId="0">#REF!</definedName>
    <definedName name="CON_EQP_COST" localSheetId="0">#REF!</definedName>
    <definedName name="CON_EQP_COST" localSheetId="0">#REF!</definedName>
    <definedName name="CON_EQP_COST" localSheetId="3">#REF!</definedName>
    <definedName name="CON_EQP_COST" localSheetId="3">#REF!</definedName>
    <definedName name="CON_EQP_COST" localSheetId="3">#REF!</definedName>
    <definedName name="CON_EQP_COST" localSheetId="3">#REF!</definedName>
    <definedName name="CON_EQP_COST" localSheetId="3">#REF!</definedName>
    <definedName name="CON_EQP_COST">#REF!</definedName>
    <definedName name="_CON1" localSheetId="0">#REF!</definedName>
    <definedName name="_CON1" localSheetId="0">#REF!</definedName>
    <definedName name="_CON1" localSheetId="0">#REF!</definedName>
    <definedName name="_CON1" localSheetId="0">#REF!</definedName>
    <definedName name="_CON1" localSheetId="0">#REF!</definedName>
    <definedName name="_CON1" localSheetId="3">#REF!</definedName>
    <definedName name="_CON1" localSheetId="3">#REF!</definedName>
    <definedName name="_CON1" localSheetId="3">#REF!</definedName>
    <definedName name="_CON1" localSheetId="3">#REF!</definedName>
    <definedName name="_CON1" localSheetId="3">#REF!</definedName>
    <definedName name="_CON1">#REF!</definedName>
    <definedName name="_CON2" localSheetId="0">#REF!</definedName>
    <definedName name="_CON2" localSheetId="0">#REF!</definedName>
    <definedName name="_CON2" localSheetId="0">#REF!</definedName>
    <definedName name="_CON2" localSheetId="0">#REF!</definedName>
    <definedName name="_CON2" localSheetId="0">#REF!</definedName>
    <definedName name="_CON2" localSheetId="3">#REF!</definedName>
    <definedName name="_CON2" localSheetId="3">#REF!</definedName>
    <definedName name="_CON2" localSheetId="3">#REF!</definedName>
    <definedName name="_CON2" localSheetId="3">#REF!</definedName>
    <definedName name="_CON2" localSheetId="3">#REF!</definedName>
    <definedName name="_CON2">#REF!</definedName>
    <definedName name="Concrete">'[189]DGchitiet '!#REF!</definedName>
    <definedName name="cong_bq">'[232]truc tiep'!#REF!</definedName>
    <definedName name="cong_bv">'[232]truc tiep'!#REF!</definedName>
    <definedName name="cong_ca3">[52]chamcong!$I$9:$I$299</definedName>
    <definedName name="cong_ck">'[232]truc tiep'!#REF!</definedName>
    <definedName name="cong_d1">'[232]truc tiep'!#REF!</definedName>
    <definedName name="cong_d2">'[232]truc tiep'!#REF!</definedName>
    <definedName name="cong_d3">'[232]truc tiep'!#REF!</definedName>
    <definedName name="cong_dl">'[232]truc tiep'!#REF!</definedName>
    <definedName name="Cong_HM_DTCT" localSheetId="0">#REF!</definedName>
    <definedName name="Cong_HM_DTCT" localSheetId="0">#REF!</definedName>
    <definedName name="Cong_HM_DTCT" localSheetId="0">#REF!</definedName>
    <definedName name="Cong_HM_DTCT" localSheetId="0">#REF!</definedName>
    <definedName name="Cong_HM_DTCT" localSheetId="0">#REF!</definedName>
    <definedName name="Cong_HM_DTCT" localSheetId="3">#REF!</definedName>
    <definedName name="Cong_HM_DTCT" localSheetId="3">#REF!</definedName>
    <definedName name="Cong_HM_DTCT" localSheetId="3">#REF!</definedName>
    <definedName name="Cong_HM_DTCT" localSheetId="3">#REF!</definedName>
    <definedName name="Cong_HM_DTCT" localSheetId="3">#REF!</definedName>
    <definedName name="Cong_HM_DTCT">#REF!</definedName>
    <definedName name="cong_kcs">'[232]truc tiep'!#REF!</definedName>
    <definedName name="cong_LTG_tinhPCKV_II">[52]chamcong!$Q$9:$Q$299</definedName>
    <definedName name="Cong_M_DTCT" localSheetId="0">#REF!</definedName>
    <definedName name="Cong_M_DTCT" localSheetId="0">#REF!</definedName>
    <definedName name="Cong_M_DTCT" localSheetId="0">#REF!</definedName>
    <definedName name="Cong_M_DTCT" localSheetId="0">#REF!</definedName>
    <definedName name="Cong_M_DTCT" localSheetId="0">#REF!</definedName>
    <definedName name="Cong_M_DTCT" localSheetId="3">#REF!</definedName>
    <definedName name="Cong_M_DTCT" localSheetId="3">#REF!</definedName>
    <definedName name="Cong_M_DTCT" localSheetId="3">#REF!</definedName>
    <definedName name="Cong_M_DTCT" localSheetId="3">#REF!</definedName>
    <definedName name="Cong_M_DTCT" localSheetId="3">#REF!</definedName>
    <definedName name="Cong_M_DTCT">#REF!</definedName>
    <definedName name="cong_nb">'[232]truc tiep'!#REF!</definedName>
    <definedName name="Cong_NC_DTCT" localSheetId="0">#REF!</definedName>
    <definedName name="Cong_NC_DTCT" localSheetId="0">#REF!</definedName>
    <definedName name="Cong_NC_DTCT" localSheetId="0">#REF!</definedName>
    <definedName name="Cong_NC_DTCT" localSheetId="0">#REF!</definedName>
    <definedName name="Cong_NC_DTCT" localSheetId="0">#REF!</definedName>
    <definedName name="Cong_NC_DTCT" localSheetId="3">#REF!</definedName>
    <definedName name="Cong_NC_DTCT" localSheetId="3">#REF!</definedName>
    <definedName name="Cong_NC_DTCT" localSheetId="3">#REF!</definedName>
    <definedName name="Cong_NC_DTCT" localSheetId="3">#REF!</definedName>
    <definedName name="Cong_NC_DTCT" localSheetId="3">#REF!</definedName>
    <definedName name="Cong_NC_DTCT">#REF!</definedName>
    <definedName name="cong_nghi_DD_TNLD">[52]chamcong!$U$9:$U$250</definedName>
    <definedName name="cong_nghi_phep">[52]chamcong!$R$9:$R$2152</definedName>
    <definedName name="cong_ngio">'[232]truc tiep'!#REF!</definedName>
    <definedName name="cong_nv">'[232]truc tiep'!#REF!</definedName>
    <definedName name="cong_om">[52]chamcong!$T$9:$T$299</definedName>
    <definedName name="cong_t3">'[232]truc tiep'!#REF!</definedName>
    <definedName name="cong_t4">'[232]truc tiep'!#REF!</definedName>
    <definedName name="cong_t5">'[232]truc tiep'!#REF!</definedName>
    <definedName name="cong_t6">'[232]truc tiep'!#REF!</definedName>
    <definedName name="cong_tc">'[232]truc tiep'!#REF!</definedName>
    <definedName name="cong_TG_tinhPCKV_I">[52]chamcong!$P$9:$P$299</definedName>
    <definedName name="cong_tm">'[232]truc tiep'!#REF!</definedName>
    <definedName name="Cong_VL_DTCT" localSheetId="0">#REF!</definedName>
    <definedName name="Cong_VL_DTCT" localSheetId="0">#REF!</definedName>
    <definedName name="Cong_VL_DTCT" localSheetId="0">#REF!</definedName>
    <definedName name="Cong_VL_DTCT" localSheetId="0">#REF!</definedName>
    <definedName name="Cong_VL_DTCT" localSheetId="0">#REF!</definedName>
    <definedName name="Cong_VL_DTCT" localSheetId="3">#REF!</definedName>
    <definedName name="Cong_VL_DTCT" localSheetId="3">#REF!</definedName>
    <definedName name="Cong_VL_DTCT" localSheetId="3">#REF!</definedName>
    <definedName name="Cong_VL_DTCT" localSheetId="3">#REF!</definedName>
    <definedName name="Cong_VL_DTCT" localSheetId="3">#REF!</definedName>
    <definedName name="Cong_VL_DTCT">#REF!</definedName>
    <definedName name="cong_vs">'[232]truc tiep'!#REF!</definedName>
    <definedName name="cong_xh">'[232]truc tiep'!#REF!</definedName>
    <definedName name="cong1x15">[75]giathanh1!#REF!</definedName>
    <definedName name="congchenh">[182]chenhlechvtu!$J$6,[182]chenhlechvtu!$J$20,[182]chenhlechvtu!$J$34</definedName>
    <definedName name="Congdoc" localSheetId="0">'[330]Page 3'!$D$28</definedName>
    <definedName name="Congdoc" localSheetId="3">'[330]Page 3'!$D$28</definedName>
    <definedName name="Congdoc">'[263]Page 3'!$D$28</definedName>
    <definedName name="CONST_EQ" localSheetId="0">#REF!</definedName>
    <definedName name="CONST_EQ" localSheetId="0">#REF!</definedName>
    <definedName name="CONST_EQ" localSheetId="0">#REF!</definedName>
    <definedName name="CONST_EQ" localSheetId="0">#REF!</definedName>
    <definedName name="CONST_EQ" localSheetId="0">#REF!</definedName>
    <definedName name="CONST_EQ" localSheetId="3">#REF!</definedName>
    <definedName name="CONST_EQ" localSheetId="3">#REF!</definedName>
    <definedName name="CONST_EQ" localSheetId="3">#REF!</definedName>
    <definedName name="CONST_EQ" localSheetId="3">#REF!</definedName>
    <definedName name="CONST_EQ" localSheetId="3">#REF!</definedName>
    <definedName name="CONST_EQ">#REF!</definedName>
    <definedName name="copy" localSheetId="0">[321]CANDOI!$B$15:$B$2514,[321]CANDOI!$D$15:$G$2514,[321]CANDOI!$N$15:$N$2514,[321]CANDOI!$P$15:$P$2514</definedName>
    <definedName name="copy" localSheetId="3">[321]CANDOI!$B$15:$B$2514,[321]CANDOI!$D$15:$G$2514,[321]CANDOI!$N$15:$N$2514,[321]CANDOI!$P$15:$P$2514</definedName>
    <definedName name="copy">[229]CANDOI!$B$15:$B$2514,[229]CANDOI!$D$15:$G$2514,[229]CANDOI!$N$15:$N$2514,[229]CANDOI!$P$15:$P$2514</definedName>
    <definedName name="copyl" localSheetId="0">[321]CANDOI!$B$15,[321]CANDOI!$B$15:$B$2514,[321]CANDOI!$D$15:$G$2514,[321]CANDOI!$N$15:$N$2514,[321]CANDOI!$P$15:$P$2514</definedName>
    <definedName name="copyl" localSheetId="3">[321]CANDOI!$B$15,[321]CANDOI!$B$15:$B$2514,[321]CANDOI!$D$15:$G$2514,[321]CANDOI!$N$15:$N$2514,[321]CANDOI!$P$15:$P$2514</definedName>
    <definedName name="copyl">[229]CANDOI!$B$15,[229]CANDOI!$B$15:$B$2514,[229]CANDOI!$D$15:$G$2514,[229]CANDOI!$N$15:$N$2514,[229]CANDOI!$P$15:$P$2514</definedName>
    <definedName name="COT" localSheetId="0">#REF!</definedName>
    <definedName name="COT" localSheetId="0">#REF!</definedName>
    <definedName name="COT" localSheetId="0">#REF!</definedName>
    <definedName name="COT" localSheetId="0">#REF!</definedName>
    <definedName name="COT" localSheetId="0">#REF!</definedName>
    <definedName name="COT" localSheetId="3">#REF!</definedName>
    <definedName name="COT" localSheetId="3">#REF!</definedName>
    <definedName name="COT" localSheetId="3">#REF!</definedName>
    <definedName name="COT" localSheetId="3">#REF!</definedName>
    <definedName name="COT" localSheetId="3">#REF!</definedName>
    <definedName name="COT">#REF!</definedName>
    <definedName name="Cot_thep">[59]Sheet3!#REF!</definedName>
    <definedName name="CotATHCT" localSheetId="0">'[326]TH vat tu'!$A$5:$A$12</definedName>
    <definedName name="CotATHCT" localSheetId="3">'[326]TH vat tu'!$A$5:$A$12</definedName>
    <definedName name="CotATHCT">'[236]TH vat tu'!$A$5:$A$12</definedName>
    <definedName name="CotLPTVT" localSheetId="0">[327]Sheet3!#REF!</definedName>
    <definedName name="CotLPTVT" localSheetId="3">[327]Sheet3!#REF!</definedName>
    <definedName name="CotLPTVT">[237]Sheet3!#REF!</definedName>
    <definedName name="COVER" localSheetId="0">#REF!</definedName>
    <definedName name="COVER" localSheetId="0">#REF!</definedName>
    <definedName name="COVER" localSheetId="0">#REF!</definedName>
    <definedName name="COVER" localSheetId="0">#REF!</definedName>
    <definedName name="COVER" localSheetId="0">#REF!</definedName>
    <definedName name="COVER" localSheetId="3">#REF!</definedName>
    <definedName name="COVER" localSheetId="3">#REF!</definedName>
    <definedName name="COVER" localSheetId="3">#REF!</definedName>
    <definedName name="COVER" localSheetId="3">#REF!</definedName>
    <definedName name="COVER" localSheetId="3">#REF!</definedName>
    <definedName name="COVER">#REF!</definedName>
    <definedName name="cp" localSheetId="0">#REF!</definedName>
    <definedName name="cp" localSheetId="0">#REF!</definedName>
    <definedName name="cp" localSheetId="0">#REF!</definedName>
    <definedName name="cp" localSheetId="3">#REF!</definedName>
    <definedName name="cp" localSheetId="3">#REF!</definedName>
    <definedName name="cp" localSheetId="3">#REF!</definedName>
    <definedName name="cp">#REF!</definedName>
    <definedName name="CP.M10.1a">'[14]Giai trinh'!#REF!</definedName>
    <definedName name="CP.M10.1b">'[14]Giai trinh'!#REF!</definedName>
    <definedName name="CP.M10.1c">'[14]Giai trinh'!#REF!</definedName>
    <definedName name="CP.M10.1d">'[14]Giai trinh'!#REF!</definedName>
    <definedName name="CP.M10.1e">'[14]Giai trinh'!#REF!</definedName>
    <definedName name="CP.M10.2a">'[14]Giai trinh'!#REF!</definedName>
    <definedName name="CP.M10.2b">'[14]Giai trinh'!#REF!</definedName>
    <definedName name="CP.M10.2c">'[14]Giai trinh'!#REF!</definedName>
    <definedName name="CP.M10.2d">'[14]Giai trinh'!#REF!</definedName>
    <definedName name="CP.M10.2e">'[14]Giai trinh'!#REF!</definedName>
    <definedName name="CP.MDTa">'[14]Giai trinh'!#REF!</definedName>
    <definedName name="CP.MDTb">'[14]Giai trinh'!#REF!</definedName>
    <definedName name="CP.MDTc">'[14]Giai trinh'!#REF!</definedName>
    <definedName name="CP.MDTd">'[14]Giai trinh'!#REF!</definedName>
    <definedName name="CP.MDTe">'[14]Giai trinh'!#REF!</definedName>
    <definedName name="CP_KCB_cung_chi_tra">'[52]bang luong'!$AC$10:$AC$2054</definedName>
    <definedName name="CPBH_GTTB">#REF!</definedName>
    <definedName name="CPC" localSheetId="0">#REF!</definedName>
    <definedName name="CPC" localSheetId="0">#REF!</definedName>
    <definedName name="CPC" localSheetId="0">#REF!</definedName>
    <definedName name="CPC" localSheetId="0">#REF!</definedName>
    <definedName name="CPC" localSheetId="0">#REF!</definedName>
    <definedName name="CPC" localSheetId="3">#REF!</definedName>
    <definedName name="CPC" localSheetId="3">#REF!</definedName>
    <definedName name="CPC" localSheetId="3">#REF!</definedName>
    <definedName name="CPC" localSheetId="3">#REF!</definedName>
    <definedName name="CPC" localSheetId="3">#REF!</definedName>
    <definedName name="CPC">#REF!</definedName>
    <definedName name="cpcbsx">[94]chenhlech!$I$43</definedName>
    <definedName name="cpd">[50]gVL!$Q$20</definedName>
    <definedName name="_cpd1" localSheetId="0">#REF!</definedName>
    <definedName name="_cpd1" localSheetId="3">#REF!</definedName>
    <definedName name="_cpd1">#REF!</definedName>
    <definedName name="_cpd2" localSheetId="0">#REF!</definedName>
    <definedName name="_cpd2" localSheetId="3">#REF!</definedName>
    <definedName name="_cpd2">#REF!</definedName>
    <definedName name="cpdd">[50]gVL!$Q$21</definedName>
    <definedName name="cpdd1" localSheetId="0">#REF!</definedName>
    <definedName name="cpdd1" localSheetId="3">#REF!</definedName>
    <definedName name="cpdd1">#REF!</definedName>
    <definedName name="cpdd2">[101]gVL!$P$19</definedName>
    <definedName name="CPDD22cm" localSheetId="0">'[330]Page 3'!$D$26</definedName>
    <definedName name="CPDD22cm" localSheetId="3">'[330]Page 3'!$D$26</definedName>
    <definedName name="CPDD22cm">'[263]Page 3'!$D$26</definedName>
    <definedName name="cpdd35cm" localSheetId="0">'[330]Page 3'!$D$27</definedName>
    <definedName name="cpdd35cm" localSheetId="3">'[330]Page 3'!$D$27</definedName>
    <definedName name="cpdd35cm">'[263]Page 3'!$D$27</definedName>
    <definedName name="CPK" localSheetId="0">#REF!</definedName>
    <definedName name="CPK" localSheetId="3">#REF!</definedName>
    <definedName name="CPK">#REF!</definedName>
    <definedName name="CPU_AMD_K6II_550">[278]DATA!#REF!</definedName>
    <definedName name="CPU_Intel_P4_1.7_256K_256RIMM">[278]DATA!#REF!</definedName>
    <definedName name="CPU_Intel_PIII500E_256Kdie_Copp">[278]DATA!#REF!</definedName>
    <definedName name="CPU_Intel_PIII550E_256Kdie_Copp">[278]DATA!#REF!</definedName>
    <definedName name="CPVC100" localSheetId="0">#REF!</definedName>
    <definedName name="CPVC100" localSheetId="0">#REF!</definedName>
    <definedName name="CPVC100" localSheetId="0">#REF!</definedName>
    <definedName name="CPVC100" localSheetId="0">#REF!</definedName>
    <definedName name="CPVC100" localSheetId="0">#REF!</definedName>
    <definedName name="CPVC100" localSheetId="3">#REF!</definedName>
    <definedName name="CPVC100" localSheetId="3">#REF!</definedName>
    <definedName name="CPVC100" localSheetId="3">#REF!</definedName>
    <definedName name="CPVC100" localSheetId="3">#REF!</definedName>
    <definedName name="CPVC100" localSheetId="3">#REF!</definedName>
    <definedName name="CPVC100">#REF!</definedName>
    <definedName name="CPVC1KM">'[75]TH VL, NC, DDHT Thanhphuoc'!$J$19</definedName>
    <definedName name="CPVCDN">'[75]#REF'!$K$33</definedName>
    <definedName name="CRD" localSheetId="0">#REF!</definedName>
    <definedName name="CRD" localSheetId="0">#REF!</definedName>
    <definedName name="CRD" localSheetId="0">#REF!</definedName>
    <definedName name="CRD" localSheetId="0">#REF!</definedName>
    <definedName name="CRD" localSheetId="0">#REF!</definedName>
    <definedName name="CRD" localSheetId="3">#REF!</definedName>
    <definedName name="CRD" localSheetId="3">#REF!</definedName>
    <definedName name="CRD" localSheetId="3">#REF!</definedName>
    <definedName name="CRD" localSheetId="3">#REF!</definedName>
    <definedName name="CRD" localSheetId="3">#REF!</definedName>
    <definedName name="CRD">#REF!</definedName>
    <definedName name="_xlnm.Criteria">[82]SILICATE!#REF!</definedName>
    <definedName name="CRITINST" localSheetId="0">#REF!</definedName>
    <definedName name="CRITINST" localSheetId="0">#REF!</definedName>
    <definedName name="CRITINST" localSheetId="0">#REF!</definedName>
    <definedName name="CRITINST" localSheetId="0">#REF!</definedName>
    <definedName name="CRITINST" localSheetId="0">#REF!</definedName>
    <definedName name="CRITINST" localSheetId="3">#REF!</definedName>
    <definedName name="CRITINST" localSheetId="3">#REF!</definedName>
    <definedName name="CRITINST" localSheetId="3">#REF!</definedName>
    <definedName name="CRITINST" localSheetId="3">#REF!</definedName>
    <definedName name="CRITINST" localSheetId="3">#REF!</definedName>
    <definedName name="CRITINST">#REF!</definedName>
    <definedName name="CRITPURC" localSheetId="0">#REF!</definedName>
    <definedName name="CRITPURC" localSheetId="0">#REF!</definedName>
    <definedName name="CRITPURC" localSheetId="0">#REF!</definedName>
    <definedName name="CRITPURC" localSheetId="0">#REF!</definedName>
    <definedName name="CRITPURC" localSheetId="0">#REF!</definedName>
    <definedName name="CRITPURC" localSheetId="3">#REF!</definedName>
    <definedName name="CRITPURC" localSheetId="3">#REF!</definedName>
    <definedName name="CRITPURC" localSheetId="3">#REF!</definedName>
    <definedName name="CRITPURC" localSheetId="3">#REF!</definedName>
    <definedName name="CRITPURC" localSheetId="3">#REF!</definedName>
    <definedName name="CRITPURC">#REF!</definedName>
    <definedName name="Cro_section">[274]PEDESB!#REF!</definedName>
    <definedName name="CRS" localSheetId="0">#REF!</definedName>
    <definedName name="CRS" localSheetId="0">#REF!</definedName>
    <definedName name="CRS" localSheetId="0">#REF!</definedName>
    <definedName name="CRS" localSheetId="0">#REF!</definedName>
    <definedName name="CRS" localSheetId="0">#REF!</definedName>
    <definedName name="CRS" localSheetId="3">#REF!</definedName>
    <definedName name="CRS" localSheetId="3">#REF!</definedName>
    <definedName name="CRS" localSheetId="3">#REF!</definedName>
    <definedName name="CRS" localSheetId="3">#REF!</definedName>
    <definedName name="CRS" localSheetId="3">#REF!</definedName>
    <definedName name="CRS">#REF!</definedName>
    <definedName name="CS" localSheetId="0">#REF!</definedName>
    <definedName name="CS" localSheetId="0">#REF!</definedName>
    <definedName name="CS" localSheetId="0">#REF!</definedName>
    <definedName name="CS" localSheetId="0">#REF!</definedName>
    <definedName name="CS" localSheetId="0">#REF!</definedName>
    <definedName name="CS" localSheetId="3">#REF!</definedName>
    <definedName name="CS" localSheetId="3">#REF!</definedName>
    <definedName name="CS" localSheetId="3">#REF!</definedName>
    <definedName name="CS" localSheetId="3">#REF!</definedName>
    <definedName name="CS" localSheetId="3">#REF!</definedName>
    <definedName name="CS">#REF!</definedName>
    <definedName name="CS_10" localSheetId="0">#REF!</definedName>
    <definedName name="CS_10" localSheetId="0">#REF!</definedName>
    <definedName name="CS_10" localSheetId="0">#REF!</definedName>
    <definedName name="CS_10" localSheetId="0">#REF!</definedName>
    <definedName name="CS_10" localSheetId="0">#REF!</definedName>
    <definedName name="CS_10" localSheetId="3">#REF!</definedName>
    <definedName name="CS_10" localSheetId="3">#REF!</definedName>
    <definedName name="CS_10" localSheetId="3">#REF!</definedName>
    <definedName name="CS_10" localSheetId="3">#REF!</definedName>
    <definedName name="CS_10" localSheetId="3">#REF!</definedName>
    <definedName name="CS_10">#REF!</definedName>
    <definedName name="CS_100" localSheetId="0">#REF!</definedName>
    <definedName name="CS_100" localSheetId="0">#REF!</definedName>
    <definedName name="CS_100" localSheetId="0">#REF!</definedName>
    <definedName name="CS_100" localSheetId="0">#REF!</definedName>
    <definedName name="CS_100" localSheetId="0">#REF!</definedName>
    <definedName name="CS_100" localSheetId="3">#REF!</definedName>
    <definedName name="CS_100" localSheetId="3">#REF!</definedName>
    <definedName name="CS_100" localSheetId="3">#REF!</definedName>
    <definedName name="CS_100" localSheetId="3">#REF!</definedName>
    <definedName name="CS_100" localSheetId="3">#REF!</definedName>
    <definedName name="CS_100">#REF!</definedName>
    <definedName name="CS_10S" localSheetId="0">#REF!</definedName>
    <definedName name="CS_10S" localSheetId="0">#REF!</definedName>
    <definedName name="CS_10S" localSheetId="0">#REF!</definedName>
    <definedName name="CS_10S" localSheetId="0">#REF!</definedName>
    <definedName name="CS_10S" localSheetId="0">#REF!</definedName>
    <definedName name="CS_10S" localSheetId="3">#REF!</definedName>
    <definedName name="CS_10S" localSheetId="3">#REF!</definedName>
    <definedName name="CS_10S" localSheetId="3">#REF!</definedName>
    <definedName name="CS_10S" localSheetId="3">#REF!</definedName>
    <definedName name="CS_10S" localSheetId="3">#REF!</definedName>
    <definedName name="CS_10S">#REF!</definedName>
    <definedName name="CS_120" localSheetId="0">#REF!</definedName>
    <definedName name="CS_120" localSheetId="0">#REF!</definedName>
    <definedName name="CS_120" localSheetId="0">#REF!</definedName>
    <definedName name="CS_120" localSheetId="0">#REF!</definedName>
    <definedName name="CS_120" localSheetId="0">#REF!</definedName>
    <definedName name="CS_120" localSheetId="3">#REF!</definedName>
    <definedName name="CS_120" localSheetId="3">#REF!</definedName>
    <definedName name="CS_120" localSheetId="3">#REF!</definedName>
    <definedName name="CS_120" localSheetId="3">#REF!</definedName>
    <definedName name="CS_120" localSheetId="3">#REF!</definedName>
    <definedName name="CS_120">#REF!</definedName>
    <definedName name="CS_140" localSheetId="0">#REF!</definedName>
    <definedName name="CS_140" localSheetId="0">#REF!</definedName>
    <definedName name="CS_140" localSheetId="0">#REF!</definedName>
    <definedName name="CS_140" localSheetId="0">#REF!</definedName>
    <definedName name="CS_140" localSheetId="0">#REF!</definedName>
    <definedName name="CS_140" localSheetId="3">#REF!</definedName>
    <definedName name="CS_140" localSheetId="3">#REF!</definedName>
    <definedName name="CS_140" localSheetId="3">#REF!</definedName>
    <definedName name="CS_140" localSheetId="3">#REF!</definedName>
    <definedName name="CS_140" localSheetId="3">#REF!</definedName>
    <definedName name="CS_140">#REF!</definedName>
    <definedName name="CS_160" localSheetId="0">#REF!</definedName>
    <definedName name="CS_160" localSheetId="0">#REF!</definedName>
    <definedName name="CS_160" localSheetId="0">#REF!</definedName>
    <definedName name="CS_160" localSheetId="0">#REF!</definedName>
    <definedName name="CS_160" localSheetId="0">#REF!</definedName>
    <definedName name="CS_160" localSheetId="3">#REF!</definedName>
    <definedName name="CS_160" localSheetId="3">#REF!</definedName>
    <definedName name="CS_160" localSheetId="3">#REF!</definedName>
    <definedName name="CS_160" localSheetId="3">#REF!</definedName>
    <definedName name="CS_160" localSheetId="3">#REF!</definedName>
    <definedName name="CS_160">#REF!</definedName>
    <definedName name="CS_20" localSheetId="0">#REF!</definedName>
    <definedName name="CS_20" localSheetId="0">#REF!</definedName>
    <definedName name="CS_20" localSheetId="0">#REF!</definedName>
    <definedName name="CS_20" localSheetId="0">#REF!</definedName>
    <definedName name="CS_20" localSheetId="0">#REF!</definedName>
    <definedName name="CS_20" localSheetId="3">#REF!</definedName>
    <definedName name="CS_20" localSheetId="3">#REF!</definedName>
    <definedName name="CS_20" localSheetId="3">#REF!</definedName>
    <definedName name="CS_20" localSheetId="3">#REF!</definedName>
    <definedName name="CS_20" localSheetId="3">#REF!</definedName>
    <definedName name="CS_20">#REF!</definedName>
    <definedName name="CS_30" localSheetId="0">#REF!</definedName>
    <definedName name="CS_30" localSheetId="0">#REF!</definedName>
    <definedName name="CS_30" localSheetId="0">#REF!</definedName>
    <definedName name="CS_30" localSheetId="0">#REF!</definedName>
    <definedName name="CS_30" localSheetId="0">#REF!</definedName>
    <definedName name="CS_30" localSheetId="3">#REF!</definedName>
    <definedName name="CS_30" localSheetId="3">#REF!</definedName>
    <definedName name="CS_30" localSheetId="3">#REF!</definedName>
    <definedName name="CS_30" localSheetId="3">#REF!</definedName>
    <definedName name="CS_30" localSheetId="3">#REF!</definedName>
    <definedName name="CS_30">#REF!</definedName>
    <definedName name="CS_40" localSheetId="0">#REF!</definedName>
    <definedName name="CS_40" localSheetId="0">#REF!</definedName>
    <definedName name="CS_40" localSheetId="0">#REF!</definedName>
    <definedName name="CS_40" localSheetId="0">#REF!</definedName>
    <definedName name="CS_40" localSheetId="0">#REF!</definedName>
    <definedName name="CS_40" localSheetId="3">#REF!</definedName>
    <definedName name="CS_40" localSheetId="3">#REF!</definedName>
    <definedName name="CS_40" localSheetId="3">#REF!</definedName>
    <definedName name="CS_40" localSheetId="3">#REF!</definedName>
    <definedName name="CS_40" localSheetId="3">#REF!</definedName>
    <definedName name="CS_40">#REF!</definedName>
    <definedName name="CS_40S" localSheetId="0">#REF!</definedName>
    <definedName name="CS_40S" localSheetId="0">#REF!</definedName>
    <definedName name="CS_40S" localSheetId="0">#REF!</definedName>
    <definedName name="CS_40S" localSheetId="0">#REF!</definedName>
    <definedName name="CS_40S" localSheetId="0">#REF!</definedName>
    <definedName name="CS_40S" localSheetId="3">#REF!</definedName>
    <definedName name="CS_40S" localSheetId="3">#REF!</definedName>
    <definedName name="CS_40S" localSheetId="3">#REF!</definedName>
    <definedName name="CS_40S" localSheetId="3">#REF!</definedName>
    <definedName name="CS_40S" localSheetId="3">#REF!</definedName>
    <definedName name="CS_40S">#REF!</definedName>
    <definedName name="CS_5S" localSheetId="0">#REF!</definedName>
    <definedName name="CS_5S" localSheetId="0">#REF!</definedName>
    <definedName name="CS_5S" localSheetId="0">#REF!</definedName>
    <definedName name="CS_5S" localSheetId="0">#REF!</definedName>
    <definedName name="CS_5S" localSheetId="0">#REF!</definedName>
    <definedName name="CS_5S" localSheetId="3">#REF!</definedName>
    <definedName name="CS_5S" localSheetId="3">#REF!</definedName>
    <definedName name="CS_5S" localSheetId="3">#REF!</definedName>
    <definedName name="CS_5S" localSheetId="3">#REF!</definedName>
    <definedName name="CS_5S" localSheetId="3">#REF!</definedName>
    <definedName name="CS_5S">#REF!</definedName>
    <definedName name="CS_60" localSheetId="0">#REF!</definedName>
    <definedName name="CS_60" localSheetId="0">#REF!</definedName>
    <definedName name="CS_60" localSheetId="0">#REF!</definedName>
    <definedName name="CS_60" localSheetId="0">#REF!</definedName>
    <definedName name="CS_60" localSheetId="0">#REF!</definedName>
    <definedName name="CS_60" localSheetId="3">#REF!</definedName>
    <definedName name="CS_60" localSheetId="3">#REF!</definedName>
    <definedName name="CS_60" localSheetId="3">#REF!</definedName>
    <definedName name="CS_60" localSheetId="3">#REF!</definedName>
    <definedName name="CS_60" localSheetId="3">#REF!</definedName>
    <definedName name="CS_60">#REF!</definedName>
    <definedName name="CS_80" localSheetId="0">#REF!</definedName>
    <definedName name="CS_80" localSheetId="0">#REF!</definedName>
    <definedName name="CS_80" localSheetId="0">#REF!</definedName>
    <definedName name="CS_80" localSheetId="0">#REF!</definedName>
    <definedName name="CS_80" localSheetId="0">#REF!</definedName>
    <definedName name="CS_80" localSheetId="3">#REF!</definedName>
    <definedName name="CS_80" localSheetId="3">#REF!</definedName>
    <definedName name="CS_80" localSheetId="3">#REF!</definedName>
    <definedName name="CS_80" localSheetId="3">#REF!</definedName>
    <definedName name="CS_80" localSheetId="3">#REF!</definedName>
    <definedName name="CS_80">#REF!</definedName>
    <definedName name="CS_80S" localSheetId="0">#REF!</definedName>
    <definedName name="CS_80S" localSheetId="0">#REF!</definedName>
    <definedName name="CS_80S" localSheetId="0">#REF!</definedName>
    <definedName name="CS_80S" localSheetId="0">#REF!</definedName>
    <definedName name="CS_80S" localSheetId="0">#REF!</definedName>
    <definedName name="CS_80S" localSheetId="3">#REF!</definedName>
    <definedName name="CS_80S" localSheetId="3">#REF!</definedName>
    <definedName name="CS_80S" localSheetId="3">#REF!</definedName>
    <definedName name="CS_80S" localSheetId="3">#REF!</definedName>
    <definedName name="CS_80S" localSheetId="3">#REF!</definedName>
    <definedName name="CS_80S">#REF!</definedName>
    <definedName name="CS_STD" localSheetId="0">#REF!</definedName>
    <definedName name="CS_STD" localSheetId="0">#REF!</definedName>
    <definedName name="CS_STD" localSheetId="0">#REF!</definedName>
    <definedName name="CS_STD" localSheetId="0">#REF!</definedName>
    <definedName name="CS_STD" localSheetId="0">#REF!</definedName>
    <definedName name="CS_STD" localSheetId="3">#REF!</definedName>
    <definedName name="CS_STD" localSheetId="3">#REF!</definedName>
    <definedName name="CS_STD" localSheetId="3">#REF!</definedName>
    <definedName name="CS_STD" localSheetId="3">#REF!</definedName>
    <definedName name="CS_STD" localSheetId="3">#REF!</definedName>
    <definedName name="CS_STD">#REF!</definedName>
    <definedName name="CS_XS" localSheetId="0">#REF!</definedName>
    <definedName name="CS_XS" localSheetId="0">#REF!</definedName>
    <definedName name="CS_XS" localSheetId="0">#REF!</definedName>
    <definedName name="CS_XS" localSheetId="0">#REF!</definedName>
    <definedName name="CS_XS" localSheetId="0">#REF!</definedName>
    <definedName name="CS_XS" localSheetId="3">#REF!</definedName>
    <definedName name="CS_XS" localSheetId="3">#REF!</definedName>
    <definedName name="CS_XS" localSheetId="3">#REF!</definedName>
    <definedName name="CS_XS" localSheetId="3">#REF!</definedName>
    <definedName name="CS_XS" localSheetId="3">#REF!</definedName>
    <definedName name="CS_XS">#REF!</definedName>
    <definedName name="CS_XXS" localSheetId="0">#REF!</definedName>
    <definedName name="CS_XXS" localSheetId="0">#REF!</definedName>
    <definedName name="CS_XXS" localSheetId="0">#REF!</definedName>
    <definedName name="CS_XXS" localSheetId="0">#REF!</definedName>
    <definedName name="CS_XXS" localSheetId="0">#REF!</definedName>
    <definedName name="CS_XXS" localSheetId="3">#REF!</definedName>
    <definedName name="CS_XXS" localSheetId="3">#REF!</definedName>
    <definedName name="CS_XXS" localSheetId="3">#REF!</definedName>
    <definedName name="CS_XXS" localSheetId="3">#REF!</definedName>
    <definedName name="CS_XXS" localSheetId="3">#REF!</definedName>
    <definedName name="CS_XXS">#REF!</definedName>
    <definedName name="_cs805" localSheetId="0">#REF!</definedName>
    <definedName name="_cs805" localSheetId="0">#REF!</definedName>
    <definedName name="_cs805" localSheetId="0">#REF!</definedName>
    <definedName name="_cs805" localSheetId="0">#REF!</definedName>
    <definedName name="_cs805" localSheetId="0">#REF!</definedName>
    <definedName name="_cs805" localSheetId="3">#REF!</definedName>
    <definedName name="_cs805" localSheetId="3">#REF!</definedName>
    <definedName name="_cs805" localSheetId="3">#REF!</definedName>
    <definedName name="_cs805" localSheetId="3">#REF!</definedName>
    <definedName name="_cs805" localSheetId="3">#REF!</definedName>
    <definedName name="_cs805">#REF!</definedName>
    <definedName name="csd3p" localSheetId="0">#REF!</definedName>
    <definedName name="csd3p" localSheetId="0">#REF!</definedName>
    <definedName name="csd3p" localSheetId="0">#REF!</definedName>
    <definedName name="csd3p" localSheetId="0">#REF!</definedName>
    <definedName name="csd3p" localSheetId="0">#REF!</definedName>
    <definedName name="csd3p" localSheetId="3">#REF!</definedName>
    <definedName name="csd3p" localSheetId="3">#REF!</definedName>
    <definedName name="csd3p" localSheetId="3">#REF!</definedName>
    <definedName name="csd3p" localSheetId="3">#REF!</definedName>
    <definedName name="csd3p" localSheetId="3">#REF!</definedName>
    <definedName name="csd3p">#REF!</definedName>
    <definedName name="csddg1p" localSheetId="0">#REF!</definedName>
    <definedName name="csddg1p" localSheetId="0">#REF!</definedName>
    <definedName name="csddg1p" localSheetId="0">#REF!</definedName>
    <definedName name="csddg1p" localSheetId="0">#REF!</definedName>
    <definedName name="csddg1p" localSheetId="0">#REF!</definedName>
    <definedName name="csddg1p" localSheetId="3">#REF!</definedName>
    <definedName name="csddg1p" localSheetId="3">#REF!</definedName>
    <definedName name="csddg1p" localSheetId="3">#REF!</definedName>
    <definedName name="csddg1p" localSheetId="3">#REF!</definedName>
    <definedName name="csddg1p" localSheetId="3">#REF!</definedName>
    <definedName name="csddg1p">#REF!</definedName>
    <definedName name="csddt1p" localSheetId="0">#REF!</definedName>
    <definedName name="csddt1p" localSheetId="0">#REF!</definedName>
    <definedName name="csddt1p" localSheetId="0">#REF!</definedName>
    <definedName name="csddt1p" localSheetId="0">#REF!</definedName>
    <definedName name="csddt1p" localSheetId="0">#REF!</definedName>
    <definedName name="csddt1p" localSheetId="3">#REF!</definedName>
    <definedName name="csddt1p" localSheetId="3">#REF!</definedName>
    <definedName name="csddt1p" localSheetId="3">#REF!</definedName>
    <definedName name="csddt1p" localSheetId="3">#REF!</definedName>
    <definedName name="csddt1p" localSheetId="3">#REF!</definedName>
    <definedName name="csddt1p">#REF!</definedName>
    <definedName name="csht3p" localSheetId="0">#REF!</definedName>
    <definedName name="csht3p" localSheetId="0">#REF!</definedName>
    <definedName name="csht3p" localSheetId="0">#REF!</definedName>
    <definedName name="csht3p" localSheetId="0">#REF!</definedName>
    <definedName name="csht3p" localSheetId="0">#REF!</definedName>
    <definedName name="csht3p" localSheetId="3">#REF!</definedName>
    <definedName name="csht3p" localSheetId="3">#REF!</definedName>
    <definedName name="csht3p" localSheetId="3">#REF!</definedName>
    <definedName name="csht3p" localSheetId="3">#REF!</definedName>
    <definedName name="csht3p" localSheetId="3">#REF!</definedName>
    <definedName name="csht3p">#REF!</definedName>
    <definedName name="ct" localSheetId="0">#REF!</definedName>
    <definedName name="ct" localSheetId="0">#REF!</definedName>
    <definedName name="ct" localSheetId="0">#REF!</definedName>
    <definedName name="ct" localSheetId="0">#REF!</definedName>
    <definedName name="ct" localSheetId="0">#REF!</definedName>
    <definedName name="ct" localSheetId="3">#REF!</definedName>
    <definedName name="ct" localSheetId="3">#REF!</definedName>
    <definedName name="ct" localSheetId="3">#REF!</definedName>
    <definedName name="ct" localSheetId="3">#REF!</definedName>
    <definedName name="ct" localSheetId="3">#REF!</definedName>
    <definedName name="ct">#REF!</definedName>
    <definedName name="CT.M10.1">'[14]Giai trinh'!#REF!</definedName>
    <definedName name="CT.M10.2">'[14]Giai trinh'!#REF!</definedName>
    <definedName name="CT.MDT">'[14]Giai trinh'!#REF!</definedName>
    <definedName name="CT_MCX" localSheetId="0">#REF!</definedName>
    <definedName name="CT_MCX" localSheetId="0">#REF!</definedName>
    <definedName name="CT_MCX" localSheetId="0">#REF!</definedName>
    <definedName name="CT_MCX" localSheetId="0">#REF!</definedName>
    <definedName name="CT_MCX" localSheetId="0">#REF!</definedName>
    <definedName name="CT_MCX" localSheetId="3">#REF!</definedName>
    <definedName name="CT_MCX" localSheetId="3">#REF!</definedName>
    <definedName name="CT_MCX" localSheetId="3">#REF!</definedName>
    <definedName name="CT_MCX" localSheetId="3">#REF!</definedName>
    <definedName name="CT_MCX" localSheetId="3">#REF!</definedName>
    <definedName name="CT_MCX">#REF!</definedName>
    <definedName name="_CT250">'[75]dongia (2)'!#REF!</definedName>
    <definedName name="ct3_">[284]Gia!#REF!</definedName>
    <definedName name="ct5_">[284]Gia!#REF!</definedName>
    <definedName name="Ctb">'[285]Lç khoan LK1'!#REF!</definedName>
    <definedName name="ctbb">#REF!</definedName>
    <definedName name="ctdg">[178]ctdg!#REF!</definedName>
    <definedName name="ctdn9697" localSheetId="0">#REF!</definedName>
    <definedName name="ctdn9697" localSheetId="0">#REF!</definedName>
    <definedName name="ctdn9697" localSheetId="0">#REF!</definedName>
    <definedName name="ctdn9697" localSheetId="0">#REF!</definedName>
    <definedName name="ctdn9697" localSheetId="0">#REF!</definedName>
    <definedName name="ctdn9697" localSheetId="3">#REF!</definedName>
    <definedName name="ctdn9697" localSheetId="3">#REF!</definedName>
    <definedName name="ctdn9697" localSheetId="3">#REF!</definedName>
    <definedName name="ctdn9697" localSheetId="3">#REF!</definedName>
    <definedName name="ctdn9697" localSheetId="3">#REF!</definedName>
    <definedName name="ctdn9697">#REF!</definedName>
    <definedName name="ctgt">[93]ctBT!$C$4:$J$227</definedName>
    <definedName name="cti3x15">[75]giathanh1!#REF!</definedName>
    <definedName name="ctiep" localSheetId="0">#REF!</definedName>
    <definedName name="ctiep" localSheetId="0">#REF!</definedName>
    <definedName name="ctiep" localSheetId="0">#REF!</definedName>
    <definedName name="ctiep" localSheetId="0">#REF!</definedName>
    <definedName name="ctiep" localSheetId="0">#REF!</definedName>
    <definedName name="ctiep" localSheetId="3">#REF!</definedName>
    <definedName name="ctiep" localSheetId="3">#REF!</definedName>
    <definedName name="ctiep" localSheetId="3">#REF!</definedName>
    <definedName name="ctiep" localSheetId="3">#REF!</definedName>
    <definedName name="ctiep" localSheetId="3">#REF!</definedName>
    <definedName name="ctiep">#REF!</definedName>
    <definedName name="ctmai" localSheetId="0">#REF!</definedName>
    <definedName name="ctmai" localSheetId="3">#REF!</definedName>
    <definedName name="ctmai">#REF!</definedName>
    <definedName name="cto">[63]THCT!#REF!</definedName>
    <definedName name="ctong" localSheetId="0">#REF!</definedName>
    <definedName name="ctong" localSheetId="3">#REF!</definedName>
    <definedName name="ctong">#REF!</definedName>
    <definedName name="CTPSIII">[144]PSIII!$A$5:$D$2000</definedName>
    <definedName name="CTPSIV">[144]PSIV!$A$5:$D$2275</definedName>
    <definedName name="ctre" localSheetId="0">#REF!</definedName>
    <definedName name="ctre" localSheetId="3">#REF!</definedName>
    <definedName name="ctre">#REF!</definedName>
    <definedName name="cu">#REF!</definedName>
    <definedName name="CU_LY">#REF!</definedName>
    <definedName name="cu_ly_1">'[71]tra-vat-lieu'!$A$219:$A$319</definedName>
    <definedName name="cui" localSheetId="0">#REF!</definedName>
    <definedName name="cui" localSheetId="3">#REF!</definedName>
    <definedName name="cui">#REF!</definedName>
    <definedName name="culy1">[75]DONGIA!#REF!</definedName>
    <definedName name="culy2">[75]DONGIA!#REF!</definedName>
    <definedName name="culy3">[75]DONGIA!#REF!</definedName>
    <definedName name="culy4">[75]DONGIA!#REF!</definedName>
    <definedName name="culy5">[75]DONGIA!#REF!</definedName>
    <definedName name="cuoc">[75]DONGIA!#REF!</definedName>
    <definedName name="cuoc_vc">#REF!</definedName>
    <definedName name="Cuoc_vc_1">'[71]tra-vat-lieu'!$B$219:$G$319</definedName>
    <definedName name="CURRENCY" localSheetId="0">#REF!</definedName>
    <definedName name="CURRENCY" localSheetId="0">#REF!</definedName>
    <definedName name="CURRENCY" localSheetId="0">#REF!</definedName>
    <definedName name="CURRENCY" localSheetId="0">#REF!</definedName>
    <definedName name="CURRENCY" localSheetId="0">#REF!</definedName>
    <definedName name="CURRENCY" localSheetId="3">#REF!</definedName>
    <definedName name="CURRENCY" localSheetId="3">#REF!</definedName>
    <definedName name="CURRENCY" localSheetId="3">#REF!</definedName>
    <definedName name="CURRENCY" localSheetId="3">#REF!</definedName>
    <definedName name="CURRENCY" localSheetId="3">#REF!</definedName>
    <definedName name="CURRENCY">#REF!</definedName>
    <definedName name="cv">[49]gvl!$N$17</definedName>
    <definedName name="CV.M10.1">'[14]Giai trinh'!#REF!</definedName>
    <definedName name="CV.M10.2">'[14]Giai trinh'!#REF!</definedName>
    <definedName name="CV.MDT">'[14]Giai trinh'!#REF!</definedName>
    <definedName name="CVC">[92]VC!$E$26</definedName>
    <definedName name="_CVC1">#REF!</definedName>
    <definedName name="cvv" localSheetId="0">IF(ISNA(VLOOKUP('[316]NKKD '!$A1,'[316]NKKD '!$A$10:$L1491,2,0)),0,VLOOKUP('[316]NKKD '!$A1,'[316]NKKD '!$A$10:$L1491,2,0))</definedName>
    <definedName name="cvv" localSheetId="3">IF(ISNA(VLOOKUP('[316]NKKD '!$A1,'[316]NKKD '!$A$10:$L1491,2,0)),0,VLOOKUP('[316]NKKD '!$A1,'[316]NKKD '!$A$10:$L1491,2,0))</definedName>
    <definedName name="cvv">IF(ISNA(VLOOKUP('[170]NKKD '!$A1,'[170]NKKD '!$A$10:$L1491,2,0)),0,VLOOKUP('[170]NKKD '!$A1,'[170]NKKD '!$A$10:$L1491,2,0))</definedName>
    <definedName name="cx">[26]cot_xa!$D$1:$M$65536</definedName>
    <definedName name="cxhtnc">'[75]lam-moi'!#REF!</definedName>
    <definedName name="cxhtvl">'[75]lam-moi'!#REF!</definedName>
    <definedName name="cxnc">'[75]lam-moi'!#REF!</definedName>
    <definedName name="cxvl">'[75]lam-moi'!#REF!</definedName>
    <definedName name="cxxnc">'[75]lam-moi'!#REF!</definedName>
    <definedName name="cxxvl">'[75]lam-moi'!#REF!</definedName>
    <definedName name="cy_retained_earnings">'[117]Income Statement'!$B$33</definedName>
    <definedName name="cy_share_equity">'[117]Shareholders'' Equity'!$H$19</definedName>
    <definedName name="D" localSheetId="0">#REF!</definedName>
    <definedName name="D" localSheetId="0">#REF!</definedName>
    <definedName name="D" localSheetId="0">#REF!</definedName>
    <definedName name="D" localSheetId="0">#REF!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 localSheetId="3">#REF!</definedName>
    <definedName name="D">'[13]MAIN GATE HOUSE'!#REF!</definedName>
    <definedName name="d.d">[215]Input!#REF!</definedName>
    <definedName name="d.d1">[215]Input!#REF!</definedName>
    <definedName name="d.d2">[215]Input!#REF!</definedName>
    <definedName name="D.M10.1a">'[14]Giai trinh'!#REF!</definedName>
    <definedName name="D.M10.1b">'[14]Giai trinh'!#REF!</definedName>
    <definedName name="D.M10.2a">'[14]Giai trinh'!#REF!</definedName>
    <definedName name="D.M10.2b">'[14]Giai trinh'!#REF!</definedName>
    <definedName name="D.MDTa">'[14]Giai trinh'!#REF!</definedName>
    <definedName name="D.MDTb">'[14]Giai trinh'!#REF!</definedName>
    <definedName name="d_1">[215]Input!#REF!</definedName>
    <definedName name="d_2">[215]Input!#REF!</definedName>
    <definedName name="d_3">[215]Input!#REF!</definedName>
    <definedName name="d_4">[215]Input!#REF!</definedName>
    <definedName name="D_7101A_B" localSheetId="0">#REF!</definedName>
    <definedName name="D_7101A_B" localSheetId="0">#REF!</definedName>
    <definedName name="D_7101A_B" localSheetId="0">#REF!</definedName>
    <definedName name="D_7101A_B" localSheetId="0">#REF!</definedName>
    <definedName name="D_7101A_B" localSheetId="0">#REF!</definedName>
    <definedName name="D_7101A_B" localSheetId="3">#REF!</definedName>
    <definedName name="D_7101A_B" localSheetId="3">#REF!</definedName>
    <definedName name="D_7101A_B" localSheetId="3">#REF!</definedName>
    <definedName name="D_7101A_B" localSheetId="3">#REF!</definedName>
    <definedName name="D_7101A_B" localSheetId="3">#REF!</definedName>
    <definedName name="D_7101A_B">#REF!</definedName>
    <definedName name="D_Gia">'[103]Don gia'!$A$3:$F$240</definedName>
    <definedName name="D1x49">'[87]Khoi luong'!#REF!</definedName>
    <definedName name="D1x49x49">'[87]Khoi luong'!#REF!</definedName>
    <definedName name="d2.7" localSheetId="0">[320]NC!$E$14</definedName>
    <definedName name="d2.7" localSheetId="3">[320]NC!$E$14</definedName>
    <definedName name="d2.7">[227]NC!$E$14</definedName>
    <definedName name="d24nc">'[75]lam-moi'!#REF!</definedName>
    <definedName name="d24vl">'[75]lam-moi'!#REF!</definedName>
    <definedName name="d3.0" localSheetId="0">[320]NC!$F$14</definedName>
    <definedName name="d3.0" localSheetId="3">[320]NC!$F$14</definedName>
    <definedName name="d3.0">[227]NC!$F$14</definedName>
    <definedName name="d3.5" localSheetId="0">[320]NC!$H$14</definedName>
    <definedName name="d3.5" localSheetId="3">[320]NC!$H$14</definedName>
    <definedName name="d3.5">[227]NC!$H$14</definedName>
    <definedName name="D4.0">'[261]A6,MAY'!$C$10</definedName>
    <definedName name="d4_">[221]Loading!#REF!</definedName>
    <definedName name="d5_">[221]Loading!#REF!</definedName>
    <definedName name="da">#REF!</definedName>
    <definedName name="da_hoc_xay">#REF!</definedName>
    <definedName name="da0.5x1">#REF!</definedName>
    <definedName name="da1x2">#REF!</definedName>
    <definedName name="da2x4">#REF!</definedName>
    <definedName name="da300x300">#REF!</definedName>
    <definedName name="da4x6">#REF!</definedName>
    <definedName name="dadas">'[220]B-B'!#REF!</definedName>
    <definedName name="Daewoo1">#REF!</definedName>
    <definedName name="dahoc">#REF!</definedName>
    <definedName name="dam">78000</definedName>
    <definedName name="dam_cau_BTCT">#REF!</definedName>
    <definedName name="Dan_dung">#REF!</definedName>
    <definedName name="danep">#REF!</definedName>
    <definedName name="danhmuc">#REF!</definedName>
    <definedName name="danhmucN">#REF!</definedName>
    <definedName name="danho">#REF!</definedName>
    <definedName name="dao_dap_dat">#REF!</definedName>
    <definedName name="_dao1">'[66]CT Thang Mo'!$B$189:$H$189</definedName>
    <definedName name="_dao2">'[66]CT Thang Mo'!$B$161:$H$161</definedName>
    <definedName name="Daodat" localSheetId="0">'[330]Page 3'!$D$23</definedName>
    <definedName name="Daodat" localSheetId="3">'[330]Page 3'!$D$23</definedName>
    <definedName name="Daodat">'[263]Page 3'!$D$23</definedName>
    <definedName name="daotd">'[66]CT Thang Mo'!$B$323:$H$323</definedName>
    <definedName name="dap">'[66]CT Thang Mo'!$B$39:$H$39</definedName>
    <definedName name="_dap2">'[66]CT Thang Mo'!$B$162:$H$162</definedName>
    <definedName name="Dapcat" localSheetId="0">'[330]Page 3'!$D$24</definedName>
    <definedName name="Dapcat" localSheetId="3">'[330]Page 3'!$D$24</definedName>
    <definedName name="Dapcat">'[263]Page 3'!$D$24</definedName>
    <definedName name="daptd">'[66]CT Thang Mo'!$B$324:$H$324</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 localSheetId="0">#REF!</definedName>
    <definedName name="DAT" localSheetId="0">#REF!</definedName>
    <definedName name="DAT" localSheetId="0">#REF!</definedName>
    <definedName name="DAT" localSheetId="0">#REF!</definedName>
    <definedName name="DAT" localSheetId="0">#REF!</definedName>
    <definedName name="DAT" localSheetId="3">#REF!</definedName>
    <definedName name="DAT" localSheetId="3">#REF!</definedName>
    <definedName name="DAT" localSheetId="3">#REF!</definedName>
    <definedName name="DAT" localSheetId="3">#REF!</definedName>
    <definedName name="DAT" localSheetId="3">#REF!</definedName>
    <definedName name="DAT">#REF!</definedName>
    <definedName name="data" localSheetId="0">#REF!</definedName>
    <definedName name="data" localSheetId="0">#REF!</definedName>
    <definedName name="data" localSheetId="0">#REF!</definedName>
    <definedName name="data" localSheetId="0">#REF!</definedName>
    <definedName name="data" localSheetId="0">#REF!</definedName>
    <definedName name="data" localSheetId="3">#REF!</definedName>
    <definedName name="data" localSheetId="3">#REF!</definedName>
    <definedName name="data" localSheetId="3">#REF!</definedName>
    <definedName name="data" localSheetId="3">#REF!</definedName>
    <definedName name="data" localSheetId="3">#REF!</definedName>
    <definedName name="data">#REF!</definedName>
    <definedName name="_25DATA_DATA2_L">'[20]#REF'!#REF!</definedName>
    <definedName name="DATA_DATA2_List" localSheetId="0">#REF!</definedName>
    <definedName name="DATA_DATA2_List" localSheetId="0">#REF!</definedName>
    <definedName name="DATA_DATA2_List" localSheetId="0">#REF!</definedName>
    <definedName name="DATA_DATA2_List" localSheetId="0">#REF!</definedName>
    <definedName name="DATA_DATA2_List" localSheetId="0">#REF!</definedName>
    <definedName name="DATA_DATA2_List" localSheetId="3">#REF!</definedName>
    <definedName name="DATA_DATA2_List" localSheetId="3">#REF!</definedName>
    <definedName name="DATA_DATA2_List" localSheetId="3">#REF!</definedName>
    <definedName name="DATA_DATA2_List" localSheetId="3">#REF!</definedName>
    <definedName name="DATA_DATA2_List" localSheetId="3">#REF!</definedName>
    <definedName name="DATA_DATA2_List">#REF!</definedName>
    <definedName name="data1" localSheetId="0">#REF!</definedName>
    <definedName name="data1" localSheetId="0">#REF!</definedName>
    <definedName name="data1" localSheetId="0">#REF!</definedName>
    <definedName name="data1" localSheetId="0">#REF!</definedName>
    <definedName name="data1" localSheetId="0">#REF!</definedName>
    <definedName name="data1" localSheetId="3">#REF!</definedName>
    <definedName name="data1" localSheetId="3">#REF!</definedName>
    <definedName name="data1" localSheetId="3">#REF!</definedName>
    <definedName name="data1" localSheetId="3">#REF!</definedName>
    <definedName name="data1" localSheetId="3">#REF!</definedName>
    <definedName name="data1">#REF!</definedName>
    <definedName name="Data11">#REF!</definedName>
    <definedName name="data12" localSheetId="0">[329]Detail!#REF!</definedName>
    <definedName name="data12" localSheetId="3">[329]Detail!#REF!</definedName>
    <definedName name="data12">[249]Detail!#REF!</definedName>
    <definedName name="data13" localSheetId="0">[329]Detail!#REF!</definedName>
    <definedName name="data13" localSheetId="3">[329]Detail!#REF!</definedName>
    <definedName name="data13">[249]Detail!#REF!</definedName>
    <definedName name="data14" localSheetId="0">[329]Detail!#REF!</definedName>
    <definedName name="data14" localSheetId="3">[329]Detail!#REF!</definedName>
    <definedName name="data14">[249]Detail!#REF!</definedName>
    <definedName name="data15" localSheetId="0">[329]Detail!#REF!</definedName>
    <definedName name="data15" localSheetId="3">[329]Detail!#REF!</definedName>
    <definedName name="data15">[249]Detail!#REF!</definedName>
    <definedName name="data16" localSheetId="0">[329]Detail!#REF!</definedName>
    <definedName name="data16" localSheetId="3">[329]Detail!#REF!</definedName>
    <definedName name="data16">[249]Detail!#REF!</definedName>
    <definedName name="data17" localSheetId="0">[308]DU_LIEU!$E$24</definedName>
    <definedName name="data17" localSheetId="0">[308]DU_LIEU!$E$24</definedName>
    <definedName name="data17" localSheetId="0">[308]DU_LIEU!$E$24</definedName>
    <definedName name="data17" localSheetId="0">[308]DU_LIEU!$E$24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 localSheetId="3">[308]DU_LIEU!$E$24</definedName>
    <definedName name="data17">[107]DU_LIEU!$E$24</definedName>
    <definedName name="data18" localSheetId="0">[308]DU_LIEU!$E$25</definedName>
    <definedName name="data18" localSheetId="0">[308]DU_LIEU!$E$25</definedName>
    <definedName name="data18" localSheetId="0">[308]DU_LIEU!$E$25</definedName>
    <definedName name="data18" localSheetId="0">[308]DU_LIEU!$E$25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 localSheetId="3">[308]DU_LIEU!$E$25</definedName>
    <definedName name="data18">[107]DU_LIEU!$E$25</definedName>
    <definedName name="data19" localSheetId="0">[329]Detail!#REF!</definedName>
    <definedName name="data19" localSheetId="3">[329]Detail!#REF!</definedName>
    <definedName name="data19">[249]Detail!#REF!</definedName>
    <definedName name="data20" localSheetId="0">[308]DU_LIEU!$E$27</definedName>
    <definedName name="data20" localSheetId="0">[308]DU_LIEU!$E$27</definedName>
    <definedName name="data20" localSheetId="0">[308]DU_LIEU!$E$27</definedName>
    <definedName name="data20" localSheetId="0">[308]DU_LIEU!$E$27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 localSheetId="3">[308]DU_LIEU!$E$27</definedName>
    <definedName name="data20">[107]DU_LIEU!$E$27</definedName>
    <definedName name="data21" localSheetId="0">[308]DU_LIEU!$E$28</definedName>
    <definedName name="data21" localSheetId="0">[308]DU_LIEU!$E$28</definedName>
    <definedName name="data21" localSheetId="0">[308]DU_LIEU!$E$28</definedName>
    <definedName name="data21" localSheetId="0">[308]DU_LIEU!$E$28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 localSheetId="3">[308]DU_LIEU!$E$28</definedName>
    <definedName name="data21">[107]DU_LIEU!$E$28</definedName>
    <definedName name="data22" localSheetId="0">[329]Detail!#REF!</definedName>
    <definedName name="data22" localSheetId="3">[329]Detail!#REF!</definedName>
    <definedName name="data22">[249]Detail!#REF!</definedName>
    <definedName name="data23" localSheetId="0">[329]Detail!#REF!</definedName>
    <definedName name="data23" localSheetId="3">[329]Detail!#REF!</definedName>
    <definedName name="data23">[249]Detail!#REF!</definedName>
    <definedName name="data24" localSheetId="0">[329]Detail!#REF!</definedName>
    <definedName name="data24" localSheetId="3">[329]Detail!#REF!</definedName>
    <definedName name="data24">[249]Detail!#REF!</definedName>
    <definedName name="data25" localSheetId="0">[329]Detail!#REF!</definedName>
    <definedName name="data25" localSheetId="3">[329]Detail!#REF!</definedName>
    <definedName name="data25">[249]Detail!#REF!</definedName>
    <definedName name="data26" localSheetId="0">[329]Detail!#REF!</definedName>
    <definedName name="data26" localSheetId="3">[329]Detail!#REF!</definedName>
    <definedName name="data26">[249]Detail!#REF!</definedName>
    <definedName name="data27" localSheetId="0">[329]Detail!#REF!</definedName>
    <definedName name="data27" localSheetId="3">[329]Detail!#REF!</definedName>
    <definedName name="data27">[249]Detail!#REF!</definedName>
    <definedName name="data28" localSheetId="0">[329]Detail!#REF!</definedName>
    <definedName name="data28" localSheetId="3">[329]Detail!#REF!</definedName>
    <definedName name="data28">[249]Detail!#REF!</definedName>
    <definedName name="data29" localSheetId="0">[329]Detail!#REF!</definedName>
    <definedName name="data29" localSheetId="3">[329]Detail!#REF!</definedName>
    <definedName name="data29">[249]Detail!#REF!</definedName>
    <definedName name="data30" localSheetId="0">[329]Detail!#REF!</definedName>
    <definedName name="data30" localSheetId="3">[329]Detail!#REF!</definedName>
    <definedName name="data30">[249]Detail!#REF!</definedName>
    <definedName name="data31" localSheetId="0">[329]Detail!#REF!</definedName>
    <definedName name="data31" localSheetId="3">[329]Detail!#REF!</definedName>
    <definedName name="data31">[249]Detail!#REF!</definedName>
    <definedName name="data32" localSheetId="0">[329]Detail!#REF!</definedName>
    <definedName name="data32" localSheetId="3">[329]Detail!#REF!</definedName>
    <definedName name="data32">[249]Detail!#REF!</definedName>
    <definedName name="data33" localSheetId="0">[329]Detail!#REF!</definedName>
    <definedName name="data33" localSheetId="3">[329]Detail!#REF!</definedName>
    <definedName name="data33">[249]Detail!#REF!</definedName>
    <definedName name="data34" localSheetId="0">[329]Detail!#REF!</definedName>
    <definedName name="data34" localSheetId="3">[329]Detail!#REF!</definedName>
    <definedName name="data34">[249]Detail!#REF!</definedName>
    <definedName name="data35" localSheetId="0">[329]Detail!#REF!</definedName>
    <definedName name="data35" localSheetId="3">[329]Detail!#REF!</definedName>
    <definedName name="data35">[249]Detail!#REF!</definedName>
    <definedName name="data36" localSheetId="0">[329]Detail!#REF!</definedName>
    <definedName name="data36" localSheetId="3">[329]Detail!#REF!</definedName>
    <definedName name="data36">[249]Detail!#REF!</definedName>
    <definedName name="data37" localSheetId="0">[329]Detail!#REF!</definedName>
    <definedName name="data37" localSheetId="3">[329]Detail!#REF!</definedName>
    <definedName name="data37">[249]Detail!#REF!</definedName>
    <definedName name="data38" localSheetId="0">[329]Detail!#REF!</definedName>
    <definedName name="data38" localSheetId="3">[329]Detail!#REF!</definedName>
    <definedName name="data38">[249]Detail!#REF!</definedName>
    <definedName name="data39" localSheetId="0">[329]Detail!#REF!</definedName>
    <definedName name="data39" localSheetId="3">[329]Detail!#REF!</definedName>
    <definedName name="data39">[249]Detail!#REF!</definedName>
    <definedName name="data40" localSheetId="0">[329]Detail!#REF!</definedName>
    <definedName name="data40" localSheetId="3">[329]Detail!#REF!</definedName>
    <definedName name="data40">[249]Detail!#REF!</definedName>
    <definedName name="Data41">#REF!</definedName>
    <definedName name="data42" localSheetId="0">[329]Detail!#REF!</definedName>
    <definedName name="data42" localSheetId="3">[329]Detail!#REF!</definedName>
    <definedName name="data42">[249]Detail!#REF!</definedName>
    <definedName name="data43" localSheetId="0">[329]Detail!#REF!</definedName>
    <definedName name="data43" localSheetId="3">[329]Detail!#REF!</definedName>
    <definedName name="data43">[249]Detail!#REF!</definedName>
    <definedName name="data44" localSheetId="0">[329]Detail!#REF!</definedName>
    <definedName name="data44" localSheetId="3">[329]Detail!#REF!</definedName>
    <definedName name="data44">[249]Detail!#REF!</definedName>
    <definedName name="data45" localSheetId="0">[329]Detail!#REF!</definedName>
    <definedName name="data45" localSheetId="3">[329]Detail!#REF!</definedName>
    <definedName name="data45">[249]Detail!#REF!</definedName>
    <definedName name="data46" localSheetId="0">[329]Detail!#REF!</definedName>
    <definedName name="data46" localSheetId="3">[329]Detail!#REF!</definedName>
    <definedName name="data46">[249]Detail!#REF!</definedName>
    <definedName name="data47" localSheetId="0">[329]Detail!#REF!</definedName>
    <definedName name="data47" localSheetId="3">[329]Detail!#REF!</definedName>
    <definedName name="data47">[249]Detail!#REF!</definedName>
    <definedName name="data48" localSheetId="0">[329]Detail!#REF!</definedName>
    <definedName name="data48" localSheetId="3">[329]Detail!#REF!</definedName>
    <definedName name="data48">[249]Detail!#REF!</definedName>
    <definedName name="data49" localSheetId="0">[329]Detail!#REF!</definedName>
    <definedName name="data49" localSheetId="3">[329]Detail!#REF!</definedName>
    <definedName name="data49">[249]Detail!#REF!</definedName>
    <definedName name="data5" localSheetId="0">#REF!</definedName>
    <definedName name="data5" localSheetId="0">#REF!</definedName>
    <definedName name="data5" localSheetId="0">#REF!</definedName>
    <definedName name="data5" localSheetId="0">#REF!</definedName>
    <definedName name="data5" localSheetId="0">#REF!</definedName>
    <definedName name="data5" localSheetId="3">#REF!</definedName>
    <definedName name="data5" localSheetId="3">#REF!</definedName>
    <definedName name="data5" localSheetId="3">#REF!</definedName>
    <definedName name="data5" localSheetId="3">#REF!</definedName>
    <definedName name="data5" localSheetId="3">#REF!</definedName>
    <definedName name="data5">#REF!</definedName>
    <definedName name="data50" localSheetId="0">[329]Detail!#REF!</definedName>
    <definedName name="data50" localSheetId="3">[329]Detail!#REF!</definedName>
    <definedName name="data50">[249]Detail!#REF!</definedName>
    <definedName name="data51" localSheetId="0">[329]Detail!#REF!</definedName>
    <definedName name="data51" localSheetId="3">[329]Detail!#REF!</definedName>
    <definedName name="data51">[249]Detail!#REF!</definedName>
    <definedName name="data52" localSheetId="0">[329]Detail!#REF!</definedName>
    <definedName name="data52" localSheetId="3">[329]Detail!#REF!</definedName>
    <definedName name="data52">[249]Detail!#REF!</definedName>
    <definedName name="data53" localSheetId="0">[329]Detail!#REF!</definedName>
    <definedName name="data53" localSheetId="3">[329]Detail!#REF!</definedName>
    <definedName name="data53">[249]Detail!#REF!</definedName>
    <definedName name="data54" localSheetId="0">[329]Detail!#REF!</definedName>
    <definedName name="data54" localSheetId="3">[329]Detail!#REF!</definedName>
    <definedName name="data54">[249]Detail!#REF!</definedName>
    <definedName name="data55" localSheetId="0">[329]Detail!#REF!</definedName>
    <definedName name="data55" localSheetId="3">[329]Detail!#REF!</definedName>
    <definedName name="data55">[249]Detail!#REF!</definedName>
    <definedName name="data56" localSheetId="0">[329]Detail!#REF!</definedName>
    <definedName name="data56" localSheetId="3">[329]Detail!#REF!</definedName>
    <definedName name="data56">[249]Detail!#REF!</definedName>
    <definedName name="data57" localSheetId="0">[329]Detail!#REF!</definedName>
    <definedName name="data57" localSheetId="3">[329]Detail!#REF!</definedName>
    <definedName name="data57">[249]Detail!#REF!</definedName>
    <definedName name="data58" localSheetId="0">[329]Detail!#REF!</definedName>
    <definedName name="data58" localSheetId="3">[329]Detail!#REF!</definedName>
    <definedName name="data58">[249]Detail!#REF!</definedName>
    <definedName name="data6" localSheetId="0">#REF!</definedName>
    <definedName name="data6" localSheetId="0">#REF!</definedName>
    <definedName name="data6" localSheetId="0">#REF!</definedName>
    <definedName name="data6" localSheetId="0">#REF!</definedName>
    <definedName name="data6" localSheetId="0">#REF!</definedName>
    <definedName name="data6" localSheetId="3">#REF!</definedName>
    <definedName name="data6" localSheetId="3">#REF!</definedName>
    <definedName name="data6" localSheetId="3">#REF!</definedName>
    <definedName name="data6" localSheetId="3">#REF!</definedName>
    <definedName name="data6" localSheetId="3">#REF!</definedName>
    <definedName name="data6">#REF!</definedName>
    <definedName name="data62" localSheetId="0">[329]Detail!#REF!</definedName>
    <definedName name="data62" localSheetId="3">[329]Detail!#REF!</definedName>
    <definedName name="data62">[249]Detail!#REF!</definedName>
    <definedName name="data63" localSheetId="0">[329]Detail!#REF!</definedName>
    <definedName name="data63" localSheetId="3">[329]Detail!#REF!</definedName>
    <definedName name="data63">[249]Detail!#REF!</definedName>
    <definedName name="data65" localSheetId="0">[329]Detail!#REF!</definedName>
    <definedName name="data65" localSheetId="3">[329]Detail!#REF!</definedName>
    <definedName name="data65">[249]Detail!#REF!</definedName>
    <definedName name="data67" localSheetId="0">[329]Detail!#REF!</definedName>
    <definedName name="data67" localSheetId="3">[329]Detail!#REF!</definedName>
    <definedName name="data67">[249]Detail!#REF!</definedName>
    <definedName name="data68" localSheetId="0">[329]Detail!#REF!</definedName>
    <definedName name="data68" localSheetId="3">[329]Detail!#REF!</definedName>
    <definedName name="data68">[249]Detail!#REF!</definedName>
    <definedName name="data69" localSheetId="0">[329]Detail!#REF!</definedName>
    <definedName name="data69" localSheetId="3">[329]Detail!#REF!</definedName>
    <definedName name="data69">[249]Detail!#REF!</definedName>
    <definedName name="data7" localSheetId="0">#REF!</definedName>
    <definedName name="data7" localSheetId="0">#REF!</definedName>
    <definedName name="data7" localSheetId="0">#REF!</definedName>
    <definedName name="data7" localSheetId="0">#REF!</definedName>
    <definedName name="data7" localSheetId="0">#REF!</definedName>
    <definedName name="data7" localSheetId="3">#REF!</definedName>
    <definedName name="data7" localSheetId="3">#REF!</definedName>
    <definedName name="data7" localSheetId="3">#REF!</definedName>
    <definedName name="data7" localSheetId="3">#REF!</definedName>
    <definedName name="data7" localSheetId="3">#REF!</definedName>
    <definedName name="data7">#REF!</definedName>
    <definedName name="data70" localSheetId="0">[329]Detail!#REF!</definedName>
    <definedName name="data70" localSheetId="3">[329]Detail!#REF!</definedName>
    <definedName name="data70">[249]Detail!#REF!</definedName>
    <definedName name="data8" localSheetId="0">#REF!</definedName>
    <definedName name="data8" localSheetId="0">#REF!</definedName>
    <definedName name="data8" localSheetId="0">#REF!</definedName>
    <definedName name="data8" localSheetId="0">#REF!</definedName>
    <definedName name="data8" localSheetId="0">#REF!</definedName>
    <definedName name="data8" localSheetId="3">#REF!</definedName>
    <definedName name="data8" localSheetId="3">#REF!</definedName>
    <definedName name="data8" localSheetId="3">#REF!</definedName>
    <definedName name="data8" localSheetId="3">#REF!</definedName>
    <definedName name="data8" localSheetId="3">#REF!</definedName>
    <definedName name="data8">#REF!</definedName>
    <definedName name="_xlnm.Database" localSheetId="0">#REF!</definedName>
    <definedName name="_xlnm.Database" localSheetId="3">#REF!</definedName>
    <definedName name="_xlnm.Database">#REF!</definedName>
    <definedName name="Dataco">'[224]Dchinh(chinhthuc)'!#REF!</definedName>
    <definedName name="DataFilter">[39]!DataFilter</definedName>
    <definedName name="datak" localSheetId="0">#REF!</definedName>
    <definedName name="datak" localSheetId="3">#REF!</definedName>
    <definedName name="datak">#REF!</definedName>
    <definedName name="datal" localSheetId="0">#REF!</definedName>
    <definedName name="datal" localSheetId="3">#REF!</definedName>
    <definedName name="datal">#REF!</definedName>
    <definedName name="DataSort">[39]!DataSort</definedName>
    <definedName name="datden">#REF!</definedName>
    <definedName name="Datdoi" localSheetId="0">'[330]Page 3'!$D$25</definedName>
    <definedName name="Datdoi" localSheetId="3">'[330]Page 3'!$D$25</definedName>
    <definedName name="Datdoi">'[263]Page 3'!$D$25</definedName>
    <definedName name="dau">#REF!</definedName>
    <definedName name="dauc">[239]Sheet2!$C$12</definedName>
    <definedName name="dauz">[239]Sheet2!$C$10</definedName>
    <definedName name="DaWk7">#REF!</definedName>
    <definedName name="_day1">'[99]Chiet tinh dz22'!#REF!</definedName>
    <definedName name="_day2">'[23]Chiet tinh dz35'!$H$3</definedName>
    <definedName name="daybuoc">#REF!</definedName>
    <definedName name="Daythep" localSheetId="0">'[320]Vat lieu'!$D$18</definedName>
    <definedName name="Daythep" localSheetId="3">'[320]Vat lieu'!$D$18</definedName>
    <definedName name="Daythep">'[227]Vat lieu'!$D$18</definedName>
    <definedName name="db">[100]gvl!$Q$67</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_dbu1">'[66]CT Thang Mo'!#REF!</definedName>
    <definedName name="_dbu2">'[66]CT Thang Mo'!$B$93:$F$93</definedName>
    <definedName name="dc">[146]Sheet1!$G$32</definedName>
    <definedName name="dcc">[50]gVL!$Q$50</definedName>
    <definedName name="dche" localSheetId="0">#REF!</definedName>
    <definedName name="dche" localSheetId="3">#REF!</definedName>
    <definedName name="dche">#REF!</definedName>
    <definedName name="dcl">[50]gVL!$Q$40</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 localSheetId="0">#REF!</definedName>
    <definedName name="DD" localSheetId="0">#REF!</definedName>
    <definedName name="DD" localSheetId="0">#REF!</definedName>
    <definedName name="DD" localSheetId="0">#REF!</definedName>
    <definedName name="DD" localSheetId="0">#REF!</definedName>
    <definedName name="DD" localSheetId="3">#REF!</definedName>
    <definedName name="DD" localSheetId="3">#REF!</definedName>
    <definedName name="DD" localSheetId="3">#REF!</definedName>
    <definedName name="DD" localSheetId="3">#REF!</definedName>
    <definedName name="DD" localSheetId="3">#REF!</definedName>
    <definedName name="DD">#REF!</definedName>
    <definedName name="dd0.5x1">[50]gVL!$Q$10</definedName>
    <definedName name="dd1pnc">[75]chitiet!$G$404</definedName>
    <definedName name="dd1pvl">[75]chitiet!$G$383</definedName>
    <definedName name="dd1x2">[49]gvl!$N$9</definedName>
    <definedName name="dd2x4">[50]gVL!$Q$12</definedName>
    <definedName name="dd3pctnc">'[75]lam-moi'!#REF!</definedName>
    <definedName name="dd3pctvl">'[75]lam-moi'!#REF!</definedName>
    <definedName name="dd3plmvl">'[75]lam-moi'!#REF!</definedName>
    <definedName name="dd3pnc">'[75]lam-moi'!#REF!</definedName>
    <definedName name="dd3pvl">'[75]lam-moi'!#REF!</definedName>
    <definedName name="dd4x6" localSheetId="0">#REF!</definedName>
    <definedName name="dd4x6" localSheetId="3">#REF!</definedName>
    <definedName name="dd4x6">#REF!</definedName>
    <definedName name="DDAY" localSheetId="0">#REF!</definedName>
    <definedName name="DDAY" localSheetId="0">#REF!</definedName>
    <definedName name="DDAY" localSheetId="0">#REF!</definedName>
    <definedName name="DDAY" localSheetId="0">#REF!</definedName>
    <definedName name="DDAY" localSheetId="0">#REF!</definedName>
    <definedName name="DDAY" localSheetId="3">#REF!</definedName>
    <definedName name="DDAY" localSheetId="3">#REF!</definedName>
    <definedName name="DDAY" localSheetId="3">#REF!</definedName>
    <definedName name="DDAY" localSheetId="3">#REF!</definedName>
    <definedName name="DDAY" localSheetId="3">#REF!</definedName>
    <definedName name="DDAY">#REF!</definedName>
    <definedName name="dden" localSheetId="0">#REF!</definedName>
    <definedName name="dden" localSheetId="3">#REF!</definedName>
    <definedName name="dden">#REF!</definedName>
    <definedName name="ddhtnc">'[75]lam-moi'!#REF!</definedName>
    <definedName name="ddhtvl">'[75]lam-moi'!#REF!</definedName>
    <definedName name="ddia" localSheetId="0">#REF!</definedName>
    <definedName name="ddia" localSheetId="3">#REF!</definedName>
    <definedName name="ddia">#REF!</definedName>
    <definedName name="ddien">[50]gVL!$Q$51</definedName>
    <definedName name="_ddn400" localSheetId="0">#REF!</definedName>
    <definedName name="_ddn400" localSheetId="0">#REF!</definedName>
    <definedName name="_ddn400" localSheetId="0">#REF!</definedName>
    <definedName name="_ddn400" localSheetId="0">#REF!</definedName>
    <definedName name="_ddn400" localSheetId="0">#REF!</definedName>
    <definedName name="_ddn400" localSheetId="3">#REF!</definedName>
    <definedName name="_ddn400" localSheetId="3">#REF!</definedName>
    <definedName name="_ddn400" localSheetId="3">#REF!</definedName>
    <definedName name="_ddn400" localSheetId="3">#REF!</definedName>
    <definedName name="_ddn400" localSheetId="3">#REF!</definedName>
    <definedName name="_ddn400">#REF!</definedName>
    <definedName name="_ddn600" localSheetId="0">#REF!</definedName>
    <definedName name="_ddn600" localSheetId="0">#REF!</definedName>
    <definedName name="_ddn600" localSheetId="0">#REF!</definedName>
    <definedName name="_ddn600" localSheetId="0">#REF!</definedName>
    <definedName name="_ddn600" localSheetId="0">#REF!</definedName>
    <definedName name="_ddn600" localSheetId="3">#REF!</definedName>
    <definedName name="_ddn600" localSheetId="3">#REF!</definedName>
    <definedName name="_ddn600" localSheetId="3">#REF!</definedName>
    <definedName name="_ddn600" localSheetId="3">#REF!</definedName>
    <definedName name="_ddn600" localSheetId="3">#REF!</definedName>
    <definedName name="_ddn600">#REF!</definedName>
    <definedName name="ddt2nc">[75]gtrinh!#REF!</definedName>
    <definedName name="ddt2vl">[75]gtrinh!#REF!</definedName>
    <definedName name="ddtd3pnc">'[75]thao-go'!#REF!</definedName>
    <definedName name="ddtt1pnc">[64]CHITIET!$G$530</definedName>
    <definedName name="ddtt1pvl">[64]CHITIET!$G$526</definedName>
    <definedName name="ddtt3pnc">[64]CHITIET!$G$522</definedName>
    <definedName name="ddtt3pvl">[64]CHITIET!$G$518</definedName>
    <definedName name="DelDC">#REF!</definedName>
    <definedName name="DelDm">#REF!</definedName>
    <definedName name="Delivery">#REF!</definedName>
    <definedName name="DelType">#REF!</definedName>
    <definedName name="DEMI1">#N/A</definedName>
    <definedName name="DEMI2">#N/A</definedName>
    <definedName name="DEN_BU">'[86]mong tru'!#REF!</definedName>
    <definedName name="DenBu">#REF!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deptLookup">#REF!</definedName>
    <definedName name="det">'[32]Bang chiet tinh TBA'!#REF!</definedName>
    <definedName name="Det32x3" localSheetId="0">#REF!</definedName>
    <definedName name="Det32x3" localSheetId="3">#REF!</definedName>
    <definedName name="Det32x3">#REF!</definedName>
    <definedName name="Det35x3" localSheetId="0">#REF!</definedName>
    <definedName name="Det35x3" localSheetId="3">#REF!</definedName>
    <definedName name="Det35x3">#REF!</definedName>
    <definedName name="Det40x4" localSheetId="0">#REF!</definedName>
    <definedName name="Det40x4" localSheetId="3">#REF!</definedName>
    <definedName name="Det40x4">#REF!</definedName>
    <definedName name="Det50x5" localSheetId="0">#REF!</definedName>
    <definedName name="Det50x5" localSheetId="3">#REF!</definedName>
    <definedName name="Det50x5">#REF!</definedName>
    <definedName name="Det63x6" localSheetId="0">#REF!</definedName>
    <definedName name="Det63x6" localSheetId="3">#REF!</definedName>
    <definedName name="Det63x6">#REF!</definedName>
    <definedName name="Det75x6" localSheetId="0">#REF!</definedName>
    <definedName name="Det75x6" localSheetId="3">#REF!</definedName>
    <definedName name="Det75x6">#REF!</definedName>
    <definedName name="Detai_Crosstab" localSheetId="0">#REF!</definedName>
    <definedName name="Detai_Crosstab" localSheetId="0">#REF!</definedName>
    <definedName name="Detai_Crosstab" localSheetId="0">#REF!</definedName>
    <definedName name="Detai_Crosstab" localSheetId="3">#REF!</definedName>
    <definedName name="Detai_Crosstab" localSheetId="3">#REF!</definedName>
    <definedName name="Detai_Crosstab" localSheetId="3">#REF!</definedName>
    <definedName name="Detai_Crosstab">#REF!</definedName>
    <definedName name="df">[85]THKP!#REF!</definedName>
    <definedName name="DG" localSheetId="0">#REF!</definedName>
    <definedName name="DG" localSheetId="0">#REF!</definedName>
    <definedName name="DG" localSheetId="0">#REF!</definedName>
    <definedName name="DG" localSheetId="0">#REF!</definedName>
    <definedName name="DG" localSheetId="0">#REF!</definedName>
    <definedName name="DG" localSheetId="3">#REF!</definedName>
    <definedName name="DG" localSheetId="3">#REF!</definedName>
    <definedName name="DG" localSheetId="3">#REF!</definedName>
    <definedName name="DG" localSheetId="3">#REF!</definedName>
    <definedName name="DG" localSheetId="3">#REF!</definedName>
    <definedName name="DG">#REF!</definedName>
    <definedName name="DG_M_C_X" localSheetId="0">#REF!</definedName>
    <definedName name="DG_M_C_X" localSheetId="0">#REF!</definedName>
    <definedName name="DG_M_C_X" localSheetId="0">#REF!</definedName>
    <definedName name="DG_M_C_X" localSheetId="0">#REF!</definedName>
    <definedName name="DG_M_C_X" localSheetId="0">#REF!</definedName>
    <definedName name="DG_M_C_X" localSheetId="3">#REF!</definedName>
    <definedName name="DG_M_C_X" localSheetId="3">#REF!</definedName>
    <definedName name="DG_M_C_X" localSheetId="3">#REF!</definedName>
    <definedName name="DG_M_C_X" localSheetId="3">#REF!</definedName>
    <definedName name="DG_M_C_X" localSheetId="3">#REF!</definedName>
    <definedName name="DG_M_C_X">#REF!</definedName>
    <definedName name="dgbdII">#REF!</definedName>
    <definedName name="dgct">[273]dghn!$A$4:$F$1528</definedName>
    <definedName name="DGCTI592" localSheetId="0">#REF!</definedName>
    <definedName name="DGCTI592" localSheetId="0">#REF!</definedName>
    <definedName name="DGCTI592" localSheetId="0">#REF!</definedName>
    <definedName name="DGCTI592" localSheetId="0">#REF!</definedName>
    <definedName name="DGCTI592" localSheetId="0">#REF!</definedName>
    <definedName name="DGCTI592" localSheetId="3">#REF!</definedName>
    <definedName name="DGCTI592" localSheetId="3">#REF!</definedName>
    <definedName name="DGCTI592" localSheetId="3">#REF!</definedName>
    <definedName name="DGCTI592" localSheetId="3">#REF!</definedName>
    <definedName name="DGCTI592" localSheetId="3">#REF!</definedName>
    <definedName name="DGCTI592">#REF!</definedName>
    <definedName name="dgctiet">#REF!</definedName>
    <definedName name="dghp" localSheetId="0">#REF!</definedName>
    <definedName name="dghp" localSheetId="0">#REF!</definedName>
    <definedName name="dghp" localSheetId="0">#REF!</definedName>
    <definedName name="dghp" localSheetId="0">#REF!</definedName>
    <definedName name="dghp" localSheetId="0">#REF!</definedName>
    <definedName name="dghp" localSheetId="3">#REF!</definedName>
    <definedName name="dghp" localSheetId="3">#REF!</definedName>
    <definedName name="dghp" localSheetId="3">#REF!</definedName>
    <definedName name="dghp" localSheetId="3">#REF!</definedName>
    <definedName name="dghp" localSheetId="3">#REF!</definedName>
    <definedName name="dghp">#REF!</definedName>
    <definedName name="DGIA" localSheetId="0">#REF!</definedName>
    <definedName name="DGIA" localSheetId="0">#REF!</definedName>
    <definedName name="DGIA" localSheetId="0">#REF!</definedName>
    <definedName name="DGIA" localSheetId="0">#REF!</definedName>
    <definedName name="DGIA" localSheetId="0">#REF!</definedName>
    <definedName name="DGIA" localSheetId="3">#REF!</definedName>
    <definedName name="DGIA" localSheetId="3">#REF!</definedName>
    <definedName name="DGIA" localSheetId="3">#REF!</definedName>
    <definedName name="DGIA" localSheetId="3">#REF!</definedName>
    <definedName name="DGIA" localSheetId="3">#REF!</definedName>
    <definedName name="DGIA">#REF!</definedName>
    <definedName name="DGIA2" localSheetId="0">#REF!</definedName>
    <definedName name="DGIA2" localSheetId="0">#REF!</definedName>
    <definedName name="DGIA2" localSheetId="0">#REF!</definedName>
    <definedName name="DGIA2" localSheetId="0">#REF!</definedName>
    <definedName name="DGIA2" localSheetId="0">#REF!</definedName>
    <definedName name="DGIA2" localSheetId="3">#REF!</definedName>
    <definedName name="DGIA2" localSheetId="3">#REF!</definedName>
    <definedName name="DGIA2" localSheetId="3">#REF!</definedName>
    <definedName name="DGIA2" localSheetId="3">#REF!</definedName>
    <definedName name="DGIA2" localSheetId="3">#REF!</definedName>
    <definedName name="DGIA2">#REF!</definedName>
    <definedName name="DGM">[75]DONGIA!$A$453:$F$459</definedName>
    <definedName name="dgnc" localSheetId="0">#REF!</definedName>
    <definedName name="dgnc" localSheetId="0">#REF!</definedName>
    <definedName name="dgnc" localSheetId="0">#REF!</definedName>
    <definedName name="dgnc" localSheetId="0">#REF!</definedName>
    <definedName name="dgnc" localSheetId="0">#REF!</definedName>
    <definedName name="dgnc" localSheetId="3">#REF!</definedName>
    <definedName name="dgnc" localSheetId="3">#REF!</definedName>
    <definedName name="dgnc" localSheetId="3">#REF!</definedName>
    <definedName name="dgnc" localSheetId="3">#REF!</definedName>
    <definedName name="dgnc" localSheetId="3">#REF!</definedName>
    <definedName name="dgnc">#REF!</definedName>
    <definedName name="dgqndn">#REF!</definedName>
    <definedName name="_dgt100">'[75]dongia (2)'!#REF!</definedName>
    <definedName name="DGTH">[75]DONGIA!#REF!</definedName>
    <definedName name="DGTH1">[75]DONGIA!$A$414:$G$452</definedName>
    <definedName name="dgth2">[75]DONGIA!$A$414:$G$439</definedName>
    <definedName name="DGTR">[75]DONGIA!$A$472:$I$521</definedName>
    <definedName name="dgvl" localSheetId="0">#REF!</definedName>
    <definedName name="dgvl" localSheetId="0">#REF!</definedName>
    <definedName name="dgvl" localSheetId="0">#REF!</definedName>
    <definedName name="dgvl" localSheetId="0">#REF!</definedName>
    <definedName name="dgvl" localSheetId="0">#REF!</definedName>
    <definedName name="dgvl" localSheetId="3">#REF!</definedName>
    <definedName name="dgvl" localSheetId="3">#REF!</definedName>
    <definedName name="dgvl" localSheetId="3">#REF!</definedName>
    <definedName name="dgvl" localSheetId="3">#REF!</definedName>
    <definedName name="dgvl" localSheetId="3">#REF!</definedName>
    <definedName name="dgvl">#REF!</definedName>
    <definedName name="DGVL1">[75]DONGIA!$A$5:$F$235</definedName>
    <definedName name="Dgvlcau">[208]ptvl!$B$6:$J$334</definedName>
    <definedName name="DGVT">'[75]DON GIA'!$C$5:$G$137</definedName>
    <definedName name="dh" localSheetId="0">#REF!</definedName>
    <definedName name="dh" localSheetId="3">#REF!</definedName>
    <definedName name="dh">#REF!</definedName>
    <definedName name="dien" localSheetId="0">#REF!</definedName>
    <definedName name="dien" localSheetId="0">#REF!</definedName>
    <definedName name="dien" localSheetId="0">#REF!</definedName>
    <definedName name="dien" localSheetId="0">#REF!</definedName>
    <definedName name="dien" localSheetId="0">#REF!</definedName>
    <definedName name="dien" localSheetId="3">#REF!</definedName>
    <definedName name="dien" localSheetId="3">#REF!</definedName>
    <definedName name="dien" localSheetId="3">#REF!</definedName>
    <definedName name="dien" localSheetId="3">#REF!</definedName>
    <definedName name="dien" localSheetId="3">#REF!</definedName>
    <definedName name="dien">#REF!</definedName>
    <definedName name="DIMM_64MB_ECC_PC133">[278]DATA!#REF!</definedName>
    <definedName name="dinh">#REF!</definedName>
    <definedName name="dinhdia">#REF!</definedName>
    <definedName name="DiÖp_Th_nh_Trung">#REF!</definedName>
    <definedName name="djsks" localSheetId="0">BlankMacro1</definedName>
    <definedName name="djsks" localSheetId="3">BlankMacro1</definedName>
    <definedName name="djsks">BlankMacro1</definedName>
    <definedName name="DL">'[90]D÷ liÖu'!$A$6:$D$52</definedName>
    <definedName name="DL15HT">'[75]TONGKE-HT'!#REF!</definedName>
    <definedName name="DL16HT">'[75]TONGKE-HT'!#REF!</definedName>
    <definedName name="DL19HT">'[75]TONGKE-HT'!#REF!</definedName>
    <definedName name="DL20HT">'[75]TONGKE-HT'!#REF!</definedName>
    <definedName name="DM" localSheetId="0">#REF!</definedName>
    <definedName name="DM" localSheetId="0">#REF!</definedName>
    <definedName name="DM" localSheetId="0">#REF!</definedName>
    <definedName name="DM" localSheetId="0">#REF!</definedName>
    <definedName name="DM" localSheetId="0">#REF!</definedName>
    <definedName name="DM" localSheetId="3">#REF!</definedName>
    <definedName name="DM" localSheetId="3">#REF!</definedName>
    <definedName name="DM" localSheetId="3">#REF!</definedName>
    <definedName name="DM" localSheetId="3">#REF!</definedName>
    <definedName name="DM" localSheetId="3">#REF!</definedName>
    <definedName name="DM">#REF!</definedName>
    <definedName name="dm1.">[215]Input!#REF!</definedName>
    <definedName name="dm2.">[215]Input!#REF!</definedName>
    <definedName name="dm56bxd">#REF!</definedName>
    <definedName name="dmat" localSheetId="0">#REF!</definedName>
    <definedName name="dmat" localSheetId="3">#REF!</definedName>
    <definedName name="dmat">#REF!</definedName>
    <definedName name="dmdv" localSheetId="0">#REF!</definedName>
    <definedName name="dmdv" localSheetId="3">#REF!</definedName>
    <definedName name="dmdv">#REF!</definedName>
    <definedName name="dmh_n">#REF!</definedName>
    <definedName name="DMHH" localSheetId="0">#REF!</definedName>
    <definedName name="DMHH" localSheetId="3">#REF!</definedName>
    <definedName name="DMHH">#REF!</definedName>
    <definedName name="dmld">#REF!</definedName>
    <definedName name="dmoi" localSheetId="0">#REF!</definedName>
    <definedName name="dmoi" localSheetId="3">#REF!</definedName>
    <definedName name="dmoi">#REF!</definedName>
    <definedName name="DMTK">#REF!</definedName>
    <definedName name="dmz">[50]gVL!$Q$45</definedName>
    <definedName name="DN" localSheetId="0">#REF!</definedName>
    <definedName name="DN" localSheetId="0">#REF!</definedName>
    <definedName name="DN" localSheetId="0">#REF!</definedName>
    <definedName name="DN" localSheetId="0">#REF!</definedName>
    <definedName name="DN" localSheetId="0">#REF!</definedName>
    <definedName name="DN" localSheetId="3">#REF!</definedName>
    <definedName name="DN" localSheetId="3">#REF!</definedName>
    <definedName name="DN" localSheetId="3">#REF!</definedName>
    <definedName name="DN" localSheetId="3">#REF!</definedName>
    <definedName name="DN" localSheetId="3">#REF!</definedName>
    <definedName name="DN">#REF!</definedName>
    <definedName name="dn_">[146]Sheet1!$P$4</definedName>
    <definedName name="dno">[50]gVL!$Q$49</definedName>
    <definedName name="DÑt45x4" localSheetId="0">#REF!</definedName>
    <definedName name="DÑt45x4" localSheetId="3">#REF!</definedName>
    <definedName name="DÑt45x4">#REF!</definedName>
    <definedName name="doanh_nghiÖp_tØnh" localSheetId="0">#REF!</definedName>
    <definedName name="doanh_nghiÖp_tØnh" localSheetId="3">#REF!</definedName>
    <definedName name="doanh_nghiÖp_tØnh">#REF!</definedName>
    <definedName name="dobt" localSheetId="0">#REF!</definedName>
    <definedName name="dobt" localSheetId="0">#REF!</definedName>
    <definedName name="dobt" localSheetId="0">#REF!</definedName>
    <definedName name="dobt" localSheetId="0">#REF!</definedName>
    <definedName name="dobt" localSheetId="0">#REF!</definedName>
    <definedName name="dobt" localSheetId="3">#REF!</definedName>
    <definedName name="dobt" localSheetId="3">#REF!</definedName>
    <definedName name="dobt" localSheetId="3">#REF!</definedName>
    <definedName name="dobt" localSheetId="3">#REF!</definedName>
    <definedName name="dobt" localSheetId="3">#REF!</definedName>
    <definedName name="dobt">#REF!</definedName>
    <definedName name="Document_array" localSheetId="0">{"Book1"}</definedName>
    <definedName name="Document_array" localSheetId="0">{"Book1"}</definedName>
    <definedName name="Document_array" localSheetId="0">{"Book1"}</definedName>
    <definedName name="Document_array" localSheetId="0">{"Book1"}</definedName>
    <definedName name="Document_array" localSheetId="0">{"Book1"}</definedName>
    <definedName name="Document_array" localSheetId="0">{"Book1"}</definedName>
    <definedName name="Document_array" localSheetId="0">{"Book1"}</definedName>
    <definedName name="Document_array" localSheetId="0">{"Book1"}</definedName>
    <definedName name="Document_array" localSheetId="0">{"Book1"}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 localSheetId="3">{"Book1"}</definedName>
    <definedName name="Document_array">{"Book1"}</definedName>
    <definedName name="_doi3">'[232]truc tiep'!#REF!</definedName>
    <definedName name="Dong_coc">#REF!</definedName>
    <definedName name="dongia">[75]DG!$A$4:$I$567</definedName>
    <definedName name="dongia1">[75]DG!$A$4:$H$606</definedName>
    <definedName name="Donvi">#REF!</definedName>
    <definedName name="DONVIDG">OFFSET([287]NGUON!$D$1:$D$65536,COUNTIF([287]NGUON!$D$1:$D$65536,"&lt;&gt;0")-1,0,1)</definedName>
    <definedName name="door">#REF!</definedName>
    <definedName name="DoorWindow">'[189]DGchitiet '!#REF!</definedName>
    <definedName name="Dr">[146]Sheet1!$F$14</definedName>
    <definedName name="ds">#REF!</definedName>
    <definedName name="ds1pnc" localSheetId="0">#REF!</definedName>
    <definedName name="ds1pnc" localSheetId="0">#REF!</definedName>
    <definedName name="ds1pnc" localSheetId="0">#REF!</definedName>
    <definedName name="ds1pnc" localSheetId="0">#REF!</definedName>
    <definedName name="ds1pnc" localSheetId="0">#REF!</definedName>
    <definedName name="ds1pnc" localSheetId="3">#REF!</definedName>
    <definedName name="ds1pnc" localSheetId="3">#REF!</definedName>
    <definedName name="ds1pnc" localSheetId="3">#REF!</definedName>
    <definedName name="ds1pnc" localSheetId="3">#REF!</definedName>
    <definedName name="ds1pnc" localSheetId="3">#REF!</definedName>
    <definedName name="ds1pnc">#REF!</definedName>
    <definedName name="ds1pvl" localSheetId="0">#REF!</definedName>
    <definedName name="ds1pvl" localSheetId="0">#REF!</definedName>
    <definedName name="ds1pvl" localSheetId="0">#REF!</definedName>
    <definedName name="ds1pvl" localSheetId="0">#REF!</definedName>
    <definedName name="ds1pvl" localSheetId="0">#REF!</definedName>
    <definedName name="ds1pvl" localSheetId="3">#REF!</definedName>
    <definedName name="ds1pvl" localSheetId="3">#REF!</definedName>
    <definedName name="ds1pvl" localSheetId="3">#REF!</definedName>
    <definedName name="ds1pvl" localSheetId="3">#REF!</definedName>
    <definedName name="ds1pvl" localSheetId="3">#REF!</definedName>
    <definedName name="ds1pvl">#REF!</definedName>
    <definedName name="ds3pnc" localSheetId="0">#REF!</definedName>
    <definedName name="ds3pnc" localSheetId="0">#REF!</definedName>
    <definedName name="ds3pnc" localSheetId="0">#REF!</definedName>
    <definedName name="ds3pnc" localSheetId="0">#REF!</definedName>
    <definedName name="ds3pnc" localSheetId="0">#REF!</definedName>
    <definedName name="ds3pnc" localSheetId="3">#REF!</definedName>
    <definedName name="ds3pnc" localSheetId="3">#REF!</definedName>
    <definedName name="ds3pnc" localSheetId="3">#REF!</definedName>
    <definedName name="ds3pnc" localSheetId="3">#REF!</definedName>
    <definedName name="ds3pnc" localSheetId="3">#REF!</definedName>
    <definedName name="ds3pnc">#REF!</definedName>
    <definedName name="ds3pvl" localSheetId="0">#REF!</definedName>
    <definedName name="ds3pvl" localSheetId="0">#REF!</definedName>
    <definedName name="ds3pvl" localSheetId="0">#REF!</definedName>
    <definedName name="ds3pvl" localSheetId="0">#REF!</definedName>
    <definedName name="ds3pvl" localSheetId="0">#REF!</definedName>
    <definedName name="ds3pvl" localSheetId="3">#REF!</definedName>
    <definedName name="ds3pvl" localSheetId="3">#REF!</definedName>
    <definedName name="ds3pvl" localSheetId="3">#REF!</definedName>
    <definedName name="ds3pvl" localSheetId="3">#REF!</definedName>
    <definedName name="ds3pvl" localSheetId="3">#REF!</definedName>
    <definedName name="ds3pvl">#REF!</definedName>
    <definedName name="dsct3pnc">'[75]#REF'!#REF!</definedName>
    <definedName name="dsct3pvl">'[75]#REF'!#REF!</definedName>
    <definedName name="dsfs" localSheetId="0" hidden="1">{#N/A,#N/A,FALSE,"Aging Summary";#N/A,#N/A,FALSE,"Ratio Analysis";#N/A,#N/A,FALSE,"Test 120 Day Accts";#N/A,#N/A,FALSE,"Tickmarks"}</definedName>
    <definedName name="dsfs" localSheetId="3" hidden="1">{#N/A,#N/A,FALSE,"Aging Summary";#N/A,#N/A,FALSE,"Ratio Analysis";#N/A,#N/A,FALSE,"Test 120 Day Accts";#N/A,#N/A,FALSE,"Tickmarks"}</definedName>
    <definedName name="dsfs" hidden="1">{#N/A,#N/A,FALSE,"Aging Summary";#N/A,#N/A,FALSE,"Ratio Analysis";#N/A,#N/A,FALSE,"Test 120 Day Accts";#N/A,#N/A,FALSE,"Tickmarks"}</definedName>
    <definedName name="DSUMDATA" localSheetId="0">#REF!</definedName>
    <definedName name="DSUMDATA" localSheetId="0">#REF!</definedName>
    <definedName name="DSUMDATA" localSheetId="0">#REF!</definedName>
    <definedName name="DSUMDATA" localSheetId="0">#REF!</definedName>
    <definedName name="DSUMDATA" localSheetId="0">#REF!</definedName>
    <definedName name="DSUMDATA" localSheetId="3">#REF!</definedName>
    <definedName name="DSUMDATA" localSheetId="3">#REF!</definedName>
    <definedName name="DSUMDATA" localSheetId="3">#REF!</definedName>
    <definedName name="DSUMDATA" localSheetId="3">#REF!</definedName>
    <definedName name="DSUMDATA" localSheetId="3">#REF!</definedName>
    <definedName name="DSUMDATA">#REF!</definedName>
    <definedName name="dt" localSheetId="0">#REF!</definedName>
    <definedName name="dt" localSheetId="0">#REF!</definedName>
    <definedName name="dt" localSheetId="0">#REF!</definedName>
    <definedName name="dt" localSheetId="3">#REF!</definedName>
    <definedName name="dt" localSheetId="3">#REF!</definedName>
    <definedName name="dt" localSheetId="3">#REF!</definedName>
    <definedName name="dt">#REF!</definedName>
    <definedName name="DTBH" localSheetId="0">#REF!</definedName>
    <definedName name="DTBH" localSheetId="3">#REF!</definedName>
    <definedName name="DTBH">#REF!</definedName>
    <definedName name="DTHU">#REF!</definedName>
    <definedName name="dtru">#REF!</definedName>
    <definedName name="dui1.5" localSheetId="0">[320]May!$E$58</definedName>
    <definedName name="dui1.5" localSheetId="3">[320]May!$E$58</definedName>
    <definedName name="dui1.5">[227]May!$E$58</definedName>
    <definedName name="dulieusocai" localSheetId="0">[313]NKSC!$B$8:$G$1712</definedName>
    <definedName name="dulieusocai" localSheetId="3">[313]NKSC!$B$8:$G$1712</definedName>
    <definedName name="dulieusocai">[167]NKSC!$B$8:$G$1712</definedName>
    <definedName name="dumppr">#REF!</definedName>
    <definedName name="dung">#REF!</definedName>
    <definedName name="dung1">#REF!</definedName>
    <definedName name="duoi">#REF!</definedName>
    <definedName name="duong">#REF!</definedName>
    <definedName name="Duong_dau_cau">#REF!</definedName>
    <definedName name="duong04">'[63]THDZ0,4'!#REF!</definedName>
    <definedName name="duong1">[75]DONGIA!#REF!</definedName>
    <definedName name="duong2">[75]DONGIA!#REF!</definedName>
    <definedName name="duong3">[75]DONGIA!#REF!</definedName>
    <definedName name="duong35">'[63]TH DZ35'!#REF!</definedName>
    <definedName name="duong4">[75]DONGIA!#REF!</definedName>
    <definedName name="duong5">[75]DONGIA!#REF!</definedName>
    <definedName name="dv" localSheetId="0">#REF!</definedName>
    <definedName name="dv" localSheetId="3">#REF!</definedName>
    <definedName name="dv">#REF!</definedName>
    <definedName name="DVCT_2">'[53]Ma don vi'!#REF!</definedName>
    <definedName name="DVKD">[135]KCCP!#REF!</definedName>
    <definedName name="dvt" localSheetId="0">#REF!</definedName>
    <definedName name="dvt" localSheetId="3">#REF!</definedName>
    <definedName name="dvt">#REF!</definedName>
    <definedName name="DWPRICE" hidden="1">[197]Quantity!#REF!</definedName>
    <definedName name="dztramtt">[240]chitimc!#REF!</definedName>
    <definedName name="e" hidden="1">8</definedName>
    <definedName name="ë" localSheetId="0">[294]chitiet!#REF!</definedName>
    <definedName name="ë" localSheetId="3">[294]chitiet!#REF!</definedName>
    <definedName name="ë">[7]chitiet!#REF!</definedName>
    <definedName name="E_p_Echm">[291]Ref!#REF!</definedName>
    <definedName name="E1.000">[110]Sheet2!#REF!</definedName>
    <definedName name="E1.010">[110]Sheet2!#REF!</definedName>
    <definedName name="E1.020">[110]Sheet2!#REF!</definedName>
    <definedName name="E1.200">[110]Sheet2!#REF!</definedName>
    <definedName name="E1.210">[110]Sheet2!#REF!</definedName>
    <definedName name="E1.220">[110]Sheet2!#REF!</definedName>
    <definedName name="E1.300">[110]Sheet2!#REF!</definedName>
    <definedName name="E1.310">[110]Sheet2!#REF!</definedName>
    <definedName name="E1.320">[110]Sheet2!#REF!</definedName>
    <definedName name="E1.400">[110]Sheet2!#REF!</definedName>
    <definedName name="E1.410">[110]Sheet2!#REF!</definedName>
    <definedName name="E1.420">[110]Sheet2!#REF!</definedName>
    <definedName name="E1.500">[110]Sheet2!#REF!</definedName>
    <definedName name="E1.510">[110]Sheet2!#REF!</definedName>
    <definedName name="E1.520">[110]Sheet2!#REF!</definedName>
    <definedName name="E1.600">[110]Sheet2!#REF!</definedName>
    <definedName name="E1.611">[110]Sheet2!#REF!</definedName>
    <definedName name="E1.631">[110]Sheet2!#REF!</definedName>
    <definedName name="E2.000">[110]Sheet2!#REF!</definedName>
    <definedName name="E2.000A">[110]Sheet2!#REF!</definedName>
    <definedName name="E2.010">[110]Sheet2!#REF!</definedName>
    <definedName name="E2.010A">[110]Sheet2!#REF!</definedName>
    <definedName name="E2.020">[110]Sheet2!#REF!</definedName>
    <definedName name="E2.020A">[110]Sheet2!#REF!</definedName>
    <definedName name="E2.100">[110]Sheet2!#REF!</definedName>
    <definedName name="E2.100A">[110]Sheet2!#REF!</definedName>
    <definedName name="E2.110">[110]Sheet2!#REF!</definedName>
    <definedName name="E2.110A">[110]Sheet2!#REF!</definedName>
    <definedName name="E2.120">[110]Sheet2!#REF!</definedName>
    <definedName name="E2.120A">[110]Sheet2!#REF!</definedName>
    <definedName name="E3.000">[110]Sheet2!#REF!</definedName>
    <definedName name="E3.010">[110]Sheet2!#REF!</definedName>
    <definedName name="E3.020">[110]Sheet2!#REF!</definedName>
    <definedName name="E3.031">[110]Sheet2!#REF!</definedName>
    <definedName name="E3.032">[110]Sheet2!#REF!</definedName>
    <definedName name="E3.033">[110]Sheet2!#REF!</definedName>
    <definedName name="E4.001">[110]Sheet2!#REF!</definedName>
    <definedName name="E4.011">[110]Sheet2!#REF!</definedName>
    <definedName name="E4.021">[110]Sheet2!#REF!</definedName>
    <definedName name="E4.101">[110]Sheet2!#REF!</definedName>
    <definedName name="E4.111">[110]Sheet2!#REF!</definedName>
    <definedName name="E4.121">[110]Sheet2!#REF!</definedName>
    <definedName name="E5.010">[110]Sheet2!#REF!</definedName>
    <definedName name="E5.020">[110]Sheet2!#REF!</definedName>
    <definedName name="E5.030">[110]Sheet2!#REF!</definedName>
    <definedName name="E6.001">[110]Sheet2!#REF!</definedName>
    <definedName name="E6.002">[110]Sheet2!#REF!</definedName>
    <definedName name="E6.011">[110]Sheet2!#REF!</definedName>
    <definedName name="E6.012">[110]Sheet2!#REF!</definedName>
    <definedName name="ë74" localSheetId="0">[294]chitiet!#REF!</definedName>
    <definedName name="ë74" localSheetId="3">[294]chitiet!#REF!</definedName>
    <definedName name="ë74">[7]chitiet!#REF!</definedName>
    <definedName name="_E99999" localSheetId="0">#REF!</definedName>
    <definedName name="_E99999" localSheetId="3">#REF!</definedName>
    <definedName name="_E99999">#REF!</definedName>
    <definedName name="Earthwork">'[189]DGchitiet '!#REF!</definedName>
    <definedName name="Echm">[291]Ref!#REF!</definedName>
    <definedName name="ED" localSheetId="0" hidden="1">{#N/A,#N/A,FALSE,"CCTV"}</definedName>
    <definedName name="ED" localSheetId="3" hidden="1">{#N/A,#N/A,FALSE,"CCTV"}</definedName>
    <definedName name="ED" hidden="1">{#N/A,#N/A,FALSE,"CCTV"}</definedName>
    <definedName name="EL2_">'[214]Xuly Data'!#REF!</definedName>
    <definedName name="EL3_">'[214]Xuly Data'!#REF!</definedName>
    <definedName name="EL4_">'[214]Xuly Data'!#REF!</definedName>
    <definedName name="EL5_">'[214]Xuly Data'!#REF!</definedName>
    <definedName name="EL6_">[218]Solieu!$I$84</definedName>
    <definedName name="ELLEN1" localSheetId="0" hidden="1">{#N/A,#N/A,FALSE,"CCTV"}</definedName>
    <definedName name="ELLEN1" localSheetId="3" hidden="1">{#N/A,#N/A,FALSE,"CCTV"}</definedName>
    <definedName name="ELLEN1" hidden="1">{#N/A,#N/A,FALSE,"CCTV"}</definedName>
    <definedName name="ELLEN10" localSheetId="0" hidden="1">{#N/A,#N/A,FALSE,"CCTV"}</definedName>
    <definedName name="ELLEN10" localSheetId="3" hidden="1">{#N/A,#N/A,FALSE,"CCTV"}</definedName>
    <definedName name="ELLEN10" hidden="1">{#N/A,#N/A,FALSE,"CCTV"}</definedName>
    <definedName name="ELLEN11" localSheetId="0" hidden="1">{#N/A,#N/A,FALSE,"CCTV"}</definedName>
    <definedName name="ELLEN11" localSheetId="3" hidden="1">{#N/A,#N/A,FALSE,"CCTV"}</definedName>
    <definedName name="ELLEN11" hidden="1">{#N/A,#N/A,FALSE,"CCTV"}</definedName>
    <definedName name="ELLEN12" localSheetId="0" hidden="1">{#N/A,#N/A,FALSE,"CCTV"}</definedName>
    <definedName name="ELLEN12" localSheetId="3" hidden="1">{#N/A,#N/A,FALSE,"CCTV"}</definedName>
    <definedName name="ELLEN12" hidden="1">{#N/A,#N/A,FALSE,"CCTV"}</definedName>
    <definedName name="ELLEN13" localSheetId="0" hidden="1">{#N/A,#N/A,FALSE,"CCTV"}</definedName>
    <definedName name="ELLEN13" localSheetId="3" hidden="1">{#N/A,#N/A,FALSE,"CCTV"}</definedName>
    <definedName name="ELLEN13" hidden="1">{#N/A,#N/A,FALSE,"CCTV"}</definedName>
    <definedName name="ELLEN14" localSheetId="0" hidden="1">{#N/A,#N/A,FALSE,"CCTV"}</definedName>
    <definedName name="ELLEN14" localSheetId="3" hidden="1">{#N/A,#N/A,FALSE,"CCTV"}</definedName>
    <definedName name="ELLEN14" hidden="1">{#N/A,#N/A,FALSE,"CCTV"}</definedName>
    <definedName name="ELLEN15" localSheetId="0" hidden="1">{#N/A,#N/A,FALSE,"CCTV"}</definedName>
    <definedName name="ELLEN15" localSheetId="3" hidden="1">{#N/A,#N/A,FALSE,"CCTV"}</definedName>
    <definedName name="ELLEN15" hidden="1">{#N/A,#N/A,FALSE,"CCTV"}</definedName>
    <definedName name="ELLEN16" localSheetId="0" hidden="1">{#N/A,#N/A,FALSE,"CCTV"}</definedName>
    <definedName name="ELLEN16" localSheetId="3" hidden="1">{#N/A,#N/A,FALSE,"CCTV"}</definedName>
    <definedName name="ELLEN16" hidden="1">{#N/A,#N/A,FALSE,"CCTV"}</definedName>
    <definedName name="ELLEN17" localSheetId="0" hidden="1">{#N/A,#N/A,FALSE,"CCTV"}</definedName>
    <definedName name="ELLEN17" localSheetId="3" hidden="1">{#N/A,#N/A,FALSE,"CCTV"}</definedName>
    <definedName name="ELLEN17" hidden="1">{#N/A,#N/A,FALSE,"CCTV"}</definedName>
    <definedName name="ELLEN18" localSheetId="0" hidden="1">{#N/A,#N/A,FALSE,"CCTV"}</definedName>
    <definedName name="ELLEN18" localSheetId="3" hidden="1">{#N/A,#N/A,FALSE,"CCTV"}</definedName>
    <definedName name="ELLEN18" hidden="1">{#N/A,#N/A,FALSE,"CCTV"}</definedName>
    <definedName name="ELLEN19" localSheetId="0" hidden="1">{#N/A,#N/A,FALSE,"CCTV"}</definedName>
    <definedName name="ELLEN19" localSheetId="3" hidden="1">{#N/A,#N/A,FALSE,"CCTV"}</definedName>
    <definedName name="ELLEN19" hidden="1">{#N/A,#N/A,FALSE,"CCTV"}</definedName>
    <definedName name="ELLEN2" localSheetId="0" hidden="1">{#N/A,#N/A,FALSE,"CCTV"}</definedName>
    <definedName name="ELLEN2" localSheetId="3" hidden="1">{#N/A,#N/A,FALSE,"CCTV"}</definedName>
    <definedName name="ELLEN2" hidden="1">{#N/A,#N/A,FALSE,"CCTV"}</definedName>
    <definedName name="ELLEN3" localSheetId="0" hidden="1">{#N/A,#N/A,FALSE,"CCTV"}</definedName>
    <definedName name="ELLEN3" localSheetId="3" hidden="1">{#N/A,#N/A,FALSE,"CCTV"}</definedName>
    <definedName name="ELLEN3" hidden="1">{#N/A,#N/A,FALSE,"CCTV"}</definedName>
    <definedName name="ELLEN4" localSheetId="0" hidden="1">{#N/A,#N/A,FALSE,"CCTV"}</definedName>
    <definedName name="ELLEN4" localSheetId="3" hidden="1">{#N/A,#N/A,FALSE,"CCTV"}</definedName>
    <definedName name="ELLEN4" hidden="1">{#N/A,#N/A,FALSE,"CCTV"}</definedName>
    <definedName name="ELLEN5" localSheetId="0" hidden="1">{#N/A,#N/A,FALSE,"CCTV"}</definedName>
    <definedName name="ELLEN5" localSheetId="3" hidden="1">{#N/A,#N/A,FALSE,"CCTV"}</definedName>
    <definedName name="ELLEN5" hidden="1">{#N/A,#N/A,FALSE,"CCTV"}</definedName>
    <definedName name="ELLEN6" localSheetId="0" hidden="1">{#N/A,#N/A,FALSE,"CCTV"}</definedName>
    <definedName name="ELLEN6" localSheetId="3" hidden="1">{#N/A,#N/A,FALSE,"CCTV"}</definedName>
    <definedName name="ELLEN6" hidden="1">{#N/A,#N/A,FALSE,"CCTV"}</definedName>
    <definedName name="ELLEN7" localSheetId="0" hidden="1">{#N/A,#N/A,FALSE,"CCTV"}</definedName>
    <definedName name="ELLEN7" localSheetId="3" hidden="1">{#N/A,#N/A,FALSE,"CCTV"}</definedName>
    <definedName name="ELLEN7" hidden="1">{#N/A,#N/A,FALSE,"CCTV"}</definedName>
    <definedName name="ELLEN8" localSheetId="0" hidden="1">{#N/A,#N/A,FALSE,"CCTV"}</definedName>
    <definedName name="ELLEN8" localSheetId="3" hidden="1">{#N/A,#N/A,FALSE,"CCTV"}</definedName>
    <definedName name="ELLEN8" hidden="1">{#N/A,#N/A,FALSE,"CCTV"}</definedName>
    <definedName name="ELLEN9" localSheetId="0" hidden="1">{#N/A,#N/A,FALSE,"CCTV"}</definedName>
    <definedName name="ELLEN9" localSheetId="3" hidden="1">{#N/A,#N/A,FALSE,"CCTV"}</definedName>
    <definedName name="ELLEN9" hidden="1">{#N/A,#N/A,FALSE,"CCTV"}</definedName>
    <definedName name="en">[222]Sheet3!#REF!</definedName>
    <definedName name="end" localSheetId="0">#REF!</definedName>
    <definedName name="end" localSheetId="3">#REF!</definedName>
    <definedName name="end">#REF!</definedName>
    <definedName name="End_1" localSheetId="0">#REF!</definedName>
    <definedName name="End_1" localSheetId="0">#REF!</definedName>
    <definedName name="End_1" localSheetId="0">#REF!</definedName>
    <definedName name="End_1" localSheetId="0">#REF!</definedName>
    <definedName name="End_1" localSheetId="0">#REF!</definedName>
    <definedName name="End_1" localSheetId="3">#REF!</definedName>
    <definedName name="End_1" localSheetId="3">#REF!</definedName>
    <definedName name="End_1" localSheetId="3">#REF!</definedName>
    <definedName name="End_1" localSheetId="3">#REF!</definedName>
    <definedName name="End_1" localSheetId="3">#REF!</definedName>
    <definedName name="End_1">#REF!</definedName>
    <definedName name="End_10" localSheetId="0">#REF!</definedName>
    <definedName name="End_10" localSheetId="0">#REF!</definedName>
    <definedName name="End_10" localSheetId="0">#REF!</definedName>
    <definedName name="End_10" localSheetId="0">#REF!</definedName>
    <definedName name="End_10" localSheetId="0">#REF!</definedName>
    <definedName name="End_10" localSheetId="3">#REF!</definedName>
    <definedName name="End_10" localSheetId="3">#REF!</definedName>
    <definedName name="End_10" localSheetId="3">#REF!</definedName>
    <definedName name="End_10" localSheetId="3">#REF!</definedName>
    <definedName name="End_10" localSheetId="3">#REF!</definedName>
    <definedName name="End_10">#REF!</definedName>
    <definedName name="End_11" localSheetId="0">#REF!</definedName>
    <definedName name="End_11" localSheetId="0">#REF!</definedName>
    <definedName name="End_11" localSheetId="0">#REF!</definedName>
    <definedName name="End_11" localSheetId="0">#REF!</definedName>
    <definedName name="End_11" localSheetId="0">#REF!</definedName>
    <definedName name="End_11" localSheetId="3">#REF!</definedName>
    <definedName name="End_11" localSheetId="3">#REF!</definedName>
    <definedName name="End_11" localSheetId="3">#REF!</definedName>
    <definedName name="End_11" localSheetId="3">#REF!</definedName>
    <definedName name="End_11" localSheetId="3">#REF!</definedName>
    <definedName name="End_11">#REF!</definedName>
    <definedName name="End_12" localSheetId="0">#REF!</definedName>
    <definedName name="End_12" localSheetId="0">#REF!</definedName>
    <definedName name="End_12" localSheetId="0">#REF!</definedName>
    <definedName name="End_12" localSheetId="0">#REF!</definedName>
    <definedName name="End_12" localSheetId="0">#REF!</definedName>
    <definedName name="End_12" localSheetId="3">#REF!</definedName>
    <definedName name="End_12" localSheetId="3">#REF!</definedName>
    <definedName name="End_12" localSheetId="3">#REF!</definedName>
    <definedName name="End_12" localSheetId="3">#REF!</definedName>
    <definedName name="End_12" localSheetId="3">#REF!</definedName>
    <definedName name="End_12">#REF!</definedName>
    <definedName name="End_13" localSheetId="0">#REF!</definedName>
    <definedName name="End_13" localSheetId="0">#REF!</definedName>
    <definedName name="End_13" localSheetId="0">#REF!</definedName>
    <definedName name="End_13" localSheetId="0">#REF!</definedName>
    <definedName name="End_13" localSheetId="0">#REF!</definedName>
    <definedName name="End_13" localSheetId="3">#REF!</definedName>
    <definedName name="End_13" localSheetId="3">#REF!</definedName>
    <definedName name="End_13" localSheetId="3">#REF!</definedName>
    <definedName name="End_13" localSheetId="3">#REF!</definedName>
    <definedName name="End_13" localSheetId="3">#REF!</definedName>
    <definedName name="End_13">#REF!</definedName>
    <definedName name="End_2" localSheetId="0">#REF!</definedName>
    <definedName name="End_2" localSheetId="0">#REF!</definedName>
    <definedName name="End_2" localSheetId="0">#REF!</definedName>
    <definedName name="End_2" localSheetId="0">#REF!</definedName>
    <definedName name="End_2" localSheetId="0">#REF!</definedName>
    <definedName name="End_2" localSheetId="3">#REF!</definedName>
    <definedName name="End_2" localSheetId="3">#REF!</definedName>
    <definedName name="End_2" localSheetId="3">#REF!</definedName>
    <definedName name="End_2" localSheetId="3">#REF!</definedName>
    <definedName name="End_2" localSheetId="3">#REF!</definedName>
    <definedName name="End_2">#REF!</definedName>
    <definedName name="End_3" localSheetId="0">#REF!</definedName>
    <definedName name="End_3" localSheetId="0">#REF!</definedName>
    <definedName name="End_3" localSheetId="0">#REF!</definedName>
    <definedName name="End_3" localSheetId="0">#REF!</definedName>
    <definedName name="End_3" localSheetId="0">#REF!</definedName>
    <definedName name="End_3" localSheetId="3">#REF!</definedName>
    <definedName name="End_3" localSheetId="3">#REF!</definedName>
    <definedName name="End_3" localSheetId="3">#REF!</definedName>
    <definedName name="End_3" localSheetId="3">#REF!</definedName>
    <definedName name="End_3" localSheetId="3">#REF!</definedName>
    <definedName name="End_3">#REF!</definedName>
    <definedName name="End_4" localSheetId="0">#REF!</definedName>
    <definedName name="End_4" localSheetId="0">#REF!</definedName>
    <definedName name="End_4" localSheetId="0">#REF!</definedName>
    <definedName name="End_4" localSheetId="0">#REF!</definedName>
    <definedName name="End_4" localSheetId="0">#REF!</definedName>
    <definedName name="End_4" localSheetId="3">#REF!</definedName>
    <definedName name="End_4" localSheetId="3">#REF!</definedName>
    <definedName name="End_4" localSheetId="3">#REF!</definedName>
    <definedName name="End_4" localSheetId="3">#REF!</definedName>
    <definedName name="End_4" localSheetId="3">#REF!</definedName>
    <definedName name="End_4">#REF!</definedName>
    <definedName name="End_5" localSheetId="0">#REF!</definedName>
    <definedName name="End_5" localSheetId="0">#REF!</definedName>
    <definedName name="End_5" localSheetId="0">#REF!</definedName>
    <definedName name="End_5" localSheetId="0">#REF!</definedName>
    <definedName name="End_5" localSheetId="0">#REF!</definedName>
    <definedName name="End_5" localSheetId="3">#REF!</definedName>
    <definedName name="End_5" localSheetId="3">#REF!</definedName>
    <definedName name="End_5" localSheetId="3">#REF!</definedName>
    <definedName name="End_5" localSheetId="3">#REF!</definedName>
    <definedName name="End_5" localSheetId="3">#REF!</definedName>
    <definedName name="End_5">#REF!</definedName>
    <definedName name="End_6" localSheetId="0">#REF!</definedName>
    <definedName name="End_6" localSheetId="0">#REF!</definedName>
    <definedName name="End_6" localSheetId="0">#REF!</definedName>
    <definedName name="End_6" localSheetId="0">#REF!</definedName>
    <definedName name="End_6" localSheetId="0">#REF!</definedName>
    <definedName name="End_6" localSheetId="3">#REF!</definedName>
    <definedName name="End_6" localSheetId="3">#REF!</definedName>
    <definedName name="End_6" localSheetId="3">#REF!</definedName>
    <definedName name="End_6" localSheetId="3">#REF!</definedName>
    <definedName name="End_6" localSheetId="3">#REF!</definedName>
    <definedName name="End_6">#REF!</definedName>
    <definedName name="End_7" localSheetId="0">#REF!</definedName>
    <definedName name="End_7" localSheetId="0">#REF!</definedName>
    <definedName name="End_7" localSheetId="0">#REF!</definedName>
    <definedName name="End_7" localSheetId="0">#REF!</definedName>
    <definedName name="End_7" localSheetId="0">#REF!</definedName>
    <definedName name="End_7" localSheetId="3">#REF!</definedName>
    <definedName name="End_7" localSheetId="3">#REF!</definedName>
    <definedName name="End_7" localSheetId="3">#REF!</definedName>
    <definedName name="End_7" localSheetId="3">#REF!</definedName>
    <definedName name="End_7" localSheetId="3">#REF!</definedName>
    <definedName name="End_7">#REF!</definedName>
    <definedName name="End_8" localSheetId="0">#REF!</definedName>
    <definedName name="End_8" localSheetId="0">#REF!</definedName>
    <definedName name="End_8" localSheetId="0">#REF!</definedName>
    <definedName name="End_8" localSheetId="0">#REF!</definedName>
    <definedName name="End_8" localSheetId="0">#REF!</definedName>
    <definedName name="End_8" localSheetId="3">#REF!</definedName>
    <definedName name="End_8" localSheetId="3">#REF!</definedName>
    <definedName name="End_8" localSheetId="3">#REF!</definedName>
    <definedName name="End_8" localSheetId="3">#REF!</definedName>
    <definedName name="End_8" localSheetId="3">#REF!</definedName>
    <definedName name="End_8">#REF!</definedName>
    <definedName name="End_9" localSheetId="0">#REF!</definedName>
    <definedName name="End_9" localSheetId="0">#REF!</definedName>
    <definedName name="End_9" localSheetId="0">#REF!</definedName>
    <definedName name="End_9" localSheetId="0">#REF!</definedName>
    <definedName name="End_9" localSheetId="0">#REF!</definedName>
    <definedName name="End_9" localSheetId="3">#REF!</definedName>
    <definedName name="End_9" localSheetId="3">#REF!</definedName>
    <definedName name="End_9" localSheetId="3">#REF!</definedName>
    <definedName name="End_9" localSheetId="3">#REF!</definedName>
    <definedName name="End_9" localSheetId="3">#REF!</definedName>
    <definedName name="End_9">#REF!</definedName>
    <definedName name="est">[146]Sheet1!$E$25</definedName>
    <definedName name="eu">[146]Sheet1!$C$24</definedName>
    <definedName name="Excell_HCM" localSheetId="0">#REF!</definedName>
    <definedName name="Excell_HCM" localSheetId="3">#REF!</definedName>
    <definedName name="Excell_HCM">#REF!</definedName>
    <definedName name="exchange_1">[200]control!$G$2</definedName>
    <definedName name="exchange_3">[200]control!$G$4</definedName>
    <definedName name="_xlnm.Extract" localSheetId="0">[82]SILICATE!#REF!</definedName>
    <definedName name="_xlnm.Extract" localSheetId="3">[82]SILICATE!#REF!</definedName>
    <definedName name="_xlnm.Extract">#REF!</definedName>
    <definedName name="f" localSheetId="0">#REF!</definedName>
    <definedName name="f" localSheetId="0">#REF!</definedName>
    <definedName name="f" localSheetId="0">#REF!</definedName>
    <definedName name="f" localSheetId="0">#REF!</definedName>
    <definedName name="f" localSheetId="0">#REF!</definedName>
    <definedName name="f" localSheetId="3">#REF!</definedName>
    <definedName name="f" localSheetId="3">#REF!</definedName>
    <definedName name="f" localSheetId="3">#REF!</definedName>
    <definedName name="f" localSheetId="3">#REF!</definedName>
    <definedName name="f" localSheetId="3">#REF!</definedName>
    <definedName name="f">#REF!</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0">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 localSheetId="3">IF(LEFT('[88]Tổng kê'!XEV1,2)="NG",'[88]Tổng kê'!XER1&amp;_MongCotNeo&amp;IF('[88]Tổng kê'!XEI1&gt;12,"a",""),IF(LEFT('[88]Tổng kê'!XEV1,3)="NCD","2MT-4",VLOOKUP('[88]Tổng kê'!XEI1,_Mong,MATCH('[88]Tổng kê'!XEN1,KcTieuChuan,0)+1,0)))</definedName>
    <definedName name="F_ChonMong">IF(LEFT('[88]Tổng kê'!XEV1,2)="NG",'[88]Tổng kê'!XER1&amp;_MongCotNeo&amp;IF('[88]Tổng kê'!XEI1&gt;12,"a",""),IF(LEFT('[88]Tổng kê'!XEV1,3)="NCD","2MT-4",VLOOKUP('[88]Tổng kê'!XEI1,_Mong,MATCH('[88]Tổng kê'!XEN1,KcTieuChuan,0)+1,0)))</definedName>
    <definedName name="F_CongDon">MAX('[89]Tổng kê'!A$4:A1048576)+'[89]Tổng kê'!XFD1</definedName>
    <definedName name="F0.000">[110]Sheet2!#REF!</definedName>
    <definedName name="F0.010">[110]Sheet2!#REF!</definedName>
    <definedName name="F0.020">[110]Sheet2!#REF!</definedName>
    <definedName name="F0.100">[110]Sheet2!#REF!</definedName>
    <definedName name="F0.110">[110]Sheet2!#REF!</definedName>
    <definedName name="F0.120">[110]Sheet2!#REF!</definedName>
    <definedName name="F0.200">[110]Sheet2!#REF!</definedName>
    <definedName name="F0.210">[110]Sheet2!#REF!</definedName>
    <definedName name="F0.220">[110]Sheet2!#REF!</definedName>
    <definedName name="F0.300">[110]Sheet2!#REF!</definedName>
    <definedName name="F0.310">[110]Sheet2!#REF!</definedName>
    <definedName name="F0.320">[110]Sheet2!#REF!</definedName>
    <definedName name="F1.000">[110]Sheet2!#REF!</definedName>
    <definedName name="F1.010">[110]Sheet2!#REF!</definedName>
    <definedName name="F1.020">[110]Sheet2!#REF!</definedName>
    <definedName name="F1.100">[110]Sheet2!#REF!</definedName>
    <definedName name="F1.110">[110]Sheet2!#REF!</definedName>
    <definedName name="F1.120">[110]Sheet2!#REF!</definedName>
    <definedName name="F1.130">[110]Sheet2!#REF!</definedName>
    <definedName name="F1.140">[110]Sheet2!#REF!</definedName>
    <definedName name="F1.150">[110]Sheet2!#REF!</definedName>
    <definedName name="F2.001">[110]Sheet2!#REF!</definedName>
    <definedName name="F2.011">[110]Sheet2!#REF!</definedName>
    <definedName name="F2.021">[110]Sheet2!#REF!</definedName>
    <definedName name="F2.031">[110]Sheet2!#REF!</definedName>
    <definedName name="F2.041">[110]Sheet2!#REF!</definedName>
    <definedName name="F2.051">[110]Sheet2!#REF!</definedName>
    <definedName name="F2.052">[110]Sheet2!#REF!</definedName>
    <definedName name="F2.061">[110]Sheet2!#REF!</definedName>
    <definedName name="F2.071">[110]Sheet2!#REF!</definedName>
    <definedName name="F2.101">[110]Sheet2!#REF!</definedName>
    <definedName name="F2.111">[110]Sheet2!#REF!</definedName>
    <definedName name="F2.121">[110]Sheet2!#REF!</definedName>
    <definedName name="F2.131">[110]Sheet2!#REF!</definedName>
    <definedName name="F2.141">[110]Sheet2!#REF!</definedName>
    <definedName name="F2.200">[110]Sheet2!#REF!</definedName>
    <definedName name="F2.210">[110]Sheet2!#REF!</definedName>
    <definedName name="F2.220">[110]Sheet2!#REF!</definedName>
    <definedName name="F2.230">[110]Sheet2!#REF!</definedName>
    <definedName name="F2.240">[110]Sheet2!#REF!</definedName>
    <definedName name="F2.250">[110]Sheet2!#REF!</definedName>
    <definedName name="F2.300">[110]Sheet2!#REF!</definedName>
    <definedName name="F2.310">[110]Sheet2!#REF!</definedName>
    <definedName name="F2.320">[110]Sheet2!#REF!</definedName>
    <definedName name="F3.000">[110]Sheet2!#REF!</definedName>
    <definedName name="F3.010">[110]Sheet2!#REF!</definedName>
    <definedName name="F3.020">[110]Sheet2!#REF!</definedName>
    <definedName name="F3.030">[110]Sheet2!#REF!</definedName>
    <definedName name="F3.100">[110]Sheet2!#REF!</definedName>
    <definedName name="F3.110">[110]Sheet2!#REF!</definedName>
    <definedName name="F3.120">[110]Sheet2!#REF!</definedName>
    <definedName name="F3.130">[110]Sheet2!#REF!</definedName>
    <definedName name="F4.000">[110]Sheet2!#REF!</definedName>
    <definedName name="F4.010">[110]Sheet2!#REF!</definedName>
    <definedName name="F4.020">[110]Sheet2!#REF!</definedName>
    <definedName name="F4.030">[110]Sheet2!#REF!</definedName>
    <definedName name="F4.100">[110]Sheet2!#REF!</definedName>
    <definedName name="F4.120">[110]Sheet2!#REF!</definedName>
    <definedName name="F4.140">[110]Sheet2!#REF!</definedName>
    <definedName name="F4.160">[110]Sheet2!#REF!</definedName>
    <definedName name="F4.200">[110]Sheet2!#REF!</definedName>
    <definedName name="F4.220">[110]Sheet2!#REF!</definedName>
    <definedName name="F4.240">[110]Sheet2!#REF!</definedName>
    <definedName name="F4.260">[110]Sheet2!#REF!</definedName>
    <definedName name="F4.300">[110]Sheet2!#REF!</definedName>
    <definedName name="F4.320">[110]Sheet2!#REF!</definedName>
    <definedName name="F4.340">[110]Sheet2!#REF!</definedName>
    <definedName name="F4.400">[110]Sheet2!#REF!</definedName>
    <definedName name="F4.420">[110]Sheet2!#REF!</definedName>
    <definedName name="F4.440">[110]Sheet2!#REF!</definedName>
    <definedName name="F4.500">[110]Sheet2!#REF!</definedName>
    <definedName name="F4.530">[110]Sheet2!#REF!</definedName>
    <definedName name="F4.550">[110]Sheet2!#REF!</definedName>
    <definedName name="F4.570">[110]Sheet2!#REF!</definedName>
    <definedName name="F4.600">[110]Sheet2!#REF!</definedName>
    <definedName name="F4.610">[110]Sheet2!#REF!</definedName>
    <definedName name="F4.620">[110]Sheet2!#REF!</definedName>
    <definedName name="F4.700">[110]Sheet2!#REF!</definedName>
    <definedName name="F4.730">[110]Sheet2!#REF!</definedName>
    <definedName name="F4.740">[110]Sheet2!#REF!</definedName>
    <definedName name="F4.800">[110]Sheet2!#REF!</definedName>
    <definedName name="F4.830">[110]Sheet2!#REF!</definedName>
    <definedName name="F4.840">[110]Sheet2!#REF!</definedName>
    <definedName name="F5.01">[110]Sheet2!#REF!</definedName>
    <definedName name="F5.02">[110]Sheet2!#REF!</definedName>
    <definedName name="F5.03">[110]Sheet2!#REF!</definedName>
    <definedName name="F5.04">[110]Sheet2!#REF!</definedName>
    <definedName name="F5.05">[110]Sheet2!#REF!</definedName>
    <definedName name="F5.11">[110]Sheet2!#REF!</definedName>
    <definedName name="F5.12">[110]Sheet2!#REF!</definedName>
    <definedName name="F5.13">[110]Sheet2!#REF!</definedName>
    <definedName name="F5.14">[110]Sheet2!#REF!</definedName>
    <definedName name="F5.15">[110]Sheet2!#REF!</definedName>
    <definedName name="F6.001">[110]Sheet2!#REF!</definedName>
    <definedName name="F6.002">[110]Sheet2!#REF!</definedName>
    <definedName name="F6.003">[110]Sheet2!#REF!</definedName>
    <definedName name="F6.004">[110]Sheet2!#REF!</definedName>
    <definedName name="f82E46">#REF!</definedName>
    <definedName name="f92F56">[91]dtxl!#REF!</definedName>
    <definedName name="fa">#REF!</definedName>
    <definedName name="fac">#REF!</definedName>
    <definedName name="FACTOR" localSheetId="0">#REF!</definedName>
    <definedName name="FACTOR" localSheetId="0">#REF!</definedName>
    <definedName name="FACTOR" localSheetId="0">#REF!</definedName>
    <definedName name="FACTOR" localSheetId="0">#REF!</definedName>
    <definedName name="FACTOR" localSheetId="0">#REF!</definedName>
    <definedName name="FACTOR" localSheetId="3">#REF!</definedName>
    <definedName name="FACTOR" localSheetId="3">#REF!</definedName>
    <definedName name="FACTOR" localSheetId="3">#REF!</definedName>
    <definedName name="FACTOR" localSheetId="3">#REF!</definedName>
    <definedName name="FACTOR" localSheetId="3">#REF!</definedName>
    <definedName name="FACTOR">#REF!</definedName>
    <definedName name="FAXNO">#REF!</definedName>
    <definedName name="fb">[220]Analysis!$I$45</definedName>
    <definedName name="Fbrs">#REF!</definedName>
    <definedName name="fc">#REF!</definedName>
    <definedName name="fc_">'[147]cross beam'!#REF!</definedName>
    <definedName name="FC_TOTAL">'[180]BOQ-1'!#REF!</definedName>
    <definedName name="FC5_total">#REF!</definedName>
    <definedName name="FC6_total">#REF!</definedName>
    <definedName name="FF">'[30]FA-LISTING'!#REF!</definedName>
    <definedName name="FFF" localSheetId="0">BlankMacro1</definedName>
    <definedName name="FFF" localSheetId="0">BlankMacro1</definedName>
    <definedName name="FFF" localSheetId="0">BlankMacro1</definedName>
    <definedName name="FFF" localSheetId="0">BlankMacro1</definedName>
    <definedName name="FFF" localSheetId="0">BlankMacro1</definedName>
    <definedName name="FFF" localSheetId="0">BlankMacro1</definedName>
    <definedName name="FFF" localSheetId="0">BlankMacro1</definedName>
    <definedName name="FFF" localSheetId="0">BlankMacro1</definedName>
    <definedName name="FFF" localSheetId="0">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 localSheetId="3">BlankMacro1</definedName>
    <definedName name="FFF">BlankMacro1</definedName>
    <definedName name="FinishWork">'[189]DGchitiet '!#REF!</definedName>
    <definedName name="FIT" localSheetId="0">BlankMacro1</definedName>
    <definedName name="FIT" localSheetId="0">BlankMacro1</definedName>
    <definedName name="FIT" localSheetId="0">BlankMacro1</definedName>
    <definedName name="FIT" localSheetId="0">BlankMacro1</definedName>
    <definedName name="FIT" localSheetId="0">BlankMacro1</definedName>
    <definedName name="FIT" localSheetId="0">BlankMacro1</definedName>
    <definedName name="FIT" localSheetId="0">BlankMacro1</definedName>
    <definedName name="FIT" localSheetId="0">BlankMacro1</definedName>
    <definedName name="FIT" localSheetId="0">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 localSheetId="3">BlankMacro1</definedName>
    <definedName name="FIT">BlankMacro1</definedName>
    <definedName name="Fitb">'[285]Lç khoan LK1'!#REF!</definedName>
    <definedName name="FITT2" localSheetId="0">BlankMacro1</definedName>
    <definedName name="FITT2" localSheetId="0">BlankMacro1</definedName>
    <definedName name="FITT2" localSheetId="0">BlankMacro1</definedName>
    <definedName name="FITT2" localSheetId="0">BlankMacro1</definedName>
    <definedName name="FITT2" localSheetId="0">BlankMacro1</definedName>
    <definedName name="FITT2" localSheetId="0">BlankMacro1</definedName>
    <definedName name="FITT2" localSheetId="0">BlankMacro1</definedName>
    <definedName name="FITT2" localSheetId="0">BlankMacro1</definedName>
    <definedName name="FITT2" localSheetId="0">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 localSheetId="3">BlankMacro1</definedName>
    <definedName name="FITT2">BlankMacro1</definedName>
    <definedName name="FITTING2" localSheetId="0">BlankMacro1</definedName>
    <definedName name="FITTING2" localSheetId="0">BlankMacro1</definedName>
    <definedName name="FITTING2" localSheetId="0">BlankMacro1</definedName>
    <definedName name="FITTING2" localSheetId="0">BlankMacro1</definedName>
    <definedName name="FITTING2" localSheetId="0">BlankMacro1</definedName>
    <definedName name="FITTING2" localSheetId="0">BlankMacro1</definedName>
    <definedName name="FITTING2" localSheetId="0">BlankMacro1</definedName>
    <definedName name="FITTING2" localSheetId="0">BlankMacro1</definedName>
    <definedName name="FITTING2" localSheetId="0">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 localSheetId="3">BlankMacro1</definedName>
    <definedName name="FITTING2">BlankMacro1</definedName>
    <definedName name="FLG" localSheetId="0">BlankMacro1</definedName>
    <definedName name="FLG" localSheetId="0">BlankMacro1</definedName>
    <definedName name="FLG" localSheetId="0">BlankMacro1</definedName>
    <definedName name="FLG" localSheetId="0">BlankMacro1</definedName>
    <definedName name="FLG" localSheetId="0">BlankMacro1</definedName>
    <definedName name="FLG" localSheetId="0">BlankMacro1</definedName>
    <definedName name="FLG" localSheetId="0">BlankMacro1</definedName>
    <definedName name="FLG" localSheetId="0">BlankMacro1</definedName>
    <definedName name="FLG" localSheetId="0">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 localSheetId="3">BlankMacro1</definedName>
    <definedName name="FLG">BlankMacro1</definedName>
    <definedName name="floor">#REF!</definedName>
    <definedName name="FO">#N/A</definedName>
    <definedName name="FOR" localSheetId="0" hidden="1">{#N/A,#N/A,FALSE,"CCTV"}</definedName>
    <definedName name="FOR" localSheetId="3" hidden="1">{#N/A,#N/A,FALSE,"CCTV"}</definedName>
    <definedName name="FOR" hidden="1">{#N/A,#N/A,FALSE,"CCTV"}</definedName>
    <definedName name="FORK">'[30]FA-LISTING'!#REF!</definedName>
    <definedName name="FORMAT" localSheetId="0" hidden="1">{#N/A,#N/A,FALSE,"CCTV"}</definedName>
    <definedName name="FORMAT" localSheetId="3" hidden="1">{#N/A,#N/A,FALSE,"CCTV"}</definedName>
    <definedName name="FORMAT" hidden="1">{#N/A,#N/A,FALSE,"CCTV"}</definedName>
    <definedName name="FP">'[6]COAT&amp;WRAP-QIOT-#3'!#REF!</definedName>
    <definedName name="Fr">#REF!</definedName>
    <definedName name="FS">#REF!</definedName>
    <definedName name="fsdfgg">[257]XL4Poppy!$C$39</definedName>
    <definedName name="Fsrs">#REF!</definedName>
    <definedName name="fuji" localSheetId="0">#REF!</definedName>
    <definedName name="fuji" localSheetId="3">#REF!</definedName>
    <definedName name="fuji">#REF!</definedName>
    <definedName name="Full">[65]QMCT!#REF!</definedName>
    <definedName name="funtra">#REF!</definedName>
    <definedName name="fy">[148]Wall!$G$67</definedName>
    <definedName name="Fy_">#REF!</definedName>
    <definedName name="g">'[48]DG '!#REF!</definedName>
    <definedName name="g_">'[147]TH-Tai trong'!#REF!</definedName>
    <definedName name="G_C">[188]Sum!$F$2</definedName>
    <definedName name="G_ME">#REF!</definedName>
    <definedName name="G_section">[274]PEDESB!#REF!</definedName>
    <definedName name="G0.000">[110]Sheet2!#REF!</definedName>
    <definedName name="G0.010">[110]Sheet2!#REF!</definedName>
    <definedName name="G0.020">[110]Sheet2!#REF!</definedName>
    <definedName name="G0.100">[110]Sheet2!#REF!</definedName>
    <definedName name="G0.110">[110]Sheet2!#REF!</definedName>
    <definedName name="G0.120">[110]Sheet2!#REF!</definedName>
    <definedName name="G1.000">[110]Sheet2!#REF!</definedName>
    <definedName name="G1.011">[110]Sheet2!#REF!</definedName>
    <definedName name="G1.021">[110]Sheet2!#REF!</definedName>
    <definedName name="G1.031">[110]Sheet2!#REF!</definedName>
    <definedName name="G1.041">[110]Sheet2!#REF!</definedName>
    <definedName name="G1.051">[110]Sheet2!#REF!</definedName>
    <definedName name="G2.000">[110]Sheet2!#REF!</definedName>
    <definedName name="G2.010">[110]Sheet2!#REF!</definedName>
    <definedName name="G2.020">[110]Sheet2!#REF!</definedName>
    <definedName name="G2.030">[110]Sheet2!#REF!</definedName>
    <definedName name="G3.000">[110]Sheet2!#REF!</definedName>
    <definedName name="G3.011">[110]Sheet2!#REF!</definedName>
    <definedName name="G3.021">[110]Sheet2!#REF!</definedName>
    <definedName name="G3.031">[110]Sheet2!#REF!</definedName>
    <definedName name="G3.041">[110]Sheet2!#REF!</definedName>
    <definedName name="G3.100">[110]Sheet2!#REF!</definedName>
    <definedName name="G3.111">[110]Sheet2!#REF!</definedName>
    <definedName name="G3.121">[110]Sheet2!#REF!</definedName>
    <definedName name="G3.131">[110]Sheet2!#REF!</definedName>
    <definedName name="G3.141">[110]Sheet2!#REF!</definedName>
    <definedName name="G3.201">[110]Sheet2!#REF!</definedName>
    <definedName name="G3.211">[110]Sheet2!#REF!</definedName>
    <definedName name="G3.221">[110]Sheet2!#REF!</definedName>
    <definedName name="G3.231">[110]Sheet2!#REF!</definedName>
    <definedName name="G3.241">[110]Sheet2!#REF!</definedName>
    <definedName name="G3.301">[110]Sheet2!#REF!</definedName>
    <definedName name="G3.311">[110]Sheet2!#REF!</definedName>
    <definedName name="G3.321">[110]Sheet2!#REF!</definedName>
    <definedName name="G3.331">[110]Sheet2!#REF!</definedName>
    <definedName name="G3.341">[110]Sheet2!#REF!</definedName>
    <definedName name="G4.000">[110]Sheet2!#REF!</definedName>
    <definedName name="G4.010">[110]Sheet2!#REF!</definedName>
    <definedName name="G4.020">[110]Sheet2!#REF!</definedName>
    <definedName name="G4.030">[110]Sheet2!#REF!</definedName>
    <definedName name="G4.040">[110]Sheet2!#REF!</definedName>
    <definedName name="G4.101">[110]Sheet2!#REF!</definedName>
    <definedName name="G4.111">[110]Sheet2!#REF!</definedName>
    <definedName name="G4.121">[110]Sheet2!#REF!</definedName>
    <definedName name="G4.131">[110]Sheet2!#REF!</definedName>
    <definedName name="G4.141">[110]Sheet2!#REF!</definedName>
    <definedName name="G4.151">[110]Sheet2!#REF!</definedName>
    <definedName name="G4.161">[110]Sheet2!#REF!</definedName>
    <definedName name="G4.171">[110]Sheet2!#REF!</definedName>
    <definedName name="G4.200">[110]Sheet2!#REF!</definedName>
    <definedName name="G4.210">[110]Sheet2!#REF!</definedName>
    <definedName name="G4.220">[110]Sheet2!#REF!</definedName>
    <definedName name="g40g40" localSheetId="0">[297]tuong!#REF!</definedName>
    <definedName name="g40g40" localSheetId="0">[297]tuong!#REF!</definedName>
    <definedName name="g40g40" localSheetId="0">[297]tuong!#REF!</definedName>
    <definedName name="g40g40" localSheetId="0">[297]tuong!#REF!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 localSheetId="3">[297]tuong!#REF!</definedName>
    <definedName name="g40g40">[47]tuong!#REF!</definedName>
    <definedName name="gach">[260]gVL!$Q$60</definedName>
    <definedName name="gach2lo">#REF!</definedName>
    <definedName name="gach3x10">'[254]Gia vat tu'!$D$42</definedName>
    <definedName name="gachchongtron">#REF!</definedName>
    <definedName name="gachdac">'[254]Gia vat tu'!$D$35</definedName>
    <definedName name="gachlanem">#REF!</definedName>
    <definedName name="gachllatnen30x30">'[199]Gia vat tu'!#REF!</definedName>
    <definedName name="gachllatnen40x40">'[199]Gia vat tu'!#REF!</definedName>
    <definedName name="gachllatnen50x50">'[254]Gia vat tu'!#REF!</definedName>
    <definedName name="gachop10x10">#REF!</definedName>
    <definedName name="gachop20x15">#REF!</definedName>
    <definedName name="gachvo">#REF!</definedName>
    <definedName name="gamatc">'[163]DO AM DT'!$AD$84</definedName>
    <definedName name="gas">#REF!</definedName>
    <definedName name="GBBQ">#REF!</definedName>
    <definedName name="gc">[74]gvl!$N$28</definedName>
    <definedName name="GC_CT" localSheetId="0">[323]Gia_GC_Satthep!$C$7</definedName>
    <definedName name="GC_CT" localSheetId="3">[323]Gia_GC_Satthep!$C$7</definedName>
    <definedName name="GC_CT">[283]Gia_GC_Satthep!$C$7</definedName>
    <definedName name="GC_CT1" localSheetId="0">[323]Gia_GC_Satthep!$C$7</definedName>
    <definedName name="GC_CT1" localSheetId="3">[323]Gia_GC_Satthep!$C$7</definedName>
    <definedName name="GC_CT1">[281]Gia_GC_Satthep!$C$7</definedName>
    <definedName name="gchi" localSheetId="0">#REF!</definedName>
    <definedName name="gchi" localSheetId="3">#REF!</definedName>
    <definedName name="gchi">#REF!</definedName>
    <definedName name="gcHT">[279]TT04!$J$37</definedName>
    <definedName name="gd">[146]Sheet1!$G$27</definedName>
    <definedName name="geff">#REF!</definedName>
    <definedName name="gh" localSheetId="0">BlankMacro1</definedName>
    <definedName name="gh" localSheetId="3">BlankMacro1</definedName>
    <definedName name="gh">BlankMacro1</definedName>
    <definedName name="Gi__vËt_t">#REF!</definedName>
    <definedName name="gia_tien" localSheetId="0">#REF!</definedName>
    <definedName name="gia_tien" localSheetId="0">#REF!</definedName>
    <definedName name="gia_tien" localSheetId="0">#REF!</definedName>
    <definedName name="gia_tien" localSheetId="0">#REF!</definedName>
    <definedName name="gia_tien" localSheetId="0">#REF!</definedName>
    <definedName name="gia_tien" localSheetId="3">#REF!</definedName>
    <definedName name="gia_tien" localSheetId="3">#REF!</definedName>
    <definedName name="gia_tien" localSheetId="3">#REF!</definedName>
    <definedName name="gia_tien" localSheetId="3">#REF!</definedName>
    <definedName name="gia_tien" localSheetId="3">#REF!</definedName>
    <definedName name="gia_tien">#REF!</definedName>
    <definedName name="gia_tien_BTN" localSheetId="0">#REF!</definedName>
    <definedName name="gia_tien_BTN" localSheetId="0">#REF!</definedName>
    <definedName name="gia_tien_BTN" localSheetId="0">#REF!</definedName>
    <definedName name="gia_tien_BTN" localSheetId="0">#REF!</definedName>
    <definedName name="gia_tien_BTN" localSheetId="0">#REF!</definedName>
    <definedName name="gia_tien_BTN" localSheetId="3">#REF!</definedName>
    <definedName name="gia_tien_BTN" localSheetId="3">#REF!</definedName>
    <definedName name="gia_tien_BTN" localSheetId="3">#REF!</definedName>
    <definedName name="gia_tien_BTN" localSheetId="3">#REF!</definedName>
    <definedName name="gia_tien_BTN" localSheetId="3">#REF!</definedName>
    <definedName name="gia_tien_BTN">#REF!</definedName>
    <definedName name="Giaban" localSheetId="0">[314]BangkeNX!$N$4:$N$1067</definedName>
    <definedName name="Giaban" localSheetId="3">[314]BangkeNX!$N$4:$N$1067</definedName>
    <definedName name="Giaban">[167]BangkeNX!$N$4:$N$1067</definedName>
    <definedName name="giaca">'[96]dg-VTu'!$C$6:$F$55</definedName>
    <definedName name="giacong">'[32]Bang chiet tinh TBA'!#REF!</definedName>
    <definedName name="giam" localSheetId="0" hidden="1">{#N/A,#N/A,FALSE,"Aging Summary";#N/A,#N/A,FALSE,"Ratio Analysis";#N/A,#N/A,FALSE,"Test 120 Day Accts";#N/A,#N/A,FALSE,"Tickmarks"}</definedName>
    <definedName name="giam" localSheetId="3" hidden="1">{#N/A,#N/A,FALSE,"Aging Summary";#N/A,#N/A,FALSE,"Ratio Analysis";#N/A,#N/A,FALSE,"Test 120 Day Accts";#N/A,#N/A,FALSE,"Tickmarks"}</definedName>
    <definedName name="giam" hidden="1">{#N/A,#N/A,FALSE,"Aging Summary";#N/A,#N/A,FALSE,"Ratio Analysis";#N/A,#N/A,FALSE,"Test 120 Day Accts";#N/A,#N/A,FALSE,"Tickmarks"}</definedName>
    <definedName name="giatrinhap">#REF!</definedName>
    <definedName name="giatrixuat">[139]CT!$O$1:$O$65536</definedName>
    <definedName name="GiaVC">'[83]MTL$-INTER'!#REF!</definedName>
    <definedName name="GiaVT" localSheetId="0">'[326]TH vat tu'!$G$5</definedName>
    <definedName name="GiaVT" localSheetId="3">'[326]TH vat tu'!$G$5</definedName>
    <definedName name="GiaVT">'[236]TH vat tu'!$G$5</definedName>
    <definedName name="gica_bq">'[232]truc tiep'!#REF!</definedName>
    <definedName name="gica_bv">'[232]truc tiep'!#REF!</definedName>
    <definedName name="gica_ck">'[232]truc tiep'!#REF!</definedName>
    <definedName name="gica_d1">'[232]truc tiep'!#REF!</definedName>
    <definedName name="gica_d2">'[232]truc tiep'!#REF!</definedName>
    <definedName name="gica_d3">'[232]truc tiep'!#REF!</definedName>
    <definedName name="gica_dl">'[232]truc tiep'!#REF!</definedName>
    <definedName name="gica_kcs">'[232]truc tiep'!#REF!</definedName>
    <definedName name="gica_nb">'[232]truc tiep'!#REF!</definedName>
    <definedName name="gica_ngio">'[232]truc tiep'!#REF!</definedName>
    <definedName name="gica_nv">'[232]truc tiep'!#REF!</definedName>
    <definedName name="gica_t3">'[232]truc tiep'!#REF!</definedName>
    <definedName name="gica_t4">'[232]truc tiep'!#REF!</definedName>
    <definedName name="gica_t5">'[232]truc tiep'!#REF!</definedName>
    <definedName name="gica_t6">'[232]truc tiep'!#REF!</definedName>
    <definedName name="gica_tc">'[232]truc tiep'!#REF!</definedName>
    <definedName name="gica_tm">'[232]truc tiep'!#REF!</definedName>
    <definedName name="gica_vs">'[232]truc tiep'!#REF!</definedName>
    <definedName name="gica_xh">'[232]truc tiep'!#REF!</definedName>
    <definedName name="_GID1">'[75]LKVL-CK-HT-GD1'!$A$4</definedName>
    <definedName name="gio_bq">'[232]truc tiep'!#REF!</definedName>
    <definedName name="gio_d1">'[232]truc tiep'!#REF!</definedName>
    <definedName name="gio_d2">'[232]truc tiep'!#REF!</definedName>
    <definedName name="gio_d3">'[232]truc tiep'!#REF!</definedName>
    <definedName name="gio_dl">'[232]truc tiep'!#REF!</definedName>
    <definedName name="gio_kcs">'[232]truc tiep'!#REF!</definedName>
    <definedName name="gio_ngio">'[232]truc tiep'!#REF!</definedName>
    <definedName name="gio_t3">'[232]truc tiep'!#REF!</definedName>
    <definedName name="gio_t4">'[232]truc tiep'!#REF!</definedName>
    <definedName name="gio_t5">'[232]truc tiep'!#REF!</definedName>
    <definedName name="gio_t6">'[232]truc tiep'!#REF!</definedName>
    <definedName name="gio_vs">'[232]truc tiep'!#REF!</definedName>
    <definedName name="gio_xh">'[232]truc tiep'!#REF!</definedName>
    <definedName name="Giocong">#REF!</definedName>
    <definedName name="giotuoi">#REF!</definedName>
    <definedName name="GL">#REF!</definedName>
    <definedName name="gl3p" localSheetId="0">#REF!</definedName>
    <definedName name="gl3p" localSheetId="0">#REF!</definedName>
    <definedName name="gl3p" localSheetId="0">#REF!</definedName>
    <definedName name="gl3p" localSheetId="0">#REF!</definedName>
    <definedName name="gl3p" localSheetId="0">#REF!</definedName>
    <definedName name="gl3p" localSheetId="3">#REF!</definedName>
    <definedName name="gl3p" localSheetId="3">#REF!</definedName>
    <definedName name="gl3p" localSheetId="3">#REF!</definedName>
    <definedName name="gl3p" localSheetId="3">#REF!</definedName>
    <definedName name="gl3p" localSheetId="3">#REF!</definedName>
    <definedName name="gl3p">#REF!</definedName>
    <definedName name="Glazing">'[189]DGchitiet '!#REF!</definedName>
    <definedName name="gld" localSheetId="0">#REF!</definedName>
    <definedName name="gld" localSheetId="3">#REF!</definedName>
    <definedName name="gld">#REF!</definedName>
    <definedName name="GM">[92]BT!$J$13</definedName>
    <definedName name="GNC">[92]BT!$I$13</definedName>
    <definedName name="Go" localSheetId="0">[323]T.Tinh!#REF!</definedName>
    <definedName name="Go" localSheetId="3">[323]T.Tinh!#REF!</definedName>
    <definedName name="Go">[231]T.Tinh!#REF!</definedName>
    <definedName name="GO.110">#REF!</definedName>
    <definedName name="GO.81">#REF!</definedName>
    <definedName name="GoBack" localSheetId="0">[39]!GoBack</definedName>
    <definedName name="GoBack" localSheetId="0">[39]!GoBack</definedName>
    <definedName name="GoBack" localSheetId="0">[39]!GoBack</definedName>
    <definedName name="GoBack" localSheetId="0">[39]!GoBack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 localSheetId="3">[39]!GoBack</definedName>
    <definedName name="GoBack">[39]Sheet1!GoBack</definedName>
    <definedName name="goc">'[32]Bang chiet tinh TBA'!#REF!</definedName>
    <definedName name="Goc32x3" localSheetId="0">#REF!</definedName>
    <definedName name="Goc32x3" localSheetId="3">#REF!</definedName>
    <definedName name="Goc32x3">#REF!</definedName>
    <definedName name="Goc35x3" localSheetId="0">#REF!</definedName>
    <definedName name="Goc35x3" localSheetId="3">#REF!</definedName>
    <definedName name="Goc35x3">#REF!</definedName>
    <definedName name="Goc40x4" localSheetId="0">#REF!</definedName>
    <definedName name="Goc40x4" localSheetId="3">#REF!</definedName>
    <definedName name="Goc40x4">#REF!</definedName>
    <definedName name="Goc45x4" localSheetId="0">#REF!</definedName>
    <definedName name="Goc45x4" localSheetId="3">#REF!</definedName>
    <definedName name="Goc45x4">#REF!</definedName>
    <definedName name="Goc50x5" localSheetId="0">#REF!</definedName>
    <definedName name="Goc50x5" localSheetId="3">#REF!</definedName>
    <definedName name="Goc50x5">#REF!</definedName>
    <definedName name="Goc63x6" localSheetId="0">#REF!</definedName>
    <definedName name="Goc63x6" localSheetId="3">#REF!</definedName>
    <definedName name="Goc63x6">#REF!</definedName>
    <definedName name="Goc75x6" localSheetId="0">#REF!</definedName>
    <definedName name="Goc75x6" localSheetId="3">#REF!</definedName>
    <definedName name="Goc75x6">#REF!</definedName>
    <definedName name="gochong" localSheetId="0">[333]GiaVL!$F$22</definedName>
    <definedName name="gochong" localSheetId="3">[333]GiaVL!$F$22</definedName>
    <definedName name="gochong">[266]GiaVL!$F$22</definedName>
    <definedName name="GocTieuChuan">[16]!GocTieuChuan</definedName>
    <definedName name="godan">'[254]Gia vat tu'!$D$44</definedName>
    <definedName name="_Goi8" localSheetId="0" hidden="1">{"'Sheet1'!$L$16"}</definedName>
    <definedName name="_Goi8" localSheetId="3" hidden="1">{"'Sheet1'!$L$16"}</definedName>
    <definedName name="_Goi8" hidden="1">{"'Sheet1'!$L$16"}</definedName>
    <definedName name="_gon4">#REF!</definedName>
    <definedName name="GPT_GROUNDING_PT" localSheetId="0">'[303]NEW-PANEL'!#REF!</definedName>
    <definedName name="GPT_GROUNDING_PT" localSheetId="0">'[303]NEW-PANEL'!#REF!</definedName>
    <definedName name="GPT_GROUNDING_PT" localSheetId="0">'[303]NEW-PANEL'!#REF!</definedName>
    <definedName name="GPT_GROUNDING_PT" localSheetId="0">'[303]NEW-PANEL'!#REF!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 localSheetId="3">'[303]NEW-PANEL'!#REF!</definedName>
    <definedName name="GPT_GROUNDING_PT">'[31]NEW-PANEL'!#REF!</definedName>
    <definedName name="grB">#REF!</definedName>
    <definedName name="grC">#REF!</definedName>
    <definedName name="grD">#REF!</definedName>
    <definedName name="GrphActSales">#REF!</definedName>
    <definedName name="GrphActStk">#REF!</definedName>
    <definedName name="GrphPlanSales">#REF!</definedName>
    <definedName name="GrphTgtStk">#REF!</definedName>
    <definedName name="gs">#REF!</definedName>
    <definedName name="Gtb" localSheetId="0">#REF!</definedName>
    <definedName name="Gtb" localSheetId="3">#REF!</definedName>
    <definedName name="Gtb">#REF!</definedName>
    <definedName name="gtbtt" localSheetId="0">#REF!</definedName>
    <definedName name="gtbtt" localSheetId="3">#REF!</definedName>
    <definedName name="gtbtt">#REF!</definedName>
    <definedName name="gtc" localSheetId="0">#REF!</definedName>
    <definedName name="gtc" localSheetId="3">#REF!</definedName>
    <definedName name="gtc">#REF!</definedName>
    <definedName name="GTRI" localSheetId="0">#REF!</definedName>
    <definedName name="GTRI" localSheetId="3">#REF!</definedName>
    <definedName name="GTRI">#REF!</definedName>
    <definedName name="GTXL" localSheetId="0">#REF!</definedName>
    <definedName name="GTXL" localSheetId="0">#REF!</definedName>
    <definedName name="GTXL" localSheetId="0">#REF!</definedName>
    <definedName name="GTXL" localSheetId="0">#REF!</definedName>
    <definedName name="GTXL" localSheetId="0">#REF!</definedName>
    <definedName name="GTXL" localSheetId="3">#REF!</definedName>
    <definedName name="GTXL" localSheetId="3">#REF!</definedName>
    <definedName name="GTXL" localSheetId="3">#REF!</definedName>
    <definedName name="GTXL" localSheetId="3">#REF!</definedName>
    <definedName name="GTXL" localSheetId="3">#REF!</definedName>
    <definedName name="GTXL">#REF!</definedName>
    <definedName name="GTXX">#REF!</definedName>
    <definedName name="GTXxuong">#REF!</definedName>
    <definedName name="gv">[50]gVL!$Q$28</definedName>
    <definedName name="GVL">[92]BT!$H$13</definedName>
    <definedName name="gvla">#REF!</definedName>
    <definedName name="GXL">[57]THDD!#REF!</definedName>
    <definedName name="gxltt" localSheetId="0">#REF!</definedName>
    <definedName name="gxltt" localSheetId="3">#REF!</definedName>
    <definedName name="gxltt">#REF!</definedName>
    <definedName name="gxm" localSheetId="0">#REF!</definedName>
    <definedName name="gxm" localSheetId="3">#REF!</definedName>
    <definedName name="gxm">#REF!</definedName>
    <definedName name="h" localSheetId="0" hidden="1">{"'Sheet1'!$L$16"}</definedName>
    <definedName name="h" localSheetId="0" hidden="1">{"'Sheet1'!$L$16"}</definedName>
    <definedName name="h" localSheetId="0" hidden="1">{"'Sheet1'!$L$16"}</definedName>
    <definedName name="h" localSheetId="0"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 localSheetId="3" hidden="1">{"'Sheet1'!$L$16"}</definedName>
    <definedName name="H">#N/A</definedName>
    <definedName name="H.">#REF!</definedName>
    <definedName name="h.2">[213]Sheet1!#REF!</definedName>
    <definedName name="H_ng_mòc_cáng_trÖnh">#REF!</definedName>
    <definedName name="H0.001">[110]Sheet2!#REF!</definedName>
    <definedName name="H0.011">[110]Sheet2!#REF!</definedName>
    <definedName name="H0.021">[110]Sheet2!#REF!</definedName>
    <definedName name="H0.031">[110]Sheet2!#REF!</definedName>
    <definedName name="h1_">'[214]Xuly Data'!#REF!</definedName>
    <definedName name="h2_">'[214]Xuly Data'!#REF!</definedName>
    <definedName name="h3_">'[214]Xuly Data'!#REF!</definedName>
    <definedName name="h4_">'[214]Xuly Data'!#REF!</definedName>
    <definedName name="h5_">'[214]Xuly Data'!#REF!</definedName>
    <definedName name="h6_">'[214]Xuly Data'!#REF!</definedName>
    <definedName name="h7_">'[214]Xuly Data'!#REF!</definedName>
    <definedName name="H7_5b">'[61]kcdz0,4'!#REF!</definedName>
    <definedName name="ha">#REF!</definedName>
    <definedName name="HAGL">#REF!</definedName>
    <definedName name="HAGL1">#REF!</definedName>
    <definedName name="hai">'[244]TH-Dien'!$D$10</definedName>
    <definedName name="_han23" localSheetId="0">[320]May!$E$72</definedName>
    <definedName name="_han23" localSheetId="3">[320]May!$E$72</definedName>
    <definedName name="_han23">[227]May!$E$72</definedName>
    <definedName name="Hang_muc_khac">#REF!</definedName>
    <definedName name="Hanoi">#REF!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'[285]Lç khoan LK1'!$E$17</definedName>
    <definedName name="HCM" localSheetId="0">#REF!</definedName>
    <definedName name="HCM" localSheetId="3">#REF!</definedName>
    <definedName name="HCM">#REF!</definedName>
    <definedName name="HDCCT">[65]QMCT!#REF!</definedName>
    <definedName name="HDCD">[65]QMCT!#REF!</definedName>
    <definedName name="Heä_soá_laép_xaø_H">1.7</definedName>
    <definedName name="heä_soá_sình_laày" localSheetId="0">#REF!</definedName>
    <definedName name="heä_soá_sình_laày" localSheetId="0">#REF!</definedName>
    <definedName name="heä_soá_sình_laày" localSheetId="0">#REF!</definedName>
    <definedName name="heä_soá_sình_laày" localSheetId="0">#REF!</definedName>
    <definedName name="heä_soá_sình_laày" localSheetId="0">#REF!</definedName>
    <definedName name="heä_soá_sình_laày" localSheetId="3">#REF!</definedName>
    <definedName name="heä_soá_sình_laày" localSheetId="3">#REF!</definedName>
    <definedName name="heä_soá_sình_laày" localSheetId="3">#REF!</definedName>
    <definedName name="heä_soá_sình_laày" localSheetId="3">#REF!</definedName>
    <definedName name="heä_soá_sình_laày" localSheetId="3">#REF!</definedName>
    <definedName name="heä_soá_sình_laày">#REF!</definedName>
    <definedName name="Heso1">'[151]HE SO'!$F$15</definedName>
    <definedName name="hh" localSheetId="0" hidden="1">{#N/A,#N/A,FALSE,"Aging Summary";#N/A,#N/A,FALSE,"Ratio Analysis";#N/A,#N/A,FALSE,"Test 120 Day Accts";#N/A,#N/A,FALSE,"Tickmarks"}</definedName>
    <definedName name="hh" localSheetId="3" hidden="1">{#N/A,#N/A,FALSE,"Aging Summary";#N/A,#N/A,FALSE,"Ratio Analysis";#N/A,#N/A,FALSE,"Test 120 Day Accts";#N/A,#N/A,FALSE,"Tickmarks"}</definedName>
    <definedName name="hh" hidden="1">{#N/A,#N/A,FALSE,"Aging Summary";#N/A,#N/A,FALSE,"Ratio Analysis";#N/A,#N/A,FALSE,"Test 120 Day Accts";#N/A,#N/A,FALSE,"Tickmarks"}</definedName>
    <definedName name="HH15HT">'[75]TONGKE-HT'!#REF!</definedName>
    <definedName name="HH16HT">'[75]TONGKE-HT'!#REF!</definedName>
    <definedName name="HH19HT">'[75]TONGKE-HT'!#REF!</definedName>
    <definedName name="HH20HT">'[75]TONGKE-HT'!#REF!</definedName>
    <definedName name="hhcv">[280]TTTram!#REF!</definedName>
    <definedName name="hhda4x6">[280]TTTram!#REF!</definedName>
    <definedName name="hhxm">[280]TTTram!#REF!</definedName>
    <definedName name="hien" localSheetId="0">#REF!</definedName>
    <definedName name="hien" localSheetId="0">#REF!</definedName>
    <definedName name="hien" localSheetId="0">#REF!</definedName>
    <definedName name="hien" localSheetId="0">#REF!</definedName>
    <definedName name="hien" localSheetId="0">#REF!</definedName>
    <definedName name="hien" localSheetId="3">#REF!</definedName>
    <definedName name="hien" localSheetId="3">#REF!</definedName>
    <definedName name="hien" localSheetId="3">#REF!</definedName>
    <definedName name="hien" localSheetId="3">#REF!</definedName>
    <definedName name="hien" localSheetId="3">#REF!</definedName>
    <definedName name="hien">#REF!</definedName>
    <definedName name="HM_1">[203]PA2!$B$6:$B$142</definedName>
    <definedName name="HM_2">[203]PA3!$B$6:$B$560</definedName>
    <definedName name="hn">'[158]nhan cong'!#REF!</definedName>
    <definedName name="hnc">'[255]DG-Don vi'!#REF!</definedName>
    <definedName name="ho" localSheetId="0">IF(LEFT('[88]Tổng kê'!XEV1,2)="NG",'[88]Tổng kê'!XER1&amp;_MongCotNeo&amp;IF('[88]Tổng kê'!XEI1&gt;12,"a",""),IF(LEFT('[88]Tổng kê'!XEV1,3)="NCD","2MT-4",VLOOKUP('[88]Tổng kê'!XEI1,_Mong,MATCH('[88]Tổng kê'!XEN1,KcTieuChuan,0)+1,0)))</definedName>
    <definedName name="ho" localSheetId="3">IF(LEFT('[88]Tổng kê'!XEV1,2)="NG",'[88]Tổng kê'!XER1&amp;_MongCotNeo&amp;IF('[88]Tổng kê'!XEI1&gt;12,"a",""),IF(LEFT('[88]Tổng kê'!XEV1,3)="NCD","2MT-4",VLOOKUP('[88]Tổng kê'!XEI1,_Mong,MATCH('[88]Tổng kê'!XEN1,KcTieuChuan,0)+1,0)))</definedName>
    <definedName name="ho">IF(LEFT('[88]Tổng kê'!XEV1,2)="NG",'[88]Tổng kê'!XER1&amp;_MongCotNeo&amp;IF('[88]Tổng kê'!XEI1&gt;12,"a",""),IF(LEFT('[88]Tổng kê'!XEV1,3)="NCD","2MT-4",VLOOKUP('[88]Tổng kê'!XEI1,_Mong,MATCH('[88]Tổng kê'!XEN1,KcTieuChuan,0)+1,0)))</definedName>
    <definedName name="hoc">55000</definedName>
    <definedName name="HOÏ_TEÂN">#REF!</definedName>
    <definedName name="HOME_MANP" localSheetId="0">#REF!</definedName>
    <definedName name="HOME_MANP" localSheetId="0">#REF!</definedName>
    <definedName name="HOME_MANP" localSheetId="0">#REF!</definedName>
    <definedName name="HOME_MANP" localSheetId="0">#REF!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 localSheetId="3">#REF!</definedName>
    <definedName name="HOME_MANP">#REF!</definedName>
    <definedName name="HOMEOFFICE_COST" localSheetId="0">#REF!</definedName>
    <definedName name="HOMEOFFICE_COST" localSheetId="0">#REF!</definedName>
    <definedName name="HOMEOFFICE_COST" localSheetId="0">#REF!</definedName>
    <definedName name="HOMEOFFICE_COST" localSheetId="0">#REF!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 localSheetId="3">#REF!</definedName>
    <definedName name="HOMEOFFICE_COST">#REF!</definedName>
    <definedName name="Hoten">#REF!</definedName>
    <definedName name="HOURS">'[194]old estimate'!$A$5:$L$1006</definedName>
    <definedName name="HPh">#REF!</definedName>
    <definedName name="Hpl">'[285]Lç khoan LK1'!$D$215</definedName>
    <definedName name="HQKT_DA">[108]cot_xa!$D$1:$M$65536</definedName>
    <definedName name="hs">[34]BD!#REF!</definedName>
    <definedName name="Hsc">#REF!</definedName>
    <definedName name="HSCT3">0.1</definedName>
    <definedName name="hsdc">#REF!</definedName>
    <definedName name="hsdc1" localSheetId="0">#REF!</definedName>
    <definedName name="hsdc1" localSheetId="0">#REF!</definedName>
    <definedName name="hsdc1" localSheetId="0">#REF!</definedName>
    <definedName name="hsdc1" localSheetId="0">#REF!</definedName>
    <definedName name="hsdc1" localSheetId="0">#REF!</definedName>
    <definedName name="hsdc1" localSheetId="3">#REF!</definedName>
    <definedName name="hsdc1" localSheetId="3">#REF!</definedName>
    <definedName name="hsdc1" localSheetId="3">#REF!</definedName>
    <definedName name="hsdc1" localSheetId="3">#REF!</definedName>
    <definedName name="hsdc1" localSheetId="3">#REF!</definedName>
    <definedName name="hsdc1">#REF!</definedName>
    <definedName name="hsdc4">[256]tonghop!#REF!</definedName>
    <definedName name="HSDD">[75]phuluc1!#REF!</definedName>
    <definedName name="HSDN">2.5</definedName>
    <definedName name="HSHH" localSheetId="0">#REF!</definedName>
    <definedName name="HSHH" localSheetId="0">#REF!</definedName>
    <definedName name="HSHH" localSheetId="0">#REF!</definedName>
    <definedName name="HSHH" localSheetId="0">#REF!</definedName>
    <definedName name="HSHH" localSheetId="0">#REF!</definedName>
    <definedName name="HSHH" localSheetId="3">#REF!</definedName>
    <definedName name="HSHH" localSheetId="3">#REF!</definedName>
    <definedName name="HSHH" localSheetId="3">#REF!</definedName>
    <definedName name="HSHH" localSheetId="3">#REF!</definedName>
    <definedName name="HSHH" localSheetId="3">#REF!</definedName>
    <definedName name="HSHH">#REF!</definedName>
    <definedName name="HSHHUT" localSheetId="0">#REF!</definedName>
    <definedName name="HSHHUT" localSheetId="0">#REF!</definedName>
    <definedName name="HSHHUT" localSheetId="0">#REF!</definedName>
    <definedName name="HSHHUT" localSheetId="0">#REF!</definedName>
    <definedName name="HSHHUT" localSheetId="0">#REF!</definedName>
    <definedName name="HSHHUT" localSheetId="3">#REF!</definedName>
    <definedName name="HSHHUT" localSheetId="3">#REF!</definedName>
    <definedName name="HSHHUT" localSheetId="3">#REF!</definedName>
    <definedName name="HSHHUT" localSheetId="3">#REF!</definedName>
    <definedName name="HSHHUT" localSheetId="3">#REF!</definedName>
    <definedName name="HSHHUT">#REF!</definedName>
    <definedName name="hsk">#REF!</definedName>
    <definedName name="hskhac">'[255]DG-Don vi'!#REF!</definedName>
    <definedName name="HSKK">[64]CHITIET!$D$4</definedName>
    <definedName name="hskk1">[75]chitiet!$D$4</definedName>
    <definedName name="HSlanxe">[218]Solieu!$D$15</definedName>
    <definedName name="HSM">'[254]Gia vat tu'!$D$9</definedName>
    <definedName name="HSNC">[29]Du_lieu!$C$6</definedName>
    <definedName name="hso">#REF!</definedName>
    <definedName name="_hso2">#REF!</definedName>
    <definedName name="_hso6">[106]Sheet7!$K$4</definedName>
    <definedName name="_hso7">'[105]Chi phi khac 4.3KH-CP'!#REF!</definedName>
    <definedName name="HSSL" localSheetId="0">#REF!</definedName>
    <definedName name="HSSL" localSheetId="0">#REF!</definedName>
    <definedName name="HSSL" localSheetId="0">#REF!</definedName>
    <definedName name="HSSL" localSheetId="0">#REF!</definedName>
    <definedName name="HSSL" localSheetId="0">#REF!</definedName>
    <definedName name="HSSL" localSheetId="3">#REF!</definedName>
    <definedName name="HSSL" localSheetId="3">#REF!</definedName>
    <definedName name="HSSL" localSheetId="3">#REF!</definedName>
    <definedName name="HSSL" localSheetId="3">#REF!</definedName>
    <definedName name="HSSL" localSheetId="3">#REF!</definedName>
    <definedName name="HSSL">#REF!</definedName>
    <definedName name="HSVC1" localSheetId="0">#REF!</definedName>
    <definedName name="HSVC1" localSheetId="0">#REF!</definedName>
    <definedName name="HSVC1" localSheetId="0">#REF!</definedName>
    <definedName name="HSVC1" localSheetId="0">#REF!</definedName>
    <definedName name="HSVC1" localSheetId="0">#REF!</definedName>
    <definedName name="HSVC1" localSheetId="3">#REF!</definedName>
    <definedName name="HSVC1" localSheetId="3">#REF!</definedName>
    <definedName name="HSVC1" localSheetId="3">#REF!</definedName>
    <definedName name="HSVC1" localSheetId="3">#REF!</definedName>
    <definedName name="HSVC1" localSheetId="3">#REF!</definedName>
    <definedName name="HSVC1">#REF!</definedName>
    <definedName name="HSVC2" localSheetId="0">#REF!</definedName>
    <definedName name="HSVC2" localSheetId="0">#REF!</definedName>
    <definedName name="HSVC2" localSheetId="0">#REF!</definedName>
    <definedName name="HSVC2" localSheetId="0">#REF!</definedName>
    <definedName name="HSVC2" localSheetId="0">#REF!</definedName>
    <definedName name="HSVC2" localSheetId="3">#REF!</definedName>
    <definedName name="HSVC2" localSheetId="3">#REF!</definedName>
    <definedName name="HSVC2" localSheetId="3">#REF!</definedName>
    <definedName name="HSVC2" localSheetId="3">#REF!</definedName>
    <definedName name="HSVC2" localSheetId="3">#REF!</definedName>
    <definedName name="HSVC2">#REF!</definedName>
    <definedName name="HSVC3" localSheetId="0">#REF!</definedName>
    <definedName name="HSVC3" localSheetId="0">#REF!</definedName>
    <definedName name="HSVC3" localSheetId="0">#REF!</definedName>
    <definedName name="HSVC3" localSheetId="0">#REF!</definedName>
    <definedName name="HSVC3" localSheetId="0">#REF!</definedName>
    <definedName name="HSVC3" localSheetId="3">#REF!</definedName>
    <definedName name="HSVC3" localSheetId="3">#REF!</definedName>
    <definedName name="HSVC3" localSheetId="3">#REF!</definedName>
    <definedName name="HSVC3" localSheetId="3">#REF!</definedName>
    <definedName name="HSVC3" localSheetId="3">#REF!</definedName>
    <definedName name="HSVC3">#REF!</definedName>
    <definedName name="ht25nc">'[75]lam-moi'!#REF!</definedName>
    <definedName name="ht25vl">'[75]lam-moi'!#REF!</definedName>
    <definedName name="ht325nc">'[75]lam-moi'!#REF!</definedName>
    <definedName name="ht325vl">'[75]lam-moi'!#REF!</definedName>
    <definedName name="ht37k">'[75]lam-moi'!#REF!</definedName>
    <definedName name="ht37nc">'[75]lam-moi'!#REF!</definedName>
    <definedName name="ht50nc">'[75]lam-moi'!#REF!</definedName>
    <definedName name="ht50vl">'[75]lam-moi'!#REF!</definedName>
    <definedName name="HTML_CodePage" hidden="1">950</definedName>
    <definedName name="HTML_Control" localSheetId="0" hidden="1">{"'Sheet1'!$L$16"}</definedName>
    <definedName name="HTML_Control" localSheetId="0" hidden="1">{"'Sheet1'!$L$16"}</definedName>
    <definedName name="HTML_Control" localSheetId="0" hidden="1">{"'Sheet1'!$L$16"}</definedName>
    <definedName name="HTML_Control" localSheetId="0" hidden="1">{"'Sheet1'!$L$16"}</definedName>
    <definedName name="HTML_Control" localSheetId="0" hidden="1">{"'Sheet1'!$L$16"}</definedName>
    <definedName name="HTML_Control" localSheetId="0" hidden="1">{"'Sheet1'!$L$16"}</definedName>
    <definedName name="HTML_Control" localSheetId="0" hidden="1">{"'Sheet1'!$L$16"}</definedName>
    <definedName name="HTML_Control" localSheetId="0" hidden="1">{"'Sheet1'!$L$16"}</definedName>
    <definedName name="HTML_Control" localSheetId="0"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0">#REF!</definedName>
    <definedName name="HTNC" localSheetId="0">#REF!</definedName>
    <definedName name="HTNC" localSheetId="0">#REF!</definedName>
    <definedName name="HTNC" localSheetId="0">#REF!</definedName>
    <definedName name="HTNC" localSheetId="0">#REF!</definedName>
    <definedName name="HTNC" localSheetId="3">#REF!</definedName>
    <definedName name="HTNC" localSheetId="3">#REF!</definedName>
    <definedName name="HTNC" localSheetId="3">#REF!</definedName>
    <definedName name="HTNC" localSheetId="3">#REF!</definedName>
    <definedName name="HTNC" localSheetId="3">#REF!</definedName>
    <definedName name="HTNC">#REF!</definedName>
    <definedName name="HTVL" localSheetId="0">#REF!</definedName>
    <definedName name="HTVL" localSheetId="0">#REF!</definedName>
    <definedName name="HTVL" localSheetId="0">#REF!</definedName>
    <definedName name="HTVL" localSheetId="0">#REF!</definedName>
    <definedName name="HTVL" localSheetId="0">#REF!</definedName>
    <definedName name="HTVL" localSheetId="3">#REF!</definedName>
    <definedName name="HTVL" localSheetId="3">#REF!</definedName>
    <definedName name="HTVL" localSheetId="3">#REF!</definedName>
    <definedName name="HTVL" localSheetId="3">#REF!</definedName>
    <definedName name="HTVL" localSheetId="3">#REF!</definedName>
    <definedName name="HTVL">#REF!</definedName>
    <definedName name="huy" localSheetId="0" hidden="1">{"'Sheet1'!$L$16"}</definedName>
    <definedName name="huy" localSheetId="0" hidden="1">{"'Sheet1'!$L$16"}</definedName>
    <definedName name="huy" localSheetId="0" hidden="1">{"'Sheet1'!$L$16"}</definedName>
    <definedName name="huy" localSheetId="0" hidden="1">{"'Sheet1'!$L$16"}</definedName>
    <definedName name="huy" localSheetId="0" hidden="1">{"'Sheet1'!$L$16"}</definedName>
    <definedName name="huy" localSheetId="0" hidden="1">{"'Sheet1'!$L$16"}</definedName>
    <definedName name="huy" localSheetId="0" hidden="1">{"'Sheet1'!$L$16"}</definedName>
    <definedName name="huy" localSheetId="0" hidden="1">{"'Sheet1'!$L$16"}</definedName>
    <definedName name="huy" localSheetId="0"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localSheetId="3" hidden="1">{"'Sheet1'!$L$16"}</definedName>
    <definedName name="huy" hidden="1">{"'Sheet1'!$L$16"}</definedName>
    <definedName name="HV">#N/A</definedName>
    <definedName name="Hy">'[285]Lç khoan LK1'!#REF!</definedName>
    <definedName name="I" localSheetId="0">#REF!</definedName>
    <definedName name="I" localSheetId="0">#REF!</definedName>
    <definedName name="I" localSheetId="0">#REF!</definedName>
    <definedName name="I" localSheetId="0">#REF!</definedName>
    <definedName name="I" localSheetId="0">#REF!</definedName>
    <definedName name="I" localSheetId="3">#REF!</definedName>
    <definedName name="I" localSheetId="3">#REF!</definedName>
    <definedName name="I" localSheetId="3">#REF!</definedName>
    <definedName name="I" localSheetId="3">#REF!</definedName>
    <definedName name="I" localSheetId="3">#REF!</definedName>
    <definedName name="I">#REF!</definedName>
    <definedName name="I_A" localSheetId="0">#REF!</definedName>
    <definedName name="I_A" localSheetId="0">#REF!</definedName>
    <definedName name="I_A" localSheetId="0">#REF!</definedName>
    <definedName name="I_A" localSheetId="3">#REF!</definedName>
    <definedName name="I_A" localSheetId="3">#REF!</definedName>
    <definedName name="I_A" localSheetId="3">#REF!</definedName>
    <definedName name="I_A">#REF!</definedName>
    <definedName name="I_B" localSheetId="0">#REF!</definedName>
    <definedName name="I_B" localSheetId="0">#REF!</definedName>
    <definedName name="I_B" localSheetId="0">#REF!</definedName>
    <definedName name="I_B" localSheetId="3">#REF!</definedName>
    <definedName name="I_B" localSheetId="3">#REF!</definedName>
    <definedName name="I_B" localSheetId="3">#REF!</definedName>
    <definedName name="I_B">#REF!</definedName>
    <definedName name="I_c" localSheetId="0">#REF!</definedName>
    <definedName name="I_c" localSheetId="0">#REF!</definedName>
    <definedName name="I_c" localSheetId="0">#REF!</definedName>
    <definedName name="I_c" localSheetId="3">#REF!</definedName>
    <definedName name="I_c" localSheetId="3">#REF!</definedName>
    <definedName name="I_c" localSheetId="3">#REF!</definedName>
    <definedName name="I_c">#REF!</definedName>
    <definedName name="I2É6">'[87]Khoi luong'!#REF!</definedName>
    <definedName name="IDLAB_COST" localSheetId="0">#REF!</definedName>
    <definedName name="IDLAB_COST" localSheetId="0">#REF!</definedName>
    <definedName name="IDLAB_COST" localSheetId="0">#REF!</definedName>
    <definedName name="IDLAB_COST" localSheetId="0">#REF!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 localSheetId="3">#REF!</definedName>
    <definedName name="IDLAB_COST">#REF!</definedName>
    <definedName name="IELWSALES">#REF!</definedName>
    <definedName name="IELYSALES">#REF!</definedName>
    <definedName name="IEPLANSALES">#REF!</definedName>
    <definedName name="IESP">#REF!</definedName>
    <definedName name="Ig">[274]PEDESB!#REF!</definedName>
    <definedName name="ihihi">[193]共機J!$J$64:$IV$7599</definedName>
    <definedName name="ii">'[145]cong dung'!#REF!</definedName>
    <definedName name="II_A" localSheetId="0">#REF!</definedName>
    <definedName name="II_A" localSheetId="0">#REF!</definedName>
    <definedName name="II_A" localSheetId="0">#REF!</definedName>
    <definedName name="II_A" localSheetId="3">#REF!</definedName>
    <definedName name="II_A" localSheetId="3">#REF!</definedName>
    <definedName name="II_A" localSheetId="3">#REF!</definedName>
    <definedName name="II_A">#REF!</definedName>
    <definedName name="II_B" localSheetId="0">#REF!</definedName>
    <definedName name="II_B" localSheetId="0">#REF!</definedName>
    <definedName name="II_B" localSheetId="0">#REF!</definedName>
    <definedName name="II_B" localSheetId="3">#REF!</definedName>
    <definedName name="II_B" localSheetId="3">#REF!</definedName>
    <definedName name="II_B" localSheetId="3">#REF!</definedName>
    <definedName name="II_B">#REF!</definedName>
    <definedName name="II_c" localSheetId="0">#REF!</definedName>
    <definedName name="II_c" localSheetId="0">#REF!</definedName>
    <definedName name="II_c" localSheetId="0">#REF!</definedName>
    <definedName name="II_c" localSheetId="3">#REF!</definedName>
    <definedName name="II_c" localSheetId="3">#REF!</definedName>
    <definedName name="II_c" localSheetId="3">#REF!</definedName>
    <definedName name="II_c">#REF!</definedName>
    <definedName name="III_a" localSheetId="0">#REF!</definedName>
    <definedName name="III_a" localSheetId="0">#REF!</definedName>
    <definedName name="III_a" localSheetId="0">#REF!</definedName>
    <definedName name="III_a" localSheetId="3">#REF!</definedName>
    <definedName name="III_a" localSheetId="3">#REF!</definedName>
    <definedName name="III_a" localSheetId="3">#REF!</definedName>
    <definedName name="III_a">#REF!</definedName>
    <definedName name="III_B" localSheetId="0">#REF!</definedName>
    <definedName name="III_B" localSheetId="0">#REF!</definedName>
    <definedName name="III_B" localSheetId="0">#REF!</definedName>
    <definedName name="III_B" localSheetId="3">#REF!</definedName>
    <definedName name="III_B" localSheetId="3">#REF!</definedName>
    <definedName name="III_B" localSheetId="3">#REF!</definedName>
    <definedName name="III_B">#REF!</definedName>
    <definedName name="III_c" localSheetId="0">#REF!</definedName>
    <definedName name="III_c" localSheetId="0">#REF!</definedName>
    <definedName name="III_c" localSheetId="0">#REF!</definedName>
    <definedName name="III_c" localSheetId="3">#REF!</definedName>
    <definedName name="III_c" localSheetId="3">#REF!</definedName>
    <definedName name="III_c" localSheetId="3">#REF!</definedName>
    <definedName name="III_c">#REF!</definedName>
    <definedName name="IND_LAB" localSheetId="0">#REF!</definedName>
    <definedName name="IND_LAB" localSheetId="0">#REF!</definedName>
    <definedName name="IND_LAB" localSheetId="0">#REF!</definedName>
    <definedName name="IND_LAB" localSheetId="0">#REF!</definedName>
    <definedName name="IND_LAB" localSheetId="0">#REF!</definedName>
    <definedName name="IND_LAB" localSheetId="3">#REF!</definedName>
    <definedName name="IND_LAB" localSheetId="3">#REF!</definedName>
    <definedName name="IND_LAB" localSheetId="3">#REF!</definedName>
    <definedName name="IND_LAB" localSheetId="3">#REF!</definedName>
    <definedName name="IND_LAB" localSheetId="3">#REF!</definedName>
    <definedName name="IND_LAB">#REF!</definedName>
    <definedName name="INDMANP" localSheetId="0">#REF!</definedName>
    <definedName name="INDMANP" localSheetId="0">#REF!</definedName>
    <definedName name="INDMANP" localSheetId="0">#REF!</definedName>
    <definedName name="INDMANP" localSheetId="0">#REF!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 localSheetId="3">#REF!</definedName>
    <definedName name="INDMANP">#REF!</definedName>
    <definedName name="InteriorWork">'[189]DGchitiet '!#REF!</definedName>
    <definedName name="IntFreeCred">#REF!</definedName>
    <definedName name="IO">'[6]COAT&amp;WRAP-QIOT-#3'!#REF!</definedName>
    <definedName name="iÖn_lùc_Qu_ng_ninh" localSheetId="0">#REF!</definedName>
    <definedName name="iÖn_lùc_Qu_ng_ninh" localSheetId="3">#REF!</definedName>
    <definedName name="iÖn_lùc_Qu_ng_ninh">#REF!</definedName>
    <definedName name="j" localSheetId="0">#REF!</definedName>
    <definedName name="j" localSheetId="0">#REF!</definedName>
    <definedName name="j" localSheetId="0">#REF!</definedName>
    <definedName name="j" localSheetId="0">#REF!</definedName>
    <definedName name="j" localSheetId="0">#REF!</definedName>
    <definedName name="j" localSheetId="3">#REF!</definedName>
    <definedName name="j" localSheetId="3">#REF!</definedName>
    <definedName name="j" localSheetId="3">#REF!</definedName>
    <definedName name="j" localSheetId="3">#REF!</definedName>
    <definedName name="j" localSheetId="3">#REF!</definedName>
    <definedName name="j">#REF!</definedName>
    <definedName name="j356C8" localSheetId="0">#REF!</definedName>
    <definedName name="j356C8" localSheetId="0">#REF!</definedName>
    <definedName name="j356C8" localSheetId="0">#REF!</definedName>
    <definedName name="j356C8" localSheetId="0">#REF!</definedName>
    <definedName name="j356C8" localSheetId="0">#REF!</definedName>
    <definedName name="j356C8" localSheetId="3">#REF!</definedName>
    <definedName name="j356C8" localSheetId="3">#REF!</definedName>
    <definedName name="j356C8" localSheetId="3">#REF!</definedName>
    <definedName name="j356C8" localSheetId="3">#REF!</definedName>
    <definedName name="j356C8" localSheetId="3">#REF!</definedName>
    <definedName name="j356C8">#REF!</definedName>
    <definedName name="jhnjnn">#REF!</definedName>
    <definedName name="JPYVND1">#REF!</definedName>
    <definedName name="JPYVND2">'[150]Gtable(19)'!$C$5</definedName>
    <definedName name="K" localSheetId="0">#REF!</definedName>
    <definedName name="K" localSheetId="0">#REF!</definedName>
    <definedName name="K" localSheetId="0">#REF!</definedName>
    <definedName name="K" localSheetId="0">#REF!</definedName>
    <definedName name="K" localSheetId="0">#REF!</definedName>
    <definedName name="K" localSheetId="3">#REF!</definedName>
    <definedName name="K" localSheetId="3">#REF!</definedName>
    <definedName name="K" localSheetId="3">#REF!</definedName>
    <definedName name="K" localSheetId="3">#REF!</definedName>
    <definedName name="K" localSheetId="3">#REF!</definedName>
    <definedName name="K">#REF!</definedName>
    <definedName name="K_1">[98]!K_1</definedName>
    <definedName name="K_2">[98]!K_2</definedName>
    <definedName name="K0.001">[110]Sheet2!#REF!</definedName>
    <definedName name="K0.011">[110]Sheet2!#REF!</definedName>
    <definedName name="K0.101">[110]Sheet2!#REF!</definedName>
    <definedName name="K0.111">[110]Sheet2!#REF!</definedName>
    <definedName name="K0.201">[110]Sheet2!#REF!</definedName>
    <definedName name="K0.211">[110]Sheet2!#REF!</definedName>
    <definedName name="K0.301">[110]Sheet2!#REF!</definedName>
    <definedName name="K0.311">[110]Sheet2!#REF!</definedName>
    <definedName name="K0.400">[110]Sheet2!#REF!</definedName>
    <definedName name="K0.410">[110]Sheet2!#REF!</definedName>
    <definedName name="K0.501">[110]Sheet2!#REF!</definedName>
    <definedName name="K0.511">[110]Sheet2!#REF!</definedName>
    <definedName name="K0.61">[110]Sheet2!#REF!</definedName>
    <definedName name="K0.71">[110]Sheet2!#REF!</definedName>
    <definedName name="K1.001">[110]Sheet2!#REF!</definedName>
    <definedName name="K1.021">[110]Sheet2!#REF!</definedName>
    <definedName name="K1.041">[110]Sheet2!#REF!</definedName>
    <definedName name="K1.121">[110]Sheet2!#REF!</definedName>
    <definedName name="K1.201">[110]Sheet2!#REF!</definedName>
    <definedName name="K1.211">[110]Sheet2!#REF!</definedName>
    <definedName name="K1.221">[110]Sheet2!#REF!</definedName>
    <definedName name="K1.301">[110]Sheet2!#REF!</definedName>
    <definedName name="K1.321">[110]Sheet2!#REF!</definedName>
    <definedName name="K1.331">[110]Sheet2!#REF!</definedName>
    <definedName name="K1.341">[110]Sheet2!#REF!</definedName>
    <definedName name="K1.401">[110]Sheet2!#REF!</definedName>
    <definedName name="K1.411">[110]Sheet2!#REF!</definedName>
    <definedName name="K1.421">[110]Sheet2!#REF!</definedName>
    <definedName name="K1.431">[110]Sheet2!#REF!</definedName>
    <definedName name="K1.441">[110]Sheet2!#REF!</definedName>
    <definedName name="K2.001">[110]Sheet2!#REF!</definedName>
    <definedName name="K2.011">[110]Sheet2!#REF!</definedName>
    <definedName name="K2.021">[110]Sheet2!#REF!</definedName>
    <definedName name="K2.031">[110]Sheet2!#REF!</definedName>
    <definedName name="K2.041">[110]Sheet2!#REF!</definedName>
    <definedName name="K2.101">[110]Sheet2!#REF!</definedName>
    <definedName name="K2.111">[110]Sheet2!#REF!</definedName>
    <definedName name="K2.121">[110]Sheet2!#REF!</definedName>
    <definedName name="K2.131">[110]Sheet2!#REF!</definedName>
    <definedName name="K2.141">[110]Sheet2!#REF!</definedName>
    <definedName name="K2.201">[110]Sheet2!#REF!</definedName>
    <definedName name="K2.211">[110]Sheet2!#REF!</definedName>
    <definedName name="K2.221">[110]Sheet2!#REF!</definedName>
    <definedName name="K2.231">[110]Sheet2!#REF!</definedName>
    <definedName name="K2.241">[110]Sheet2!#REF!</definedName>
    <definedName name="K2.301">[110]Sheet2!#REF!</definedName>
    <definedName name="K2.321">[110]Sheet2!#REF!</definedName>
    <definedName name="K2.341">[110]Sheet2!#REF!</definedName>
    <definedName name="K2.400">[110]Sheet2!#REF!</definedName>
    <definedName name="K2.420">[110]Sheet2!#REF!</definedName>
    <definedName name="K2.440">[110]Sheet2!#REF!</definedName>
    <definedName name="K2.500">[110]Sheet2!#REF!</definedName>
    <definedName name="K2.520">[110]Sheet2!#REF!</definedName>
    <definedName name="K2.540">[110]Sheet2!#REF!</definedName>
    <definedName name="k2b">'[75]THPDMoi  (2)'!#REF!</definedName>
    <definedName name="K3.210">[110]Sheet2!#REF!</definedName>
    <definedName name="K3.220">[110]Sheet2!#REF!</definedName>
    <definedName name="K3.230">[110]Sheet2!#REF!</definedName>
    <definedName name="K3.310">[110]Sheet2!#REF!</definedName>
    <definedName name="K3.320">[110]Sheet2!#REF!</definedName>
    <definedName name="K3.330">[110]Sheet2!#REF!</definedName>
    <definedName name="K3.410">[110]Sheet2!#REF!</definedName>
    <definedName name="K3.430">[110]Sheet2!#REF!</definedName>
    <definedName name="K3.450">[110]Sheet2!#REF!</definedName>
    <definedName name="K4.010">[110]Sheet2!#REF!</definedName>
    <definedName name="K4.020">[110]Sheet2!#REF!</definedName>
    <definedName name="K4.110">[110]Sheet2!#REF!</definedName>
    <definedName name="K4.120">[110]Sheet2!#REF!</definedName>
    <definedName name="K4.210">[110]Sheet2!#REF!</definedName>
    <definedName name="K4.220">[110]Sheet2!#REF!</definedName>
    <definedName name="K4.230">[110]Sheet2!#REF!</definedName>
    <definedName name="K4.240">[110]Sheet2!#REF!</definedName>
    <definedName name="Ka">'[155]Bid Price Schedule'!$J$6</definedName>
    <definedName name="kaori">#REF!</definedName>
    <definedName name="kazuyo">#REF!</definedName>
    <definedName name="Kc">'[155]Bid Price Schedule'!$N$6</definedName>
    <definedName name="KCCP.BM">[134]KCCP!#REF!</definedName>
    <definedName name="KCCP.NK">[134]KCCP!#REF!</definedName>
    <definedName name="KCCP.SL">[134]KCCP!#REF!</definedName>
    <definedName name="kcnam_chiphi" localSheetId="0">SUMIF('[316]NKKD '!$J$10:$J1048576,'[316]NKKD '!$K1,'[316]NKKD '!$L$10:$L1048576)</definedName>
    <definedName name="kcnam_chiphi" localSheetId="3">SUMIF('[316]NKKD '!$J$10:$J1048576,'[316]NKKD '!$K1,'[316]NKKD '!$L$10:$L1048576)</definedName>
    <definedName name="kcnam_chiphi">SUMIF('[170]NKKD '!$J$10:$J1048576,'[170]NKKD '!$K1,'[170]NKKD '!$L$10:$L1048576)</definedName>
    <definedName name="kcnam_doanhthu" localSheetId="0">SUMIF('[316]NKKD '!$K$10:$K1048576,'[316]NKKD '!$J1,'[316]NKKD '!$L$10:$L1048576)</definedName>
    <definedName name="kcnam_doanhthu" localSheetId="3">SUMIF('[316]NKKD '!$K$10:$K1048576,'[316]NKKD '!$J1,'[316]NKKD '!$L$10:$L1048576)</definedName>
    <definedName name="kcnam_doanhthu">SUMIF('[170]NKKD '!$K$10:$K1048576,'[170]NKKD '!$J1,'[170]NKKD '!$L$10:$L1048576)</definedName>
    <definedName name="kcnamchiphi" localSheetId="0">SUMIF('[315]NKKD '!$J$10:$J1048576,'[315]NKKD '!$K1,'[315]NKKD '!$L$10:$L1048576)</definedName>
    <definedName name="kcnamchiphi" localSheetId="3">SUMIF('[315]NKKD '!$J$10:$J1048576,'[315]NKKD '!$K1,'[315]NKKD '!$L$10:$L1048576)</definedName>
    <definedName name="kcnamchiphi">SUMIF('[169]NKKD '!$J$10:$J1048576,'[169]NKKD '!$K1,'[169]NKKD '!$L$10:$L1048576)</definedName>
    <definedName name="kcnamdoanhthu" localSheetId="0">SUMIF('[315]NKKD '!$K$10:$K1048576,'[315]NKKD '!$J1,'[315]NKKD '!$L$10:$L1048576)</definedName>
    <definedName name="kcnamdoanhthu" localSheetId="3">SUMIF('[315]NKKD '!$K$10:$K1048576,'[315]NKKD '!$J1,'[315]NKKD '!$L$10:$L1048576)</definedName>
    <definedName name="kcnamdoanhthu">SUMIF('[169]NKKD '!$K$10:$K1048576,'[169]NKKD '!$J1,'[169]NKKD '!$L$10:$L1048576)</definedName>
    <definedName name="kcong" localSheetId="0">#REF!</definedName>
    <definedName name="kcong" localSheetId="0">#REF!</definedName>
    <definedName name="kcong" localSheetId="0">#REF!</definedName>
    <definedName name="kcong" localSheetId="0">#REF!</definedName>
    <definedName name="kcong" localSheetId="0">#REF!</definedName>
    <definedName name="kcong" localSheetId="3">#REF!</definedName>
    <definedName name="kcong" localSheetId="3">#REF!</definedName>
    <definedName name="kcong" localSheetId="3">#REF!</definedName>
    <definedName name="kcong" localSheetId="3">#REF!</definedName>
    <definedName name="kcong" localSheetId="3">#REF!</definedName>
    <definedName name="kcong">#REF!</definedName>
    <definedName name="kcquy1543sang632" localSheetId="0">SUM(IF('[316]NKKD '!$C$10:$C1048576='[316]NKKD '!$C1,IF('[316]NKKD '!$J$10:$J1048576=1543,'[316]NKKD '!$L$10:$L1048576,0)),0)</definedName>
    <definedName name="kcquy1543sang632" localSheetId="3">SUM(IF('[316]NKKD '!$C$10:$C1048576='[316]NKKD '!$C1,IF('[316]NKKD '!$J$10:$J1048576=1543,'[316]NKKD '!$L$10:$L1048576,0)),0)</definedName>
    <definedName name="kcquy1543sang632">SUM(IF('[170]NKKD '!$C$10:$C1048576='[170]NKKD '!$C1,IF('[170]NKKD '!$J$10:$J1048576=1543,'[170]NKKD '!$L$10:$L1048576,0)),0)</definedName>
    <definedName name="kcquy5111sang911" localSheetId="0">SUM(IF('[316]NKKD '!$C$10:$C1048576='[316]NKKD '!$C1,IF('[316]NKKD '!$K$10:$K1048576=5111,'[316]NKKD '!$L$10:$L1048576,0)),0)</definedName>
    <definedName name="kcquy5111sang911" localSheetId="3">SUM(IF('[316]NKKD '!$C$10:$C1048576='[316]NKKD '!$C1,IF('[316]NKKD '!$K$10:$K1048576=5111,'[316]NKKD '!$L$10:$L1048576,0)),0)</definedName>
    <definedName name="kcquy5111sang911">SUM(IF('[170]NKKD '!$C$10:$C1048576='[170]NKKD '!$C1,IF('[170]NKKD '!$K$10:$K1048576=5111,'[170]NKKD '!$L$10:$L1048576,0)),0)</definedName>
    <definedName name="kcquy5112sang911" localSheetId="0">SUM(IF('[316]NKKD '!$C$10:$C1048576='[316]NKKD '!$C1,IF('[316]NKKD '!$K$10:$K1048576=5112,'[316]NKKD '!$L$10:$L1048576,0)),0)</definedName>
    <definedName name="kcquy5112sang911" localSheetId="3">SUM(IF('[316]NKKD '!$C$10:$C1048576='[316]NKKD '!$C1,IF('[316]NKKD '!$K$10:$K1048576=5112,'[316]NKKD '!$L$10:$L1048576,0)),0)</definedName>
    <definedName name="kcquy5112sang911">SUM(IF('[170]NKKD '!$C$10:$C1048576='[170]NKKD '!$C1,IF('[170]NKKD '!$K$10:$K1048576=5112,'[170]NKKD '!$L$10:$L1048576,0)),0)</definedName>
    <definedName name="kcquy632sang911" localSheetId="0">SUM(IF('[316]NKKD '!$C$10:$C1048576='[316]NKKD '!$C1,IF('[316]NKKD '!$J$10:$J1048576=632,'[316]NKKD '!$L$10:$L1048576,0)),0)</definedName>
    <definedName name="kcquy632sang911" localSheetId="3">SUM(IF('[316]NKKD '!$C$10:$C1048576='[316]NKKD '!$C1,IF('[316]NKKD '!$J$10:$J1048576=632,'[316]NKKD '!$L$10:$L1048576,0)),0)</definedName>
    <definedName name="kcquy632sang911">SUM(IF('[170]NKKD '!$C$10:$C1048576='[170]NKKD '!$C1,IF('[170]NKKD '!$J$10:$J1048576=632,'[170]NKKD '!$L$10:$L1048576,0)),0)</definedName>
    <definedName name="kcquy635sang911" localSheetId="0">SUM(IF('[316]NKKD '!$C$10:$C1048576='[316]NKKD '!$C1,IF('[316]NKKD '!$J$10:$J1048576=635,'[316]NKKD '!$L$10:$L1048576,0)),0)</definedName>
    <definedName name="kcquy635sang911" localSheetId="3">SUM(IF('[316]NKKD '!$C$10:$C1048576='[316]NKKD '!$C1,IF('[316]NKKD '!$J$10:$J1048576=635,'[316]NKKD '!$L$10:$L1048576,0)),0)</definedName>
    <definedName name="kcquy635sang911">SUM(IF('[170]NKKD '!$C$10:$C1048576='[170]NKKD '!$C1,IF('[170]NKKD '!$J$10:$J1048576=635,'[170]NKKD '!$L$10:$L1048576,0)),0)</definedName>
    <definedName name="kcquy642sang911" localSheetId="0">SUM(IF('[316]NKKD '!$C$10:$C1048576='[316]NKKD '!$C1,IF('[316]NKKD '!$J$10:$J1048576=642,'[316]NKKD '!$L$10:$L1048576,0)),0)</definedName>
    <definedName name="kcquy642sang911" localSheetId="3">SUM(IF('[316]NKKD '!$C$10:$C1048576='[316]NKKD '!$C1,IF('[316]NKKD '!$J$10:$J1048576=642,'[316]NKKD '!$L$10:$L1048576,0)),0)</definedName>
    <definedName name="kcquy642sang911">SUM(IF('[170]NKKD '!$C$10:$C1048576='[170]NKKD '!$C1,IF('[170]NKKD '!$J$10:$J1048576=642,'[170]NKKD '!$L$10:$L1048576,0)),0)</definedName>
    <definedName name="kcquy711sang911" localSheetId="0">SUM(IF('[316]NKKD '!$C$10:$C1048576='[316]NKKD '!$C1,IF('[316]NKKD '!$K$10:$K1048576=711,'[316]NKKD '!$L$10:$L1048576,0)),0)</definedName>
    <definedName name="kcquy711sang911" localSheetId="3">SUM(IF('[316]NKKD '!$C$10:$C1048576='[316]NKKD '!$C1,IF('[316]NKKD '!$K$10:$K1048576=711,'[316]NKKD '!$L$10:$L1048576,0)),0)</definedName>
    <definedName name="kcquy711sang911">SUM(IF('[170]NKKD '!$C$10:$C1048576='[170]NKKD '!$C1,IF('[170]NKKD '!$K$10:$K1048576=711,'[170]NKKD '!$L$10:$L1048576,0)),0)</definedName>
    <definedName name="kcquy811sang911" localSheetId="0">SUM(IF('[316]NKKD '!$C$10:$C1048576='[316]NKKD '!$C1,IF('[316]NKKD '!$J$10:$J1048576=811,'[316]NKKD '!$L$10:$L1048576,0)),0)</definedName>
    <definedName name="kcquy811sang911" localSheetId="3">SUM(IF('[316]NKKD '!$C$10:$C1048576='[316]NKKD '!$C1,IF('[316]NKKD '!$J$10:$J1048576=811,'[316]NKKD '!$L$10:$L1048576,0)),0)</definedName>
    <definedName name="kcquy811sang911">SUM(IF('[170]NKKD '!$C$10:$C1048576='[170]NKKD '!$C1,IF('[170]NKKD '!$J$10:$J1048576=811,'[170]NKKD '!$L$10:$L1048576,0)),0)</definedName>
    <definedName name="kcquychiphi" localSheetId="0">SUM(IF('[315]NKKD '!$B$10:$B1048576='[315]NKKD '!$B1,IF('[315]NKKD '!$J$10:$J1048576='[315]NKKD '!$K1,'[315]NKKD '!$L$10:$L1048576,0)),0)</definedName>
    <definedName name="kcquychiphi" localSheetId="3">SUM(IF('[315]NKKD '!$B$10:$B1048576='[315]NKKD '!$B1,IF('[315]NKKD '!$J$10:$J1048576='[315]NKKD '!$K1,'[315]NKKD '!$L$10:$L1048576,0)),0)</definedName>
    <definedName name="kcquychiphi">SUM(IF('[169]NKKD '!$B$10:$B1048576='[169]NKKD '!$B1,IF('[169]NKKD '!$J$10:$J1048576='[169]NKKD '!$K1,'[169]NKKD '!$L$10:$L1048576,0)),0)</definedName>
    <definedName name="kcquydoanhthu" localSheetId="0">SUM(IF('[315]NKKD '!$B$10:$B1048576='[315]NKKD '!$B1,IF('[315]NKKD '!$K$10:$K1048576='[315]NKKD '!$J1,'[315]NKKD '!$L$10:$L1048576,0)),0)</definedName>
    <definedName name="kcquydoanhthu" localSheetId="3">SUM(IF('[315]NKKD '!$B$10:$B1048576='[315]NKKD '!$B1,IF('[315]NKKD '!$K$10:$K1048576='[315]NKKD '!$J1,'[315]NKKD '!$L$10:$L1048576,0)),0)</definedName>
    <definedName name="kcquydoanhthu">SUM(IF('[169]NKKD '!$B$10:$B1048576='[169]NKKD '!$B1,IF('[169]NKKD '!$K$10:$K1048576='[169]NKKD '!$J1,'[169]NKKD '!$L$10:$L1048576,0)),0)</definedName>
    <definedName name="KcTieuChuan">[16]!KcTieuChuan</definedName>
    <definedName name="kcvat" localSheetId="0">SUM(IF('[315]NKKD '!$B$10:$B1048576='[315]NKKD '!$B1,IF('[315]NKKD '!$J$10:$J1048576=1331,'[315]NKKD '!$L$10:$L1048576,0)),0)</definedName>
    <definedName name="kcvat" localSheetId="3">SUM(IF('[315]NKKD '!$B$10:$B1048576='[315]NKKD '!$B1,IF('[315]NKKD '!$J$10:$J1048576=1331,'[315]NKKD '!$L$10:$L1048576,0)),0)</definedName>
    <definedName name="kcvat">SUM(IF('[169]NKKD '!$B$10:$B1048576='[169]NKKD '!$B1,IF('[169]NKKD '!$J$10:$J1048576=1331,'[169]NKKD '!$L$10:$L1048576,0)),0)</definedName>
    <definedName name="kd" localSheetId="0">#REF!</definedName>
    <definedName name="kd" localSheetId="3">#REF!</definedName>
    <definedName name="kd">#REF!</definedName>
    <definedName name="kdien">#REF!</definedName>
    <definedName name="kdt" localSheetId="0">#REF!</definedName>
    <definedName name="kdt" localSheetId="3">#REF!</definedName>
    <definedName name="kdt">#REF!</definedName>
    <definedName name="kecot" localSheetId="0">#REF!</definedName>
    <definedName name="kecot" localSheetId="0">#REF!</definedName>
    <definedName name="kecot" localSheetId="0">#REF!</definedName>
    <definedName name="kecot" localSheetId="0">#REF!</definedName>
    <definedName name="kecot" localSheetId="0">#REF!</definedName>
    <definedName name="kecot" localSheetId="3">#REF!</definedName>
    <definedName name="kecot" localSheetId="3">#REF!</definedName>
    <definedName name="kecot" localSheetId="3">#REF!</definedName>
    <definedName name="kecot" localSheetId="3">#REF!</definedName>
    <definedName name="kecot" localSheetId="3">#REF!</definedName>
    <definedName name="kecot">#REF!</definedName>
    <definedName name="ketcau">[84]ketcaucap!$C$5:$N$27</definedName>
    <definedName name="kh">#REF!</definedName>
    <definedName name="_kh154" localSheetId="0">SUMIF('[315]So 214'!$I$4:$T$4,'[315]NKKD '!$B1,'[315]So 214'!$I$26:$T$26)</definedName>
    <definedName name="_kh154" localSheetId="3">SUMIF('[315]So 214'!$I$4:$T$4,'[315]NKKD '!$B1,'[315]So 214'!$I$26:$T$26)</definedName>
    <definedName name="_kh154">SUMIF('[169]So 214'!$I$4:$T$4,'[169]NKKD '!$B1,'[169]So 214'!$I$26:$T$26)</definedName>
    <definedName name="_kh642" localSheetId="0">SUMIF('[315]So 214'!$I$4:$T$4,'[315]NKKD '!$B1,'[315]So 214'!$I$25:$T$25)</definedName>
    <definedName name="_kh642" localSheetId="3">SUMIF('[315]So 214'!$I$4:$T$4,'[315]NKKD '!$B1,'[315]So 214'!$I$25:$T$25)</definedName>
    <definedName name="_kh642">SUMIF('[169]So 214'!$I$4:$T$4,'[169]NKKD '!$B1,'[169]So 214'!$I$25:$T$25)</definedName>
    <definedName name="kha">#REF!</definedName>
    <definedName name="_kha1">#REF!</definedName>
    <definedName name="khac">2</definedName>
    <definedName name="Khâi">#REF!</definedName>
    <definedName name="khauhao_xd" localSheetId="0">SUMIF('[316]So 214'!$I$4:$T$4,'[316]NKKD '!$B1,'[316]So 214'!XFB$30:I$30)</definedName>
    <definedName name="khauhao_xd" localSheetId="3">SUMIF('[316]So 214'!$I$4:$T$4,'[316]NKKD '!$B1,'[316]So 214'!XFB$30:I$30)</definedName>
    <definedName name="khauhao_xd">SUMIF('[170]So 214'!$I$4:$T$4,'[170]NKKD '!$B1,'[170]So 214'!XFB$30:I$30)</definedName>
    <definedName name="khoa" localSheetId="0">[314]XL4Poppy!$C$9</definedName>
    <definedName name="khoa" localSheetId="3">[314]XL4Poppy!$C$9</definedName>
    <definedName name="khoa">[167]XL4Poppy!$C$9</definedName>
    <definedName name="Khocau">'[214]Xuly Data'!#REF!</definedName>
    <definedName name="KHthang11">[81]KHthang11!$B$12:E152</definedName>
    <definedName name="Khung" localSheetId="0">#REF!</definedName>
    <definedName name="Khung" localSheetId="0">#REF!</definedName>
    <definedName name="Khung" localSheetId="0">#REF!</definedName>
    <definedName name="Khung" localSheetId="0">#REF!</definedName>
    <definedName name="Khung" localSheetId="0">#REF!</definedName>
    <definedName name="Khung" localSheetId="3">#REF!</definedName>
    <definedName name="Khung" localSheetId="3">#REF!</definedName>
    <definedName name="Khung" localSheetId="3">#REF!</definedName>
    <definedName name="Khung" localSheetId="3">#REF!</definedName>
    <definedName name="Khung" localSheetId="3">#REF!</definedName>
    <definedName name="Khung">#REF!</definedName>
    <definedName name="KhuyenmaiUPS">"AutoShape 264"</definedName>
    <definedName name="Kiem_tra_trung_ten">#REF!</definedName>
    <definedName name="kl" localSheetId="0">#REF!</definedName>
    <definedName name="kl" localSheetId="0">#REF!</definedName>
    <definedName name="kl" localSheetId="0">#REF!</definedName>
    <definedName name="kl" localSheetId="0">#REF!</definedName>
    <definedName name="kl" localSheetId="0">#REF!</definedName>
    <definedName name="kl" localSheetId="3">#REF!</definedName>
    <definedName name="kl" localSheetId="3">#REF!</definedName>
    <definedName name="kl" localSheetId="3">#REF!</definedName>
    <definedName name="kl" localSheetId="3">#REF!</definedName>
    <definedName name="kl" localSheetId="3">#REF!</definedName>
    <definedName name="kl">#REF!</definedName>
    <definedName name="KL_1">[203]PA2!$D$6:$D$142</definedName>
    <definedName name="KL_2">[203]PA3!$D$6:$D$560</definedName>
    <definedName name="KL_C">[188]Sum!$F$1</definedName>
    <definedName name="KL_cau">[206]ptvt!$G$2:$G$47</definedName>
    <definedName name="kl_ME">#REF!</definedName>
    <definedName name="_kl1">#REF!</definedName>
    <definedName name="kla">'[196]Package A'!$E$6:$E$266</definedName>
    <definedName name="klb">'[196]Package B'!$E$6:$E$1078</definedName>
    <definedName name="klc">#REF!</definedName>
    <definedName name="klcau">'[205]ptvt-dg'!$H$14:$H$581</definedName>
    <definedName name="klctbb">#REF!</definedName>
    <definedName name="kld">'[205]ptvt-dg'!$H$585:$H$614</definedName>
    <definedName name="kldd1p">'[75]#REF'!#REF!</definedName>
    <definedName name="kldd3p">'[75]lam-moi'!#REF!</definedName>
    <definedName name="kmong">[75]giathanh1!#REF!</definedName>
    <definedName name="kno">[50]gVL!$Q$48</definedName>
    <definedName name="kp">[271]Sheet1!TLTH</definedName>
    <definedName name="kp1ph" localSheetId="0">#REF!</definedName>
    <definedName name="kp1ph" localSheetId="0">#REF!</definedName>
    <definedName name="kp1ph" localSheetId="0">#REF!</definedName>
    <definedName name="kp1ph" localSheetId="0">#REF!</definedName>
    <definedName name="kp1ph" localSheetId="0">#REF!</definedName>
    <definedName name="kp1ph" localSheetId="3">#REF!</definedName>
    <definedName name="kp1ph" localSheetId="3">#REF!</definedName>
    <definedName name="kp1ph" localSheetId="3">#REF!</definedName>
    <definedName name="kp1ph" localSheetId="3">#REF!</definedName>
    <definedName name="kp1ph" localSheetId="3">#REF!</definedName>
    <definedName name="kp1ph">#REF!</definedName>
    <definedName name="KQco">'[223]But toan dieu chinh'!$G$9:$G$208</definedName>
    <definedName name="KQno">'[223]But toan dieu chinh'!$F$9:$F$208</definedName>
    <definedName name="Ks">#REF!</definedName>
    <definedName name="KTHD">'[176]khung ten TD'!#REF!</definedName>
    <definedName name="KTTRAMD1">'[268]m doc'!$B$7:$B$118</definedName>
    <definedName name="ku">[146]Sheet1!$H$42</definedName>
    <definedName name="kv">#REF!</definedName>
    <definedName name="KVC" localSheetId="0">#REF!</definedName>
    <definedName name="KVC" localSheetId="0">#REF!</definedName>
    <definedName name="KVC" localSheetId="0">#REF!</definedName>
    <definedName name="KVC" localSheetId="0">#REF!</definedName>
    <definedName name="KVC" localSheetId="0">#REF!</definedName>
    <definedName name="KVC" localSheetId="3">#REF!</definedName>
    <definedName name="KVC" localSheetId="3">#REF!</definedName>
    <definedName name="KVC" localSheetId="3">#REF!</definedName>
    <definedName name="KVC" localSheetId="3">#REF!</definedName>
    <definedName name="KVC" localSheetId="3">#REF!</definedName>
    <definedName name="KVC">#REF!</definedName>
    <definedName name="Ký_nép">#REF!</definedName>
    <definedName name="kyhhj" localSheetId="0">BlankMacro1</definedName>
    <definedName name="kyhhj" localSheetId="3">BlankMacro1</definedName>
    <definedName name="kyhhj">BlankMacro1</definedName>
    <definedName name="L" localSheetId="0">#REF!</definedName>
    <definedName name="L" localSheetId="0">#REF!</definedName>
    <definedName name="L" localSheetId="0">#REF!</definedName>
    <definedName name="L" localSheetId="0">#REF!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 localSheetId="3">#REF!</definedName>
    <definedName name="l_1">#REF!</definedName>
    <definedName name="L_Adjust">[118]Links!$H$1:$H$65536</definedName>
    <definedName name="L_AJE_Tot">[118]Links!$G$1:$G$65536</definedName>
    <definedName name="L_CY_Beg">[118]Links!$F$1:$F$65536</definedName>
    <definedName name="L_CY_End">[118]Links!$J$1:$J$65536</definedName>
    <definedName name="L_G">[120]Links!$C$1:$C$65536</definedName>
    <definedName name="L_PY_End">[118]Links!$K$1:$K$65536</definedName>
    <definedName name="L_RJE_Tot">[118]Links!$I$1:$I$65536</definedName>
    <definedName name="_l10">'[183]Nhap(1-03)'!$E$5:$E$62</definedName>
    <definedName name="_l11">'[183]X-N-T(T1-03)'!$D$5:$D$235</definedName>
    <definedName name="_l12">'[183]xuat(1-03)'!$E$7:$E$86</definedName>
    <definedName name="la">'[155]Bid Price Schedule'!$J$7</definedName>
    <definedName name="Lai_Vay_DT">'[76]DI-ESTI'!$A$8:$R$489</definedName>
    <definedName name="Laivay" localSheetId="0">#REF!</definedName>
    <definedName name="Laivay" localSheetId="0">#REF!</definedName>
    <definedName name="Laivay" localSheetId="0">#REF!</definedName>
    <definedName name="Laivay" localSheetId="0">#REF!</definedName>
    <definedName name="Laivay" localSheetId="0">#REF!</definedName>
    <definedName name="Laivay" localSheetId="3">#REF!</definedName>
    <definedName name="Laivay" localSheetId="3">#REF!</definedName>
    <definedName name="Laivay" localSheetId="3">#REF!</definedName>
    <definedName name="Laivay" localSheetId="3">#REF!</definedName>
    <definedName name="Laivay" localSheetId="3">#REF!</definedName>
    <definedName name="Laivay">#REF!</definedName>
    <definedName name="LANDIMP">'[30]FA-LISTING'!#REF!</definedName>
    <definedName name="LANDREV">'[30]FA-LISTING'!#REF!</definedName>
    <definedName name="lanh_bq">'[232]truc tiep'!#REF!</definedName>
    <definedName name="lanh_bv">'[232]truc tiep'!#REF!</definedName>
    <definedName name="lanh_ck">'[232]truc tiep'!#REF!</definedName>
    <definedName name="lanh_d1">'[232]truc tiep'!#REF!</definedName>
    <definedName name="lanh_d2">'[232]truc tiep'!#REF!</definedName>
    <definedName name="lanh_d3">'[232]truc tiep'!#REF!</definedName>
    <definedName name="lanh_dl">'[232]truc tiep'!#REF!</definedName>
    <definedName name="lanh_kcs">'[232]truc tiep'!#REF!</definedName>
    <definedName name="lanh_nb">'[232]truc tiep'!#REF!</definedName>
    <definedName name="lanh_ngio">'[232]truc tiep'!#REF!</definedName>
    <definedName name="lanh_nv">'[232]truc tiep'!#REF!</definedName>
    <definedName name="lanh_t3">'[232]truc tiep'!#REF!</definedName>
    <definedName name="lanh_t4">'[232]truc tiep'!#REF!</definedName>
    <definedName name="lanh_t5">'[232]truc tiep'!#REF!</definedName>
    <definedName name="lanh_t6">'[232]truc tiep'!#REF!</definedName>
    <definedName name="lanh_tc">'[232]truc tiep'!#REF!</definedName>
    <definedName name="lanh_tm">'[232]truc tiep'!#REF!</definedName>
    <definedName name="lanh_vs">'[232]truc tiep'!#REF!</definedName>
    <definedName name="lanh_xh">'[232]truc tiep'!#REF!</definedName>
    <definedName name="lao_keo_dam_cau">#REF!</definedName>
    <definedName name="_lap1" localSheetId="0">#REF!</definedName>
    <definedName name="_lap1" localSheetId="0">#REF!</definedName>
    <definedName name="_lap1" localSheetId="0">#REF!</definedName>
    <definedName name="_lap1" localSheetId="0">#REF!</definedName>
    <definedName name="_lap1" localSheetId="0">#REF!</definedName>
    <definedName name="_lap1" localSheetId="3">#REF!</definedName>
    <definedName name="_lap1" localSheetId="3">#REF!</definedName>
    <definedName name="_lap1" localSheetId="3">#REF!</definedName>
    <definedName name="_lap1" localSheetId="3">#REF!</definedName>
    <definedName name="_lap1" localSheetId="3">#REF!</definedName>
    <definedName name="_lap1">#REF!</definedName>
    <definedName name="_lap2" localSheetId="0">#REF!</definedName>
    <definedName name="_lap2" localSheetId="0">#REF!</definedName>
    <definedName name="_lap2" localSheetId="0">#REF!</definedName>
    <definedName name="_lap2" localSheetId="0">#REF!</definedName>
    <definedName name="_lap2" localSheetId="0">#REF!</definedName>
    <definedName name="_lap2" localSheetId="3">#REF!</definedName>
    <definedName name="_lap2" localSheetId="3">#REF!</definedName>
    <definedName name="_lap2" localSheetId="3">#REF!</definedName>
    <definedName name="_lap2" localSheetId="3">#REF!</definedName>
    <definedName name="_lap2" localSheetId="3">#REF!</definedName>
    <definedName name="_lap2">#REF!</definedName>
    <definedName name="lapa">'[66]CT Thang Mo'!$B$350:$H$350</definedName>
    <definedName name="lapb">'[66]CT Thang Mo'!$B$370:$H$370</definedName>
    <definedName name="lapc">'[66]CT Thang Mo'!$B$390:$H$390</definedName>
    <definedName name="LapDungDam">#REF!</definedName>
    <definedName name="Lapmay">#REF!</definedName>
    <definedName name="lapmoi" localSheetId="0">#REF!</definedName>
    <definedName name="lapmoi" localSheetId="3">#REF!</definedName>
    <definedName name="lapmoi">#REF!</definedName>
    <definedName name="LargerSpan">IF('[88]Tổng kê'!XEY2&gt;'[88]Tổng kê'!XEY1,'[88]Tổng kê'!XEY2,'[88]Tổng kê'!XEY1)</definedName>
    <definedName name="lc">'[155]Bid Price Schedule'!$N$7</definedName>
    <definedName name="LC_TOTAL">'[180]BOQ-1'!#REF!</definedName>
    <definedName name="LC5_total">#REF!</definedName>
    <definedName name="LC6_total">#REF!</definedName>
    <definedName name="lcb_bq">'[232]truc tiep'!#REF!</definedName>
    <definedName name="lcb_bv">'[232]truc tiep'!#REF!</definedName>
    <definedName name="lcb_ck">'[232]truc tiep'!#REF!</definedName>
    <definedName name="lcb_d1">'[232]truc tiep'!#REF!</definedName>
    <definedName name="lcb_d2">'[232]truc tiep'!#REF!</definedName>
    <definedName name="lcb_d3">'[232]truc tiep'!#REF!</definedName>
    <definedName name="lcb_dl">'[232]truc tiep'!#REF!</definedName>
    <definedName name="lcb_kcs">'[232]truc tiep'!#REF!</definedName>
    <definedName name="lcb_nb">'[232]truc tiep'!#REF!</definedName>
    <definedName name="lcb_ngio">'[232]truc tiep'!#REF!</definedName>
    <definedName name="lcb_nv">'[232]truc tiep'!#REF!</definedName>
    <definedName name="lcb_t3">'[232]truc tiep'!#REF!</definedName>
    <definedName name="lcb_t4">'[232]truc tiep'!#REF!</definedName>
    <definedName name="lcb_t5">'[232]truc tiep'!#REF!</definedName>
    <definedName name="lcb_t6">'[232]truc tiep'!#REF!</definedName>
    <definedName name="lcb_tc">'[232]truc tiep'!#REF!</definedName>
    <definedName name="lcb_tm">'[232]truc tiep'!#REF!</definedName>
    <definedName name="lcb_vs">'[232]truc tiep'!#REF!</definedName>
    <definedName name="lcb_xh">'[232]truc tiep'!#REF!</definedName>
    <definedName name="LD">#REF!</definedName>
    <definedName name="le_bq">'[232]truc tiep'!#REF!</definedName>
    <definedName name="le_bv">'[232]truc tiep'!#REF!</definedName>
    <definedName name="le_ck">'[232]truc tiep'!#REF!</definedName>
    <definedName name="le_d1">'[232]truc tiep'!#REF!</definedName>
    <definedName name="le_d2">'[232]truc tiep'!#REF!</definedName>
    <definedName name="le_d3">'[232]truc tiep'!#REF!</definedName>
    <definedName name="le_dl">'[232]truc tiep'!#REF!</definedName>
    <definedName name="le_kcs">'[232]truc tiep'!#REF!</definedName>
    <definedName name="le_nb">'[232]truc tiep'!#REF!</definedName>
    <definedName name="le_ngio">'[232]truc tiep'!#REF!</definedName>
    <definedName name="le_nv">'[232]truc tiep'!#REF!</definedName>
    <definedName name="le_t3">'[232]truc tiep'!#REF!</definedName>
    <definedName name="le_t4">'[232]truc tiep'!#REF!</definedName>
    <definedName name="le_t5">'[232]truc tiep'!#REF!</definedName>
    <definedName name="le_t6">'[232]truc tiep'!#REF!</definedName>
    <definedName name="le_tc">'[232]truc tiep'!#REF!</definedName>
    <definedName name="le_tm">'[232]truc tiep'!#REF!</definedName>
    <definedName name="le_vs">'[232]truc tiep'!#REF!</definedName>
    <definedName name="le_xh">'[232]truc tiep'!#REF!</definedName>
    <definedName name="LEÛ">#REF!</definedName>
    <definedName name="Lf">'[221]Check C'!#REF!</definedName>
    <definedName name="LgL">'[149]Tinh toan noi luc'!#REF!</definedName>
    <definedName name="LILAMA">[194]LILAMA!$A$2:$J$221</definedName>
    <definedName name="list" localSheetId="0">#REF!</definedName>
    <definedName name="list" localSheetId="3">#REF!</definedName>
    <definedName name="list">#REF!</definedName>
    <definedName name="lk" localSheetId="0">{"Book1"}</definedName>
    <definedName name="lk" localSheetId="3">{"Book1"}</definedName>
    <definedName name="lk">{"Book1"}</definedName>
    <definedName name="LKVT">[128]CT1!#REF!</definedName>
    <definedName name="LL">[274]PEDESB!#REF!</definedName>
    <definedName name="Lmk" localSheetId="0">#REF!</definedName>
    <definedName name="Lmk" localSheetId="0">#REF!</definedName>
    <definedName name="Lmk" localSheetId="0">#REF!</definedName>
    <definedName name="Lmk" localSheetId="0">#REF!</definedName>
    <definedName name="Lmk" localSheetId="0">#REF!</definedName>
    <definedName name="Lmk" localSheetId="3">#REF!</definedName>
    <definedName name="Lmk" localSheetId="3">#REF!</definedName>
    <definedName name="Lmk" localSheetId="3">#REF!</definedName>
    <definedName name="Lmk" localSheetId="3">#REF!</definedName>
    <definedName name="Lmk" localSheetId="3">#REF!</definedName>
    <definedName name="Lmk">#REF!</definedName>
    <definedName name="LN" localSheetId="0">#REF!</definedName>
    <definedName name="LN" localSheetId="0">#REF!</definedName>
    <definedName name="LN" localSheetId="0">#REF!</definedName>
    <definedName name="LN" localSheetId="0">#REF!</definedName>
    <definedName name="LN" localSheetId="0">#REF!</definedName>
    <definedName name="LN" localSheetId="3">#REF!</definedName>
    <definedName name="LN" localSheetId="3">#REF!</definedName>
    <definedName name="LN" localSheetId="3">#REF!</definedName>
    <definedName name="LN" localSheetId="3">#REF!</definedName>
    <definedName name="LN" localSheetId="3">#REF!</definedName>
    <definedName name="LN">#REF!</definedName>
    <definedName name="lnhuan">'[255]DG-Don vi'!#REF!</definedName>
    <definedName name="Lnsc">#REF!</definedName>
    <definedName name="Lo" localSheetId="0">#REF!</definedName>
    <definedName name="Lo" localSheetId="3">#REF!</definedName>
    <definedName name="Lo">#REF!</definedName>
    <definedName name="LOAD">[274]PEDESB!#REF!</definedName>
    <definedName name="LOAI" localSheetId="0">#REF!</definedName>
    <definedName name="LOAI" localSheetId="0">#REF!</definedName>
    <definedName name="LOAI" localSheetId="0">#REF!</definedName>
    <definedName name="LOAI" localSheetId="0">#REF!</definedName>
    <definedName name="LOAI" localSheetId="0">#REF!</definedName>
    <definedName name="LOAI" localSheetId="3">#REF!</definedName>
    <definedName name="LOAI" localSheetId="3">#REF!</definedName>
    <definedName name="LOAI" localSheetId="3">#REF!</definedName>
    <definedName name="LOAI" localSheetId="3">#REF!</definedName>
    <definedName name="LOAI" localSheetId="3">#REF!</definedName>
    <definedName name="LOAI">#REF!</definedName>
    <definedName name="LOAI_DUONG">#REF!</definedName>
    <definedName name="LOCATION">[133]LEGEND!$D$7</definedName>
    <definedName name="long">#REF!</definedName>
    <definedName name="Lp">#REF!</definedName>
    <definedName name="ltre" localSheetId="0">#REF!</definedName>
    <definedName name="ltre" localSheetId="3">#REF!</definedName>
    <definedName name="ltre">#REF!</definedName>
    <definedName name="Ltt">'[214]Xuly Data'!#REF!</definedName>
    <definedName name="Luanthanh" localSheetId="0">#REF!</definedName>
    <definedName name="Luanthanh" localSheetId="0">#REF!</definedName>
    <definedName name="Luanthanh" localSheetId="0">#REF!</definedName>
    <definedName name="Luanthanh" localSheetId="0">#REF!</definedName>
    <definedName name="Luanthanh" localSheetId="0">#REF!</definedName>
    <definedName name="Luanthanh" localSheetId="3">#REF!</definedName>
    <definedName name="Luanthanh" localSheetId="3">#REF!</definedName>
    <definedName name="Luanthanh" localSheetId="3">#REF!</definedName>
    <definedName name="Luanthanh" localSheetId="3">#REF!</definedName>
    <definedName name="Luanthanh" localSheetId="3">#REF!</definedName>
    <definedName name="Luanthanh">#REF!</definedName>
    <definedName name="luoithep">#REF!</definedName>
    <definedName name="Luong_Dduong_TNLD">'[52]bang luong'!$O$10:$O$2054</definedName>
    <definedName name="luong_hoc_hop">'[52]bang luong'!$M$10:$M$2054</definedName>
    <definedName name="luong_om_Tsan">'[52]bang luong'!$N$10:$N$2053</definedName>
    <definedName name="luong_pp_BS">'[52]bang luong'!$Q$10:$Q$2054</definedName>
    <definedName name="luong_SP_theocong">'[52]bang luong'!$H$10:$H$2054</definedName>
    <definedName name="luong_sp_theodiem">'[52]bang luong'!$I$10:$I$2054</definedName>
    <definedName name="luong_te_le_phep">'[52]bang luong'!$L$10:$L$2054</definedName>
    <definedName name="luong_TG_di_laM_TT">'[52]bang luong'!$K$10:$K$2054</definedName>
    <definedName name="luong_TGian_khac">'[52]bang luong'!$P$10:$P$2054</definedName>
    <definedName name="luong154" localSheetId="0">IF(ISNA(VLOOKUP('[315]NKKD '!$B1,'[315]TH luong'!$B$6:$J$18,5,0)),0,VLOOKUP('[315]NKKD '!$B1,'[315]TH luong'!$B$6:$J$18,5,0))</definedName>
    <definedName name="luong154" localSheetId="3">IF(ISNA(VLOOKUP('[315]NKKD '!$B1,'[315]TH luong'!$B$6:$J$18,5,0)),0,VLOOKUP('[315]NKKD '!$B1,'[315]TH luong'!$B$6:$J$18,5,0))</definedName>
    <definedName name="luong154">IF(ISNA(VLOOKUP('[169]NKKD '!$B1,'[169]TH luong'!$B$6:$J$18,5,0)),0,VLOOKUP('[169]NKKD '!$B1,'[169]TH luong'!$B$6:$J$18,5,0))</definedName>
    <definedName name="luong642" localSheetId="0">IF(ISNA(VLOOKUP('[315]NKKD '!$B1,'[315]TH luong'!$B$6:$J$18,3,0)),0,VLOOKUP('[315]NKKD '!$B1,'[315]TH luong'!$B$6:$J$18,3,0))</definedName>
    <definedName name="luong642" localSheetId="3">IF(ISNA(VLOOKUP('[315]NKKD '!$B1,'[315]TH luong'!$B$6:$J$18,3,0)),0,VLOOKUP('[315]NKKD '!$B1,'[315]TH luong'!$B$6:$J$18,3,0))</definedName>
    <definedName name="luong642">IF(ISNA(VLOOKUP('[169]NKKD '!$B1,'[169]TH luong'!$B$6:$J$18,3,0)),0,VLOOKUP('[169]NKKD '!$B1,'[169]TH luong'!$B$6:$J$18,3,0))</definedName>
    <definedName name="luyke" localSheetId="0">#REF!</definedName>
    <definedName name="luyke" localSheetId="3">#REF!</definedName>
    <definedName name="luyke">#REF!</definedName>
    <definedName name="lVC" localSheetId="0">#REF!</definedName>
    <definedName name="lVC" localSheetId="0">#REF!</definedName>
    <definedName name="lVC" localSheetId="0">#REF!</definedName>
    <definedName name="lVC" localSheetId="0">#REF!</definedName>
    <definedName name="lVC" localSheetId="0">#REF!</definedName>
    <definedName name="lVC" localSheetId="3">#REF!</definedName>
    <definedName name="lVC" localSheetId="3">#REF!</definedName>
    <definedName name="lVC" localSheetId="3">#REF!</definedName>
    <definedName name="lVC" localSheetId="3">#REF!</definedName>
    <definedName name="lVC" localSheetId="3">#REF!</definedName>
    <definedName name="lVC">#REF!</definedName>
    <definedName name="LWSALES">#REF!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 localSheetId="0">#REF!</definedName>
    <definedName name="m" localSheetId="0">#REF!</definedName>
    <definedName name="m" localSheetId="0">#REF!</definedName>
    <definedName name="m" localSheetId="0">#REF!</definedName>
    <definedName name="m" localSheetId="0">#REF!</definedName>
    <definedName name="m" localSheetId="3">#REF!</definedName>
    <definedName name="m" localSheetId="3">#REF!</definedName>
    <definedName name="m" localSheetId="3">#REF!</definedName>
    <definedName name="m" localSheetId="3">#REF!</definedName>
    <definedName name="m" localSheetId="3">#REF!</definedName>
    <definedName name="m">#REF!</definedName>
    <definedName name="m_1">#REF!</definedName>
    <definedName name="m_2">#REF!</definedName>
    <definedName name="m_3">#REF!</definedName>
    <definedName name="m_4">#REF!</definedName>
    <definedName name="M_CSCT" localSheetId="0">#REF!</definedName>
    <definedName name="M_CSCT" localSheetId="0">#REF!</definedName>
    <definedName name="M_CSCT" localSheetId="0">#REF!</definedName>
    <definedName name="M_CSCT" localSheetId="0">#REF!</definedName>
    <definedName name="M_CSCT" localSheetId="0">#REF!</definedName>
    <definedName name="M_CSCT" localSheetId="3">#REF!</definedName>
    <definedName name="M_CSCT" localSheetId="3">#REF!</definedName>
    <definedName name="M_CSCT" localSheetId="3">#REF!</definedName>
    <definedName name="M_CSCT" localSheetId="3">#REF!</definedName>
    <definedName name="M_CSCT" localSheetId="3">#REF!</definedName>
    <definedName name="M_CSCT">#REF!</definedName>
    <definedName name="M_TD" localSheetId="0">#REF!</definedName>
    <definedName name="M_TD" localSheetId="0">#REF!</definedName>
    <definedName name="M_TD" localSheetId="0">#REF!</definedName>
    <definedName name="M_TD" localSheetId="0">#REF!</definedName>
    <definedName name="M_TD" localSheetId="0">#REF!</definedName>
    <definedName name="M_TD" localSheetId="3">#REF!</definedName>
    <definedName name="M_TD" localSheetId="3">#REF!</definedName>
    <definedName name="M_TD" localSheetId="3">#REF!</definedName>
    <definedName name="M_TD" localSheetId="3">#REF!</definedName>
    <definedName name="M_TD" localSheetId="3">#REF!</definedName>
    <definedName name="M_TD">#REF!</definedName>
    <definedName name="M0.4" localSheetId="0">#REF!</definedName>
    <definedName name="M0.4" localSheetId="0">#REF!</definedName>
    <definedName name="M0.4" localSheetId="0">#REF!</definedName>
    <definedName name="M0.4" localSheetId="0">#REF!</definedName>
    <definedName name="M0.4" localSheetId="0">#REF!</definedName>
    <definedName name="M0.4" localSheetId="3">#REF!</definedName>
    <definedName name="M0.4" localSheetId="3">#REF!</definedName>
    <definedName name="M0.4" localSheetId="3">#REF!</definedName>
    <definedName name="M0.4" localSheetId="3">#REF!</definedName>
    <definedName name="M0.4" localSheetId="3">#REF!</definedName>
    <definedName name="M0.4">#REF!</definedName>
    <definedName name="_m10">'[183]Nhap(1-03)'!$C$5:$E$62</definedName>
    <definedName name="M10.1">'[14]Giai trinh'!#REF!</definedName>
    <definedName name="M10.1a">'[14]Giai trinh'!#REF!</definedName>
    <definedName name="M10.2">'[14]Giai trinh'!#REF!</definedName>
    <definedName name="M10.2a">'[14]Giai trinh'!#REF!</definedName>
    <definedName name="m102bnnc">'[75]lam-moi'!#REF!</definedName>
    <definedName name="m102bnvl">'[75]lam-moi'!#REF!</definedName>
    <definedName name="m10aamtc">'[75]t-h HA THE'!#REF!</definedName>
    <definedName name="m10aanc">'[75]lam-moi'!#REF!</definedName>
    <definedName name="m10aavl">'[75]lam-moi'!#REF!</definedName>
    <definedName name="m10anc">'[75]lam-moi'!#REF!</definedName>
    <definedName name="m10avl">'[75]lam-moi'!#REF!</definedName>
    <definedName name="m10banc">'[75]lam-moi'!#REF!</definedName>
    <definedName name="m10bavl">'[75]lam-moi'!#REF!</definedName>
    <definedName name="_m11">'[183]X-N-T(T1-03)'!$B$5:$D$235</definedName>
    <definedName name="_m12">'[183]xuat(1-03)'!$D$7:$E$86</definedName>
    <definedName name="m122bnnc">'[75]lam-moi'!#REF!</definedName>
    <definedName name="m122bnvl">'[75]lam-moi'!#REF!</definedName>
    <definedName name="m12aanc">'[75]lam-moi'!#REF!</definedName>
    <definedName name="m12aavl">'[75]lam-moi'!#REF!</definedName>
    <definedName name="m12anc">'[75]lam-moi'!#REF!</definedName>
    <definedName name="m12avl">'[75]lam-moi'!#REF!</definedName>
    <definedName name="M12ba3p" localSheetId="0">#REF!</definedName>
    <definedName name="M12ba3p" localSheetId="0">#REF!</definedName>
    <definedName name="M12ba3p" localSheetId="0">#REF!</definedName>
    <definedName name="M12ba3p" localSheetId="0">#REF!</definedName>
    <definedName name="M12ba3p" localSheetId="0">#REF!</definedName>
    <definedName name="M12ba3p" localSheetId="3">#REF!</definedName>
    <definedName name="M12ba3p" localSheetId="3">#REF!</definedName>
    <definedName name="M12ba3p" localSheetId="3">#REF!</definedName>
    <definedName name="M12ba3p" localSheetId="3">#REF!</definedName>
    <definedName name="M12ba3p" localSheetId="3">#REF!</definedName>
    <definedName name="M12ba3p">#REF!</definedName>
    <definedName name="m12banc">'[75]lam-moi'!#REF!</definedName>
    <definedName name="m12bavl">'[75]lam-moi'!#REF!</definedName>
    <definedName name="M12bb1p" localSheetId="0">#REF!</definedName>
    <definedName name="M12bb1p" localSheetId="0">#REF!</definedName>
    <definedName name="M12bb1p" localSheetId="0">#REF!</definedName>
    <definedName name="M12bb1p" localSheetId="0">#REF!</definedName>
    <definedName name="M12bb1p" localSheetId="0">#REF!</definedName>
    <definedName name="M12bb1p" localSheetId="3">#REF!</definedName>
    <definedName name="M12bb1p" localSheetId="3">#REF!</definedName>
    <definedName name="M12bb1p" localSheetId="3">#REF!</definedName>
    <definedName name="M12bb1p" localSheetId="3">#REF!</definedName>
    <definedName name="M12bb1p" localSheetId="3">#REF!</definedName>
    <definedName name="M12bb1p">#REF!</definedName>
    <definedName name="m12bbnc">'[75]lam-moi'!#REF!</definedName>
    <definedName name="m12bbvl">'[75]lam-moi'!#REF!</definedName>
    <definedName name="M12bnnc">'[75]#REF'!#REF!</definedName>
    <definedName name="M12bnvl">'[75]#REF'!#REF!</definedName>
    <definedName name="M12cbnc" localSheetId="0">#REF!</definedName>
    <definedName name="M12cbnc" localSheetId="0">#REF!</definedName>
    <definedName name="M12cbnc" localSheetId="0">#REF!</definedName>
    <definedName name="M12cbnc" localSheetId="0">#REF!</definedName>
    <definedName name="M12cbnc" localSheetId="0">#REF!</definedName>
    <definedName name="M12cbnc" localSheetId="3">#REF!</definedName>
    <definedName name="M12cbnc" localSheetId="3">#REF!</definedName>
    <definedName name="M12cbnc" localSheetId="3">#REF!</definedName>
    <definedName name="M12cbnc" localSheetId="3">#REF!</definedName>
    <definedName name="M12cbnc" localSheetId="3">#REF!</definedName>
    <definedName name="M12cbnc">#REF!</definedName>
    <definedName name="M12cbvl" localSheetId="0">#REF!</definedName>
    <definedName name="M12cbvl" localSheetId="0">#REF!</definedName>
    <definedName name="M12cbvl" localSheetId="0">#REF!</definedName>
    <definedName name="M12cbvl" localSheetId="0">#REF!</definedName>
    <definedName name="M12cbvl" localSheetId="0">#REF!</definedName>
    <definedName name="M12cbvl" localSheetId="3">#REF!</definedName>
    <definedName name="M12cbvl" localSheetId="3">#REF!</definedName>
    <definedName name="M12cbvl" localSheetId="3">#REF!</definedName>
    <definedName name="M12cbvl" localSheetId="3">#REF!</definedName>
    <definedName name="M12cbvl" localSheetId="3">#REF!</definedName>
    <definedName name="M12cbvl">#REF!</definedName>
    <definedName name="m142bnnc">'[75]lam-moi'!#REF!</definedName>
    <definedName name="m142bnvl">'[75]lam-moi'!#REF!</definedName>
    <definedName name="M14bb1p" localSheetId="0">#REF!</definedName>
    <definedName name="M14bb1p" localSheetId="0">#REF!</definedName>
    <definedName name="M14bb1p" localSheetId="0">#REF!</definedName>
    <definedName name="M14bb1p" localSheetId="0">#REF!</definedName>
    <definedName name="M14bb1p" localSheetId="0">#REF!</definedName>
    <definedName name="M14bb1p" localSheetId="3">#REF!</definedName>
    <definedName name="M14bb1p" localSheetId="3">#REF!</definedName>
    <definedName name="M14bb1p" localSheetId="3">#REF!</definedName>
    <definedName name="M14bb1p" localSheetId="3">#REF!</definedName>
    <definedName name="M14bb1p" localSheetId="3">#REF!</definedName>
    <definedName name="M14bb1p">#REF!</definedName>
    <definedName name="m14bbnc">'[75]lam-moi'!#REF!</definedName>
    <definedName name="M14bbvc">'[75]CHITIET VL-NC-TT -1p'!#REF!</definedName>
    <definedName name="m14bbvl">'[75]lam-moi'!#REF!</definedName>
    <definedName name="M8a">'[75]THPDMoi  (2)'!#REF!</definedName>
    <definedName name="M8aa">'[75]THPDMoi  (2)'!#REF!</definedName>
    <definedName name="m8aanc" localSheetId="0">#REF!</definedName>
    <definedName name="m8aanc" localSheetId="0">#REF!</definedName>
    <definedName name="m8aanc" localSheetId="0">#REF!</definedName>
    <definedName name="m8aanc" localSheetId="0">#REF!</definedName>
    <definedName name="m8aanc" localSheetId="0">#REF!</definedName>
    <definedName name="m8aanc" localSheetId="3">#REF!</definedName>
    <definedName name="m8aanc" localSheetId="3">#REF!</definedName>
    <definedName name="m8aanc" localSheetId="3">#REF!</definedName>
    <definedName name="m8aanc" localSheetId="3">#REF!</definedName>
    <definedName name="m8aanc" localSheetId="3">#REF!</definedName>
    <definedName name="m8aanc">#REF!</definedName>
    <definedName name="m8aavl" localSheetId="0">#REF!</definedName>
    <definedName name="m8aavl" localSheetId="0">#REF!</definedName>
    <definedName name="m8aavl" localSheetId="0">#REF!</definedName>
    <definedName name="m8aavl" localSheetId="0">#REF!</definedName>
    <definedName name="m8aavl" localSheetId="0">#REF!</definedName>
    <definedName name="m8aavl" localSheetId="3">#REF!</definedName>
    <definedName name="m8aavl" localSheetId="3">#REF!</definedName>
    <definedName name="m8aavl" localSheetId="3">#REF!</definedName>
    <definedName name="m8aavl" localSheetId="3">#REF!</definedName>
    <definedName name="m8aavl" localSheetId="3">#REF!</definedName>
    <definedName name="m8aavl">#REF!</definedName>
    <definedName name="m8amtc">'[75]t-h HA THE'!#REF!</definedName>
    <definedName name="m8anc">'[75]lam-moi'!#REF!</definedName>
    <definedName name="m8avl">'[75]lam-moi'!#REF!</definedName>
    <definedName name="MA">#N/A</definedName>
    <definedName name="ma_cong_nhan">'[53]bang cc'!#REF!</definedName>
    <definedName name="MA_DML" localSheetId="0">#REF!</definedName>
    <definedName name="MA_DML" localSheetId="0">#REF!</definedName>
    <definedName name="MA_DML" localSheetId="0">#REF!</definedName>
    <definedName name="MA_DML" localSheetId="0">#REF!</definedName>
    <definedName name="MA_DML" localSheetId="0">#REF!</definedName>
    <definedName name="MA_DML" localSheetId="3">#REF!</definedName>
    <definedName name="MA_DML" localSheetId="3">#REF!</definedName>
    <definedName name="MA_DML" localSheetId="3">#REF!</definedName>
    <definedName name="MA_DML" localSheetId="3">#REF!</definedName>
    <definedName name="MA_DML" localSheetId="3">#REF!</definedName>
    <definedName name="MA_DML">#REF!</definedName>
    <definedName name="MA_KH">#REF!</definedName>
    <definedName name="ma_khban" localSheetId="0">'[315]Ma KT'!$D$5:$D$20</definedName>
    <definedName name="ma_khban" localSheetId="3">'[315]Ma KT'!$D$5:$D$20</definedName>
    <definedName name="ma_khban">'[169]Ma KT'!$D$5:$D$20</definedName>
    <definedName name="ma_so_CBCNV">'[52]bang luong'!$D$10:$D$2054</definedName>
    <definedName name="_ma1">[129]Xuat152!$G$1:$G$65536</definedName>
    <definedName name="Ma3pnc" localSheetId="0">#REF!</definedName>
    <definedName name="Ma3pnc" localSheetId="0">#REF!</definedName>
    <definedName name="Ma3pnc" localSheetId="0">#REF!</definedName>
    <definedName name="Ma3pnc" localSheetId="0">#REF!</definedName>
    <definedName name="Ma3pnc" localSheetId="0">#REF!</definedName>
    <definedName name="Ma3pnc" localSheetId="3">#REF!</definedName>
    <definedName name="Ma3pnc" localSheetId="3">#REF!</definedName>
    <definedName name="Ma3pnc" localSheetId="3">#REF!</definedName>
    <definedName name="Ma3pnc" localSheetId="3">#REF!</definedName>
    <definedName name="Ma3pnc" localSheetId="3">#REF!</definedName>
    <definedName name="Ma3pnc">#REF!</definedName>
    <definedName name="Ma3pvl" localSheetId="0">#REF!</definedName>
    <definedName name="Ma3pvl" localSheetId="0">#REF!</definedName>
    <definedName name="Ma3pvl" localSheetId="0">#REF!</definedName>
    <definedName name="Ma3pvl" localSheetId="0">#REF!</definedName>
    <definedName name="Ma3pvl" localSheetId="0">#REF!</definedName>
    <definedName name="Ma3pvl" localSheetId="3">#REF!</definedName>
    <definedName name="Ma3pvl" localSheetId="3">#REF!</definedName>
    <definedName name="Ma3pvl" localSheetId="3">#REF!</definedName>
    <definedName name="Ma3pvl" localSheetId="3">#REF!</definedName>
    <definedName name="Ma3pvl" localSheetId="3">#REF!</definedName>
    <definedName name="Ma3pvl">#REF!</definedName>
    <definedName name="maa">'[196]Package A'!$D$6:$D$266</definedName>
    <definedName name="Maa3pnc" localSheetId="0">#REF!</definedName>
    <definedName name="Maa3pnc" localSheetId="0">#REF!</definedName>
    <definedName name="Maa3pnc" localSheetId="0">#REF!</definedName>
    <definedName name="Maa3pnc" localSheetId="0">#REF!</definedName>
    <definedName name="Maa3pnc" localSheetId="0">#REF!</definedName>
    <definedName name="Maa3pnc" localSheetId="3">#REF!</definedName>
    <definedName name="Maa3pnc" localSheetId="3">#REF!</definedName>
    <definedName name="Maa3pnc" localSheetId="3">#REF!</definedName>
    <definedName name="Maa3pnc" localSheetId="3">#REF!</definedName>
    <definedName name="Maa3pnc" localSheetId="3">#REF!</definedName>
    <definedName name="Maa3pnc">#REF!</definedName>
    <definedName name="Maa3pvl" localSheetId="0">#REF!</definedName>
    <definedName name="Maa3pvl" localSheetId="0">#REF!</definedName>
    <definedName name="Maa3pvl" localSheetId="0">#REF!</definedName>
    <definedName name="Maa3pvl" localSheetId="0">#REF!</definedName>
    <definedName name="Maa3pvl" localSheetId="0">#REF!</definedName>
    <definedName name="Maa3pvl" localSheetId="3">#REF!</definedName>
    <definedName name="Maa3pvl" localSheetId="3">#REF!</definedName>
    <definedName name="Maa3pvl" localSheetId="3">#REF!</definedName>
    <definedName name="Maa3pvl" localSheetId="3">#REF!</definedName>
    <definedName name="Maa3pvl" localSheetId="3">#REF!</definedName>
    <definedName name="Maa3pvl">#REF!</definedName>
    <definedName name="mab">'[196]Package B'!$D$6:$D$1078</definedName>
    <definedName name="_MAC12" localSheetId="0">#REF!</definedName>
    <definedName name="_MAC12" localSheetId="0">#REF!</definedName>
    <definedName name="_MAC12" localSheetId="0">#REF!</definedName>
    <definedName name="_MAC12" localSheetId="0">#REF!</definedName>
    <definedName name="_MAC12" localSheetId="0">#REF!</definedName>
    <definedName name="_MAC12" localSheetId="3">#REF!</definedName>
    <definedName name="_MAC12" localSheetId="3">#REF!</definedName>
    <definedName name="_MAC12" localSheetId="3">#REF!</definedName>
    <definedName name="_MAC12" localSheetId="3">#REF!</definedName>
    <definedName name="_MAC12" localSheetId="3">#REF!</definedName>
    <definedName name="_MAC12">#REF!</definedName>
    <definedName name="_MAC46" localSheetId="0">#REF!</definedName>
    <definedName name="_MAC46" localSheetId="0">#REF!</definedName>
    <definedName name="_MAC46" localSheetId="0">#REF!</definedName>
    <definedName name="_MAC46" localSheetId="0">#REF!</definedName>
    <definedName name="_MAC46" localSheetId="0">#REF!</definedName>
    <definedName name="_MAC46" localSheetId="3">#REF!</definedName>
    <definedName name="_MAC46" localSheetId="3">#REF!</definedName>
    <definedName name="_MAC46" localSheetId="3">#REF!</definedName>
    <definedName name="_MAC46" localSheetId="3">#REF!</definedName>
    <definedName name="_MAC46" localSheetId="3">#REF!</definedName>
    <definedName name="_MAC46">#REF!</definedName>
    <definedName name="machiphi">#REF!</definedName>
    <definedName name="MADONVI">OFFSET([287]NGUON!$C$1:$C$65536,COUNTA([287]NGUON!$C$1:$C$65536)-1,0,1)</definedName>
    <definedName name="mahang" localSheetId="0">#REF!</definedName>
    <definedName name="mahang" localSheetId="3">#REF!</definedName>
    <definedName name="mahang">#REF!</definedName>
    <definedName name="mahang_d">#REF!</definedName>
    <definedName name="mahang_n">#REF!</definedName>
    <definedName name="mahang_tdk">#REF!</definedName>
    <definedName name="mahang_X">#REF!</definedName>
    <definedName name="MAJ_CON_EQP" localSheetId="0">#REF!</definedName>
    <definedName name="MAJ_CON_EQP" localSheetId="0">#REF!</definedName>
    <definedName name="MAJ_CON_EQP" localSheetId="0">#REF!</definedName>
    <definedName name="MAJ_CON_EQP" localSheetId="0">#REF!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 localSheetId="3">#REF!</definedName>
    <definedName name="MAJ_CON_EQP">#REF!</definedName>
    <definedName name="makhachhang">#REF!</definedName>
    <definedName name="makho_n">#REF!</definedName>
    <definedName name="Mamoi">#REF!</definedName>
    <definedName name="mangay">#REF!</definedName>
    <definedName name="mangay1" localSheetId="0">[336]CT1!$F$1:$F$65536</definedName>
    <definedName name="mangay1" localSheetId="3">[336]CT1!$F$1:$F$65536</definedName>
    <definedName name="mangay1">[292]CT1!$F$1:$F$65536</definedName>
    <definedName name="_26MAÕ_HAØNG">#REF!</definedName>
    <definedName name="_27MAÕ_SOÁ_THUEÁ">#REF!</definedName>
    <definedName name="MARGINPLAN">#REF!</definedName>
    <definedName name="MARGINPROJ">#REF!</definedName>
    <definedName name="masaru">#REF!</definedName>
    <definedName name="maso_CN_BCcong">[52]chamcong!$D$9:$D$2152</definedName>
    <definedName name="Masonry">'[189]DGchitiet '!#REF!</definedName>
    <definedName name="masoPX">'[52]Dgia luong '!$C$10:$C$2155</definedName>
    <definedName name="MAT">'[6]COAT&amp;WRAP-QIOT-#3'!#REF!</definedName>
    <definedName name="Mat_cau">#REF!</definedName>
    <definedName name="mataikhoan">#REF!</definedName>
    <definedName name="matcnhap_n">#REF!</definedName>
    <definedName name="matcxuat_x">#REF!</definedName>
    <definedName name="matcxuatnhap_xn">#REF!</definedName>
    <definedName name="mathang">#REF!</definedName>
    <definedName name="matien">[138]SCT!$O$1:$O$65536</definedName>
    <definedName name="matit">[100]gvl!$Q$69</definedName>
    <definedName name="MATK">#REF!</definedName>
    <definedName name="MATK_M" localSheetId="0">[328]MATK!$A$6:$C$292</definedName>
    <definedName name="MATK_M" localSheetId="3">[328]MATK!$A$6:$C$292</definedName>
    <definedName name="MATK_M">[248]MATK!$A$6:$C$292</definedName>
    <definedName name="matkno" localSheetId="0">[312]socai!$T$7:$T$2523</definedName>
    <definedName name="matkno" localSheetId="3">[312]socai!$T$7:$T$2523</definedName>
    <definedName name="matkno">[167]socai!$T$7:$T$2523</definedName>
    <definedName name="mavattu">#REF!</definedName>
    <definedName name="may">#REF!</definedName>
    <definedName name="mayumi">#REF!</definedName>
    <definedName name="MB_Intel_Server_C440GX_Dual_Sl2_ATX">[278]DATA!#REF!</definedName>
    <definedName name="MB_Tomato_810B_Twin">[278]DATA!#REF!</definedName>
    <definedName name="Mba1p" localSheetId="0">#REF!</definedName>
    <definedName name="Mba1p" localSheetId="0">#REF!</definedName>
    <definedName name="Mba1p" localSheetId="0">#REF!</definedName>
    <definedName name="Mba1p" localSheetId="0">#REF!</definedName>
    <definedName name="Mba1p" localSheetId="0">#REF!</definedName>
    <definedName name="Mba1p" localSheetId="3">#REF!</definedName>
    <definedName name="Mba1p" localSheetId="3">#REF!</definedName>
    <definedName name="Mba1p" localSheetId="3">#REF!</definedName>
    <definedName name="Mba1p" localSheetId="3">#REF!</definedName>
    <definedName name="Mba1p" localSheetId="3">#REF!</definedName>
    <definedName name="Mba1p">#REF!</definedName>
    <definedName name="Mba3p" localSheetId="0">#REF!</definedName>
    <definedName name="Mba3p" localSheetId="0">#REF!</definedName>
    <definedName name="Mba3p" localSheetId="0">#REF!</definedName>
    <definedName name="Mba3p" localSheetId="0">#REF!</definedName>
    <definedName name="Mba3p" localSheetId="0">#REF!</definedName>
    <definedName name="Mba3p" localSheetId="3">#REF!</definedName>
    <definedName name="Mba3p" localSheetId="3">#REF!</definedName>
    <definedName name="Mba3p" localSheetId="3">#REF!</definedName>
    <definedName name="Mba3p" localSheetId="3">#REF!</definedName>
    <definedName name="Mba3p" localSheetId="3">#REF!</definedName>
    <definedName name="Mba3p">#REF!</definedName>
    <definedName name="Mbb3p" localSheetId="0">#REF!</definedName>
    <definedName name="Mbb3p" localSheetId="0">#REF!</definedName>
    <definedName name="Mbb3p" localSheetId="0">#REF!</definedName>
    <definedName name="Mbb3p" localSheetId="0">#REF!</definedName>
    <definedName name="Mbb3p" localSheetId="0">#REF!</definedName>
    <definedName name="Mbb3p" localSheetId="3">#REF!</definedName>
    <definedName name="Mbb3p" localSheetId="3">#REF!</definedName>
    <definedName name="Mbb3p" localSheetId="3">#REF!</definedName>
    <definedName name="Mbb3p" localSheetId="3">#REF!</definedName>
    <definedName name="Mbb3p" localSheetId="3">#REF!</definedName>
    <definedName name="Mbb3p">#REF!</definedName>
    <definedName name="Mbn1p" localSheetId="0">#REF!</definedName>
    <definedName name="Mbn1p" localSheetId="0">#REF!</definedName>
    <definedName name="Mbn1p" localSheetId="0">#REF!</definedName>
    <definedName name="Mbn1p" localSheetId="0">#REF!</definedName>
    <definedName name="Mbn1p" localSheetId="0">#REF!</definedName>
    <definedName name="Mbn1p" localSheetId="3">#REF!</definedName>
    <definedName name="Mbn1p" localSheetId="3">#REF!</definedName>
    <definedName name="Mbn1p" localSheetId="3">#REF!</definedName>
    <definedName name="Mbn1p" localSheetId="3">#REF!</definedName>
    <definedName name="Mbn1p" localSheetId="3">#REF!</definedName>
    <definedName name="Mbn1p">#REF!</definedName>
    <definedName name="mbnc">'[75]lam-moi'!#REF!</definedName>
    <definedName name="mbvl">'[75]lam-moi'!#REF!</definedName>
    <definedName name="mc">[24]Mong!$D$1:$M$65536</definedName>
    <definedName name="_Mc1">#REF!</definedName>
    <definedName name="_Mc2">#REF!</definedName>
    <definedName name="_Mc3">#REF!</definedName>
    <definedName name="_Mc4">#REF!</definedName>
    <definedName name="_Mc5">#REF!</definedName>
    <definedName name="_MCB600">[62]Tienlg!$B$268:$L$286</definedName>
    <definedName name="_MCB800">[62]Tienlg!$B$248:$L$266</definedName>
    <definedName name="_MCC3" localSheetId="0" hidden="1">{#N/A,#N/A,FALSE,"CCTV"}</definedName>
    <definedName name="_MCC3" localSheetId="3" hidden="1">{#N/A,#N/A,FALSE,"CCTV"}</definedName>
    <definedName name="_MCC3" hidden="1">{#N/A,#N/A,FALSE,"CCTV"}</definedName>
    <definedName name="MCCO" localSheetId="0" hidden="1">{#N/A,#N/A,FALSE,"CCTV"}</definedName>
    <definedName name="MCCO" localSheetId="3" hidden="1">{#N/A,#N/A,FALSE,"CCTV"}</definedName>
    <definedName name="MCCO" hidden="1">{#N/A,#N/A,FALSE,"CCTV"}</definedName>
    <definedName name="MCCO10" localSheetId="0" hidden="1">{#N/A,#N/A,FALSE,"CCTV"}</definedName>
    <definedName name="MCCO10" localSheetId="3" hidden="1">{#N/A,#N/A,FALSE,"CCTV"}</definedName>
    <definedName name="MCCO10" hidden="1">{#N/A,#N/A,FALSE,"CCTV"}</definedName>
    <definedName name="MCCO11" localSheetId="0" hidden="1">{#N/A,#N/A,FALSE,"CCTV"}</definedName>
    <definedName name="MCCO11" localSheetId="3" hidden="1">{#N/A,#N/A,FALSE,"CCTV"}</definedName>
    <definedName name="MCCO11" hidden="1">{#N/A,#N/A,FALSE,"CCTV"}</definedName>
    <definedName name="MCCO12" localSheetId="0" hidden="1">{#N/A,#N/A,FALSE,"CCTV"}</definedName>
    <definedName name="MCCO12" localSheetId="3" hidden="1">{#N/A,#N/A,FALSE,"CCTV"}</definedName>
    <definedName name="MCCO12" hidden="1">{#N/A,#N/A,FALSE,"CCTV"}</definedName>
    <definedName name="MCCO13" localSheetId="0" hidden="1">{#N/A,#N/A,FALSE,"CCTV"}</definedName>
    <definedName name="MCCO13" localSheetId="3" hidden="1">{#N/A,#N/A,FALSE,"CCTV"}</definedName>
    <definedName name="MCCO13" hidden="1">{#N/A,#N/A,FALSE,"CCTV"}</definedName>
    <definedName name="MCCO3" localSheetId="0" hidden="1">{#N/A,#N/A,FALSE,"CCTV"}</definedName>
    <definedName name="MCCO3" localSheetId="3" hidden="1">{#N/A,#N/A,FALSE,"CCTV"}</definedName>
    <definedName name="MCCO3" hidden="1">{#N/A,#N/A,FALSE,"CCTV"}</definedName>
    <definedName name="MCCO4" localSheetId="0" hidden="1">{#N/A,#N/A,FALSE,"CCTV"}</definedName>
    <definedName name="MCCO4" localSheetId="3" hidden="1">{#N/A,#N/A,FALSE,"CCTV"}</definedName>
    <definedName name="MCCO4" hidden="1">{#N/A,#N/A,FALSE,"CCTV"}</definedName>
    <definedName name="MCCO5" localSheetId="0" hidden="1">{#N/A,#N/A,FALSE,"CCTV"}</definedName>
    <definedName name="MCCO5" localSheetId="3" hidden="1">{#N/A,#N/A,FALSE,"CCTV"}</definedName>
    <definedName name="MCCO5" hidden="1">{#N/A,#N/A,FALSE,"CCTV"}</definedName>
    <definedName name="MCCO6" localSheetId="0" hidden="1">{#N/A,#N/A,FALSE,"CCTV"}</definedName>
    <definedName name="MCCO6" localSheetId="3" hidden="1">{#N/A,#N/A,FALSE,"CCTV"}</definedName>
    <definedName name="MCCO6" hidden="1">{#N/A,#N/A,FALSE,"CCTV"}</definedName>
    <definedName name="MCCO7" localSheetId="0" hidden="1">{#N/A,#N/A,FALSE,"CCTV"}</definedName>
    <definedName name="MCCO7" localSheetId="3" hidden="1">{#N/A,#N/A,FALSE,"CCTV"}</definedName>
    <definedName name="MCCO7" hidden="1">{#N/A,#N/A,FALSE,"CCTV"}</definedName>
    <definedName name="MCCO8" localSheetId="0" hidden="1">{#N/A,#N/A,FALSE,"CCTV"}</definedName>
    <definedName name="MCCO8" localSheetId="3" hidden="1">{#N/A,#N/A,FALSE,"CCTV"}</definedName>
    <definedName name="MCCO8" hidden="1">{#N/A,#N/A,FALSE,"CCTV"}</definedName>
    <definedName name="MCCO9" localSheetId="0" hidden="1">{#N/A,#N/A,FALSE,"CCTV"}</definedName>
    <definedName name="MCCO9" localSheetId="3" hidden="1">{#N/A,#N/A,FALSE,"CCTV"}</definedName>
    <definedName name="MCCO9" hidden="1">{#N/A,#N/A,FALSE,"CCTV"}</definedName>
    <definedName name="MCCOÙ" localSheetId="0" hidden="1">{#N/A,#N/A,FALSE,"CCTV"}</definedName>
    <definedName name="MCCOÙ" localSheetId="3" hidden="1">{#N/A,#N/A,FALSE,"CCTV"}</definedName>
    <definedName name="MCCOÙ" hidden="1">{#N/A,#N/A,FALSE,"CCTV"}</definedName>
    <definedName name="MCquaduong">[62]Tienlg!$B$228:$L$246</definedName>
    <definedName name="md">'[155]Bid Price Schedule'!$P$8</definedName>
    <definedName name="MDT">'[14]Giai trinh'!#REF!</definedName>
    <definedName name="MDTa">'[14]Giai trinh'!#REF!</definedName>
    <definedName name="me" localSheetId="0">#REF!</definedName>
    <definedName name="me" localSheetId="0">#REF!</definedName>
    <definedName name="me" localSheetId="0">#REF!</definedName>
    <definedName name="me" localSheetId="3">#REF!</definedName>
    <definedName name="me" localSheetId="3">#REF!</definedName>
    <definedName name="me" localSheetId="3">#REF!</definedName>
    <definedName name="me">#REF!</definedName>
    <definedName name="MetalWork">'[189]DGchitiet '!#REF!</definedName>
    <definedName name="Metkhoi" localSheetId="0">'[325]Chi tiet'!$O$1:$O$65536</definedName>
    <definedName name="Metkhoi" localSheetId="3">'[325]Chi tiet'!$O$1:$O$65536</definedName>
    <definedName name="Metkhoi">'[234]Chi tiet'!$O$1:$O$65536</definedName>
    <definedName name="MF">'[6]COAT&amp;WRAP-QIOT-#3'!#REF!</definedName>
    <definedName name="mg">[215]Input!#REF!</definedName>
    <definedName name="MG_A" localSheetId="0">#REF!</definedName>
    <definedName name="MG_A" localSheetId="0">#REF!</definedName>
    <definedName name="MG_A" localSheetId="0">#REF!</definedName>
    <definedName name="MG_A" localSheetId="0">#REF!</definedName>
    <definedName name="MG_A" localSheetId="0">#REF!</definedName>
    <definedName name="MG_A" localSheetId="3">#REF!</definedName>
    <definedName name="MG_A" localSheetId="3">#REF!</definedName>
    <definedName name="MG_A" localSheetId="3">#REF!</definedName>
    <definedName name="MG_A" localSheetId="3">#REF!</definedName>
    <definedName name="MG_A" localSheetId="3">#REF!</definedName>
    <definedName name="MG_A">#REF!</definedName>
    <definedName name="mg1.">[215]Input!#REF!</definedName>
    <definedName name="mg2.">[215]Input!#REF!</definedName>
    <definedName name="MiscellaneousWork">'[189]DGchitiet '!#REF!</definedName>
    <definedName name="mm" localSheetId="0" hidden="1">{"'Sheet1'!$L$16"}</definedName>
    <definedName name="mm" localSheetId="3" hidden="1">{"'Sheet1'!$L$16"}</definedName>
    <definedName name="mm" hidden="1">{"'Sheet1'!$L$16"}</definedName>
    <definedName name="mmm">[75]giathanh1!#REF!</definedName>
    <definedName name="MN" localSheetId="0">#REF!</definedName>
    <definedName name="MN" localSheetId="0">#REF!</definedName>
    <definedName name="MN" localSheetId="0">#REF!</definedName>
    <definedName name="MN" localSheetId="0">#REF!</definedName>
    <definedName name="MN" localSheetId="0">#REF!</definedName>
    <definedName name="MN" localSheetId="3">#REF!</definedName>
    <definedName name="MN" localSheetId="3">#REF!</definedName>
    <definedName name="MN" localSheetId="3">#REF!</definedName>
    <definedName name="MN" localSheetId="3">#REF!</definedName>
    <definedName name="MN" localSheetId="3">#REF!</definedName>
    <definedName name="MN">#REF!</definedName>
    <definedName name="MNTHTH">[218]Solieu!$E$27</definedName>
    <definedName name="MNTN">'[214]Xuly Data'!#REF!</definedName>
    <definedName name="MNTT">'[214]Xuly Data'!#REF!</definedName>
    <definedName name="moc">'[254]Gia vat tu'!$D$93</definedName>
    <definedName name="Møc_hao_phÝ">#REF!</definedName>
    <definedName name="MOI">#REF!</definedName>
    <definedName name="MOMENT">[274]PEDESB!#REF!</definedName>
    <definedName name="morita">#REF!</definedName>
    <definedName name="Morong">#REF!</definedName>
    <definedName name="Morong4054_85">#REF!</definedName>
    <definedName name="mp1x25">'[75]dongia (2)'!#REF!</definedName>
    <definedName name="mpc">[239]Sheet2!$C$13</definedName>
    <definedName name="MS">#REF!</definedName>
    <definedName name="mt">[262]Sheet2!$D$2</definedName>
    <definedName name="mtc">[239]Sheet2!$C$9</definedName>
    <definedName name="MTC1P">'[75]TONG HOP VL-NC TT'!#REF!</definedName>
    <definedName name="MTC3P">'[75]TONG HOP VL-NC TT'!#REF!</definedName>
    <definedName name="Mtccau">[208]ptm!$B$1:$J$65536</definedName>
    <definedName name="MTCHC">[75]TNHCHINH!$K$38</definedName>
    <definedName name="MTCMB">'[75]#REF'!#REF!</definedName>
    <definedName name="MTMAC12" localSheetId="0">#REF!</definedName>
    <definedName name="MTMAC12" localSheetId="0">#REF!</definedName>
    <definedName name="MTMAC12" localSheetId="0">#REF!</definedName>
    <definedName name="MTMAC12" localSheetId="0">#REF!</definedName>
    <definedName name="MTMAC12" localSheetId="0">#REF!</definedName>
    <definedName name="MTMAC12" localSheetId="3">#REF!</definedName>
    <definedName name="MTMAC12" localSheetId="3">#REF!</definedName>
    <definedName name="MTMAC12" localSheetId="3">#REF!</definedName>
    <definedName name="MTMAC12" localSheetId="3">#REF!</definedName>
    <definedName name="MTMAC12" localSheetId="3">#REF!</definedName>
    <definedName name="MTMAC12">#REF!</definedName>
    <definedName name="mtr">'[75]TH XL'!#REF!</definedName>
    <definedName name="mtram" localSheetId="0">#REF!</definedName>
    <definedName name="mtram" localSheetId="0">#REF!</definedName>
    <definedName name="mtram" localSheetId="0">#REF!</definedName>
    <definedName name="mtram" localSheetId="0">#REF!</definedName>
    <definedName name="mtram" localSheetId="0">#REF!</definedName>
    <definedName name="mtram" localSheetId="3">#REF!</definedName>
    <definedName name="mtram" localSheetId="3">#REF!</definedName>
    <definedName name="mtram" localSheetId="3">#REF!</definedName>
    <definedName name="mtram" localSheetId="3">#REF!</definedName>
    <definedName name="mtram" localSheetId="3">#REF!</definedName>
    <definedName name="mtram">#REF!</definedName>
    <definedName name="Mu">'[147]cross beam'!#REF!</definedName>
    <definedName name="Mu_">#REF!</definedName>
    <definedName name="MV">'[30]FA-LISTING'!#REF!</definedName>
    <definedName name="n" localSheetId="0">#REF!</definedName>
    <definedName name="n" localSheetId="0">#REF!</definedName>
    <definedName name="n" localSheetId="0">#REF!</definedName>
    <definedName name="n" localSheetId="0">#REF!</definedName>
    <definedName name="n" localSheetId="0">#REF!</definedName>
    <definedName name="n" localSheetId="3">#REF!</definedName>
    <definedName name="n" localSheetId="3">#REF!</definedName>
    <definedName name="n" localSheetId="3">#REF!</definedName>
    <definedName name="n" localSheetId="3">#REF!</definedName>
    <definedName name="n" localSheetId="3">#REF!</definedName>
    <definedName name="n">#REF!</definedName>
    <definedName name="n.d1">[215]Input!#REF!</definedName>
    <definedName name="n.d2">[215]Input!#REF!</definedName>
    <definedName name="N1IN">'[75]TONGKE3p '!$U$295</definedName>
    <definedName name="n1pig" localSheetId="0">#REF!</definedName>
    <definedName name="n1pig" localSheetId="0">#REF!</definedName>
    <definedName name="n1pig" localSheetId="0">#REF!</definedName>
    <definedName name="n1pig" localSheetId="0">#REF!</definedName>
    <definedName name="n1pig" localSheetId="0">#REF!</definedName>
    <definedName name="n1pig" localSheetId="3">#REF!</definedName>
    <definedName name="n1pig" localSheetId="3">#REF!</definedName>
    <definedName name="n1pig" localSheetId="3">#REF!</definedName>
    <definedName name="n1pig" localSheetId="3">#REF!</definedName>
    <definedName name="n1pig" localSheetId="3">#REF!</definedName>
    <definedName name="n1pig">#REF!</definedName>
    <definedName name="n1pignc">'[75]lam-moi'!#REF!</definedName>
    <definedName name="n1pigvl">'[75]lam-moi'!#REF!</definedName>
    <definedName name="n1pind" localSheetId="0">#REF!</definedName>
    <definedName name="n1pind" localSheetId="0">#REF!</definedName>
    <definedName name="n1pind" localSheetId="0">#REF!</definedName>
    <definedName name="n1pind" localSheetId="0">#REF!</definedName>
    <definedName name="n1pind" localSheetId="0">#REF!</definedName>
    <definedName name="n1pind" localSheetId="3">#REF!</definedName>
    <definedName name="n1pind" localSheetId="3">#REF!</definedName>
    <definedName name="n1pind" localSheetId="3">#REF!</definedName>
    <definedName name="n1pind" localSheetId="3">#REF!</definedName>
    <definedName name="n1pind" localSheetId="3">#REF!</definedName>
    <definedName name="n1pind">#REF!</definedName>
    <definedName name="n1pindnc">'[75]lam-moi'!#REF!</definedName>
    <definedName name="n1pindvl">'[75]lam-moi'!#REF!</definedName>
    <definedName name="n1ping" localSheetId="0">#REF!</definedName>
    <definedName name="n1ping" localSheetId="0">#REF!</definedName>
    <definedName name="n1ping" localSheetId="0">#REF!</definedName>
    <definedName name="n1ping" localSheetId="0">#REF!</definedName>
    <definedName name="n1ping" localSheetId="0">#REF!</definedName>
    <definedName name="n1ping" localSheetId="3">#REF!</definedName>
    <definedName name="n1ping" localSheetId="3">#REF!</definedName>
    <definedName name="n1ping" localSheetId="3">#REF!</definedName>
    <definedName name="n1ping" localSheetId="3">#REF!</definedName>
    <definedName name="n1ping" localSheetId="3">#REF!</definedName>
    <definedName name="n1ping">#REF!</definedName>
    <definedName name="n1pingnc">'[75]lam-moi'!#REF!</definedName>
    <definedName name="n1pingvl">'[75]lam-moi'!#REF!</definedName>
    <definedName name="n1pint" localSheetId="0">#REF!</definedName>
    <definedName name="n1pint" localSheetId="0">#REF!</definedName>
    <definedName name="n1pint" localSheetId="0">#REF!</definedName>
    <definedName name="n1pint" localSheetId="0">#REF!</definedName>
    <definedName name="n1pint" localSheetId="0">#REF!</definedName>
    <definedName name="n1pint" localSheetId="3">#REF!</definedName>
    <definedName name="n1pint" localSheetId="3">#REF!</definedName>
    <definedName name="n1pint" localSheetId="3">#REF!</definedName>
    <definedName name="n1pint" localSheetId="3">#REF!</definedName>
    <definedName name="n1pint" localSheetId="3">#REF!</definedName>
    <definedName name="n1pint">#REF!</definedName>
    <definedName name="n1pintnc">'[75]lam-moi'!#REF!</definedName>
    <definedName name="n1pintvl">'[75]lam-moi'!#REF!</definedName>
    <definedName name="n24nc">'[75]lam-moi'!#REF!</definedName>
    <definedName name="n24vl">'[75]lam-moi'!#REF!</definedName>
    <definedName name="n2mignc">'[75]lam-moi'!#REF!</definedName>
    <definedName name="n2migvl">'[75]lam-moi'!#REF!</definedName>
    <definedName name="n2min1nc">'[75]lam-moi'!#REF!</definedName>
    <definedName name="n2min1vl">'[75]lam-moi'!#REF!</definedName>
    <definedName name="Nam">#REF!</definedName>
    <definedName name="_nam5" localSheetId="0">#REF!</definedName>
    <definedName name="_nam5" localSheetId="3">#REF!</definedName>
    <definedName name="_nam5">#REF!</definedName>
    <definedName name="_nam7" localSheetId="0">#REF!</definedName>
    <definedName name="_nam7" localSheetId="3">#REF!</definedName>
    <definedName name="_nam7">#REF!</definedName>
    <definedName name="_nam8" localSheetId="0">#REF!</definedName>
    <definedName name="_nam8" localSheetId="3">#REF!</definedName>
    <definedName name="_nam8">#REF!</definedName>
    <definedName name="nanghang">[254]PhÇnCK!#REF!</definedName>
    <definedName name="Nc">#REF!</definedName>
    <definedName name="NC.M10.1">'[14]Giai trinh'!#REF!</definedName>
    <definedName name="NC.M10.2">'[14]Giai trinh'!#REF!</definedName>
    <definedName name="NC.MDT">'[14]Giai trinh'!#REF!</definedName>
    <definedName name="NC_CSCT" localSheetId="0">#REF!</definedName>
    <definedName name="NC_CSCT" localSheetId="0">#REF!</definedName>
    <definedName name="NC_CSCT" localSheetId="0">#REF!</definedName>
    <definedName name="NC_CSCT" localSheetId="0">#REF!</definedName>
    <definedName name="NC_CSCT" localSheetId="0">#REF!</definedName>
    <definedName name="NC_CSCT" localSheetId="3">#REF!</definedName>
    <definedName name="NC_CSCT" localSheetId="3">#REF!</definedName>
    <definedName name="NC_CSCT" localSheetId="3">#REF!</definedName>
    <definedName name="NC_CSCT" localSheetId="3">#REF!</definedName>
    <definedName name="NC_CSCT" localSheetId="3">#REF!</definedName>
    <definedName name="NC_CSCT">#REF!</definedName>
    <definedName name="NC_CTXD" localSheetId="0">#REF!</definedName>
    <definedName name="NC_CTXD" localSheetId="0">#REF!</definedName>
    <definedName name="NC_CTXD" localSheetId="0">#REF!</definedName>
    <definedName name="NC_CTXD" localSheetId="0">#REF!</definedName>
    <definedName name="NC_CTXD" localSheetId="0">#REF!</definedName>
    <definedName name="NC_CTXD" localSheetId="3">#REF!</definedName>
    <definedName name="NC_CTXD" localSheetId="3">#REF!</definedName>
    <definedName name="NC_CTXD" localSheetId="3">#REF!</definedName>
    <definedName name="NC_CTXD" localSheetId="3">#REF!</definedName>
    <definedName name="NC_CTXD" localSheetId="3">#REF!</definedName>
    <definedName name="NC_CTXD">#REF!</definedName>
    <definedName name="NC_RD" localSheetId="0">#REF!</definedName>
    <definedName name="NC_RD" localSheetId="0">#REF!</definedName>
    <definedName name="NC_RD" localSheetId="0">#REF!</definedName>
    <definedName name="NC_RD" localSheetId="0">#REF!</definedName>
    <definedName name="NC_RD" localSheetId="0">#REF!</definedName>
    <definedName name="NC_RD" localSheetId="3">#REF!</definedName>
    <definedName name="NC_RD" localSheetId="3">#REF!</definedName>
    <definedName name="NC_RD" localSheetId="3">#REF!</definedName>
    <definedName name="NC_RD" localSheetId="3">#REF!</definedName>
    <definedName name="NC_RD" localSheetId="3">#REF!</definedName>
    <definedName name="NC_RD">#REF!</definedName>
    <definedName name="NC_TD" localSheetId="0">#REF!</definedName>
    <definedName name="NC_TD" localSheetId="0">#REF!</definedName>
    <definedName name="NC_TD" localSheetId="0">#REF!</definedName>
    <definedName name="NC_TD" localSheetId="0">#REF!</definedName>
    <definedName name="NC_TD" localSheetId="0">#REF!</definedName>
    <definedName name="NC_TD" localSheetId="3">#REF!</definedName>
    <definedName name="NC_TD" localSheetId="3">#REF!</definedName>
    <definedName name="NC_TD" localSheetId="3">#REF!</definedName>
    <definedName name="NC_TD" localSheetId="3">#REF!</definedName>
    <definedName name="NC_TD" localSheetId="3">#REF!</definedName>
    <definedName name="NC_TD">#REF!</definedName>
    <definedName name="_nc151" localSheetId="0">#REF!</definedName>
    <definedName name="_nc151" localSheetId="3">#REF!</definedName>
    <definedName name="_nc151">#REF!</definedName>
    <definedName name="nc1nc">'[75]lam-moi'!#REF!</definedName>
    <definedName name="nc1p" localSheetId="0">#REF!</definedName>
    <definedName name="nc1p" localSheetId="0">#REF!</definedName>
    <definedName name="nc1p" localSheetId="0">#REF!</definedName>
    <definedName name="nc1p" localSheetId="0">#REF!</definedName>
    <definedName name="nc1p" localSheetId="0">#REF!</definedName>
    <definedName name="nc1p" localSheetId="3">#REF!</definedName>
    <definedName name="nc1p" localSheetId="3">#REF!</definedName>
    <definedName name="nc1p" localSheetId="3">#REF!</definedName>
    <definedName name="nc1p" localSheetId="3">#REF!</definedName>
    <definedName name="nc1p" localSheetId="3">#REF!</definedName>
    <definedName name="nc1p">#REF!</definedName>
    <definedName name="nc1vl">'[75]lam-moi'!#REF!</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nc24nc">'[75]lam-moi'!#REF!</definedName>
    <definedName name="nc24vl">'[75]lam-moi'!#REF!</definedName>
    <definedName name="_nc27">'[226]DG '!#REF!</definedName>
    <definedName name="nc2I">#REF!</definedName>
    <definedName name="nc2II">#REF!</definedName>
    <definedName name="nc2III">#REF!</definedName>
    <definedName name="nc2IV">#REF!</definedName>
    <definedName name="nc3.1I">#REF!</definedName>
    <definedName name="nc3.1II">#REF!</definedName>
    <definedName name="nc3.1III">#REF!</definedName>
    <definedName name="nc3.1IV">#REF!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I">#REF!</definedName>
    <definedName name="nc3II">#REF!</definedName>
    <definedName name="nc3III">#REF!</definedName>
    <definedName name="nc3IV">#REF!</definedName>
    <definedName name="nc3p" localSheetId="0">#REF!</definedName>
    <definedName name="nc3p" localSheetId="0">#REF!</definedName>
    <definedName name="nc3p" localSheetId="0">#REF!</definedName>
    <definedName name="nc3p" localSheetId="0">#REF!</definedName>
    <definedName name="nc3p" localSheetId="0">#REF!</definedName>
    <definedName name="nc3p" localSheetId="3">#REF!</definedName>
    <definedName name="nc3p" localSheetId="3">#REF!</definedName>
    <definedName name="nc3p" localSheetId="3">#REF!</definedName>
    <definedName name="nc3p" localSheetId="3">#REF!</definedName>
    <definedName name="nc3p" localSheetId="3">#REF!</definedName>
    <definedName name="nc3p">#REF!</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nc4I">#REF!</definedName>
    <definedName name="nc4II">#REF!</definedName>
    <definedName name="nc4III">#REF!</definedName>
    <definedName name="nc4IV">#REF!</definedName>
    <definedName name="nc5I">#REF!</definedName>
    <definedName name="nc5II">#REF!</definedName>
    <definedName name="nc5III">#REF!</definedName>
    <definedName name="nc5IV">#REF!</definedName>
    <definedName name="NCBD100" localSheetId="0">#REF!</definedName>
    <definedName name="NCBD100" localSheetId="0">#REF!</definedName>
    <definedName name="NCBD100" localSheetId="0">#REF!</definedName>
    <definedName name="NCBD100" localSheetId="0">#REF!</definedName>
    <definedName name="NCBD100" localSheetId="0">#REF!</definedName>
    <definedName name="NCBD100" localSheetId="3">#REF!</definedName>
    <definedName name="NCBD100" localSheetId="3">#REF!</definedName>
    <definedName name="NCBD100" localSheetId="3">#REF!</definedName>
    <definedName name="NCBD100" localSheetId="3">#REF!</definedName>
    <definedName name="NCBD100" localSheetId="3">#REF!</definedName>
    <definedName name="NCBD100">#REF!</definedName>
    <definedName name="NCBD200" localSheetId="0">#REF!</definedName>
    <definedName name="NCBD200" localSheetId="0">#REF!</definedName>
    <definedName name="NCBD200" localSheetId="0">#REF!</definedName>
    <definedName name="NCBD200" localSheetId="0">#REF!</definedName>
    <definedName name="NCBD200" localSheetId="0">#REF!</definedName>
    <definedName name="NCBD200" localSheetId="3">#REF!</definedName>
    <definedName name="NCBD200" localSheetId="3">#REF!</definedName>
    <definedName name="NCBD200" localSheetId="3">#REF!</definedName>
    <definedName name="NCBD200" localSheetId="3">#REF!</definedName>
    <definedName name="NCBD200" localSheetId="3">#REF!</definedName>
    <definedName name="NCBD200">#REF!</definedName>
    <definedName name="NCBD250" localSheetId="0">#REF!</definedName>
    <definedName name="NCBD250" localSheetId="0">#REF!</definedName>
    <definedName name="NCBD250" localSheetId="0">#REF!</definedName>
    <definedName name="NCBD250" localSheetId="0">#REF!</definedName>
    <definedName name="NCBD250" localSheetId="0">#REF!</definedName>
    <definedName name="NCBD250" localSheetId="3">#REF!</definedName>
    <definedName name="NCBD250" localSheetId="3">#REF!</definedName>
    <definedName name="NCBD250" localSheetId="3">#REF!</definedName>
    <definedName name="NCBD250" localSheetId="3">#REF!</definedName>
    <definedName name="NCBD250" localSheetId="3">#REF!</definedName>
    <definedName name="NCBD250">#REF!</definedName>
    <definedName name="NCcap0.7" localSheetId="0">#REF!</definedName>
    <definedName name="NCcap0.7" localSheetId="0">#REF!</definedName>
    <definedName name="NCcap0.7" localSheetId="0">#REF!</definedName>
    <definedName name="NCcap0.7" localSheetId="0">#REF!</definedName>
    <definedName name="NCcap0.7" localSheetId="0">#REF!</definedName>
    <definedName name="NCcap0.7" localSheetId="3">#REF!</definedName>
    <definedName name="NCcap0.7" localSheetId="3">#REF!</definedName>
    <definedName name="NCcap0.7" localSheetId="3">#REF!</definedName>
    <definedName name="NCcap0.7" localSheetId="3">#REF!</definedName>
    <definedName name="NCcap0.7" localSheetId="3">#REF!</definedName>
    <definedName name="NCcap0.7">#REF!</definedName>
    <definedName name="NCcap1" localSheetId="0">#REF!</definedName>
    <definedName name="NCcap1" localSheetId="0">#REF!</definedName>
    <definedName name="NCcap1" localSheetId="0">#REF!</definedName>
    <definedName name="NCcap1" localSheetId="0">#REF!</definedName>
    <definedName name="NCcap1" localSheetId="0">#REF!</definedName>
    <definedName name="NCcap1" localSheetId="3">#REF!</definedName>
    <definedName name="NCcap1" localSheetId="3">#REF!</definedName>
    <definedName name="NCcap1" localSheetId="3">#REF!</definedName>
    <definedName name="NCcap1" localSheetId="3">#REF!</definedName>
    <definedName name="NCcap1" localSheetId="3">#REF!</definedName>
    <definedName name="NCcap1">#REF!</definedName>
    <definedName name="nccc2">'[158]nhan cong'!#REF!</definedName>
    <definedName name="ncdd">'[75]TH XL'!#REF!</definedName>
    <definedName name="NCDD2">'[75]TH XL'!#REF!</definedName>
    <definedName name="NCHC">[75]TNHCHINH!$J$38</definedName>
    <definedName name="NCKT" localSheetId="0">#REF!</definedName>
    <definedName name="NCKT" localSheetId="0">#REF!</definedName>
    <definedName name="NCKT" localSheetId="0">#REF!</definedName>
    <definedName name="NCKT" localSheetId="0">#REF!</definedName>
    <definedName name="NCKT" localSheetId="0">#REF!</definedName>
    <definedName name="NCKT" localSheetId="3">#REF!</definedName>
    <definedName name="NCKT" localSheetId="3">#REF!</definedName>
    <definedName name="NCKT" localSheetId="3">#REF!</definedName>
    <definedName name="NCKT" localSheetId="3">#REF!</definedName>
    <definedName name="NCKT" localSheetId="3">#REF!</definedName>
    <definedName name="NCKT">#REF!</definedName>
    <definedName name="_NCL100" localSheetId="0">#REF!</definedName>
    <definedName name="_NCL100" localSheetId="0">#REF!</definedName>
    <definedName name="_NCL100" localSheetId="0">#REF!</definedName>
    <definedName name="_NCL100" localSheetId="0">#REF!</definedName>
    <definedName name="_NCL100" localSheetId="0">#REF!</definedName>
    <definedName name="_NCL100" localSheetId="3">#REF!</definedName>
    <definedName name="_NCL100" localSheetId="3">#REF!</definedName>
    <definedName name="_NCL100" localSheetId="3">#REF!</definedName>
    <definedName name="_NCL100" localSheetId="3">#REF!</definedName>
    <definedName name="_NCL100" localSheetId="3">#REF!</definedName>
    <definedName name="_NCL100">#REF!</definedName>
    <definedName name="_NCL200" localSheetId="0">#REF!</definedName>
    <definedName name="_NCL200" localSheetId="0">#REF!</definedName>
    <definedName name="_NCL200" localSheetId="0">#REF!</definedName>
    <definedName name="_NCL200" localSheetId="0">#REF!</definedName>
    <definedName name="_NCL200" localSheetId="0">#REF!</definedName>
    <definedName name="_NCL200" localSheetId="3">#REF!</definedName>
    <definedName name="_NCL200" localSheetId="3">#REF!</definedName>
    <definedName name="_NCL200" localSheetId="3">#REF!</definedName>
    <definedName name="_NCL200" localSheetId="3">#REF!</definedName>
    <definedName name="_NCL200" localSheetId="3">#REF!</definedName>
    <definedName name="_NCL200">#REF!</definedName>
    <definedName name="_NCL250" localSheetId="0">#REF!</definedName>
    <definedName name="_NCL250" localSheetId="0">#REF!</definedName>
    <definedName name="_NCL250" localSheetId="0">#REF!</definedName>
    <definedName name="_NCL250" localSheetId="0">#REF!</definedName>
    <definedName name="_NCL250" localSheetId="0">#REF!</definedName>
    <definedName name="_NCL250" localSheetId="3">#REF!</definedName>
    <definedName name="_NCL250" localSheetId="3">#REF!</definedName>
    <definedName name="_NCL250" localSheetId="3">#REF!</definedName>
    <definedName name="_NCL250" localSheetId="3">#REF!</definedName>
    <definedName name="_NCL250" localSheetId="3">#REF!</definedName>
    <definedName name="_NCL250">#REF!</definedName>
    <definedName name="ncong">#REF!</definedName>
    <definedName name="nctr">'[75]TH XL'!#REF!</definedName>
    <definedName name="nctram" localSheetId="0">#REF!</definedName>
    <definedName name="nctram" localSheetId="0">#REF!</definedName>
    <definedName name="nctram" localSheetId="0">#REF!</definedName>
    <definedName name="nctram" localSheetId="0">#REF!</definedName>
    <definedName name="nctram" localSheetId="0">#REF!</definedName>
    <definedName name="nctram" localSheetId="3">#REF!</definedName>
    <definedName name="nctram" localSheetId="3">#REF!</definedName>
    <definedName name="nctram" localSheetId="3">#REF!</definedName>
    <definedName name="nctram" localSheetId="3">#REF!</definedName>
    <definedName name="nctram" localSheetId="3">#REF!</definedName>
    <definedName name="nctram">#REF!</definedName>
    <definedName name="NCVC100" localSheetId="0">#REF!</definedName>
    <definedName name="NCVC100" localSheetId="0">#REF!</definedName>
    <definedName name="NCVC100" localSheetId="0">#REF!</definedName>
    <definedName name="NCVC100" localSheetId="0">#REF!</definedName>
    <definedName name="NCVC100" localSheetId="0">#REF!</definedName>
    <definedName name="NCVC100" localSheetId="3">#REF!</definedName>
    <definedName name="NCVC100" localSheetId="3">#REF!</definedName>
    <definedName name="NCVC100" localSheetId="3">#REF!</definedName>
    <definedName name="NCVC100" localSheetId="3">#REF!</definedName>
    <definedName name="NCVC100" localSheetId="3">#REF!</definedName>
    <definedName name="NCVC100">#REF!</definedName>
    <definedName name="NCVC200" localSheetId="0">#REF!</definedName>
    <definedName name="NCVC200" localSheetId="0">#REF!</definedName>
    <definedName name="NCVC200" localSheetId="0">#REF!</definedName>
    <definedName name="NCVC200" localSheetId="0">#REF!</definedName>
    <definedName name="NCVC200" localSheetId="0">#REF!</definedName>
    <definedName name="NCVC200" localSheetId="3">#REF!</definedName>
    <definedName name="NCVC200" localSheetId="3">#REF!</definedName>
    <definedName name="NCVC200" localSheetId="3">#REF!</definedName>
    <definedName name="NCVC200" localSheetId="3">#REF!</definedName>
    <definedName name="NCVC200" localSheetId="3">#REF!</definedName>
    <definedName name="NCVC200">#REF!</definedName>
    <definedName name="NCVC250" localSheetId="0">#REF!</definedName>
    <definedName name="NCVC250" localSheetId="0">#REF!</definedName>
    <definedName name="NCVC250" localSheetId="0">#REF!</definedName>
    <definedName name="NCVC250" localSheetId="0">#REF!</definedName>
    <definedName name="NCVC250" localSheetId="0">#REF!</definedName>
    <definedName name="NCVC250" localSheetId="3">#REF!</definedName>
    <definedName name="NCVC250" localSheetId="3">#REF!</definedName>
    <definedName name="NCVC250" localSheetId="3">#REF!</definedName>
    <definedName name="NCVC250" localSheetId="3">#REF!</definedName>
    <definedName name="NCVC250" localSheetId="3">#REF!</definedName>
    <definedName name="NCVC250">#REF!</definedName>
    <definedName name="NCVC3P" localSheetId="0">#REF!</definedName>
    <definedName name="NCVC3P" localSheetId="0">#REF!</definedName>
    <definedName name="NCVC3P" localSheetId="0">#REF!</definedName>
    <definedName name="NCVC3P" localSheetId="0">#REF!</definedName>
    <definedName name="NCVC3P" localSheetId="0">#REF!</definedName>
    <definedName name="NCVC3P" localSheetId="3">#REF!</definedName>
    <definedName name="NCVC3P" localSheetId="3">#REF!</definedName>
    <definedName name="NCVC3P" localSheetId="3">#REF!</definedName>
    <definedName name="NCVC3P" localSheetId="3">#REF!</definedName>
    <definedName name="NCVC3P" localSheetId="3">#REF!</definedName>
    <definedName name="NCVC3P">#REF!</definedName>
    <definedName name="nd">[50]gVL!$Q$30</definedName>
    <definedName name="NDungPG">#REF!</definedName>
    <definedName name="NET" localSheetId="0">#REF!</definedName>
    <definedName name="NET" localSheetId="0">#REF!</definedName>
    <definedName name="NET" localSheetId="0">#REF!</definedName>
    <definedName name="NET" localSheetId="0">#REF!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 localSheetId="3">#REF!</definedName>
    <definedName name="NET">#REF!</definedName>
    <definedName name="NET_1" localSheetId="0">#REF!</definedName>
    <definedName name="NET_1" localSheetId="0">#REF!</definedName>
    <definedName name="NET_1" localSheetId="0">#REF!</definedName>
    <definedName name="NET_1" localSheetId="0">#REF!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 localSheetId="3">#REF!</definedName>
    <definedName name="NET_1">#REF!</definedName>
    <definedName name="NET_ANA" localSheetId="0">#REF!</definedName>
    <definedName name="NET_ANA" localSheetId="0">#REF!</definedName>
    <definedName name="NET_ANA" localSheetId="0">#REF!</definedName>
    <definedName name="NET_ANA" localSheetId="0">#REF!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 localSheetId="3">#REF!</definedName>
    <definedName name="NET_ANA">#REF!</definedName>
    <definedName name="NET_ANA_1" localSheetId="0">#REF!</definedName>
    <definedName name="NET_ANA_1" localSheetId="0">#REF!</definedName>
    <definedName name="NET_ANA_1" localSheetId="0">#REF!</definedName>
    <definedName name="NET_ANA_1" localSheetId="0">#REF!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 localSheetId="3">#REF!</definedName>
    <definedName name="NET_ANA_1">#REF!</definedName>
    <definedName name="NET_ANA_2" localSheetId="0">#REF!</definedName>
    <definedName name="NET_ANA_2" localSheetId="0">#REF!</definedName>
    <definedName name="NET_ANA_2" localSheetId="0">#REF!</definedName>
    <definedName name="NET_ANA_2" localSheetId="0">#REF!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 localSheetId="3">#REF!</definedName>
    <definedName name="NET_ANA_2">#REF!</definedName>
    <definedName name="_NET2" localSheetId="0">#REF!</definedName>
    <definedName name="_NET2" localSheetId="0">#REF!</definedName>
    <definedName name="_NET2" localSheetId="0">#REF!</definedName>
    <definedName name="_NET2" localSheetId="0">#REF!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 localSheetId="3">#REF!</definedName>
    <definedName name="_NET2">#REF!</definedName>
    <definedName name="NEWNAME" localSheetId="0" hidden="1">{#N/A,#N/A,FALSE,"CCTV"}</definedName>
    <definedName name="NEWNAME" localSheetId="3" hidden="1">{#N/A,#N/A,FALSE,"CCTV"}</definedName>
    <definedName name="NEWNAME" hidden="1">{#N/A,#N/A,FALSE,"CCTV"}</definedName>
    <definedName name="ng">[215]Input!#REF!</definedName>
    <definedName name="ng1.">[215]Input!#REF!</definedName>
    <definedName name="ng2.">[215]Input!#REF!</definedName>
    <definedName name="_nga3">[270]gvl!$N$17</definedName>
    <definedName name="NGANHANG">OFFSET([287]NGUON!$F$1:$F$65536,COUNTIF([287]NGUON!$F$1:$F$65536,"&lt;&gt;0")-1,0,1)</definedName>
    <definedName name="NGAØY">#REF!</definedName>
    <definedName name="ngau" localSheetId="0">#REF!</definedName>
    <definedName name="ngau" localSheetId="3">#REF!</definedName>
    <definedName name="ngau">#REF!</definedName>
    <definedName name="NGAY">OFFSET([287]NGUON!$B$1:$B$65536,COUNTA([287]NGUON!$B$1:$B$65536)-1,0,1)</definedName>
    <definedName name="Ngay_Dilam">[52]chamcong!$O$9:$O$2152</definedName>
    <definedName name="NgayPG">#REF!</definedName>
    <definedName name="nghi_bq">'[232]truc tiep'!#REF!</definedName>
    <definedName name="nghi_bv">'[232]truc tiep'!#REF!</definedName>
    <definedName name="nghi_ck">'[232]truc tiep'!#REF!</definedName>
    <definedName name="nghi_d1">'[232]truc tiep'!#REF!</definedName>
    <definedName name="nghi_d2">'[232]truc tiep'!#REF!</definedName>
    <definedName name="nghi_d3">'[232]truc tiep'!#REF!</definedName>
    <definedName name="nghi_dl">'[232]truc tiep'!#REF!</definedName>
    <definedName name="nghi_kcs">'[232]truc tiep'!#REF!</definedName>
    <definedName name="nghi_nb">'[232]truc tiep'!#REF!</definedName>
    <definedName name="nghi_ngio">'[232]truc tiep'!#REF!</definedName>
    <definedName name="nghi_nv">'[232]truc tiep'!#REF!</definedName>
    <definedName name="nghi_t3">'[232]truc tiep'!#REF!</definedName>
    <definedName name="nghi_t4">'[232]truc tiep'!#REF!</definedName>
    <definedName name="nghi_t5">'[232]truc tiep'!#REF!</definedName>
    <definedName name="nghi_t6">'[232]truc tiep'!#REF!</definedName>
    <definedName name="nghi_tc">'[232]truc tiep'!#REF!</definedName>
    <definedName name="nghi_tm">'[232]truc tiep'!#REF!</definedName>
    <definedName name="nghi_vs">'[232]truc tiep'!#REF!</definedName>
    <definedName name="nghi_xh">'[232]truc tiep'!#REF!</definedName>
    <definedName name="NH" localSheetId="0">#REF!</definedName>
    <definedName name="NH" localSheetId="0">#REF!</definedName>
    <definedName name="NH" localSheetId="0">#REF!</definedName>
    <definedName name="NH" localSheetId="0">#REF!</definedName>
    <definedName name="NH" localSheetId="0">#REF!</definedName>
    <definedName name="NH" localSheetId="3">#REF!</definedName>
    <definedName name="NH" localSheetId="3">#REF!</definedName>
    <definedName name="NH" localSheetId="3">#REF!</definedName>
    <definedName name="NH" localSheetId="3">#REF!</definedName>
    <definedName name="NH" localSheetId="3">#REF!</definedName>
    <definedName name="NH">#REF!</definedName>
    <definedName name="Nh_n_cáng">#REF!</definedName>
    <definedName name="nhapthan">#REF!</definedName>
    <definedName name="nhapthancb155" localSheetId="0">SUM(IF('[315]NKKD '!$B$10:$B1048576='[315]NKKD '!$B1,IF('[315]NKKD '!$J$10:$J1048576=1542,'[315]NKKD '!$L$10:$L1048576,0)),0)</definedName>
    <definedName name="nhapthancb155" localSheetId="3">SUM(IF('[315]NKKD '!$B$10:$B1048576='[315]NKKD '!$B1,IF('[315]NKKD '!$J$10:$J1048576=1542,'[315]NKKD '!$L$10:$L1048576,0)),0)</definedName>
    <definedName name="nhapthancb155">SUM(IF('[169]NKKD '!$B$10:$B1048576='[169]NKKD '!$B1,IF('[169]NKKD '!$J$10:$J1048576=1542,'[169]NKKD '!$L$10:$L1048576,0)),0)</definedName>
    <definedName name="nhn" localSheetId="0">#REF!</definedName>
    <definedName name="nhn" localSheetId="0">#REF!</definedName>
    <definedName name="nhn" localSheetId="0">#REF!</definedName>
    <definedName name="nhn" localSheetId="0">#REF!</definedName>
    <definedName name="nhn" localSheetId="0">#REF!</definedName>
    <definedName name="nhn" localSheetId="3">#REF!</definedName>
    <definedName name="nhn" localSheetId="3">#REF!</definedName>
    <definedName name="nhn" localSheetId="3">#REF!</definedName>
    <definedName name="nhn" localSheetId="3">#REF!</definedName>
    <definedName name="nhn" localSheetId="3">#REF!</definedName>
    <definedName name="nhn">#REF!</definedName>
    <definedName name="nhnnc">'[75]lam-moi'!#REF!</definedName>
    <definedName name="nhnvl">'[75]lam-moi'!#REF!</definedName>
    <definedName name="nhom_maco" localSheetId="0">IF('CDKT_Q4-2014'!nk_tkco=331,'CDKT_Q4-2014'!ma_khban,"")</definedName>
    <definedName name="nhom_maco" localSheetId="3">IF('TM BCTC'!nk_tkco=331,'TM BCTC'!ma_khban,"")</definedName>
    <definedName name="nhom_maco">IF(nk_tkco=331,ma_khban,"")</definedName>
    <definedName name="nhom_mano" localSheetId="0">IF('CDKT_Q4-2014'!nk_tkno=642,ma_tk642,'CDKT_Q4-2014'!ma_khban)</definedName>
    <definedName name="nhom_mano" localSheetId="3">IF('TM BCTC'!nk_tkno=642,ma_tk642,'TM BCTC'!ma_khban)</definedName>
    <definedName name="nhom_mano">IF(nk_tkno=642,ma_tk642,ma_khban)</definedName>
    <definedName name="NHot" localSheetId="0">#REF!</definedName>
    <definedName name="NHot" localSheetId="0">#REF!</definedName>
    <definedName name="NHot" localSheetId="0">#REF!</definedName>
    <definedName name="NHot" localSheetId="0">#REF!</definedName>
    <definedName name="NHot" localSheetId="0">#REF!</definedName>
    <definedName name="NHot" localSheetId="3">#REF!</definedName>
    <definedName name="NHot" localSheetId="3">#REF!</definedName>
    <definedName name="NHot" localSheetId="3">#REF!</definedName>
    <definedName name="NHot" localSheetId="3">#REF!</definedName>
    <definedName name="NHot" localSheetId="3">#REF!</definedName>
    <definedName name="NHot">#REF!</definedName>
    <definedName name="nhua" localSheetId="0">#REF!</definedName>
    <definedName name="nhua" localSheetId="3">#REF!</definedName>
    <definedName name="nhua">#REF!</definedName>
    <definedName name="nig" localSheetId="0">#REF!</definedName>
    <definedName name="nig" localSheetId="0">#REF!</definedName>
    <definedName name="nig" localSheetId="0">#REF!</definedName>
    <definedName name="nig" localSheetId="0">#REF!</definedName>
    <definedName name="nig" localSheetId="0">#REF!</definedName>
    <definedName name="nig" localSheetId="3">#REF!</definedName>
    <definedName name="nig" localSheetId="3">#REF!</definedName>
    <definedName name="nig" localSheetId="3">#REF!</definedName>
    <definedName name="nig" localSheetId="3">#REF!</definedName>
    <definedName name="nig" localSheetId="3">#REF!</definedName>
    <definedName name="nig">#REF!</definedName>
    <definedName name="NIG13p">'[75]TONGKE3p '!$T$295</definedName>
    <definedName name="nig1p" localSheetId="0">#REF!</definedName>
    <definedName name="nig1p" localSheetId="0">#REF!</definedName>
    <definedName name="nig1p" localSheetId="0">#REF!</definedName>
    <definedName name="nig1p" localSheetId="0">#REF!</definedName>
    <definedName name="nig1p" localSheetId="0">#REF!</definedName>
    <definedName name="nig1p" localSheetId="3">#REF!</definedName>
    <definedName name="nig1p" localSheetId="3">#REF!</definedName>
    <definedName name="nig1p" localSheetId="3">#REF!</definedName>
    <definedName name="nig1p" localSheetId="3">#REF!</definedName>
    <definedName name="nig1p" localSheetId="3">#REF!</definedName>
    <definedName name="nig1p">#REF!</definedName>
    <definedName name="nig3p" localSheetId="0">#REF!</definedName>
    <definedName name="nig3p" localSheetId="0">#REF!</definedName>
    <definedName name="nig3p" localSheetId="0">#REF!</definedName>
    <definedName name="nig3p" localSheetId="0">#REF!</definedName>
    <definedName name="nig3p" localSheetId="0">#REF!</definedName>
    <definedName name="nig3p" localSheetId="3">#REF!</definedName>
    <definedName name="nig3p" localSheetId="3">#REF!</definedName>
    <definedName name="nig3p" localSheetId="3">#REF!</definedName>
    <definedName name="nig3p" localSheetId="3">#REF!</definedName>
    <definedName name="nig3p" localSheetId="3">#REF!</definedName>
    <definedName name="nig3p">#REF!</definedName>
    <definedName name="nightnc">[75]gtrinh!#REF!</definedName>
    <definedName name="nightvl">[75]gtrinh!#REF!</definedName>
    <definedName name="nignc1p" localSheetId="0">#REF!</definedName>
    <definedName name="nignc1p" localSheetId="0">#REF!</definedName>
    <definedName name="nignc1p" localSheetId="0">#REF!</definedName>
    <definedName name="nignc1p" localSheetId="0">#REF!</definedName>
    <definedName name="nignc1p" localSheetId="0">#REF!</definedName>
    <definedName name="nignc1p" localSheetId="3">#REF!</definedName>
    <definedName name="nignc1p" localSheetId="3">#REF!</definedName>
    <definedName name="nignc1p" localSheetId="3">#REF!</definedName>
    <definedName name="nignc1p" localSheetId="3">#REF!</definedName>
    <definedName name="nignc1p" localSheetId="3">#REF!</definedName>
    <definedName name="nignc1p">#REF!</definedName>
    <definedName name="nignc3p">'[75]CHITIET VL-NC'!$G$107</definedName>
    <definedName name="nigvl1p" localSheetId="0">#REF!</definedName>
    <definedName name="nigvl1p" localSheetId="0">#REF!</definedName>
    <definedName name="nigvl1p" localSheetId="0">#REF!</definedName>
    <definedName name="nigvl1p" localSheetId="0">#REF!</definedName>
    <definedName name="nigvl1p" localSheetId="0">#REF!</definedName>
    <definedName name="nigvl1p" localSheetId="3">#REF!</definedName>
    <definedName name="nigvl1p" localSheetId="3">#REF!</definedName>
    <definedName name="nigvl1p" localSheetId="3">#REF!</definedName>
    <definedName name="nigvl1p" localSheetId="3">#REF!</definedName>
    <definedName name="nigvl1p" localSheetId="3">#REF!</definedName>
    <definedName name="nigvl1p">#REF!</definedName>
    <definedName name="nigvl3p">'[75]CHITIET VL-NC'!$G$99</definedName>
    <definedName name="nin" localSheetId="0">#REF!</definedName>
    <definedName name="nin" localSheetId="0">#REF!</definedName>
    <definedName name="nin" localSheetId="0">#REF!</definedName>
    <definedName name="nin" localSheetId="0">#REF!</definedName>
    <definedName name="nin" localSheetId="0">#REF!</definedName>
    <definedName name="nin" localSheetId="3">#REF!</definedName>
    <definedName name="nin" localSheetId="3">#REF!</definedName>
    <definedName name="nin" localSheetId="3">#REF!</definedName>
    <definedName name="nin" localSheetId="3">#REF!</definedName>
    <definedName name="nin" localSheetId="3">#REF!</definedName>
    <definedName name="nin">#REF!</definedName>
    <definedName name="nin14nc3p" localSheetId="0">#REF!</definedName>
    <definedName name="nin14nc3p" localSheetId="0">#REF!</definedName>
    <definedName name="nin14nc3p" localSheetId="0">#REF!</definedName>
    <definedName name="nin14nc3p" localSheetId="0">#REF!</definedName>
    <definedName name="nin14nc3p" localSheetId="0">#REF!</definedName>
    <definedName name="nin14nc3p" localSheetId="3">#REF!</definedName>
    <definedName name="nin14nc3p" localSheetId="3">#REF!</definedName>
    <definedName name="nin14nc3p" localSheetId="3">#REF!</definedName>
    <definedName name="nin14nc3p" localSheetId="3">#REF!</definedName>
    <definedName name="nin14nc3p" localSheetId="3">#REF!</definedName>
    <definedName name="nin14nc3p">#REF!</definedName>
    <definedName name="nin14vl3p" localSheetId="0">#REF!</definedName>
    <definedName name="nin14vl3p" localSheetId="0">#REF!</definedName>
    <definedName name="nin14vl3p" localSheetId="0">#REF!</definedName>
    <definedName name="nin14vl3p" localSheetId="0">#REF!</definedName>
    <definedName name="nin14vl3p" localSheetId="0">#REF!</definedName>
    <definedName name="nin14vl3p" localSheetId="3">#REF!</definedName>
    <definedName name="nin14vl3p" localSheetId="3">#REF!</definedName>
    <definedName name="nin14vl3p" localSheetId="3">#REF!</definedName>
    <definedName name="nin14vl3p" localSheetId="3">#REF!</definedName>
    <definedName name="nin14vl3p" localSheetId="3">#REF!</definedName>
    <definedName name="nin14vl3p">#REF!</definedName>
    <definedName name="_nin190" localSheetId="0">#REF!</definedName>
    <definedName name="_nin190" localSheetId="0">#REF!</definedName>
    <definedName name="_nin190" localSheetId="0">#REF!</definedName>
    <definedName name="_nin190" localSheetId="0">#REF!</definedName>
    <definedName name="_nin190" localSheetId="0">#REF!</definedName>
    <definedName name="_nin190" localSheetId="3">#REF!</definedName>
    <definedName name="_nin190" localSheetId="3">#REF!</definedName>
    <definedName name="_nin190" localSheetId="3">#REF!</definedName>
    <definedName name="_nin190" localSheetId="3">#REF!</definedName>
    <definedName name="_nin190" localSheetId="3">#REF!</definedName>
    <definedName name="_nin190">#REF!</definedName>
    <definedName name="nin1903p" localSheetId="0">#REF!</definedName>
    <definedName name="nin1903p" localSheetId="0">#REF!</definedName>
    <definedName name="nin1903p" localSheetId="0">#REF!</definedName>
    <definedName name="nin1903p" localSheetId="0">#REF!</definedName>
    <definedName name="nin1903p" localSheetId="0">#REF!</definedName>
    <definedName name="nin1903p" localSheetId="3">#REF!</definedName>
    <definedName name="nin1903p" localSheetId="3">#REF!</definedName>
    <definedName name="nin1903p" localSheetId="3">#REF!</definedName>
    <definedName name="nin1903p" localSheetId="3">#REF!</definedName>
    <definedName name="nin1903p" localSheetId="3">#REF!</definedName>
    <definedName name="nin1903p">#REF!</definedName>
    <definedName name="nin190nc">'[75]lam-moi'!#REF!</definedName>
    <definedName name="nin190nc3p" localSheetId="0">#REF!</definedName>
    <definedName name="nin190nc3p" localSheetId="0">#REF!</definedName>
    <definedName name="nin190nc3p" localSheetId="0">#REF!</definedName>
    <definedName name="nin190nc3p" localSheetId="0">#REF!</definedName>
    <definedName name="nin190nc3p" localSheetId="0">#REF!</definedName>
    <definedName name="nin190nc3p" localSheetId="3">#REF!</definedName>
    <definedName name="nin190nc3p" localSheetId="3">#REF!</definedName>
    <definedName name="nin190nc3p" localSheetId="3">#REF!</definedName>
    <definedName name="nin190nc3p" localSheetId="3">#REF!</definedName>
    <definedName name="nin190nc3p" localSheetId="3">#REF!</definedName>
    <definedName name="nin190nc3p">#REF!</definedName>
    <definedName name="nin190vl">'[75]lam-moi'!#REF!</definedName>
    <definedName name="nin190vl3p" localSheetId="0">#REF!</definedName>
    <definedName name="nin190vl3p" localSheetId="0">#REF!</definedName>
    <definedName name="nin190vl3p" localSheetId="0">#REF!</definedName>
    <definedName name="nin190vl3p" localSheetId="0">#REF!</definedName>
    <definedName name="nin190vl3p" localSheetId="0">#REF!</definedName>
    <definedName name="nin190vl3p" localSheetId="3">#REF!</definedName>
    <definedName name="nin190vl3p" localSheetId="3">#REF!</definedName>
    <definedName name="nin190vl3p" localSheetId="3">#REF!</definedName>
    <definedName name="nin190vl3p" localSheetId="3">#REF!</definedName>
    <definedName name="nin190vl3p" localSheetId="3">#REF!</definedName>
    <definedName name="nin190vl3p">#REF!</definedName>
    <definedName name="nin1pnc">'[75]lam-moi'!#REF!</definedName>
    <definedName name="nin1pvl">'[75]lam-moi'!#REF!</definedName>
    <definedName name="nin2903p" localSheetId="0">#REF!</definedName>
    <definedName name="nin2903p" localSheetId="0">#REF!</definedName>
    <definedName name="nin2903p" localSheetId="0">#REF!</definedName>
    <definedName name="nin2903p" localSheetId="0">#REF!</definedName>
    <definedName name="nin2903p" localSheetId="0">#REF!</definedName>
    <definedName name="nin2903p" localSheetId="3">#REF!</definedName>
    <definedName name="nin2903p" localSheetId="3">#REF!</definedName>
    <definedName name="nin2903p" localSheetId="3">#REF!</definedName>
    <definedName name="nin2903p" localSheetId="3">#REF!</definedName>
    <definedName name="nin2903p" localSheetId="3">#REF!</definedName>
    <definedName name="nin2903p">#REF!</definedName>
    <definedName name="nin290nc3p" localSheetId="0">#REF!</definedName>
    <definedName name="nin290nc3p" localSheetId="0">#REF!</definedName>
    <definedName name="nin290nc3p" localSheetId="0">#REF!</definedName>
    <definedName name="nin290nc3p" localSheetId="0">#REF!</definedName>
    <definedName name="nin290nc3p" localSheetId="0">#REF!</definedName>
    <definedName name="nin290nc3p" localSheetId="3">#REF!</definedName>
    <definedName name="nin290nc3p" localSheetId="3">#REF!</definedName>
    <definedName name="nin290nc3p" localSheetId="3">#REF!</definedName>
    <definedName name="nin290nc3p" localSheetId="3">#REF!</definedName>
    <definedName name="nin290nc3p" localSheetId="3">#REF!</definedName>
    <definedName name="nin290nc3p">#REF!</definedName>
    <definedName name="nin290vl3p" localSheetId="0">#REF!</definedName>
    <definedName name="nin290vl3p" localSheetId="0">#REF!</definedName>
    <definedName name="nin290vl3p" localSheetId="0">#REF!</definedName>
    <definedName name="nin290vl3p" localSheetId="0">#REF!</definedName>
    <definedName name="nin290vl3p" localSheetId="0">#REF!</definedName>
    <definedName name="nin290vl3p" localSheetId="3">#REF!</definedName>
    <definedName name="nin290vl3p" localSheetId="3">#REF!</definedName>
    <definedName name="nin290vl3p" localSheetId="3">#REF!</definedName>
    <definedName name="nin290vl3p" localSheetId="3">#REF!</definedName>
    <definedName name="nin290vl3p" localSheetId="3">#REF!</definedName>
    <definedName name="nin290vl3p">#REF!</definedName>
    <definedName name="nin3p" localSheetId="0">#REF!</definedName>
    <definedName name="nin3p" localSheetId="0">#REF!</definedName>
    <definedName name="nin3p" localSheetId="0">#REF!</definedName>
    <definedName name="nin3p" localSheetId="0">#REF!</definedName>
    <definedName name="nin3p" localSheetId="0">#REF!</definedName>
    <definedName name="nin3p" localSheetId="3">#REF!</definedName>
    <definedName name="nin3p" localSheetId="3">#REF!</definedName>
    <definedName name="nin3p" localSheetId="3">#REF!</definedName>
    <definedName name="nin3p" localSheetId="3">#REF!</definedName>
    <definedName name="nin3p" localSheetId="3">#REF!</definedName>
    <definedName name="nin3p">#REF!</definedName>
    <definedName name="nind" localSheetId="0">#REF!</definedName>
    <definedName name="nind" localSheetId="0">#REF!</definedName>
    <definedName name="nind" localSheetId="0">#REF!</definedName>
    <definedName name="nind" localSheetId="0">#REF!</definedName>
    <definedName name="nind" localSheetId="0">#REF!</definedName>
    <definedName name="nind" localSheetId="3">#REF!</definedName>
    <definedName name="nind" localSheetId="3">#REF!</definedName>
    <definedName name="nind" localSheetId="3">#REF!</definedName>
    <definedName name="nind" localSheetId="3">#REF!</definedName>
    <definedName name="nind" localSheetId="3">#REF!</definedName>
    <definedName name="nind">#REF!</definedName>
    <definedName name="nind1p" localSheetId="0">#REF!</definedName>
    <definedName name="nind1p" localSheetId="0">#REF!</definedName>
    <definedName name="nind1p" localSheetId="0">#REF!</definedName>
    <definedName name="nind1p" localSheetId="0">#REF!</definedName>
    <definedName name="nind1p" localSheetId="0">#REF!</definedName>
    <definedName name="nind1p" localSheetId="3">#REF!</definedName>
    <definedName name="nind1p" localSheetId="3">#REF!</definedName>
    <definedName name="nind1p" localSheetId="3">#REF!</definedName>
    <definedName name="nind1p" localSheetId="3">#REF!</definedName>
    <definedName name="nind1p" localSheetId="3">#REF!</definedName>
    <definedName name="nind1p">#REF!</definedName>
    <definedName name="nind3p" localSheetId="0">#REF!</definedName>
    <definedName name="nind3p" localSheetId="0">#REF!</definedName>
    <definedName name="nind3p" localSheetId="0">#REF!</definedName>
    <definedName name="nind3p" localSheetId="0">#REF!</definedName>
    <definedName name="nind3p" localSheetId="0">#REF!</definedName>
    <definedName name="nind3p" localSheetId="3">#REF!</definedName>
    <definedName name="nind3p" localSheetId="3">#REF!</definedName>
    <definedName name="nind3p" localSheetId="3">#REF!</definedName>
    <definedName name="nind3p" localSheetId="3">#REF!</definedName>
    <definedName name="nind3p" localSheetId="3">#REF!</definedName>
    <definedName name="nind3p">#REF!</definedName>
    <definedName name="nindnc">'[75]lam-moi'!#REF!</definedName>
    <definedName name="nindnc1p" localSheetId="0">#REF!</definedName>
    <definedName name="nindnc1p" localSheetId="0">#REF!</definedName>
    <definedName name="nindnc1p" localSheetId="0">#REF!</definedName>
    <definedName name="nindnc1p" localSheetId="0">#REF!</definedName>
    <definedName name="nindnc1p" localSheetId="0">#REF!</definedName>
    <definedName name="nindnc1p" localSheetId="3">#REF!</definedName>
    <definedName name="nindnc1p" localSheetId="3">#REF!</definedName>
    <definedName name="nindnc1p" localSheetId="3">#REF!</definedName>
    <definedName name="nindnc1p" localSheetId="3">#REF!</definedName>
    <definedName name="nindnc1p" localSheetId="3">#REF!</definedName>
    <definedName name="nindnc1p">#REF!</definedName>
    <definedName name="nindnc3p" localSheetId="0">#REF!</definedName>
    <definedName name="nindnc3p" localSheetId="0">#REF!</definedName>
    <definedName name="nindnc3p" localSheetId="0">#REF!</definedName>
    <definedName name="nindnc3p" localSheetId="0">#REF!</definedName>
    <definedName name="nindnc3p" localSheetId="0">#REF!</definedName>
    <definedName name="nindnc3p" localSheetId="3">#REF!</definedName>
    <definedName name="nindnc3p" localSheetId="3">#REF!</definedName>
    <definedName name="nindnc3p" localSheetId="3">#REF!</definedName>
    <definedName name="nindnc3p" localSheetId="3">#REF!</definedName>
    <definedName name="nindnc3p" localSheetId="3">#REF!</definedName>
    <definedName name="nindnc3p">#REF!</definedName>
    <definedName name="nindvl">'[75]lam-moi'!#REF!</definedName>
    <definedName name="nindvl1p" localSheetId="0">#REF!</definedName>
    <definedName name="nindvl1p" localSheetId="0">#REF!</definedName>
    <definedName name="nindvl1p" localSheetId="0">#REF!</definedName>
    <definedName name="nindvl1p" localSheetId="0">#REF!</definedName>
    <definedName name="nindvl1p" localSheetId="0">#REF!</definedName>
    <definedName name="nindvl1p" localSheetId="3">#REF!</definedName>
    <definedName name="nindvl1p" localSheetId="3">#REF!</definedName>
    <definedName name="nindvl1p" localSheetId="3">#REF!</definedName>
    <definedName name="nindvl1p" localSheetId="3">#REF!</definedName>
    <definedName name="nindvl1p" localSheetId="3">#REF!</definedName>
    <definedName name="nindvl1p">#REF!</definedName>
    <definedName name="nindvl3p" localSheetId="0">#REF!</definedName>
    <definedName name="nindvl3p" localSheetId="0">#REF!</definedName>
    <definedName name="nindvl3p" localSheetId="0">#REF!</definedName>
    <definedName name="nindvl3p" localSheetId="0">#REF!</definedName>
    <definedName name="nindvl3p" localSheetId="0">#REF!</definedName>
    <definedName name="nindvl3p" localSheetId="3">#REF!</definedName>
    <definedName name="nindvl3p" localSheetId="3">#REF!</definedName>
    <definedName name="nindvl3p" localSheetId="3">#REF!</definedName>
    <definedName name="nindvl3p" localSheetId="3">#REF!</definedName>
    <definedName name="nindvl3p" localSheetId="3">#REF!</definedName>
    <definedName name="nindvl3p">#REF!</definedName>
    <definedName name="ning1p" localSheetId="0">#REF!</definedName>
    <definedName name="ning1p" localSheetId="0">#REF!</definedName>
    <definedName name="ning1p" localSheetId="0">#REF!</definedName>
    <definedName name="ning1p" localSheetId="0">#REF!</definedName>
    <definedName name="ning1p" localSheetId="0">#REF!</definedName>
    <definedName name="ning1p" localSheetId="3">#REF!</definedName>
    <definedName name="ning1p" localSheetId="3">#REF!</definedName>
    <definedName name="ning1p" localSheetId="3">#REF!</definedName>
    <definedName name="ning1p" localSheetId="3">#REF!</definedName>
    <definedName name="ning1p" localSheetId="3">#REF!</definedName>
    <definedName name="ning1p">#REF!</definedName>
    <definedName name="ningnc1p" localSheetId="0">#REF!</definedName>
    <definedName name="ningnc1p" localSheetId="0">#REF!</definedName>
    <definedName name="ningnc1p" localSheetId="0">#REF!</definedName>
    <definedName name="ningnc1p" localSheetId="0">#REF!</definedName>
    <definedName name="ningnc1p" localSheetId="0">#REF!</definedName>
    <definedName name="ningnc1p" localSheetId="3">#REF!</definedName>
    <definedName name="ningnc1p" localSheetId="3">#REF!</definedName>
    <definedName name="ningnc1p" localSheetId="3">#REF!</definedName>
    <definedName name="ningnc1p" localSheetId="3">#REF!</definedName>
    <definedName name="ningnc1p" localSheetId="3">#REF!</definedName>
    <definedName name="ningnc1p">#REF!</definedName>
    <definedName name="ningvl1p" localSheetId="0">#REF!</definedName>
    <definedName name="ningvl1p" localSheetId="0">#REF!</definedName>
    <definedName name="ningvl1p" localSheetId="0">#REF!</definedName>
    <definedName name="ningvl1p" localSheetId="0">#REF!</definedName>
    <definedName name="ningvl1p" localSheetId="0">#REF!</definedName>
    <definedName name="ningvl1p" localSheetId="3">#REF!</definedName>
    <definedName name="ningvl1p" localSheetId="3">#REF!</definedName>
    <definedName name="ningvl1p" localSheetId="3">#REF!</definedName>
    <definedName name="ningvl1p" localSheetId="3">#REF!</definedName>
    <definedName name="ningvl1p" localSheetId="3">#REF!</definedName>
    <definedName name="ningvl1p">#REF!</definedName>
    <definedName name="NinhBinh_Nhoquan110">'[60]KHQT-00-01'!#REF!</definedName>
    <definedName name="ninnc">'[75]lam-moi'!#REF!</definedName>
    <definedName name="ninnc3p" localSheetId="0">#REF!</definedName>
    <definedName name="ninnc3p" localSheetId="0">#REF!</definedName>
    <definedName name="ninnc3p" localSheetId="0">#REF!</definedName>
    <definedName name="ninnc3p" localSheetId="0">#REF!</definedName>
    <definedName name="ninnc3p" localSheetId="0">#REF!</definedName>
    <definedName name="ninnc3p" localSheetId="3">#REF!</definedName>
    <definedName name="ninnc3p" localSheetId="3">#REF!</definedName>
    <definedName name="ninnc3p" localSheetId="3">#REF!</definedName>
    <definedName name="ninnc3p" localSheetId="3">#REF!</definedName>
    <definedName name="ninnc3p" localSheetId="3">#REF!</definedName>
    <definedName name="ninnc3p">#REF!</definedName>
    <definedName name="nint1p" localSheetId="0">#REF!</definedName>
    <definedName name="nint1p" localSheetId="0">#REF!</definedName>
    <definedName name="nint1p" localSheetId="0">#REF!</definedName>
    <definedName name="nint1p" localSheetId="0">#REF!</definedName>
    <definedName name="nint1p" localSheetId="0">#REF!</definedName>
    <definedName name="nint1p" localSheetId="3">#REF!</definedName>
    <definedName name="nint1p" localSheetId="3">#REF!</definedName>
    <definedName name="nint1p" localSheetId="3">#REF!</definedName>
    <definedName name="nint1p" localSheetId="3">#REF!</definedName>
    <definedName name="nint1p" localSheetId="3">#REF!</definedName>
    <definedName name="nint1p">#REF!</definedName>
    <definedName name="nintnc1p" localSheetId="0">#REF!</definedName>
    <definedName name="nintnc1p" localSheetId="0">#REF!</definedName>
    <definedName name="nintnc1p" localSheetId="0">#REF!</definedName>
    <definedName name="nintnc1p" localSheetId="0">#REF!</definedName>
    <definedName name="nintnc1p" localSheetId="0">#REF!</definedName>
    <definedName name="nintnc1p" localSheetId="3">#REF!</definedName>
    <definedName name="nintnc1p" localSheetId="3">#REF!</definedName>
    <definedName name="nintnc1p" localSheetId="3">#REF!</definedName>
    <definedName name="nintnc1p" localSheetId="3">#REF!</definedName>
    <definedName name="nintnc1p" localSheetId="3">#REF!</definedName>
    <definedName name="nintnc1p">#REF!</definedName>
    <definedName name="nintvl1p" localSheetId="0">#REF!</definedName>
    <definedName name="nintvl1p" localSheetId="0">#REF!</definedName>
    <definedName name="nintvl1p" localSheetId="0">#REF!</definedName>
    <definedName name="nintvl1p" localSheetId="0">#REF!</definedName>
    <definedName name="nintvl1p" localSheetId="0">#REF!</definedName>
    <definedName name="nintvl1p" localSheetId="3">#REF!</definedName>
    <definedName name="nintvl1p" localSheetId="3">#REF!</definedName>
    <definedName name="nintvl1p" localSheetId="3">#REF!</definedName>
    <definedName name="nintvl1p" localSheetId="3">#REF!</definedName>
    <definedName name="nintvl1p" localSheetId="3">#REF!</definedName>
    <definedName name="nintvl1p">#REF!</definedName>
    <definedName name="ninvl">'[75]lam-moi'!#REF!</definedName>
    <definedName name="ninvl3p" localSheetId="0">#REF!</definedName>
    <definedName name="ninvl3p" localSheetId="0">#REF!</definedName>
    <definedName name="ninvl3p" localSheetId="0">#REF!</definedName>
    <definedName name="ninvl3p" localSheetId="0">#REF!</definedName>
    <definedName name="ninvl3p" localSheetId="0">#REF!</definedName>
    <definedName name="ninvl3p" localSheetId="3">#REF!</definedName>
    <definedName name="ninvl3p" localSheetId="3">#REF!</definedName>
    <definedName name="ninvl3p" localSheetId="3">#REF!</definedName>
    <definedName name="ninvl3p" localSheetId="3">#REF!</definedName>
    <definedName name="ninvl3p" localSheetId="3">#REF!</definedName>
    <definedName name="ninvl3p">#REF!</definedName>
    <definedName name="njknjknjk" localSheetId="0">BlankMacro1</definedName>
    <definedName name="njknjknjk" localSheetId="3">BlankMacro1</definedName>
    <definedName name="njknjknjk">BlankMacro1</definedName>
    <definedName name="nk_mang" localSheetId="0">'[315]NKKD '!$A$10:$Q2491</definedName>
    <definedName name="nk_mang" localSheetId="3">'[315]NKKD '!$A$10:$Q2491</definedName>
    <definedName name="nk_mang">'[169]NKKD '!$A$10:$Q2491</definedName>
    <definedName name="nk_ngay" localSheetId="0">'[315]NKKD '!$E$10:$E2491</definedName>
    <definedName name="nk_ngay" localSheetId="3">'[315]NKKD '!$E$10:$E2491</definedName>
    <definedName name="nk_ngay">'[169]NKKD '!$E$10:$E2491</definedName>
    <definedName name="nk_sotien" localSheetId="0">'[315]NKKD '!$L$10:$L2491</definedName>
    <definedName name="nk_sotien" localSheetId="3">'[315]NKKD '!$L$10:$L2491</definedName>
    <definedName name="nk_sotien">'[169]NKKD '!$L$10:$L2491</definedName>
    <definedName name="nk_tkco" localSheetId="0">'[315]NKKD '!$K$10:$K2491</definedName>
    <definedName name="nk_tkco" localSheetId="3">'[315]NKKD '!$K$10:$K2491</definedName>
    <definedName name="nk_tkco">'[169]NKKD '!$K$10:$K2491</definedName>
    <definedName name="nk_tkno" localSheetId="0">'[315]NKKD '!$J$10:$J2491</definedName>
    <definedName name="nk_tkno" localSheetId="3">'[315]NKKD '!$J$10:$J2491</definedName>
    <definedName name="nk_tkno">'[169]NKKD '!$J$10:$J2491</definedName>
    <definedName name="nksc_lkco" localSheetId="0">IF('[315]NK so cai'!$J$2=1,0,SUMIF('CDKT_Q4-2014'!xl_nkco,'[315]NK so cai'!$J$2-1&amp;"-"&amp;'[315]NK so cai'!XFD$4,'CDKT_Q4-2014'!xl_sotien))</definedName>
    <definedName name="nksc_lkco" localSheetId="3">IF('[315]NK so cai'!$J$2=1,0,SUMIF('TM BCTC'!xl_nkco,'[315]NK so cai'!$J$2-1&amp;"-"&amp;'[315]NK so cai'!XFD$4,'TM BCTC'!xl_sotien))</definedName>
    <definedName name="nksc_lkco">IF('[169]NK so cai'!$J$2=1,0,SUMIF(xl_nkco,'[169]NK so cai'!$J$2-1&amp;"-"&amp;'[169]NK so cai'!XFD$4,xl_sotien))</definedName>
    <definedName name="nksc_lkno" localSheetId="0">IF('[315]NK so cai'!$J$2=1,0,SUMIF('CDKT_Q4-2014'!xl_nkno,'[315]NK so cai'!$J$2-1&amp;"-"&amp;'[315]NK so cai'!A$4,'CDKT_Q4-2014'!xl_sotien))</definedName>
    <definedName name="nksc_lkno" localSheetId="3">IF('[315]NK so cai'!$J$2=1,0,SUMIF('TM BCTC'!xl_nkno,'[315]NK so cai'!$J$2-1&amp;"-"&amp;'[315]NK so cai'!A$4,'TM BCTC'!xl_sotien))</definedName>
    <definedName name="nksc_lkno">IF('[169]NK so cai'!$J$2=1,0,SUMIF(xl_nkno,'[169]NK so cai'!$J$2-1&amp;"-"&amp;'[169]NK so cai'!A$4,xl_sotien))</definedName>
    <definedName name="nl" localSheetId="0">#REF!</definedName>
    <definedName name="nl" localSheetId="0">#REF!</definedName>
    <definedName name="nl" localSheetId="0">#REF!</definedName>
    <definedName name="nl" localSheetId="0">#REF!</definedName>
    <definedName name="nl" localSheetId="0">#REF!</definedName>
    <definedName name="nl" localSheetId="3">#REF!</definedName>
    <definedName name="nl" localSheetId="3">#REF!</definedName>
    <definedName name="nl" localSheetId="3">#REF!</definedName>
    <definedName name="nl" localSheetId="3">#REF!</definedName>
    <definedName name="nl" localSheetId="3">#REF!</definedName>
    <definedName name="nl">#REF!</definedName>
    <definedName name="NL12nc">'[75]#REF'!#REF!</definedName>
    <definedName name="NL12vl">'[75]#REF'!#REF!</definedName>
    <definedName name="nl1p" localSheetId="0">#REF!</definedName>
    <definedName name="nl1p" localSheetId="0">#REF!</definedName>
    <definedName name="nl1p" localSheetId="0">#REF!</definedName>
    <definedName name="nl1p" localSheetId="0">#REF!</definedName>
    <definedName name="nl1p" localSheetId="0">#REF!</definedName>
    <definedName name="nl1p" localSheetId="3">#REF!</definedName>
    <definedName name="nl1p" localSheetId="3">#REF!</definedName>
    <definedName name="nl1p" localSheetId="3">#REF!</definedName>
    <definedName name="nl1p" localSheetId="3">#REF!</definedName>
    <definedName name="nl1p" localSheetId="3">#REF!</definedName>
    <definedName name="nl1p">#REF!</definedName>
    <definedName name="nl3p" localSheetId="0">#REF!</definedName>
    <definedName name="nl3p" localSheetId="0">#REF!</definedName>
    <definedName name="nl3p" localSheetId="0">#REF!</definedName>
    <definedName name="nl3p" localSheetId="0">#REF!</definedName>
    <definedName name="nl3p" localSheetId="0">#REF!</definedName>
    <definedName name="nl3p" localSheetId="3">#REF!</definedName>
    <definedName name="nl3p" localSheetId="3">#REF!</definedName>
    <definedName name="nl3p" localSheetId="3">#REF!</definedName>
    <definedName name="nl3p" localSheetId="3">#REF!</definedName>
    <definedName name="nl3p" localSheetId="3">#REF!</definedName>
    <definedName name="nl3p">#REF!</definedName>
    <definedName name="nlht">'[75]THPDMoi  (2)'!#REF!</definedName>
    <definedName name="nlmtc">'[75]t-h HA THE'!#REF!</definedName>
    <definedName name="nlnc">'[75]lam-moi'!#REF!</definedName>
    <definedName name="nlnc3p" localSheetId="0">#REF!</definedName>
    <definedName name="nlnc3p" localSheetId="0">#REF!</definedName>
    <definedName name="nlnc3p" localSheetId="0">#REF!</definedName>
    <definedName name="nlnc3p" localSheetId="0">#REF!</definedName>
    <definedName name="nlnc3p" localSheetId="0">#REF!</definedName>
    <definedName name="nlnc3p" localSheetId="3">#REF!</definedName>
    <definedName name="nlnc3p" localSheetId="3">#REF!</definedName>
    <definedName name="nlnc3p" localSheetId="3">#REF!</definedName>
    <definedName name="nlnc3p" localSheetId="3">#REF!</definedName>
    <definedName name="nlnc3p" localSheetId="3">#REF!</definedName>
    <definedName name="nlnc3p">#REF!</definedName>
    <definedName name="nlnc3pha" localSheetId="0">#REF!</definedName>
    <definedName name="nlnc3pha" localSheetId="0">#REF!</definedName>
    <definedName name="nlnc3pha" localSheetId="0">#REF!</definedName>
    <definedName name="nlnc3pha" localSheetId="0">#REF!</definedName>
    <definedName name="nlnc3pha" localSheetId="0">#REF!</definedName>
    <definedName name="nlnc3pha" localSheetId="3">#REF!</definedName>
    <definedName name="nlnc3pha" localSheetId="3">#REF!</definedName>
    <definedName name="nlnc3pha" localSheetId="3">#REF!</definedName>
    <definedName name="nlnc3pha" localSheetId="3">#REF!</definedName>
    <definedName name="nlnc3pha" localSheetId="3">#REF!</definedName>
    <definedName name="nlnc3pha">#REF!</definedName>
    <definedName name="NLTK1p" localSheetId="0">#REF!</definedName>
    <definedName name="NLTK1p" localSheetId="0">#REF!</definedName>
    <definedName name="NLTK1p" localSheetId="0">#REF!</definedName>
    <definedName name="NLTK1p" localSheetId="0">#REF!</definedName>
    <definedName name="NLTK1p" localSheetId="0">#REF!</definedName>
    <definedName name="NLTK1p" localSheetId="3">#REF!</definedName>
    <definedName name="NLTK1p" localSheetId="3">#REF!</definedName>
    <definedName name="NLTK1p" localSheetId="3">#REF!</definedName>
    <definedName name="NLTK1p" localSheetId="3">#REF!</definedName>
    <definedName name="NLTK1p" localSheetId="3">#REF!</definedName>
    <definedName name="NLTK1p">#REF!</definedName>
    <definedName name="nlvl">'[75]lam-moi'!#REF!</definedName>
    <definedName name="nlvl1">[75]chitiet!$G$302</definedName>
    <definedName name="nlvl3p" localSheetId="0">#REF!</definedName>
    <definedName name="nlvl3p" localSheetId="0">#REF!</definedName>
    <definedName name="nlvl3p" localSheetId="0">#REF!</definedName>
    <definedName name="nlvl3p" localSheetId="0">#REF!</definedName>
    <definedName name="nlvl3p" localSheetId="0">#REF!</definedName>
    <definedName name="nlvl3p" localSheetId="3">#REF!</definedName>
    <definedName name="nlvl3p" localSheetId="3">#REF!</definedName>
    <definedName name="nlvl3p" localSheetId="3">#REF!</definedName>
    <definedName name="nlvl3p" localSheetId="3">#REF!</definedName>
    <definedName name="nlvl3p" localSheetId="3">#REF!</definedName>
    <definedName name="nlvl3p">#REF!</definedName>
    <definedName name="Nms">#REF!</definedName>
    <definedName name="nn" localSheetId="0">#REF!</definedName>
    <definedName name="nn" localSheetId="0">#REF!</definedName>
    <definedName name="nn" localSheetId="0">#REF!</definedName>
    <definedName name="nn" localSheetId="0">#REF!</definedName>
    <definedName name="nn" localSheetId="0">#REF!</definedName>
    <definedName name="nn" localSheetId="3">#REF!</definedName>
    <definedName name="nn" localSheetId="3">#REF!</definedName>
    <definedName name="nn" localSheetId="3">#REF!</definedName>
    <definedName name="nn" localSheetId="3">#REF!</definedName>
    <definedName name="nn" localSheetId="3">#REF!</definedName>
    <definedName name="nn">#REF!</definedName>
    <definedName name="nn1p" localSheetId="0">#REF!</definedName>
    <definedName name="nn1p" localSheetId="0">#REF!</definedName>
    <definedName name="nn1p" localSheetId="0">#REF!</definedName>
    <definedName name="nn1p" localSheetId="0">#REF!</definedName>
    <definedName name="nn1p" localSheetId="0">#REF!</definedName>
    <definedName name="nn1p" localSheetId="3">#REF!</definedName>
    <definedName name="nn1p" localSheetId="3">#REF!</definedName>
    <definedName name="nn1p" localSheetId="3">#REF!</definedName>
    <definedName name="nn1p" localSheetId="3">#REF!</definedName>
    <definedName name="nn1p" localSheetId="3">#REF!</definedName>
    <definedName name="nn1p">#REF!</definedName>
    <definedName name="nn3p" localSheetId="0">#REF!</definedName>
    <definedName name="nn3p" localSheetId="0">#REF!</definedName>
    <definedName name="nn3p" localSheetId="0">#REF!</definedName>
    <definedName name="nn3p" localSheetId="0">#REF!</definedName>
    <definedName name="nn3p" localSheetId="0">#REF!</definedName>
    <definedName name="nn3p" localSheetId="3">#REF!</definedName>
    <definedName name="nn3p" localSheetId="3">#REF!</definedName>
    <definedName name="nn3p" localSheetId="3">#REF!</definedName>
    <definedName name="nn3p" localSheetId="3">#REF!</definedName>
    <definedName name="nn3p" localSheetId="3">#REF!</definedName>
    <definedName name="nn3p">#REF!</definedName>
    <definedName name="nnm" hidden="1">25</definedName>
    <definedName name="nnnc">'[75]lam-moi'!#REF!</definedName>
    <definedName name="nnnc3p" localSheetId="0">#REF!</definedName>
    <definedName name="nnnc3p" localSheetId="0">#REF!</definedName>
    <definedName name="nnnc3p" localSheetId="0">#REF!</definedName>
    <definedName name="nnnc3p" localSheetId="0">#REF!</definedName>
    <definedName name="nnnc3p" localSheetId="0">#REF!</definedName>
    <definedName name="nnnc3p" localSheetId="3">#REF!</definedName>
    <definedName name="nnnc3p" localSheetId="3">#REF!</definedName>
    <definedName name="nnnc3p" localSheetId="3">#REF!</definedName>
    <definedName name="nnnc3p" localSheetId="3">#REF!</definedName>
    <definedName name="nnnc3p" localSheetId="3">#REF!</definedName>
    <definedName name="nnnc3p">#REF!</definedName>
    <definedName name="nnvl">'[75]lam-moi'!#REF!</definedName>
    <definedName name="nnvl3p" localSheetId="0">#REF!</definedName>
    <definedName name="nnvl3p" localSheetId="0">#REF!</definedName>
    <definedName name="nnvl3p" localSheetId="0">#REF!</definedName>
    <definedName name="nnvl3p" localSheetId="0">#REF!</definedName>
    <definedName name="nnvl3p" localSheetId="0">#REF!</definedName>
    <definedName name="nnvl3p" localSheetId="3">#REF!</definedName>
    <definedName name="nnvl3p" localSheetId="3">#REF!</definedName>
    <definedName name="nnvl3p" localSheetId="3">#REF!</definedName>
    <definedName name="nnvl3p" localSheetId="3">#REF!</definedName>
    <definedName name="nnvl3p" localSheetId="3">#REF!</definedName>
    <definedName name="nnvl3p">#REF!</definedName>
    <definedName name="No" localSheetId="0">#REF!</definedName>
    <definedName name="No" localSheetId="0">#REF!</definedName>
    <definedName name="No" localSheetId="0">#REF!</definedName>
    <definedName name="No" localSheetId="0">#REF!</definedName>
    <definedName name="No" localSheetId="0">#REF!</definedName>
    <definedName name="No" localSheetId="3">#REF!</definedName>
    <definedName name="No" localSheetId="3">#REF!</definedName>
    <definedName name="No" localSheetId="3">#REF!</definedName>
    <definedName name="No" localSheetId="3">#REF!</definedName>
    <definedName name="No" localSheetId="3">#REF!</definedName>
    <definedName name="No">#REF!</definedName>
    <definedName name="Noidung">'[224]Dchinh(chinhthuc)'!#REF!</definedName>
    <definedName name="nominal_shear">[274]PEDESB!#REF!</definedName>
    <definedName name="_28ÑÔN_GIAÙ">#REF!</definedName>
    <definedName name="nop_BHXH">'[52]bang luong'!$AA$10:$AA$2054</definedName>
    <definedName name="nop_BHYT">'[52]bang luong'!$AB$10:$AB$2054</definedName>
    <definedName name="NopQ">#REF!</definedName>
    <definedName name="Nq">#REF!</definedName>
    <definedName name="_NSO2" localSheetId="0" hidden="1">{"'Sheet1'!$L$16"}</definedName>
    <definedName name="_NSO2" localSheetId="3" hidden="1">{"'Sheet1'!$L$16"}</definedName>
    <definedName name="_NSO2" hidden="1">{"'Sheet1'!$L$16"}</definedName>
    <definedName name="_NSq4">#REF!</definedName>
    <definedName name="NToS">'[97]VP-MM'!NToS</definedName>
    <definedName name="nuoc">[49]gvl!$N$38</definedName>
    <definedName name="Nuoclanh">[243]NuocGN!#REF!</definedName>
    <definedName name="nuocngung">[243]NNgung!#REF!</definedName>
    <definedName name="nv">[215]Input!#REF!</definedName>
    <definedName name="nx">'[75]THPDMoi  (2)'!#REF!</definedName>
    <definedName name="nxmtc">'[75]t-h HA THE'!#REF!</definedName>
    <definedName name="O">'[13]MAIN GATE HOUSE'!#REF!</definedName>
    <definedName name="o_n_phÝ_1__thu_nhËp_th_ng">#REF!</definedName>
    <definedName name="oc">[262]Sheet2!$C$2</definedName>
    <definedName name="odaki">#REF!</definedName>
    <definedName name="OE">'[30]FA-LISTING'!#REF!</definedName>
    <definedName name="ong">[165]gvl!#REF!</definedName>
    <definedName name="ong_cong_duc_san">#REF!</definedName>
    <definedName name="Ong_cong_hinh_hop_do_tai_cho">#REF!</definedName>
    <definedName name="onhua150">[166]gVL!$N$61</definedName>
    <definedName name="osc">'[75]THPDMoi  (2)'!#REF!</definedName>
    <definedName name="othep50">[166]gVL!$N$60</definedName>
    <definedName name="OTHER_PANEL" localSheetId="0">'[303]NEW-PANEL'!#REF!</definedName>
    <definedName name="OTHER_PANEL" localSheetId="0">'[303]NEW-PANEL'!#REF!</definedName>
    <definedName name="OTHER_PANEL" localSheetId="0">'[303]NEW-PANEL'!#REF!</definedName>
    <definedName name="OTHER_PANEL" localSheetId="0">'[303]NEW-PANEL'!#REF!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 localSheetId="3">'[303]NEW-PANEL'!#REF!</definedName>
    <definedName name="OTHER_PANEL">'[31]NEW-PANEL'!#REF!</definedName>
    <definedName name="OtherWork">'[189]DGchitiet '!#REF!</definedName>
    <definedName name="oto">[254]PhÇnCK!#REF!</definedName>
    <definedName name="_oto10">[70]VL!#REF!</definedName>
    <definedName name="Óu75" localSheetId="0">[294]chitiet!#REF!</definedName>
    <definedName name="Óu75" localSheetId="3">[294]chitiet!#REF!</definedName>
    <definedName name="Óu75">[7]chitiet!#REF!</definedName>
    <definedName name="oxy">#REF!</definedName>
    <definedName name="P">'[6]PNT-QUOT-#3'!#REF!</definedName>
    <definedName name="P_M">'[30]FA-LISTING'!#REF!</definedName>
    <definedName name="PA">#REF!</definedName>
    <definedName name="_Pa1">#REF!</definedName>
    <definedName name="Painting">'[189]DGchitiet '!#REF!</definedName>
    <definedName name="PC_ca3">'[52]bang luong'!$V$10:$V$2054</definedName>
    <definedName name="PC_khac">'[52]bang luong'!$W$10:$W$2054</definedName>
    <definedName name="_pc30" localSheetId="0">[332]GiaVL!$F$14</definedName>
    <definedName name="_pc30" localSheetId="3">[332]GiaVL!$F$14</definedName>
    <definedName name="_pc30">[265]GiaVL!$F$14</definedName>
    <definedName name="_pc40" localSheetId="0">[332]GiaVL!$F$13</definedName>
    <definedName name="_pc40" localSheetId="3">[332]GiaVL!$F$13</definedName>
    <definedName name="_pc40">[265]GiaVL!$F$13</definedName>
    <definedName name="PCap_TNhiem">'[52]bang luong'!$S$10:$S$2054</definedName>
    <definedName name="PChe" localSheetId="0">#REF!</definedName>
    <definedName name="PChe" localSheetId="3">#REF!</definedName>
    <definedName name="PChe">#REF!</definedName>
    <definedName name="PCKV_TB_TT">'[52]bang luong'!$T$10:$T$2051</definedName>
    <definedName name="PCKV_VDBD">'[52]bang luong'!$U$10:$U$2051</definedName>
    <definedName name="PCL">#REF!</definedName>
    <definedName name="Pd">#REF!</definedName>
    <definedName name="PEJM">'[6]COAT&amp;WRAP-QIOT-#3'!#REF!</definedName>
    <definedName name="PF">'[6]PNT-QUOT-#3'!#REF!</definedName>
    <definedName name="pgia">#REF!</definedName>
    <definedName name="ph">#REF!</definedName>
    <definedName name="pham">[112]Phamcap!$A$6:$E$33</definedName>
    <definedName name="phamc">[113]XL4Poppy!$C$9</definedName>
    <definedName name="phamca">[113]XL4Poppy!$A$26</definedName>
    <definedName name="Phamcap">#REF!</definedName>
    <definedName name="phñcta" localSheetId="0">'[317]Tæng ng¹ch'!#REF!</definedName>
    <definedName name="phñcta" localSheetId="3">'[317]Tæng ng¹ch'!#REF!</definedName>
    <definedName name="phñcta">'[185]Tæng ng¹ch'!#REF!</definedName>
    <definedName name="phñcta10" localSheetId="0">'[317]Tæng ng¹ch'!#REF!</definedName>
    <definedName name="phñcta10" localSheetId="3">'[317]Tæng ng¹ch'!#REF!</definedName>
    <definedName name="phñcta10">'[185]Tæng ng¹ch'!#REF!</definedName>
    <definedName name="phu_luc_vua" localSheetId="0">#REF!</definedName>
    <definedName name="phu_luc_vua" localSheetId="0">#REF!</definedName>
    <definedName name="phu_luc_vua" localSheetId="0">#REF!</definedName>
    <definedName name="phu_luc_vua" localSheetId="0">#REF!</definedName>
    <definedName name="phu_luc_vua" localSheetId="0">#REF!</definedName>
    <definedName name="phu_luc_vua" localSheetId="3">#REF!</definedName>
    <definedName name="phu_luc_vua" localSheetId="3">#REF!</definedName>
    <definedName name="phu_luc_vua" localSheetId="3">#REF!</definedName>
    <definedName name="phu_luc_vua" localSheetId="3">#REF!</definedName>
    <definedName name="phu_luc_vua" localSheetId="3">#REF!</definedName>
    <definedName name="phu_luc_vua">#REF!</definedName>
    <definedName name="phugia" localSheetId="0">[332]GiaVL!$F$28</definedName>
    <definedName name="phugia" localSheetId="3">[332]GiaVL!$F$28</definedName>
    <definedName name="phugia">[265]GiaVL!$F$28</definedName>
    <definedName name="PileSize">#REF!</definedName>
    <definedName name="PileType">#REF!</definedName>
    <definedName name="PIP" localSheetId="0">BlankMacro1</definedName>
    <definedName name="PIP" localSheetId="0">BlankMacro1</definedName>
    <definedName name="PIP" localSheetId="0">BlankMacro1</definedName>
    <definedName name="PIP" localSheetId="0">BlankMacro1</definedName>
    <definedName name="PIP" localSheetId="0">BlankMacro1</definedName>
    <definedName name="PIP" localSheetId="0">BlankMacro1</definedName>
    <definedName name="PIP" localSheetId="0">BlankMacro1</definedName>
    <definedName name="PIP" localSheetId="0">BlankMacro1</definedName>
    <definedName name="PIP" localSheetId="0">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 localSheetId="3">BlankMacro1</definedName>
    <definedName name="PIP">BlankMacro1</definedName>
    <definedName name="PIPE2" localSheetId="0">BlankMacro1</definedName>
    <definedName name="PIPE2" localSheetId="0">BlankMacro1</definedName>
    <definedName name="PIPE2" localSheetId="0">BlankMacro1</definedName>
    <definedName name="PIPE2" localSheetId="0">BlankMacro1</definedName>
    <definedName name="PIPE2" localSheetId="0">BlankMacro1</definedName>
    <definedName name="PIPE2" localSheetId="0">BlankMacro1</definedName>
    <definedName name="PIPE2" localSheetId="0">BlankMacro1</definedName>
    <definedName name="PIPE2" localSheetId="0">BlankMacro1</definedName>
    <definedName name="PIPE2" localSheetId="0">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 localSheetId="3">BlankMacro1</definedName>
    <definedName name="PIPE2">BlankMacro1</definedName>
    <definedName name="PK" localSheetId="0">#REF!</definedName>
    <definedName name="PK" localSheetId="0">#REF!</definedName>
    <definedName name="PK" localSheetId="0">#REF!</definedName>
    <definedName name="PK" localSheetId="0">#REF!</definedName>
    <definedName name="PK" localSheetId="0">#REF!</definedName>
    <definedName name="PK" localSheetId="3">#REF!</definedName>
    <definedName name="PK" localSheetId="3">#REF!</definedName>
    <definedName name="PK" localSheetId="3">#REF!</definedName>
    <definedName name="PK" localSheetId="3">#REF!</definedName>
    <definedName name="PK" localSheetId="3">#REF!</definedName>
    <definedName name="PK">#REF!</definedName>
    <definedName name="PL_???___P.B.___REST_P.B._????">'[31]NEW-PANEL'!#REF!</definedName>
    <definedName name="PL_指示燈___P.B.___REST_P.B._壓扣開關" localSheetId="0">'[303]NEW-PANEL'!#REF!</definedName>
    <definedName name="PL_指示燈___P.B.___REST_P.B._壓扣開關" localSheetId="0">'[303]NEW-PANEL'!#REF!</definedName>
    <definedName name="PL_指示燈___P.B.___REST_P.B._壓扣開關" localSheetId="0">'[303]NEW-PANEL'!#REF!</definedName>
    <definedName name="PL_指示燈___P.B.___REST_P.B._壓扣開關" localSheetId="0">'[303]NEW-PANEL'!#REF!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 localSheetId="3">'[303]NEW-PANEL'!#REF!</definedName>
    <definedName name="PL_指示燈___P.B.___REST_P.B._壓扣開關">'[31]NEW-PANEL'!#REF!</definedName>
    <definedName name="Plaster">'[189]DGchitiet '!#REF!</definedName>
    <definedName name="PLm">'[149]Tai trong'!#REF!</definedName>
    <definedName name="plumbing">#REF!</definedName>
    <definedName name="PM">[37]IBASE!$AH$16:$AV$110</definedName>
    <definedName name="PowerCord">[278]DATA!#REF!</definedName>
    <definedName name="PPP" localSheetId="0">BlankMacro1</definedName>
    <definedName name="PPP" localSheetId="0">BlankMacro1</definedName>
    <definedName name="PPP" localSheetId="0">BlankMacro1</definedName>
    <definedName name="PPP" localSheetId="0">BlankMacro1</definedName>
    <definedName name="PPP" localSheetId="0">BlankMacro1</definedName>
    <definedName name="PPP" localSheetId="0">BlankMacro1</definedName>
    <definedName name="PPP" localSheetId="0">BlankMacro1</definedName>
    <definedName name="PPP" localSheetId="0">BlankMacro1</definedName>
    <definedName name="PPP" localSheetId="0">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 localSheetId="3">BlankMacro1</definedName>
    <definedName name="PPP">BlankMacro1</definedName>
    <definedName name="PRDump">#REF!</definedName>
    <definedName name="PRICE" localSheetId="0">#REF!</definedName>
    <definedName name="PRICE" localSheetId="0">#REF!</definedName>
    <definedName name="PRICE" localSheetId="0">#REF!</definedName>
    <definedName name="PRICE" localSheetId="0">#REF!</definedName>
    <definedName name="PRICE" localSheetId="0">#REF!</definedName>
    <definedName name="PRICE" localSheetId="3">#REF!</definedName>
    <definedName name="PRICE" localSheetId="3">#REF!</definedName>
    <definedName name="PRICE" localSheetId="3">#REF!</definedName>
    <definedName name="PRICE" localSheetId="3">#REF!</definedName>
    <definedName name="PRICE" localSheetId="3">#REF!</definedName>
    <definedName name="PRICE">#REF!</definedName>
    <definedName name="PRICE1" localSheetId="0">#REF!</definedName>
    <definedName name="PRICE1" localSheetId="0">#REF!</definedName>
    <definedName name="PRICE1" localSheetId="0">#REF!</definedName>
    <definedName name="PRICE1" localSheetId="0">#REF!</definedName>
    <definedName name="PRICE1" localSheetId="0">#REF!</definedName>
    <definedName name="PRICE1" localSheetId="3">#REF!</definedName>
    <definedName name="PRICE1" localSheetId="3">#REF!</definedName>
    <definedName name="PRICE1" localSheetId="3">#REF!</definedName>
    <definedName name="PRICE1" localSheetId="3">#REF!</definedName>
    <definedName name="PRICE1" localSheetId="3">#REF!</definedName>
    <definedName name="PRICE1">#REF!</definedName>
    <definedName name="Prin18" localSheetId="0">#REF!</definedName>
    <definedName name="Prin18" localSheetId="0">#REF!</definedName>
    <definedName name="Prin18" localSheetId="0">#REF!</definedName>
    <definedName name="Prin18" localSheetId="0">#REF!</definedName>
    <definedName name="Prin18" localSheetId="0">#REF!</definedName>
    <definedName name="Prin18" localSheetId="3">#REF!</definedName>
    <definedName name="Prin18" localSheetId="3">#REF!</definedName>
    <definedName name="Prin18" localSheetId="3">#REF!</definedName>
    <definedName name="Prin18" localSheetId="3">#REF!</definedName>
    <definedName name="Prin18" localSheetId="3">#REF!</definedName>
    <definedName name="Prin18">#REF!</definedName>
    <definedName name="Prin20">'[77]THDT-04'!$C$22:$D$42</definedName>
    <definedName name="print">#REF!</definedName>
    <definedName name="_xlnm.Print_Area" localSheetId="0">#REF!</definedName>
    <definedName name="_xlnm.Print_Area" localSheetId="3">#REF!</definedName>
    <definedName name="_xlnm.Print_Area">#REF!</definedName>
    <definedName name="Print_Area_MI" localSheetId="0">[295]ESTI.!$A$1:$U$52</definedName>
    <definedName name="Print_Area_MI" localSheetId="0">[295]ESTI.!$A$1:$U$52</definedName>
    <definedName name="Print_Area_MI" localSheetId="0">[295]ESTI.!$A$1:$U$52</definedName>
    <definedName name="Print_Area_MI" localSheetId="0">[295]ESTI.!$A$1:$U$52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 localSheetId="3">[295]ESTI.!$A$1:$U$52</definedName>
    <definedName name="Print_Area_MI">[21]ESTI.!$A$1:$U$52</definedName>
    <definedName name="_xlnm.Print_Titles" localSheetId="2">'LCTT theo KT '!$8:$9</definedName>
    <definedName name="_xlnm.Print_Titles">#N/A</definedName>
    <definedName name="Print_Titles_MI" localSheetId="0">#REF!</definedName>
    <definedName name="Print_Titles_MI" localSheetId="0">#REF!</definedName>
    <definedName name="Print_Titles_MI" localSheetId="0">#REF!</definedName>
    <definedName name="Print_Titles_MI" localSheetId="0">#REF!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 localSheetId="3">#REF!</definedName>
    <definedName name="PRINT_TITLES_MI">#REF!</definedName>
    <definedName name="print1">'[132]chi tiet z'!#REF!</definedName>
    <definedName name="PRINTA" localSheetId="0">#REF!</definedName>
    <definedName name="PRINTA" localSheetId="0">#REF!</definedName>
    <definedName name="PRINTA" localSheetId="0">#REF!</definedName>
    <definedName name="PRINTA" localSheetId="0">#REF!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 localSheetId="3">#REF!</definedName>
    <definedName name="PRINTA">#REF!</definedName>
    <definedName name="PRINTB" localSheetId="0">#REF!</definedName>
    <definedName name="PRINTB" localSheetId="0">#REF!</definedName>
    <definedName name="PRINTB" localSheetId="0">#REF!</definedName>
    <definedName name="PRINTB" localSheetId="0">#REF!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 localSheetId="3">#REF!</definedName>
    <definedName name="PRINTB">#REF!</definedName>
    <definedName name="PRINTC" localSheetId="0">#REF!</definedName>
    <definedName name="PRINTC" localSheetId="0">#REF!</definedName>
    <definedName name="PRINTC" localSheetId="0">#REF!</definedName>
    <definedName name="PRINTC" localSheetId="0">#REF!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 localSheetId="3">#REF!</definedName>
    <definedName name="PRINTC">#REF!</definedName>
    <definedName name="priority">'[161]SPL4-TOTAL'!$C$7:$D$67</definedName>
    <definedName name="prjName">#REF!</definedName>
    <definedName name="prjNo">#REF!</definedName>
    <definedName name="PROJ">[133]LEGEND!$D$4</definedName>
    <definedName name="PROPOSAL" localSheetId="0">#REF!</definedName>
    <definedName name="PROPOSAL" localSheetId="0">#REF!</definedName>
    <definedName name="PROPOSAL" localSheetId="0">#REF!</definedName>
    <definedName name="PROPOSAL" localSheetId="0">#REF!</definedName>
    <definedName name="PROPOSAL" localSheetId="0">#REF!</definedName>
    <definedName name="PROPOSAL" localSheetId="3">#REF!</definedName>
    <definedName name="PROPOSAL" localSheetId="3">#REF!</definedName>
    <definedName name="PROPOSAL" localSheetId="3">#REF!</definedName>
    <definedName name="PROPOSAL" localSheetId="3">#REF!</definedName>
    <definedName name="PROPOSAL" localSheetId="3">#REF!</definedName>
    <definedName name="PROPOSAL">#REF!</definedName>
    <definedName name="Province">#REF!</definedName>
    <definedName name="PT" localSheetId="0">BlankMacro1</definedName>
    <definedName name="PT" localSheetId="0">BlankMacro1</definedName>
    <definedName name="PT" localSheetId="0">BlankMacro1</definedName>
    <definedName name="pt" localSheetId="0">#REF!</definedName>
    <definedName name="pt" localSheetId="0">#REF!</definedName>
    <definedName name="PT" localSheetId="0">BlankMacro1</definedName>
    <definedName name="PT" localSheetId="0">BlankMacro1</definedName>
    <definedName name="pt" localSheetId="0">#REF!</definedName>
    <definedName name="pt" localSheetId="0">#REF!</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 localSheetId="3">BlankMacro1</definedName>
    <definedName name="PT" localSheetId="3">BlankMacro1</definedName>
    <definedName name="pt" localSheetId="3">#REF!</definedName>
    <definedName name="pt" localSheetId="3">#REF!</definedName>
    <definedName name="PT">BlankMacro1</definedName>
    <definedName name="PT_Duong" localSheetId="0">#REF!</definedName>
    <definedName name="PT_Duong" localSheetId="0">#REF!</definedName>
    <definedName name="PT_Duong" localSheetId="0">#REF!</definedName>
    <definedName name="PT_Duong" localSheetId="0">#REF!</definedName>
    <definedName name="PT_Duong" localSheetId="0">#REF!</definedName>
    <definedName name="PT_Duong" localSheetId="3">#REF!</definedName>
    <definedName name="PT_Duong" localSheetId="3">#REF!</definedName>
    <definedName name="PT_Duong" localSheetId="3">#REF!</definedName>
    <definedName name="PT_Duong" localSheetId="3">#REF!</definedName>
    <definedName name="PT_Duong" localSheetId="3">#REF!</definedName>
    <definedName name="PT_Duong">#REF!</definedName>
    <definedName name="ptbc">#REF!</definedName>
    <definedName name="ptdg" localSheetId="0">#REF!</definedName>
    <definedName name="ptdg" localSheetId="0">#REF!</definedName>
    <definedName name="ptdg" localSheetId="0">#REF!</definedName>
    <definedName name="ptdg" localSheetId="0">#REF!</definedName>
    <definedName name="ptdg" localSheetId="0">#REF!</definedName>
    <definedName name="ptdg" localSheetId="3">#REF!</definedName>
    <definedName name="ptdg" localSheetId="3">#REF!</definedName>
    <definedName name="ptdg" localSheetId="3">#REF!</definedName>
    <definedName name="ptdg" localSheetId="3">#REF!</definedName>
    <definedName name="ptdg" localSheetId="3">#REF!</definedName>
    <definedName name="ptdg">#REF!</definedName>
    <definedName name="PTDG_cau" localSheetId="0">#REF!</definedName>
    <definedName name="PTDG_cau" localSheetId="0">#REF!</definedName>
    <definedName name="PTDG_cau" localSheetId="0">#REF!</definedName>
    <definedName name="PTDG_cau" localSheetId="0">#REF!</definedName>
    <definedName name="PTDG_cau" localSheetId="0">#REF!</definedName>
    <definedName name="PTDG_cau" localSheetId="3">#REF!</definedName>
    <definedName name="PTDG_cau" localSheetId="3">#REF!</definedName>
    <definedName name="PTDG_cau" localSheetId="3">#REF!</definedName>
    <definedName name="PTDG_cau" localSheetId="3">#REF!</definedName>
    <definedName name="PTDG_cau" localSheetId="3">#REF!</definedName>
    <definedName name="PTDG_cau">#REF!</definedName>
    <definedName name="ptdg_cong">#REF!</definedName>
    <definedName name="PTDG_DCV">#REF!</definedName>
    <definedName name="ptdg_duong">#REF!</definedName>
    <definedName name="PTNC">'[75]DON GIA'!$G$227</definedName>
    <definedName name="PTST">[174]sat!$A$6:$K$38</definedName>
    <definedName name="ptvt">'[79]ma-pt'!$A$6:$IV$228</definedName>
    <definedName name="Pu">#REF!</definedName>
    <definedName name="PVECC2">'[194]PVECC JUNE'!$B$3:$I$454</definedName>
    <definedName name="pveccsept">'[194]pvecc sept'!$A$4:$S$1461</definedName>
    <definedName name="pw">'[147]cross beam'!#REF!</definedName>
    <definedName name="py_retained_earnings">'[117]Income Statement'!$C$33</definedName>
    <definedName name="py_share_equity">'[117]Shareholders'' Equity'!$H$14</definedName>
    <definedName name="q" localSheetId="0">BlankMacro1</definedName>
    <definedName name="q" localSheetId="0">BlankMacro1</definedName>
    <definedName name="q" localSheetId="0">BlankMacro1</definedName>
    <definedName name="q" localSheetId="0">BlankMacro1</definedName>
    <definedName name="q" localSheetId="0">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 localSheetId="3">BlankMacro1</definedName>
    <definedName name="q">BlankMacro1</definedName>
    <definedName name="qd">#REF!</definedName>
    <definedName name="qh" localSheetId="0">#REF!</definedName>
    <definedName name="qh" localSheetId="3">#REF!</definedName>
    <definedName name="qh">#REF!</definedName>
    <definedName name="qht" localSheetId="0">#REF!</definedName>
    <definedName name="qht" localSheetId="3">#REF!</definedName>
    <definedName name="qht">#REF!</definedName>
    <definedName name="qlIII">[144]PSIII!$F$1:$G$3</definedName>
    <definedName name="QLIV">[144]PSIV!$F$2076:$G$2078</definedName>
    <definedName name="qöeqwr">[258]XL4Poppy!$A$26</definedName>
    <definedName name="qq" localSheetId="0">BlankMacro1</definedName>
    <definedName name="qq" localSheetId="0">BlankMacro1</definedName>
    <definedName name="qq" localSheetId="0">BlankMacro1</definedName>
    <definedName name="qq" localSheetId="0">BlankMacro1</definedName>
    <definedName name="qq" localSheetId="0">BlankMacro1</definedName>
    <definedName name="qq" localSheetId="0">BlankMacro1</definedName>
    <definedName name="qq" localSheetId="0">BlankMacro1</definedName>
    <definedName name="qq" localSheetId="0">BlankMacro1</definedName>
    <definedName name="qq" localSheetId="0">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 localSheetId="3">BlankMacro1</definedName>
    <definedName name="qq">BlankMacro1</definedName>
    <definedName name="qu">#REF!</definedName>
    <definedName name="Quantities">#REF!</definedName>
    <definedName name="Quantity">[195]Quantity!$B$7:$E$961</definedName>
    <definedName name="quehan">#REF!</definedName>
    <definedName name="QUYLUONG">'[232]truc tiep'!#REF!</definedName>
    <definedName name="qzqzqz10" localSheetId="0">[329]Detail!#REF!</definedName>
    <definedName name="qzqzqz10" localSheetId="3">[329]Detail!#REF!</definedName>
    <definedName name="qzqzqz10">[249]Detail!#REF!</definedName>
    <definedName name="qzqzqz14" localSheetId="0">[329]Detail!#REF!</definedName>
    <definedName name="qzqzqz14" localSheetId="3">[329]Detail!#REF!</definedName>
    <definedName name="qzqzqz14">[249]Detail!#REF!</definedName>
    <definedName name="qzqzqz15" localSheetId="0">[329]Detail!#REF!</definedName>
    <definedName name="qzqzqz15" localSheetId="3">[329]Detail!#REF!</definedName>
    <definedName name="qzqzqz15">[249]Detail!#REF!</definedName>
    <definedName name="qzqzqz16" localSheetId="0">[329]Detail!#REF!</definedName>
    <definedName name="qzqzqz16" localSheetId="3">[329]Detail!#REF!</definedName>
    <definedName name="qzqzqz16">[249]Detail!#REF!</definedName>
    <definedName name="qzqzqz17" localSheetId="0">[329]Detail!#REF!</definedName>
    <definedName name="qzqzqz17" localSheetId="3">[329]Detail!#REF!</definedName>
    <definedName name="qzqzqz17">[249]Detail!#REF!</definedName>
    <definedName name="qzqzqz18" localSheetId="0">[329]Detail!#REF!</definedName>
    <definedName name="qzqzqz18" localSheetId="3">[329]Detail!#REF!</definedName>
    <definedName name="qzqzqz18">[249]Detail!#REF!</definedName>
    <definedName name="qzqzqz19" localSheetId="0">[329]Detail!#REF!</definedName>
    <definedName name="qzqzqz19" localSheetId="3">[329]Detail!#REF!</definedName>
    <definedName name="qzqzqz19">[249]Detail!#REF!</definedName>
    <definedName name="qzqzqz20" localSheetId="0">[329]Detail!#REF!</definedName>
    <definedName name="qzqzqz20" localSheetId="3">[329]Detail!#REF!</definedName>
    <definedName name="qzqzqz20">[249]Detail!#REF!</definedName>
    <definedName name="qzqzqz21" localSheetId="0">[329]Detail!#REF!</definedName>
    <definedName name="qzqzqz21" localSheetId="3">[329]Detail!#REF!</definedName>
    <definedName name="qzqzqz21">[249]Detail!#REF!</definedName>
    <definedName name="qzqzqz22" localSheetId="0">[329]Detail!#REF!</definedName>
    <definedName name="qzqzqz22" localSheetId="3">[329]Detail!#REF!</definedName>
    <definedName name="qzqzqz22">[249]Detail!#REF!</definedName>
    <definedName name="qzqzqz23" localSheetId="0">[329]Detail!#REF!</definedName>
    <definedName name="qzqzqz23" localSheetId="3">[329]Detail!#REF!</definedName>
    <definedName name="qzqzqz23">[249]Detail!#REF!</definedName>
    <definedName name="qzqzqz24" localSheetId="0">[329]Detail!#REF!</definedName>
    <definedName name="qzqzqz24" localSheetId="3">[329]Detail!#REF!</definedName>
    <definedName name="qzqzqz24">[249]Detail!#REF!</definedName>
    <definedName name="qzqzqz25" localSheetId="0">[329]Detail!#REF!</definedName>
    <definedName name="qzqzqz25" localSheetId="3">[329]Detail!#REF!</definedName>
    <definedName name="qzqzqz25">[249]Detail!#REF!</definedName>
    <definedName name="qzqzqz26" localSheetId="0">[329]Detail!#REF!</definedName>
    <definedName name="qzqzqz26" localSheetId="3">[329]Detail!#REF!</definedName>
    <definedName name="qzqzqz26">[249]Detail!#REF!</definedName>
    <definedName name="qzqzqz27" localSheetId="0">[329]Detail!#REF!</definedName>
    <definedName name="qzqzqz27" localSheetId="3">[329]Detail!#REF!</definedName>
    <definedName name="qzqzqz27">[249]Detail!#REF!</definedName>
    <definedName name="qzqzqz28" localSheetId="0">[329]Detail!#REF!</definedName>
    <definedName name="qzqzqz28" localSheetId="3">[329]Detail!#REF!</definedName>
    <definedName name="qzqzqz28">[249]Detail!#REF!</definedName>
    <definedName name="qzqzqz29" localSheetId="0">[329]Detail!#REF!</definedName>
    <definedName name="qzqzqz29" localSheetId="3">[329]Detail!#REF!</definedName>
    <definedName name="qzqzqz29">[249]Detail!#REF!</definedName>
    <definedName name="qzqzqz31" localSheetId="0">[329]Detail!#REF!</definedName>
    <definedName name="qzqzqz31" localSheetId="3">[329]Detail!#REF!</definedName>
    <definedName name="qzqzqz31">[249]Detail!#REF!</definedName>
    <definedName name="qzqzqz32" localSheetId="0">[329]Detail!#REF!</definedName>
    <definedName name="qzqzqz32" localSheetId="3">[329]Detail!#REF!</definedName>
    <definedName name="qzqzqz32">[249]Detail!#REF!</definedName>
    <definedName name="R_">'[13]MAIN GATE HOUSE'!#REF!</definedName>
    <definedName name="ra11p" localSheetId="0">#REF!</definedName>
    <definedName name="ra11p" localSheetId="0">#REF!</definedName>
    <definedName name="ra11p" localSheetId="0">#REF!</definedName>
    <definedName name="ra11p" localSheetId="0">#REF!</definedName>
    <definedName name="ra11p" localSheetId="0">#REF!</definedName>
    <definedName name="ra11p" localSheetId="3">#REF!</definedName>
    <definedName name="ra11p" localSheetId="3">#REF!</definedName>
    <definedName name="ra11p" localSheetId="3">#REF!</definedName>
    <definedName name="ra11p" localSheetId="3">#REF!</definedName>
    <definedName name="ra11p" localSheetId="3">#REF!</definedName>
    <definedName name="ra11p">#REF!</definedName>
    <definedName name="ra13p" localSheetId="0">#REF!</definedName>
    <definedName name="ra13p" localSheetId="0">#REF!</definedName>
    <definedName name="ra13p" localSheetId="0">#REF!</definedName>
    <definedName name="ra13p" localSheetId="0">#REF!</definedName>
    <definedName name="ra13p" localSheetId="0">#REF!</definedName>
    <definedName name="ra13p" localSheetId="3">#REF!</definedName>
    <definedName name="ra13p" localSheetId="3">#REF!</definedName>
    <definedName name="ra13p" localSheetId="3">#REF!</definedName>
    <definedName name="ra13p" localSheetId="3">#REF!</definedName>
    <definedName name="ra13p" localSheetId="3">#REF!</definedName>
    <definedName name="ra13p">#REF!</definedName>
    <definedName name="rack1">'[75]THPDMoi  (2)'!#REF!</definedName>
    <definedName name="rack2">'[75]THPDMoi  (2)'!#REF!</definedName>
    <definedName name="rack3">'[75]THPDMoi  (2)'!#REF!</definedName>
    <definedName name="rack4">'[75]THPDMoi  (2)'!#REF!</definedName>
    <definedName name="rate">14000</definedName>
    <definedName name="RawAgencyPrice">#REF!</definedName>
    <definedName name="RBData">#REF!</definedName>
    <definedName name="RECOUT">#N/A</definedName>
    <definedName name="Region">#REF!</definedName>
    <definedName name="Report" localSheetId="0">#REF!</definedName>
    <definedName name="Report" localSheetId="0">#REF!</definedName>
    <definedName name="Report" localSheetId="0">#REF!</definedName>
    <definedName name="Report" localSheetId="3">#REF!</definedName>
    <definedName name="Report" localSheetId="3">#REF!</definedName>
    <definedName name="Report" localSheetId="3">#REF!</definedName>
    <definedName name="Report">#REF!</definedName>
    <definedName name="Reselects">#REF!</definedName>
    <definedName name="RFP003A" localSheetId="0">#REF!</definedName>
    <definedName name="RFP003A" localSheetId="0">#REF!</definedName>
    <definedName name="RFP003A" localSheetId="0">#REF!</definedName>
    <definedName name="RFP003A" localSheetId="0">#REF!</definedName>
    <definedName name="RFP003A" localSheetId="0">#REF!</definedName>
    <definedName name="RFP003A" localSheetId="3">#REF!</definedName>
    <definedName name="RFP003A" localSheetId="3">#REF!</definedName>
    <definedName name="RFP003A" localSheetId="3">#REF!</definedName>
    <definedName name="RFP003A" localSheetId="3">#REF!</definedName>
    <definedName name="RFP003A" localSheetId="3">#REF!</definedName>
    <definedName name="RFP003A">#REF!</definedName>
    <definedName name="RFP003B" localSheetId="0">#REF!</definedName>
    <definedName name="RFP003B" localSheetId="0">#REF!</definedName>
    <definedName name="RFP003B" localSheetId="0">#REF!</definedName>
    <definedName name="RFP003B" localSheetId="0">#REF!</definedName>
    <definedName name="RFP003B" localSheetId="0">#REF!</definedName>
    <definedName name="RFP003B" localSheetId="3">#REF!</definedName>
    <definedName name="RFP003B" localSheetId="3">#REF!</definedName>
    <definedName name="RFP003B" localSheetId="3">#REF!</definedName>
    <definedName name="RFP003B" localSheetId="3">#REF!</definedName>
    <definedName name="RFP003B" localSheetId="3">#REF!</definedName>
    <definedName name="RFP003B">#REF!</definedName>
    <definedName name="RFP003C" localSheetId="0">#REF!</definedName>
    <definedName name="RFP003C" localSheetId="0">#REF!</definedName>
    <definedName name="RFP003C" localSheetId="0">#REF!</definedName>
    <definedName name="RFP003C" localSheetId="0">#REF!</definedName>
    <definedName name="RFP003C" localSheetId="0">#REF!</definedName>
    <definedName name="RFP003C" localSheetId="3">#REF!</definedName>
    <definedName name="RFP003C" localSheetId="3">#REF!</definedName>
    <definedName name="RFP003C" localSheetId="3">#REF!</definedName>
    <definedName name="RFP003C" localSheetId="3">#REF!</definedName>
    <definedName name="RFP003C" localSheetId="3">#REF!</definedName>
    <definedName name="RFP003C">#REF!</definedName>
    <definedName name="RFP003D" localSheetId="0">#REF!</definedName>
    <definedName name="RFP003D" localSheetId="0">#REF!</definedName>
    <definedName name="RFP003D" localSheetId="0">#REF!</definedName>
    <definedName name="RFP003D" localSheetId="0">#REF!</definedName>
    <definedName name="RFP003D" localSheetId="0">#REF!</definedName>
    <definedName name="RFP003D" localSheetId="3">#REF!</definedName>
    <definedName name="RFP003D" localSheetId="3">#REF!</definedName>
    <definedName name="RFP003D" localSheetId="3">#REF!</definedName>
    <definedName name="RFP003D" localSheetId="3">#REF!</definedName>
    <definedName name="RFP003D" localSheetId="3">#REF!</definedName>
    <definedName name="RFP003D">#REF!</definedName>
    <definedName name="RFP003E" localSheetId="0">#REF!</definedName>
    <definedName name="RFP003E" localSheetId="0">#REF!</definedName>
    <definedName name="RFP003E" localSheetId="0">#REF!</definedName>
    <definedName name="RFP003E" localSheetId="0">#REF!</definedName>
    <definedName name="RFP003E" localSheetId="0">#REF!</definedName>
    <definedName name="RFP003E" localSheetId="3">#REF!</definedName>
    <definedName name="RFP003E" localSheetId="3">#REF!</definedName>
    <definedName name="RFP003E" localSheetId="3">#REF!</definedName>
    <definedName name="RFP003E" localSheetId="3">#REF!</definedName>
    <definedName name="RFP003E" localSheetId="3">#REF!</definedName>
    <definedName name="RFP003E">#REF!</definedName>
    <definedName name="RFP003F" localSheetId="0">#REF!</definedName>
    <definedName name="RFP003F" localSheetId="0">#REF!</definedName>
    <definedName name="RFP003F" localSheetId="0">#REF!</definedName>
    <definedName name="RFP003F" localSheetId="0">#REF!</definedName>
    <definedName name="RFP003F" localSheetId="0">#REF!</definedName>
    <definedName name="RFP003F" localSheetId="3">#REF!</definedName>
    <definedName name="RFP003F" localSheetId="3">#REF!</definedName>
    <definedName name="RFP003F" localSheetId="3">#REF!</definedName>
    <definedName name="RFP003F" localSheetId="3">#REF!</definedName>
    <definedName name="RFP003F" localSheetId="3">#REF!</definedName>
    <definedName name="RFP003F">#REF!</definedName>
    <definedName name="River">#REF!</definedName>
    <definedName name="River_Code">#REF!</definedName>
    <definedName name="rkd" localSheetId="0" hidden="1">{#N/A,#N/A,FALSE,"CCTV"}</definedName>
    <definedName name="rkd" localSheetId="3" hidden="1">{#N/A,#N/A,FALSE,"CCTV"}</definedName>
    <definedName name="rkd" hidden="1">{#N/A,#N/A,FALSE,"CCTV"}</definedName>
    <definedName name="Road_Code">#REF!</definedName>
    <definedName name="Road_Name">#REF!</definedName>
    <definedName name="RoadNo_373">#REF!</definedName>
    <definedName name="roof">#REF!</definedName>
    <definedName name="RoofingWork">'[189]DGchitiet '!#REF!</definedName>
    <definedName name="RR">'[145]cong dung'!#REF!</definedName>
    <definedName name="rr_">'[145]cong dung'!#REF!</definedName>
    <definedName name="RT">'[6]COAT&amp;WRAP-QIOT-#3'!#REF!</definedName>
    <definedName name="rtûtuy">[258]XL4Poppy!$C$27</definedName>
    <definedName name="rung25" localSheetId="0">[320]May!$E$26</definedName>
    <definedName name="rung25" localSheetId="3">[320]May!$E$26</definedName>
    <definedName name="rung25">[227]May!$E$26</definedName>
    <definedName name="s">#REF!</definedName>
    <definedName name="s.">'[147]cross beam'!#REF!</definedName>
    <definedName name="s_0">'[285]Lç khoan LK1'!#REF!</definedName>
    <definedName name="S_1">#REF!</definedName>
    <definedName name="S_2">#REF!</definedName>
    <definedName name="S_2_Bï_v_nh">#REF!</definedName>
    <definedName name="S_AcctDes">#REF!</definedName>
    <definedName name="S_Adjust">#REF!</definedName>
    <definedName name="S_Adjust_Data">[118]Lead!$I$1:$I$63</definedName>
    <definedName name="S_Adjust_GT">#REF!</definedName>
    <definedName name="S_AJE_Tot">#REF!</definedName>
    <definedName name="S_AJE_Tot_Data">[118]Lead!$H$1:$H$63</definedName>
    <definedName name="S_AJE_Tot_GT">#REF!</definedName>
    <definedName name="S_CompNum">#REF!</definedName>
    <definedName name="S_CY_Beg">#REF!</definedName>
    <definedName name="S_CY_Beg_Data">[118]Lead!$F$1:$F$63</definedName>
    <definedName name="S_CY_Beg_GT">#REF!</definedName>
    <definedName name="S_CY_End">#REF!</definedName>
    <definedName name="S_CY_End_Data">[118]Lead!$K$1:$K$63</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[118]Lead!$M$1:$M$63</definedName>
    <definedName name="S_PY_End_GT">#REF!</definedName>
    <definedName name="S_RJE_Tot">#REF!</definedName>
    <definedName name="S_RJE_Tot_Data">[118]Lead!$J$1:$J$63</definedName>
    <definedName name="S_RJE_Tot_GT">#REF!</definedName>
    <definedName name="S_RowNum">#REF!</definedName>
    <definedName name="_s10">'[183]Nhap(1-03)'!$E$5:$E$62</definedName>
    <definedName name="_s11">'[183]X-N-T(T1-03)'!$D$5:$D$235</definedName>
    <definedName name="_s12">'[183]xuat(1-03)'!$E$7:$E$86</definedName>
    <definedName name="s75F29" localSheetId="0">[294]chitiet!#REF!</definedName>
    <definedName name="s75F29" localSheetId="0">[294]chitiet!#REF!</definedName>
    <definedName name="s75F29" localSheetId="0">[294]chitiet!#REF!</definedName>
    <definedName name="s75F29" localSheetId="0">[294]chitiet!#REF!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 localSheetId="3">[294]chitiet!#REF!</definedName>
    <definedName name="s75F29">[80]chitiet!#REF!</definedName>
    <definedName name="SÆ">#REF!</definedName>
    <definedName name="SALESPLAN">#REF!</definedName>
    <definedName name="San_truoc">[172]tienluong!#REF!</definedName>
    <definedName name="_san110" localSheetId="0">[320]May!$E$16</definedName>
    <definedName name="_san110" localSheetId="3">[320]May!$E$16</definedName>
    <definedName name="_san110">[227]May!$E$16</definedName>
    <definedName name="sanluongnhap">#REF!</definedName>
    <definedName name="sanpham">[137]BANGMA!$A$6:$I$33</definedName>
    <definedName name="sat">[280]TTTram!#REF!</definedName>
    <definedName name="_sat10">'[32]Bang chiet tinh TBA'!#REF!</definedName>
    <definedName name="_sat12">'[32]Bang chiet tinh TBA'!#REF!</definedName>
    <definedName name="_sat14">'[32]Bang chiet tinh TBA'!#REF!</definedName>
    <definedName name="_sat16">'[32]Bang chiet tinh TBA'!#REF!</definedName>
    <definedName name="_sat20">'[32]Bang chiet tinh TBA'!#REF!</definedName>
    <definedName name="_Sat27" localSheetId="0">#REF!</definedName>
    <definedName name="_Sat27" localSheetId="3">#REF!</definedName>
    <definedName name="_Sat27">#REF!</definedName>
    <definedName name="_Sat6" localSheetId="0">#REF!</definedName>
    <definedName name="_Sat6" localSheetId="3">#REF!</definedName>
    <definedName name="_Sat6">#REF!</definedName>
    <definedName name="_sat8">'[32]Bang chiet tinh TBA'!#REF!</definedName>
    <definedName name="satu">'[32]Bang chiet tinh TBA'!#REF!</definedName>
    <definedName name="sau">'[23]Chiet tinh dz35'!$H$4</definedName>
    <definedName name="SB">[37]IBASE!$AH$7:$AL$14</definedName>
    <definedName name="sc">'[285]Lç khoan LK1'!$K$8</definedName>
    <definedName name="sc_diengiai" localSheetId="0">IF(ISERROR(INDEX('CDKT_Q4-2014'!nk_mang,'[315]NK so cai'!$A1,6)),"",INDEX('CDKT_Q4-2014'!nk_mang,'[315]NK so cai'!$A1,6))</definedName>
    <definedName name="sc_diengiai" localSheetId="3">IF(ISERROR(INDEX('TM BCTC'!nk_mang,'[315]NK so cai'!$A1,6)),"",INDEX('TM BCTC'!nk_mang,'[315]NK so cai'!$A1,6))</definedName>
    <definedName name="sc_diengiai">IF(ISERROR(INDEX(nk_mang,'[169]NK so cai'!$A1,6)),"",INDEX(nk_mang,'[169]NK so cai'!$A1,6))</definedName>
    <definedName name="sc_ngay" localSheetId="0">IF(ISERROR(INDEX('CDKT_Q4-2014'!nk_mang,'[315]NK so cai'!$A1,5)),"",INDEX('CDKT_Q4-2014'!nk_mang,'[315]NK so cai'!$A1,5))</definedName>
    <definedName name="sc_ngay" localSheetId="3">IF(ISERROR(INDEX('TM BCTC'!nk_mang,'[315]NK so cai'!$A1,5)),"",INDEX('TM BCTC'!nk_mang,'[315]NK so cai'!$A1,5))</definedName>
    <definedName name="sc_ngay">IF(ISERROR(INDEX(nk_mang,'[169]NK so cai'!$A1,5)),"",INDEX(nk_mang,'[169]NK so cai'!$A1,5))</definedName>
    <definedName name="sc_soct" localSheetId="0">IF(ISERROR(INDEX('CDKT_Q4-2014'!nk_mang,'[315]NK so cai'!$A1,4)),"",INDEX('CDKT_Q4-2014'!nk_mang,'[315]NK so cai'!$A1,4))</definedName>
    <definedName name="sc_soct" localSheetId="3">IF(ISERROR(INDEX('TM BCTC'!nk_mang,'[315]NK so cai'!$A1,4)),"",INDEX('TM BCTC'!nk_mang,'[315]NK so cai'!$A1,4))</definedName>
    <definedName name="sc_soct">IF(ISERROR(INDEX(nk_mang,'[169]NK so cai'!$A1,4)),"",INDEX(nk_mang,'[169]NK so cai'!$A1,4))</definedName>
    <definedName name="sc_sotien" localSheetId="0">IF(ISERROR(INDEX('CDKT_Q4-2014'!nk_mang,'[315]NK so cai'!$A1,12)),0,INDEX('CDKT_Q4-2014'!nk_mang,'[315]NK so cai'!$A1,12))</definedName>
    <definedName name="sc_sotien" localSheetId="3">IF(ISERROR(INDEX('TM BCTC'!nk_mang,'[315]NK so cai'!$A1,12)),0,INDEX('TM BCTC'!nk_mang,'[315]NK so cai'!$A1,12))</definedName>
    <definedName name="sc_sotien">IF(ISERROR(INDEX(nk_mang,'[169]NK so cai'!$A1,12)),0,INDEX(nk_mang,'[169]NK so cai'!$A1,12))</definedName>
    <definedName name="sc_tkco" localSheetId="0">IF(ISERROR(INDEX('CDKT_Q4-2014'!nk_mang,'[315]NK so cai'!$A1,11)),0,INDEX('CDKT_Q4-2014'!nk_mang,'[315]NK so cai'!$A1,11))</definedName>
    <definedName name="sc_tkco" localSheetId="3">IF(ISERROR(INDEX('TM BCTC'!nk_mang,'[315]NK so cai'!$A1,11)),0,INDEX('TM BCTC'!nk_mang,'[315]NK so cai'!$A1,11))</definedName>
    <definedName name="sc_tkco">IF(ISERROR(INDEX(nk_mang,'[169]NK so cai'!$A1,11)),0,INDEX(nk_mang,'[169]NK so cai'!$A1,11))</definedName>
    <definedName name="sc_tkno" localSheetId="0">IF(ISERROR(INDEX('CDKT_Q4-2014'!nk_mang,'[315]NK so cai'!$A1,10)),"",INDEX('CDKT_Q4-2014'!nk_mang,'[315]NK so cai'!$A1,10))</definedName>
    <definedName name="sc_tkno" localSheetId="3">IF(ISERROR(INDEX('TM BCTC'!nk_mang,'[315]NK so cai'!$A1,10)),"",INDEX('TM BCTC'!nk_mang,'[315]NK so cai'!$A1,10))</definedName>
    <definedName name="sc_tkno">IF(ISERROR(INDEX(nk_mang,'[169]NK so cai'!$A1,10)),"",INDEX(nk_mang,'[169]NK so cai'!$A1,10))</definedName>
    <definedName name="_sc1" localSheetId="0">#REF!</definedName>
    <definedName name="_sc1" localSheetId="0">#REF!</definedName>
    <definedName name="_sc1" localSheetId="0">#REF!</definedName>
    <definedName name="_sc1" localSheetId="0">#REF!</definedName>
    <definedName name="_sc1" localSheetId="0">#REF!</definedName>
    <definedName name="_sc1" localSheetId="3">#REF!</definedName>
    <definedName name="_sc1" localSheetId="3">#REF!</definedName>
    <definedName name="_sc1" localSheetId="3">#REF!</definedName>
    <definedName name="_sc1" localSheetId="3">#REF!</definedName>
    <definedName name="_sc1" localSheetId="3">#REF!</definedName>
    <definedName name="_sc1">#REF!</definedName>
    <definedName name="_SC2" localSheetId="0">#REF!</definedName>
    <definedName name="_SC2" localSheetId="0">#REF!</definedName>
    <definedName name="_SC2" localSheetId="0">#REF!</definedName>
    <definedName name="_SC2" localSheetId="0">#REF!</definedName>
    <definedName name="_SC2" localSheetId="0">#REF!</definedName>
    <definedName name="_SC2" localSheetId="3">#REF!</definedName>
    <definedName name="_SC2" localSheetId="3">#REF!</definedName>
    <definedName name="_SC2" localSheetId="3">#REF!</definedName>
    <definedName name="_SC2" localSheetId="3">#REF!</definedName>
    <definedName name="_SC2" localSheetId="3">#REF!</definedName>
    <definedName name="_SC2">#REF!</definedName>
    <definedName name="_sc3" localSheetId="0">#REF!</definedName>
    <definedName name="_sc3" localSheetId="0">#REF!</definedName>
    <definedName name="_sc3" localSheetId="0">#REF!</definedName>
    <definedName name="_sc3" localSheetId="0">#REF!</definedName>
    <definedName name="_sc3" localSheetId="0">#REF!</definedName>
    <definedName name="_sc3" localSheetId="3">#REF!</definedName>
    <definedName name="_sc3" localSheetId="3">#REF!</definedName>
    <definedName name="_sc3" localSheetId="3">#REF!</definedName>
    <definedName name="_sc3" localSheetId="3">#REF!</definedName>
    <definedName name="_sc3" localSheetId="3">#REF!</definedName>
    <definedName name="_sc3">#REF!</definedName>
    <definedName name="SCH" localSheetId="0">#REF!</definedName>
    <definedName name="SCH" localSheetId="0">#REF!</definedName>
    <definedName name="SCH" localSheetId="0">#REF!</definedName>
    <definedName name="SCH" localSheetId="0">#REF!</definedName>
    <definedName name="SCH" localSheetId="0">#REF!</definedName>
    <definedName name="SCH" localSheetId="3">#REF!</definedName>
    <definedName name="SCH" localSheetId="3">#REF!</definedName>
    <definedName name="SCH" localSheetId="3">#REF!</definedName>
    <definedName name="SCH" localSheetId="3">#REF!</definedName>
    <definedName name="SCH" localSheetId="3">#REF!</definedName>
    <definedName name="SCH">#REF!</definedName>
    <definedName name="scl">[239]Sheet2!$C$16</definedName>
    <definedName name="scm">'[158]nhan cong'!#REF!</definedName>
    <definedName name="scr">[78]gVL!$Q$33</definedName>
    <definedName name="sd3p">'[75]lam-moi'!#REF!</definedName>
    <definedName name="SDDL">[65]QMCT!#REF!</definedName>
    <definedName name="sdfs">'[158]nhan cong'!#REF!</definedName>
    <definedName name="SDMONG" localSheetId="0">#REF!</definedName>
    <definedName name="SDMONG" localSheetId="0">#REF!</definedName>
    <definedName name="SDMONG" localSheetId="0">#REF!</definedName>
    <definedName name="SDMONG" localSheetId="0">#REF!</definedName>
    <definedName name="SDMONG" localSheetId="0">#REF!</definedName>
    <definedName name="SDMONG" localSheetId="3">#REF!</definedName>
    <definedName name="SDMONG" localSheetId="3">#REF!</definedName>
    <definedName name="SDMONG" localSheetId="3">#REF!</definedName>
    <definedName name="SDMONG" localSheetId="3">#REF!</definedName>
    <definedName name="SDMONG" localSheetId="3">#REF!</definedName>
    <definedName name="SDMONG">#REF!</definedName>
    <definedName name="sdo">[74]gvl!$N$35</definedName>
    <definedName name="sdsf">[131]KCCP!#REF!</definedName>
    <definedName name="së_giao_th_ng" localSheetId="0">#REF!</definedName>
    <definedName name="së_giao_th_ng" localSheetId="3">#REF!</definedName>
    <definedName name="së_giao_th_ng">#REF!</definedName>
    <definedName name="së_n_ng_nghiÖp_v__pt_n_ng_th_n" localSheetId="0">#REF!</definedName>
    <definedName name="së_n_ng_nghiÖp_v__pt_n_ng_th_n" localSheetId="3">#REF!</definedName>
    <definedName name="së_n_ng_nghiÖp_v__pt_n_ng_th_n">#REF!</definedName>
    <definedName name="së_thuû_s_n" localSheetId="0">#REF!</definedName>
    <definedName name="së_thuû_s_n" localSheetId="3">#REF!</definedName>
    <definedName name="së_thuû_s_n">#REF!</definedName>
    <definedName name="së_x_y_dùng" localSheetId="0">#REF!</definedName>
    <definedName name="së_x_y_dùng" localSheetId="3">#REF!</definedName>
    <definedName name="së_x_y_dùng">#REF!</definedName>
    <definedName name="sèhd" localSheetId="0">[324]chitietkho!#REF!</definedName>
    <definedName name="sèhd" localSheetId="3">[324]chitietkho!#REF!</definedName>
    <definedName name="sèhd">[233]chitietkho!#REF!</definedName>
    <definedName name="sg">[215]Input!#REF!</definedName>
    <definedName name="sg1.">[215]Input!#REF!</definedName>
    <definedName name="sg2.">[215]Input!#REF!</definedName>
    <definedName name="sgnc">[75]gtrinh!#REF!</definedName>
    <definedName name="sgvl">[75]gtrinh!#REF!</definedName>
    <definedName name="Sheet1">#REF!</definedName>
    <definedName name="sht">'[75]THPDMoi  (2)'!#REF!</definedName>
    <definedName name="sht3p">'[75]lam-moi'!#REF!</definedName>
    <definedName name="sieucao">#REF!</definedName>
    <definedName name="SIZE" localSheetId="0">#REF!</definedName>
    <definedName name="SIZE" localSheetId="0">#REF!</definedName>
    <definedName name="SIZE" localSheetId="0">#REF!</definedName>
    <definedName name="SIZE" localSheetId="0">#REF!</definedName>
    <definedName name="SIZE" localSheetId="0">#REF!</definedName>
    <definedName name="SIZE" localSheetId="3">#REF!</definedName>
    <definedName name="SIZE" localSheetId="3">#REF!</definedName>
    <definedName name="SIZE" localSheetId="3">#REF!</definedName>
    <definedName name="SIZE" localSheetId="3">#REF!</definedName>
    <definedName name="SIZE" localSheetId="3">#REF!</definedName>
    <definedName name="SIZE">#REF!</definedName>
    <definedName name="skd">[50]gVL!$Q$37</definedName>
    <definedName name="SL">#REF!</definedName>
    <definedName name="sl_10">#REF!</definedName>
    <definedName name="SL_CRD" localSheetId="0">#REF!</definedName>
    <definedName name="SL_CRD" localSheetId="0">#REF!</definedName>
    <definedName name="SL_CRD" localSheetId="0">#REF!</definedName>
    <definedName name="SL_CRD" localSheetId="0">#REF!</definedName>
    <definedName name="SL_CRD" localSheetId="0">#REF!</definedName>
    <definedName name="SL_CRD" localSheetId="3">#REF!</definedName>
    <definedName name="SL_CRD" localSheetId="3">#REF!</definedName>
    <definedName name="SL_CRD" localSheetId="3">#REF!</definedName>
    <definedName name="SL_CRD" localSheetId="3">#REF!</definedName>
    <definedName name="SL_CRD" localSheetId="3">#REF!</definedName>
    <definedName name="SL_CRD">#REF!</definedName>
    <definedName name="SL_CRS" localSheetId="0">#REF!</definedName>
    <definedName name="SL_CRS" localSheetId="0">#REF!</definedName>
    <definedName name="SL_CRS" localSheetId="0">#REF!</definedName>
    <definedName name="SL_CRS" localSheetId="0">#REF!</definedName>
    <definedName name="SL_CRS" localSheetId="0">#REF!</definedName>
    <definedName name="SL_CRS" localSheetId="3">#REF!</definedName>
    <definedName name="SL_CRS" localSheetId="3">#REF!</definedName>
    <definedName name="SL_CRS" localSheetId="3">#REF!</definedName>
    <definedName name="SL_CRS" localSheetId="3">#REF!</definedName>
    <definedName name="SL_CRS" localSheetId="3">#REF!</definedName>
    <definedName name="SL_CRS">#REF!</definedName>
    <definedName name="SL_CS" localSheetId="0">#REF!</definedName>
    <definedName name="SL_CS" localSheetId="0">#REF!</definedName>
    <definedName name="SL_CS" localSheetId="0">#REF!</definedName>
    <definedName name="SL_CS" localSheetId="0">#REF!</definedName>
    <definedName name="SL_CS" localSheetId="0">#REF!</definedName>
    <definedName name="SL_CS" localSheetId="3">#REF!</definedName>
    <definedName name="SL_CS" localSheetId="3">#REF!</definedName>
    <definedName name="SL_CS" localSheetId="3">#REF!</definedName>
    <definedName name="SL_CS" localSheetId="3">#REF!</definedName>
    <definedName name="SL_CS" localSheetId="3">#REF!</definedName>
    <definedName name="SL_CS">#REF!</definedName>
    <definedName name="SL_DD" localSheetId="0">#REF!</definedName>
    <definedName name="SL_DD" localSheetId="0">#REF!</definedName>
    <definedName name="SL_DD" localSheetId="0">#REF!</definedName>
    <definedName name="SL_DD" localSheetId="0">#REF!</definedName>
    <definedName name="SL_DD" localSheetId="0">#REF!</definedName>
    <definedName name="SL_DD" localSheetId="3">#REF!</definedName>
    <definedName name="SL_DD" localSheetId="3">#REF!</definedName>
    <definedName name="SL_DD" localSheetId="3">#REF!</definedName>
    <definedName name="SL_DD" localSheetId="3">#REF!</definedName>
    <definedName name="SL_DD" localSheetId="3">#REF!</definedName>
    <definedName name="SL_DD">#REF!</definedName>
    <definedName name="_sl10">#REF!</definedName>
    <definedName name="slg_11">#REF!</definedName>
    <definedName name="slg_n">#REF!</definedName>
    <definedName name="slg_tdk">#REF!</definedName>
    <definedName name="slg_X">#REF!</definedName>
    <definedName name="slk" localSheetId="0">#REF!</definedName>
    <definedName name="slk" localSheetId="3">#REF!</definedName>
    <definedName name="slk">#REF!</definedName>
    <definedName name="sll" localSheetId="0">#REF!</definedName>
    <definedName name="sll" localSheetId="3">#REF!</definedName>
    <definedName name="sll">#REF!</definedName>
    <definedName name="SLTT">#REF!</definedName>
    <definedName name="_SN3" localSheetId="0">#REF!</definedName>
    <definedName name="_SN3" localSheetId="0">#REF!</definedName>
    <definedName name="_SN3" localSheetId="0">#REF!</definedName>
    <definedName name="_SN3" localSheetId="0">#REF!</definedName>
    <definedName name="_SN3" localSheetId="0">#REF!</definedName>
    <definedName name="_SN3" localSheetId="3">#REF!</definedName>
    <definedName name="_SN3" localSheetId="3">#REF!</definedName>
    <definedName name="_SN3" localSheetId="3">#REF!</definedName>
    <definedName name="_SN3" localSheetId="3">#REF!</definedName>
    <definedName name="_SN3" localSheetId="3">#REF!</definedName>
    <definedName name="_SN3">#REF!</definedName>
    <definedName name="SO">OFFSET([287]NGUON!$A$1:$A$65536,COUNTA([287]NGUON!$A$1:$A$65536)-1,0,1)</definedName>
    <definedName name="so_danh_bo">[52]chamcong!$C$9:$C$299</definedName>
    <definedName name="so642_cacloaicp" localSheetId="0">IF('[315]So 642 ql'!$F1='[315]So 642 ql'!A$3,'[315]So 642 ql'!$I1,"")</definedName>
    <definedName name="so642_cacloaicp" localSheetId="3">IF('[315]So 642 ql'!$F1='[315]So 642 ql'!A$3,'[315]So 642 ql'!$I1,"")</definedName>
    <definedName name="so642_cacloaicp">IF('[169]So 642 ql'!$F1='[169]So 642 ql'!A$3,'[169]So 642 ql'!$I1,"")</definedName>
    <definedName name="so642_mayeuto" localSheetId="0">IF(ISERROR(INDEX('CDKT_Q4-2014'!nk_mang,'[315]So 642 ql'!$A1,8)),"",INDEX('CDKT_Q4-2014'!nk_mang,'[315]So 642 ql'!$A1,8))</definedName>
    <definedName name="so642_mayeuto" localSheetId="3">IF(ISERROR(INDEX('TM BCTC'!nk_mang,'[315]So 642 ql'!$A1,8)),"",INDEX('TM BCTC'!nk_mang,'[315]So 642 ql'!$A1,8))</definedName>
    <definedName name="so642_mayeuto">IF(ISERROR(INDEX(nk_mang,'[169]So 642 ql'!$A1,8)),"",INDEX(nk_mang,'[169]So 642 ql'!$A1,8))</definedName>
    <definedName name="so642_ngay" localSheetId="0">IF(ISERROR(INDEX('CDKT_Q4-2014'!nk_mang,'[315]So 642 ql'!$A1,5)),"",INDEX('CDKT_Q4-2014'!nk_mang,'[315]So 642 ql'!$A1,5))</definedName>
    <definedName name="so642_ngay" localSheetId="3">IF(ISERROR(INDEX('TM BCTC'!nk_mang,'[315]So 642 ql'!$A1,5)),"",INDEX('TM BCTC'!nk_mang,'[315]So 642 ql'!$A1,5))</definedName>
    <definedName name="so642_ngay">IF(ISERROR(INDEX(nk_mang,'[169]So 642 ql'!$A1,5)),"",INDEX(nk_mang,'[169]So 642 ql'!$A1,5))</definedName>
    <definedName name="so642_noidung" localSheetId="0">IF(ISERROR(INDEX('CDKT_Q4-2014'!nk_mang,'[315]So 642 ql'!$A1,6)),"",INDEX('CDKT_Q4-2014'!nk_mang,'[315]So 642 ql'!$A1,6))</definedName>
    <definedName name="so642_noidung" localSheetId="3">IF(ISERROR(INDEX('TM BCTC'!nk_mang,'[315]So 642 ql'!$A1,6)),"",INDEX('TM BCTC'!nk_mang,'[315]So 642 ql'!$A1,6))</definedName>
    <definedName name="so642_noidung">IF(ISERROR(INDEX(nk_mang,'[169]So 642 ql'!$A1,6)),"",INDEX(nk_mang,'[169]So 642 ql'!$A1,6))</definedName>
    <definedName name="so642_soct" localSheetId="0">IF(ISERROR(INDEX('CDKT_Q4-2014'!nk_mang,'[315]So 642 ql'!$A1,4)),"",INDEX('CDKT_Q4-2014'!nk_mang,'[315]So 642 ql'!$A1,4))</definedName>
    <definedName name="so642_soct" localSheetId="3">IF(ISERROR(INDEX('TM BCTC'!nk_mang,'[315]So 642 ql'!$A1,4)),"",INDEX('TM BCTC'!nk_mang,'[315]So 642 ql'!$A1,4))</definedName>
    <definedName name="so642_soct">IF(ISERROR(INDEX(nk_mang,'[169]So 642 ql'!$A1,4)),"",INDEX(nk_mang,'[169]So 642 ql'!$A1,4))</definedName>
    <definedName name="so642_tkco" localSheetId="0">IF(ISERROR(INDEX('CDKT_Q4-2014'!nk_mang,'[315]So 642 ql'!$A1,11)),"",INDEX('CDKT_Q4-2014'!nk_mang,'[315]So 642 ql'!$A1,11))</definedName>
    <definedName name="so642_tkco" localSheetId="3">IF(ISERROR(INDEX('TM BCTC'!nk_mang,'[315]So 642 ql'!$A1,11)),"",INDEX('TM BCTC'!nk_mang,'[315]So 642 ql'!$A1,11))</definedName>
    <definedName name="so642_tkco">IF(ISERROR(INDEX(nk_mang,'[169]So 642 ql'!$A1,11)),"",INDEX(nk_mang,'[169]So 642 ql'!$A1,11))</definedName>
    <definedName name="so642_tkno" localSheetId="0">IF(ISERROR(INDEX('CDKT_Q4-2014'!nk_mang,'[315]So 642 ql'!$A1,10)),"",INDEX('CDKT_Q4-2014'!nk_mang,'[315]So 642 ql'!$A1,10))</definedName>
    <definedName name="so642_tkno" localSheetId="3">IF(ISERROR(INDEX('TM BCTC'!nk_mang,'[315]So 642 ql'!$A1,10)),"",INDEX('TM BCTC'!nk_mang,'[315]So 642 ql'!$A1,10))</definedName>
    <definedName name="so642_tkno">IF(ISERROR(INDEX(nk_mang,'[169]So 642 ql'!$A1,10)),"",INDEX(nk_mang,'[169]So 642 ql'!$A1,10))</definedName>
    <definedName name="so642_tongso" localSheetId="0">IF(ISERROR(INDEX('CDKT_Q4-2014'!nk_mang,'[315]So 642 ql'!$A1,12)),0,INDEX('CDKT_Q4-2014'!nk_mang,'[315]So 642 ql'!$A1,12))</definedName>
    <definedName name="so642_tongso" localSheetId="3">IF(ISERROR(INDEX('TM BCTC'!nk_mang,'[315]So 642 ql'!$A1,12)),0,INDEX('TM BCTC'!nk_mang,'[315]So 642 ql'!$A1,12))</definedName>
    <definedName name="so642_tongso">IF(ISERROR(INDEX(nk_mang,'[169]So 642 ql'!$A1,12)),0,INDEX(nk_mang,'[169]So 642 ql'!$A1,12))</definedName>
    <definedName name="_29SOÁ_CTÖØ">#REF!</definedName>
    <definedName name="_30SOÁ_LÖÔÏNG">#REF!</definedName>
    <definedName name="sóachua" localSheetId="0">#REF!</definedName>
    <definedName name="sóachua" localSheetId="3">#REF!</definedName>
    <definedName name="sóachua">#REF!</definedName>
    <definedName name="soc3p" localSheetId="0">#REF!</definedName>
    <definedName name="soc3p" localSheetId="0">#REF!</definedName>
    <definedName name="soc3p" localSheetId="0">#REF!</definedName>
    <definedName name="soc3p" localSheetId="0">#REF!</definedName>
    <definedName name="soc3p" localSheetId="0">#REF!</definedName>
    <definedName name="soc3p" localSheetId="3">#REF!</definedName>
    <definedName name="soc3p" localSheetId="3">#REF!</definedName>
    <definedName name="soc3p" localSheetId="3">#REF!</definedName>
    <definedName name="soc3p" localSheetId="3">#REF!</definedName>
    <definedName name="soc3p" localSheetId="3">#REF!</definedName>
    <definedName name="soc3p">#REF!</definedName>
    <definedName name="sodiem">[52]chamcong!$L$9:$L$2152</definedName>
    <definedName name="Soi" localSheetId="0">#REF!</definedName>
    <definedName name="Soi" localSheetId="3">#REF!</definedName>
    <definedName name="Soi">#REF!</definedName>
    <definedName name="Soi_HamYen" localSheetId="0">[323]T.Tinh!#REF!</definedName>
    <definedName name="Soi_HamYen" localSheetId="3">[323]T.Tinh!#REF!</definedName>
    <definedName name="Soi_HamYen">[231]T.Tinh!#REF!</definedName>
    <definedName name="SoilType">#REF!</definedName>
    <definedName name="Solan">'[214]Xuly Data'!#REF!</definedName>
    <definedName name="solieu">#REF!</definedName>
    <definedName name="soluongnhap">#REF!</definedName>
    <definedName name="son">#REF!</definedName>
    <definedName name="Sonth" localSheetId="0">'[320]Vat lieu'!$D$31</definedName>
    <definedName name="Sonth" localSheetId="3">'[320]Vat lieu'!$D$31</definedName>
    <definedName name="Sonth">'[227]Vat lieu'!$D$31</definedName>
    <definedName name="SoPG">#REF!</definedName>
    <definedName name="SORT" localSheetId="0">#REF!</definedName>
    <definedName name="SORT" localSheetId="0">#REF!</definedName>
    <definedName name="SORT" localSheetId="0">#REF!</definedName>
    <definedName name="SORT" localSheetId="0">#REF!</definedName>
    <definedName name="SORT" localSheetId="0">#REF!</definedName>
    <definedName name="SORT" localSheetId="3">#REF!</definedName>
    <definedName name="SORT" localSheetId="3">#REF!</definedName>
    <definedName name="SORT" localSheetId="3">#REF!</definedName>
    <definedName name="SORT" localSheetId="3">#REF!</definedName>
    <definedName name="SORT" localSheetId="3">#REF!</definedName>
    <definedName name="SORT">#REF!</definedName>
    <definedName name="SORT_AREA" localSheetId="0">'[295]DI-ESTI'!$A$8:$R$489</definedName>
    <definedName name="SORT_AREA" localSheetId="0">'[295]DI-ESTI'!$A$8:$R$489</definedName>
    <definedName name="SORT_AREA" localSheetId="0">'[295]DI-ESTI'!$A$8:$R$489</definedName>
    <definedName name="SORT_AREA" localSheetId="0">'[295]DI-ESTI'!$A$8:$R$489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 localSheetId="3">'[295]DI-ESTI'!$A$8:$R$489</definedName>
    <definedName name="SORT_AREA">'[21]DI-ESTI'!$A$8:$R$489</definedName>
    <definedName name="SOTIEN">OFFSET([287]NGUON!$I$1:$I$65536,COUNTA([287]NGUON!$I$1:$I$65536)-1,0,1)</definedName>
    <definedName name="SOTIEN_NO_NK">[247]CTU!$G$4:$G$142</definedName>
    <definedName name="SP">'[6]PNT-QUOT-#3'!#REF!</definedName>
    <definedName name="sp_bq">'[232]truc tiep'!#REF!</definedName>
    <definedName name="sp_bv">'[232]truc tiep'!#REF!</definedName>
    <definedName name="sp_ck">'[232]truc tiep'!#REF!</definedName>
    <definedName name="sp_d1">'[232]truc tiep'!#REF!</definedName>
    <definedName name="sp_d2">'[232]truc tiep'!#REF!</definedName>
    <definedName name="sp_d3">'[232]truc tiep'!#REF!</definedName>
    <definedName name="sp_dl">'[232]truc tiep'!#REF!</definedName>
    <definedName name="sp_kcs">'[232]truc tiep'!#REF!</definedName>
    <definedName name="sp_nb">'[232]truc tiep'!#REF!</definedName>
    <definedName name="sp_ngio">'[232]truc tiep'!#REF!</definedName>
    <definedName name="sp_nv">'[232]truc tiep'!#REF!</definedName>
    <definedName name="sp_t3">'[232]truc tiep'!#REF!</definedName>
    <definedName name="sp_t4">'[232]truc tiep'!#REF!</definedName>
    <definedName name="sp_t5">'[232]truc tiep'!#REF!</definedName>
    <definedName name="sp_t6">'[232]truc tiep'!#REF!</definedName>
    <definedName name="sp_tc">'[232]truc tiep'!#REF!</definedName>
    <definedName name="sp_tm">'[232]truc tiep'!#REF!</definedName>
    <definedName name="sp_vs">'[232]truc tiep'!#REF!</definedName>
    <definedName name="sp_xh">'[232]truc tiep'!#REF!</definedName>
    <definedName name="SPAN">#REF!</definedName>
    <definedName name="SPAN_No">#REF!</definedName>
    <definedName name="SPEC" localSheetId="0">#REF!</definedName>
    <definedName name="SPEC" localSheetId="0">#REF!</definedName>
    <definedName name="SPEC" localSheetId="0">#REF!</definedName>
    <definedName name="SPEC" localSheetId="0">#REF!</definedName>
    <definedName name="SPEC" localSheetId="0">#REF!</definedName>
    <definedName name="SPEC" localSheetId="3">#REF!</definedName>
    <definedName name="SPEC" localSheetId="3">#REF!</definedName>
    <definedName name="SPEC" localSheetId="3">#REF!</definedName>
    <definedName name="SPEC" localSheetId="3">#REF!</definedName>
    <definedName name="SPEC" localSheetId="3">#REF!</definedName>
    <definedName name="SPEC">#REF!</definedName>
    <definedName name="SPECSUMMARY" localSheetId="0">#REF!</definedName>
    <definedName name="SPECSUMMARY" localSheetId="0">#REF!</definedName>
    <definedName name="SPECSUMMARY" localSheetId="0">#REF!</definedName>
    <definedName name="SPECSUMMARY" localSheetId="0">#REF!</definedName>
    <definedName name="SPECSUMMARY" localSheetId="0">#REF!</definedName>
    <definedName name="SPECSUMMARY" localSheetId="3">#REF!</definedName>
    <definedName name="SPECSUMMARY" localSheetId="3">#REF!</definedName>
    <definedName name="SPECSUMMARY" localSheetId="3">#REF!</definedName>
    <definedName name="SPECSUMMARY" localSheetId="3">#REF!</definedName>
    <definedName name="SPECSUMMARY" localSheetId="3">#REF!</definedName>
    <definedName name="SPECSUMMARY">#REF!</definedName>
    <definedName name="spk1p">'[75]#REF'!#REF!</definedName>
    <definedName name="spk3p">'[75]lam-moi'!#REF!</definedName>
    <definedName name="_SPL4">[162]SPL4!$C$7:$D$67</definedName>
    <definedName name="sq_ctgoc" localSheetId="0">IF(ISERROR(INDEX('CDKT_Q4-2014'!nk_mang,'[315]So 111'!$A1,4)),"",INDEX('CDKT_Q4-2014'!nk_mang,'[315]So 111'!$A1,4))</definedName>
    <definedName name="sq_ctgoc" localSheetId="3">IF(ISERROR(INDEX('TM BCTC'!nk_mang,'[315]So 111'!$A1,4)),"",INDEX('TM BCTC'!nk_mang,'[315]So 111'!$A1,4))</definedName>
    <definedName name="sq_ctgoc">IF(ISERROR(INDEX(nk_mang,'[169]So 111'!$A1,4)),"",INDEX(nk_mang,'[169]So 111'!$A1,4))</definedName>
    <definedName name="sq_diengiai" localSheetId="0">IF(ISERROR(INDEX('CDKT_Q4-2014'!nk_mang,'[315]So 111'!$A1,6)),"",INDEX('CDKT_Q4-2014'!nk_mang,'[315]So 111'!$A1,6))</definedName>
    <definedName name="sq_diengiai" localSheetId="3">IF(ISERROR(INDEX('TM BCTC'!nk_mang,'[315]So 111'!$A1,6)),"",INDEX('TM BCTC'!nk_mang,'[315]So 111'!$A1,6))</definedName>
    <definedName name="sq_diengiai">IF(ISERROR(INDEX(nk_mang,'[169]So 111'!$A1,6)),"",INDEX(nk_mang,'[169]So 111'!$A1,6))</definedName>
    <definedName name="sq_lkchi" localSheetId="0">IF('[315]So 111'!$G$2=1,0,SUM(IF('CDKT_Q4-2014'!xl_goi111='[315]So 111'!$G$2-1,IF('CDKT_Q4-2014'!nk_tkco=111,'CDKT_Q4-2014'!nk_sotien,0)),0))</definedName>
    <definedName name="sq_lkchi" localSheetId="3">IF('[315]So 111'!$G$2=1,0,SUM(IF('TM BCTC'!xl_goi111='[315]So 111'!$G$2-1,IF('TM BCTC'!nk_tkco=111,'TM BCTC'!nk_sotien,0)),0))</definedName>
    <definedName name="sq_lkchi">IF('[169]So 111'!$G$2=1,0,SUM(IF(xl_goi111='[169]So 111'!$G$2-1,IF(nk_tkco=111,nk_sotien,0)),0))</definedName>
    <definedName name="sq_lkthu" localSheetId="0">IF('[315]So 111'!$G$2=1,0,SUM(IF('CDKT_Q4-2014'!xl_goi111='[315]So 111'!$G$2-1,IF('CDKT_Q4-2014'!nk_tkno=111,'CDKT_Q4-2014'!nk_sotien,0)),0))</definedName>
    <definedName name="sq_lkthu" localSheetId="3">IF('[315]So 111'!$G$2=1,0,SUM(IF('TM BCTC'!xl_goi111='[315]So 111'!$G$2-1,IF('TM BCTC'!nk_tkno=111,'TM BCTC'!nk_sotien,0)),0))</definedName>
    <definedName name="sq_lkthu">IF('[169]So 111'!$G$2=1,0,SUM(IF(xl_goi111='[169]So 111'!$G$2-1,IF(nk_tkno=111,nk_sotien,0)),0))</definedName>
    <definedName name="sq_ngay" localSheetId="0">IF(ISERROR(INDEX('CDKT_Q4-2014'!nk_mang,'[315]So 111'!$A1,5)),"",INDEX('CDKT_Q4-2014'!nk_mang,'[315]So 111'!$A1,5))</definedName>
    <definedName name="sq_ngay" localSheetId="3">IF(ISERROR(INDEX('TM BCTC'!nk_mang,'[315]So 111'!$A1,5)),"",INDEX('TM BCTC'!nk_mang,'[315]So 111'!$A1,5))</definedName>
    <definedName name="sq_ngay">IF(ISERROR(INDEX(nk_mang,'[169]So 111'!$A1,5)),"",INDEX(nk_mang,'[169]So 111'!$A1,5))</definedName>
    <definedName name="sq_phieuchi" localSheetId="0">IF(AND('[315]So 111'!E1=111,'[315]So 111'!D1&lt;&gt;1331),MAX('[315]So 111'!$E$8:$E1048576)+1,IF(AND('[315]So 111'!E1=111,'[315]So 111'!D1=1331),MAX('[315]So 111'!$E$8:$E1048576),""))</definedName>
    <definedName name="sq_phieuchi" localSheetId="3">IF(AND('[315]So 111'!E1=111,'[315]So 111'!D1&lt;&gt;1331),MAX('[315]So 111'!$E$8:$E1048576)+1,IF(AND('[315]So 111'!E1=111,'[315]So 111'!D1=1331),MAX('[315]So 111'!$E$8:$E1048576),""))</definedName>
    <definedName name="sq_phieuchi">IF(AND('[169]So 111'!E1=111,'[169]So 111'!D1&lt;&gt;1331),MAX('[169]So 111'!$E$8:$E1048576)+1,IF(AND('[169]So 111'!E1=111,'[169]So 111'!D1=1331),MAX('[169]So 111'!$E$8:$E1048576),""))</definedName>
    <definedName name="sq_phieuthu" localSheetId="0">IF(AND('[315]So 111'!E1=111,'[315]So 111'!F1&lt;&gt;3331),MAX('[315]So 111'!$D$8:$D1048576)+1,IF(AND('[315]So 111'!E1=111,'[315]So 111'!F1=3331),MAX('[315]So 111'!$D$8:$D1048576),""))</definedName>
    <definedName name="sq_phieuthu" localSheetId="3">IF(AND('[315]So 111'!E1=111,'[315]So 111'!F1&lt;&gt;3331),MAX('[315]So 111'!$D$8:$D1048576)+1,IF(AND('[315]So 111'!E1=111,'[315]So 111'!F1=3331),MAX('[315]So 111'!$D$8:$D1048576),""))</definedName>
    <definedName name="sq_phieuthu">IF(AND('[169]So 111'!E1=111,'[169]So 111'!F1&lt;&gt;3331),MAX('[169]So 111'!$D$8:$D1048576)+1,IF(AND('[169]So 111'!E1=111,'[169]So 111'!F1=3331),MAX('[169]So 111'!$D$8:$D1048576),""))</definedName>
    <definedName name="sq_tienchi" localSheetId="0">IF('[315]So 111'!$I1=111,'[315]So 111'!$J1,0)</definedName>
    <definedName name="sq_tienchi" localSheetId="3">IF('[315]So 111'!$I1=111,'[315]So 111'!$J1,0)</definedName>
    <definedName name="sq_tienchi">IF('[169]So 111'!$I1=111,'[169]So 111'!$J1,0)</definedName>
    <definedName name="sq_tienthu" localSheetId="0">IF('[315]So 111'!$H1=111,'[315]So 111'!$J1,0)</definedName>
    <definedName name="sq_tienthu" localSheetId="3">IF('[315]So 111'!$H1=111,'[315]So 111'!$J1,0)</definedName>
    <definedName name="sq_tienthu">IF('[169]So 111'!$H1=111,'[169]So 111'!$J1,0)</definedName>
    <definedName name="sq_tkco" localSheetId="0">IF(ISERROR(INDEX('CDKT_Q4-2014'!nk_mang,'[315]So 111'!$A1,11)),"",INDEX('CDKT_Q4-2014'!nk_mang,'[315]So 111'!$A1,11))</definedName>
    <definedName name="sq_tkco" localSheetId="3">IF(ISERROR(INDEX('TM BCTC'!nk_mang,'[315]So 111'!$A1,11)),"",INDEX('TM BCTC'!nk_mang,'[315]So 111'!$A1,11))</definedName>
    <definedName name="sq_tkco">IF(ISERROR(INDEX(nk_mang,'[169]So 111'!$A1,11)),"",INDEX(nk_mang,'[169]So 111'!$A1,11))</definedName>
    <definedName name="sq_tkno" localSheetId="0">IF(ISERROR(INDEX('CDKT_Q4-2014'!nk_mang,'[315]So 111'!$A1,10)),0,INDEX('CDKT_Q4-2014'!nk_mang,'[315]So 111'!$A1,10))</definedName>
    <definedName name="sq_tkno" localSheetId="3">IF(ISERROR(INDEX('TM BCTC'!nk_mang,'[315]So 111'!$A1,10)),0,INDEX('TM BCTC'!nk_mang,'[315]So 111'!$A1,10))</definedName>
    <definedName name="sq_tkno">IF(ISERROR(INDEX(nk_mang,'[169]So 111'!$A1,10)),0,INDEX(nk_mang,'[169]So 111'!$A1,10))</definedName>
    <definedName name="sq_tongtien" localSheetId="0">IF(ISERROR(INDEX('CDKT_Q4-2014'!nk_mang,'[315]So 111'!$A1,12)),0,INDEX('CDKT_Q4-2014'!nk_mang,'[315]So 111'!$A1,12))</definedName>
    <definedName name="sq_tongtien" localSheetId="3">IF(ISERROR(INDEX('TM BCTC'!nk_mang,'[315]So 111'!$A1,12)),0,INDEX('TM BCTC'!nk_mang,'[315]So 111'!$A1,12))</definedName>
    <definedName name="sq_tongtien">IF(ISERROR(INDEX(nk_mang,'[169]So 111'!$A1,12)),0,INDEX(nk_mang,'[169]So 111'!$A1,12))</definedName>
    <definedName name="ss" localSheetId="0">BlankMacro1</definedName>
    <definedName name="ss" localSheetId="0">BlankMacro1</definedName>
    <definedName name="ss" localSheetId="0">BlankMacro1</definedName>
    <definedName name="ss" localSheetId="0">BlankMacro1</definedName>
    <definedName name="ss" localSheetId="0">BlankMacro1</definedName>
    <definedName name="ss" localSheetId="0">BlankMacro1</definedName>
    <definedName name="ss" localSheetId="0">BlankMacro1</definedName>
    <definedName name="ss" localSheetId="0">BlankMacro1</definedName>
    <definedName name="ss" localSheetId="0">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 localSheetId="3">BlankMacro1</definedName>
    <definedName name="ss">BlankMacro1</definedName>
    <definedName name="sss" localSheetId="0">BlankMacro1</definedName>
    <definedName name="sss" localSheetId="0">BlankMacro1</definedName>
    <definedName name="sss" localSheetId="0">BlankMacro1</definedName>
    <definedName name="sss" localSheetId="0">BlankMacro1</definedName>
    <definedName name="sss" localSheetId="0">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 localSheetId="3">BlankMacro1</definedName>
    <definedName name="sss">BlankMacro1</definedName>
    <definedName name="st">#REF!</definedName>
    <definedName name="st3p">'[75]lam-moi'!#REF!</definedName>
    <definedName name="start" localSheetId="0">#REF!</definedName>
    <definedName name="start" localSheetId="3">#REF!</definedName>
    <definedName name="start">#REF!</definedName>
    <definedName name="Start_1" localSheetId="0">#REF!</definedName>
    <definedName name="Start_1" localSheetId="0">#REF!</definedName>
    <definedName name="Start_1" localSheetId="0">#REF!</definedName>
    <definedName name="Start_1" localSheetId="0">#REF!</definedName>
    <definedName name="Start_1" localSheetId="0">#REF!</definedName>
    <definedName name="Start_1" localSheetId="3">#REF!</definedName>
    <definedName name="Start_1" localSheetId="3">#REF!</definedName>
    <definedName name="Start_1" localSheetId="3">#REF!</definedName>
    <definedName name="Start_1" localSheetId="3">#REF!</definedName>
    <definedName name="Start_1" localSheetId="3">#REF!</definedName>
    <definedName name="Start_1">#REF!</definedName>
    <definedName name="Start_10" localSheetId="0">#REF!</definedName>
    <definedName name="Start_10" localSheetId="0">#REF!</definedName>
    <definedName name="Start_10" localSheetId="0">#REF!</definedName>
    <definedName name="Start_10" localSheetId="0">#REF!</definedName>
    <definedName name="Start_10" localSheetId="0">#REF!</definedName>
    <definedName name="Start_10" localSheetId="3">#REF!</definedName>
    <definedName name="Start_10" localSheetId="3">#REF!</definedName>
    <definedName name="Start_10" localSheetId="3">#REF!</definedName>
    <definedName name="Start_10" localSheetId="3">#REF!</definedName>
    <definedName name="Start_10" localSheetId="3">#REF!</definedName>
    <definedName name="Start_10">#REF!</definedName>
    <definedName name="Start_11" localSheetId="0">#REF!</definedName>
    <definedName name="Start_11" localSheetId="0">#REF!</definedName>
    <definedName name="Start_11" localSheetId="0">#REF!</definedName>
    <definedName name="Start_11" localSheetId="0">#REF!</definedName>
    <definedName name="Start_11" localSheetId="0">#REF!</definedName>
    <definedName name="Start_11" localSheetId="3">#REF!</definedName>
    <definedName name="Start_11" localSheetId="3">#REF!</definedName>
    <definedName name="Start_11" localSheetId="3">#REF!</definedName>
    <definedName name="Start_11" localSheetId="3">#REF!</definedName>
    <definedName name="Start_11" localSheetId="3">#REF!</definedName>
    <definedName name="Start_11">#REF!</definedName>
    <definedName name="Start_12" localSheetId="0">#REF!</definedName>
    <definedName name="Start_12" localSheetId="0">#REF!</definedName>
    <definedName name="Start_12" localSheetId="0">#REF!</definedName>
    <definedName name="Start_12" localSheetId="0">#REF!</definedName>
    <definedName name="Start_12" localSheetId="0">#REF!</definedName>
    <definedName name="Start_12" localSheetId="3">#REF!</definedName>
    <definedName name="Start_12" localSheetId="3">#REF!</definedName>
    <definedName name="Start_12" localSheetId="3">#REF!</definedName>
    <definedName name="Start_12" localSheetId="3">#REF!</definedName>
    <definedName name="Start_12" localSheetId="3">#REF!</definedName>
    <definedName name="Start_12">#REF!</definedName>
    <definedName name="Start_13" localSheetId="0">#REF!</definedName>
    <definedName name="Start_13" localSheetId="0">#REF!</definedName>
    <definedName name="Start_13" localSheetId="0">#REF!</definedName>
    <definedName name="Start_13" localSheetId="0">#REF!</definedName>
    <definedName name="Start_13" localSheetId="0">#REF!</definedName>
    <definedName name="Start_13" localSheetId="3">#REF!</definedName>
    <definedName name="Start_13" localSheetId="3">#REF!</definedName>
    <definedName name="Start_13" localSheetId="3">#REF!</definedName>
    <definedName name="Start_13" localSheetId="3">#REF!</definedName>
    <definedName name="Start_13" localSheetId="3">#REF!</definedName>
    <definedName name="Start_13">#REF!</definedName>
    <definedName name="Start_2" localSheetId="0">#REF!</definedName>
    <definedName name="Start_2" localSheetId="0">#REF!</definedName>
    <definedName name="Start_2" localSheetId="0">#REF!</definedName>
    <definedName name="Start_2" localSheetId="0">#REF!</definedName>
    <definedName name="Start_2" localSheetId="0">#REF!</definedName>
    <definedName name="Start_2" localSheetId="3">#REF!</definedName>
    <definedName name="Start_2" localSheetId="3">#REF!</definedName>
    <definedName name="Start_2" localSheetId="3">#REF!</definedName>
    <definedName name="Start_2" localSheetId="3">#REF!</definedName>
    <definedName name="Start_2" localSheetId="3">#REF!</definedName>
    <definedName name="Start_2">#REF!</definedName>
    <definedName name="Start_3" localSheetId="0">#REF!</definedName>
    <definedName name="Start_3" localSheetId="0">#REF!</definedName>
    <definedName name="Start_3" localSheetId="0">#REF!</definedName>
    <definedName name="Start_3" localSheetId="0">#REF!</definedName>
    <definedName name="Start_3" localSheetId="0">#REF!</definedName>
    <definedName name="Start_3" localSheetId="3">#REF!</definedName>
    <definedName name="Start_3" localSheetId="3">#REF!</definedName>
    <definedName name="Start_3" localSheetId="3">#REF!</definedName>
    <definedName name="Start_3" localSheetId="3">#REF!</definedName>
    <definedName name="Start_3" localSheetId="3">#REF!</definedName>
    <definedName name="Start_3">#REF!</definedName>
    <definedName name="Start_4" localSheetId="0">#REF!</definedName>
    <definedName name="Start_4" localSheetId="0">#REF!</definedName>
    <definedName name="Start_4" localSheetId="0">#REF!</definedName>
    <definedName name="Start_4" localSheetId="0">#REF!</definedName>
    <definedName name="Start_4" localSheetId="0">#REF!</definedName>
    <definedName name="Start_4" localSheetId="3">#REF!</definedName>
    <definedName name="Start_4" localSheetId="3">#REF!</definedName>
    <definedName name="Start_4" localSheetId="3">#REF!</definedName>
    <definedName name="Start_4" localSheetId="3">#REF!</definedName>
    <definedName name="Start_4" localSheetId="3">#REF!</definedName>
    <definedName name="Start_4">#REF!</definedName>
    <definedName name="Start_5" localSheetId="0">#REF!</definedName>
    <definedName name="Start_5" localSheetId="0">#REF!</definedName>
    <definedName name="Start_5" localSheetId="0">#REF!</definedName>
    <definedName name="Start_5" localSheetId="0">#REF!</definedName>
    <definedName name="Start_5" localSheetId="0">#REF!</definedName>
    <definedName name="Start_5" localSheetId="3">#REF!</definedName>
    <definedName name="Start_5" localSheetId="3">#REF!</definedName>
    <definedName name="Start_5" localSheetId="3">#REF!</definedName>
    <definedName name="Start_5" localSheetId="3">#REF!</definedName>
    <definedName name="Start_5" localSheetId="3">#REF!</definedName>
    <definedName name="Start_5">#REF!</definedName>
    <definedName name="Start_6" localSheetId="0">#REF!</definedName>
    <definedName name="Start_6" localSheetId="0">#REF!</definedName>
    <definedName name="Start_6" localSheetId="0">#REF!</definedName>
    <definedName name="Start_6" localSheetId="0">#REF!</definedName>
    <definedName name="Start_6" localSheetId="0">#REF!</definedName>
    <definedName name="Start_6" localSheetId="3">#REF!</definedName>
    <definedName name="Start_6" localSheetId="3">#REF!</definedName>
    <definedName name="Start_6" localSheetId="3">#REF!</definedName>
    <definedName name="Start_6" localSheetId="3">#REF!</definedName>
    <definedName name="Start_6" localSheetId="3">#REF!</definedName>
    <definedName name="Start_6">#REF!</definedName>
    <definedName name="Start_7" localSheetId="0">#REF!</definedName>
    <definedName name="Start_7" localSheetId="0">#REF!</definedName>
    <definedName name="Start_7" localSheetId="0">#REF!</definedName>
    <definedName name="Start_7" localSheetId="0">#REF!</definedName>
    <definedName name="Start_7" localSheetId="0">#REF!</definedName>
    <definedName name="Start_7" localSheetId="3">#REF!</definedName>
    <definedName name="Start_7" localSheetId="3">#REF!</definedName>
    <definedName name="Start_7" localSheetId="3">#REF!</definedName>
    <definedName name="Start_7" localSheetId="3">#REF!</definedName>
    <definedName name="Start_7" localSheetId="3">#REF!</definedName>
    <definedName name="Start_7">#REF!</definedName>
    <definedName name="Start_8" localSheetId="0">#REF!</definedName>
    <definedName name="Start_8" localSheetId="0">#REF!</definedName>
    <definedName name="Start_8" localSheetId="0">#REF!</definedName>
    <definedName name="Start_8" localSheetId="0">#REF!</definedName>
    <definedName name="Start_8" localSheetId="0">#REF!</definedName>
    <definedName name="Start_8" localSheetId="3">#REF!</definedName>
    <definedName name="Start_8" localSheetId="3">#REF!</definedName>
    <definedName name="Start_8" localSheetId="3">#REF!</definedName>
    <definedName name="Start_8" localSheetId="3">#REF!</definedName>
    <definedName name="Start_8" localSheetId="3">#REF!</definedName>
    <definedName name="Start_8">#REF!</definedName>
    <definedName name="Start_9" localSheetId="0">#REF!</definedName>
    <definedName name="Start_9" localSheetId="0">#REF!</definedName>
    <definedName name="Start_9" localSheetId="0">#REF!</definedName>
    <definedName name="Start_9" localSheetId="0">#REF!</definedName>
    <definedName name="Start_9" localSheetId="0">#REF!</definedName>
    <definedName name="Start_9" localSheetId="3">#REF!</definedName>
    <definedName name="Start_9" localSheetId="3">#REF!</definedName>
    <definedName name="Start_9" localSheetId="3">#REF!</definedName>
    <definedName name="Start_9" localSheetId="3">#REF!</definedName>
    <definedName name="Start_9" localSheetId="3">#REF!</definedName>
    <definedName name="Start_9">#REF!</definedName>
    <definedName name="Steel">#REF!</definedName>
    <definedName name="STienPG">#REF!</definedName>
    <definedName name="str">[74]gvl!$N$34</definedName>
    <definedName name="STRES_MiD">[274]PEDESB!#REF!</definedName>
    <definedName name="Stt">#REF!</definedName>
    <definedName name="SU" localSheetId="0">#REF!</definedName>
    <definedName name="SU" localSheetId="0">#REF!</definedName>
    <definedName name="SU" localSheetId="0">#REF!</definedName>
    <definedName name="SU" localSheetId="0">#REF!</definedName>
    <definedName name="SU" localSheetId="0">#REF!</definedName>
    <definedName name="SU" localSheetId="3">#REF!</definedName>
    <definedName name="SU" localSheetId="3">#REF!</definedName>
    <definedName name="SU" localSheetId="3">#REF!</definedName>
    <definedName name="SU" localSheetId="3">#REF!</definedName>
    <definedName name="SU" localSheetId="3">#REF!</definedName>
    <definedName name="SU">#REF!</definedName>
    <definedName name="_su12">[59]Sheet3!#REF!</definedName>
    <definedName name="_Su70">[59]Sheet3!#REF!</definedName>
    <definedName name="SUM">#REF!,#REF!</definedName>
    <definedName name="SUMMARY" localSheetId="0">#REF!</definedName>
    <definedName name="SUMMARY" localSheetId="0">#REF!</definedName>
    <definedName name="SUMMARY" localSheetId="0">#REF!</definedName>
    <definedName name="SUMMARY" localSheetId="0">#REF!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 localSheetId="3">#REF!</definedName>
    <definedName name="SUMMARY">#REF!</definedName>
    <definedName name="sumTB">#REF!</definedName>
    <definedName name="sumXL">#REF!</definedName>
    <definedName name="sv">[215]Input!#REF!</definedName>
    <definedName name="svn">[215]Input!#REF!</definedName>
    <definedName name="SX_Lapthao_khungV_Sdao">#REF!</definedName>
    <definedName name="T" localSheetId="0">BlankMacro1</definedName>
    <definedName name="T" localSheetId="0">BlankMacro1</definedName>
    <definedName name="T" localSheetId="0">BlankMacro1</definedName>
    <definedName name="T" localSheetId="0">#REF!</definedName>
    <definedName name="T" localSheetId="0">#REF!</definedName>
    <definedName name="T" localSheetId="0">BlankMacro1</definedName>
    <definedName name="T" localSheetId="0">BlankMacro1</definedName>
    <definedName name="T" localSheetId="0">#REF!</definedName>
    <definedName name="T" localSheetId="0">#REF!</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 localSheetId="3">BlankMacro1</definedName>
    <definedName name="T" localSheetId="3">BlankMacro1</definedName>
    <definedName name="T" localSheetId="3">#REF!</definedName>
    <definedName name="T" localSheetId="3">#REF!</definedName>
    <definedName name="T">BlankMacro1</definedName>
    <definedName name="T.6KV">'[57]DD 35KVGDI'!#REF!</definedName>
    <definedName name="T.nhËp">#REF!</definedName>
    <definedName name="T.TBA" localSheetId="0">#REF!</definedName>
    <definedName name="T.TBA" localSheetId="0">#REF!</definedName>
    <definedName name="T.TBA" localSheetId="0">#REF!</definedName>
    <definedName name="T.TBA" localSheetId="0">#REF!</definedName>
    <definedName name="T.TBA" localSheetId="0">#REF!</definedName>
    <definedName name="T.TBA" localSheetId="3">#REF!</definedName>
    <definedName name="T.TBA" localSheetId="3">#REF!</definedName>
    <definedName name="T.TBA" localSheetId="3">#REF!</definedName>
    <definedName name="T.TBA" localSheetId="3">#REF!</definedName>
    <definedName name="T.TBA" localSheetId="3">#REF!</definedName>
    <definedName name="T.TBA">#REF!</definedName>
    <definedName name="t_1">#REF!</definedName>
    <definedName name="T0.4" localSheetId="0">#REF!</definedName>
    <definedName name="T0.4" localSheetId="0">#REF!</definedName>
    <definedName name="T0.4" localSheetId="0">#REF!</definedName>
    <definedName name="T0.4" localSheetId="0">#REF!</definedName>
    <definedName name="T0.4" localSheetId="0">#REF!</definedName>
    <definedName name="T0.4" localSheetId="3">#REF!</definedName>
    <definedName name="T0.4" localSheetId="3">#REF!</definedName>
    <definedName name="T0.4" localSheetId="3">#REF!</definedName>
    <definedName name="T0.4" localSheetId="3">#REF!</definedName>
    <definedName name="T0.4" localSheetId="3">#REF!</definedName>
    <definedName name="T0.4">#REF!</definedName>
    <definedName name="_t1">[235]XL4Poppy!$C$4</definedName>
    <definedName name="_T10">#REF!</definedName>
    <definedName name="t101p" localSheetId="0">#REF!</definedName>
    <definedName name="t101p" localSheetId="0">#REF!</definedName>
    <definedName name="t101p" localSheetId="0">#REF!</definedName>
    <definedName name="t101p" localSheetId="0">#REF!</definedName>
    <definedName name="t101p" localSheetId="0">#REF!</definedName>
    <definedName name="t101p" localSheetId="3">#REF!</definedName>
    <definedName name="t101p" localSheetId="3">#REF!</definedName>
    <definedName name="t101p" localSheetId="3">#REF!</definedName>
    <definedName name="t101p" localSheetId="3">#REF!</definedName>
    <definedName name="t101p" localSheetId="3">#REF!</definedName>
    <definedName name="t101p">#REF!</definedName>
    <definedName name="t103p" localSheetId="0">#REF!</definedName>
    <definedName name="t103p" localSheetId="0">#REF!</definedName>
    <definedName name="t103p" localSheetId="0">#REF!</definedName>
    <definedName name="t103p" localSheetId="0">#REF!</definedName>
    <definedName name="t103p" localSheetId="0">#REF!</definedName>
    <definedName name="t103p" localSheetId="3">#REF!</definedName>
    <definedName name="t103p" localSheetId="3">#REF!</definedName>
    <definedName name="t103p" localSheetId="3">#REF!</definedName>
    <definedName name="t103p" localSheetId="3">#REF!</definedName>
    <definedName name="t103p" localSheetId="3">#REF!</definedName>
    <definedName name="t103p">#REF!</definedName>
    <definedName name="t105mnc">'[75]thao-go'!#REF!</definedName>
    <definedName name="t10m">'[75]lam-moi'!#REF!</definedName>
    <definedName name="t10nc">'[75]lam-moi'!#REF!</definedName>
    <definedName name="t10nc1p" localSheetId="0">#REF!</definedName>
    <definedName name="t10nc1p" localSheetId="0">#REF!</definedName>
    <definedName name="t10nc1p" localSheetId="0">#REF!</definedName>
    <definedName name="t10nc1p" localSheetId="0">#REF!</definedName>
    <definedName name="t10nc1p" localSheetId="0">#REF!</definedName>
    <definedName name="t10nc1p" localSheetId="3">#REF!</definedName>
    <definedName name="t10nc1p" localSheetId="3">#REF!</definedName>
    <definedName name="t10nc1p" localSheetId="3">#REF!</definedName>
    <definedName name="t10nc1p" localSheetId="3">#REF!</definedName>
    <definedName name="t10nc1p" localSheetId="3">#REF!</definedName>
    <definedName name="t10nc1p">#REF!</definedName>
    <definedName name="t10ncm">'[75]lam-moi'!#REF!</definedName>
    <definedName name="t10vl">'[75]lam-moi'!#REF!</definedName>
    <definedName name="t10vl1p" localSheetId="0">#REF!</definedName>
    <definedName name="t10vl1p" localSheetId="0">#REF!</definedName>
    <definedName name="t10vl1p" localSheetId="0">#REF!</definedName>
    <definedName name="t10vl1p" localSheetId="0">#REF!</definedName>
    <definedName name="t10vl1p" localSheetId="0">#REF!</definedName>
    <definedName name="t10vl1p" localSheetId="3">#REF!</definedName>
    <definedName name="t10vl1p" localSheetId="3">#REF!</definedName>
    <definedName name="t10vl1p" localSheetId="3">#REF!</definedName>
    <definedName name="t10vl1p" localSheetId="3">#REF!</definedName>
    <definedName name="t10vl1p" localSheetId="3">#REF!</definedName>
    <definedName name="t10vl1p">#REF!</definedName>
    <definedName name="_t11">'[183]X-N-T(T1-03)'!$B$5:$D$235</definedName>
    <definedName name="_t12">'[183]xuat(1-03)'!$D$7:$E$86</definedName>
    <definedName name="t121p" localSheetId="0">#REF!</definedName>
    <definedName name="t121p" localSheetId="0">#REF!</definedName>
    <definedName name="t121p" localSheetId="0">#REF!</definedName>
    <definedName name="t121p" localSheetId="0">#REF!</definedName>
    <definedName name="t121p" localSheetId="0">#REF!</definedName>
    <definedName name="t121p" localSheetId="3">#REF!</definedName>
    <definedName name="t121p" localSheetId="3">#REF!</definedName>
    <definedName name="t121p" localSheetId="3">#REF!</definedName>
    <definedName name="t121p" localSheetId="3">#REF!</definedName>
    <definedName name="t121p" localSheetId="3">#REF!</definedName>
    <definedName name="t121p">#REF!</definedName>
    <definedName name="t123p" localSheetId="0">#REF!</definedName>
    <definedName name="t123p" localSheetId="0">#REF!</definedName>
    <definedName name="t123p" localSheetId="0">#REF!</definedName>
    <definedName name="t123p" localSheetId="0">#REF!</definedName>
    <definedName name="t123p" localSheetId="0">#REF!</definedName>
    <definedName name="t123p" localSheetId="3">#REF!</definedName>
    <definedName name="t123p" localSheetId="3">#REF!</definedName>
    <definedName name="t123p" localSheetId="3">#REF!</definedName>
    <definedName name="t123p" localSheetId="3">#REF!</definedName>
    <definedName name="t123p" localSheetId="3">#REF!</definedName>
    <definedName name="t123p">#REF!</definedName>
    <definedName name="t12m">'[75]lam-moi'!#REF!</definedName>
    <definedName name="t12mnc">'[75]thao-go'!#REF!</definedName>
    <definedName name="t12nc">'[75]lam-moi'!#REF!</definedName>
    <definedName name="t12nc3p">'[75]CHITIET VL-NC'!$G$38</definedName>
    <definedName name="t12ncm">'[75]lam-moi'!#REF!</definedName>
    <definedName name="t12vl">'[75]lam-moi'!#REF!</definedName>
    <definedName name="t12vl3p">'[75]CHITIET VL-NC'!$G$34</definedName>
    <definedName name="t141p" localSheetId="0">#REF!</definedName>
    <definedName name="t141p" localSheetId="0">#REF!</definedName>
    <definedName name="t141p" localSheetId="0">#REF!</definedName>
    <definedName name="t141p" localSheetId="0">#REF!</definedName>
    <definedName name="t141p" localSheetId="0">#REF!</definedName>
    <definedName name="t141p" localSheetId="3">#REF!</definedName>
    <definedName name="t141p" localSheetId="3">#REF!</definedName>
    <definedName name="t141p" localSheetId="3">#REF!</definedName>
    <definedName name="t141p" localSheetId="3">#REF!</definedName>
    <definedName name="t141p" localSheetId="3">#REF!</definedName>
    <definedName name="t141p">#REF!</definedName>
    <definedName name="t143p" localSheetId="0">#REF!</definedName>
    <definedName name="t143p" localSheetId="0">#REF!</definedName>
    <definedName name="t143p" localSheetId="0">#REF!</definedName>
    <definedName name="t143p" localSheetId="0">#REF!</definedName>
    <definedName name="t143p" localSheetId="0">#REF!</definedName>
    <definedName name="t143p" localSheetId="3">#REF!</definedName>
    <definedName name="t143p" localSheetId="3">#REF!</definedName>
    <definedName name="t143p" localSheetId="3">#REF!</definedName>
    <definedName name="t143p" localSheetId="3">#REF!</definedName>
    <definedName name="t143p" localSheetId="3">#REF!</definedName>
    <definedName name="t143p">#REF!</definedName>
    <definedName name="t14m">'[75]lam-moi'!#REF!</definedName>
    <definedName name="t14mnc">'[75]thao-go'!#REF!</definedName>
    <definedName name="t14nc">'[75]lam-moi'!#REF!</definedName>
    <definedName name="t14nc3p" localSheetId="0">#REF!</definedName>
    <definedName name="t14nc3p" localSheetId="0">#REF!</definedName>
    <definedName name="t14nc3p" localSheetId="0">#REF!</definedName>
    <definedName name="t14nc3p" localSheetId="0">#REF!</definedName>
    <definedName name="t14nc3p" localSheetId="0">#REF!</definedName>
    <definedName name="t14nc3p" localSheetId="3">#REF!</definedName>
    <definedName name="t14nc3p" localSheetId="3">#REF!</definedName>
    <definedName name="t14nc3p" localSheetId="3">#REF!</definedName>
    <definedName name="t14nc3p" localSheetId="3">#REF!</definedName>
    <definedName name="t14nc3p" localSheetId="3">#REF!</definedName>
    <definedName name="t14nc3p">#REF!</definedName>
    <definedName name="t14ncm">'[75]lam-moi'!#REF!</definedName>
    <definedName name="T14vc">'[75]CHITIET VL-NC-TT -1p'!#REF!</definedName>
    <definedName name="t14vl">'[75]lam-moi'!#REF!</definedName>
    <definedName name="t14vl3p" localSheetId="0">#REF!</definedName>
    <definedName name="t14vl3p" localSheetId="0">#REF!</definedName>
    <definedName name="t14vl3p" localSheetId="0">#REF!</definedName>
    <definedName name="t14vl3p" localSheetId="0">#REF!</definedName>
    <definedName name="t14vl3p" localSheetId="0">#REF!</definedName>
    <definedName name="t14vl3p" localSheetId="3">#REF!</definedName>
    <definedName name="t14vl3p" localSheetId="3">#REF!</definedName>
    <definedName name="t14vl3p" localSheetId="3">#REF!</definedName>
    <definedName name="t14vl3p" localSheetId="3">#REF!</definedName>
    <definedName name="t14vl3p" localSheetId="3">#REF!</definedName>
    <definedName name="t14vl3p">#REF!</definedName>
    <definedName name="_t2">[235]XL4Poppy!$C$4</definedName>
    <definedName name="T203P">[75]VC!#REF!</definedName>
    <definedName name="t20m">'[75]lam-moi'!#REF!</definedName>
    <definedName name="t20ncm">'[75]lam-moi'!#REF!</definedName>
    <definedName name="_t3" localSheetId="0">BlankMacro1</definedName>
    <definedName name="_t3" localSheetId="3">BlankMacro1</definedName>
    <definedName name="_t3">BlankMacro1</definedName>
    <definedName name="_t4" localSheetId="0">BlankMacro1</definedName>
    <definedName name="_t4" localSheetId="3">BlankMacro1</definedName>
    <definedName name="_t4">BlankMacro1</definedName>
    <definedName name="_t5">[235]XL4Poppy!$B$1:$B$16</definedName>
    <definedName name="_t6">[235]XL4Poppy!$A$15</definedName>
    <definedName name="_t7">[235]XL4Poppy!$A$26</definedName>
    <definedName name="t7m">'[75]THPDMoi  (2)'!#REF!</definedName>
    <definedName name="t7nc">'[75]lam-moi'!#REF!</definedName>
    <definedName name="t7vl">'[75]lam-moi'!#REF!</definedName>
    <definedName name="_T8" localSheetId="0" hidden="1">{"'Sheet1'!$L$16"}</definedName>
    <definedName name="_T8" localSheetId="3" hidden="1">{"'Sheet1'!$L$16"}</definedName>
    <definedName name="_T8" hidden="1">{"'Sheet1'!$L$16"}</definedName>
    <definedName name="t84mnc">'[75]thao-go'!#REF!</definedName>
    <definedName name="t8m">'[75]THPDMoi  (2)'!#REF!</definedName>
    <definedName name="t8nc">'[75]lam-moi'!#REF!</definedName>
    <definedName name="t8vl">'[75]lam-moi'!#REF!</definedName>
    <definedName name="_t9">[235]XL4Poppy!$C$27</definedName>
    <definedName name="ta">#REF!</definedName>
    <definedName name="_ta1">#REF!</definedName>
    <definedName name="_ta2">#REF!</definedName>
    <definedName name="_ta3">#REF!</definedName>
    <definedName name="_ta4">#REF!</definedName>
    <definedName name="_ta5">#REF!</definedName>
    <definedName name="_ta6">#REF!</definedName>
    <definedName name="Table1">#REF!</definedName>
    <definedName name="tadao">#REF!</definedName>
    <definedName name="Tæng_Cty_c__khÝ_NL_v__má" localSheetId="0">#REF!</definedName>
    <definedName name="Tæng_Cty_c__khÝ_NL_v__má" localSheetId="3">#REF!</definedName>
    <definedName name="Tæng_Cty_c__khÝ_NL_v__má">#REF!</definedName>
    <definedName name="Tai_trong">#REF!</definedName>
    <definedName name="Taikhoan">'[35]Tai khoan'!$A$3:$C$93</definedName>
    <definedName name="Tam">#REF!</definedName>
    <definedName name="tam_ung">'[52]bang luong'!$Z$10:$Z$2054</definedName>
    <definedName name="Tamdan">[62]Tienlg!$B$288:$L$325</definedName>
    <definedName name="TAMTINH" localSheetId="0">#REF!</definedName>
    <definedName name="TAMTINH" localSheetId="0">#REF!</definedName>
    <definedName name="TAMTINH" localSheetId="0">#REF!</definedName>
    <definedName name="TAMTINH" localSheetId="0">#REF!</definedName>
    <definedName name="TAMTINH" localSheetId="0">#REF!</definedName>
    <definedName name="TAMTINH" localSheetId="3">#REF!</definedName>
    <definedName name="TAMTINH" localSheetId="3">#REF!</definedName>
    <definedName name="TAMTINH" localSheetId="3">#REF!</definedName>
    <definedName name="TAMTINH" localSheetId="3">#REF!</definedName>
    <definedName name="TAMTINH" localSheetId="3">#REF!</definedName>
    <definedName name="TAMTINH">#REF!</definedName>
    <definedName name="tax" localSheetId="0" hidden="1">{#N/A,#N/A,FALSE,"Aging Summary";#N/A,#N/A,FALSE,"Ratio Analysis";#N/A,#N/A,FALSE,"Test 120 Day Accts";#N/A,#N/A,FALSE,"Tickmarks"}</definedName>
    <definedName name="tax" localSheetId="3" hidden="1">{#N/A,#N/A,FALSE,"Aging Summary";#N/A,#N/A,FALSE,"Ratio Analysis";#N/A,#N/A,FALSE,"Test 120 Day Accts";#N/A,#N/A,FALSE,"Tickmarks"}</definedName>
    <definedName name="tax" hidden="1">{#N/A,#N/A,FALSE,"Aging Summary";#N/A,#N/A,FALSE,"Ratio Analysis";#N/A,#N/A,FALSE,"Test 120 Day Accts";#N/A,#N/A,FALSE,"Tickmarks"}</definedName>
    <definedName name="_tax1" localSheetId="0">[329]Detail!#REF!</definedName>
    <definedName name="_tax1" localSheetId="3">[329]Detail!#REF!</definedName>
    <definedName name="_tax1">[249]Detail!#REF!</definedName>
    <definedName name="_tax2" localSheetId="0">[329]Detail!#REF!</definedName>
    <definedName name="_tax2" localSheetId="3">[329]Detail!#REF!</definedName>
    <definedName name="_tax2">[249]Detail!#REF!</definedName>
    <definedName name="_tax3" localSheetId="0">[329]Detail!#REF!</definedName>
    <definedName name="_tax3" localSheetId="3">[329]Detail!#REF!</definedName>
    <definedName name="_tax3">[249]Detail!#REF!</definedName>
    <definedName name="_Tax4">#REF!</definedName>
    <definedName name="_Tax5">#REF!</definedName>
    <definedName name="TaxTV">10%</definedName>
    <definedName name="TaxXL">5%</definedName>
    <definedName name="tb">[50]gVL!$Q$29</definedName>
    <definedName name="TB_CS" localSheetId="0">#REF!</definedName>
    <definedName name="TB_CS" localSheetId="0">#REF!</definedName>
    <definedName name="TB_CS" localSheetId="0">#REF!</definedName>
    <definedName name="TB_CS" localSheetId="0">#REF!</definedName>
    <definedName name="TB_CS" localSheetId="0">#REF!</definedName>
    <definedName name="TB_CS" localSheetId="3">#REF!</definedName>
    <definedName name="TB_CS" localSheetId="3">#REF!</definedName>
    <definedName name="TB_CS" localSheetId="3">#REF!</definedName>
    <definedName name="TB_CS" localSheetId="3">#REF!</definedName>
    <definedName name="TB_CS" localSheetId="3">#REF!</definedName>
    <definedName name="TB_CS">#REF!</definedName>
    <definedName name="TB_GM" localSheetId="0">'[310]Mapping Sheet'!$C$8:$F$2341</definedName>
    <definedName name="TB_GM" localSheetId="3">'[310]Mapping Sheet'!$C$8:$F$2341</definedName>
    <definedName name="TB_GM">'[115]Mapping Sheet'!$C$8:$F$2341</definedName>
    <definedName name="_tb1">#REF!</definedName>
    <definedName name="_tb2">#REF!</definedName>
    <definedName name="_tb3">#REF!</definedName>
    <definedName name="_tb4">#REF!</definedName>
    <definedName name="TBA" localSheetId="0">#REF!</definedName>
    <definedName name="TBA" localSheetId="0">#REF!</definedName>
    <definedName name="TBA" localSheetId="0">#REF!</definedName>
    <definedName name="TBA" localSheetId="0">#REF!</definedName>
    <definedName name="TBA" localSheetId="0">#REF!</definedName>
    <definedName name="TBA" localSheetId="3">#REF!</definedName>
    <definedName name="TBA" localSheetId="3">#REF!</definedName>
    <definedName name="TBA" localSheetId="3">#REF!</definedName>
    <definedName name="TBA" localSheetId="3">#REF!</definedName>
    <definedName name="TBA" localSheetId="3">#REF!</definedName>
    <definedName name="TBA">#REF!</definedName>
    <definedName name="_TBA1" localSheetId="0">#REF!</definedName>
    <definedName name="_TBA1" localSheetId="0">#REF!</definedName>
    <definedName name="_TBA1" localSheetId="0">#REF!</definedName>
    <definedName name="_TBA1" localSheetId="0">#REF!</definedName>
    <definedName name="_TBA1" localSheetId="0">#REF!</definedName>
    <definedName name="_TBA1" localSheetId="3">#REF!</definedName>
    <definedName name="_TBA1" localSheetId="3">#REF!</definedName>
    <definedName name="_TBA1" localSheetId="3">#REF!</definedName>
    <definedName name="_TBA1" localSheetId="3">#REF!</definedName>
    <definedName name="_TBA1" localSheetId="3">#REF!</definedName>
    <definedName name="_TBA1">#REF!</definedName>
    <definedName name="_TBA2" localSheetId="0">#REF!</definedName>
    <definedName name="_TBA2" localSheetId="0">#REF!</definedName>
    <definedName name="_TBA2" localSheetId="0">#REF!</definedName>
    <definedName name="_TBA2" localSheetId="0">#REF!</definedName>
    <definedName name="_TBA2" localSheetId="0">#REF!</definedName>
    <definedName name="_TBA2" localSheetId="3">#REF!</definedName>
    <definedName name="_TBA2" localSheetId="3">#REF!</definedName>
    <definedName name="_TBA2" localSheetId="3">#REF!</definedName>
    <definedName name="_TBA2" localSheetId="3">#REF!</definedName>
    <definedName name="_TBA2" localSheetId="3">#REF!</definedName>
    <definedName name="_TBA2">#REF!</definedName>
    <definedName name="_TBA3" localSheetId="0">#REF!</definedName>
    <definedName name="_TBA3" localSheetId="0">#REF!</definedName>
    <definedName name="_TBA3" localSheetId="0">#REF!</definedName>
    <definedName name="_TBA3" localSheetId="0">#REF!</definedName>
    <definedName name="_TBA3" localSheetId="0">#REF!</definedName>
    <definedName name="_TBA3" localSheetId="3">#REF!</definedName>
    <definedName name="_TBA3" localSheetId="3">#REF!</definedName>
    <definedName name="_TBA3" localSheetId="3">#REF!</definedName>
    <definedName name="_TBA3" localSheetId="3">#REF!</definedName>
    <definedName name="_TBA3" localSheetId="3">#REF!</definedName>
    <definedName name="_TBA3">#REF!</definedName>
    <definedName name="_TBA4" localSheetId="0">#REF!</definedName>
    <definedName name="_TBA4" localSheetId="0">#REF!</definedName>
    <definedName name="_TBA4" localSheetId="0">#REF!</definedName>
    <definedName name="_TBA4" localSheetId="0">#REF!</definedName>
    <definedName name="_TBA4" localSheetId="0">#REF!</definedName>
    <definedName name="_TBA4" localSheetId="3">#REF!</definedName>
    <definedName name="_TBA4" localSheetId="3">#REF!</definedName>
    <definedName name="_TBA4" localSheetId="3">#REF!</definedName>
    <definedName name="_TBA4" localSheetId="3">#REF!</definedName>
    <definedName name="_TBA4" localSheetId="3">#REF!</definedName>
    <definedName name="_TBA4">#REF!</definedName>
    <definedName name="_TBA5" localSheetId="0">#REF!</definedName>
    <definedName name="_TBA5" localSheetId="0">#REF!</definedName>
    <definedName name="_TBA5" localSheetId="0">#REF!</definedName>
    <definedName name="_TBA5" localSheetId="0">#REF!</definedName>
    <definedName name="_TBA5" localSheetId="0">#REF!</definedName>
    <definedName name="_TBA5" localSheetId="3">#REF!</definedName>
    <definedName name="_TBA5" localSheetId="3">#REF!</definedName>
    <definedName name="_TBA5" localSheetId="3">#REF!</definedName>
    <definedName name="_TBA5" localSheetId="3">#REF!</definedName>
    <definedName name="_TBA5" localSheetId="3">#REF!</definedName>
    <definedName name="_TBA5">#REF!</definedName>
    <definedName name="_TBA6" localSheetId="0">#REF!</definedName>
    <definedName name="_TBA6" localSheetId="0">#REF!</definedName>
    <definedName name="_TBA6" localSheetId="0">#REF!</definedName>
    <definedName name="_TBA6" localSheetId="0">#REF!</definedName>
    <definedName name="_TBA6" localSheetId="0">#REF!</definedName>
    <definedName name="_TBA6" localSheetId="3">#REF!</definedName>
    <definedName name="_TBA6" localSheetId="3">#REF!</definedName>
    <definedName name="_TBA6" localSheetId="3">#REF!</definedName>
    <definedName name="_TBA6" localSheetId="3">#REF!</definedName>
    <definedName name="_TBA6" localSheetId="3">#REF!</definedName>
    <definedName name="_TBA6">#REF!</definedName>
    <definedName name="_TBA7">'[61]kcdz0,4'!#REF!</definedName>
    <definedName name="_TBA8">'[61]kcdz0,4'!#REF!</definedName>
    <definedName name="_TBA9">'[61]kcdz0,4'!#REF!</definedName>
    <definedName name="tbdd1p">'[75]lam-moi'!#REF!</definedName>
    <definedName name="tbdd3p">'[75]lam-moi'!#REF!</definedName>
    <definedName name="tbddsdl">'[75]lam-moi'!#REF!</definedName>
    <definedName name="TBI">'[75]TH XL'!#REF!</definedName>
    <definedName name="tbtr">'[75]TH XL'!#REF!</definedName>
    <definedName name="tbtram" localSheetId="0">#REF!</definedName>
    <definedName name="tbtram" localSheetId="0">#REF!</definedName>
    <definedName name="tbtram" localSheetId="0">#REF!</definedName>
    <definedName name="tbtram" localSheetId="0">#REF!</definedName>
    <definedName name="tbtram" localSheetId="0">#REF!</definedName>
    <definedName name="tbtram" localSheetId="3">#REF!</definedName>
    <definedName name="tbtram" localSheetId="3">#REF!</definedName>
    <definedName name="tbtram" localSheetId="3">#REF!</definedName>
    <definedName name="tbtram" localSheetId="3">#REF!</definedName>
    <definedName name="tbtram" localSheetId="3">#REF!</definedName>
    <definedName name="tbtram">#REF!</definedName>
    <definedName name="TC" localSheetId="0">#REF!</definedName>
    <definedName name="TC" localSheetId="0">#REF!</definedName>
    <definedName name="TC" localSheetId="0">#REF!</definedName>
    <definedName name="TC" localSheetId="0">#REF!</definedName>
    <definedName name="TC" localSheetId="0">#REF!</definedName>
    <definedName name="TC" localSheetId="3">#REF!</definedName>
    <definedName name="TC" localSheetId="3">#REF!</definedName>
    <definedName name="TC" localSheetId="3">#REF!</definedName>
    <definedName name="TC" localSheetId="3">#REF!</definedName>
    <definedName name="TC" localSheetId="3">#REF!</definedName>
    <definedName name="TC">#REF!</definedName>
    <definedName name="TC_NHANH1" localSheetId="0">#REF!</definedName>
    <definedName name="TC_NHANH1" localSheetId="0">#REF!</definedName>
    <definedName name="TC_NHANH1" localSheetId="0">#REF!</definedName>
    <definedName name="TC_NHANH1" localSheetId="0">#REF!</definedName>
    <definedName name="TC_NHANH1" localSheetId="0">#REF!</definedName>
    <definedName name="TC_NHANH1" localSheetId="3">#REF!</definedName>
    <definedName name="TC_NHANH1" localSheetId="3">#REF!</definedName>
    <definedName name="TC_NHANH1" localSheetId="3">#REF!</definedName>
    <definedName name="TC_NHANH1" localSheetId="3">#REF!</definedName>
    <definedName name="TC_NHANH1" localSheetId="3">#REF!</definedName>
    <definedName name="TC_NHANH1">#REF!</definedName>
    <definedName name="_tc1">#REF!</definedName>
    <definedName name="Tchuan">#REF!</definedName>
    <definedName name="TCT" localSheetId="0">#REF!</definedName>
    <definedName name="TCT" localSheetId="0">#REF!</definedName>
    <definedName name="TCT" localSheetId="0">#REF!</definedName>
    <definedName name="TCT" localSheetId="0">#REF!</definedName>
    <definedName name="TCT" localSheetId="0">#REF!</definedName>
    <definedName name="TCT" localSheetId="3">#REF!</definedName>
    <definedName name="TCT" localSheetId="3">#REF!</definedName>
    <definedName name="TCT" localSheetId="3">#REF!</definedName>
    <definedName name="TCT" localSheetId="3">#REF!</definedName>
    <definedName name="TCT" localSheetId="3">#REF!</definedName>
    <definedName name="TCT">#REF!</definedName>
    <definedName name="_tct3">[50]gVL!$Q$23</definedName>
    <definedName name="_tct5">#REF!</definedName>
    <definedName name="tcxxnc">'[75]thao-go'!#REF!</definedName>
    <definedName name="TD" localSheetId="0">#REF!</definedName>
    <definedName name="TD" localSheetId="0">#REF!</definedName>
    <definedName name="TD" localSheetId="0">#REF!</definedName>
    <definedName name="TD" localSheetId="0">#REF!</definedName>
    <definedName name="TD" localSheetId="0">#REF!</definedName>
    <definedName name="TD" localSheetId="3">#REF!</definedName>
    <definedName name="TD" localSheetId="3">#REF!</definedName>
    <definedName name="TD" localSheetId="3">#REF!</definedName>
    <definedName name="TD" localSheetId="3">#REF!</definedName>
    <definedName name="TD" localSheetId="3">#REF!</definedName>
    <definedName name="TD">#REF!</definedName>
    <definedName name="td10vl">'[75]#REF'!#REF!</definedName>
    <definedName name="td12nc">'[75]#REF'!#REF!</definedName>
    <definedName name="td1cnc">'[75]lam-moi'!#REF!</definedName>
    <definedName name="td1cvl">'[75]lam-moi'!#REF!</definedName>
    <definedName name="td1p" localSheetId="0">#REF!</definedName>
    <definedName name="td1p" localSheetId="0">#REF!</definedName>
    <definedName name="td1p" localSheetId="0">#REF!</definedName>
    <definedName name="td1p" localSheetId="0">#REF!</definedName>
    <definedName name="td1p" localSheetId="0">#REF!</definedName>
    <definedName name="td1p" localSheetId="3">#REF!</definedName>
    <definedName name="td1p" localSheetId="3">#REF!</definedName>
    <definedName name="td1p" localSheetId="3">#REF!</definedName>
    <definedName name="td1p" localSheetId="3">#REF!</definedName>
    <definedName name="td1p" localSheetId="3">#REF!</definedName>
    <definedName name="td1p">#REF!</definedName>
    <definedName name="TD1pnc">'[75]CHITIET VL-NC-TT -1p'!#REF!</definedName>
    <definedName name="TD1pvl">'[75]CHITIET VL-NC-TT -1p'!#REF!</definedName>
    <definedName name="td3p" localSheetId="0">#REF!</definedName>
    <definedName name="td3p" localSheetId="0">#REF!</definedName>
    <definedName name="td3p" localSheetId="0">#REF!</definedName>
    <definedName name="td3p" localSheetId="0">#REF!</definedName>
    <definedName name="td3p" localSheetId="0">#REF!</definedName>
    <definedName name="td3p" localSheetId="3">#REF!</definedName>
    <definedName name="td3p" localSheetId="3">#REF!</definedName>
    <definedName name="td3p" localSheetId="3">#REF!</definedName>
    <definedName name="td3p" localSheetId="3">#REF!</definedName>
    <definedName name="td3p" localSheetId="3">#REF!</definedName>
    <definedName name="td3p">#REF!</definedName>
    <definedName name="tdc84nc">'[75]thao-go'!#REF!</definedName>
    <definedName name="tdcnc">'[75]thao-go'!#REF!</definedName>
    <definedName name="tdgnc">'[75]lam-moi'!#REF!</definedName>
    <definedName name="tdgvl">'[75]lam-moi'!#REF!</definedName>
    <definedName name="tdhtnc">'[75]lam-moi'!#REF!</definedName>
    <definedName name="tdhtvl">'[75]lam-moi'!#REF!</definedName>
    <definedName name="tdnc">[75]gtrinh!#REF!</definedName>
    <definedName name="tdnc1p" localSheetId="0">#REF!</definedName>
    <definedName name="tdnc1p" localSheetId="0">#REF!</definedName>
    <definedName name="tdnc1p" localSheetId="0">#REF!</definedName>
    <definedName name="tdnc1p" localSheetId="0">#REF!</definedName>
    <definedName name="tdnc1p" localSheetId="0">#REF!</definedName>
    <definedName name="tdnc1p" localSheetId="3">#REF!</definedName>
    <definedName name="tdnc1p" localSheetId="3">#REF!</definedName>
    <definedName name="tdnc1p" localSheetId="3">#REF!</definedName>
    <definedName name="tdnc1p" localSheetId="3">#REF!</definedName>
    <definedName name="tdnc1p" localSheetId="3">#REF!</definedName>
    <definedName name="tdnc1p">#REF!</definedName>
    <definedName name="tdnc3p">'[75]CHITIET VL-NC'!$G$28</definedName>
    <definedName name="tdo">#REF!</definedName>
    <definedName name="tdt1pnc">[75]gtrinh!#REF!</definedName>
    <definedName name="tdt1pvl">[75]gtrinh!#REF!</definedName>
    <definedName name="tdt2cnc">'[75]lam-moi'!#REF!</definedName>
    <definedName name="tdt2cvl">[75]chitiet!#REF!</definedName>
    <definedName name="tdtr2cnc" localSheetId="0">#REF!</definedName>
    <definedName name="tdtr2cnc" localSheetId="0">#REF!</definedName>
    <definedName name="tdtr2cnc" localSheetId="0">#REF!</definedName>
    <definedName name="tdtr2cnc" localSheetId="0">#REF!</definedName>
    <definedName name="tdtr2cnc" localSheetId="0">#REF!</definedName>
    <definedName name="tdtr2cnc" localSheetId="3">#REF!</definedName>
    <definedName name="tdtr2cnc" localSheetId="3">#REF!</definedName>
    <definedName name="tdtr2cnc" localSheetId="3">#REF!</definedName>
    <definedName name="tdtr2cnc" localSheetId="3">#REF!</definedName>
    <definedName name="tdtr2cnc" localSheetId="3">#REF!</definedName>
    <definedName name="tdtr2cnc">#REF!</definedName>
    <definedName name="tdtr2cvl" localSheetId="0">#REF!</definedName>
    <definedName name="tdtr2cvl" localSheetId="0">#REF!</definedName>
    <definedName name="tdtr2cvl" localSheetId="0">#REF!</definedName>
    <definedName name="tdtr2cvl" localSheetId="0">#REF!</definedName>
    <definedName name="tdtr2cvl" localSheetId="0">#REF!</definedName>
    <definedName name="tdtr2cvl" localSheetId="3">#REF!</definedName>
    <definedName name="tdtr2cvl" localSheetId="3">#REF!</definedName>
    <definedName name="tdtr2cvl" localSheetId="3">#REF!</definedName>
    <definedName name="tdtr2cvl" localSheetId="3">#REF!</definedName>
    <definedName name="tdtr2cvl" localSheetId="3">#REF!</definedName>
    <definedName name="tdtr2cvl">#REF!</definedName>
    <definedName name="tdtrnc">[64]CHITIET!$G$513</definedName>
    <definedName name="tdtrvl">[64]CHITIET!$G$507</definedName>
    <definedName name="tdvl">[75]gtrinh!#REF!</definedName>
    <definedName name="tdvl1p" localSheetId="0">#REF!</definedName>
    <definedName name="tdvl1p" localSheetId="0">#REF!</definedName>
    <definedName name="tdvl1p" localSheetId="0">#REF!</definedName>
    <definedName name="tdvl1p" localSheetId="0">#REF!</definedName>
    <definedName name="tdvl1p" localSheetId="0">#REF!</definedName>
    <definedName name="tdvl1p" localSheetId="3">#REF!</definedName>
    <definedName name="tdvl1p" localSheetId="3">#REF!</definedName>
    <definedName name="tdvl1p" localSheetId="3">#REF!</definedName>
    <definedName name="tdvl1p" localSheetId="3">#REF!</definedName>
    <definedName name="tdvl1p" localSheetId="3">#REF!</definedName>
    <definedName name="tdvl1p">#REF!</definedName>
    <definedName name="tdvl3p">'[75]CHITIET VL-NC'!$G$23</definedName>
    <definedName name="te">#REF!</definedName>
    <definedName name="_te1">#REF!</definedName>
    <definedName name="_te2">#REF!</definedName>
    <definedName name="_31TEÂN_HAØNG">#REF!</definedName>
    <definedName name="_32TEÂN_KHAÙCH_HAØ">#REF!</definedName>
    <definedName name="Teen">#REF!</definedName>
    <definedName name="temp">#REF!</definedName>
    <definedName name="Temp_Br">#REF!</definedName>
    <definedName name="TEMPBR">#REF!</definedName>
    <definedName name="TemporaryWork">'[189]DGchitiet '!#REF!</definedName>
    <definedName name="ten_cong_nhan">[52]chamcong!$B$9:$B$2502</definedName>
    <definedName name="ten_PX">'[52]Dgia luong '!$B$10:$B$33</definedName>
    <definedName name="tenvung" localSheetId="0">#REF!</definedName>
    <definedName name="tenvung" localSheetId="0">#REF!</definedName>
    <definedName name="tenvung" localSheetId="0">#REF!</definedName>
    <definedName name="tenvung" localSheetId="0">#REF!</definedName>
    <definedName name="tenvung" localSheetId="0">#REF!</definedName>
    <definedName name="tenvung" localSheetId="3">#REF!</definedName>
    <definedName name="tenvung" localSheetId="3">#REF!</definedName>
    <definedName name="tenvung" localSheetId="3">#REF!</definedName>
    <definedName name="tenvung" localSheetId="3">#REF!</definedName>
    <definedName name="tenvung" localSheetId="3">#REF!</definedName>
    <definedName name="tenvung">#REF!</definedName>
    <definedName name="test" localSheetId="0">#REF!</definedName>
    <definedName name="test" localSheetId="3">#REF!</definedName>
    <definedName name="test">#REF!</definedName>
    <definedName name="Text">#REF!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[116]IFA!$H$3</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[123]Tickmarks!#REF!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RangeCount" hidden="1">25</definedName>
    <definedName name="TFA">#REF!</definedName>
    <definedName name="TG" localSheetId="0">#REF!</definedName>
    <definedName name="TG" localSheetId="3">#REF!</definedName>
    <definedName name="TG">#REF!</definedName>
    <definedName name="_tg427">#REF!</definedName>
    <definedName name="th" localSheetId="0">#REF!</definedName>
    <definedName name="th" localSheetId="3">#REF!</definedName>
    <definedName name="th">#REF!</definedName>
    <definedName name="_th100">'[75]dongia (2)'!#REF!</definedName>
    <definedName name="_TH160">'[75]dongia (2)'!#REF!</definedName>
    <definedName name="_TH20">#REF!</definedName>
    <definedName name="th3x15">[75]giathanh1!#REF!</definedName>
    <definedName name="_th4" localSheetId="0" hidden="1">{#N/A,#N/A,FALSE,"Chi tiÆt"}</definedName>
    <definedName name="_th4" localSheetId="3" hidden="1">{#N/A,#N/A,FALSE,"Chi tiÆt"}</definedName>
    <definedName name="_th4" hidden="1">{#N/A,#N/A,FALSE,"Chi tiÆt"}</definedName>
    <definedName name="tha" localSheetId="0" hidden="1">{"'Sheet1'!$L$16"}</definedName>
    <definedName name="tha" localSheetId="3" hidden="1">{"'Sheet1'!$L$16"}</definedName>
    <definedName name="tha" hidden="1">{"'Sheet1'!$L$16"}</definedName>
    <definedName name="thang">[207]ptdg!#REF!</definedName>
    <definedName name="Thanh_LC_tayvin">#REF!</definedName>
    <definedName name="thanhtien">#REF!</definedName>
    <definedName name="thanhtien1">[126]Xuat152!$M$1:$M$65536</definedName>
    <definedName name="ThanhXuan110">'[58]KH-Q1,Q2,01'!#REF!</definedName>
    <definedName name="ThaoCauCu">#REF!</definedName>
    <definedName name="_33THAØNH_TIEÀN">#REF!</definedName>
    <definedName name="THBaoAn" localSheetId="0">#REF!</definedName>
    <definedName name="THBaoAn" localSheetId="3">#REF!</definedName>
    <definedName name="THBaoAn">#REF!</definedName>
    <definedName name="THDS">#REF!</definedName>
    <definedName name="THDT_CT_XOM_NOI">'[159]Du Toan'!#REF!</definedName>
    <definedName name="THDT_HT_DAO_THUONG">#REF!</definedName>
    <definedName name="THDT_HT_XOM_NOI">#REF!</definedName>
    <definedName name="THDT_NPP_XOM_NOI">#REF!</definedName>
    <definedName name="THDT_TBA_XOM_NOI">#REF!</definedName>
    <definedName name="thepbuoc" localSheetId="0">[333]GiaVL!$F$20</definedName>
    <definedName name="thepbuoc" localSheetId="3">[333]GiaVL!$F$20</definedName>
    <definedName name="thepbuoc">[266]GiaVL!$F$20</definedName>
    <definedName name="ThepCT3" localSheetId="0">'[320]Vat lieu'!$D$16</definedName>
    <definedName name="ThepCT3" localSheetId="3">'[320]Vat lieu'!$D$16</definedName>
    <definedName name="ThepCT3">'[227]Vat lieu'!$D$16</definedName>
    <definedName name="thepCT5" localSheetId="0">'[320]Vat lieu'!$D$17</definedName>
    <definedName name="thepCT5" localSheetId="3">'[320]Vat lieu'!$D$17</definedName>
    <definedName name="thepCT5">'[227]Vat lieu'!$D$17</definedName>
    <definedName name="ThepDet32x3" localSheetId="0">[323]T.Tinh!#REF!</definedName>
    <definedName name="ThepDet32x3" localSheetId="3">[323]T.Tinh!#REF!</definedName>
    <definedName name="ThepDet32x3">[231]T.Tinh!#REF!</definedName>
    <definedName name="ThepDet35x3" localSheetId="0">[323]T.Tinh!#REF!</definedName>
    <definedName name="ThepDet35x3" localSheetId="3">[323]T.Tinh!#REF!</definedName>
    <definedName name="ThepDet35x3">[231]T.Tinh!#REF!</definedName>
    <definedName name="ThepDet40x4" localSheetId="0">[323]T.Tinh!#REF!</definedName>
    <definedName name="ThepDet40x4" localSheetId="3">[323]T.Tinh!#REF!</definedName>
    <definedName name="ThepDet40x4">[231]T.Tinh!#REF!</definedName>
    <definedName name="ThepDet45x4" localSheetId="0">[323]T.Tinh!#REF!</definedName>
    <definedName name="ThepDet45x4" localSheetId="3">[323]T.Tinh!#REF!</definedName>
    <definedName name="ThepDet45x4">[231]T.Tinh!#REF!</definedName>
    <definedName name="ThepDet50x5" localSheetId="0">[323]T.Tinh!#REF!</definedName>
    <definedName name="ThepDet50x5" localSheetId="3">[323]T.Tinh!#REF!</definedName>
    <definedName name="ThepDet50x5">[231]T.Tinh!#REF!</definedName>
    <definedName name="ThepDet63x6" localSheetId="0">[323]T.Tinh!#REF!</definedName>
    <definedName name="ThepDet63x6" localSheetId="3">[323]T.Tinh!#REF!</definedName>
    <definedName name="ThepDet63x6">[231]T.Tinh!#REF!</definedName>
    <definedName name="ThepDet75x6" localSheetId="0">[323]T.Tinh!#REF!</definedName>
    <definedName name="ThepDet75x6" localSheetId="3">[323]T.Tinh!#REF!</definedName>
    <definedName name="ThepDet75x6">[231]T.Tinh!#REF!</definedName>
    <definedName name="thepDet75x7" localSheetId="0">'[323]4'!$K$23</definedName>
    <definedName name="thepDet75x7" localSheetId="3">'[323]4'!$K$23</definedName>
    <definedName name="thepDet75x7">'[282]4'!$K$23</definedName>
    <definedName name="ThepGoc32x32x3" localSheetId="0">[323]T.Tinh!#REF!</definedName>
    <definedName name="ThepGoc32x32x3" localSheetId="3">[323]T.Tinh!#REF!</definedName>
    <definedName name="ThepGoc32x32x3">[231]T.Tinh!#REF!</definedName>
    <definedName name="ThepGoc35x35x3" localSheetId="0">[323]T.Tinh!#REF!</definedName>
    <definedName name="ThepGoc35x35x3" localSheetId="3">[323]T.Tinh!#REF!</definedName>
    <definedName name="ThepGoc35x35x3">[231]T.Tinh!#REF!</definedName>
    <definedName name="ThepGoc40x40x4" localSheetId="0">[323]T.Tinh!#REF!</definedName>
    <definedName name="ThepGoc40x40x4" localSheetId="3">[323]T.Tinh!#REF!</definedName>
    <definedName name="ThepGoc40x40x4">[231]T.Tinh!#REF!</definedName>
    <definedName name="ThepGoc45x45x4" localSheetId="0">[323]T.Tinh!#REF!</definedName>
    <definedName name="ThepGoc45x45x4" localSheetId="3">[323]T.Tinh!#REF!</definedName>
    <definedName name="ThepGoc45x45x4">[231]T.Tinh!#REF!</definedName>
    <definedName name="ThepGoc50x50x5" localSheetId="0">[323]T.Tinh!#REF!</definedName>
    <definedName name="ThepGoc50x50x5" localSheetId="3">[323]T.Tinh!#REF!</definedName>
    <definedName name="ThepGoc50x50x5">[231]T.Tinh!#REF!</definedName>
    <definedName name="ThepGoc63x63x6" localSheetId="0">[323]T.Tinh!#REF!</definedName>
    <definedName name="ThepGoc63x63x6" localSheetId="3">[323]T.Tinh!#REF!</definedName>
    <definedName name="ThepGoc63x63x6">[231]T.Tinh!#REF!</definedName>
    <definedName name="ThepGoc75x6" localSheetId="0">'[323]4'!$K$16</definedName>
    <definedName name="ThepGoc75x6" localSheetId="3">'[323]4'!$K$16</definedName>
    <definedName name="ThepGoc75x6">'[282]4'!$K$16</definedName>
    <definedName name="ThepGoc75x75x6" localSheetId="0">[323]T.Tinh!#REF!</definedName>
    <definedName name="ThepGoc75x75x6" localSheetId="3">[323]T.Tinh!#REF!</definedName>
    <definedName name="ThepGoc75x75x6">[231]T.Tinh!#REF!</definedName>
    <definedName name="thephinh">#REF!</definedName>
    <definedName name="thepnho">#REF!</definedName>
    <definedName name="theptam">#REF!</definedName>
    <definedName name="theptb">#REF!</definedName>
    <definedName name="thepto">#REF!</definedName>
    <definedName name="ThepTronD10D18" localSheetId="0">[323]T.Tinh!#REF!</definedName>
    <definedName name="ThepTronD10D18" localSheetId="3">[323]T.Tinh!#REF!</definedName>
    <definedName name="ThepTronD10D18">[231]T.Tinh!#REF!</definedName>
    <definedName name="ThepTronD6D8" localSheetId="0">[323]T.Tinh!#REF!</definedName>
    <definedName name="ThepTronD6D8" localSheetId="3">[323]T.Tinh!#REF!</definedName>
    <definedName name="ThepTronD6D8">[231]T.Tinh!#REF!</definedName>
    <definedName name="thepU">[33]TTDZ22!#REF!</definedName>
    <definedName name="thgian_bq">'[232]truc tiep'!#REF!</definedName>
    <definedName name="thgian_bv">'[232]truc tiep'!#REF!</definedName>
    <definedName name="thgian_ck">'[232]truc tiep'!#REF!</definedName>
    <definedName name="thgian_d1">'[232]truc tiep'!#REF!</definedName>
    <definedName name="thgian_d2">'[232]truc tiep'!#REF!</definedName>
    <definedName name="thgian_d3">'[232]truc tiep'!#REF!</definedName>
    <definedName name="thgian_dl">'[232]truc tiep'!#REF!</definedName>
    <definedName name="thgian_kcs">'[232]truc tiep'!#REF!</definedName>
    <definedName name="thgian_nb">'[232]truc tiep'!#REF!</definedName>
    <definedName name="thgian_ngio">'[232]truc tiep'!#REF!</definedName>
    <definedName name="thgian_nv">'[232]truc tiep'!#REF!</definedName>
    <definedName name="thgian_t3">'[232]truc tiep'!#REF!</definedName>
    <definedName name="thgian_t4">'[232]truc tiep'!#REF!</definedName>
    <definedName name="thgian_t5">'[232]truc tiep'!#REF!</definedName>
    <definedName name="thgian_t6">'[232]truc tiep'!#REF!</definedName>
    <definedName name="thgian_tc">'[232]truc tiep'!#REF!</definedName>
    <definedName name="thgian_tm">'[232]truc tiep'!#REF!</definedName>
    <definedName name="thgian_vs">'[232]truc tiep'!#REF!</definedName>
    <definedName name="thgian_xh">'[232]truc tiep'!#REF!</definedName>
    <definedName name="thgio_bq">'[232]truc tiep'!#REF!</definedName>
    <definedName name="thgio_bv">'[232]truc tiep'!#REF!</definedName>
    <definedName name="thgio_ck">'[232]truc tiep'!#REF!</definedName>
    <definedName name="thgio_d1">'[232]truc tiep'!#REF!</definedName>
    <definedName name="thgio_d2">'[232]truc tiep'!#REF!</definedName>
    <definedName name="thgio_d3">'[232]truc tiep'!#REF!</definedName>
    <definedName name="thgio_dl">'[232]truc tiep'!#REF!</definedName>
    <definedName name="thgio_kcs">'[232]truc tiep'!#REF!</definedName>
    <definedName name="thgio_nb">'[232]truc tiep'!#REF!</definedName>
    <definedName name="thgio_ngio">'[232]truc tiep'!#REF!</definedName>
    <definedName name="thgio_nv">'[232]truc tiep'!#REF!</definedName>
    <definedName name="thgio_t3">'[232]truc tiep'!#REF!</definedName>
    <definedName name="thgio_t4">'[232]truc tiep'!#REF!</definedName>
    <definedName name="thgio_t5">'[232]truc tiep'!#REF!</definedName>
    <definedName name="thgio_t6">'[232]truc tiep'!#REF!</definedName>
    <definedName name="thgio_tc">'[232]truc tiep'!#REF!</definedName>
    <definedName name="thgio_tm">'[232]truc tiep'!#REF!</definedName>
    <definedName name="thgio_vs">'[232]truc tiep'!#REF!</definedName>
    <definedName name="thgio_xh">'[232]truc tiep'!#REF!</definedName>
    <definedName name="THGO1pnc" localSheetId="0">#REF!</definedName>
    <definedName name="THGO1pnc" localSheetId="0">#REF!</definedName>
    <definedName name="THGO1pnc" localSheetId="0">#REF!</definedName>
    <definedName name="THGO1pnc" localSheetId="0">#REF!</definedName>
    <definedName name="THGO1pnc" localSheetId="0">#REF!</definedName>
    <definedName name="THGO1pnc" localSheetId="3">#REF!</definedName>
    <definedName name="THGO1pnc" localSheetId="3">#REF!</definedName>
    <definedName name="THGO1pnc" localSheetId="3">#REF!</definedName>
    <definedName name="THGO1pnc" localSheetId="3">#REF!</definedName>
    <definedName name="THGO1pnc" localSheetId="3">#REF!</definedName>
    <definedName name="THGO1pnc">#REF!</definedName>
    <definedName name="thht" localSheetId="0">#REF!</definedName>
    <definedName name="thht" localSheetId="0">#REF!</definedName>
    <definedName name="thht" localSheetId="0">#REF!</definedName>
    <definedName name="thht" localSheetId="0">#REF!</definedName>
    <definedName name="thht" localSheetId="0">#REF!</definedName>
    <definedName name="thht" localSheetId="3">#REF!</definedName>
    <definedName name="thht" localSheetId="3">#REF!</definedName>
    <definedName name="thht" localSheetId="3">#REF!</definedName>
    <definedName name="thht" localSheetId="3">#REF!</definedName>
    <definedName name="thht" localSheetId="3">#REF!</definedName>
    <definedName name="thht">#REF!</definedName>
    <definedName name="THI" localSheetId="0">#REF!</definedName>
    <definedName name="THI" localSheetId="0">#REF!</definedName>
    <definedName name="THI" localSheetId="0">#REF!</definedName>
    <definedName name="THI" localSheetId="0">#REF!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 localSheetId="3">#REF!</definedName>
    <definedName name="THI">#REF!</definedName>
    <definedName name="thinh">[74]gvl!$N$23</definedName>
    <definedName name="THK">'[6]COAT&amp;WRAP-QIOT-#3'!#REF!</definedName>
    <definedName name="THKP160">'[75]dongia (2)'!#REF!</definedName>
    <definedName name="thkp3" localSheetId="0">#REF!</definedName>
    <definedName name="thkp3" localSheetId="0">#REF!</definedName>
    <definedName name="thkp3" localSheetId="0">#REF!</definedName>
    <definedName name="thkp3" localSheetId="0">#REF!</definedName>
    <definedName name="thkp3" localSheetId="0">#REF!</definedName>
    <definedName name="thkp3" localSheetId="3">#REF!</definedName>
    <definedName name="thkp3" localSheetId="3">#REF!</definedName>
    <definedName name="thkp3" localSheetId="3">#REF!</definedName>
    <definedName name="thkp3" localSheetId="3">#REF!</definedName>
    <definedName name="thkp3" localSheetId="3">#REF!</definedName>
    <definedName name="thkp3">#REF!</definedName>
    <definedName name="THlnns">#REF!</definedName>
    <definedName name="thoa">[184]KL!#REF!</definedName>
    <definedName name="Thop">#REF!</definedName>
    <definedName name="THop2">#REF!</definedName>
    <definedName name="THopTBA" localSheetId="0">#REF!</definedName>
    <definedName name="THopTBA" localSheetId="0">#REF!</definedName>
    <definedName name="THopTBA" localSheetId="0">#REF!</definedName>
    <definedName name="THopTBA" localSheetId="0">#REF!</definedName>
    <definedName name="THopTBA" localSheetId="0">#REF!</definedName>
    <definedName name="THopTBA" localSheetId="3">#REF!</definedName>
    <definedName name="THopTBA" localSheetId="3">#REF!</definedName>
    <definedName name="THopTBA" localSheetId="3">#REF!</definedName>
    <definedName name="THopTBA" localSheetId="3">#REF!</definedName>
    <definedName name="THopTBA" localSheetId="3">#REF!</definedName>
    <definedName name="THopTBA">#REF!</definedName>
    <definedName name="tht" localSheetId="0">#REF!</definedName>
    <definedName name="tht" localSheetId="3">#REF!</definedName>
    <definedName name="tht">#REF!</definedName>
    <definedName name="THTLMcap" localSheetId="0">#REF!</definedName>
    <definedName name="THTLMcap" localSheetId="0">#REF!</definedName>
    <definedName name="THTLMcap" localSheetId="0">#REF!</definedName>
    <definedName name="THTLMcap" localSheetId="0">#REF!</definedName>
    <definedName name="THTLMcap" localSheetId="0">#REF!</definedName>
    <definedName name="THTLMcap" localSheetId="3">#REF!</definedName>
    <definedName name="THTLMcap" localSheetId="3">#REF!</definedName>
    <definedName name="THTLMcap" localSheetId="3">#REF!</definedName>
    <definedName name="THTLMcap" localSheetId="3">#REF!</definedName>
    <definedName name="THTLMcap" localSheetId="3">#REF!</definedName>
    <definedName name="THTLMcap">#REF!</definedName>
    <definedName name="THToanBo">#REF!</definedName>
    <definedName name="THtoanbo2">#REF!</definedName>
    <definedName name="thtr15">[75]giathanh1!#REF!</definedName>
    <definedName name="thtt" localSheetId="0">#REF!</definedName>
    <definedName name="thtt" localSheetId="0">#REF!</definedName>
    <definedName name="thtt" localSheetId="0">#REF!</definedName>
    <definedName name="thtt" localSheetId="0">#REF!</definedName>
    <definedName name="thtt" localSheetId="0">#REF!</definedName>
    <definedName name="thtt" localSheetId="3">#REF!</definedName>
    <definedName name="thtt" localSheetId="3">#REF!</definedName>
    <definedName name="thtt" localSheetId="3">#REF!</definedName>
    <definedName name="thtt" localSheetId="3">#REF!</definedName>
    <definedName name="thtt" localSheetId="3">#REF!</definedName>
    <definedName name="thtt">#REF!</definedName>
    <definedName name="thu_nhap_khac">'[52]bang luong'!$X$10:$X$2054</definedName>
    <definedName name="thucthanh">'[51]Thuc thanh'!$E$29</definedName>
    <definedName name="thue">6</definedName>
    <definedName name="thuevat">'[255]DG-Don vi'!#REF!</definedName>
    <definedName name="thunhap4" localSheetId="0">#REF!</definedName>
    <definedName name="thunhap4" localSheetId="3">#REF!</definedName>
    <definedName name="thunhap4">#REF!</definedName>
    <definedName name="thunhap5" localSheetId="0">'[319]Tæng ng¹ch'!#REF!</definedName>
    <definedName name="thunhap5" localSheetId="3">'[319]Tæng ng¹ch'!#REF!</definedName>
    <definedName name="thunhap5">'[187]Tæng ng¹ch'!#REF!</definedName>
    <definedName name="THUYETMINH">[175]ptvt!$A$6:$X$128</definedName>
    <definedName name="Tien" localSheetId="0">#REF!</definedName>
    <definedName name="Tien" localSheetId="0">#REF!</definedName>
    <definedName name="Tien" localSheetId="0">#REF!</definedName>
    <definedName name="Tien" localSheetId="0">#REF!</definedName>
    <definedName name="Tien" localSheetId="0">#REF!</definedName>
    <definedName name="Tien" localSheetId="3">#REF!</definedName>
    <definedName name="Tien" localSheetId="3">#REF!</definedName>
    <definedName name="Tien" localSheetId="3">#REF!</definedName>
    <definedName name="Tien" localSheetId="3">#REF!</definedName>
    <definedName name="Tien" localSheetId="3">#REF!</definedName>
    <definedName name="Tien">#REF!</definedName>
    <definedName name="TIENLUONG">#REF!</definedName>
    <definedName name="tienluong_ql" localSheetId="0">IF(ISNA(VLOOKUP('[316]NKKD '!$B1,'[316] luongvp'!$C$5:$L45,7,0)),0,VLOOKUP('[316]NKKD '!$B1,'[316] luongvp'!$C$5:$L45,7,0))</definedName>
    <definedName name="tienluong_ql" localSheetId="3">IF(ISNA(VLOOKUP('[316]NKKD '!$B1,'[316] luongvp'!$C$5:$L45,7,0)),0,VLOOKUP('[316]NKKD '!$B1,'[316] luongvp'!$C$5:$L45,7,0))</definedName>
    <definedName name="tienluong_ql">IF(ISNA(VLOOKUP('[170]NKKD '!$B1,'[170] luongvp'!$C$5:$L45,7,0)),0,VLOOKUP('[170]NKKD '!$B1,'[170] luongvp'!$C$5:$L45,7,0))</definedName>
    <definedName name="tienluong_xd" localSheetId="0">IF(ISNA(VLOOKUP('[316]NKKD '!$B1,'[316]luong che bien'!$C$5:$L45,7,0)),0,VLOOKUP('[316]NKKD '!$B1,'[316]luong che bien'!$C$5:$L45,7,0))</definedName>
    <definedName name="tienluong_xd" localSheetId="3">IF(ISNA(VLOOKUP('[316]NKKD '!$B1,'[316]luong che bien'!$C$5:$L45,7,0)),0,VLOOKUP('[316]NKKD '!$B1,'[316]luong che bien'!$C$5:$L45,7,0))</definedName>
    <definedName name="tienluong_xd">IF(ISNA(VLOOKUP('[170]NKKD '!$B1,'[170]luong che bien'!$C$5:$L45,7,0)),0,VLOOKUP('[170]NKKD '!$B1,'[170]luong che bien'!$C$5:$L45,7,0))</definedName>
    <definedName name="TienUSD">[142]Dulieu!$K$1:$K$65536</definedName>
    <definedName name="Tiep_dia">[59]Sheet3!#REF!</definedName>
    <definedName name="Tiepdia">[75]Tiepdia!$A:$IV</definedName>
    <definedName name="Tiien">#REF!</definedName>
    <definedName name="TileStone">'[189]DGchitiet '!#REF!</definedName>
    <definedName name="Tim_lan_xuat_hien">[154]PTDG!$E$19:$E$1524</definedName>
    <definedName name="Tim_lan_xuat_hien_duong">#REF!</definedName>
    <definedName name="tim_xuat_hien">#REF!</definedName>
    <definedName name="tinhchat_c">#REF!</definedName>
    <definedName name="TINHTP">OFFSET([287]NGUON!$G$1:$G$65536,COUNTIF([287]NGUON!$G$1:$G$65536,"&lt;&gt;0")-1,0,1)</definedName>
    <definedName name="TITAN">#REF!</definedName>
    <definedName name="TK" localSheetId="0">#REF!</definedName>
    <definedName name="TK" localSheetId="3">#REF!</definedName>
    <definedName name="TK">#REF!</definedName>
    <definedName name="_TK1">[238]Tongke!$B$7:$U$128</definedName>
    <definedName name="TkCto">[160]Tong_ke!$Q$5:$R$133</definedName>
    <definedName name="TKNO_NK">[247]CTU!$E$4:$E$142</definedName>
    <definedName name="TKP">#REF!</definedName>
    <definedName name="TL">[70]ND!#REF!</definedName>
    <definedName name="_TL1" localSheetId="0">#REF!</definedName>
    <definedName name="_TL1" localSheetId="0">#REF!</definedName>
    <definedName name="_TL1" localSheetId="0">#REF!</definedName>
    <definedName name="_TL1" localSheetId="0">#REF!</definedName>
    <definedName name="_TL1" localSheetId="0">#REF!</definedName>
    <definedName name="_TL1" localSheetId="3">#REF!</definedName>
    <definedName name="_TL1" localSheetId="3">#REF!</definedName>
    <definedName name="_TL1" localSheetId="3">#REF!</definedName>
    <definedName name="_TL1" localSheetId="3">#REF!</definedName>
    <definedName name="_TL1" localSheetId="3">#REF!</definedName>
    <definedName name="_TL1">#REF!</definedName>
    <definedName name="_TL2" localSheetId="0">#REF!</definedName>
    <definedName name="_TL2" localSheetId="0">#REF!</definedName>
    <definedName name="_TL2" localSheetId="0">#REF!</definedName>
    <definedName name="_TL2" localSheetId="0">#REF!</definedName>
    <definedName name="_TL2" localSheetId="0">#REF!</definedName>
    <definedName name="_TL2" localSheetId="3">#REF!</definedName>
    <definedName name="_TL2" localSheetId="3">#REF!</definedName>
    <definedName name="_TL2" localSheetId="3">#REF!</definedName>
    <definedName name="_TL2" localSheetId="3">#REF!</definedName>
    <definedName name="_TL2" localSheetId="3">#REF!</definedName>
    <definedName name="_TL2">#REF!</definedName>
    <definedName name="_TL3" localSheetId="0">#REF!</definedName>
    <definedName name="_TL3" localSheetId="0">#REF!</definedName>
    <definedName name="_TL3" localSheetId="0">#REF!</definedName>
    <definedName name="_TL3" localSheetId="0">#REF!</definedName>
    <definedName name="_TL3" localSheetId="0">#REF!</definedName>
    <definedName name="_TL3" localSheetId="3">#REF!</definedName>
    <definedName name="_TL3" localSheetId="3">#REF!</definedName>
    <definedName name="_TL3" localSheetId="3">#REF!</definedName>
    <definedName name="_TL3" localSheetId="3">#REF!</definedName>
    <definedName name="_TL3" localSheetId="3">#REF!</definedName>
    <definedName name="_TL3">#REF!</definedName>
    <definedName name="_TLA120" localSheetId="0">#REF!</definedName>
    <definedName name="_TLA120" localSheetId="0">#REF!</definedName>
    <definedName name="_TLA120" localSheetId="0">#REF!</definedName>
    <definedName name="_TLA120" localSheetId="0">#REF!</definedName>
    <definedName name="_TLA120" localSheetId="0">#REF!</definedName>
    <definedName name="_TLA120" localSheetId="3">#REF!</definedName>
    <definedName name="_TLA120" localSheetId="3">#REF!</definedName>
    <definedName name="_TLA120" localSheetId="3">#REF!</definedName>
    <definedName name="_TLA120" localSheetId="3">#REF!</definedName>
    <definedName name="_TLA120" localSheetId="3">#REF!</definedName>
    <definedName name="_TLA120">#REF!</definedName>
    <definedName name="_TLA35" localSheetId="0">#REF!</definedName>
    <definedName name="_TLA35" localSheetId="0">#REF!</definedName>
    <definedName name="_TLA35" localSheetId="0">#REF!</definedName>
    <definedName name="_TLA35" localSheetId="0">#REF!</definedName>
    <definedName name="_TLA35" localSheetId="0">#REF!</definedName>
    <definedName name="_TLA35" localSheetId="3">#REF!</definedName>
    <definedName name="_TLA35" localSheetId="3">#REF!</definedName>
    <definedName name="_TLA35" localSheetId="3">#REF!</definedName>
    <definedName name="_TLA35" localSheetId="3">#REF!</definedName>
    <definedName name="_TLA35" localSheetId="3">#REF!</definedName>
    <definedName name="_TLA35">#REF!</definedName>
    <definedName name="_TLA50" localSheetId="0">#REF!</definedName>
    <definedName name="_TLA50" localSheetId="0">#REF!</definedName>
    <definedName name="_TLA50" localSheetId="0">#REF!</definedName>
    <definedName name="_TLA50" localSheetId="0">#REF!</definedName>
    <definedName name="_TLA50" localSheetId="0">#REF!</definedName>
    <definedName name="_TLA50" localSheetId="3">#REF!</definedName>
    <definedName name="_TLA50" localSheetId="3">#REF!</definedName>
    <definedName name="_TLA50" localSheetId="3">#REF!</definedName>
    <definedName name="_TLA50" localSheetId="3">#REF!</definedName>
    <definedName name="_TLA50" localSheetId="3">#REF!</definedName>
    <definedName name="_TLA50">#REF!</definedName>
    <definedName name="_TLA70" localSheetId="0">#REF!</definedName>
    <definedName name="_TLA70" localSheetId="0">#REF!</definedName>
    <definedName name="_TLA70" localSheetId="0">#REF!</definedName>
    <definedName name="_TLA70" localSheetId="0">#REF!</definedName>
    <definedName name="_TLA70" localSheetId="0">#REF!</definedName>
    <definedName name="_TLA70" localSheetId="3">#REF!</definedName>
    <definedName name="_TLA70" localSheetId="3">#REF!</definedName>
    <definedName name="_TLA70" localSheetId="3">#REF!</definedName>
    <definedName name="_TLA70" localSheetId="3">#REF!</definedName>
    <definedName name="_TLA70" localSheetId="3">#REF!</definedName>
    <definedName name="_TLA70">#REF!</definedName>
    <definedName name="_TLA95" localSheetId="0">#REF!</definedName>
    <definedName name="_TLA95" localSheetId="0">#REF!</definedName>
    <definedName name="_TLA95" localSheetId="0">#REF!</definedName>
    <definedName name="_TLA95" localSheetId="0">#REF!</definedName>
    <definedName name="_TLA95" localSheetId="0">#REF!</definedName>
    <definedName name="_TLA95" localSheetId="3">#REF!</definedName>
    <definedName name="_TLA95" localSheetId="3">#REF!</definedName>
    <definedName name="_TLA95" localSheetId="3">#REF!</definedName>
    <definedName name="_TLA95" localSheetId="3">#REF!</definedName>
    <definedName name="_TLA95" localSheetId="3">#REF!</definedName>
    <definedName name="_TLA95">#REF!</definedName>
    <definedName name="TLAC120" localSheetId="0">#REF!</definedName>
    <definedName name="TLAC120" localSheetId="0">#REF!</definedName>
    <definedName name="TLAC120" localSheetId="0">#REF!</definedName>
    <definedName name="TLAC120" localSheetId="0">#REF!</definedName>
    <definedName name="TLAC120" localSheetId="0">#REF!</definedName>
    <definedName name="TLAC120" localSheetId="3">#REF!</definedName>
    <definedName name="TLAC120" localSheetId="3">#REF!</definedName>
    <definedName name="TLAC120" localSheetId="3">#REF!</definedName>
    <definedName name="TLAC120" localSheetId="3">#REF!</definedName>
    <definedName name="TLAC120" localSheetId="3">#REF!</definedName>
    <definedName name="TLAC120">#REF!</definedName>
    <definedName name="TLAC35" localSheetId="0">#REF!</definedName>
    <definedName name="TLAC35" localSheetId="0">#REF!</definedName>
    <definedName name="TLAC35" localSheetId="0">#REF!</definedName>
    <definedName name="TLAC35" localSheetId="0">#REF!</definedName>
    <definedName name="TLAC35" localSheetId="0">#REF!</definedName>
    <definedName name="TLAC35" localSheetId="3">#REF!</definedName>
    <definedName name="TLAC35" localSheetId="3">#REF!</definedName>
    <definedName name="TLAC35" localSheetId="3">#REF!</definedName>
    <definedName name="TLAC35" localSheetId="3">#REF!</definedName>
    <definedName name="TLAC35" localSheetId="3">#REF!</definedName>
    <definedName name="TLAC35">#REF!</definedName>
    <definedName name="TLAC50" localSheetId="0">#REF!</definedName>
    <definedName name="TLAC50" localSheetId="0">#REF!</definedName>
    <definedName name="TLAC50" localSheetId="0">#REF!</definedName>
    <definedName name="TLAC50" localSheetId="0">#REF!</definedName>
    <definedName name="TLAC50" localSheetId="0">#REF!</definedName>
    <definedName name="TLAC50" localSheetId="3">#REF!</definedName>
    <definedName name="TLAC50" localSheetId="3">#REF!</definedName>
    <definedName name="TLAC50" localSheetId="3">#REF!</definedName>
    <definedName name="TLAC50" localSheetId="3">#REF!</definedName>
    <definedName name="TLAC50" localSheetId="3">#REF!</definedName>
    <definedName name="TLAC50">#REF!</definedName>
    <definedName name="TLAC70" localSheetId="0">#REF!</definedName>
    <definedName name="TLAC70" localSheetId="0">#REF!</definedName>
    <definedName name="TLAC70" localSheetId="0">#REF!</definedName>
    <definedName name="TLAC70" localSheetId="0">#REF!</definedName>
    <definedName name="TLAC70" localSheetId="0">#REF!</definedName>
    <definedName name="TLAC70" localSheetId="3">#REF!</definedName>
    <definedName name="TLAC70" localSheetId="3">#REF!</definedName>
    <definedName name="TLAC70" localSheetId="3">#REF!</definedName>
    <definedName name="TLAC70" localSheetId="3">#REF!</definedName>
    <definedName name="TLAC70" localSheetId="3">#REF!</definedName>
    <definedName name="TLAC70">#REF!</definedName>
    <definedName name="TLAC95" localSheetId="0">#REF!</definedName>
    <definedName name="TLAC95" localSheetId="0">#REF!</definedName>
    <definedName name="TLAC95" localSheetId="0">#REF!</definedName>
    <definedName name="TLAC95" localSheetId="0">#REF!</definedName>
    <definedName name="TLAC95" localSheetId="0">#REF!</definedName>
    <definedName name="TLAC95" localSheetId="3">#REF!</definedName>
    <definedName name="TLAC95" localSheetId="3">#REF!</definedName>
    <definedName name="TLAC95" localSheetId="3">#REF!</definedName>
    <definedName name="TLAC95" localSheetId="3">#REF!</definedName>
    <definedName name="TLAC95" localSheetId="3">#REF!</definedName>
    <definedName name="TLAC95">#REF!</definedName>
    <definedName name="TLDa">[59]Sheet3!#REF!</definedName>
    <definedName name="TLdat">[59]Sheet3!#REF!</definedName>
    <definedName name="TLDM">[59]Sheet3!#REF!</definedName>
    <definedName name="Tle" localSheetId="0">#REF!</definedName>
    <definedName name="Tle" localSheetId="0">#REF!</definedName>
    <definedName name="Tle" localSheetId="0">#REF!</definedName>
    <definedName name="Tle" localSheetId="0">#REF!</definedName>
    <definedName name="Tle" localSheetId="0">#REF!</definedName>
    <definedName name="Tle" localSheetId="3">#REF!</definedName>
    <definedName name="Tle" localSheetId="3">#REF!</definedName>
    <definedName name="Tle" localSheetId="3">#REF!</definedName>
    <definedName name="Tle" localSheetId="3">#REF!</definedName>
    <definedName name="Tle" localSheetId="3">#REF!</definedName>
    <definedName name="Tle">#REF!</definedName>
    <definedName name="TLTH">[271]Sheet1!TLTH</definedName>
    <definedName name="TLTH1">[272]Sheet1!TLTH1</definedName>
    <definedName name="tluong" localSheetId="0">#REF!</definedName>
    <definedName name="tluong" localSheetId="3">#REF!</definedName>
    <definedName name="tluong">#REF!</definedName>
    <definedName name="TMDT_THEO_NAM">'[76]DI-ESTI'!$A$8:$R$489</definedName>
    <definedName name="TMProtection">'[189]DGchitiet '!#REF!</definedName>
    <definedName name="TN_b_qu_n">#REF!</definedName>
    <definedName name="tn1pinnc">'[75]thao-go'!#REF!</definedName>
    <definedName name="tn2mhnnc">'[75]thao-go'!#REF!</definedName>
    <definedName name="TNCM">'[75]CHITIET VL-NC-TT-3p'!#REF!</definedName>
    <definedName name="TNCP">[223]BCTNCF!$B$9:$G$147</definedName>
    <definedName name="tnh_bq">'[232]truc tiep'!#REF!</definedName>
    <definedName name="tnh_bv">'[232]truc tiep'!#REF!</definedName>
    <definedName name="tnh_ck">'[232]truc tiep'!#REF!</definedName>
    <definedName name="tnh_d1">'[232]truc tiep'!#REF!</definedName>
    <definedName name="tnh_d2">'[232]truc tiep'!#REF!</definedName>
    <definedName name="tnh_d3">'[232]truc tiep'!#REF!</definedName>
    <definedName name="tnh_dl">'[232]truc tiep'!#REF!</definedName>
    <definedName name="tnh_kcs">'[232]truc tiep'!#REF!</definedName>
    <definedName name="tnh_nb">'[232]truc tiep'!#REF!</definedName>
    <definedName name="tnh_ngio">'[232]truc tiep'!#REF!</definedName>
    <definedName name="tnh_nv">'[232]truc tiep'!#REF!</definedName>
    <definedName name="tnh_t3">'[232]truc tiep'!#REF!</definedName>
    <definedName name="tnh_t4">'[232]truc tiep'!#REF!</definedName>
    <definedName name="tnh_t5">'[232]truc tiep'!#REF!</definedName>
    <definedName name="tnh_t6">'[232]truc tiep'!#REF!</definedName>
    <definedName name="tnh_tc">'[232]truc tiep'!#REF!</definedName>
    <definedName name="tnh_tm">'[232]truc tiep'!#REF!</definedName>
    <definedName name="tnh_vs">'[232]truc tiep'!#REF!</definedName>
    <definedName name="tnh_xh">'[232]truc tiep'!#REF!</definedName>
    <definedName name="tnhnnc">'[75]thao-go'!#REF!</definedName>
    <definedName name="tnignc">'[75]thao-go'!#REF!</definedName>
    <definedName name="tnin190nc">'[75]thao-go'!#REF!</definedName>
    <definedName name="tnlnc">'[75]thao-go'!#REF!</definedName>
    <definedName name="tnnnc">'[75]thao-go'!#REF!</definedName>
    <definedName name="tno">[50]gVL!$Q$47</definedName>
    <definedName name="TolaoChinh" localSheetId="0">[317]thunhap2!#REF!</definedName>
    <definedName name="TolaoChinh" localSheetId="3">[317]thunhap2!#REF!</definedName>
    <definedName name="TolaoChinh">[185]thunhap2!#REF!</definedName>
    <definedName name="ton">#REF!</definedName>
    <definedName name="tong">[181]vattuxeru30!$H$6,[181]vattuxeru30!$H$20,[181]vattuxeru30!$H$34,[181]vattuxeru30!$H$48,[181]vattuxeru30!$H$53,[181]vattuxeru30!$H$66,[181]vattuxeru30!$H$77</definedName>
    <definedName name="tong_PC">'[52]bang luong'!$R$10:$R$2051</definedName>
    <definedName name="tong_tnhap">'[52]bang luong'!$Y$10:$Y$2054</definedName>
    <definedName name="tongchenh">[182]chenhlechvtu!$J$6,[182]chenhlechvtu!$J$20,[182]chenhlechvtu!$J$34,[182]chenhlechvtu!$J$48,[182]chenhlechvtu!$J$53</definedName>
    <definedName name="tongdt">[109]BO!#REF!</definedName>
    <definedName name="tonghop">'[243]Bia-thau'!#REF!</definedName>
    <definedName name="TongLN">#REF!</definedName>
    <definedName name="TongNgS">#REF!</definedName>
    <definedName name="TOP">#REF!</definedName>
    <definedName name="Tophuctra" localSheetId="0">[317]thunhap2!#REF!</definedName>
    <definedName name="Tophuctra" localSheetId="3">[317]thunhap2!#REF!</definedName>
    <definedName name="Tophuctra">[185]thunhap2!#REF!</definedName>
    <definedName name="TOTAL" localSheetId="0">#REF!</definedName>
    <definedName name="TOTAL" localSheetId="3">#REF!</definedName>
    <definedName name="TOTAL">#REF!</definedName>
    <definedName name="Total_Amount">'[143]CMA_Samplings KTra TSHH tang'!#REF!</definedName>
    <definedName name="totb">'[163]DO AM DT'!#REF!</definedName>
    <definedName name="totb1">'[163]DO AM DT'!#REF!</definedName>
    <definedName name="totb2">'[163]DO AM DT'!#REF!</definedName>
    <definedName name="totb3">'[163]DO AM DT'!#REF!</definedName>
    <definedName name="totb4">'[163]DO AM DT'!#REF!</definedName>
    <definedName name="totb5">'[163]DO AM DT'!#REF!</definedName>
    <definedName name="totb6">'[163]DO AM DT'!#REF!</definedName>
    <definedName name="TPIT">[194]TPIT!$A$1:$M$231</definedName>
    <definedName name="TPL">#REF!</definedName>
    <definedName name="TPLRP" localSheetId="0">#REF!</definedName>
    <definedName name="TPLRP" localSheetId="0">#REF!</definedName>
    <definedName name="TPLRP" localSheetId="0">#REF!</definedName>
    <definedName name="TPLRP" localSheetId="0">#REF!</definedName>
    <definedName name="TPLRP" localSheetId="0">#REF!</definedName>
    <definedName name="TPLRP" localSheetId="3">#REF!</definedName>
    <definedName name="TPLRP" localSheetId="3">#REF!</definedName>
    <definedName name="TPLRP" localSheetId="3">#REF!</definedName>
    <definedName name="TPLRP" localSheetId="3">#REF!</definedName>
    <definedName name="TPLRP" localSheetId="3">#REF!</definedName>
    <definedName name="TPLRP">#REF!</definedName>
    <definedName name="_tr1" localSheetId="0">#REF!</definedName>
    <definedName name="_tr1" localSheetId="0">#REF!</definedName>
    <definedName name="_tr1" localSheetId="0">#REF!</definedName>
    <definedName name="_tr1" localSheetId="0">#REF!</definedName>
    <definedName name="_tr1" localSheetId="0">#REF!</definedName>
    <definedName name="_tr1" localSheetId="3">#REF!</definedName>
    <definedName name="_tr1" localSheetId="3">#REF!</definedName>
    <definedName name="_tr1" localSheetId="3">#REF!</definedName>
    <definedName name="_tr1" localSheetId="3">#REF!</definedName>
    <definedName name="_tr1" localSheetId="3">#REF!</definedName>
    <definedName name="_tr1">#REF!</definedName>
    <definedName name="TR15HT">'[75]TONGKE-HT'!#REF!</definedName>
    <definedName name="TR16HT">'[75]TONGKE-HT'!#REF!</definedName>
    <definedName name="TR19HT">'[75]TONGKE-HT'!#REF!</definedName>
    <definedName name="tr1x15">[75]giathanh1!#REF!</definedName>
    <definedName name="_tr2" localSheetId="0">#REF!</definedName>
    <definedName name="_tr2" localSheetId="0">#REF!</definedName>
    <definedName name="_tr2" localSheetId="0">#REF!</definedName>
    <definedName name="_tr2" localSheetId="0">#REF!</definedName>
    <definedName name="_tr2" localSheetId="0">#REF!</definedName>
    <definedName name="_tr2" localSheetId="3">#REF!</definedName>
    <definedName name="_tr2" localSheetId="3">#REF!</definedName>
    <definedName name="_tr2" localSheetId="3">#REF!</definedName>
    <definedName name="_tr2" localSheetId="3">#REF!</definedName>
    <definedName name="_tr2" localSheetId="3">#REF!</definedName>
    <definedName name="_tr2">#REF!</definedName>
    <definedName name="TR20HT">'[75]TONGKE-HT'!#REF!</definedName>
    <definedName name="_TR250">'[75]dongia (2)'!#REF!</definedName>
    <definedName name="_tr3" localSheetId="0">#REF!</definedName>
    <definedName name="_tr3" localSheetId="0">#REF!</definedName>
    <definedName name="_tr3" localSheetId="0">#REF!</definedName>
    <definedName name="_tr3" localSheetId="0">#REF!</definedName>
    <definedName name="_tr3" localSheetId="0">#REF!</definedName>
    <definedName name="_tr3" localSheetId="3">#REF!</definedName>
    <definedName name="_tr3" localSheetId="3">#REF!</definedName>
    <definedName name="_tr3" localSheetId="3">#REF!</definedName>
    <definedName name="_tr3" localSheetId="3">#REF!</definedName>
    <definedName name="_tr3" localSheetId="3">#REF!</definedName>
    <definedName name="_tr3">#REF!</definedName>
    <definedName name="_tr375">[75]giathanh1!#REF!</definedName>
    <definedName name="tr3x100">'[75]dongia (2)'!#REF!</definedName>
    <definedName name="_tr4" localSheetId="0">#REF!</definedName>
    <definedName name="_tr4" localSheetId="0">#REF!</definedName>
    <definedName name="_tr4" localSheetId="0">#REF!</definedName>
    <definedName name="_tr4" localSheetId="0">#REF!</definedName>
    <definedName name="_tr4" localSheetId="0">#REF!</definedName>
    <definedName name="_tr4" localSheetId="3">#REF!</definedName>
    <definedName name="_tr4" localSheetId="3">#REF!</definedName>
    <definedName name="_tr4" localSheetId="3">#REF!</definedName>
    <definedName name="_tr4" localSheetId="3">#REF!</definedName>
    <definedName name="_tr4" localSheetId="3">#REF!</definedName>
    <definedName name="_tr4">#REF!</definedName>
    <definedName name="Tra_DM_su_dung" localSheetId="0">#REF!</definedName>
    <definedName name="Tra_DM_su_dung" localSheetId="0">#REF!</definedName>
    <definedName name="Tra_DM_su_dung" localSheetId="0">#REF!</definedName>
    <definedName name="Tra_DM_su_dung" localSheetId="0">#REF!</definedName>
    <definedName name="Tra_DM_su_dung" localSheetId="0">#REF!</definedName>
    <definedName name="Tra_DM_su_dung" localSheetId="3">#REF!</definedName>
    <definedName name="Tra_DM_su_dung" localSheetId="3">#REF!</definedName>
    <definedName name="Tra_DM_su_dung" localSheetId="3">#REF!</definedName>
    <definedName name="Tra_DM_su_dung" localSheetId="3">#REF!</definedName>
    <definedName name="Tra_DM_su_dung" localSheetId="3">#REF!</definedName>
    <definedName name="Tra_DM_su_dung">#REF!</definedName>
    <definedName name="Tra_don_gia_KS" localSheetId="0">#REF!</definedName>
    <definedName name="Tra_don_gia_KS" localSheetId="0">#REF!</definedName>
    <definedName name="Tra_don_gia_KS" localSheetId="0">#REF!</definedName>
    <definedName name="Tra_don_gia_KS" localSheetId="0">#REF!</definedName>
    <definedName name="Tra_don_gia_KS" localSheetId="0">#REF!</definedName>
    <definedName name="Tra_don_gia_KS" localSheetId="3">#REF!</definedName>
    <definedName name="Tra_don_gia_KS" localSheetId="3">#REF!</definedName>
    <definedName name="Tra_don_gia_KS" localSheetId="3">#REF!</definedName>
    <definedName name="Tra_don_gia_KS" localSheetId="3">#REF!</definedName>
    <definedName name="Tra_don_gia_KS" localSheetId="3">#REF!</definedName>
    <definedName name="Tra_don_gia_KS">#REF!</definedName>
    <definedName name="Tra_DTCT" localSheetId="0">#REF!</definedName>
    <definedName name="Tra_DTCT" localSheetId="0">#REF!</definedName>
    <definedName name="Tra_DTCT" localSheetId="0">#REF!</definedName>
    <definedName name="Tra_DTCT" localSheetId="0">#REF!</definedName>
    <definedName name="Tra_DTCT" localSheetId="0">#REF!</definedName>
    <definedName name="Tra_DTCT" localSheetId="3">#REF!</definedName>
    <definedName name="Tra_DTCT" localSheetId="3">#REF!</definedName>
    <definedName name="Tra_DTCT" localSheetId="3">#REF!</definedName>
    <definedName name="Tra_DTCT" localSheetId="3">#REF!</definedName>
    <definedName name="Tra_DTCT" localSheetId="3">#REF!</definedName>
    <definedName name="Tra_DTCT">#REF!</definedName>
    <definedName name="Tra_gia_KS">'[211]Gia KS'!$A$8:$H$62</definedName>
    <definedName name="Tra_GTXLST">[68]DTCT!$C$10:$J$438</definedName>
    <definedName name="Tra_KS">'[212]Tra KS'!$B$5:$D$485</definedName>
    <definedName name="Tra_phan_tram">[69]Tra_bang!#REF!</definedName>
    <definedName name="Tra_tim_hang_mucPT_trung" localSheetId="0">#REF!</definedName>
    <definedName name="Tra_tim_hang_mucPT_trung" localSheetId="0">#REF!</definedName>
    <definedName name="Tra_tim_hang_mucPT_trung" localSheetId="0">#REF!</definedName>
    <definedName name="Tra_tim_hang_mucPT_trung" localSheetId="0">#REF!</definedName>
    <definedName name="Tra_tim_hang_mucPT_trung" localSheetId="0">#REF!</definedName>
    <definedName name="Tra_tim_hang_mucPT_trung" localSheetId="3">#REF!</definedName>
    <definedName name="Tra_tim_hang_mucPT_trung" localSheetId="3">#REF!</definedName>
    <definedName name="Tra_tim_hang_mucPT_trung" localSheetId="3">#REF!</definedName>
    <definedName name="Tra_tim_hang_mucPT_trung" localSheetId="3">#REF!</definedName>
    <definedName name="Tra_tim_hang_mucPT_trung" localSheetId="3">#REF!</definedName>
    <definedName name="Tra_tim_hang_mucPT_trung">#REF!</definedName>
    <definedName name="Tra_TL" localSheetId="0">#REF!</definedName>
    <definedName name="Tra_TL" localSheetId="0">#REF!</definedName>
    <definedName name="Tra_TL" localSheetId="0">#REF!</definedName>
    <definedName name="Tra_TL" localSheetId="0">#REF!</definedName>
    <definedName name="Tra_TL" localSheetId="0">#REF!</definedName>
    <definedName name="Tra_TL" localSheetId="3">#REF!</definedName>
    <definedName name="Tra_TL" localSheetId="3">#REF!</definedName>
    <definedName name="Tra_TL" localSheetId="3">#REF!</definedName>
    <definedName name="Tra_TL" localSheetId="3">#REF!</definedName>
    <definedName name="Tra_TL" localSheetId="3">#REF!</definedName>
    <definedName name="Tra_TL">#REF!</definedName>
    <definedName name="Tra_TT">'[209]dtct cau'!#REF!</definedName>
    <definedName name="Tra_ty_le">#REF!</definedName>
    <definedName name="Tra_ty_le2" localSheetId="0">#REF!</definedName>
    <definedName name="Tra_ty_le2" localSheetId="0">#REF!</definedName>
    <definedName name="Tra_ty_le2" localSheetId="0">#REF!</definedName>
    <definedName name="Tra_ty_le2" localSheetId="0">#REF!</definedName>
    <definedName name="Tra_ty_le2" localSheetId="0">#REF!</definedName>
    <definedName name="Tra_ty_le2" localSheetId="3">#REF!</definedName>
    <definedName name="Tra_ty_le2" localSheetId="3">#REF!</definedName>
    <definedName name="Tra_ty_le2" localSheetId="3">#REF!</definedName>
    <definedName name="Tra_ty_le2" localSheetId="3">#REF!</definedName>
    <definedName name="Tra_ty_le2" localSheetId="3">#REF!</definedName>
    <definedName name="Tra_ty_le2">#REF!</definedName>
    <definedName name="Tra_ty_le3" localSheetId="0">#REF!</definedName>
    <definedName name="Tra_ty_le3" localSheetId="0">#REF!</definedName>
    <definedName name="Tra_ty_le3" localSheetId="0">#REF!</definedName>
    <definedName name="Tra_ty_le3" localSheetId="0">#REF!</definedName>
    <definedName name="Tra_ty_le3" localSheetId="0">#REF!</definedName>
    <definedName name="Tra_ty_le3" localSheetId="3">#REF!</definedName>
    <definedName name="Tra_ty_le3" localSheetId="3">#REF!</definedName>
    <definedName name="Tra_ty_le3" localSheetId="3">#REF!</definedName>
    <definedName name="Tra_ty_le3" localSheetId="3">#REF!</definedName>
    <definedName name="Tra_ty_le3" localSheetId="3">#REF!</definedName>
    <definedName name="Tra_ty_le3">#REF!</definedName>
    <definedName name="Tra_ty_le4" localSheetId="0">#REF!</definedName>
    <definedName name="Tra_ty_le4" localSheetId="0">#REF!</definedName>
    <definedName name="Tra_ty_le4" localSheetId="0">#REF!</definedName>
    <definedName name="Tra_ty_le4" localSheetId="0">#REF!</definedName>
    <definedName name="Tra_ty_le4" localSheetId="0">#REF!</definedName>
    <definedName name="Tra_ty_le4" localSheetId="3">#REF!</definedName>
    <definedName name="Tra_ty_le4" localSheetId="3">#REF!</definedName>
    <definedName name="Tra_ty_le4" localSheetId="3">#REF!</definedName>
    <definedName name="Tra_ty_le4" localSheetId="3">#REF!</definedName>
    <definedName name="Tra_ty_le4" localSheetId="3">#REF!</definedName>
    <definedName name="Tra_ty_le4">#REF!</definedName>
    <definedName name="Tra_ty_le5" localSheetId="0">#REF!</definedName>
    <definedName name="Tra_ty_le5" localSheetId="0">#REF!</definedName>
    <definedName name="Tra_ty_le5" localSheetId="0">#REF!</definedName>
    <definedName name="Tra_ty_le5" localSheetId="0">#REF!</definedName>
    <definedName name="Tra_ty_le5" localSheetId="0">#REF!</definedName>
    <definedName name="Tra_ty_le5" localSheetId="3">#REF!</definedName>
    <definedName name="Tra_ty_le5" localSheetId="3">#REF!</definedName>
    <definedName name="Tra_ty_le5" localSheetId="3">#REF!</definedName>
    <definedName name="Tra_ty_le5" localSheetId="3">#REF!</definedName>
    <definedName name="Tra_ty_le5" localSheetId="3">#REF!</definedName>
    <definedName name="Tra_ty_le5">#REF!</definedName>
    <definedName name="TRA_VAT_LIEU">#REF!</definedName>
    <definedName name="tra_vat_lieu1">'[73]tra-vat-lieu'!$G$4:$J$193</definedName>
    <definedName name="TRA_VL">#REF!</definedName>
    <definedName name="tra_VL_1">'[71]tra-vat-lieu'!$A$201:$H$215</definedName>
    <definedName name="trab">#REF!</definedName>
    <definedName name="Tracuu" localSheetId="0">[314]SoTHVT!$O$6:$O$102</definedName>
    <definedName name="Tracuu" localSheetId="3">[314]SoTHVT!$O$6:$O$102</definedName>
    <definedName name="Tracuu">[167]SoTHVT!$O$6:$O$102</definedName>
    <definedName name="TRADE2" localSheetId="0">#REF!</definedName>
    <definedName name="TRADE2" localSheetId="0">#REF!</definedName>
    <definedName name="TRADE2" localSheetId="0">#REF!</definedName>
    <definedName name="TRADE2" localSheetId="0">#REF!</definedName>
    <definedName name="TRADE2" localSheetId="0">#REF!</definedName>
    <definedName name="TRADE2" localSheetId="3">#REF!</definedName>
    <definedName name="TRADE2" localSheetId="3">#REF!</definedName>
    <definedName name="TRADE2" localSheetId="3">#REF!</definedName>
    <definedName name="TRADE2" localSheetId="3">#REF!</definedName>
    <definedName name="TRADE2" localSheetId="3">#REF!</definedName>
    <definedName name="TRADE2">#REF!</definedName>
    <definedName name="tram">[63]THTram!#REF!</definedName>
    <definedName name="tram100">'[75]dongia (2)'!#REF!</definedName>
    <definedName name="tram1x25">'[75]dongia (2)'!#REF!</definedName>
    <definedName name="TRANSFORMER" localSheetId="0">'[303]NEW-PANEL'!#REF!</definedName>
    <definedName name="TRANSFORMER" localSheetId="0">'[303]NEW-PANEL'!#REF!</definedName>
    <definedName name="TRANSFORMER" localSheetId="0">'[303]NEW-PANEL'!#REF!</definedName>
    <definedName name="TRANSFORMER" localSheetId="0">'[303]NEW-PANEL'!#REF!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 localSheetId="3">'[303]NEW-PANEL'!#REF!</definedName>
    <definedName name="TRANSFORMER">'[31]NEW-PANEL'!#REF!</definedName>
    <definedName name="TraTH">'[72]dtct cong'!$A$9:$A$649</definedName>
    <definedName name="TRAvH" localSheetId="0">#REF!</definedName>
    <definedName name="TRAvH" localSheetId="3">#REF!</definedName>
    <definedName name="TRAvH">#REF!</definedName>
    <definedName name="TRAVL">#REF!</definedName>
    <definedName name="treothao" localSheetId="0">[317]l­ongthang!#REF!</definedName>
    <definedName name="treothao" localSheetId="3">[317]l­ongthang!#REF!</definedName>
    <definedName name="treothao">[185]l­ongthang!#REF!</definedName>
    <definedName name="trigianhapthan" localSheetId="0">#REF!</definedName>
    <definedName name="trigianhapthan" localSheetId="3">#REF!</definedName>
    <definedName name="trigianhapthan">#REF!</definedName>
    <definedName name="trigiaxuatthan" localSheetId="0">#REF!</definedName>
    <definedName name="trigiaxuatthan" localSheetId="3">#REF!</definedName>
    <definedName name="trigiaxuatthan">#REF!</definedName>
    <definedName name="_34TRÒ_GIAÙ">#REF!</definedName>
    <definedName name="_35TRÒ_GIAÙ__VAT">#REF!</definedName>
    <definedName name="TronD10D18" localSheetId="0">'[323]4'!$K$14</definedName>
    <definedName name="TronD10D18" localSheetId="3">'[323]4'!$K$14</definedName>
    <definedName name="TronD10D18">'[282]4'!$K$14</definedName>
    <definedName name="TronD6D8" localSheetId="0">'[323]4'!$K$13</definedName>
    <definedName name="TronD6D8" localSheetId="3">'[323]4'!$K$13</definedName>
    <definedName name="TronD6D8">'[282]4'!$K$13</definedName>
    <definedName name="tru_can">#REF!</definedName>
    <definedName name="tru10mtc">'[75]t-h HA THE'!#REF!</definedName>
    <definedName name="tru8mtc">'[75]t-h HA THE'!#REF!</definedName>
    <definedName name="trytyt">[258]XL4Poppy!$C$39</definedName>
    <definedName name="ts" localSheetId="0">#REF!</definedName>
    <definedName name="ts" localSheetId="3">#REF!</definedName>
    <definedName name="ts">#REF!</definedName>
    <definedName name="TS_Cong_LSP">[52]chamcong!$H$9:$H$2152</definedName>
    <definedName name="tsI">#REF!</definedName>
    <definedName name="tst" localSheetId="0">#REF!</definedName>
    <definedName name="tst" localSheetId="3">#REF!</definedName>
    <definedName name="tst">#REF!</definedName>
    <definedName name="tt" localSheetId="0" hidden="1">{#N/A,#N/A,FALSE,"Aging Summary";#N/A,#N/A,FALSE,"Ratio Analysis";#N/A,#N/A,FALSE,"Test 120 Day Accts";#N/A,#N/A,FALSE,"Tickmarks"}</definedName>
    <definedName name="tt" localSheetId="3" hidden="1">{#N/A,#N/A,FALSE,"Aging Summary";#N/A,#N/A,FALSE,"Ratio Analysis";#N/A,#N/A,FALSE,"Test 120 Day Accts";#N/A,#N/A,FALSE,"Tickmarks"}</definedName>
    <definedName name="tt" hidden="1">{#N/A,#N/A,FALSE,"Aging Summary";#N/A,#N/A,FALSE,"Ratio Analysis";#N/A,#N/A,FALSE,"Test 120 Day Accts";#N/A,#N/A,FALSE,"Tickmarks"}</definedName>
    <definedName name="TT_1P" localSheetId="0">#REF!</definedName>
    <definedName name="TT_1P" localSheetId="0">#REF!</definedName>
    <definedName name="TT_1P" localSheetId="0">#REF!</definedName>
    <definedName name="TT_1P" localSheetId="0">#REF!</definedName>
    <definedName name="TT_1P" localSheetId="0">#REF!</definedName>
    <definedName name="TT_1P" localSheetId="3">#REF!</definedName>
    <definedName name="TT_1P" localSheetId="3">#REF!</definedName>
    <definedName name="TT_1P" localSheetId="3">#REF!</definedName>
    <definedName name="TT_1P" localSheetId="3">#REF!</definedName>
    <definedName name="TT_1P" localSheetId="3">#REF!</definedName>
    <definedName name="TT_1P">#REF!</definedName>
    <definedName name="TT_3p" localSheetId="0">#REF!</definedName>
    <definedName name="TT_3p" localSheetId="0">#REF!</definedName>
    <definedName name="TT_3p" localSheetId="0">#REF!</definedName>
    <definedName name="TT_3p" localSheetId="0">#REF!</definedName>
    <definedName name="TT_3p" localSheetId="0">#REF!</definedName>
    <definedName name="TT_3p" localSheetId="3">#REF!</definedName>
    <definedName name="TT_3p" localSheetId="3">#REF!</definedName>
    <definedName name="TT_3p" localSheetId="3">#REF!</definedName>
    <definedName name="TT_3p" localSheetId="3">#REF!</definedName>
    <definedName name="TT_3p" localSheetId="3">#REF!</definedName>
    <definedName name="TT_3p">#REF!</definedName>
    <definedName name="tt1pnc">'[75]lam-moi'!#REF!</definedName>
    <definedName name="tt1pvl">'[75]lam-moi'!#REF!</definedName>
    <definedName name="tt3pnc">'[75]lam-moi'!#REF!</definedName>
    <definedName name="tt3pvl">'[75]lam-moi'!#REF!</definedName>
    <definedName name="ttam">#REF!</definedName>
    <definedName name="ttao">#REF!</definedName>
    <definedName name="ttbt" localSheetId="0">#REF!</definedName>
    <definedName name="ttbt" localSheetId="0">#REF!</definedName>
    <definedName name="ttbt" localSheetId="0">#REF!</definedName>
    <definedName name="ttbt" localSheetId="0">#REF!</definedName>
    <definedName name="ttbt" localSheetId="0">#REF!</definedName>
    <definedName name="ttbt" localSheetId="3">#REF!</definedName>
    <definedName name="ttbt" localSheetId="3">#REF!</definedName>
    <definedName name="ttbt" localSheetId="3">#REF!</definedName>
    <definedName name="ttbt" localSheetId="3">#REF!</definedName>
    <definedName name="ttbt" localSheetId="3">#REF!</definedName>
    <definedName name="ttbt">#REF!</definedName>
    <definedName name="TTDD">[75]TDTKP!$E$44+[75]TDTKP!$F$44+[75]TDTKP!$G$44</definedName>
    <definedName name="TTDD1P">[22]TDTKP!$F$46</definedName>
    <definedName name="TTDD3P">[22]TDTKP!$D$46</definedName>
    <definedName name="ttdd3pct">[22]TDTKP!$E$46</definedName>
    <definedName name="TTDDCT3p">[75]TDTKP1!#REF!</definedName>
    <definedName name="TTDKKH">'[22]DK-KH'!$F$9</definedName>
    <definedName name="tthi" localSheetId="0">#REF!</definedName>
    <definedName name="tthi" localSheetId="0">#REF!</definedName>
    <definedName name="tthi" localSheetId="0">#REF!</definedName>
    <definedName name="tthi" localSheetId="0">#REF!</definedName>
    <definedName name="tthi" localSheetId="0">#REF!</definedName>
    <definedName name="tthi" localSheetId="3">#REF!</definedName>
    <definedName name="tthi" localSheetId="3">#REF!</definedName>
    <definedName name="tthi" localSheetId="3">#REF!</definedName>
    <definedName name="tthi" localSheetId="3">#REF!</definedName>
    <definedName name="tthi" localSheetId="3">#REF!</definedName>
    <definedName name="tthi">#REF!</definedName>
    <definedName name="TTK3p">'[75]TONGKE3p '!$C$295</definedName>
    <definedName name="TTLB1">#REF!</definedName>
    <definedName name="TTLB2">#REF!</definedName>
    <definedName name="TTLB3">#REF!</definedName>
    <definedName name="ttpt" localSheetId="0">#REF!</definedName>
    <definedName name="ttpt" localSheetId="0">#REF!</definedName>
    <definedName name="ttpt" localSheetId="0">#REF!</definedName>
    <definedName name="ttpt" localSheetId="0">#REF!</definedName>
    <definedName name="ttpt" localSheetId="0">#REF!</definedName>
    <definedName name="ttpt" localSheetId="3">#REF!</definedName>
    <definedName name="ttpt" localSheetId="3">#REF!</definedName>
    <definedName name="ttpt" localSheetId="3">#REF!</definedName>
    <definedName name="ttpt" localSheetId="3">#REF!</definedName>
    <definedName name="ttpt" localSheetId="3">#REF!</definedName>
    <definedName name="ttpt">#REF!</definedName>
    <definedName name="ttronmk" localSheetId="0">#REF!</definedName>
    <definedName name="ttronmk" localSheetId="0">#REF!</definedName>
    <definedName name="ttronmk" localSheetId="0">#REF!</definedName>
    <definedName name="ttronmk" localSheetId="0">#REF!</definedName>
    <definedName name="ttronmk" localSheetId="0">#REF!</definedName>
    <definedName name="ttronmk" localSheetId="3">#REF!</definedName>
    <definedName name="ttronmk" localSheetId="3">#REF!</definedName>
    <definedName name="ttronmk" localSheetId="3">#REF!</definedName>
    <definedName name="ttronmk" localSheetId="3">#REF!</definedName>
    <definedName name="ttronmk" localSheetId="3">#REF!</definedName>
    <definedName name="ttronmk">#REF!</definedName>
    <definedName name="ttt">'[66]CT Thang Mo'!$B$309:$M$309</definedName>
    <definedName name="tttb">'[66]CT Thang Mo'!$B$431:$I$431</definedName>
    <definedName name="TTTR">[22]TDTKP!$H$46</definedName>
    <definedName name="tttt">#REF!</definedName>
    <definedName name="TuanGiao">'[60]KHQT-00-01'!#REF!</definedName>
    <definedName name="Tuong_chan">#REF!</definedName>
    <definedName name="TuVan">#REF!</definedName>
    <definedName name="tv75nc" localSheetId="0">#REF!</definedName>
    <definedName name="tv75nc" localSheetId="0">#REF!</definedName>
    <definedName name="tv75nc" localSheetId="0">#REF!</definedName>
    <definedName name="tv75nc" localSheetId="0">#REF!</definedName>
    <definedName name="tv75nc" localSheetId="0">#REF!</definedName>
    <definedName name="tv75nc" localSheetId="3">#REF!</definedName>
    <definedName name="tv75nc" localSheetId="3">#REF!</definedName>
    <definedName name="tv75nc" localSheetId="3">#REF!</definedName>
    <definedName name="tv75nc" localSheetId="3">#REF!</definedName>
    <definedName name="tv75nc" localSheetId="3">#REF!</definedName>
    <definedName name="tv75nc">#REF!</definedName>
    <definedName name="tv75vl" localSheetId="0">#REF!</definedName>
    <definedName name="tv75vl" localSheetId="0">#REF!</definedName>
    <definedName name="tv75vl" localSheetId="0">#REF!</definedName>
    <definedName name="tv75vl" localSheetId="0">#REF!</definedName>
    <definedName name="tv75vl" localSheetId="0">#REF!</definedName>
    <definedName name="tv75vl" localSheetId="3">#REF!</definedName>
    <definedName name="tv75vl" localSheetId="3">#REF!</definedName>
    <definedName name="tv75vl" localSheetId="3">#REF!</definedName>
    <definedName name="tv75vl" localSheetId="3">#REF!</definedName>
    <definedName name="tv75vl" localSheetId="3">#REF!</definedName>
    <definedName name="tv75vl">#REF!</definedName>
    <definedName name="tx1pignc">'[75]thao-go'!#REF!</definedName>
    <definedName name="tx1pindnc">'[75]thao-go'!#REF!</definedName>
    <definedName name="tx1pingnc">'[75]thao-go'!#REF!</definedName>
    <definedName name="tx1pintnc">'[75]thao-go'!#REF!</definedName>
    <definedName name="tx1pitnc">'[75]thao-go'!#REF!</definedName>
    <definedName name="tx2mhnnc">'[75]thao-go'!#REF!</definedName>
    <definedName name="tx2mitnc">'[75]thao-go'!#REF!</definedName>
    <definedName name="txhnnc">'[75]thao-go'!#REF!</definedName>
    <definedName name="txig1nc">'[75]thao-go'!#REF!</definedName>
    <definedName name="txin190nc">'[75]thao-go'!#REF!</definedName>
    <definedName name="txinnc">'[75]thao-go'!#REF!</definedName>
    <definedName name="txit1nc">'[75]thao-go'!#REF!</definedName>
    <definedName name="ty_le" localSheetId="0">#REF!</definedName>
    <definedName name="ty_le" localSheetId="0">#REF!</definedName>
    <definedName name="ty_le" localSheetId="0">#REF!</definedName>
    <definedName name="ty_le" localSheetId="0">#REF!</definedName>
    <definedName name="ty_le" localSheetId="0">#REF!</definedName>
    <definedName name="ty_le" localSheetId="3">#REF!</definedName>
    <definedName name="ty_le" localSheetId="3">#REF!</definedName>
    <definedName name="ty_le" localSheetId="3">#REF!</definedName>
    <definedName name="ty_le" localSheetId="3">#REF!</definedName>
    <definedName name="ty_le" localSheetId="3">#REF!</definedName>
    <definedName name="ty_le">#REF!</definedName>
    <definedName name="Ty_Le_1">[209]Tra_bang!#REF!</definedName>
    <definedName name="ty_le_BTN" localSheetId="0">#REF!</definedName>
    <definedName name="ty_le_BTN" localSheetId="0">#REF!</definedName>
    <definedName name="ty_le_BTN" localSheetId="0">#REF!</definedName>
    <definedName name="ty_le_BTN" localSheetId="0">#REF!</definedName>
    <definedName name="ty_le_BTN" localSheetId="0">#REF!</definedName>
    <definedName name="ty_le_BTN" localSheetId="3">#REF!</definedName>
    <definedName name="ty_le_BTN" localSheetId="3">#REF!</definedName>
    <definedName name="ty_le_BTN" localSheetId="3">#REF!</definedName>
    <definedName name="ty_le_BTN" localSheetId="3">#REF!</definedName>
    <definedName name="ty_le_BTN" localSheetId="3">#REF!</definedName>
    <definedName name="ty_le_BTN">#REF!</definedName>
    <definedName name="Ty_le1" localSheetId="0">#REF!</definedName>
    <definedName name="Ty_le1" localSheetId="0">#REF!</definedName>
    <definedName name="Ty_le1" localSheetId="0">#REF!</definedName>
    <definedName name="Ty_le1" localSheetId="0">#REF!</definedName>
    <definedName name="Ty_le1" localSheetId="0">#REF!</definedName>
    <definedName name="Ty_le1" localSheetId="3">#REF!</definedName>
    <definedName name="Ty_le1" localSheetId="3">#REF!</definedName>
    <definedName name="Ty_le1" localSheetId="3">#REF!</definedName>
    <definedName name="Ty_le1" localSheetId="3">#REF!</definedName>
    <definedName name="Ty_le1" localSheetId="3">#REF!</definedName>
    <definedName name="Ty_le1">#REF!</definedName>
    <definedName name="Type_1">#REF!</definedName>
    <definedName name="Type_2">#REF!</definedName>
    <definedName name="TYT" localSheetId="0">BlankMacro1</definedName>
    <definedName name="TYT" localSheetId="0">BlankMacro1</definedName>
    <definedName name="TYT" localSheetId="0">BlankMacro1</definedName>
    <definedName name="TYT" localSheetId="0">BlankMacro1</definedName>
    <definedName name="TYT" localSheetId="0">BlankMacro1</definedName>
    <definedName name="TYT" localSheetId="0">BlankMacro1</definedName>
    <definedName name="TYT" localSheetId="0">BlankMacro1</definedName>
    <definedName name="TYT" localSheetId="0">BlankMacro1</definedName>
    <definedName name="TYT" localSheetId="0">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 localSheetId="3">BlankMacro1</definedName>
    <definedName name="TYT">BlankMacro1</definedName>
    <definedName name="_tz593" localSheetId="0">#REF!</definedName>
    <definedName name="_tz593" localSheetId="0">#REF!</definedName>
    <definedName name="_tz593" localSheetId="0">#REF!</definedName>
    <definedName name="_tz593" localSheetId="0">#REF!</definedName>
    <definedName name="_tz593" localSheetId="0">#REF!</definedName>
    <definedName name="_tz593" localSheetId="3">#REF!</definedName>
    <definedName name="_tz593" localSheetId="3">#REF!</definedName>
    <definedName name="_tz593" localSheetId="3">#REF!</definedName>
    <definedName name="_tz593" localSheetId="3">#REF!</definedName>
    <definedName name="_tz593" localSheetId="3">#REF!</definedName>
    <definedName name="_tz593">#REF!</definedName>
    <definedName name="u">#REF!</definedName>
    <definedName name="ư">#REF!</definedName>
    <definedName name="U_tien">#REF!</definedName>
    <definedName name="ui">'[151]HE SO'!$F$15</definedName>
    <definedName name="_ui110" localSheetId="0">[320]May!$E$13</definedName>
    <definedName name="_ui110" localSheetId="3">[320]May!$E$13</definedName>
    <definedName name="_ui110">[227]May!$E$13</definedName>
    <definedName name="unitt" localSheetId="0">BlankMacro1</definedName>
    <definedName name="unitt" localSheetId="0">BlankMacro1</definedName>
    <definedName name="unitt" localSheetId="0">BlankMacro1</definedName>
    <definedName name="unitt" localSheetId="0">BlankMacro1</definedName>
    <definedName name="unitt" localSheetId="0">BlankMacro1</definedName>
    <definedName name="unitt" localSheetId="0">BlankMacro1</definedName>
    <definedName name="unitt" localSheetId="0">BlankMacro1</definedName>
    <definedName name="unitt" localSheetId="0">BlankMacro1</definedName>
    <definedName name="unitt" localSheetId="0">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 localSheetId="3">BlankMacro1</definedName>
    <definedName name="unitt">BlankMacro1</definedName>
    <definedName name="UP" localSheetId="0">#REF!,#REF!,#REF!,#REF!,#REF!,#REF!,#REF!,#REF!,#REF!,#REF!,#REF!</definedName>
    <definedName name="UP" localSheetId="3">#REF!,#REF!,#REF!,#REF!,#REF!,#REF!,#REF!,#REF!,#REF!,#REF!,#REF!</definedName>
    <definedName name="UP">#REF!,#REF!,#REF!,#REF!,#REF!,#REF!,#REF!,#REF!,#REF!,#REF!,#REF!</definedName>
    <definedName name="USD">[59]Sheet3!#REF!</definedName>
    <definedName name="ut" localSheetId="0">BlankMacro1</definedName>
    <definedName name="ut" localSheetId="0">BlankMacro1</definedName>
    <definedName name="ut" localSheetId="0">BlankMacro1</definedName>
    <definedName name="ut" localSheetId="0">BlankMacro1</definedName>
    <definedName name="ut" localSheetId="0">BlankMacro1</definedName>
    <definedName name="ut" localSheetId="0">BlankMacro1</definedName>
    <definedName name="ut" localSheetId="0">BlankMacro1</definedName>
    <definedName name="ut" localSheetId="0">BlankMacro1</definedName>
    <definedName name="ut" localSheetId="0">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 localSheetId="3">BlankMacro1</definedName>
    <definedName name="ut">BlankMacro1</definedName>
    <definedName name="UT_1">#REF!</definedName>
    <definedName name="UT1_373">#REF!</definedName>
    <definedName name="_UT2">#REF!</definedName>
    <definedName name="v">[54]TSCD!#REF!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[215]Input!#REF!</definedName>
    <definedName name="V_2">[215]Input!#REF!</definedName>
    <definedName name="V_3">[215]Input!#REF!</definedName>
    <definedName name="V_4">[215]Input!#REF!</definedName>
    <definedName name="V_a_b__t_ng_M200____1x2" localSheetId="0">'CDKT_Q4-2014'!ptdg</definedName>
    <definedName name="V_a_b__t_ng_M200____1x2" localSheetId="3">'TM BCTC'!ptdg</definedName>
    <definedName name="V_a_b__t_ng_M200____1x2">ptdg</definedName>
    <definedName name="V_t_tõ">#REF!</definedName>
    <definedName name="v1.1.bachdang" localSheetId="0">'[317]Tæng ng¹ch'!#REF!</definedName>
    <definedName name="v1.1.bachdang" localSheetId="3">'[317]Tæng ng¹ch'!#REF!</definedName>
    <definedName name="v1.1.bachdang">'[185]Tæng ng¹ch'!#REF!</definedName>
    <definedName name="v1.1.baichay" localSheetId="0">'[317]Tæng ng¹ch'!#REF!</definedName>
    <definedName name="v1.1.baichay" localSheetId="3">'[317]Tæng ng¹ch'!#REF!</definedName>
    <definedName name="v1.1.baichay">'[185]Tæng ng¹ch'!#REF!</definedName>
    <definedName name="v1.1.hakhau" localSheetId="0">'[317]Tæng ng¹ch'!#REF!</definedName>
    <definedName name="v1.1.hakhau" localSheetId="3">'[317]Tæng ng¹ch'!#REF!</definedName>
    <definedName name="v1.1.hakhau">'[185]Tæng ng¹ch'!#REF!</definedName>
    <definedName name="v1.1hatu" localSheetId="0">'[317]Tæng ng¹ch'!#REF!</definedName>
    <definedName name="v1.1hatu" localSheetId="3">'[317]Tæng ng¹ch'!#REF!</definedName>
    <definedName name="v1.1hatu">'[185]Tæng ng¹ch'!#REF!</definedName>
    <definedName name="v1.1hongha" localSheetId="0">'[317]Tæng ng¹ch'!#REF!</definedName>
    <definedName name="v1.1hongha" localSheetId="3">'[317]Tæng ng¹ch'!#REF!</definedName>
    <definedName name="v1.1hongha">'[185]Tæng ng¹ch'!#REF!</definedName>
    <definedName name="v100ct">[252]phulucvua!$F$31</definedName>
    <definedName name="v2.1.baichay" localSheetId="0">'[317]Tæng ng¹ch'!#REF!</definedName>
    <definedName name="v2.1.baichay" localSheetId="3">'[317]Tæng ng¹ch'!#REF!</definedName>
    <definedName name="v2.1.baichay">'[185]Tæng ng¹ch'!#REF!</definedName>
    <definedName name="v2.1.hatu" localSheetId="0">'[317]Tæng ng¹ch'!#REF!</definedName>
    <definedName name="v2.1.hatu" localSheetId="3">'[317]Tæng ng¹ch'!#REF!</definedName>
    <definedName name="v2.1.hatu">'[185]Tæng ng¹ch'!#REF!</definedName>
    <definedName name="v2.1.hongha" localSheetId="0">'[317]Tæng ng¹ch'!#REF!</definedName>
    <definedName name="v2.1.hongha" localSheetId="3">'[317]Tæng ng¹ch'!#REF!</definedName>
    <definedName name="v2.1.hongha">'[185]Tæng ng¹ch'!#REF!</definedName>
    <definedName name="v2.1bachdang" localSheetId="0">'[317]Tæng ng¹ch'!#REF!</definedName>
    <definedName name="v2.1bachdang" localSheetId="3">'[317]Tæng ng¹ch'!#REF!</definedName>
    <definedName name="v2.1bachdang">'[185]Tæng ng¹ch'!#REF!</definedName>
    <definedName name="v2.1hongha" localSheetId="0">'[317]Tæng ng¹ch'!#REF!</definedName>
    <definedName name="v2.1hongha" localSheetId="3">'[317]Tæng ng¹ch'!#REF!</definedName>
    <definedName name="v2.1hongha">'[185]Tæng ng¹ch'!#REF!</definedName>
    <definedName name="VA">[70]ND!#REF!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ChuyenDam">#REF!</definedName>
    <definedName name="vankhuon">#REF!</definedName>
    <definedName name="VARIINST" localSheetId="0">#REF!</definedName>
    <definedName name="VARIINST" localSheetId="0">#REF!</definedName>
    <definedName name="VARIINST" localSheetId="0">#REF!</definedName>
    <definedName name="VARIINST" localSheetId="0">#REF!</definedName>
    <definedName name="VARIINST" localSheetId="0">#REF!</definedName>
    <definedName name="VARIINST" localSheetId="3">#REF!</definedName>
    <definedName name="VARIINST" localSheetId="3">#REF!</definedName>
    <definedName name="VARIINST" localSheetId="3">#REF!</definedName>
    <definedName name="VARIINST" localSheetId="3">#REF!</definedName>
    <definedName name="VARIINST" localSheetId="3">#REF!</definedName>
    <definedName name="VARIINST">#REF!</definedName>
    <definedName name="VARIPURC" localSheetId="0">#REF!</definedName>
    <definedName name="VARIPURC" localSheetId="0">#REF!</definedName>
    <definedName name="VARIPURC" localSheetId="0">#REF!</definedName>
    <definedName name="VARIPURC" localSheetId="0">#REF!</definedName>
    <definedName name="VARIPURC" localSheetId="0">#REF!</definedName>
    <definedName name="VARIPURC" localSheetId="3">#REF!</definedName>
    <definedName name="VARIPURC" localSheetId="3">#REF!</definedName>
    <definedName name="VARIPURC" localSheetId="3">#REF!</definedName>
    <definedName name="VARIPURC" localSheetId="3">#REF!</definedName>
    <definedName name="VARIPURC" localSheetId="3">#REF!</definedName>
    <definedName name="VARIPURC">#REF!</definedName>
    <definedName name="VAT">#REF!</definedName>
    <definedName name="vatlieu">[182]vattuquyetoan!$H$6,[182]vattuquyetoan!$H$20,[182]vattuquyetoan!$H$34,[182]vattuquyetoan!$H$48,[182]vattuquyetoan!$H$52,[182]vattuquyetoan!$H$64</definedName>
    <definedName name="vattu">[182]vattuquyetoan!$F$6,[182]vattuquyetoan!$F$20,[182]vattuquyetoan!$F$34,[182]vattuquyetoan!$F$48,[182]vattuquyetoan!$F$52,[182]vattuquyetoan!$F$64</definedName>
    <definedName name="vatu">#REF!</definedName>
    <definedName name="vbtchongnuocm300">#REF!</definedName>
    <definedName name="vbtm150">#REF!</definedName>
    <definedName name="vbtm300">#REF!</definedName>
    <definedName name="vbtm400">#REF!</definedName>
    <definedName name="VC" localSheetId="0">#REF!</definedName>
    <definedName name="VC" localSheetId="0">#REF!</definedName>
    <definedName name="VC" localSheetId="0">#REF!</definedName>
    <definedName name="VC" localSheetId="0">#REF!</definedName>
    <definedName name="VC" localSheetId="0">#REF!</definedName>
    <definedName name="VC" localSheetId="3">#REF!</definedName>
    <definedName name="VC" localSheetId="3">#REF!</definedName>
    <definedName name="VC" localSheetId="3">#REF!</definedName>
    <definedName name="VC" localSheetId="3">#REF!</definedName>
    <definedName name="VC" localSheetId="3">#REF!</definedName>
    <definedName name="VC">#REF!</definedName>
    <definedName name="_vc1">'[66]CT Thang Mo'!$B$34:$H$34</definedName>
    <definedName name="_vc2">'[66]CT Thang Mo'!$B$35:$H$35</definedName>
    <definedName name="_vc3">'[66]CT Thang Mo'!$B$36:$H$36</definedName>
    <definedName name="vc3.">'[66]CT  PL'!$B$125:$H$125</definedName>
    <definedName name="vca">'[66]CT  PL'!$B$25:$H$25</definedName>
    <definedName name="vccot" localSheetId="0">#REF!</definedName>
    <definedName name="vccot" localSheetId="0">#REF!</definedName>
    <definedName name="vccot" localSheetId="0">#REF!</definedName>
    <definedName name="vccot" localSheetId="0">#REF!</definedName>
    <definedName name="vccot" localSheetId="0">#REF!</definedName>
    <definedName name="vccot" localSheetId="3">#REF!</definedName>
    <definedName name="vccot" localSheetId="3">#REF!</definedName>
    <definedName name="vccot" localSheetId="3">#REF!</definedName>
    <definedName name="vccot" localSheetId="3">#REF!</definedName>
    <definedName name="vccot" localSheetId="3">#REF!</definedName>
    <definedName name="vccot">#REF!</definedName>
    <definedName name="vccot.">'[66]CT  PL'!$B$8:$H$8</definedName>
    <definedName name="vcdbt">'[66]CT Thang Mo'!$B$220:$I$220</definedName>
    <definedName name="vcdc.">'[67]Chi tiet'!#REF!</definedName>
    <definedName name="vcdd">'[66]CT Thang Mo'!$B$182:$H$182</definedName>
    <definedName name="VCDD3p">'[75]KPVC-BD '!#REF!</definedName>
    <definedName name="vcdt">'[66]CT Thang Mo'!$B$406:$I$406</definedName>
    <definedName name="vcdtb">'[66]CT Thang Mo'!$B$432:$I$432</definedName>
    <definedName name="VCHT" localSheetId="0">#REF!</definedName>
    <definedName name="VCHT" localSheetId="0">#REF!</definedName>
    <definedName name="VCHT" localSheetId="0">#REF!</definedName>
    <definedName name="VCHT" localSheetId="0">#REF!</definedName>
    <definedName name="VCHT" localSheetId="0">#REF!</definedName>
    <definedName name="VCHT" localSheetId="3">#REF!</definedName>
    <definedName name="VCHT" localSheetId="3">#REF!</definedName>
    <definedName name="VCHT" localSheetId="3">#REF!</definedName>
    <definedName name="VCHT" localSheetId="3">#REF!</definedName>
    <definedName name="VCHT" localSheetId="3">#REF!</definedName>
    <definedName name="VCHT">#REF!</definedName>
    <definedName name="vctb" localSheetId="0">#REF!</definedName>
    <definedName name="vctb" localSheetId="0">#REF!</definedName>
    <definedName name="vctb" localSheetId="0">#REF!</definedName>
    <definedName name="vctb" localSheetId="0">#REF!</definedName>
    <definedName name="vctb" localSheetId="0">#REF!</definedName>
    <definedName name="vctb" localSheetId="3">#REF!</definedName>
    <definedName name="vctb" localSheetId="3">#REF!</definedName>
    <definedName name="vctb" localSheetId="3">#REF!</definedName>
    <definedName name="vctb" localSheetId="3">#REF!</definedName>
    <definedName name="vctb" localSheetId="3">#REF!</definedName>
    <definedName name="vctb">#REF!</definedName>
    <definedName name="vctt">'[66]CT  PL'!$B$288:$H$288</definedName>
    <definedName name="VCVBT1">'[75]VCV-BE-TONG'!$G$11</definedName>
    <definedName name="VCVBT2">'[75]VCV-BE-TONG'!$G$17</definedName>
    <definedName name="vcxa">[279]TT04!$J$20</definedName>
    <definedName name="vd3p" localSheetId="0">#REF!</definedName>
    <definedName name="vd3p" localSheetId="0">#REF!</definedName>
    <definedName name="vd3p" localSheetId="0">#REF!</definedName>
    <definedName name="vd3p" localSheetId="0">#REF!</definedName>
    <definedName name="vd3p" localSheetId="0">#REF!</definedName>
    <definedName name="vd3p" localSheetId="3">#REF!</definedName>
    <definedName name="vd3p" localSheetId="3">#REF!</definedName>
    <definedName name="vd3p" localSheetId="3">#REF!</definedName>
    <definedName name="vd3p" localSheetId="3">#REF!</definedName>
    <definedName name="vd3p" localSheetId="3">#REF!</definedName>
    <definedName name="vd3p">#REF!</definedName>
    <definedName name="VDCLY">[65]QMCT!#REF!</definedName>
    <definedName name="vdkt">[50]gVL!$Q$55</definedName>
    <definedName name="vdt" localSheetId="0">#REF!</definedName>
    <definedName name="vdt" localSheetId="0">#REF!</definedName>
    <definedName name="vdt" localSheetId="0">#REF!</definedName>
    <definedName name="vdt" localSheetId="3">#REF!</definedName>
    <definedName name="vdt" localSheetId="3">#REF!</definedName>
    <definedName name="vdt" localSheetId="3">#REF!</definedName>
    <definedName name="vdt">#REF!</definedName>
    <definedName name="Vf">#REF!</definedName>
    <definedName name="vinacco">[194]vinacco!$A$5:$K$230</definedName>
    <definedName name="VINAINCON">[194]VINAINCON!$A$6:$H$206</definedName>
    <definedName name="vkcauthang">#REF!</definedName>
    <definedName name="vkds">[156]DG!#REF!</definedName>
    <definedName name="vksan">#REF!</definedName>
    <definedName name="vktc">[156]DG!#REF!</definedName>
    <definedName name="VL">[124]CTGT!#REF!</definedName>
    <definedName name="VL.M10.1">'[14]Giai trinh'!#REF!</definedName>
    <definedName name="VL.M10.2">'[14]Giai trinh'!#REF!</definedName>
    <definedName name="VL.MDT">'[14]Giai trinh'!#REF!</definedName>
    <definedName name="VL_cau">[206]ptvt!$C$2:$C$49</definedName>
    <definedName name="VL_CSC" localSheetId="0">#REF!</definedName>
    <definedName name="VL_CSC" localSheetId="0">#REF!</definedName>
    <definedName name="VL_CSC" localSheetId="0">#REF!</definedName>
    <definedName name="VL_CSC" localSheetId="0">#REF!</definedName>
    <definedName name="VL_CSC" localSheetId="0">#REF!</definedName>
    <definedName name="VL_CSC" localSheetId="3">#REF!</definedName>
    <definedName name="VL_CSC" localSheetId="3">#REF!</definedName>
    <definedName name="VL_CSC" localSheetId="3">#REF!</definedName>
    <definedName name="VL_CSC" localSheetId="3">#REF!</definedName>
    <definedName name="VL_CSC" localSheetId="3">#REF!</definedName>
    <definedName name="VL_CSC">#REF!</definedName>
    <definedName name="VL_CSCT" localSheetId="0">#REF!</definedName>
    <definedName name="VL_CSCT" localSheetId="0">#REF!</definedName>
    <definedName name="VL_CSCT" localSheetId="0">#REF!</definedName>
    <definedName name="VL_CSCT" localSheetId="0">#REF!</definedName>
    <definedName name="VL_CSCT" localSheetId="0">#REF!</definedName>
    <definedName name="VL_CSCT" localSheetId="3">#REF!</definedName>
    <definedName name="VL_CSCT" localSheetId="3">#REF!</definedName>
    <definedName name="VL_CSCT" localSheetId="3">#REF!</definedName>
    <definedName name="VL_CSCT" localSheetId="3">#REF!</definedName>
    <definedName name="VL_CSCT" localSheetId="3">#REF!</definedName>
    <definedName name="VL_CSCT">#REF!</definedName>
    <definedName name="VL_CTXD" localSheetId="0">#REF!</definedName>
    <definedName name="VL_CTXD" localSheetId="0">#REF!</definedName>
    <definedName name="VL_CTXD" localSheetId="0">#REF!</definedName>
    <definedName name="VL_CTXD" localSheetId="0">#REF!</definedName>
    <definedName name="VL_CTXD" localSheetId="0">#REF!</definedName>
    <definedName name="VL_CTXD" localSheetId="3">#REF!</definedName>
    <definedName name="VL_CTXD" localSheetId="3">#REF!</definedName>
    <definedName name="VL_CTXD" localSheetId="3">#REF!</definedName>
    <definedName name="VL_CTXD" localSheetId="3">#REF!</definedName>
    <definedName name="VL_CTXD" localSheetId="3">#REF!</definedName>
    <definedName name="VL_CTXD">#REF!</definedName>
    <definedName name="VL_RD" localSheetId="0">#REF!</definedName>
    <definedName name="VL_RD" localSheetId="0">#REF!</definedName>
    <definedName name="VL_RD" localSheetId="0">#REF!</definedName>
    <definedName name="VL_RD" localSheetId="0">#REF!</definedName>
    <definedName name="VL_RD" localSheetId="0">#REF!</definedName>
    <definedName name="VL_RD" localSheetId="3">#REF!</definedName>
    <definedName name="VL_RD" localSheetId="3">#REF!</definedName>
    <definedName name="VL_RD" localSheetId="3">#REF!</definedName>
    <definedName name="VL_RD" localSheetId="3">#REF!</definedName>
    <definedName name="VL_RD" localSheetId="3">#REF!</definedName>
    <definedName name="VL_RD">#REF!</definedName>
    <definedName name="VL_TBDM">[124]CTGT!#REF!</definedName>
    <definedName name="VL_TD" localSheetId="0">#REF!</definedName>
    <definedName name="VL_TD" localSheetId="0">#REF!</definedName>
    <definedName name="VL_TD" localSheetId="0">#REF!</definedName>
    <definedName name="VL_TD" localSheetId="0">#REF!</definedName>
    <definedName name="VL_TD" localSheetId="0">#REF!</definedName>
    <definedName name="VL_TD" localSheetId="3">#REF!</definedName>
    <definedName name="VL_TD" localSheetId="3">#REF!</definedName>
    <definedName name="VL_TD" localSheetId="3">#REF!</definedName>
    <definedName name="VL_TD" localSheetId="3">#REF!</definedName>
    <definedName name="VL_TD" localSheetId="3">#REF!</definedName>
    <definedName name="VL_TD">#REF!</definedName>
    <definedName name="_vl1">#REF!</definedName>
    <definedName name="_VL100" localSheetId="0">#REF!</definedName>
    <definedName name="_VL100" localSheetId="0">#REF!</definedName>
    <definedName name="_VL100" localSheetId="0">#REF!</definedName>
    <definedName name="_VL100" localSheetId="0">#REF!</definedName>
    <definedName name="_VL100" localSheetId="0">#REF!</definedName>
    <definedName name="_VL100" localSheetId="3">#REF!</definedName>
    <definedName name="_VL100" localSheetId="3">#REF!</definedName>
    <definedName name="_VL100" localSheetId="3">#REF!</definedName>
    <definedName name="_VL100" localSheetId="3">#REF!</definedName>
    <definedName name="_VL100" localSheetId="3">#REF!</definedName>
    <definedName name="_VL100">#REF!</definedName>
    <definedName name="vl1p" localSheetId="0">#REF!</definedName>
    <definedName name="vl1p" localSheetId="0">#REF!</definedName>
    <definedName name="vl1p" localSheetId="0">#REF!</definedName>
    <definedName name="vl1p" localSheetId="0">#REF!</definedName>
    <definedName name="vl1p" localSheetId="0">#REF!</definedName>
    <definedName name="vl1p" localSheetId="3">#REF!</definedName>
    <definedName name="vl1p" localSheetId="3">#REF!</definedName>
    <definedName name="vl1p" localSheetId="3">#REF!</definedName>
    <definedName name="vl1p" localSheetId="3">#REF!</definedName>
    <definedName name="vl1p" localSheetId="3">#REF!</definedName>
    <definedName name="vl1p">#REF!</definedName>
    <definedName name="_VL200" localSheetId="0">#REF!</definedName>
    <definedName name="_VL200" localSheetId="0">#REF!</definedName>
    <definedName name="_VL200" localSheetId="0">#REF!</definedName>
    <definedName name="_VL200" localSheetId="0">#REF!</definedName>
    <definedName name="_VL200" localSheetId="0">#REF!</definedName>
    <definedName name="_VL200" localSheetId="3">#REF!</definedName>
    <definedName name="_VL200" localSheetId="3">#REF!</definedName>
    <definedName name="_VL200" localSheetId="3">#REF!</definedName>
    <definedName name="_VL200" localSheetId="3">#REF!</definedName>
    <definedName name="_VL200" localSheetId="3">#REF!</definedName>
    <definedName name="_VL200">#REF!</definedName>
    <definedName name="_VL250" localSheetId="0">#REF!</definedName>
    <definedName name="_VL250" localSheetId="0">#REF!</definedName>
    <definedName name="_VL250" localSheetId="0">#REF!</definedName>
    <definedName name="_VL250" localSheetId="0">#REF!</definedName>
    <definedName name="_VL250" localSheetId="0">#REF!</definedName>
    <definedName name="_VL250" localSheetId="3">#REF!</definedName>
    <definedName name="_VL250" localSheetId="3">#REF!</definedName>
    <definedName name="_VL250" localSheetId="3">#REF!</definedName>
    <definedName name="_VL250" localSheetId="3">#REF!</definedName>
    <definedName name="_VL250" localSheetId="3">#REF!</definedName>
    <definedName name="_VL250">#REF!</definedName>
    <definedName name="vl3p" localSheetId="0">#REF!</definedName>
    <definedName name="vl3p" localSheetId="0">#REF!</definedName>
    <definedName name="vl3p" localSheetId="0">#REF!</definedName>
    <definedName name="vl3p" localSheetId="0">#REF!</definedName>
    <definedName name="vl3p" localSheetId="0">#REF!</definedName>
    <definedName name="vl3p" localSheetId="3">#REF!</definedName>
    <definedName name="vl3p" localSheetId="3">#REF!</definedName>
    <definedName name="vl3p" localSheetId="3">#REF!</definedName>
    <definedName name="vl3p" localSheetId="3">#REF!</definedName>
    <definedName name="vl3p" localSheetId="3">#REF!</definedName>
    <definedName name="vl3p">#REF!</definedName>
    <definedName name="vlc">#REF!</definedName>
    <definedName name="Vlcap0.7" localSheetId="0">#REF!</definedName>
    <definedName name="Vlcap0.7" localSheetId="0">#REF!</definedName>
    <definedName name="Vlcap0.7" localSheetId="0">#REF!</definedName>
    <definedName name="Vlcap0.7" localSheetId="0">#REF!</definedName>
    <definedName name="Vlcap0.7" localSheetId="0">#REF!</definedName>
    <definedName name="Vlcap0.7" localSheetId="3">#REF!</definedName>
    <definedName name="Vlcap0.7" localSheetId="3">#REF!</definedName>
    <definedName name="Vlcap0.7" localSheetId="3">#REF!</definedName>
    <definedName name="Vlcap0.7" localSheetId="3">#REF!</definedName>
    <definedName name="Vlcap0.7" localSheetId="3">#REF!</definedName>
    <definedName name="Vlcap0.7">#REF!</definedName>
    <definedName name="VLcap1" localSheetId="0">#REF!</definedName>
    <definedName name="VLcap1" localSheetId="0">#REF!</definedName>
    <definedName name="VLcap1" localSheetId="0">#REF!</definedName>
    <definedName name="VLcap1" localSheetId="0">#REF!</definedName>
    <definedName name="VLcap1" localSheetId="0">#REF!</definedName>
    <definedName name="VLcap1" localSheetId="3">#REF!</definedName>
    <definedName name="VLcap1" localSheetId="3">#REF!</definedName>
    <definedName name="VLcap1" localSheetId="3">#REF!</definedName>
    <definedName name="VLcap1" localSheetId="3">#REF!</definedName>
    <definedName name="VLcap1" localSheetId="3">#REF!</definedName>
    <definedName name="VLcap1">#REF!</definedName>
    <definedName name="vlcau">'[205]ptvt-dg'!$D$14:$D$581</definedName>
    <definedName name="vlctbb">#REF!</definedName>
    <definedName name="vld">'[205]ptvt-dg'!$D$585:$D$614</definedName>
    <definedName name="vldd">'[75]TH XL'!#REF!</definedName>
    <definedName name="vldn400" localSheetId="0">#REF!</definedName>
    <definedName name="vldn400" localSheetId="0">#REF!</definedName>
    <definedName name="vldn400" localSheetId="0">#REF!</definedName>
    <definedName name="vldn400" localSheetId="0">#REF!</definedName>
    <definedName name="vldn400" localSheetId="0">#REF!</definedName>
    <definedName name="vldn400" localSheetId="3">#REF!</definedName>
    <definedName name="vldn400" localSheetId="3">#REF!</definedName>
    <definedName name="vldn400" localSheetId="3">#REF!</definedName>
    <definedName name="vldn400" localSheetId="3">#REF!</definedName>
    <definedName name="vldn400" localSheetId="3">#REF!</definedName>
    <definedName name="vldn400">#REF!</definedName>
    <definedName name="vldn600" localSheetId="0">#REF!</definedName>
    <definedName name="vldn600" localSheetId="0">#REF!</definedName>
    <definedName name="vldn600" localSheetId="0">#REF!</definedName>
    <definedName name="vldn600" localSheetId="0">#REF!</definedName>
    <definedName name="vldn600" localSheetId="0">#REF!</definedName>
    <definedName name="vldn600" localSheetId="3">#REF!</definedName>
    <definedName name="vldn600" localSheetId="3">#REF!</definedName>
    <definedName name="vldn600" localSheetId="3">#REF!</definedName>
    <definedName name="vldn600" localSheetId="3">#REF!</definedName>
    <definedName name="vldn600" localSheetId="3">#REF!</definedName>
    <definedName name="vldn600">#REF!</definedName>
    <definedName name="VLHC">[75]TNHCHINH!$I$38</definedName>
    <definedName name="VLIEU">#REF!</definedName>
    <definedName name="VLPhu" localSheetId="0">'[326]Dinh muc CP KTCB khac'!$H$2</definedName>
    <definedName name="VLPhu" localSheetId="3">'[326]Dinh muc CP KTCB khac'!$H$2</definedName>
    <definedName name="VLPhu">'[236]Dinh muc CP KTCB khac'!$H$2</definedName>
    <definedName name="vltco">[259]DGduong!#REF!</definedName>
    <definedName name="vltr">'[75]TH XL'!#REF!</definedName>
    <definedName name="vltram" localSheetId="0">#REF!</definedName>
    <definedName name="vltram" localSheetId="0">#REF!</definedName>
    <definedName name="vltram" localSheetId="0">#REF!</definedName>
    <definedName name="vltram" localSheetId="0">#REF!</definedName>
    <definedName name="vltram" localSheetId="0">#REF!</definedName>
    <definedName name="vltram" localSheetId="3">#REF!</definedName>
    <definedName name="vltram" localSheetId="3">#REF!</definedName>
    <definedName name="vltram" localSheetId="3">#REF!</definedName>
    <definedName name="vltram" localSheetId="3">#REF!</definedName>
    <definedName name="vltram" localSheetId="3">#REF!</definedName>
    <definedName name="vltram">#REF!</definedName>
    <definedName name="vm">[215]Input!#REF!</definedName>
    <definedName name="vm1.">[215]Input!#REF!</definedName>
    <definedName name="vm2.">[215]Input!#REF!</definedName>
    <definedName name="vn1.">[215]Input!#REF!</definedName>
    <definedName name="vn2.">[215]Input!#REF!</definedName>
    <definedName name="vnl">[239]Sheet2!$C$14</definedName>
    <definedName name="voi">'[190]Gia vat tu'!#REF!</definedName>
    <definedName name="Vr">'[147]cross beam'!#REF!</definedName>
    <definedName name="vr3p" localSheetId="0">#REF!</definedName>
    <definedName name="vr3p" localSheetId="0">#REF!</definedName>
    <definedName name="vr3p" localSheetId="0">#REF!</definedName>
    <definedName name="vr3p" localSheetId="0">#REF!</definedName>
    <definedName name="vr3p" localSheetId="0">#REF!</definedName>
    <definedName name="vr3p" localSheetId="3">#REF!</definedName>
    <definedName name="vr3p" localSheetId="3">#REF!</definedName>
    <definedName name="vr3p" localSheetId="3">#REF!</definedName>
    <definedName name="vr3p" localSheetId="3">#REF!</definedName>
    <definedName name="vr3p" localSheetId="3">#REF!</definedName>
    <definedName name="vr3p">#REF!</definedName>
    <definedName name="VT" localSheetId="0">#REF!</definedName>
    <definedName name="VT" localSheetId="0">#REF!</definedName>
    <definedName name="VT" localSheetId="0">#REF!</definedName>
    <definedName name="VT" localSheetId="0">#REF!</definedName>
    <definedName name="VT" localSheetId="0">#REF!</definedName>
    <definedName name="VT" localSheetId="3">#REF!</definedName>
    <definedName name="VT" localSheetId="3">#REF!</definedName>
    <definedName name="VT" localSheetId="3">#REF!</definedName>
    <definedName name="VT" localSheetId="3">#REF!</definedName>
    <definedName name="VT" localSheetId="3">#REF!</definedName>
    <definedName name="VT">#REF!</definedName>
    <definedName name="vt1pbs">'[75]lam-moi'!#REF!</definedName>
    <definedName name="vtbs">'[75]lam-moi'!#REF!</definedName>
    <definedName name="vtu">#REF!</definedName>
    <definedName name="vtua" localSheetId="0">BlankMacro1</definedName>
    <definedName name="vtua" localSheetId="0">BlankMacro1</definedName>
    <definedName name="vtua" localSheetId="0">BlankMacro1</definedName>
    <definedName name="vtua" localSheetId="0">BlankMacro1</definedName>
    <definedName name="vtua" localSheetId="0">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 localSheetId="3">BlankMacro1</definedName>
    <definedName name="vtua">BlankMacro1</definedName>
    <definedName name="VÙ">#REF!</definedName>
    <definedName name="Vu_">#REF!</definedName>
    <definedName name="vua_75">[253]dongia!#REF!</definedName>
    <definedName name="VuaBT200" localSheetId="0">[320]vua!$G$11</definedName>
    <definedName name="VuaBT200" localSheetId="3">[320]vua!$G$11</definedName>
    <definedName name="VuaBT200">[227]vua!$G$11</definedName>
    <definedName name="vung" localSheetId="0">#REF!</definedName>
    <definedName name="vung" localSheetId="3">#REF!</definedName>
    <definedName name="vung">#REF!</definedName>
    <definedName name="vungdcd" localSheetId="0">#REF!</definedName>
    <definedName name="vungdcd" localSheetId="3">#REF!</definedName>
    <definedName name="vungdcd">#REF!</definedName>
    <definedName name="vungdcl" localSheetId="0">#REF!</definedName>
    <definedName name="vungdcl" localSheetId="3">#REF!</definedName>
    <definedName name="vungdcl">#REF!</definedName>
    <definedName name="vungnhapk" localSheetId="0">#REF!</definedName>
    <definedName name="vungnhapk" localSheetId="3">#REF!</definedName>
    <definedName name="vungnhapk">#REF!</definedName>
    <definedName name="vungnhapl" localSheetId="0">#REF!</definedName>
    <definedName name="vungnhapl" localSheetId="3">#REF!</definedName>
    <definedName name="vungnhapl">#REF!</definedName>
    <definedName name="vungxuatk" localSheetId="0">#REF!</definedName>
    <definedName name="vungxuatk" localSheetId="3">#REF!</definedName>
    <definedName name="vungxuatk">#REF!</definedName>
    <definedName name="vungxuatl" localSheetId="0">#REF!</definedName>
    <definedName name="vungxuatl" localSheetId="3">#REF!</definedName>
    <definedName name="vungxuatl">#REF!</definedName>
    <definedName name="vxuan" localSheetId="0">#REF!</definedName>
    <definedName name="vxuan" localSheetId="0">#REF!</definedName>
    <definedName name="vxuan" localSheetId="0">#REF!</definedName>
    <definedName name="vxuan" localSheetId="0">#REF!</definedName>
    <definedName name="vxuan" localSheetId="0">#REF!</definedName>
    <definedName name="vxuan" localSheetId="3">#REF!</definedName>
    <definedName name="vxuan" localSheetId="3">#REF!</definedName>
    <definedName name="vxuan" localSheetId="3">#REF!</definedName>
    <definedName name="vxuan" localSheetId="3">#REF!</definedName>
    <definedName name="vxuan" localSheetId="3">#REF!</definedName>
    <definedName name="vxuan">#REF!</definedName>
    <definedName name="W" localSheetId="0">#REF!</definedName>
    <definedName name="W" localSheetId="0">#REF!</definedName>
    <definedName name="W" localSheetId="0">#REF!</definedName>
    <definedName name="W" localSheetId="0">#REF!</definedName>
    <definedName name="W" localSheetId="0">#REF!</definedName>
    <definedName name="W" localSheetId="3">#REF!</definedName>
    <definedName name="W" localSheetId="3">#REF!</definedName>
    <definedName name="W" localSheetId="3">#REF!</definedName>
    <definedName name="W" localSheetId="3">#REF!</definedName>
    <definedName name="W" localSheetId="3">#REF!</definedName>
    <definedName name="W">#REF!</definedName>
    <definedName name="wall">#REF!</definedName>
    <definedName name="waterway">#REF!</definedName>
    <definedName name="Wc">[274]PEDESB!#REF!</definedName>
    <definedName name="WIRE1">5</definedName>
    <definedName name="WRITE" localSheetId="0" hidden="1">{#N/A,#N/A,FALSE,"CCTV"}</definedName>
    <definedName name="WRITE" localSheetId="3" hidden="1">{#N/A,#N/A,FALSE,"CCTV"}</definedName>
    <definedName name="WRITE" hidden="1">{#N/A,#N/A,FALSE,"CCTV"}</definedName>
    <definedName name="WRN" localSheetId="0" hidden="1">{#N/A,#N/A,FALSE,"CCTV"}</definedName>
    <definedName name="WRN" localSheetId="3" hidden="1">{#N/A,#N/A,FALSE,"CCTV"}</definedName>
    <definedName name="WRN" hidden="1">{#N/A,#N/A,FALSE,"CCTV"}</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M." localSheetId="0" hidden="1">{#N/A,#N/A,FALSE,"CCTV"}</definedName>
    <definedName name="wrn.BM." localSheetId="3" hidden="1">{#N/A,#N/A,FALSE,"CCTV"}</definedName>
    <definedName name="wrn.BM." hidden="1">{#N/A,#N/A,FALSE,"CCTV"}</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0"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localSheetId="3" hidden="1">{#N/A,#N/A,FALSE,"Chi tiÆt"}</definedName>
    <definedName name="wrn.chi._.tiÆt." hidden="1">{#N/A,#N/A,FALSE,"Chi tiÆt"}</definedName>
    <definedName name="WT">#N/A</definedName>
    <definedName name="WW">#N/A</definedName>
    <definedName name="X" localSheetId="0">#REF!</definedName>
    <definedName name="X" localSheetId="3">#REF!</definedName>
    <definedName name="x">#REF!</definedName>
    <definedName name="X_hien">'[210]303+303'!$A$9:$A$128</definedName>
    <definedName name="x_list">[228]Section!$B$12:$B$42</definedName>
    <definedName name="x17dnc" localSheetId="0">[75]chitiet!#REF!</definedName>
    <definedName name="x17dnc" localSheetId="3">[75]chitiet!#REF!</definedName>
    <definedName name="x17dnc">[9]chitiet!#REF!</definedName>
    <definedName name="x17dvl" localSheetId="0">[75]chitiet!#REF!</definedName>
    <definedName name="x17dvl" localSheetId="3">[75]chitiet!#REF!</definedName>
    <definedName name="x17dvl">[9]chitiet!#REF!</definedName>
    <definedName name="x17knc" localSheetId="0">[75]chitiet!#REF!</definedName>
    <definedName name="x17knc" localSheetId="3">[75]chitiet!#REF!</definedName>
    <definedName name="x17knc">[9]chitiet!#REF!</definedName>
    <definedName name="x17kvl" localSheetId="0">[75]chitiet!#REF!</definedName>
    <definedName name="x17kvl" localSheetId="3">[75]chitiet!#REF!</definedName>
    <definedName name="x17kvl">[9]chitiet!#REF!</definedName>
    <definedName name="X1pFCOnc" localSheetId="0">'[75]CHITIET VL-NC-TT -1p'!#REF!</definedName>
    <definedName name="X1pFCOnc" localSheetId="3">'[75]CHITIET VL-NC-TT -1p'!#REF!</definedName>
    <definedName name="X1pFCOnc">'[9]CHITIET VL-NC-TT -1p'!#REF!</definedName>
    <definedName name="X1pFCOvc" localSheetId="0">'[75]CHITIET VL-NC-TT -1p'!#REF!</definedName>
    <definedName name="X1pFCOvc" localSheetId="3">'[75]CHITIET VL-NC-TT -1p'!#REF!</definedName>
    <definedName name="X1pFCOvc">'[9]CHITIET VL-NC-TT -1p'!#REF!</definedName>
    <definedName name="X1pFCOvl" localSheetId="0">'[75]CHITIET VL-NC-TT -1p'!#REF!</definedName>
    <definedName name="X1pFCOvl" localSheetId="3">'[75]CHITIET VL-NC-TT -1p'!#REF!</definedName>
    <definedName name="X1pFCOvl">'[9]CHITIET VL-NC-TT -1p'!#REF!</definedName>
    <definedName name="x1pignc" localSheetId="0">'[75]lam-moi'!#REF!</definedName>
    <definedName name="x1pignc" localSheetId="3">'[75]lam-moi'!#REF!</definedName>
    <definedName name="x1pignc">'[9]lam-moi'!#REF!</definedName>
    <definedName name="X1pIGvc" localSheetId="0">'[75]CHITIET VL-NC-TT -1p'!#REF!</definedName>
    <definedName name="X1pIGvc" localSheetId="3">'[75]CHITIET VL-NC-TT -1p'!#REF!</definedName>
    <definedName name="X1pIGvc">'[9]CHITIET VL-NC-TT -1p'!#REF!</definedName>
    <definedName name="x1pigvl" localSheetId="0">'[75]lam-moi'!#REF!</definedName>
    <definedName name="x1pigvl" localSheetId="3">'[75]lam-moi'!#REF!</definedName>
    <definedName name="x1pigvl">'[9]lam-moi'!#REF!</definedName>
    <definedName name="x1pind" localSheetId="0">#REF!</definedName>
    <definedName name="x1pind" localSheetId="3">#REF!</definedName>
    <definedName name="x1pind">#REF!</definedName>
    <definedName name="x1pindnc" localSheetId="0">'[75]lam-moi'!#REF!</definedName>
    <definedName name="x1pindnc" localSheetId="3">'[75]lam-moi'!#REF!</definedName>
    <definedName name="x1pindnc">'[9]lam-moi'!#REF!</definedName>
    <definedName name="x1pindvl" localSheetId="0">'[75]lam-moi'!#REF!</definedName>
    <definedName name="x1pindvl" localSheetId="3">'[75]lam-moi'!#REF!</definedName>
    <definedName name="x1pindvl">'[9]lam-moi'!#REF!</definedName>
    <definedName name="x1ping" localSheetId="0">#REF!</definedName>
    <definedName name="x1ping" localSheetId="3">#REF!</definedName>
    <definedName name="x1ping">#REF!</definedName>
    <definedName name="x1pingnc" localSheetId="0">'[75]lam-moi'!#REF!</definedName>
    <definedName name="x1pingnc" localSheetId="3">'[75]lam-moi'!#REF!</definedName>
    <definedName name="x1pingnc">'[9]lam-moi'!#REF!</definedName>
    <definedName name="x1pingvl" localSheetId="0">'[75]lam-moi'!#REF!</definedName>
    <definedName name="x1pingvl" localSheetId="3">'[75]lam-moi'!#REF!</definedName>
    <definedName name="x1pingvl">'[9]lam-moi'!#REF!</definedName>
    <definedName name="x1pint" localSheetId="0">#REF!</definedName>
    <definedName name="x1pint" localSheetId="3">#REF!</definedName>
    <definedName name="x1pint">#REF!</definedName>
    <definedName name="x1pintnc" localSheetId="0">'[75]lam-moi'!#REF!</definedName>
    <definedName name="x1pintnc" localSheetId="3">'[75]lam-moi'!#REF!</definedName>
    <definedName name="x1pintnc">'[9]lam-moi'!#REF!</definedName>
    <definedName name="X1pINTvc" localSheetId="0">'[75]CHITIET VL-NC-TT -1p'!#REF!</definedName>
    <definedName name="X1pINTvc" localSheetId="3">'[75]CHITIET VL-NC-TT -1p'!#REF!</definedName>
    <definedName name="X1pINTvc">'[9]CHITIET VL-NC-TT -1p'!#REF!</definedName>
    <definedName name="x1pintvl" localSheetId="0">'[75]lam-moi'!#REF!</definedName>
    <definedName name="x1pintvl" localSheetId="3">'[75]lam-moi'!#REF!</definedName>
    <definedName name="x1pintvl">'[9]lam-moi'!#REF!</definedName>
    <definedName name="x1pitnc" localSheetId="0">'[75]lam-moi'!#REF!</definedName>
    <definedName name="x1pitnc" localSheetId="3">'[75]lam-moi'!#REF!</definedName>
    <definedName name="x1pitnc">'[9]lam-moi'!#REF!</definedName>
    <definedName name="X1pITvc" localSheetId="0">'[75]CHITIET VL-NC-TT -1p'!#REF!</definedName>
    <definedName name="X1pITvc" localSheetId="3">'[75]CHITIET VL-NC-TT -1p'!#REF!</definedName>
    <definedName name="X1pITvc">'[9]CHITIET VL-NC-TT -1p'!#REF!</definedName>
    <definedName name="x1pitvl" localSheetId="0">'[75]lam-moi'!#REF!</definedName>
    <definedName name="x1pitvl" localSheetId="3">'[75]lam-moi'!#REF!</definedName>
    <definedName name="x1pitvl">'[9]lam-moi'!#REF!</definedName>
    <definedName name="x20knc" localSheetId="0">[75]chitiet!#REF!</definedName>
    <definedName name="x20knc" localSheetId="3">[75]chitiet!#REF!</definedName>
    <definedName name="x20knc">[9]chitiet!#REF!</definedName>
    <definedName name="x20kvl" localSheetId="0">[75]chitiet!#REF!</definedName>
    <definedName name="x20kvl" localSheetId="3">[75]chitiet!#REF!</definedName>
    <definedName name="x20kvl">[9]chitiet!#REF!</definedName>
    <definedName name="x22knc" localSheetId="0">[75]chitiet!#REF!</definedName>
    <definedName name="x22knc" localSheetId="3">[75]chitiet!#REF!</definedName>
    <definedName name="x22knc">[9]chitiet!#REF!</definedName>
    <definedName name="x22kvl" localSheetId="0">[75]chitiet!#REF!</definedName>
    <definedName name="x22kvl" localSheetId="3">[75]chitiet!#REF!</definedName>
    <definedName name="x22kvl">[9]chitiet!#REF!</definedName>
    <definedName name="x2mig1nc" localSheetId="0">'[75]lam-moi'!#REF!</definedName>
    <definedName name="x2mig1nc" localSheetId="3">'[75]lam-moi'!#REF!</definedName>
    <definedName name="x2mig1nc">'[9]lam-moi'!#REF!</definedName>
    <definedName name="x2mig1vl" localSheetId="0">'[75]lam-moi'!#REF!</definedName>
    <definedName name="x2mig1vl" localSheetId="3">'[75]lam-moi'!#REF!</definedName>
    <definedName name="x2mig1vl">'[9]lam-moi'!#REF!</definedName>
    <definedName name="x2min1nc" localSheetId="0">'[75]lam-moi'!#REF!</definedName>
    <definedName name="x2min1nc" localSheetId="3">'[75]lam-moi'!#REF!</definedName>
    <definedName name="x2min1nc">'[9]lam-moi'!#REF!</definedName>
    <definedName name="x2min1vl" localSheetId="0">'[75]lam-moi'!#REF!</definedName>
    <definedName name="x2min1vl" localSheetId="3">'[75]lam-moi'!#REF!</definedName>
    <definedName name="x2min1vl">'[9]lam-moi'!#REF!</definedName>
    <definedName name="x2mit1vl" localSheetId="0">'[75]lam-moi'!#REF!</definedName>
    <definedName name="x2mit1vl" localSheetId="3">'[75]lam-moi'!#REF!</definedName>
    <definedName name="x2mit1vl">'[9]lam-moi'!#REF!</definedName>
    <definedName name="x2mitnc" localSheetId="0">'[75]lam-moi'!#REF!</definedName>
    <definedName name="x2mitnc" localSheetId="3">'[75]lam-moi'!#REF!</definedName>
    <definedName name="x2mitnc">'[9]lam-moi'!#REF!</definedName>
    <definedName name="x4.1.1">'[152]4.1.1'!$G$46</definedName>
    <definedName name="x4.3.21">'[152]4.3.2'!$E$45</definedName>
    <definedName name="x4.3.22">'[152]4.3.2'!$F$45</definedName>
    <definedName name="XA" localSheetId="0">#REF!</definedName>
    <definedName name="XA" localSheetId="3">#REF!</definedName>
    <definedName name="XA">#REF!</definedName>
    <definedName name="XCCT">0.5</definedName>
    <definedName name="xcp">[228]Section!$K$47:$K$51</definedName>
    <definedName name="xd_thangthu1" localSheetId="0">SUM(IF('CDKT_Q4-2014'!xl_thang='[315]Thue TNDN quy'!$A1,IF('CDKT_Q4-2014'!xl_locbh=511,'CDKT_Q4-2014'!xl_sotien,0)),0)</definedName>
    <definedName name="xd_thangthu1" localSheetId="3">SUM(IF('TM BCTC'!xl_thang='[315]Thue TNDN quy'!$A1,IF('TM BCTC'!xl_locbh=511,'TM BCTC'!xl_sotien,0)),0)</definedName>
    <definedName name="xd_thangthu1">SUM(IF(xl_thang='[169]Thue TNDN quy'!$A1,IF(xl_locbh=511,xl_sotien,0)),0)</definedName>
    <definedName name="xd_thangthu2" localSheetId="0">SUM(IF('CDKT_Q4-2014'!xl_thang='[315]Thue TNDN quy'!$A1,IF('CDKT_Q4-2014'!xl_locbh=511,'CDKT_Q4-2014'!xl_sotien,0)),0)</definedName>
    <definedName name="xd_thangthu2" localSheetId="3">SUM(IF('TM BCTC'!xl_thang='[315]Thue TNDN quy'!$A1,IF('TM BCTC'!xl_locbh=511,'TM BCTC'!xl_sotien,0)),0)</definedName>
    <definedName name="xd_thangthu2">SUM(IF(xl_thang='[169]Thue TNDN quy'!$A1,IF(xl_locbh=511,xl_sotien,0)),0)</definedName>
    <definedName name="xd_thangthu3" localSheetId="0">SUM(IF('CDKT_Q4-2014'!xl_thang='[315]Thue TNDN quy'!$A1,IF('CDKT_Q4-2014'!xl_locbh=511,'CDKT_Q4-2014'!xl_sotien,0)),0)</definedName>
    <definedName name="xd_thangthu3" localSheetId="3">SUM(IF('TM BCTC'!xl_thang='[315]Thue TNDN quy'!$A1,IF('TM BCTC'!xl_locbh=511,'TM BCTC'!xl_sotien,0)),0)</definedName>
    <definedName name="xd_thangthu3">SUM(IF(xl_thang='[169]Thue TNDN quy'!$A1,IF(xl_locbh=511,xl_sotien,0)),0)</definedName>
    <definedName name="XDNHC" localSheetId="0">[314]dongiachitiet!$A$62:$J$333</definedName>
    <definedName name="XDNHC" localSheetId="3">[314]dongiachitiet!$A$62:$J$333</definedName>
    <definedName name="XDNHC">[167]dongiachitiet!$A$62:$J$333</definedName>
    <definedName name="xdsnc" localSheetId="0">[75]gtrinh!#REF!</definedName>
    <definedName name="xdsnc" localSheetId="3">[75]gtrinh!#REF!</definedName>
    <definedName name="xdsnc">[9]gtrinh!#REF!</definedName>
    <definedName name="xdsvl" localSheetId="0">[75]gtrinh!#REF!</definedName>
    <definedName name="xdsvl" localSheetId="3">[75]gtrinh!#REF!</definedName>
    <definedName name="xdsvl">[9]gtrinh!#REF!</definedName>
    <definedName name="xfco" localSheetId="0">#REF!</definedName>
    <definedName name="xfco" localSheetId="3">#REF!</definedName>
    <definedName name="xfco">#REF!</definedName>
    <definedName name="xfco3p" localSheetId="0">#REF!</definedName>
    <definedName name="xfco3p" localSheetId="3">#REF!</definedName>
    <definedName name="xfco3p">#REF!</definedName>
    <definedName name="xfconc" localSheetId="0">[64]CHITIET!$G$173</definedName>
    <definedName name="xfconc" localSheetId="3">[64]CHITIET!$G$173</definedName>
    <definedName name="xfconc">'[9]lam-moi'!#REF!</definedName>
    <definedName name="xfconc3p" localSheetId="0">'[75]CHITIET VL-NC'!$G$94</definedName>
    <definedName name="xfconc3p" localSheetId="3">'[75]CHITIET VL-NC'!$G$94</definedName>
    <definedName name="xfconc3p">'[9]CHITIET VL-NC'!$G$94</definedName>
    <definedName name="xfcotnc" localSheetId="0">#REF!</definedName>
    <definedName name="xfcotnc" localSheetId="3">#REF!</definedName>
    <definedName name="xfcotnc">#REF!</definedName>
    <definedName name="xfcotvl" localSheetId="0">#REF!</definedName>
    <definedName name="xfcotvl" localSheetId="3">#REF!</definedName>
    <definedName name="xfcotvl">#REF!</definedName>
    <definedName name="xfcovl" localSheetId="0">[64]CHITIET!$G$169</definedName>
    <definedName name="xfcovl" localSheetId="3">[64]CHITIET!$G$169</definedName>
    <definedName name="xfcovl">'[9]lam-moi'!#REF!</definedName>
    <definedName name="xfcovl3p" localSheetId="0">'[75]CHITIET VL-NC'!$G$90</definedName>
    <definedName name="xfcovl3p" localSheetId="3">'[75]CHITIET VL-NC'!$G$90</definedName>
    <definedName name="xfcovl3p">'[9]CHITIET VL-NC'!$G$90</definedName>
    <definedName name="xfnc" localSheetId="0">'[75]lam-moi'!#REF!</definedName>
    <definedName name="xfnc" localSheetId="3">'[75]lam-moi'!#REF!</definedName>
    <definedName name="xfnc">'[9]lam-moi'!#REF!</definedName>
    <definedName name="xfvl" localSheetId="0">'[75]lam-moi'!#REF!</definedName>
    <definedName name="xfvl" localSheetId="3">'[75]lam-moi'!#REF!</definedName>
    <definedName name="xfvl">'[9]lam-moi'!#REF!</definedName>
    <definedName name="xh" localSheetId="0">#REF!</definedName>
    <definedName name="xh" localSheetId="3">#REF!</definedName>
    <definedName name="xh">#REF!</definedName>
    <definedName name="xh_bq">'[232]truc tiep'!#REF!</definedName>
    <definedName name="xh_bv">'[232]truc tiep'!#REF!</definedName>
    <definedName name="xh_ck">'[232]truc tiep'!#REF!</definedName>
    <definedName name="xh_d1">'[232]truc tiep'!#REF!</definedName>
    <definedName name="xh_d2">'[232]truc tiep'!#REF!</definedName>
    <definedName name="xh_d3">'[232]truc tiep'!#REF!</definedName>
    <definedName name="xh_dl">'[232]truc tiep'!#REF!</definedName>
    <definedName name="xh_kcs">'[232]truc tiep'!#REF!</definedName>
    <definedName name="xh_nb">'[232]truc tiep'!#REF!</definedName>
    <definedName name="xh_ngio">'[232]truc tiep'!#REF!</definedName>
    <definedName name="xh_nv">'[232]truc tiep'!#REF!</definedName>
    <definedName name="xh_t3">'[232]truc tiep'!#REF!</definedName>
    <definedName name="xh_t4">'[232]truc tiep'!#REF!</definedName>
    <definedName name="xh_t5">'[232]truc tiep'!#REF!</definedName>
    <definedName name="xh_t6">'[232]truc tiep'!#REF!</definedName>
    <definedName name="xh_tc">'[232]truc tiep'!#REF!</definedName>
    <definedName name="xh_tm">'[232]truc tiep'!#REF!</definedName>
    <definedName name="xh_vs">'[232]truc tiep'!#REF!</definedName>
    <definedName name="xh_xh">'[232]truc tiep'!#REF!</definedName>
    <definedName name="xhn" localSheetId="0">#REF!</definedName>
    <definedName name="xhn" localSheetId="3">#REF!</definedName>
    <definedName name="xhn">#REF!</definedName>
    <definedName name="xhnnc" localSheetId="0">'[75]lam-moi'!#REF!</definedName>
    <definedName name="xhnnc" localSheetId="3">'[75]lam-moi'!#REF!</definedName>
    <definedName name="xhnnc">'[9]lam-moi'!#REF!</definedName>
    <definedName name="xhnvl" localSheetId="0">'[75]lam-moi'!#REF!</definedName>
    <definedName name="xhnvl" localSheetId="3">'[75]lam-moi'!#REF!</definedName>
    <definedName name="xhnvl">'[9]lam-moi'!#REF!</definedName>
    <definedName name="Xi_m_ng_PC30">'[226]DG '!#REF!</definedName>
    <definedName name="xig" localSheetId="0">#REF!</definedName>
    <definedName name="xig" localSheetId="3">#REF!</definedName>
    <definedName name="xig">#REF!</definedName>
    <definedName name="xig1" localSheetId="0">#REF!</definedName>
    <definedName name="xig1" localSheetId="3">#REF!</definedName>
    <definedName name="xig1">#REF!</definedName>
    <definedName name="xig1nc" localSheetId="0">'[75]lam-moi'!#REF!</definedName>
    <definedName name="xig1nc" localSheetId="3">'[75]lam-moi'!#REF!</definedName>
    <definedName name="xig1nc">'[9]lam-moi'!#REF!</definedName>
    <definedName name="xig1p" localSheetId="0">#REF!</definedName>
    <definedName name="xig1p" localSheetId="3">#REF!</definedName>
    <definedName name="xig1p">#REF!</definedName>
    <definedName name="xig1pnc" localSheetId="0">'[75]lam-moi'!#REF!</definedName>
    <definedName name="xig1pnc" localSheetId="3">'[75]lam-moi'!#REF!</definedName>
    <definedName name="xig1pnc">'[9]lam-moi'!#REF!</definedName>
    <definedName name="xig1pvl" localSheetId="0">'[75]lam-moi'!#REF!</definedName>
    <definedName name="xig1pvl" localSheetId="3">'[75]lam-moi'!#REF!</definedName>
    <definedName name="xig1pvl">'[9]lam-moi'!#REF!</definedName>
    <definedName name="xig1vl" localSheetId="0">'[75]lam-moi'!#REF!</definedName>
    <definedName name="xig1vl" localSheetId="3">'[75]lam-moi'!#REF!</definedName>
    <definedName name="xig1vl">'[9]lam-moi'!#REF!</definedName>
    <definedName name="xig2nc" localSheetId="0">'[75]lam-moi'!#REF!</definedName>
    <definedName name="xig2nc" localSheetId="3">'[75]lam-moi'!#REF!</definedName>
    <definedName name="xig2nc">'[9]lam-moi'!#REF!</definedName>
    <definedName name="xig2vl" localSheetId="0">'[75]lam-moi'!#REF!</definedName>
    <definedName name="xig2vl" localSheetId="3">'[75]lam-moi'!#REF!</definedName>
    <definedName name="xig2vl">'[9]lam-moi'!#REF!</definedName>
    <definedName name="xig3p" localSheetId="0">#REF!</definedName>
    <definedName name="xig3p" localSheetId="3">#REF!</definedName>
    <definedName name="xig3p">#REF!</definedName>
    <definedName name="xiggnc" localSheetId="0">'[75]CHITIET VL-NC'!$G$57</definedName>
    <definedName name="xiggnc" localSheetId="3">'[75]CHITIET VL-NC'!$G$57</definedName>
    <definedName name="xiggnc">'[9]CHITIET VL-NC'!$G$57</definedName>
    <definedName name="xiggvl" localSheetId="0">'[75]CHITIET VL-NC'!$G$53</definedName>
    <definedName name="xiggvl" localSheetId="3">'[75]CHITIET VL-NC'!$G$53</definedName>
    <definedName name="xiggvl">'[9]CHITIET VL-NC'!$G$53</definedName>
    <definedName name="xignc" localSheetId="0">'[75]lam-moi'!#REF!</definedName>
    <definedName name="xignc" localSheetId="3">'[75]lam-moi'!#REF!</definedName>
    <definedName name="xignc">'[9]lam-moi'!#REF!</definedName>
    <definedName name="xignc3p" localSheetId="0">#REF!</definedName>
    <definedName name="xignc3p" localSheetId="3">#REF!</definedName>
    <definedName name="xignc3p">#REF!</definedName>
    <definedName name="xigvl" localSheetId="0">'[75]lam-moi'!#REF!</definedName>
    <definedName name="xigvl" localSheetId="3">'[75]lam-moi'!#REF!</definedName>
    <definedName name="xigvl">'[9]lam-moi'!#REF!</definedName>
    <definedName name="xigvl3p" localSheetId="0">#REF!</definedName>
    <definedName name="xigvl3p" localSheetId="3">#REF!</definedName>
    <definedName name="xigvl3p">#REF!</definedName>
    <definedName name="ximang">'[15]Chiet tinh'!$G$10</definedName>
    <definedName name="XiMangPCB30" localSheetId="0">[323]T.Tinh!#REF!</definedName>
    <definedName name="XiMangPCB30" localSheetId="3">[323]T.Tinh!#REF!</definedName>
    <definedName name="XiMangPCB30">[231]T.Tinh!#REF!</definedName>
    <definedName name="xin" localSheetId="0">#REF!</definedName>
    <definedName name="xin" localSheetId="3">#REF!</definedName>
    <definedName name="xin">#REF!</definedName>
    <definedName name="xin190" localSheetId="0">#REF!</definedName>
    <definedName name="xin190" localSheetId="3">#REF!</definedName>
    <definedName name="xin190">#REF!</definedName>
    <definedName name="xin1903p" localSheetId="0">#REF!</definedName>
    <definedName name="xin1903p" localSheetId="3">#REF!</definedName>
    <definedName name="xin1903p">#REF!</definedName>
    <definedName name="xin190nc" localSheetId="0">'[75]lam-moi'!#REF!</definedName>
    <definedName name="xin190nc" localSheetId="3">'[75]lam-moi'!#REF!</definedName>
    <definedName name="xin190nc">'[9]lam-moi'!#REF!</definedName>
    <definedName name="xin190nc3p" localSheetId="0">'[75]CHITIET VL-NC'!$G$76</definedName>
    <definedName name="xin190nc3p" localSheetId="3">'[75]CHITIET VL-NC'!$G$76</definedName>
    <definedName name="xin190nc3p">'[9]CHITIET VL-NC'!$G$76</definedName>
    <definedName name="xin190vl" localSheetId="0">'[75]lam-moi'!#REF!</definedName>
    <definedName name="xin190vl" localSheetId="3">'[75]lam-moi'!#REF!</definedName>
    <definedName name="xin190vl">'[9]lam-moi'!#REF!</definedName>
    <definedName name="xin190vl3p" localSheetId="0">'[75]CHITIET VL-NC'!$G$72</definedName>
    <definedName name="xin190vl3p" localSheetId="3">'[75]CHITIET VL-NC'!$G$72</definedName>
    <definedName name="xin190vl3p">'[9]CHITIET VL-NC'!$G$72</definedName>
    <definedName name="xin2903p" localSheetId="0">#REF!</definedName>
    <definedName name="xin2903p" localSheetId="3">#REF!</definedName>
    <definedName name="xin2903p">#REF!</definedName>
    <definedName name="xin290nc3p" localSheetId="0">#REF!</definedName>
    <definedName name="xin290nc3p" localSheetId="3">#REF!</definedName>
    <definedName name="xin290nc3p">#REF!</definedName>
    <definedName name="xin290vl3p" localSheetId="0">#REF!</definedName>
    <definedName name="xin290vl3p" localSheetId="3">#REF!</definedName>
    <definedName name="xin290vl3p">#REF!</definedName>
    <definedName name="xin3p" localSheetId="0">#REF!</definedName>
    <definedName name="xin3p" localSheetId="3">#REF!</definedName>
    <definedName name="xin3p">#REF!</definedName>
    <definedName name="xin901nc" localSheetId="0">'[75]lam-moi'!#REF!</definedName>
    <definedName name="xin901nc" localSheetId="3">'[75]lam-moi'!#REF!</definedName>
    <definedName name="xin901nc">'[9]lam-moi'!#REF!</definedName>
    <definedName name="xin901vl" localSheetId="0">'[75]lam-moi'!#REF!</definedName>
    <definedName name="xin901vl" localSheetId="3">'[75]lam-moi'!#REF!</definedName>
    <definedName name="xin901vl">'[9]lam-moi'!#REF!</definedName>
    <definedName name="xind" localSheetId="0">#REF!</definedName>
    <definedName name="xind" localSheetId="3">#REF!</definedName>
    <definedName name="xind">#REF!</definedName>
    <definedName name="xind1p" localSheetId="0">#REF!</definedName>
    <definedName name="xind1p" localSheetId="3">#REF!</definedName>
    <definedName name="xind1p">#REF!</definedName>
    <definedName name="xind1pnc" localSheetId="0">'[75]lam-moi'!#REF!</definedName>
    <definedName name="xind1pnc" localSheetId="3">'[75]lam-moi'!#REF!</definedName>
    <definedName name="xind1pnc">'[9]lam-moi'!#REF!</definedName>
    <definedName name="xind1pvl" localSheetId="0">'[75]lam-moi'!#REF!</definedName>
    <definedName name="xind1pvl" localSheetId="3">'[75]lam-moi'!#REF!</definedName>
    <definedName name="xind1pvl">'[9]lam-moi'!#REF!</definedName>
    <definedName name="xind3p" localSheetId="0">#REF!</definedName>
    <definedName name="xind3p" localSheetId="3">#REF!</definedName>
    <definedName name="xind3p">#REF!</definedName>
    <definedName name="xindnc" localSheetId="0">'[75]lam-moi'!#REF!</definedName>
    <definedName name="xindnc" localSheetId="3">'[75]lam-moi'!#REF!</definedName>
    <definedName name="xindnc">'[9]lam-moi'!#REF!</definedName>
    <definedName name="xindnc1p" localSheetId="0">#REF!</definedName>
    <definedName name="xindnc1p" localSheetId="3">#REF!</definedName>
    <definedName name="xindnc1p">#REF!</definedName>
    <definedName name="xindnc3p" localSheetId="0">'[75]CHITIET VL-NC'!$G$85</definedName>
    <definedName name="xindnc3p" localSheetId="3">'[75]CHITIET VL-NC'!$G$85</definedName>
    <definedName name="xindnc3p">'[9]CHITIET VL-NC'!$G$85</definedName>
    <definedName name="xindvl" localSheetId="0">'[75]lam-moi'!#REF!</definedName>
    <definedName name="xindvl" localSheetId="3">'[75]lam-moi'!#REF!</definedName>
    <definedName name="xindvl">'[9]lam-moi'!#REF!</definedName>
    <definedName name="xindvl1p" localSheetId="0">#REF!</definedName>
    <definedName name="xindvl1p" localSheetId="3">#REF!</definedName>
    <definedName name="xindvl1p">#REF!</definedName>
    <definedName name="xindvl3p" localSheetId="0">'[75]CHITIET VL-NC'!$G$80</definedName>
    <definedName name="xindvl3p" localSheetId="3">'[75]CHITIET VL-NC'!$G$80</definedName>
    <definedName name="xindvl3p">'[9]CHITIET VL-NC'!$G$80</definedName>
    <definedName name="xing1p" localSheetId="0">#REF!</definedName>
    <definedName name="xing1p" localSheetId="3">#REF!</definedName>
    <definedName name="xing1p">#REF!</definedName>
    <definedName name="xing1pnc" localSheetId="0">'[75]lam-moi'!#REF!</definedName>
    <definedName name="xing1pnc" localSheetId="3">'[75]lam-moi'!#REF!</definedName>
    <definedName name="xing1pnc">'[9]lam-moi'!#REF!</definedName>
    <definedName name="xing1pvl" localSheetId="0">'[75]lam-moi'!#REF!</definedName>
    <definedName name="xing1pvl" localSheetId="3">'[75]lam-moi'!#REF!</definedName>
    <definedName name="xing1pvl">'[9]lam-moi'!#REF!</definedName>
    <definedName name="xingnc1p" localSheetId="0">#REF!</definedName>
    <definedName name="xingnc1p" localSheetId="3">#REF!</definedName>
    <definedName name="xingnc1p">#REF!</definedName>
    <definedName name="xingvl1p" localSheetId="0">#REF!</definedName>
    <definedName name="xingvl1p" localSheetId="3">#REF!</definedName>
    <definedName name="xingvl1p">#REF!</definedName>
    <definedName name="xinnc" localSheetId="0">'[75]lam-moi'!#REF!</definedName>
    <definedName name="xinnc" localSheetId="3">'[75]lam-moi'!#REF!</definedName>
    <definedName name="xinnc">'[9]lam-moi'!#REF!</definedName>
    <definedName name="xinnc3p" localSheetId="0">#REF!</definedName>
    <definedName name="xinnc3p" localSheetId="3">#REF!</definedName>
    <definedName name="xinnc3p">#REF!</definedName>
    <definedName name="xint1p" localSheetId="0">#REF!</definedName>
    <definedName name="xint1p" localSheetId="3">#REF!</definedName>
    <definedName name="xint1p">#REF!</definedName>
    <definedName name="xinvl" localSheetId="0">'[75]lam-moi'!#REF!</definedName>
    <definedName name="xinvl" localSheetId="3">'[75]lam-moi'!#REF!</definedName>
    <definedName name="xinvl">'[9]lam-moi'!#REF!</definedName>
    <definedName name="xinvl3p" localSheetId="0">#REF!</definedName>
    <definedName name="xinvl3p" localSheetId="3">#REF!</definedName>
    <definedName name="xinvl3p">#REF!</definedName>
    <definedName name="xit" localSheetId="0">#REF!</definedName>
    <definedName name="xit" localSheetId="3">#REF!</definedName>
    <definedName name="xit">#REF!</definedName>
    <definedName name="xit1" localSheetId="0">#REF!</definedName>
    <definedName name="xit1" localSheetId="3">#REF!</definedName>
    <definedName name="xit1">#REF!</definedName>
    <definedName name="xit1nc" localSheetId="0">'[75]lam-moi'!#REF!</definedName>
    <definedName name="xit1nc" localSheetId="3">'[75]lam-moi'!#REF!</definedName>
    <definedName name="xit1nc">'[9]lam-moi'!#REF!</definedName>
    <definedName name="xit1p" localSheetId="0">#REF!</definedName>
    <definedName name="xit1p" localSheetId="3">#REF!</definedName>
    <definedName name="xit1p">#REF!</definedName>
    <definedName name="xit1pnc" localSheetId="0">'[75]lam-moi'!#REF!</definedName>
    <definedName name="xit1pnc" localSheetId="3">'[75]lam-moi'!#REF!</definedName>
    <definedName name="xit1pnc">'[9]lam-moi'!#REF!</definedName>
    <definedName name="xit1pvl" localSheetId="0">'[75]lam-moi'!#REF!</definedName>
    <definedName name="xit1pvl" localSheetId="3">'[75]lam-moi'!#REF!</definedName>
    <definedName name="xit1pvl">'[9]lam-moi'!#REF!</definedName>
    <definedName name="xit1vl" localSheetId="0">'[75]lam-moi'!#REF!</definedName>
    <definedName name="xit1vl" localSheetId="3">'[75]lam-moi'!#REF!</definedName>
    <definedName name="xit1vl">'[9]lam-moi'!#REF!</definedName>
    <definedName name="xit2nc" localSheetId="0">'[75]lam-moi'!#REF!</definedName>
    <definedName name="xit2nc" localSheetId="3">'[75]lam-moi'!#REF!</definedName>
    <definedName name="xit2nc">'[9]lam-moi'!#REF!</definedName>
    <definedName name="xit2nc3p" localSheetId="0">#REF!</definedName>
    <definedName name="xit2nc3p" localSheetId="3">#REF!</definedName>
    <definedName name="xit2nc3p">#REF!</definedName>
    <definedName name="xit2vl" localSheetId="0">'[75]lam-moi'!#REF!</definedName>
    <definedName name="xit2vl" localSheetId="3">'[75]lam-moi'!#REF!</definedName>
    <definedName name="xit2vl">'[9]lam-moi'!#REF!</definedName>
    <definedName name="xit2vl3p" localSheetId="0">#REF!</definedName>
    <definedName name="xit2vl3p" localSheetId="3">#REF!</definedName>
    <definedName name="xit2vl3p">#REF!</definedName>
    <definedName name="xit3p" localSheetId="0">#REF!</definedName>
    <definedName name="xit3p" localSheetId="3">#REF!</definedName>
    <definedName name="xit3p">#REF!</definedName>
    <definedName name="xitnc" localSheetId="0">'[75]lam-moi'!#REF!</definedName>
    <definedName name="xitnc" localSheetId="3">'[75]lam-moi'!#REF!</definedName>
    <definedName name="xitnc">'[9]lam-moi'!#REF!</definedName>
    <definedName name="xitnc3p" localSheetId="0">#REF!</definedName>
    <definedName name="xitnc3p" localSheetId="3">#REF!</definedName>
    <definedName name="xitnc3p">#REF!</definedName>
    <definedName name="xittnc" localSheetId="0">'[75]CHITIET VL-NC'!$G$48</definedName>
    <definedName name="xittnc" localSheetId="3">'[75]CHITIET VL-NC'!$G$48</definedName>
    <definedName name="xittnc">'[9]CHITIET VL-NC'!$G$48</definedName>
    <definedName name="xittvl" localSheetId="0">'[75]CHITIET VL-NC'!$G$44</definedName>
    <definedName name="xittvl" localSheetId="3">'[75]CHITIET VL-NC'!$G$44</definedName>
    <definedName name="xittvl">'[9]CHITIET VL-NC'!$G$44</definedName>
    <definedName name="xitvl" localSheetId="0">'[75]lam-moi'!#REF!</definedName>
    <definedName name="xitvl" localSheetId="3">'[75]lam-moi'!#REF!</definedName>
    <definedName name="xitvl">'[9]lam-moi'!#REF!</definedName>
    <definedName name="xitvl3p" localSheetId="0">#REF!</definedName>
    <definedName name="xitvl3p" localSheetId="3">#REF!</definedName>
    <definedName name="xitvl3p">#REF!</definedName>
    <definedName name="xl" localSheetId="0">[85]THKP!#REF!</definedName>
    <definedName name="xl" localSheetId="3">[85]THKP!#REF!</definedName>
    <definedName name="xl">#REF!</definedName>
    <definedName name="xl_goi111" localSheetId="0">'[315]Xu ly SC'!$S$10:$S2491</definedName>
    <definedName name="xl_goi111" localSheetId="3">'[315]Xu ly SC'!$S$10:$S2491</definedName>
    <definedName name="xl_goi111">'[169]Xu ly SC'!$S$10:$S2491</definedName>
    <definedName name="xl_locbh" localSheetId="0">'[315]Xu ly SC'!$O$10:$O2491</definedName>
    <definedName name="xl_locbh" localSheetId="3">'[315]Xu ly SC'!$O$10:$O2491</definedName>
    <definedName name="xl_locbh">'[169]Xu ly SC'!$O$10:$O2491</definedName>
    <definedName name="xl_nkco" localSheetId="0">'[315]Xu ly SC'!$H$10:$H2491</definedName>
    <definedName name="xl_nkco" localSheetId="3">'[315]Xu ly SC'!$H$10:$H2491</definedName>
    <definedName name="xl_nkco">'[169]Xu ly SC'!$H$10:$H2491</definedName>
    <definedName name="xl_nkno" localSheetId="0">'[315]Xu ly SC'!$G$10:$G2491</definedName>
    <definedName name="xl_nkno" localSheetId="3">'[315]Xu ly SC'!$G$10:$G2491</definedName>
    <definedName name="xl_nkno">'[169]Xu ly SC'!$G$10:$G2491</definedName>
    <definedName name="xl_sotien" localSheetId="0">'[315]Xu ly SC'!$AD$10:$AD2491</definedName>
    <definedName name="xl_sotien" localSheetId="3">'[315]Xu ly SC'!$AD$10:$AD2491</definedName>
    <definedName name="xl_sotien">'[169]Xu ly SC'!$AD$10:$AD2491</definedName>
    <definedName name="xl_thang" localSheetId="0">'[315]Xu ly SC'!$V$10:$V2491</definedName>
    <definedName name="xl_thang" localSheetId="3">'[315]Xu ly SC'!$V$10:$V2491</definedName>
    <definedName name="xl_thang">'[169]Xu ly SC'!$V$10:$V2491</definedName>
    <definedName name="xlc" localSheetId="0">[85]THKP!#REF!</definedName>
    <definedName name="xlc" localSheetId="3">[85]THKP!#REF!</definedName>
    <definedName name="xlc">#REF!</definedName>
    <definedName name="xlk" localSheetId="0">[85]THKP!#REF!</definedName>
    <definedName name="xlk" localSheetId="3">[85]THKP!#REF!</definedName>
    <definedName name="xlk">#REF!</definedName>
    <definedName name="xls" localSheetId="0" hidden="1">{"'Sheet1'!$L$16"}</definedName>
    <definedName name="xls" localSheetId="3" hidden="1">{"'Sheet1'!$L$16"}</definedName>
    <definedName name="xls" hidden="1">{"'Sheet1'!$L$16"}</definedName>
    <definedName name="xm" localSheetId="0">[49]gvl!$N$16</definedName>
    <definedName name="xm" localSheetId="3">[49]gvl!$N$16</definedName>
    <definedName name="xm">[8]gvl!$N$16</definedName>
    <definedName name="XM.M10.1">'[14]Giai trinh'!#REF!</definedName>
    <definedName name="XM.M10.2">'[14]Giai trinh'!#REF!</definedName>
    <definedName name="XM.MDT">'[14]Giai trinh'!#REF!</definedName>
    <definedName name="_XM30">'[226]DG '!#REF!</definedName>
    <definedName name="XMcatden50">#REF!</definedName>
    <definedName name="XMcatden75">#REF!</definedName>
    <definedName name="xmcatvang100">#REF!</definedName>
    <definedName name="XMcatvang50">#REF!</definedName>
    <definedName name="XMcatvang75">#REF!</definedName>
    <definedName name="xmcax">#REF!</definedName>
    <definedName name="xmp40">#REF!</definedName>
    <definedName name="xmtrang">#REF!</definedName>
    <definedName name="xn" localSheetId="0">#REF!</definedName>
    <definedName name="xn" localSheetId="3">#REF!</definedName>
    <definedName name="xn">#REF!</definedName>
    <definedName name="XOANHAP" localSheetId="0">'[321]Nhap VT oto'!$D$2237:$E$2835,'[321]Nhap VT oto'!$G$2237:$O$2835</definedName>
    <definedName name="XOANHAP" localSheetId="3">'[321]Nhap VT oto'!$D$2237:$E$2835,'[321]Nhap VT oto'!$G$2237:$O$2835</definedName>
    <definedName name="XOANHAP">'[229]Nhap VT oto'!$D$2237:$E$2835,'[229]Nhap VT oto'!$G$2237:$O$2835</definedName>
    <definedName name="xoanhapk" localSheetId="0">#REF!,#REF!</definedName>
    <definedName name="xoanhapk" localSheetId="3">#REF!,#REF!</definedName>
    <definedName name="xoanhapk">#REF!,#REF!</definedName>
    <definedName name="xoanhapl" localSheetId="0">#REF!,#REF!</definedName>
    <definedName name="xoanhapl" localSheetId="3">#REF!,#REF!</definedName>
    <definedName name="xoanhapl">#REF!,#REF!</definedName>
    <definedName name="xòatuon">#REF!</definedName>
    <definedName name="xoaxuatk" localSheetId="0">#REF!</definedName>
    <definedName name="xoaxuatk" localSheetId="3">#REF!</definedName>
    <definedName name="xoaxuatk">#REF!</definedName>
    <definedName name="xoaxuatl" localSheetId="0">#REF!</definedName>
    <definedName name="xoaxuatl" localSheetId="3">#REF!</definedName>
    <definedName name="xoaxuatl">#REF!</definedName>
    <definedName name="xr1nc" localSheetId="0">'[75]lam-moi'!#REF!</definedName>
    <definedName name="xr1nc" localSheetId="3">'[75]lam-moi'!#REF!</definedName>
    <definedName name="xr1nc">'[9]lam-moi'!#REF!</definedName>
    <definedName name="xr1vl" localSheetId="0">'[75]lam-moi'!#REF!</definedName>
    <definedName name="xr1vl" localSheetId="3">'[75]lam-moi'!#REF!</definedName>
    <definedName name="xr1vl">'[9]lam-moi'!#REF!</definedName>
    <definedName name="XREF_COLUMN_1" hidden="1">#REF!</definedName>
    <definedName name="XREF_COLUMN_2" hidden="1">#REF!</definedName>
    <definedName name="XREF_COLUMN_3" hidden="1">#REF!</definedName>
    <definedName name="XRefActiveRow" hidden="1">#REF!</definedName>
    <definedName name="XRefColumnsCount" hidden="1">3</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9</definedName>
    <definedName name="XTN" localSheetId="0">[320]May!$E$67</definedName>
    <definedName name="XTN" localSheetId="3">[320]May!$E$67</definedName>
    <definedName name="XTN">[227]May!$E$67</definedName>
    <definedName name="xtr3pnc" localSheetId="0">[75]gtrinh!#REF!</definedName>
    <definedName name="xtr3pnc" localSheetId="3">[75]gtrinh!#REF!</definedName>
    <definedName name="xtr3pnc">[9]gtrinh!#REF!</definedName>
    <definedName name="xtr3pvl" localSheetId="0">[75]gtrinh!#REF!</definedName>
    <definedName name="xtr3pvl" localSheetId="3">[75]gtrinh!#REF!</definedName>
    <definedName name="xtr3pvl">[9]gtrinh!#REF!</definedName>
    <definedName name="Xuân" localSheetId="0">#REF!</definedName>
    <definedName name="Xuân" localSheetId="3">#REF!</definedName>
    <definedName name="Xuân">#REF!</definedName>
    <definedName name="xuat_hien">[204]ptdg!$C$11:$C$296</definedName>
    <definedName name="Xuat_hien1">[12]DTCT!$A$7:$A$238</definedName>
    <definedName name="xuat156cho154" localSheetId="0">IF(ISNA(VLOOKUP('[315]NKKD '!$B1,'[315]TH kho CS'!$C$6:$K$20,6,0)),0,VLOOKUP('[315]NKKD '!$B1,'[315]TH kho CS'!$C$6:$K$20,6,0))</definedName>
    <definedName name="xuat156cho154" localSheetId="3">IF(ISNA(VLOOKUP('[315]NKKD '!$B1,'[315]TH kho CS'!$C$6:$K$20,6,0)),0,VLOOKUP('[315]NKKD '!$B1,'[315]TH kho CS'!$C$6:$K$20,6,0))</definedName>
    <definedName name="xuat156cho154">IF(ISNA(VLOOKUP('[169]NKKD '!$B1,'[169]TH kho CS'!$C$6:$K$20,6,0)),0,VLOOKUP('[169]NKKD '!$B1,'[169]TH kho CS'!$C$6:$K$20,6,0))</definedName>
    <definedName name="xuat156cho632" localSheetId="0">IF(ISNA(VLOOKUP('[315]NKKD '!$B1,'[315]TH kho CS'!$C$6:$K$20,5,0)),0,VLOOKUP('[315]NKKD '!$B1,'[315]TH kho CS'!$C$6:$K$20,5,0))</definedName>
    <definedName name="xuat156cho632" localSheetId="3">IF(ISNA(VLOOKUP('[315]NKKD '!$B1,'[315]TH kho CS'!$C$6:$K$20,5,0)),0,VLOOKUP('[315]NKKD '!$B1,'[315]TH kho CS'!$C$6:$K$20,5,0))</definedName>
    <definedName name="xuat156cho632">IF(ISNA(VLOOKUP('[169]NKKD '!$B1,'[169]TH kho CS'!$C$6:$K$20,5,0)),0,VLOOKUP('[169]NKKD '!$B1,'[169]TH kho CS'!$C$6:$K$20,5,0))</definedName>
    <definedName name="xuatthan" localSheetId="0">#REF!</definedName>
    <definedName name="xuatthan" localSheetId="3">#REF!</definedName>
    <definedName name="xuatthan">#REF!</definedName>
    <definedName name="xx" localSheetId="0" hidden="1">{#N/A,#N/A,FALSE,"Aging Summary";#N/A,#N/A,FALSE,"Ratio Analysis";#N/A,#N/A,FALSE,"Test 120 Day Accts";#N/A,#N/A,FALSE,"Tickmarks"}</definedName>
    <definedName name="xx" localSheetId="3" hidden="1">{#N/A,#N/A,FALSE,"Aging Summary";#N/A,#N/A,FALSE,"Ratio Analysis";#N/A,#N/A,FALSE,"Test 120 Day Accts";#N/A,#N/A,FALSE,"Tickmarks"}</definedName>
    <definedName name="xx" hidden="1">{#N/A,#N/A,FALSE,"Aging Summary";#N/A,#N/A,FALSE,"Ratio Analysis";#N/A,#N/A,FALSE,"Test 120 Day Accts";#N/A,#N/A,FALSE,"Tickmarks"}</definedName>
    <definedName name="_xx1">'[152]3.1.1'!$E$166</definedName>
    <definedName name="_xx12">'[152]3.1.1'!$F$166</definedName>
    <definedName name="_xx2">'[152]3.1.1'!$F$166</definedName>
    <definedName name="_xx3">#REF!</definedName>
    <definedName name="_xx4">#REF!</definedName>
    <definedName name="_xx5">#REF!</definedName>
    <definedName name="_xx6">#REF!</definedName>
    <definedName name="_xx7">#REF!</definedName>
    <definedName name="XXX1">'[152]2.3.3'!#REF!</definedName>
    <definedName name="xy2.5.1">'[152]2.5.1'!$E$164</definedName>
    <definedName name="xy5.3.1">'[152]5.3.1'!$E$72</definedName>
    <definedName name="xz2.5.1">'[152]2.5.1'!$F$164</definedName>
    <definedName name="xz5.3.1">'[152]5.3.1'!$F$72</definedName>
    <definedName name="Y" localSheetId="0">BlankMacro1</definedName>
    <definedName name="Y" localSheetId="3">BlankMacro1</definedName>
    <definedName name="Y">BlankMacro1</definedName>
    <definedName name="y_list">[228]Section!$C$12:$C$42</definedName>
    <definedName name="ycp">[228]Section!$L$47:$L$51</definedName>
    <definedName name="Yeu_To">[168]DS!$A$2:$B$912</definedName>
    <definedName name="yt_bq">'[232]truc tiep'!#REF!</definedName>
    <definedName name="yt_bv">'[232]truc tiep'!#REF!</definedName>
    <definedName name="yt_ck">'[232]truc tiep'!#REF!</definedName>
    <definedName name="yt_d1">'[232]truc tiep'!#REF!</definedName>
    <definedName name="yt_d2">'[232]truc tiep'!#REF!</definedName>
    <definedName name="yt_d3">'[232]truc tiep'!#REF!</definedName>
    <definedName name="yt_dl">'[232]truc tiep'!#REF!</definedName>
    <definedName name="yt_kcs">'[232]truc tiep'!#REF!</definedName>
    <definedName name="yt_nb">'[232]truc tiep'!#REF!</definedName>
    <definedName name="yt_ngio">'[232]truc tiep'!#REF!</definedName>
    <definedName name="yt_nv">'[232]truc tiep'!#REF!</definedName>
    <definedName name="yt_t3">'[232]truc tiep'!#REF!</definedName>
    <definedName name="yt_t4">'[232]truc tiep'!#REF!</definedName>
    <definedName name="yt_t5">'[232]truc tiep'!#REF!</definedName>
    <definedName name="yt_t6">'[232]truc tiep'!#REF!</definedName>
    <definedName name="yt_tc">'[232]truc tiep'!#REF!</definedName>
    <definedName name="yt_tm">'[232]truc tiep'!#REF!</definedName>
    <definedName name="yt_vs">'[232]truc tiep'!#REF!</definedName>
    <definedName name="yt_xh">'[232]truc tiep'!#REF!</definedName>
    <definedName name="yy">#REF!</definedName>
    <definedName name="_yy1">'[152]3.1.4'!$E$114</definedName>
    <definedName name="_yy2">'[152]3.1.4'!$F$114</definedName>
    <definedName name="Z" localSheetId="0">#REF!</definedName>
    <definedName name="Z" localSheetId="3">#REF!</definedName>
    <definedName name="Z">#REF!</definedName>
    <definedName name="z112.4.3">'[152]2.4.3'!$F$64</definedName>
    <definedName name="Zw">'[147]N-luc'!#REF!</definedName>
    <definedName name="_zx1">'[152]2.5.1'!$A$11</definedName>
    <definedName name="ZYX" localSheetId="0">#REF!</definedName>
    <definedName name="ZYX" localSheetId="3">#REF!</definedName>
    <definedName name="ZYX">#REF!</definedName>
    <definedName name="ZZZ" localSheetId="0">#REF!</definedName>
    <definedName name="ZZZ" localSheetId="3">#REF!</definedName>
    <definedName name="ZZZ">#REF!</definedName>
    <definedName name="もりた">#REF!</definedName>
    <definedName name="견적" localSheetId="0" hidden="1">{#N/A,#N/A,FALSE,"CCTV"}</definedName>
    <definedName name="견적" localSheetId="3" hidden="1">{#N/A,#N/A,FALSE,"CCTV"}</definedName>
    <definedName name="견적" hidden="1">{#N/A,#N/A,FALSE,"CCTV"}</definedName>
    <definedName name="견적2" localSheetId="0" hidden="1">{#N/A,#N/A,FALSE,"CCTV"}</definedName>
    <definedName name="견적2" localSheetId="3" hidden="1">{#N/A,#N/A,FALSE,"CCTV"}</definedName>
    <definedName name="견적2" hidden="1">{#N/A,#N/A,FALSE,"CCTV"}</definedName>
    <definedName name="견적SHEET" localSheetId="0" hidden="1">{#N/A,#N/A,FALSE,"CCTV"}</definedName>
    <definedName name="견적SHEET" localSheetId="3" hidden="1">{#N/A,#N/A,FALSE,"CCTV"}</definedName>
    <definedName name="견적SHEET" hidden="1">{#N/A,#N/A,FALSE,"CCTV"}</definedName>
    <definedName name="래그" localSheetId="0" hidden="1">{#N/A,#N/A,FALSE,"CCTV"}</definedName>
    <definedName name="래그" localSheetId="3" hidden="1">{#N/A,#N/A,FALSE,"CCTV"}</definedName>
    <definedName name="래그" hidden="1">{#N/A,#N/A,FALSE,"CCTV"}</definedName>
    <definedName name="샘풀카피" localSheetId="0" hidden="1">{#N/A,#N/A,FALSE,"CCTV"}</definedName>
    <definedName name="샘풀카피" localSheetId="3" hidden="1">{#N/A,#N/A,FALSE,"CCTV"}</definedName>
    <definedName name="샘풀카피" hidden="1">{#N/A,#N/A,FALSE,"CCTV"}</definedName>
    <definedName name="샘플카피2" localSheetId="0" hidden="1">{#N/A,#N/A,FALSE,"CCTV"}</definedName>
    <definedName name="샘플카피2" localSheetId="3" hidden="1">{#N/A,#N/A,FALSE,"CCTV"}</definedName>
    <definedName name="샘플카피2" hidden="1">{#N/A,#N/A,FALSE,"CCTV"}</definedName>
    <definedName name="샘플카피3" localSheetId="0" hidden="1">{#N/A,#N/A,FALSE,"CCTV"}</definedName>
    <definedName name="샘플카피3" localSheetId="3" hidden="1">{#N/A,#N/A,FALSE,"CCTV"}</definedName>
    <definedName name="샘플카피3" hidden="1">{#N/A,#N/A,FALSE,"CCTV"}</definedName>
    <definedName name="전">#REF!</definedName>
    <definedName name="주택사업본부">#REF!</definedName>
    <definedName name="철구사업본부">#REF!</definedName>
    <definedName name="勝">#REF!</definedName>
    <definedName name="템플리트모듈1" localSheetId="0">BlankMacro1</definedName>
    <definedName name="템플리트모듈1" localSheetId="3">BlankMacro1</definedName>
    <definedName name="템플리트모듈1">BlankMacro1</definedName>
    <definedName name="템플리트모듈2" localSheetId="0">BlankMacro1</definedName>
    <definedName name="템플리트모듈2" localSheetId="3">BlankMacro1</definedName>
    <definedName name="템플리트모듈2">BlankMacro1</definedName>
    <definedName name="템플리트모듈3" localSheetId="0">BlankMacro1</definedName>
    <definedName name="템플리트모듈3" localSheetId="3">BlankMacro1</definedName>
    <definedName name="템플리트모듈3">BlankMacro1</definedName>
    <definedName name="템플리트모듈4" localSheetId="0">BlankMacro1</definedName>
    <definedName name="템플리트모듈4" localSheetId="3">BlankMacro1</definedName>
    <definedName name="템플리트모듈4">BlankMacro1</definedName>
    <definedName name="템플리트모듈5" localSheetId="0">BlankMacro1</definedName>
    <definedName name="템플리트모듈5" localSheetId="3">BlankMacro1</definedName>
    <definedName name="템플리트모듈5">BlankMacro1</definedName>
    <definedName name="템플리트모듈6" localSheetId="0">BlankMacro1</definedName>
    <definedName name="템플리트모듈6" localSheetId="3">BlankMacro1</definedName>
    <definedName name="템플리트모듈6">BlankMacro1</definedName>
    <definedName name="피팅" localSheetId="0">BlankMacro1</definedName>
    <definedName name="피팅" localSheetId="3">BlankMacro1</definedName>
    <definedName name="피팅">BlankMacro1</definedName>
    <definedName name="工事">#REF!</definedName>
    <definedName name="現法">#REF!</definedName>
    <definedName name="直轄">#REF!</definedName>
  </definedNames>
  <calcPr calcId="144525" fullCalcOnLoad="1"/>
</workbook>
</file>

<file path=xl/calcChain.xml><?xml version="1.0" encoding="utf-8"?>
<calcChain xmlns="http://schemas.openxmlformats.org/spreadsheetml/2006/main">
  <c r="AA15" i="4" l="1"/>
  <c r="AA16" i="4"/>
  <c r="H105" i="4"/>
  <c r="N105" i="4"/>
  <c r="X105" i="4"/>
  <c r="H106" i="4"/>
  <c r="H111" i="4"/>
  <c r="H117" i="4"/>
  <c r="H131" i="4"/>
  <c r="H143" i="4"/>
  <c r="H147" i="4"/>
  <c r="H115" i="4"/>
  <c r="X115" i="4"/>
  <c r="N116" i="4"/>
  <c r="H127" i="4"/>
  <c r="N127" i="4"/>
  <c r="X127" i="4"/>
  <c r="H138" i="4"/>
  <c r="N138" i="4"/>
  <c r="X138" i="4"/>
  <c r="H148" i="4"/>
  <c r="N148" i="4"/>
  <c r="X148" i="4"/>
  <c r="E152" i="4"/>
  <c r="G152" i="4"/>
  <c r="I152" i="4"/>
  <c r="L152" i="4"/>
  <c r="P152" i="4"/>
  <c r="S152" i="4"/>
  <c r="E153" i="4"/>
  <c r="G153" i="4"/>
  <c r="I153" i="4"/>
  <c r="L153" i="4"/>
  <c r="P153" i="4"/>
  <c r="S153" i="4"/>
  <c r="E154" i="4"/>
  <c r="G154" i="4"/>
  <c r="I154" i="4"/>
  <c r="L154" i="4"/>
  <c r="P154" i="4"/>
  <c r="S154" i="4"/>
  <c r="E155" i="4"/>
  <c r="S155" i="4"/>
  <c r="S156" i="4"/>
  <c r="E157" i="4"/>
  <c r="G157" i="4"/>
  <c r="I157" i="4"/>
  <c r="L157" i="4"/>
  <c r="S157" i="4"/>
  <c r="X157" i="4"/>
  <c r="E158" i="4"/>
  <c r="G158" i="4"/>
  <c r="I158" i="4"/>
  <c r="L158" i="4"/>
  <c r="E159" i="4"/>
  <c r="G159" i="4"/>
  <c r="I159" i="4"/>
  <c r="L159" i="4"/>
  <c r="P159" i="4"/>
  <c r="X159" i="4"/>
  <c r="E161" i="4"/>
  <c r="G161" i="4"/>
  <c r="I161" i="4"/>
  <c r="L161" i="4"/>
  <c r="P161" i="4"/>
  <c r="S161" i="4"/>
  <c r="X161" i="4"/>
  <c r="L162" i="4"/>
  <c r="P162" i="4"/>
  <c r="S162" i="4"/>
  <c r="S163" i="4"/>
  <c r="E164" i="4"/>
  <c r="G164" i="4"/>
  <c r="I164" i="4"/>
  <c r="L164" i="4"/>
  <c r="E165" i="4"/>
  <c r="G165" i="4"/>
  <c r="I165" i="4"/>
  <c r="L165" i="4"/>
  <c r="S165" i="4"/>
  <c r="X165" i="4"/>
  <c r="E166" i="4"/>
  <c r="G166" i="4"/>
  <c r="I166" i="4"/>
  <c r="L166" i="4"/>
  <c r="L167" i="4"/>
  <c r="L170" i="4"/>
  <c r="E167" i="4"/>
  <c r="I167" i="4"/>
  <c r="P167" i="4"/>
  <c r="E169" i="4"/>
  <c r="G169" i="4"/>
  <c r="I169" i="4"/>
  <c r="L169" i="4"/>
  <c r="P169" i="4"/>
  <c r="E170" i="4"/>
  <c r="I170" i="4"/>
  <c r="P170" i="4"/>
  <c r="R172" i="4"/>
  <c r="R173" i="4"/>
  <c r="R174" i="4"/>
  <c r="P210" i="4"/>
  <c r="B217" i="4"/>
  <c r="P217" i="4"/>
  <c r="I226" i="4"/>
  <c r="I227" i="4"/>
  <c r="I228" i="4"/>
  <c r="I223" i="4"/>
  <c r="X223" i="4"/>
  <c r="H251" i="4"/>
  <c r="H261" i="4"/>
  <c r="H268" i="4"/>
  <c r="H272" i="4"/>
  <c r="H283" i="4"/>
  <c r="H289" i="4"/>
  <c r="H303" i="4"/>
  <c r="H308" i="4"/>
  <c r="H331" i="4"/>
  <c r="H340" i="4"/>
  <c r="H258" i="4"/>
  <c r="H256" i="4"/>
  <c r="N256" i="4"/>
  <c r="H260" i="4"/>
  <c r="N260" i="4"/>
  <c r="X260" i="4"/>
  <c r="H266" i="4"/>
  <c r="H267" i="4"/>
  <c r="N267" i="4"/>
  <c r="H271" i="4"/>
  <c r="N271" i="4"/>
  <c r="X271" i="4"/>
  <c r="H282" i="4"/>
  <c r="N282" i="4"/>
  <c r="X282" i="4"/>
  <c r="H288" i="4"/>
  <c r="N288" i="4"/>
  <c r="X288" i="4"/>
  <c r="Z297" i="4"/>
  <c r="Z301" i="4"/>
  <c r="Z300" i="4"/>
  <c r="H301" i="4"/>
  <c r="H302" i="4"/>
  <c r="X302" i="4"/>
  <c r="N302" i="4"/>
  <c r="Z302" i="4"/>
  <c r="H304" i="4"/>
  <c r="X304" i="4"/>
  <c r="H305" i="4"/>
  <c r="N305" i="4"/>
  <c r="X305" i="4"/>
  <c r="Z305" i="4"/>
  <c r="H307" i="4"/>
  <c r="N307" i="4"/>
  <c r="H310" i="4"/>
  <c r="H309" i="4"/>
  <c r="X309" i="4"/>
  <c r="N310" i="4"/>
  <c r="N311" i="4"/>
  <c r="N309" i="4"/>
  <c r="H316" i="4"/>
  <c r="N316" i="4"/>
  <c r="S354" i="4"/>
  <c r="AH354" i="4"/>
  <c r="S355" i="4"/>
  <c r="AH355" i="4"/>
  <c r="S356" i="4"/>
  <c r="AH356" i="4"/>
  <c r="S357" i="4"/>
  <c r="AH357" i="4"/>
  <c r="S358" i="4"/>
  <c r="AH358" i="4"/>
  <c r="S360" i="4"/>
  <c r="AH360" i="4"/>
  <c r="D361" i="4"/>
  <c r="F361" i="4"/>
  <c r="H361" i="4"/>
  <c r="J361" i="4"/>
  <c r="J362" i="4"/>
  <c r="J369" i="4"/>
  <c r="M361" i="4"/>
  <c r="P361" i="4"/>
  <c r="Y361" i="4"/>
  <c r="Y362" i="4"/>
  <c r="Y369" i="4"/>
  <c r="AA361" i="4"/>
  <c r="AC361" i="4"/>
  <c r="AC362" i="4"/>
  <c r="AC369" i="4"/>
  <c r="AE361" i="4"/>
  <c r="AE362" i="4"/>
  <c r="D362" i="4"/>
  <c r="H362" i="4"/>
  <c r="H364" i="4"/>
  <c r="H369" i="4"/>
  <c r="M362" i="4"/>
  <c r="AA362" i="4"/>
  <c r="S363" i="4"/>
  <c r="AH363" i="4"/>
  <c r="P364" i="4"/>
  <c r="P368" i="4"/>
  <c r="S368" i="4"/>
  <c r="AH364" i="4"/>
  <c r="S365" i="4"/>
  <c r="S366" i="4"/>
  <c r="S367" i="4"/>
  <c r="AH368" i="4"/>
  <c r="D369" i="4"/>
  <c r="M369" i="4"/>
  <c r="AA369" i="4"/>
  <c r="G375" i="4"/>
  <c r="X372" i="4"/>
  <c r="X373" i="4"/>
  <c r="N375" i="4"/>
  <c r="X375" i="4"/>
  <c r="X376" i="4"/>
  <c r="I378" i="4"/>
  <c r="Y379" i="4"/>
  <c r="Y380" i="4"/>
  <c r="H392" i="4"/>
  <c r="H394" i="4"/>
  <c r="H395" i="4"/>
  <c r="H400" i="4"/>
  <c r="H401" i="4"/>
  <c r="N404" i="4"/>
  <c r="H405" i="4"/>
  <c r="H406" i="4"/>
  <c r="X406" i="4"/>
  <c r="H407" i="4"/>
  <c r="X407" i="4"/>
  <c r="X409" i="4"/>
  <c r="H419" i="4"/>
  <c r="H423" i="4"/>
  <c r="I455" i="4"/>
  <c r="H437" i="4"/>
  <c r="H456" i="4"/>
  <c r="H438" i="4"/>
  <c r="N435" i="4"/>
  <c r="N455" i="4"/>
  <c r="N456" i="4"/>
  <c r="N453" i="4"/>
  <c r="X435" i="4"/>
  <c r="Y435" i="4"/>
  <c r="Z435" i="4"/>
  <c r="Z436" i="4"/>
  <c r="H445" i="4"/>
  <c r="N445" i="4"/>
  <c r="Y452" i="4"/>
  <c r="Y453" i="4"/>
  <c r="Z452" i="4"/>
  <c r="I453" i="4"/>
  <c r="X453" i="4"/>
  <c r="Y454" i="4"/>
  <c r="Y455" i="4"/>
  <c r="H457" i="4"/>
  <c r="H459" i="4"/>
  <c r="H460" i="4"/>
  <c r="H467" i="4"/>
  <c r="X467" i="4"/>
  <c r="N467" i="4"/>
  <c r="H468" i="4"/>
  <c r="H469" i="4"/>
  <c r="Y469" i="4"/>
  <c r="H470" i="4"/>
  <c r="H471" i="4"/>
  <c r="H473" i="4"/>
  <c r="H477" i="4"/>
  <c r="N477" i="4"/>
  <c r="X477" i="4"/>
  <c r="H478" i="4"/>
  <c r="H480" i="4"/>
  <c r="H481" i="4"/>
  <c r="H479" i="4"/>
  <c r="N479" i="4"/>
  <c r="J485" i="4"/>
  <c r="N489" i="4"/>
  <c r="K490" i="4"/>
  <c r="H492" i="4"/>
  <c r="H494" i="4"/>
  <c r="J497" i="4"/>
  <c r="J495" i="4"/>
  <c r="H493" i="4"/>
  <c r="J502" i="4"/>
  <c r="P495" i="4"/>
  <c r="P502" i="4"/>
  <c r="H512" i="4"/>
  <c r="N512" i="4"/>
  <c r="X512" i="4"/>
  <c r="J514" i="4"/>
  <c r="Y520" i="4"/>
  <c r="Y521" i="4"/>
  <c r="Y523" i="4"/>
  <c r="Y524" i="4"/>
  <c r="Y525" i="4"/>
  <c r="H526" i="4"/>
  <c r="Y526" i="4"/>
  <c r="H527" i="4"/>
  <c r="H528" i="4"/>
  <c r="H529" i="4"/>
  <c r="H530" i="4"/>
  <c r="H531" i="4"/>
  <c r="H532" i="4"/>
  <c r="H533" i="4"/>
  <c r="H534" i="4"/>
  <c r="H535" i="4"/>
  <c r="H536" i="4"/>
  <c r="H537" i="4"/>
  <c r="N538" i="4"/>
  <c r="H541" i="4"/>
  <c r="H599" i="4"/>
  <c r="N599" i="4"/>
  <c r="H602" i="4"/>
  <c r="N602" i="4"/>
  <c r="N609" i="4"/>
  <c r="H613" i="4"/>
  <c r="N613" i="4"/>
  <c r="H615" i="4"/>
  <c r="N615" i="4"/>
  <c r="H623" i="4"/>
  <c r="N623" i="4"/>
  <c r="H627" i="4"/>
  <c r="N627" i="4"/>
  <c r="H682" i="4"/>
  <c r="N682" i="4"/>
  <c r="H697" i="4"/>
  <c r="N697" i="4"/>
  <c r="H701" i="4"/>
  <c r="N701" i="4"/>
  <c r="H703" i="4"/>
  <c r="N703" i="4"/>
  <c r="H712" i="4"/>
  <c r="N712" i="4"/>
  <c r="H716" i="4"/>
  <c r="N716" i="4"/>
  <c r="H718" i="4"/>
  <c r="H720" i="4"/>
  <c r="N720" i="4"/>
  <c r="H723" i="4"/>
  <c r="H724" i="4"/>
  <c r="H730" i="4"/>
  <c r="N730" i="4"/>
  <c r="H731" i="4"/>
  <c r="N731" i="4"/>
  <c r="H733" i="4"/>
  <c r="N733" i="4"/>
  <c r="H736" i="4"/>
  <c r="N736" i="4"/>
  <c r="H738" i="4"/>
  <c r="N739" i="4"/>
  <c r="N738" i="4"/>
  <c r="H741" i="4"/>
  <c r="N741" i="4"/>
  <c r="H745" i="4"/>
  <c r="N745" i="4"/>
  <c r="S767" i="4"/>
  <c r="S768" i="4"/>
  <c r="S769" i="4"/>
  <c r="S770" i="4"/>
  <c r="S771" i="4"/>
  <c r="S772" i="4"/>
  <c r="D773" i="4"/>
  <c r="F773" i="4"/>
  <c r="H773" i="4"/>
  <c r="M773" i="4"/>
  <c r="S773" i="4"/>
  <c r="S774" i="4"/>
  <c r="M775" i="4"/>
  <c r="S775" i="4"/>
  <c r="S776" i="4"/>
  <c r="S777" i="4"/>
  <c r="S778" i="4"/>
  <c r="S779" i="4"/>
  <c r="D780" i="4"/>
  <c r="F780" i="4"/>
  <c r="H780" i="4"/>
  <c r="M780" i="4"/>
  <c r="S780" i="4"/>
  <c r="H846" i="4"/>
  <c r="H844" i="4"/>
  <c r="N846" i="4"/>
  <c r="N844" i="4"/>
  <c r="H856" i="4"/>
  <c r="N856" i="4"/>
  <c r="H857" i="4"/>
  <c r="N857" i="4"/>
  <c r="H865" i="4"/>
  <c r="H859" i="4"/>
  <c r="N861" i="4"/>
  <c r="N865" i="4"/>
  <c r="N859" i="4"/>
  <c r="N873" i="4"/>
  <c r="H876" i="4"/>
  <c r="N876" i="4"/>
  <c r="H881" i="4"/>
  <c r="N881" i="4"/>
  <c r="H883" i="4"/>
  <c r="N883" i="4"/>
  <c r="H887" i="4"/>
  <c r="H894" i="4"/>
  <c r="N887" i="4"/>
  <c r="N893" i="4"/>
  <c r="N894" i="4"/>
  <c r="N902" i="4"/>
  <c r="H905" i="4"/>
  <c r="N905" i="4"/>
  <c r="N906" i="4"/>
  <c r="N907" i="4"/>
  <c r="H907" i="4"/>
  <c r="D41" i="3"/>
  <c r="D37" i="3"/>
  <c r="D44" i="3"/>
  <c r="D47" i="3"/>
  <c r="D50" i="3"/>
  <c r="D43" i="3"/>
  <c r="D54" i="3"/>
  <c r="D57" i="3"/>
  <c r="D62" i="3"/>
  <c r="D35" i="3"/>
  <c r="D13" i="3"/>
  <c r="D12" i="3"/>
  <c r="D15" i="3"/>
  <c r="D25" i="3"/>
  <c r="D19" i="3"/>
  <c r="D28" i="3"/>
  <c r="D27" i="3"/>
  <c r="D30" i="3"/>
  <c r="D77" i="3"/>
  <c r="D81" i="3"/>
  <c r="D83" i="3"/>
  <c r="D72" i="3"/>
  <c r="D87" i="3"/>
  <c r="D71" i="3"/>
  <c r="D97" i="3"/>
  <c r="D109" i="3"/>
  <c r="D96" i="3"/>
  <c r="I4" i="3"/>
  <c r="I7" i="3"/>
  <c r="I8" i="3"/>
  <c r="I10" i="3"/>
  <c r="T13" i="3"/>
  <c r="T14" i="3"/>
  <c r="T16" i="3"/>
  <c r="T18" i="3"/>
  <c r="T20" i="3"/>
  <c r="T21" i="3"/>
  <c r="T22" i="3"/>
  <c r="T23" i="3"/>
  <c r="T25" i="3"/>
  <c r="T26" i="3"/>
  <c r="T28" i="3"/>
  <c r="T29" i="3"/>
  <c r="T31" i="3"/>
  <c r="T32" i="3"/>
  <c r="T33" i="3"/>
  <c r="T34" i="3"/>
  <c r="I11" i="3"/>
  <c r="W11" i="3"/>
  <c r="I12" i="3"/>
  <c r="W12" i="3"/>
  <c r="W13" i="3"/>
  <c r="W14" i="3"/>
  <c r="W15" i="3"/>
  <c r="W16" i="3"/>
  <c r="I17" i="3"/>
  <c r="J17" i="3"/>
  <c r="W17" i="3"/>
  <c r="W18" i="3"/>
  <c r="J19" i="3"/>
  <c r="I20" i="3"/>
  <c r="W20" i="3"/>
  <c r="H21" i="3"/>
  <c r="I21" i="3"/>
  <c r="J21" i="3"/>
  <c r="W21" i="3"/>
  <c r="H22" i="3"/>
  <c r="W22" i="3"/>
  <c r="W23" i="3"/>
  <c r="W24" i="3"/>
  <c r="Z24" i="3"/>
  <c r="I25" i="3"/>
  <c r="W25" i="3"/>
  <c r="W26" i="3"/>
  <c r="J28" i="3"/>
  <c r="W28" i="3"/>
  <c r="I29" i="3"/>
  <c r="W29" i="3"/>
  <c r="G30" i="3"/>
  <c r="W30" i="3"/>
  <c r="I31" i="3"/>
  <c r="W31" i="3"/>
  <c r="I32" i="3"/>
  <c r="W32" i="3"/>
  <c r="I33" i="3"/>
  <c r="W33" i="3"/>
  <c r="W34" i="3"/>
  <c r="T38" i="3"/>
  <c r="T39" i="3"/>
  <c r="T40" i="3"/>
  <c r="T41" i="3"/>
  <c r="T42" i="3"/>
  <c r="T45" i="3"/>
  <c r="T46" i="3"/>
  <c r="T48" i="3"/>
  <c r="T49" i="3"/>
  <c r="T51" i="3"/>
  <c r="T52" i="3"/>
  <c r="T53" i="3"/>
  <c r="T55" i="3"/>
  <c r="T56" i="3"/>
  <c r="T58" i="3"/>
  <c r="T59" i="3"/>
  <c r="T60" i="3"/>
  <c r="T61" i="3"/>
  <c r="T63" i="3"/>
  <c r="T64" i="3"/>
  <c r="T65" i="3"/>
  <c r="W35" i="3"/>
  <c r="W36" i="3"/>
  <c r="W37" i="3"/>
  <c r="W38" i="3"/>
  <c r="W39" i="3"/>
  <c r="W40" i="3"/>
  <c r="W41" i="3"/>
  <c r="W42" i="3"/>
  <c r="W43" i="3"/>
  <c r="W44" i="3"/>
  <c r="W45" i="3"/>
  <c r="W46" i="3"/>
  <c r="W47" i="3"/>
  <c r="W48" i="3"/>
  <c r="W49" i="3"/>
  <c r="W50" i="3"/>
  <c r="W51" i="3"/>
  <c r="W52" i="3"/>
  <c r="I53" i="3"/>
  <c r="W53" i="3"/>
  <c r="I54" i="3"/>
  <c r="W54" i="3"/>
  <c r="W55" i="3"/>
  <c r="W56" i="3"/>
  <c r="W57" i="3"/>
  <c r="W58" i="3"/>
  <c r="W59" i="3"/>
  <c r="W60" i="3"/>
  <c r="W61" i="3"/>
  <c r="W62" i="3"/>
  <c r="W63" i="3"/>
  <c r="W64" i="3"/>
  <c r="W65" i="3"/>
  <c r="W67" i="3"/>
  <c r="W68" i="3"/>
  <c r="W69" i="3"/>
  <c r="H70" i="3"/>
  <c r="I70" i="3"/>
  <c r="W70" i="3"/>
  <c r="W71" i="3"/>
  <c r="J73" i="3"/>
  <c r="J74" i="3"/>
  <c r="J75" i="3"/>
  <c r="J76" i="3"/>
  <c r="J77" i="3"/>
  <c r="J78" i="3"/>
  <c r="J79" i="3"/>
  <c r="J80" i="3"/>
  <c r="J81" i="3"/>
  <c r="W72" i="3"/>
  <c r="W73" i="3"/>
  <c r="W74" i="3"/>
  <c r="I75" i="3"/>
  <c r="W75" i="3"/>
  <c r="I76" i="3"/>
  <c r="T76" i="3"/>
  <c r="W76" i="3"/>
  <c r="H77" i="3"/>
  <c r="T77" i="3"/>
  <c r="W77" i="3"/>
  <c r="H78" i="3"/>
  <c r="W78" i="3"/>
  <c r="W79" i="3"/>
  <c r="W80" i="3"/>
  <c r="H81" i="3"/>
  <c r="I81" i="3"/>
  <c r="W81" i="3"/>
  <c r="W82" i="3"/>
  <c r="W83" i="3"/>
  <c r="H84" i="3"/>
  <c r="T84" i="3"/>
  <c r="W84" i="3"/>
  <c r="X84" i="3"/>
  <c r="W85" i="3"/>
  <c r="W86" i="3"/>
  <c r="W87" i="3"/>
  <c r="W88" i="3"/>
  <c r="W89" i="3"/>
  <c r="H90" i="3"/>
  <c r="W90" i="3"/>
  <c r="H91" i="3"/>
  <c r="W91" i="3"/>
  <c r="W92" i="3"/>
  <c r="W93" i="3"/>
  <c r="H94" i="3"/>
  <c r="W94" i="3"/>
  <c r="W95" i="3"/>
  <c r="H97" i="3"/>
  <c r="I97" i="3"/>
  <c r="W97" i="3"/>
  <c r="I98" i="3"/>
  <c r="W98" i="3"/>
  <c r="W99" i="3"/>
  <c r="T100" i="3"/>
  <c r="W100" i="3"/>
  <c r="W101" i="3"/>
  <c r="W102" i="3"/>
  <c r="I103" i="3"/>
  <c r="W103" i="3"/>
  <c r="T104" i="3"/>
  <c r="U104" i="3"/>
  <c r="W104" i="3"/>
  <c r="Y104" i="3"/>
  <c r="T105" i="3"/>
  <c r="U105" i="3"/>
  <c r="W105" i="3"/>
  <c r="W106" i="3"/>
  <c r="W107" i="3"/>
  <c r="I108" i="3"/>
  <c r="W108" i="3"/>
  <c r="W109" i="3"/>
  <c r="W110" i="3"/>
  <c r="I111" i="3"/>
  <c r="W111" i="3"/>
  <c r="W112" i="3"/>
  <c r="G116" i="3"/>
  <c r="H117" i="3"/>
  <c r="U117" i="3"/>
  <c r="H120" i="3"/>
  <c r="U120" i="3"/>
  <c r="U122" i="3"/>
  <c r="H121" i="3"/>
  <c r="H122" i="3"/>
  <c r="H123" i="3"/>
  <c r="H124" i="3"/>
  <c r="H125" i="3"/>
  <c r="H126" i="3"/>
  <c r="U126" i="3"/>
  <c r="H127" i="3"/>
  <c r="H128" i="3"/>
  <c r="D139" i="3"/>
  <c r="E139" i="3"/>
  <c r="D140" i="3"/>
  <c r="E140" i="3"/>
  <c r="D141" i="3"/>
  <c r="E141" i="3"/>
  <c r="D142" i="3"/>
  <c r="E142" i="3"/>
  <c r="C143" i="3"/>
  <c r="D145" i="3"/>
  <c r="E145" i="3"/>
  <c r="D146" i="3"/>
  <c r="E146" i="3"/>
  <c r="D147" i="3"/>
  <c r="E147" i="3"/>
  <c r="D148" i="3"/>
  <c r="E148" i="3"/>
  <c r="D149" i="3"/>
  <c r="E149" i="3"/>
  <c r="D150" i="3"/>
  <c r="E150" i="3"/>
  <c r="D151" i="3"/>
  <c r="E151" i="3"/>
  <c r="D152" i="3"/>
  <c r="E152" i="3"/>
  <c r="G152" i="3"/>
  <c r="E153" i="3"/>
  <c r="D154" i="3"/>
  <c r="E154" i="3"/>
  <c r="D155" i="3"/>
  <c r="E155" i="3"/>
  <c r="D156" i="3"/>
  <c r="E156" i="3"/>
  <c r="D157" i="3"/>
  <c r="E157" i="3"/>
  <c r="E158" i="3"/>
  <c r="D159" i="3"/>
  <c r="E159" i="3"/>
  <c r="C160" i="3"/>
  <c r="I455" i="3"/>
  <c r="F10" i="2"/>
  <c r="D10" i="2"/>
  <c r="M10" i="2"/>
  <c r="F11" i="2"/>
  <c r="D11" i="2"/>
  <c r="M11" i="2"/>
  <c r="N11" i="2"/>
  <c r="F13" i="2"/>
  <c r="D13" i="2"/>
  <c r="M13" i="2"/>
  <c r="N13" i="2"/>
  <c r="F15" i="2"/>
  <c r="D15" i="2"/>
  <c r="M15" i="2"/>
  <c r="N15" i="2"/>
  <c r="F16" i="2"/>
  <c r="D16" i="2"/>
  <c r="M16" i="2"/>
  <c r="N16" i="2"/>
  <c r="F18" i="2"/>
  <c r="D18" i="2"/>
  <c r="M18" i="2"/>
  <c r="N18" i="2"/>
  <c r="F19" i="2"/>
  <c r="D19" i="2"/>
  <c r="M19" i="2"/>
  <c r="N19" i="2"/>
  <c r="F21" i="2"/>
  <c r="D21" i="2"/>
  <c r="M21" i="2"/>
  <c r="N21" i="2"/>
  <c r="F22" i="2"/>
  <c r="D22" i="2"/>
  <c r="M22" i="2"/>
  <c r="N22" i="2"/>
  <c r="F25" i="2"/>
  <c r="D25" i="2"/>
  <c r="M25" i="2"/>
  <c r="N25" i="2"/>
  <c r="D26" i="2"/>
  <c r="M26" i="2"/>
  <c r="N26" i="2"/>
  <c r="D28" i="2"/>
  <c r="L29" i="2"/>
  <c r="M31" i="2"/>
  <c r="N31" i="2"/>
  <c r="M32" i="2"/>
  <c r="N32" i="2"/>
  <c r="M33" i="2"/>
  <c r="N33" i="2"/>
  <c r="K34" i="2"/>
  <c r="D36" i="2"/>
  <c r="D35" i="2"/>
  <c r="E35" i="2"/>
  <c r="L42" i="2"/>
  <c r="L43" i="2"/>
  <c r="L45" i="2"/>
  <c r="L51" i="2"/>
  <c r="P6" i="1"/>
  <c r="P9" i="1"/>
  <c r="C11" i="1"/>
  <c r="C13" i="1"/>
  <c r="C17" i="1"/>
  <c r="C15" i="1"/>
  <c r="C19" i="1"/>
  <c r="M13" i="1"/>
  <c r="O14" i="1"/>
  <c r="N15" i="1"/>
  <c r="O15" i="1"/>
  <c r="M18" i="1"/>
  <c r="C20" i="1"/>
  <c r="O22" i="1"/>
  <c r="C25" i="1"/>
  <c r="C26" i="1"/>
  <c r="M26" i="1"/>
  <c r="M27" i="1"/>
  <c r="C29" i="1"/>
  <c r="N29" i="1"/>
  <c r="C30" i="1"/>
  <c r="N30" i="1"/>
  <c r="O30" i="1"/>
  <c r="C31" i="1"/>
  <c r="C36" i="1"/>
  <c r="O31" i="1"/>
  <c r="O33" i="1"/>
  <c r="C35" i="1"/>
  <c r="M35" i="1"/>
  <c r="M36" i="1"/>
  <c r="C38" i="1"/>
  <c r="C39" i="1"/>
  <c r="C40" i="1"/>
  <c r="C42" i="1"/>
  <c r="C47" i="1"/>
  <c r="M48" i="1"/>
  <c r="D160" i="3"/>
  <c r="T12" i="3"/>
  <c r="G154" i="3"/>
  <c r="G150" i="3"/>
  <c r="H4" i="3"/>
  <c r="G6" i="3"/>
  <c r="H74" i="3"/>
  <c r="W96" i="3"/>
  <c r="D113" i="3"/>
  <c r="H71" i="3"/>
  <c r="H72" i="3"/>
  <c r="H118" i="3"/>
  <c r="E160" i="3"/>
  <c r="G159" i="3"/>
  <c r="G156" i="3"/>
  <c r="G149" i="3"/>
  <c r="G148" i="3"/>
  <c r="G139" i="3"/>
  <c r="G141" i="3"/>
  <c r="T44" i="3"/>
  <c r="T54" i="3"/>
  <c r="T19" i="3"/>
  <c r="J18" i="3"/>
  <c r="T57" i="3"/>
  <c r="S169" i="4"/>
  <c r="X169" i="4"/>
  <c r="S164" i="4"/>
  <c r="X164" i="4"/>
  <c r="F12" i="2"/>
  <c r="N10" i="2"/>
  <c r="G146" i="3"/>
  <c r="T62" i="3"/>
  <c r="T50" i="3"/>
  <c r="T47" i="3"/>
  <c r="T30" i="3"/>
  <c r="T27" i="3"/>
  <c r="H538" i="4"/>
  <c r="X538" i="4"/>
  <c r="S361" i="4"/>
  <c r="S166" i="4"/>
  <c r="S158" i="4"/>
  <c r="S159" i="4"/>
  <c r="H116" i="4"/>
  <c r="H489" i="4"/>
  <c r="X489" i="4"/>
  <c r="G167" i="4"/>
  <c r="C44" i="1"/>
  <c r="C18" i="1"/>
  <c r="F23" i="2"/>
  <c r="F17" i="2"/>
  <c r="G155" i="3"/>
  <c r="G145" i="3"/>
  <c r="D143" i="3"/>
  <c r="G142" i="3"/>
  <c r="I78" i="3"/>
  <c r="J82" i="3"/>
  <c r="J72" i="3"/>
  <c r="T37" i="3"/>
  <c r="T15" i="3"/>
  <c r="T10" i="3"/>
  <c r="P369" i="4"/>
  <c r="S364" i="4"/>
  <c r="F362" i="4"/>
  <c r="F369" i="4"/>
  <c r="AH361" i="4"/>
  <c r="P23" i="1"/>
  <c r="C27" i="1"/>
  <c r="N18" i="1"/>
  <c r="O11" i="1"/>
  <c r="O19" i="1"/>
  <c r="O20" i="1"/>
  <c r="E143" i="3"/>
  <c r="N31" i="1"/>
  <c r="N33" i="1"/>
  <c r="M11" i="1"/>
  <c r="G157" i="3"/>
  <c r="G151" i="3"/>
  <c r="G147" i="3"/>
  <c r="G140" i="3"/>
  <c r="I435" i="4"/>
  <c r="Y436" i="4"/>
  <c r="AH362" i="4"/>
  <c r="AE369" i="4"/>
  <c r="AH369" i="4"/>
  <c r="T43" i="3"/>
  <c r="T35" i="3"/>
  <c r="T66" i="3"/>
  <c r="T68" i="3"/>
  <c r="I113" i="3"/>
  <c r="I112" i="3"/>
  <c r="H113" i="3"/>
  <c r="W113" i="3"/>
  <c r="D12" i="2"/>
  <c r="M12" i="2"/>
  <c r="N12" i="2"/>
  <c r="F14" i="2"/>
  <c r="S369" i="4"/>
  <c r="X369" i="4"/>
  <c r="N23" i="2"/>
  <c r="D23" i="2"/>
  <c r="M23" i="2"/>
  <c r="S362" i="4"/>
  <c r="N17" i="2"/>
  <c r="D17" i="2"/>
  <c r="M17" i="2"/>
  <c r="S167" i="4"/>
  <c r="G170" i="4"/>
  <c r="S170" i="4"/>
  <c r="X170" i="4"/>
  <c r="P26" i="1"/>
  <c r="C45" i="1"/>
  <c r="C48" i="1"/>
  <c r="O26" i="1"/>
  <c r="D14" i="2"/>
  <c r="M14" i="2"/>
  <c r="N14" i="2"/>
  <c r="F20" i="2"/>
  <c r="M47" i="1"/>
  <c r="N48" i="1"/>
  <c r="D20" i="2"/>
  <c r="M20" i="2"/>
  <c r="N20" i="2"/>
  <c r="F24" i="2"/>
  <c r="N24" i="2"/>
  <c r="K35" i="2"/>
  <c r="D24" i="2"/>
  <c r="F29" i="2"/>
  <c r="L38" i="2"/>
  <c r="F30" i="2"/>
  <c r="N30" i="2"/>
  <c r="L46" i="2"/>
  <c r="D29" i="2"/>
  <c r="N29" i="2"/>
  <c r="L48" i="2"/>
  <c r="D38" i="2"/>
  <c r="M24" i="2"/>
  <c r="M29" i="2"/>
  <c r="D30" i="2"/>
  <c r="M30" i="2"/>
  <c r="W27" i="3"/>
  <c r="J27" i="3"/>
  <c r="I19" i="3"/>
  <c r="D10" i="3"/>
  <c r="W19" i="3"/>
  <c r="W10" i="3"/>
  <c r="D66" i="3"/>
  <c r="H73" i="3"/>
  <c r="H2" i="3"/>
  <c r="H3" i="3"/>
  <c r="H64" i="3"/>
  <c r="G66" i="3"/>
  <c r="G10" i="3"/>
  <c r="W66" i="3"/>
  <c r="I65" i="3"/>
  <c r="G67" i="3"/>
  <c r="I66" i="3"/>
  <c r="G113" i="3"/>
</calcChain>
</file>

<file path=xl/comments1.xml><?xml version="1.0" encoding="utf-8"?>
<comments xmlns="http://schemas.openxmlformats.org/spreadsheetml/2006/main">
  <authors>
    <author>User</author>
    <author>Microsoft Cop.</author>
    <author>1</author>
    <author>Ghostviet.com</author>
  </authors>
  <commentList>
    <comment ref="D21" authorId="0">
      <text>
        <r>
          <rPr>
            <b/>
            <sz val="8"/>
            <color indexed="81"/>
            <rFont val="Tahoma"/>
            <family val="2"/>
          </rPr>
          <t>User:</t>
        </r>
        <r>
          <rPr>
            <sz val="8"/>
            <color indexed="81"/>
            <rFont val="Tahoma"/>
            <family val="2"/>
          </rPr>
          <t xml:space="preserve">
Tien tra qua cho khach hang ( Ung trc hop dong )</t>
        </r>
      </text>
    </comment>
    <comment ref="D25" authorId="0">
      <text>
        <r>
          <rPr>
            <b/>
            <sz val="8"/>
            <color indexed="81"/>
            <rFont val="Tahoma"/>
            <family val="2"/>
          </rPr>
          <t>User:</t>
        </r>
        <r>
          <rPr>
            <sz val="8"/>
            <color indexed="81"/>
            <rFont val="Tahoma"/>
            <family val="2"/>
          </rPr>
          <t xml:space="preserve">
D41 la so n138 da ung trc tien trong rung </t>
        </r>
      </text>
    </comment>
    <comment ref="G25" authorId="1">
      <text>
        <r>
          <rPr>
            <b/>
            <sz val="8"/>
            <color indexed="81"/>
            <rFont val="Tahoma"/>
            <family val="2"/>
          </rPr>
          <t>bo no 336, bu tru co 336 de cong vao dong phai tra noi bo.</t>
        </r>
        <r>
          <rPr>
            <sz val="8"/>
            <color indexed="81"/>
            <rFont val="Tahoma"/>
            <family val="2"/>
          </rPr>
          <t xml:space="preserve">
</t>
        </r>
      </text>
    </comment>
    <comment ref="H32" authorId="0">
      <text>
        <r>
          <rPr>
            <b/>
            <sz val="8"/>
            <color indexed="81"/>
            <rFont val="Tahoma"/>
            <family val="2"/>
          </rPr>
          <t>User:</t>
        </r>
        <r>
          <rPr>
            <sz val="8"/>
            <color indexed="81"/>
            <rFont val="Tahoma"/>
            <family val="2"/>
          </rPr>
          <t xml:space="preserve">
</t>
        </r>
      </text>
    </comment>
    <comment ref="G34" authorId="2">
      <text>
        <r>
          <rPr>
            <b/>
            <sz val="8"/>
            <color indexed="81"/>
            <rFont val="Tahoma"/>
            <family val="2"/>
          </rPr>
          <t>1:</t>
        </r>
        <r>
          <rPr>
            <sz val="8"/>
            <color indexed="81"/>
            <rFont val="Tahoma"/>
            <family val="2"/>
          </rPr>
          <t xml:space="preserve">
xem no 1381
</t>
        </r>
      </text>
    </comment>
    <comment ref="D41" authorId="0">
      <text>
        <r>
          <rPr>
            <b/>
            <sz val="8"/>
            <color indexed="81"/>
            <rFont val="Tahoma"/>
            <family val="2"/>
          </rPr>
          <t>User: Ung truoc tien trong Rung cho cac Lam Truong</t>
        </r>
        <r>
          <rPr>
            <sz val="8"/>
            <color indexed="81"/>
            <rFont val="Tahoma"/>
            <family val="2"/>
          </rPr>
          <t xml:space="preserve">
Tong so du No 138 cac Lam Truong
</t>
        </r>
      </text>
    </comment>
    <comment ref="E41" authorId="0">
      <text>
        <r>
          <rPr>
            <b/>
            <sz val="8"/>
            <color indexed="81"/>
            <rFont val="Tahoma"/>
            <family val="2"/>
          </rPr>
          <t>User:</t>
        </r>
        <r>
          <rPr>
            <sz val="8"/>
            <color indexed="81"/>
            <rFont val="Tahoma"/>
            <family val="2"/>
          </rPr>
          <t xml:space="preserve">
rừng
</t>
        </r>
      </text>
    </comment>
    <comment ref="G41" authorId="2">
      <text>
        <r>
          <rPr>
            <b/>
            <sz val="8"/>
            <color indexed="81"/>
            <rFont val="Tahoma"/>
            <family val="2"/>
          </rPr>
          <t>1:</t>
        </r>
        <r>
          <rPr>
            <sz val="8"/>
            <color indexed="81"/>
            <rFont val="Tahoma"/>
            <family val="2"/>
          </rPr>
          <t xml:space="preserve">
ung truoc tien trong rung
</t>
        </r>
      </text>
    </comment>
    <comment ref="D60" authorId="0">
      <text>
        <r>
          <rPr>
            <b/>
            <sz val="8"/>
            <color indexed="81"/>
            <rFont val="Tahoma"/>
            <family val="2"/>
          </rPr>
          <t>User:</t>
        </r>
        <r>
          <rPr>
            <sz val="8"/>
            <color indexed="81"/>
            <rFont val="Tahoma"/>
            <family val="2"/>
          </rPr>
          <t xml:space="preserve">
dau tu CP vao Nha May Dien Cam Pha</t>
        </r>
      </text>
    </comment>
    <comment ref="D65" authorId="0">
      <text>
        <r>
          <rPr>
            <b/>
            <sz val="8"/>
            <color indexed="81"/>
            <rFont val="Tahoma"/>
            <family val="2"/>
          </rPr>
          <t>User:</t>
        </r>
        <r>
          <rPr>
            <sz val="8"/>
            <color indexed="81"/>
            <rFont val="Tahoma"/>
            <family val="2"/>
          </rPr>
          <t xml:space="preserve">
Cac khoan ky quy bao dam thuc hien nghia vu ve MTrg cua ca du an dau tu</t>
        </r>
      </text>
    </comment>
    <comment ref="D67" authorId="0">
      <text>
        <r>
          <rPr>
            <b/>
            <sz val="8"/>
            <color indexed="81"/>
            <rFont val="Tahoma"/>
            <family val="2"/>
          </rPr>
          <t>User:</t>
        </r>
        <r>
          <rPr>
            <sz val="8"/>
            <color indexed="81"/>
            <rFont val="Tahoma"/>
            <family val="2"/>
          </rPr>
          <t xml:space="preserve">
so chuan ca nam
</t>
        </r>
      </text>
    </comment>
    <comment ref="G67" authorId="0">
      <text>
        <r>
          <rPr>
            <b/>
            <sz val="8"/>
            <color indexed="81"/>
            <rFont val="Tahoma"/>
            <family val="2"/>
          </rPr>
          <t>User:</t>
        </r>
        <r>
          <rPr>
            <sz val="8"/>
            <color indexed="81"/>
            <rFont val="Tahoma"/>
            <family val="2"/>
          </rPr>
          <t xml:space="preserve">
Ktra so 10 thang 2013</t>
        </r>
      </text>
    </comment>
    <comment ref="D85" authorId="0">
      <text>
        <r>
          <rPr>
            <b/>
            <sz val="8"/>
            <color indexed="81"/>
            <rFont val="Tahoma"/>
            <family val="2"/>
          </rPr>
          <t>User:</t>
        </r>
        <r>
          <rPr>
            <sz val="8"/>
            <color indexed="81"/>
            <rFont val="Tahoma"/>
            <family val="2"/>
          </rPr>
          <t xml:space="preserve">
giam gia tri cuoi nam khi tinh hao mon</t>
        </r>
      </text>
    </comment>
    <comment ref="G107" authorId="2">
      <text>
        <r>
          <rPr>
            <b/>
            <sz val="8"/>
            <color indexed="81"/>
            <rFont val="Tahoma"/>
            <family val="2"/>
          </rPr>
          <t>1:</t>
        </r>
        <r>
          <rPr>
            <sz val="8"/>
            <color indexed="81"/>
            <rFont val="Tahoma"/>
            <family val="2"/>
          </rPr>
          <t xml:space="preserve">
Truy thu thue TNDN 2007
</t>
        </r>
      </text>
    </comment>
    <comment ref="D111" authorId="0">
      <text>
        <r>
          <rPr>
            <b/>
            <sz val="8"/>
            <color indexed="81"/>
            <rFont val="Tahoma"/>
            <family val="2"/>
          </rPr>
          <t>Tinh hao mon cuoi nam cua TSCD hinh thanh tu quy Moi truong tap doan</t>
        </r>
        <r>
          <rPr>
            <sz val="8"/>
            <color indexed="81"/>
            <rFont val="Tahoma"/>
            <family val="2"/>
          </rPr>
          <t xml:space="preserve">
</t>
        </r>
      </text>
    </comment>
    <comment ref="H115" authorId="3">
      <text>
        <r>
          <rPr>
            <b/>
            <sz val="8"/>
            <color indexed="81"/>
            <rFont val="Tahoma"/>
            <family val="2"/>
          </rPr>
          <t>Ghostviet.com:</t>
        </r>
        <r>
          <rPr>
            <sz val="8"/>
            <color indexed="81"/>
            <rFont val="Tahoma"/>
            <family val="2"/>
          </rPr>
          <t xml:space="preserve">
so chuan tren fan mem</t>
        </r>
      </text>
    </comment>
  </commentList>
</comments>
</file>

<file path=xl/comments2.xml><?xml version="1.0" encoding="utf-8"?>
<comments xmlns="http://schemas.openxmlformats.org/spreadsheetml/2006/main">
  <authors>
    <author>User</author>
    <author>binhan</author>
    <author>VNN.R9</author>
    <author>Admin</author>
  </authors>
  <commentList>
    <comment ref="K10" authorId="0">
      <text>
        <r>
          <rPr>
            <b/>
            <sz val="14"/>
            <color indexed="12"/>
            <rFont val="Tahoma"/>
            <family val="2"/>
          </rPr>
          <t xml:space="preserve"> copy so lieu luy ke den quy truoc
</t>
        </r>
        <r>
          <rPr>
            <sz val="14"/>
            <color indexed="81"/>
            <rFont val="Tahoma"/>
            <family val="2"/>
          </rPr>
          <t xml:space="preserve">
</t>
        </r>
      </text>
    </comment>
    <comment ref="F11" authorId="1">
      <text>
        <r>
          <rPr>
            <b/>
            <sz val="8"/>
            <color indexed="81"/>
            <rFont val="Tahoma"/>
            <family val="2"/>
          </rPr>
          <t>binhan:</t>
        </r>
        <r>
          <rPr>
            <sz val="8"/>
            <color indexed="81"/>
            <rFont val="Tahoma"/>
            <family val="2"/>
          </rPr>
          <t xml:space="preserve">
Giam trư boc đat đá, met lo hụt hệ số
</t>
        </r>
      </text>
    </comment>
    <comment ref="K12" authorId="0">
      <text>
        <r>
          <rPr>
            <b/>
            <sz val="8"/>
            <color indexed="81"/>
            <rFont val="Tahoma"/>
            <family val="2"/>
          </rPr>
          <t>chua copy 9T</t>
        </r>
        <r>
          <rPr>
            <sz val="8"/>
            <color indexed="81"/>
            <rFont val="Tahoma"/>
            <family val="2"/>
          </rPr>
          <t xml:space="preserve">
</t>
        </r>
      </text>
    </comment>
    <comment ref="F13" authorId="0">
      <text>
        <r>
          <rPr>
            <b/>
            <sz val="8"/>
            <color indexed="81"/>
            <rFont val="Tahoma"/>
            <family val="2"/>
          </rPr>
          <t>User:</t>
        </r>
        <r>
          <rPr>
            <sz val="8"/>
            <color indexed="81"/>
            <rFont val="Tahoma"/>
            <family val="2"/>
          </rPr>
          <t>Xem cong thuc</t>
        </r>
      </text>
    </comment>
    <comment ref="F25" authorId="0">
      <text>
        <r>
          <rPr>
            <b/>
            <sz val="8"/>
            <color indexed="81"/>
            <rFont val="Tahoma"/>
            <family val="2"/>
          </rPr>
          <t xml:space="preserve">Chu y so dchinh thue Thuế TNDN 22% theo TT78 thang 6 nam 2014 * Ô H493 TM BCTC
</t>
        </r>
      </text>
    </comment>
    <comment ref="P25" authorId="2">
      <text>
        <r>
          <rPr>
            <b/>
            <sz val="8"/>
            <color indexed="81"/>
            <rFont val="Tahoma"/>
            <family val="2"/>
          </rPr>
          <t>VNN.R9:</t>
        </r>
        <r>
          <rPr>
            <sz val="8"/>
            <color indexed="81"/>
            <rFont val="Tahoma"/>
            <family val="2"/>
          </rPr>
          <t xml:space="preserve">
Truy thu thue </t>
        </r>
      </text>
    </comment>
    <comment ref="F27" authorId="0">
      <text>
        <r>
          <rPr>
            <b/>
            <sz val="8"/>
            <color indexed="81"/>
            <rFont val="Tahoma"/>
            <family val="2"/>
          </rPr>
          <t xml:space="preserve">Giam thue TNDN phai nop nam truoc 3334/711 = </t>
        </r>
        <r>
          <rPr>
            <b/>
            <sz val="8"/>
            <color indexed="12"/>
            <rFont val="Tahoma"/>
            <family val="2"/>
          </rPr>
          <t>102.547.935</t>
        </r>
        <r>
          <rPr>
            <b/>
            <sz val="8"/>
            <color indexed="81"/>
            <rFont val="Tahoma"/>
            <family val="2"/>
          </rPr>
          <t xml:space="preserve"> + Giam thue TNDN duoc bu tru theo KL Thue nam 2010 3334/711 = </t>
        </r>
        <r>
          <rPr>
            <b/>
            <sz val="8"/>
            <color indexed="12"/>
            <rFont val="Tahoma"/>
            <family val="2"/>
          </rPr>
          <t xml:space="preserve">145.801.339. Tong = 248.349.274
</t>
        </r>
        <r>
          <rPr>
            <b/>
            <sz val="8"/>
            <color indexed="81"/>
            <rFont val="Tahoma"/>
            <family val="2"/>
          </rPr>
          <t xml:space="preserve">
</t>
        </r>
      </text>
    </comment>
    <comment ref="D30" authorId="0">
      <text>
        <r>
          <rPr>
            <b/>
            <sz val="8"/>
            <color indexed="81"/>
            <rFont val="Tahoma"/>
            <family val="2"/>
          </rPr>
          <t>User:</t>
        </r>
        <r>
          <rPr>
            <sz val="8"/>
            <color indexed="81"/>
            <rFont val="Tahoma"/>
            <family val="2"/>
          </rPr>
          <t xml:space="preserve">
D28/ tong SL co phieu</t>
        </r>
      </text>
    </comment>
    <comment ref="E35" authorId="3">
      <text>
        <r>
          <rPr>
            <b/>
            <sz val="9"/>
            <color indexed="81"/>
            <rFont val="Tahoma"/>
            <family val="2"/>
          </rPr>
          <t>Admin:</t>
        </r>
        <r>
          <rPr>
            <sz val="9"/>
            <color indexed="81"/>
            <rFont val="Tahoma"/>
            <family val="2"/>
          </rPr>
          <t xml:space="preserve">
Ktra</t>
        </r>
      </text>
    </comment>
    <comment ref="K35" authorId="3">
      <text>
        <r>
          <rPr>
            <b/>
            <sz val="9"/>
            <color indexed="81"/>
            <rFont val="Tahoma"/>
            <family val="2"/>
          </rPr>
          <t>Admin:</t>
        </r>
        <r>
          <rPr>
            <sz val="9"/>
            <color indexed="81"/>
            <rFont val="Tahoma"/>
            <family val="2"/>
          </rPr>
          <t xml:space="preserve">
Ktra</t>
        </r>
      </text>
    </comment>
  </commentList>
</comments>
</file>

<file path=xl/comments3.xml><?xml version="1.0" encoding="utf-8"?>
<comments xmlns="http://schemas.openxmlformats.org/spreadsheetml/2006/main">
  <authors>
    <author>User</author>
    <author>Admin</author>
  </authors>
  <commentList>
    <comment ref="D9" authorId="0">
      <text>
        <r>
          <rPr>
            <sz val="8"/>
            <color indexed="81"/>
            <rFont val="Tahoma"/>
            <family val="2"/>
          </rPr>
          <t xml:space="preserve">Sua lai theo  thoi diem bao cao
</t>
        </r>
      </text>
    </comment>
    <comment ref="C13" authorId="0">
      <text>
        <r>
          <rPr>
            <b/>
            <sz val="8"/>
            <color indexed="81"/>
            <rFont val="Tahoma"/>
            <family val="2"/>
          </rPr>
          <t>Ko co hao mon</t>
        </r>
        <r>
          <rPr>
            <sz val="8"/>
            <color indexed="81"/>
            <rFont val="Tahoma"/>
            <family val="2"/>
          </rPr>
          <t xml:space="preserve">
</t>
        </r>
      </text>
    </comment>
    <comment ref="C14" authorId="0">
      <text>
        <r>
          <rPr>
            <b/>
            <sz val="8"/>
            <color indexed="81"/>
            <rFont val="Tahoma"/>
            <family val="2"/>
          </rPr>
          <t>User:</t>
        </r>
        <r>
          <rPr>
            <sz val="8"/>
            <color indexed="81"/>
            <rFont val="Tahoma"/>
            <family val="2"/>
          </rPr>
          <t xml:space="preserve">
hoan nhap du phong</t>
        </r>
      </text>
    </comment>
    <comment ref="C16" authorId="1">
      <text>
        <r>
          <rPr>
            <b/>
            <sz val="9"/>
            <color indexed="81"/>
            <rFont val="Tahoma"/>
            <family val="2"/>
          </rPr>
          <t>Admin:</t>
        </r>
        <r>
          <rPr>
            <sz val="9"/>
            <color indexed="81"/>
            <rFont val="Tahoma"/>
            <family val="2"/>
          </rPr>
          <t xml:space="preserve">
Dtpn CK 01</t>
        </r>
      </text>
    </comment>
    <comment ref="C23" authorId="0">
      <text>
        <r>
          <rPr>
            <b/>
            <sz val="8"/>
            <color indexed="81"/>
            <rFont val="Tahoma"/>
            <family val="2"/>
          </rPr>
          <t>Tru phan trich truoc lai vay</t>
        </r>
        <r>
          <rPr>
            <sz val="8"/>
            <color indexed="81"/>
            <rFont val="Tahoma"/>
            <family val="2"/>
          </rPr>
          <t xml:space="preserve">
</t>
        </r>
      </text>
    </comment>
    <comment ref="C25" authorId="1">
      <text>
        <r>
          <rPr>
            <b/>
            <sz val="9"/>
            <color indexed="81"/>
            <rFont val="Tahoma"/>
            <family val="2"/>
          </rPr>
          <t>Admin:</t>
        </r>
        <r>
          <rPr>
            <sz val="9"/>
            <color indexed="81"/>
            <rFont val="Tahoma"/>
            <family val="2"/>
          </rPr>
          <t xml:space="preserve">
Co 3531</t>
        </r>
      </text>
    </comment>
    <comment ref="C30" authorId="0">
      <text>
        <r>
          <rPr>
            <b/>
            <sz val="8"/>
            <color indexed="81"/>
            <rFont val="Tahoma"/>
            <family val="2"/>
          </rPr>
          <t xml:space="preserve">User:da( dtpn  BT 01 )
</t>
        </r>
      </text>
    </comment>
    <comment ref="C31" authorId="0">
      <text>
        <r>
          <rPr>
            <b/>
            <sz val="8"/>
            <color indexed="81"/>
            <rFont val="Tahoma"/>
            <family val="2"/>
          </rPr>
          <t>do TK 128 de o cac khoan tduong tien, nen chuyen ve tien chi khac cho HDSXKD</t>
        </r>
        <r>
          <rPr>
            <sz val="8"/>
            <color indexed="81"/>
            <rFont val="Tahoma"/>
            <family val="2"/>
          </rPr>
          <t xml:space="preserve">
</t>
        </r>
      </text>
    </comment>
    <comment ref="N48" authorId="0">
      <text>
        <r>
          <rPr>
            <b/>
            <sz val="8"/>
            <color indexed="81"/>
            <rFont val="Tahoma"/>
            <family val="2"/>
          </rPr>
          <t>User:</t>
        </r>
        <r>
          <rPr>
            <sz val="8"/>
            <color indexed="81"/>
            <rFont val="Tahoma"/>
            <family val="2"/>
          </rPr>
          <t xml:space="preserve">
neu co chenh lech ( + ) ( - )  dieu chinh vao dong Ma so 16</t>
        </r>
      </text>
    </comment>
  </commentList>
</comments>
</file>

<file path=xl/comments4.xml><?xml version="1.0" encoding="utf-8"?>
<comments xmlns="http://schemas.openxmlformats.org/spreadsheetml/2006/main">
  <authors>
    <author>Microsoft Cop.</author>
    <author>User</author>
    <author>binhan</author>
    <author>Admin</author>
    <author>OS</author>
  </authors>
  <commentList>
    <comment ref="A7" authorId="0">
      <text>
        <r>
          <rPr>
            <b/>
            <sz val="8"/>
            <color indexed="81"/>
            <rFont val="Tahoma"/>
            <family val="2"/>
          </rPr>
          <t>Microsoft Cop.:</t>
        </r>
        <r>
          <rPr>
            <sz val="8"/>
            <color indexed="81"/>
            <rFont val="Tahoma"/>
            <family val="2"/>
          </rPr>
          <t xml:space="preserve">
dang lam
</t>
        </r>
      </text>
    </comment>
    <comment ref="I130" authorId="1">
      <text>
        <r>
          <rPr>
            <b/>
            <sz val="8"/>
            <color indexed="81"/>
            <rFont val="Tahoma"/>
            <family val="2"/>
          </rPr>
          <t>De so am</t>
        </r>
        <r>
          <rPr>
            <sz val="8"/>
            <color indexed="81"/>
            <rFont val="Tahoma"/>
            <family val="2"/>
          </rPr>
          <t xml:space="preserve">
</t>
        </r>
      </text>
    </comment>
    <comment ref="N130" authorId="1">
      <text>
        <r>
          <rPr>
            <b/>
            <sz val="8"/>
            <color indexed="81"/>
            <rFont val="Tahoma"/>
            <family val="2"/>
          </rPr>
          <t>De so am</t>
        </r>
        <r>
          <rPr>
            <sz val="8"/>
            <color indexed="81"/>
            <rFont val="Tahoma"/>
            <family val="2"/>
          </rPr>
          <t xml:space="preserve">
</t>
        </r>
      </text>
    </comment>
    <comment ref="B131" authorId="1">
      <text>
        <r>
          <rPr>
            <b/>
            <sz val="8"/>
            <color indexed="81"/>
            <rFont val="Tahoma"/>
            <family val="2"/>
          </rPr>
          <t>User:</t>
        </r>
        <r>
          <rPr>
            <sz val="8"/>
            <color indexed="81"/>
            <rFont val="Tahoma"/>
            <family val="2"/>
          </rPr>
          <t xml:space="preserve">
cac khoan thue nop qua
</t>
        </r>
      </text>
    </comment>
    <comment ref="Y141" authorId="1">
      <text>
        <r>
          <rPr>
            <b/>
            <sz val="8"/>
            <color indexed="81"/>
            <rFont val="Tahoma"/>
            <family val="2"/>
          </rPr>
          <t>User: Ung truoc tien trong Rung cho cac Lam Truong</t>
        </r>
        <r>
          <rPr>
            <sz val="8"/>
            <color indexed="81"/>
            <rFont val="Tahoma"/>
            <family val="2"/>
          </rPr>
          <t xml:space="preserve">
Tong so du No 138 cac Lam Truong
</t>
        </r>
      </text>
    </comment>
    <comment ref="H147" authorId="1">
      <text>
        <r>
          <rPr>
            <b/>
            <sz val="8"/>
            <color indexed="81"/>
            <rFont val="Tahoma"/>
            <family val="2"/>
          </rPr>
          <t>Tam ung truoc tien trong rung cho cac Lam truong</t>
        </r>
        <r>
          <rPr>
            <sz val="8"/>
            <color indexed="81"/>
            <rFont val="Tahoma"/>
            <family val="2"/>
          </rPr>
          <t xml:space="preserve">
</t>
        </r>
      </text>
    </comment>
    <comment ref="N147" authorId="1">
      <text>
        <r>
          <rPr>
            <b/>
            <sz val="8"/>
            <color indexed="81"/>
            <rFont val="Tahoma"/>
            <family val="2"/>
          </rPr>
          <t>Tam ung truoc tien trong rung cho cac Lam truong</t>
        </r>
        <r>
          <rPr>
            <sz val="8"/>
            <color indexed="81"/>
            <rFont val="Tahoma"/>
            <family val="2"/>
          </rPr>
          <t xml:space="preserve">
</t>
        </r>
      </text>
    </comment>
    <comment ref="S150" authorId="1">
      <text>
        <r>
          <rPr>
            <b/>
            <sz val="8"/>
            <color indexed="81"/>
            <rFont val="Tahoma"/>
            <family val="2"/>
          </rPr>
          <t>Nhap lai bieu tren mang</t>
        </r>
        <r>
          <rPr>
            <sz val="8"/>
            <color indexed="81"/>
            <rFont val="Tahoma"/>
            <family val="2"/>
          </rPr>
          <t xml:space="preserve">
</t>
        </r>
      </text>
    </comment>
    <comment ref="B176" authorId="1">
      <text>
        <r>
          <rPr>
            <b/>
            <sz val="8"/>
            <color indexed="81"/>
            <rFont val="Tahoma"/>
            <family val="2"/>
          </rPr>
          <t>User:</t>
        </r>
        <r>
          <rPr>
            <sz val="8"/>
            <color indexed="81"/>
            <rFont val="Tahoma"/>
            <family val="2"/>
          </rPr>
          <t xml:space="preserve">
khi co thay doi he so trich thi fai ghi, neu ko co thay doi thi boi trang de in</t>
        </r>
      </text>
    </comment>
    <comment ref="I226" authorId="1">
      <text>
        <r>
          <rPr>
            <b/>
            <sz val="8"/>
            <color indexed="81"/>
            <rFont val="Tahoma"/>
            <family val="2"/>
          </rPr>
          <t>Ktra lai ben TSCD</t>
        </r>
        <r>
          <rPr>
            <sz val="8"/>
            <color indexed="81"/>
            <rFont val="Tahoma"/>
            <family val="2"/>
          </rPr>
          <t xml:space="preserve">
</t>
        </r>
      </text>
    </comment>
    <comment ref="H253" authorId="2">
      <text>
        <r>
          <rPr>
            <b/>
            <sz val="8"/>
            <color indexed="81"/>
            <rFont val="Tahoma"/>
            <family val="2"/>
          </rPr>
          <t>binhan:</t>
        </r>
        <r>
          <rPr>
            <sz val="8"/>
            <color indexed="81"/>
            <rFont val="Tahoma"/>
            <family val="2"/>
          </rPr>
          <t xml:space="preserve">
cong trai giao duc&amp; trai phieu chinh phu
</t>
        </r>
      </text>
    </comment>
    <comment ref="H263" authorId="1">
      <text>
        <r>
          <rPr>
            <b/>
            <sz val="8"/>
            <color indexed="81"/>
            <rFont val="Tahoma"/>
            <family val="2"/>
          </rPr>
          <t xml:space="preserve">User: so du cuoi ky cua 242 den thoi diem bao cao( Lay so tren File Phan bo 142, 242 Cot so con lai phan bo cua TSCD ko dat tieu chuan theo TT45/2013. </t>
        </r>
        <r>
          <rPr>
            <b/>
            <sz val="8"/>
            <color indexed="12"/>
            <rFont val="Tahoma"/>
            <family val="2"/>
          </rPr>
          <t xml:space="preserve"> GTCL cua TSCD HT sang 242 la 380.066.621</t>
        </r>
      </text>
    </comment>
    <comment ref="H278" authorId="3">
      <text>
        <r>
          <rPr>
            <b/>
            <sz val="9"/>
            <color indexed="81"/>
            <rFont val="Tahoma"/>
            <family val="2"/>
          </rPr>
          <t>Admin:</t>
        </r>
        <r>
          <rPr>
            <sz val="9"/>
            <color indexed="81"/>
            <rFont val="Tahoma"/>
            <family val="2"/>
          </rPr>
          <t xml:space="preserve">
da chinh lai 8 dong</t>
        </r>
      </text>
    </comment>
    <comment ref="Y287" authorId="1">
      <text>
        <r>
          <rPr>
            <b/>
            <sz val="8"/>
            <color indexed="81"/>
            <rFont val="Tahoma"/>
            <family val="2"/>
          </rPr>
          <t>User:</t>
        </r>
        <r>
          <rPr>
            <sz val="8"/>
            <color indexed="81"/>
            <rFont val="Tahoma"/>
            <family val="2"/>
          </rPr>
          <t xml:space="preserve">
khong can tach vi da nhap vao Chi phi phai tra khac</t>
        </r>
      </text>
    </comment>
    <comment ref="Y294" authorId="1">
      <text>
        <r>
          <rPr>
            <b/>
            <sz val="8"/>
            <color indexed="81"/>
            <rFont val="Tahoma"/>
            <family val="2"/>
          </rPr>
          <t>User:</t>
        </r>
        <r>
          <rPr>
            <sz val="8"/>
            <color indexed="81"/>
            <rFont val="Tahoma"/>
            <family val="2"/>
          </rPr>
          <t xml:space="preserve">
Lay trong BANG TONG HOP CONG NO TK 338 ( Ma dtpn K049 )</t>
        </r>
      </text>
    </comment>
    <comment ref="H301" authorId="1">
      <text>
        <r>
          <rPr>
            <b/>
            <sz val="8"/>
            <color indexed="81"/>
            <rFont val="Tahoma"/>
            <family val="2"/>
          </rPr>
          <t>User:</t>
        </r>
        <r>
          <rPr>
            <sz val="8"/>
            <color indexed="81"/>
            <rFont val="Tahoma"/>
            <family val="2"/>
          </rPr>
          <t xml:space="preserve">
c 138, 3388
</t>
        </r>
      </text>
    </comment>
    <comment ref="N301" authorId="1">
      <text>
        <r>
          <rPr>
            <b/>
            <sz val="8"/>
            <color indexed="81"/>
            <rFont val="Tahoma"/>
            <family val="2"/>
          </rPr>
          <t>User:</t>
        </r>
        <r>
          <rPr>
            <sz val="8"/>
            <color indexed="81"/>
            <rFont val="Tahoma"/>
            <family val="2"/>
          </rPr>
          <t xml:space="preserve">
c 138, 3388
</t>
        </r>
      </text>
    </comment>
    <comment ref="Y301" authorId="1">
      <text>
        <r>
          <rPr>
            <b/>
            <sz val="8"/>
            <color indexed="81"/>
            <rFont val="Tahoma"/>
            <family val="2"/>
          </rPr>
          <t>User:</t>
        </r>
        <r>
          <rPr>
            <sz val="8"/>
            <color indexed="81"/>
            <rFont val="Tahoma"/>
            <family val="2"/>
          </rPr>
          <t xml:space="preserve">
CHu y: Giu nguyen cong thuc O H300</t>
        </r>
      </text>
    </comment>
    <comment ref="H310" authorId="3">
      <text>
        <r>
          <rPr>
            <b/>
            <sz val="9"/>
            <color indexed="81"/>
            <rFont val="Tahoma"/>
            <family val="2"/>
          </rPr>
          <t>Admin:</t>
        </r>
        <r>
          <rPr>
            <sz val="9"/>
            <color indexed="81"/>
            <rFont val="Tahoma"/>
            <family val="2"/>
          </rPr>
          <t xml:space="preserve">
Tu nam 2014 k con CTy Tai chinh Than</t>
        </r>
      </text>
    </comment>
    <comment ref="H311" authorId="1">
      <text>
        <r>
          <rPr>
            <b/>
            <sz val="8"/>
            <color indexed="81"/>
            <rFont val="Tahoma"/>
            <family val="2"/>
          </rPr>
          <t>User:</t>
        </r>
        <r>
          <rPr>
            <sz val="8"/>
            <color indexed="81"/>
            <rFont val="Tahoma"/>
            <family val="2"/>
          </rPr>
          <t xml:space="preserve">
Vay  Ngan Hang Quoc Te MaTK 3418</t>
        </r>
      </text>
    </comment>
    <comment ref="A354" authorId="1">
      <text>
        <r>
          <rPr>
            <b/>
            <sz val="8"/>
            <color indexed="81"/>
            <rFont val="Tahoma"/>
            <family val="2"/>
          </rPr>
          <t>So cua nam truoc</t>
        </r>
        <r>
          <rPr>
            <sz val="8"/>
            <color indexed="81"/>
            <rFont val="Tahoma"/>
            <family val="2"/>
          </rPr>
          <t xml:space="preserve">
</t>
        </r>
      </text>
    </comment>
    <comment ref="P356" authorId="1">
      <text>
        <r>
          <rPr>
            <b/>
            <sz val="8"/>
            <color indexed="81"/>
            <rFont val="Tahoma"/>
            <family val="2"/>
          </rPr>
          <t>User:</t>
        </r>
        <r>
          <rPr>
            <sz val="8"/>
            <color indexed="81"/>
            <rFont val="Tahoma"/>
            <family val="2"/>
          </rPr>
          <t xml:space="preserve">
lai de (+) lo de (-) Nhap so hang qui</t>
        </r>
      </text>
    </comment>
    <comment ref="A361" authorId="1">
      <text>
        <r>
          <rPr>
            <b/>
            <sz val="8"/>
            <color indexed="81"/>
            <rFont val="Tahoma"/>
            <family val="2"/>
          </rPr>
          <t xml:space="preserve">So du cuoi nam truoc </t>
        </r>
      </text>
    </comment>
    <comment ref="P364" authorId="1">
      <text>
        <r>
          <rPr>
            <b/>
            <sz val="8"/>
            <color indexed="81"/>
            <rFont val="Tahoma"/>
            <family val="2"/>
          </rPr>
          <t>User:</t>
        </r>
        <r>
          <rPr>
            <sz val="8"/>
            <color indexed="81"/>
            <rFont val="Tahoma"/>
            <family val="2"/>
          </rPr>
          <t xml:space="preserve">
lai de (+) lo de (-) Nhap so hang qui</t>
        </r>
      </text>
    </comment>
    <comment ref="G372" authorId="4">
      <text>
        <r>
          <rPr>
            <b/>
            <sz val="9"/>
            <color indexed="81"/>
            <rFont val="Tahoma"/>
            <family val="2"/>
          </rPr>
          <t xml:space="preserve">Dieu chinh khi tang, giam von dieu le. TK 4111
</t>
        </r>
      </text>
    </comment>
    <comment ref="H393" authorId="1">
      <text>
        <r>
          <rPr>
            <b/>
            <sz val="8"/>
            <color indexed="81"/>
            <rFont val="Tahoma"/>
            <family val="2"/>
          </rPr>
          <t>User:</t>
        </r>
        <r>
          <rPr>
            <sz val="8"/>
            <color indexed="81"/>
            <rFont val="Tahoma"/>
            <family val="2"/>
          </rPr>
          <t xml:space="preserve">
Dieu chinh khi co thay doi ve so luong co phieu phat hanh</t>
        </r>
      </text>
    </comment>
    <comment ref="Y436" authorId="1">
      <text>
        <r>
          <rPr>
            <b/>
            <sz val="8"/>
            <color indexed="81"/>
            <rFont val="Tahoma"/>
            <family val="2"/>
          </rPr>
          <t>User:</t>
        </r>
        <r>
          <rPr>
            <sz val="8"/>
            <color indexed="81"/>
            <rFont val="Tahoma"/>
            <family val="2"/>
          </rPr>
          <t xml:space="preserve">
ktra</t>
        </r>
      </text>
    </comment>
    <comment ref="H466" authorId="1">
      <text>
        <r>
          <rPr>
            <b/>
            <sz val="8"/>
            <color indexed="81"/>
            <rFont val="Tahoma"/>
            <family val="2"/>
          </rPr>
          <t>De  so am khi hoan nhap du phong.</t>
        </r>
      </text>
    </comment>
    <comment ref="B495" authorId="1">
      <text>
        <r>
          <rPr>
            <b/>
            <sz val="8"/>
            <color indexed="81"/>
            <rFont val="Tahoma"/>
            <family val="2"/>
          </rPr>
          <t>User:</t>
        </r>
        <r>
          <rPr>
            <sz val="8"/>
            <color indexed="81"/>
            <rFont val="Tahoma"/>
            <family val="2"/>
          </rPr>
          <t xml:space="preserve">
khi phat sinh cac khoan chi phi khong duoc loai tru khi tinh thue TNDN, chinh sua lai noi dung cho phu hop va nhap du lieu</t>
        </r>
      </text>
    </comment>
    <comment ref="B502" authorId="1">
      <text>
        <r>
          <rPr>
            <b/>
            <sz val="8"/>
            <color indexed="81"/>
            <rFont val="Tahoma"/>
            <family val="2"/>
          </rPr>
          <t>User:</t>
        </r>
        <r>
          <rPr>
            <sz val="8"/>
            <color indexed="81"/>
            <rFont val="Tahoma"/>
            <family val="2"/>
          </rPr>
          <t xml:space="preserve">
khi phat sinh cac khoan thu nhap khong fai tinh thue TNDN, chinh sua lai noi dung cho phu hop va nhap du lieu</t>
        </r>
      </text>
    </comment>
  </commentList>
</comments>
</file>

<file path=xl/sharedStrings.xml><?xml version="1.0" encoding="utf-8"?>
<sst xmlns="http://schemas.openxmlformats.org/spreadsheetml/2006/main" count="1908" uniqueCount="1567">
  <si>
    <t>chênh lệch tạm thời được khấu trừ:</t>
  </si>
  <si>
    <t>lỗ tính thuế chưa sử dụng:</t>
  </si>
  <si>
    <t>ưu đãi tính thuế chưa sử dụng:</t>
  </si>
  <si>
    <t>- Khoản hoàn nhập tài sản thuế thu nhập hoãn lại</t>
  </si>
  <si>
    <t>đã được nhận từ các năm trước:</t>
  </si>
  <si>
    <t>Thuế thu nhập hoãn lại phải trả:</t>
  </si>
  <si>
    <t>- Thuế thu nhập hoãn lại phải trả phát sinh từ các khoản</t>
  </si>
  <si>
    <t>chênh lệch tạm thời chịu thuế :</t>
  </si>
  <si>
    <t>- Khoản hoàn nhập  thuế thu nhập hoãn lại  phải  trả đã</t>
  </si>
  <si>
    <t>được ghi nhận từ các năm trước:</t>
  </si>
  <si>
    <t>- Thuế thu nhập hoãn lại phải trả:</t>
  </si>
  <si>
    <t>Vốn chủ sở hữu:</t>
  </si>
  <si>
    <t>Bảng đối chiếu biến động của vốn chủ sở hữu</t>
  </si>
  <si>
    <t>Vốn</t>
  </si>
  <si>
    <t>Vốn khác</t>
  </si>
  <si>
    <t xml:space="preserve">Quỹ </t>
  </si>
  <si>
    <t>Quỹ</t>
  </si>
  <si>
    <t>Quỹ khác</t>
  </si>
  <si>
    <t>Lợi nhuận</t>
  </si>
  <si>
    <t>Nội dung</t>
  </si>
  <si>
    <t>đầu tư</t>
  </si>
  <si>
    <t>của chủ</t>
  </si>
  <si>
    <t>dự phòng</t>
  </si>
  <si>
    <t>chưa</t>
  </si>
  <si>
    <t>của CSH</t>
  </si>
  <si>
    <t>sở hữu</t>
  </si>
  <si>
    <t>phát triển</t>
  </si>
  <si>
    <t>tài chính</t>
  </si>
  <si>
    <t>phân phối</t>
  </si>
  <si>
    <t>Số dư đầu năm trước</t>
  </si>
  <si>
    <t>- Tăng vốn trong năm trước</t>
  </si>
  <si>
    <t>- Lãi trong năm trước</t>
  </si>
  <si>
    <t>- Tăng do khác</t>
  </si>
  <si>
    <t>- Giảm vốn trong năm trước</t>
  </si>
  <si>
    <t>- Lỗ trong năm trước</t>
  </si>
  <si>
    <t>Số dư cuối năm trước</t>
  </si>
  <si>
    <t>Số dư đầu năm nay</t>
  </si>
  <si>
    <t>- Tăng vốn năm nay</t>
  </si>
  <si>
    <t>Cuoi nam khi phan phoi loi nhuan sau thue moi nhap so vao cac dong  tu 359-:-364</t>
  </si>
  <si>
    <t>- Lãi trong năm nay</t>
  </si>
  <si>
    <t>- Giảm vốn trong năm nay</t>
  </si>
  <si>
    <t>- Lỗ trong năm nay</t>
  </si>
  <si>
    <t>Số dư cuối kỳ này</t>
  </si>
  <si>
    <t>Chi tiết vốn đầu tư của chủ sở hữu</t>
  </si>
  <si>
    <t>- Vốn góp của nhà nước:</t>
  </si>
  <si>
    <t>- Vốn góp của các đối tượng khác:</t>
  </si>
  <si>
    <t>* Giá trị trái phiếu đã chuyển thành cổ phiếu trong năm</t>
  </si>
  <si>
    <t>* Số lượng cổ phiếu quỹ</t>
  </si>
  <si>
    <t>c</t>
  </si>
  <si>
    <t xml:space="preserve">Các giao dịch về vốn với các chủ sở hữu và phân phối </t>
  </si>
  <si>
    <t>cổ tức, chia lợi nhuận:</t>
  </si>
  <si>
    <t>- Vốn đầu tư của chủ sở hữu:</t>
  </si>
  <si>
    <t>+ Vốn góp đầu năm:</t>
  </si>
  <si>
    <t>+ Vốn góp tăng trong năm:</t>
  </si>
  <si>
    <t>+ Vốn góp giảm trong năm:</t>
  </si>
  <si>
    <t>+ Vốn góp cuối năm:</t>
  </si>
  <si>
    <t>- Cổ tức lợi nhuận đã chia:</t>
  </si>
  <si>
    <t>d</t>
  </si>
  <si>
    <t>Cổ tức</t>
  </si>
  <si>
    <t>- Cổ tức đã công bố sau ngày kết thúc kỳ kế toán:</t>
  </si>
  <si>
    <t>+ Cổ tức đã công bố trên cổ phiếu phổ thông:</t>
  </si>
  <si>
    <t>+ Cổ tức đã công bố trên cổ phiếu ưu đãi:</t>
  </si>
  <si>
    <t>- Cổ tức của cổ phiếu ưu đãi luỹ kế chưa được ghi nhận:</t>
  </si>
  <si>
    <t>đ</t>
  </si>
  <si>
    <t>- Số lượng cổ phiếu đã đăng ký phát hành:</t>
  </si>
  <si>
    <t>- Số lượng cổ phiếu đã phát hành:</t>
  </si>
  <si>
    <t>+ Cổ phiếu phổ thông:</t>
  </si>
  <si>
    <t>+ Cổ phiếu ưu đãi:</t>
  </si>
  <si>
    <t>- Số lượng cổ phiếu được mua lại:</t>
  </si>
  <si>
    <t>- Số lượng cổ phiếu đang lưu hành:</t>
  </si>
  <si>
    <t>+ Cổ phiêú ưu đãi:</t>
  </si>
  <si>
    <t>* Mệnh giá cổ phiếu đang lưu hành:</t>
  </si>
  <si>
    <t>10.000 đồng/cổ phiếu</t>
  </si>
  <si>
    <t>e</t>
  </si>
  <si>
    <t>Các quỹ của doanh nghiệp:</t>
  </si>
  <si>
    <t>- Quỹ đầu tư phát triển:</t>
  </si>
  <si>
    <t>C 414</t>
  </si>
  <si>
    <t>- Quỹ dự phòng tài chính:</t>
  </si>
  <si>
    <t>C 415</t>
  </si>
  <si>
    <t>- Quỹ khác thuộc vốn chủ sở hữu:</t>
  </si>
  <si>
    <t>- Quỹ khen thưởng, phúc lợi</t>
  </si>
  <si>
    <t>+ Số dư đầu năm</t>
  </si>
  <si>
    <t>+ Số Phát sinh tăng</t>
  </si>
  <si>
    <t>Tong PS C 353</t>
  </si>
  <si>
    <t>+ Số phát sinh giảm</t>
  </si>
  <si>
    <t>Tong PS N 353</t>
  </si>
  <si>
    <t>( Trong đó: Quỹ phúc lợi hình thành TSCĐ)</t>
  </si>
  <si>
    <t>Cuối năm xác định hao mòn</t>
  </si>
  <si>
    <t>C 3533</t>
  </si>
  <si>
    <t>* Mục đích trích lập và sử dụng các quỹ của doanh nghiệp.</t>
  </si>
  <si>
    <t>g</t>
  </si>
  <si>
    <t>Thu nhập và chi phí, lãi hoặc lỗ được ghi nhận trược tiếp vào vốn chủ sở hữu theo quy định của các</t>
  </si>
  <si>
    <t>chuẩn mực kế toán cụ thể:</t>
  </si>
  <si>
    <t>-</t>
  </si>
  <si>
    <t>Nguốn kinh phí:</t>
  </si>
  <si>
    <t>- Nguồn K. phí thuộc vốn  M. trường TKV chưa  cấp:</t>
  </si>
  <si>
    <t>- Chi sự nghiệp:</t>
  </si>
  <si>
    <t>- Nguồn kinh phí còn lại cuối năm:</t>
  </si>
  <si>
    <t>Tài sản thuê ngoài:</t>
  </si>
  <si>
    <t>(1)</t>
  </si>
  <si>
    <t>Giá trị tài sản thuê ngoài:</t>
  </si>
  <si>
    <t>- TSCĐ thuê ngoài:</t>
  </si>
  <si>
    <t>- Tài sản khác thuê ngoài:</t>
  </si>
  <si>
    <t>(2)</t>
  </si>
  <si>
    <t>Tổng số tiền thuê tối thiểu trong tương lai của hợp đồng</t>
  </si>
  <si>
    <t>thuê hoạt động tài sản không huỷ ngang theo các thời hạn:</t>
  </si>
  <si>
    <t>- Từ 1 năm trở xuống:</t>
  </si>
  <si>
    <t>- Trên 1 năm đến 5 năm:</t>
  </si>
  <si>
    <t>- Trên 5 năm:</t>
  </si>
  <si>
    <t>VI</t>
  </si>
  <si>
    <t>Thông tin bổ sung cho các khoản mục trình bày trong Báo cáo kết quả hoạt động kinh doanh:</t>
  </si>
  <si>
    <t>Đơn vị tính: Đồng</t>
  </si>
  <si>
    <t>Kỳ này</t>
  </si>
  <si>
    <t>Cùng kỳ năm trước</t>
  </si>
  <si>
    <t>Sửa đổi hàng quý số liệu cùng kỳ</t>
  </si>
  <si>
    <t>Tổng số DT bán hàng và cung cấp DV (Mã số 01):</t>
  </si>
  <si>
    <t>Trong đó:</t>
  </si>
  <si>
    <t>- Doanh thu bán hàng:</t>
  </si>
  <si>
    <t>- Doanh thu cung cấp dịch vụ:</t>
  </si>
  <si>
    <t>- Doanh thu hợp  đồng xây dựng (Đối với  doanh</t>
  </si>
  <si>
    <t>nghiêp có hoạt động xây lắp):</t>
  </si>
  <si>
    <t>+ Doanh thu của hợp đồng xây dựng được ghi nhận</t>
  </si>
  <si>
    <t>trong kỳ:</t>
  </si>
  <si>
    <t>+ Tổng doanh thu luỹ kế  của hợp  đồng xây  dựng</t>
  </si>
  <si>
    <t>được ghi nhận đến thời điểm lập báo cáo tài chính:</t>
  </si>
  <si>
    <t>Các khoản giảm trừ doanh thu (Mã số 02):</t>
  </si>
  <si>
    <t>- Chiết khấu thương mại:</t>
  </si>
  <si>
    <t>- Giảm giá hàng bán:</t>
  </si>
  <si>
    <t>- Hàng bán bị trả lại:</t>
  </si>
  <si>
    <t>- Thuế GTGT phải nộp (phương pháp trực tiếp):</t>
  </si>
  <si>
    <t>Gia ca CP dau vao tang, tkv chua bu gia ma bu vao cuoi nam</t>
  </si>
  <si>
    <t>- Thuế xuất khẩu:</t>
  </si>
  <si>
    <t>D.thu thuần về bán hàng và cung cấp DV (Mã số 10)</t>
  </si>
  <si>
    <t>SLTT</t>
  </si>
  <si>
    <t>- Doanh thu thuần trao đổi sản phẩm, hàng hoá:</t>
  </si>
  <si>
    <t>DT</t>
  </si>
  <si>
    <t>- Doanh thu thuần trao đổi dịch vụ:</t>
  </si>
  <si>
    <t>Giá vốn hàng bán ( Mã số 11)</t>
  </si>
  <si>
    <t>- Giá vốn của hàng hoá đã bán:</t>
  </si>
  <si>
    <t>- Giá vốn của thành phẩm đã bán:</t>
  </si>
  <si>
    <t>- Giá vốn của dịch vụ đã cung cấp:</t>
  </si>
  <si>
    <t>- GTCL, chi phí nhượng bán, thanh lý của BĐS</t>
  </si>
  <si>
    <t>đầu tư đã bán:</t>
  </si>
  <si>
    <t>- Chi phí kinh doanh Bất động sản đầu tư:</t>
  </si>
  <si>
    <t>- Hao hụt, mất mát hàng tồn kho:</t>
  </si>
  <si>
    <t>- Các khoản chi phí vượt mức bình thường:</t>
  </si>
  <si>
    <t>- Dự phòng giảm giá hàng tồn kho:</t>
  </si>
  <si>
    <t>Doanh thu hoạt động tài chính:</t>
  </si>
  <si>
    <t>- Lãi tiền gửi, tiền cho vay:</t>
  </si>
  <si>
    <t>- Lãi đầu tư trái phiếu, kỳ phiếu, tín phiếu:</t>
  </si>
  <si>
    <t>- Cổ tức lợi nhuận được chia:</t>
  </si>
  <si>
    <t>lãi cổ phiếu đầu tư vào các công ty</t>
  </si>
  <si>
    <t>- Lãi bán ngoại tệ:</t>
  </si>
  <si>
    <t>- Lãi chênh lệch tỷ giá đã thực hiện:</t>
  </si>
  <si>
    <t>- Lãi chênh lệch tỷ giá chưa thực hiện:</t>
  </si>
  <si>
    <t>- Lãi bán hàng trả chậm:</t>
  </si>
  <si>
    <t>- Doanh thu hoạt động tài chính:</t>
  </si>
  <si>
    <t>Chi phí tài chính (mã số 22)</t>
  </si>
  <si>
    <t>- Lãi tiền vay:</t>
  </si>
  <si>
    <t>+ Lãi tiền vay ngắn hạn:</t>
  </si>
  <si>
    <t>+ Lãi tiền vay trung, dài hạn</t>
  </si>
  <si>
    <t>- Chiết khấu thanh toán, lãi bán hàng trả chậm:</t>
  </si>
  <si>
    <t>- Lỗ do thanh lý các khoản đầu tư ngắn hạn, dài hạn:</t>
  </si>
  <si>
    <t>- Lỗ bán ngoại tệ:</t>
  </si>
  <si>
    <t>- Lỗ chênh lệch tỷ giá đã thực hiện:</t>
  </si>
  <si>
    <t>- Lỗ chênh lệch tỷ giá chưa thực hiện:</t>
  </si>
  <si>
    <t>- Dự phòng giảm giá các khoản đ.tư ngắn hạn, dài hạn:</t>
  </si>
  <si>
    <t>- Chi phí tài chính khác:</t>
  </si>
  <si>
    <t>Chi phí thuế thu nhập DN hiện hành (Mã số 51)</t>
  </si>
  <si>
    <t>-  Chi phí thuế TNDN tính  trên TN chịu  thuế năm</t>
  </si>
  <si>
    <t>hiện hành.</t>
  </si>
  <si>
    <t>- Thu nhập chịu thuế TNDN</t>
  </si>
  <si>
    <t>- Lợi nhuận kế toán trước thuế</t>
  </si>
  <si>
    <t>*</t>
  </si>
  <si>
    <t>Các khoản chi phí không được loại trừ khi tính thuế TNDN</t>
  </si>
  <si>
    <t>+</t>
  </si>
  <si>
    <t xml:space="preserve"> Phạt vi phạm hành chính sau KL TT Thuế 2013</t>
  </si>
  <si>
    <t xml:space="preserve"> Tiền truy thu thuế sau KL KTra Thuế năm 2013</t>
  </si>
  <si>
    <t>Nộp tiền phạt vi phạm hành chính khai thác KS vượt công suất quy định tại giấy phép khai thác</t>
  </si>
  <si>
    <t>Nộp vi phạm hành chính về bảo vệ môi trường</t>
  </si>
  <si>
    <t xml:space="preserve"> Tiền truy thu thuế sau KTNN </t>
  </si>
  <si>
    <t>Sau kiÓm to¸n ®­a sè liÖu kú nµy vµo b¸o c¸o: Gi¸ trÞ l·i vay ®ang trÝch 335</t>
  </si>
  <si>
    <t xml:space="preserve"> Các khoản giảm thu nhập tính thuế </t>
  </si>
  <si>
    <t xml:space="preserve"> + Thu nhập từ cổ tức</t>
  </si>
  <si>
    <t xml:space="preserve">  + Đ/c giảm thuế TNDN phải nộp sau KL KTra Thuế 2013</t>
  </si>
  <si>
    <t xml:space="preserve">  + Đ/c giảm thuế TNDN theo KL KTra Thuế số 5179 ngay 10/10/2011</t>
  </si>
  <si>
    <t xml:space="preserve">  + Đ/c giảm thuế TN phải nộp sau KL KTra Thuế 2013</t>
  </si>
  <si>
    <t xml:space="preserve">  + Đ/c CP sửa chữa TS sau KL KTra Thuế 2013</t>
  </si>
  <si>
    <t xml:space="preserve">  + Đ/c CP khấu hao sau KL KTra Thuế 2013</t>
  </si>
  <si>
    <t xml:space="preserve">  + Đ/c CP lãi vay trích trước sau KL KTra Thuế 2013</t>
  </si>
  <si>
    <t xml:space="preserve">  + Đ/c CP tính thuế khoản k.hao TSCĐ niêm cất năm 2012</t>
  </si>
  <si>
    <t xml:space="preserve">  + Các điều chỉnh khác của năm trước ( Theo KL của KTNN )</t>
  </si>
  <si>
    <t>- Tổng chi phí thuế TNDN hiện hành:</t>
  </si>
  <si>
    <t>Chi phí thuế thu nhập DN hoãn lại (Mã số 52)</t>
  </si>
  <si>
    <t>- Chi phí thuế TNDN hoãn lại phát sinh từ các khoản</t>
  </si>
  <si>
    <t>chênh lệch tạm thời phải chịu thuế:</t>
  </si>
  <si>
    <t>từ việc hoàn nhập tài sản thuế thu nhập hoãn lại:</t>
  </si>
  <si>
    <t>- Thu nhập thuế TNDN hoãn lại p.sinh từ các khoản</t>
  </si>
  <si>
    <t>lỗ tính thuế và ưu đãi thuế chưa sử dụng:</t>
  </si>
  <si>
    <t>- Thu nhập thuế TNDN hoãn lại p.sinh từ việc hoàn</t>
  </si>
  <si>
    <t>nhập thuế thu nhập hoãn lại phải trả:</t>
  </si>
  <si>
    <t>- Tổng chi phí thuế TNDN hoãn lại:</t>
  </si>
  <si>
    <t>Chi phí sản xuất kinh doanh theo yếu tố</t>
  </si>
  <si>
    <t>- Chi phí nguyên liệu, vật liệu:</t>
  </si>
  <si>
    <t>+ Nguyên liệu</t>
  </si>
  <si>
    <t>+ Vật liệu</t>
  </si>
  <si>
    <t>+ Động lực</t>
  </si>
  <si>
    <t>- Chi phí nhân công:</t>
  </si>
  <si>
    <t>+ Tiền lương</t>
  </si>
  <si>
    <t>+ BHXH, BHYT, KPCĐ</t>
  </si>
  <si>
    <t>+ Ăn ca</t>
  </si>
  <si>
    <t>- Chi phí khấu hao TSCĐ:</t>
  </si>
  <si>
    <t>- Chi phí dịch vụ mua ngoài:</t>
  </si>
  <si>
    <t>- Chi phí khác bằng tiền:</t>
  </si>
  <si>
    <t>VII</t>
  </si>
  <si>
    <t>Thông tin bổ sung cho các khoản mục trình bày trong Báo cáo lưu chuyển tiền tệ: (ĐVT: đồng)</t>
  </si>
  <si>
    <t>Các giao dịch không bằng tiền ảnh hưởng đến báo cáo lưu chuyển tiền tệ và các khoản tiền do DN</t>
  </si>
  <si>
    <t>nắm giữ nhưng không được sử dụng:</t>
  </si>
  <si>
    <t>Mua TS bằng cách nhận các khoản nợ liên quan trực</t>
  </si>
  <si>
    <t>tiếp hoặc thông qua nghiệp vụ cho thuê tài chính:</t>
  </si>
  <si>
    <t>- Mua DN thông qua phát hành cổ phiếu:</t>
  </si>
  <si>
    <t>- Chuyển nợ thành vốn chủ sở hữu:</t>
  </si>
  <si>
    <t xml:space="preserve">Mua và  thanh lý  công ty con hoặc đơn vị kinh  doanh </t>
  </si>
  <si>
    <t>trong các kỳ báo cáo:</t>
  </si>
  <si>
    <t>- Tổng giá trị mua hoặc thanh lý:</t>
  </si>
  <si>
    <t>- Phần giá trị mua hoặc thanh lý được thanh toán bằng</t>
  </si>
  <si>
    <t>tiền và các khoản tương đương tiền:</t>
  </si>
  <si>
    <t>- Số tiền và các khoản tương đương tiền thực có trong</t>
  </si>
  <si>
    <t>công ty con hoặc đơn vị kinh doanh khác được mua</t>
  </si>
  <si>
    <t>hoặc thanh lý:</t>
  </si>
  <si>
    <t>- Phần giá trị tài sản (Tổng hợp theo từng loại TS) và</t>
  </si>
  <si>
    <t>nợ phải trả không phải trả là tiền và các khoản tương</t>
  </si>
  <si>
    <t>đương tiền  trong công  ty  con  hoặc đơn vị kinh</t>
  </si>
  <si>
    <t>doanh khác được mua hoặc thanh lý trong kỳ:</t>
  </si>
  <si>
    <t xml:space="preserve">Trình bày giá trị và lý do của các khoản tiền và tương đương tiền lớn do DN nắm giữ nhưng không </t>
  </si>
  <si>
    <t>được sử  dụng do có sự hạn chế của pháp luật hoặc các ràng buộc mà doanh nghiệp phải thực hiện:</t>
  </si>
  <si>
    <t>VIII</t>
  </si>
  <si>
    <t>Những thông tin khác:</t>
  </si>
  <si>
    <t>Những khoản nợ tiềm tàng, khoản cam kết và những thông tin tài chính khác:</t>
  </si>
  <si>
    <t>Những sự kiện phát sinh sau ngày kết thúc kỳ kế toán:</t>
  </si>
  <si>
    <t>Thông tin về các bên liên quan:</t>
  </si>
  <si>
    <t>Trình bày tài sản, doanh thu, kết quả kinh doanh theo bộ phận (Theo lĩnh vực kinh doanh hoặc khu vực địa lý) theo quy định của chuẩn mực kế toán số 28 "Báo cáo bộ phận"</t>
  </si>
  <si>
    <t>Thông tin so sánh (Những thay đổi về thông tin trong báo cáo tài chính của niên độ kế toán trước)</t>
  </si>
  <si>
    <t>Bảng cân đối kế toán</t>
  </si>
  <si>
    <t xml:space="preserve">Mã số </t>
  </si>
  <si>
    <t>Phân loại lại</t>
  </si>
  <si>
    <t>Đã trình bày trên báo cáo năm trước</t>
  </si>
  <si>
    <t>Các khoản phải trả, phải nộp ngắn hạn khác</t>
  </si>
  <si>
    <t xml:space="preserve">Quỹ phát triển khoa học, công nghệ </t>
  </si>
  <si>
    <t>Quỹ khen thưởng phúc lợi</t>
  </si>
  <si>
    <t>Quỹ khác thuộc vốn chủ sở hữu</t>
  </si>
  <si>
    <t>Thông tin về hoạt động liên tục:</t>
  </si>
  <si>
    <t>Những tin khác:</t>
  </si>
  <si>
    <t>Người lập biểu</t>
  </si>
  <si>
    <t>Kế toán trưởng</t>
  </si>
  <si>
    <t xml:space="preserve">           Giám đốc</t>
  </si>
  <si>
    <t>Phạm Cẩm Hải</t>
  </si>
  <si>
    <t>Phạm Thị Hải</t>
  </si>
  <si>
    <t>Khuất Mạnh Thắng</t>
  </si>
  <si>
    <t>Các khoản phải thu ngắn hạn</t>
  </si>
  <si>
    <t>- Phải thu khách hàng:</t>
  </si>
  <si>
    <t>- Trả trước cho người bán:</t>
  </si>
  <si>
    <t>- Phải thu theo kế hoạch hợp đồng xây dựng:</t>
  </si>
  <si>
    <t>- Phải thu nội bộ</t>
  </si>
  <si>
    <t>- Các khoản phải thu khác:</t>
  </si>
  <si>
    <t>+ Tạm ứng:</t>
  </si>
  <si>
    <t>+ Tài sản thiếu chờ sử lý:</t>
  </si>
  <si>
    <t>+ Ký quỹ, ký cược ngắn hạn:</t>
  </si>
  <si>
    <t>+ Phải thu khác:</t>
  </si>
  <si>
    <t>- Dự phòng phải thu khó đòi:</t>
  </si>
  <si>
    <t>- Giá trị thuần của phải thu thương mại và phải thu khác:</t>
  </si>
  <si>
    <t>- Hàng mua đang đi trên đường:</t>
  </si>
  <si>
    <t>- Chi phí SXKD dở dang:</t>
  </si>
  <si>
    <t>- Giá trị thuần có thể thực hiện được của hàng T.kho:</t>
  </si>
  <si>
    <t>* Giá trị hàng tồn kho dùng để thế chấp cho các khoản nợ:</t>
  </si>
  <si>
    <t>* Lý do trích  thêm hoặc hoàn nhập dự phòng giảm giá hàng tồn kho: Do Vật tư tồn kho ứ đọng , kém</t>
  </si>
  <si>
    <t>phẩm  chất , kỹ thuật lạc hậu vì vậy giá tồn kho cao hơn giá thị trường.</t>
  </si>
  <si>
    <t>Các khoản thuế phải thu</t>
  </si>
  <si>
    <t>- Thuế GTGT còn được khấu trừ</t>
  </si>
  <si>
    <t>- Các khoản thuế nộp thừa cho nhà nước:</t>
  </si>
  <si>
    <t>+ Thuế GTGT:</t>
  </si>
  <si>
    <t>+ Thuế thu nhập của DN:</t>
  </si>
  <si>
    <t>+ Tiền thuế TNCN:</t>
  </si>
  <si>
    <t>Các khoản phải thu dài hạn</t>
  </si>
  <si>
    <t>- Phải thu dài hạn khách hàng:</t>
  </si>
  <si>
    <t>- Phải thu nội bộ dài hạn:</t>
  </si>
  <si>
    <t>+ Vốn kinh doanh ở các đơn vị trực thuộc:</t>
  </si>
  <si>
    <t>+ Cho vay nội bộ:</t>
  </si>
  <si>
    <t>+ Phải thu nội bộ khác:</t>
  </si>
  <si>
    <t>- Dự phòng phải thu dài hạn khó đòi:</t>
  </si>
  <si>
    <t>- Giá trị thuần của các khoản phải thu dài hạn:</t>
  </si>
  <si>
    <t>Tăng, giảm bất động sản đầu tư:</t>
  </si>
  <si>
    <t>cuối năm</t>
  </si>
  <si>
    <t>N.giá bất động sản đầu tư</t>
  </si>
  <si>
    <t xml:space="preserve">    - QuyÒn sö dông ®Êt </t>
  </si>
  <si>
    <t xml:space="preserve">    - Nhµ</t>
  </si>
  <si>
    <t xml:space="preserve">    - Nhµ vµ quyÒn sö dông ®Êt</t>
  </si>
  <si>
    <t xml:space="preserve">    - QuyÒn sö dông ®Êt</t>
  </si>
  <si>
    <t>Giá trị còn lại BĐS đầu tư</t>
  </si>
  <si>
    <t xml:space="preserve"> - ThuyÕt minh sè liÖu vµ gi¶i tr×nh kh¸c theo yªu cÇu cña ChuÈn mùc kÕ to¸n 05 "BÊt ®éng s¶n ®Çu t­"</t>
  </si>
  <si>
    <t>Các khoản đầu tư tài chính ngắn hạn, dài hạn:</t>
  </si>
  <si>
    <t>11.1</t>
  </si>
  <si>
    <t>Đầu tư tài chính ngắn hạn</t>
  </si>
  <si>
    <t xml:space="preserve"> - §Çu t­ chøng kho¸n ng¾n h¹n:</t>
  </si>
  <si>
    <t xml:space="preserve">          + Chøng kho¸n ng¾n h¹n lµ t­¬ng ®­¬ng tiÒn</t>
  </si>
  <si>
    <t xml:space="preserve">          + Chøng kho¸n ®Çu t­ ng¾n h¹n kh¸c</t>
  </si>
  <si>
    <t xml:space="preserve">          + Dù phßng gi¶m gi¸ chøng kho¸n ®Çu t­ ng¾n h¹n</t>
  </si>
  <si>
    <t xml:space="preserve"> - §Çu t­ ng¾n h¹n kh¸c</t>
  </si>
  <si>
    <t xml:space="preserve"> - Gi¸ trÞ thuÇn cña ®Çu t­ tµi chÝnh ng¾n h¹n</t>
  </si>
  <si>
    <t>11.2</t>
  </si>
  <si>
    <t>Đầu tư tài chính dài hạn:</t>
  </si>
  <si>
    <t xml:space="preserve"> - §Çu t­ vµo c«ng ty con</t>
  </si>
  <si>
    <t xml:space="preserve"> - §Çu t­ vµo c«ng ty liªn kÕt</t>
  </si>
  <si>
    <t xml:space="preserve"> - §Çu t­ vµo c¬ së kinh doanh ®ång kiÓm so¸t</t>
  </si>
  <si>
    <t xml:space="preserve"> - §Çu t­ dµi h¹n kh¸c:</t>
  </si>
  <si>
    <t xml:space="preserve">          + §Çu t­ chøng kho¸n dµi h¹n</t>
  </si>
  <si>
    <t xml:space="preserve">          + Cho vay dµi h¹n</t>
  </si>
  <si>
    <t xml:space="preserve">          + §Çu t­ dµi h¹n kh¸c</t>
  </si>
  <si>
    <t xml:space="preserve"> - Dù phßng gi¶m gi¸ chøng kho¸n ®Çu t­ dµi h¹n</t>
  </si>
  <si>
    <t xml:space="preserve"> - Gi¸ trÞ thuÇn cña ®Çu t­ tµi chÝnh dµi h¹n</t>
  </si>
  <si>
    <t>* Danh sách các công ty con, công ty liên kết, liên doanh quan trọng</t>
  </si>
  <si>
    <t xml:space="preserve"> - Sè d­ ®Çu n¨m</t>
  </si>
  <si>
    <t xml:space="preserve"> - T¨ng trong n¨m</t>
  </si>
  <si>
    <t xml:space="preserve"> - §· kÕt chuyÓn vµo chi phÝ SXKD trong n¨m</t>
  </si>
  <si>
    <t xml:space="preserve"> - Gi¶m kh¸c</t>
  </si>
  <si>
    <t xml:space="preserve"> - Sè d­ cuèi n¨m</t>
  </si>
  <si>
    <t>Tài sản thuế thu nhập hoãn lại và thuế thu nhập</t>
  </si>
  <si>
    <t>hoãn lại phải trả</t>
  </si>
  <si>
    <t>Các khoản vay và nợ ngắn hạn</t>
  </si>
  <si>
    <t xml:space="preserve"> - Vay ng¾n h¹n</t>
  </si>
  <si>
    <t xml:space="preserve"> - Vay dµi h¹n ®Õn h¹n tr¶</t>
  </si>
  <si>
    <t xml:space="preserve"> - Nî thuª tµi chÝnh ®Õn h¹n tr¶</t>
  </si>
  <si>
    <t xml:space="preserve"> - Tr¸i phiÕu ph¸t hµnh ®Õn h¹n tr¶</t>
  </si>
  <si>
    <t>Phải trả người bán và người mua trả tiền trước</t>
  </si>
  <si>
    <t xml:space="preserve"> - Ph¶i tr¶ ng­êi b¸n</t>
  </si>
  <si>
    <t xml:space="preserve"> - Ng­êi mua tr¶ tiÒn tr­íc</t>
  </si>
  <si>
    <t>16.1</t>
  </si>
  <si>
    <t>Thuế phải nộp nhà nước</t>
  </si>
  <si>
    <t xml:space="preserve"> - ThuÕ GTGT</t>
  </si>
  <si>
    <t xml:space="preserve"> - ThuÕ tiªu thô ®Æc biÖt</t>
  </si>
  <si>
    <t xml:space="preserve"> - ThuÕ xuÊt, nhËp khÈu</t>
  </si>
  <si>
    <t xml:space="preserve"> - ThuÕ TNDN</t>
  </si>
  <si>
    <t xml:space="preserve"> - ThuÕ tµi nguyªn</t>
  </si>
  <si>
    <t xml:space="preserve"> - ThuÕ nhµ ®Êt</t>
  </si>
  <si>
    <t xml:space="preserve"> - TiÒn thuª ®Êt</t>
  </si>
  <si>
    <t xml:space="preserve"> - C¸c lo¹i thuÕ kh¸c</t>
  </si>
  <si>
    <t>16.2</t>
  </si>
  <si>
    <t>Các khoản phải nộp khác</t>
  </si>
  <si>
    <t xml:space="preserve"> - C¸c kho¶n phÝ, lÖ phÝ</t>
  </si>
  <si>
    <t xml:space="preserve"> - PhÝ m«i tr­êng</t>
  </si>
  <si>
    <t xml:space="preserve"> - C¸c kho¶n ph¶i nép kh¸c</t>
  </si>
  <si>
    <t>Chi phí phải trả</t>
  </si>
  <si>
    <t xml:space="preserve"> - Chi phÝ ph¶i tr¶</t>
  </si>
  <si>
    <t xml:space="preserve"> - Quü dù phßng trî cÊp mÊt viÖc lµm</t>
  </si>
  <si>
    <t>Các khoản phải trả, phải nộp khác</t>
  </si>
  <si>
    <t xml:space="preserve"> - Tµi s¶n thõa chê xö lý</t>
  </si>
  <si>
    <t xml:space="preserve"> - B¶o hiÓm y tÕ</t>
  </si>
  <si>
    <t xml:space="preserve"> - B¶o hiÓm x· héi</t>
  </si>
  <si>
    <t xml:space="preserve"> - Kinh phÝ c«ng ®oµn</t>
  </si>
  <si>
    <t xml:space="preserve"> - Kinh phÝ ho¹t ®éng c«ng t¸c §¶ng</t>
  </si>
  <si>
    <t xml:space="preserve"> - Doanh thu ch­a thùc hiÖn</t>
  </si>
  <si>
    <t xml:space="preserve"> - Quü qu¶n lý cÊp trªn</t>
  </si>
  <si>
    <t xml:space="preserve"> - Cæ tøc ph¶i tr¶</t>
  </si>
  <si>
    <t xml:space="preserve"> - C¸c kho¶n ph¶i tr¶, ph¶i nép kh¸c</t>
  </si>
  <si>
    <t>Phải trả  nội bộ</t>
  </si>
  <si>
    <t>- Phải trả ngắn hạn nội bộ</t>
  </si>
  <si>
    <t>- Phải trả  dài hạn nội bộ</t>
  </si>
  <si>
    <t>- Phải trả dài hạn nội bộ khác</t>
  </si>
  <si>
    <t>Các khoản vay và nợ dài hạn</t>
  </si>
  <si>
    <t>20.1</t>
  </si>
  <si>
    <t xml:space="preserve"> - Vay ng©n hµng</t>
  </si>
  <si>
    <t xml:space="preserve"> - Vay ®èi t­îng kh¸c</t>
  </si>
  <si>
    <t>20.2</t>
  </si>
  <si>
    <t>Nợ dài hạn</t>
  </si>
  <si>
    <t xml:space="preserve"> - Thuª tµi chÝnh</t>
  </si>
  <si>
    <t xml:space="preserve"> - Tr¸i phiÕu ph¸t hµnh </t>
  </si>
  <si>
    <t xml:space="preserve"> - Nî dµi h¹n kh¸c</t>
  </si>
  <si>
    <t>* Giá trị trái phiếu có thể chuyển đổi</t>
  </si>
  <si>
    <t>* Thời hạn thanh toán trái phiếu</t>
  </si>
  <si>
    <t>20.3</t>
  </si>
  <si>
    <t>Tæng kho¶n</t>
  </si>
  <si>
    <t xml:space="preserve">Tr¶ tiÒn </t>
  </si>
  <si>
    <t>Tr¶ nî</t>
  </si>
  <si>
    <t>T.to¸n tiÒn</t>
  </si>
  <si>
    <t>l·i thuª</t>
  </si>
  <si>
    <t>gèc</t>
  </si>
  <si>
    <t>thuª tµi chÝnh</t>
  </si>
  <si>
    <t>D­íi 1 n¨m</t>
  </si>
  <si>
    <t>Tõ 1-5 n¨m</t>
  </si>
  <si>
    <t>Trªn 5 n¨m</t>
  </si>
  <si>
    <t>Vốn chủ sở hữu</t>
  </si>
  <si>
    <t>21.1</t>
  </si>
  <si>
    <t xml:space="preserve">Vèn </t>
  </si>
  <si>
    <t xml:space="preserve">Quü </t>
  </si>
  <si>
    <t>Céng</t>
  </si>
  <si>
    <t>Néi dung</t>
  </si>
  <si>
    <t xml:space="preserve">kinh </t>
  </si>
  <si>
    <t>®Çu t­</t>
  </si>
  <si>
    <t>dù phßng</t>
  </si>
  <si>
    <t>doanh</t>
  </si>
  <si>
    <t>phÊt triÓn</t>
  </si>
  <si>
    <t>tµi chÝnh</t>
  </si>
  <si>
    <t>XDCB</t>
  </si>
  <si>
    <t>+ Tăng  trong năm trước</t>
  </si>
  <si>
    <t xml:space="preserve"> - Lîi nhuËn t¨ng</t>
  </si>
  <si>
    <t xml:space="preserve">    trong n¨m tr­íc</t>
  </si>
  <si>
    <t xml:space="preserve"> - Chia cæ tøc n¨m tr­íc</t>
  </si>
  <si>
    <t>+ Giảm  trong năm trước</t>
  </si>
  <si>
    <t>+ Tăng năm nay</t>
  </si>
  <si>
    <t>- Bổ sung từ quỹ ĐTPT</t>
  </si>
  <si>
    <t>- Chia cổ tức năm nay</t>
  </si>
  <si>
    <t>+ Giảm trong năm</t>
  </si>
  <si>
    <t>Số dư cuối năm nay</t>
  </si>
  <si>
    <t>21.2</t>
  </si>
  <si>
    <t>Vốn cổ</t>
  </si>
  <si>
    <t>Vốn cổ phần</t>
  </si>
  <si>
    <t>Vốn c.phần</t>
  </si>
  <si>
    <t>số</t>
  </si>
  <si>
    <t>phần thường</t>
  </si>
  <si>
    <t>ưu đãi</t>
  </si>
  <si>
    <t>phÇn th­êng</t>
  </si>
  <si>
    <t>- Vốn đầu tư của Nhà nước</t>
  </si>
  <si>
    <t>-Vốn góp (Cổ đông, thành viên)</t>
  </si>
  <si>
    <t>- Thặng dư vốn cổ phần</t>
  </si>
  <si>
    <t>- Cổ phiếu, ngân quỹ</t>
  </si>
  <si>
    <t>21.3</t>
  </si>
  <si>
    <t>Các giao dịch về vốn với các chủ sở hữu và phân phối</t>
  </si>
  <si>
    <t>cổ tức, lợi nhuận</t>
  </si>
  <si>
    <t xml:space="preserve"> - Vèn ®Çu t­ cña chñ së h÷u</t>
  </si>
  <si>
    <t xml:space="preserve">          + Vèn gãp ®Çu n¨m</t>
  </si>
  <si>
    <t xml:space="preserve">          + Vèn gãp trong n¨m</t>
  </si>
  <si>
    <t xml:space="preserve">          + Vèn gãp gi¶m trong n¨m</t>
  </si>
  <si>
    <t xml:space="preserve">          + Vèn gãp cuèi n¨m</t>
  </si>
  <si>
    <t xml:space="preserve"> - Cæ tøc, lîi nhuËn ®· chia</t>
  </si>
  <si>
    <t>21.4</t>
  </si>
  <si>
    <t xml:space="preserve"> - Cæ tøc ®· c«ng bè sau ngµy kÕt thóc niªn ®é kÕ to¸n</t>
  </si>
  <si>
    <t xml:space="preserve">          + Cæ tøc ®· c«ng bè trªn cæ phiÕu th­êng</t>
  </si>
  <si>
    <t xml:space="preserve">          + Cæ tøc ®· c«ng bè trªn cæ phiÕu ­u ®·i</t>
  </si>
  <si>
    <t xml:space="preserve"> - Cæ tøc cña cæ phiÕu ­u ®·i luü kÕ ch­a ghi nhËn</t>
  </si>
  <si>
    <t>21.5</t>
  </si>
  <si>
    <t xml:space="preserve"> - Sè l­îng cæ phiÕu ®­îc phÐp ph¸t hµnh</t>
  </si>
  <si>
    <t>- Số lượng cổ phiếu được phép phát hành và góp vốn đầy đủ</t>
  </si>
  <si>
    <t xml:space="preserve">          + Cæ phiÕu th­êng</t>
  </si>
  <si>
    <t xml:space="preserve">          + Cæ phiÕu ­u ®·i</t>
  </si>
  <si>
    <t xml:space="preserve"> - Sè l­îng cæ phiÕu ®­îc mua l¹i</t>
  </si>
  <si>
    <t xml:space="preserve"> - Sè l­îng cæ phiÕu ®ang l­u hµnh</t>
  </si>
  <si>
    <t>* Mệnh giá cổ phiếu</t>
  </si>
  <si>
    <t>21.6</t>
  </si>
  <si>
    <t>Quỹ khác thuộc vốn chủ sở hữu</t>
  </si>
  <si>
    <t xml:space="preserve"> - Quü hç trî vµ s¾p xÕp cæ phÇn ho¸ DNNN</t>
  </si>
  <si>
    <t>21.7</t>
  </si>
  <si>
    <t>Mục đích trích lậpquỹ đầu tư phát triển,quỹ dự phòng tài chính và quỹ khác thuộc vốn chủ sở hữu</t>
  </si>
  <si>
    <t>21.8</t>
  </si>
  <si>
    <t>Thu nhập và chi phí, lãi hoặc lỗ được hạch toán trực tiếp vào vốn chủ sở hữu theo quy định của</t>
  </si>
  <si>
    <t>chuẩn mực kế toán khác.</t>
  </si>
  <si>
    <t>Nguồn kinh phí</t>
  </si>
  <si>
    <t xml:space="preserve"> - Nguån kinh phÝ ®­îc cÊp trong n¨m</t>
  </si>
  <si>
    <t xml:space="preserve"> - Chi sù nghiÖp</t>
  </si>
  <si>
    <t xml:space="preserve"> - Nguån kinh phÝ cßn l¹i cuèi kú</t>
  </si>
  <si>
    <t>Tài sản thuê ngoài</t>
  </si>
  <si>
    <t>23.1</t>
  </si>
  <si>
    <t>Giá trị tài sản thuê ngoài</t>
  </si>
  <si>
    <t xml:space="preserve"> - TSC§ thuª ngoµi</t>
  </si>
  <si>
    <t xml:space="preserve"> - TS kh¸c thuª ngoµi</t>
  </si>
  <si>
    <t>Tổng số tiền thuê tối thiểu trong tương lai của hợp</t>
  </si>
  <si>
    <t>đồng thuê hoạt động TSCĐ không huỷ ngang</t>
  </si>
  <si>
    <t>theo các thời hạn.</t>
  </si>
  <si>
    <t xml:space="preserve"> - §Õn 1 n¨m</t>
  </si>
  <si>
    <t xml:space="preserve"> - Trªn 1-5 n¨m</t>
  </si>
  <si>
    <t xml:space="preserve"> - Trªn 5 n¨m</t>
  </si>
  <si>
    <t>Doanh thu</t>
  </si>
  <si>
    <t>24.1</t>
  </si>
  <si>
    <t>Doanh thu bán hàng và cung cấp dịch vụ</t>
  </si>
  <si>
    <t xml:space="preserve"> - Tæng doanh thu </t>
  </si>
  <si>
    <t xml:space="preserve">          + Doanh thu b¸n hµng</t>
  </si>
  <si>
    <t xml:space="preserve">          + Doanh thu cung cÊp dÞch vô</t>
  </si>
  <si>
    <t xml:space="preserve"> - C¸c kho¶n gi¶m trõ doanh thu</t>
  </si>
  <si>
    <t xml:space="preserve">          + ChiÕt khÊu th­¬ng m¹i</t>
  </si>
  <si>
    <t xml:space="preserve">          + Gi¶m gi¸ hµng b¸n</t>
  </si>
  <si>
    <t xml:space="preserve">          + Hµng b¸n bÞ tr¶ l¹i</t>
  </si>
  <si>
    <t xml:space="preserve">          + ThuÕ GTGT ph¶i nép (PP trùc tiÕp)</t>
  </si>
  <si>
    <t xml:space="preserve">          + ThuÕ tiªu thô ®Æc biÖt</t>
  </si>
  <si>
    <t xml:space="preserve">          + ThuÕ xuÊt khÈu</t>
  </si>
  <si>
    <t xml:space="preserve"> - Doanh thu thuÇn</t>
  </si>
  <si>
    <t xml:space="preserve"> Trong ®ã:    +  Doanh thu thuÇn trao ®æi hµng ho¸</t>
  </si>
  <si>
    <t xml:space="preserve">                    + Doanh thu thuÇn trao ®æi dÞch vô</t>
  </si>
  <si>
    <t>24.2</t>
  </si>
  <si>
    <t>Doanh thu hoạt động tài chính</t>
  </si>
  <si>
    <t>- Lãi tiền gửi, tiền cho vay</t>
  </si>
  <si>
    <t>- Lãi đầu tư trái phiếu, kỳ phiếu, tín phiếu,cổ phiếu</t>
  </si>
  <si>
    <t>- Lãi bán ngoại tệ</t>
  </si>
  <si>
    <t>- Lãi, lỗ chênh lệch tỷ giá</t>
  </si>
  <si>
    <t>- Lãi bán hàng trả chậm</t>
  </si>
  <si>
    <t>- Doanh thu hoạt động tài chính khác:</t>
  </si>
  <si>
    <t>24.3</t>
  </si>
  <si>
    <t>Doanh thu hợp đồng xây dựng</t>
  </si>
  <si>
    <t xml:space="preserve"> - Doanh thu cña hîp ®ång x©y dùng ®­îc ghi nhËn trong kú</t>
  </si>
  <si>
    <t xml:space="preserve"> - Tæng doanh thu luü kÕ cña hîp ®ång x©y dùng ®­îc ghi nhËn ®Õn thêi ®iÓm lËp BCTC</t>
  </si>
  <si>
    <t xml:space="preserve"> - Sè tiÒn cßn ph¶i tr¶ cho kh¸ch hµng liªn quan ®Õn hîp ®ång x©y dùng</t>
  </si>
  <si>
    <t xml:space="preserve"> - Sè tiÒn cßn ph¶i thu cña kh¸ch hµng liªn quan ®Õn hîp ®ång x©y dùng</t>
  </si>
  <si>
    <t xml:space="preserve"> - Gi¸ vèn cña thµnh phÈm ®· cung cÊp</t>
  </si>
  <si>
    <t xml:space="preserve"> - Gi¸ vèn cña hµng ho¸ ®· cung cÊp</t>
  </si>
  <si>
    <t xml:space="preserve"> - Gi¸ vèn cña dÞch vô ®· cung cÊp</t>
  </si>
  <si>
    <t xml:space="preserve"> - Chi phÝ ho¹t ®éng tµi chÝnh</t>
  </si>
  <si>
    <t xml:space="preserve"> - Lç do thanh lý c¸c kho¶n ®Çu t­ ng¾n h¹n </t>
  </si>
  <si>
    <t xml:space="preserve"> - Lç ph¸t sinh khi b¸n ngo¹i tÖ</t>
  </si>
  <si>
    <t>27.1</t>
  </si>
  <si>
    <t>Chi phí nguyên liệu, vật liệu</t>
  </si>
  <si>
    <t xml:space="preserve"> - VËt liÖu</t>
  </si>
  <si>
    <t xml:space="preserve"> - Nhiªn liÖu</t>
  </si>
  <si>
    <t xml:space="preserve"> - §éng lùc</t>
  </si>
  <si>
    <t>27.2</t>
  </si>
  <si>
    <t>Chi phí nhân công</t>
  </si>
  <si>
    <t xml:space="preserve"> - TiÒn l­¬ng</t>
  </si>
  <si>
    <t xml:space="preserve"> - B¶o hiÓm</t>
  </si>
  <si>
    <t xml:space="preserve"> - ¡n ca</t>
  </si>
  <si>
    <t>27.3</t>
  </si>
  <si>
    <t>27.4</t>
  </si>
  <si>
    <t>27.5</t>
  </si>
  <si>
    <t>Chi phí khác bằng tiền</t>
  </si>
  <si>
    <t>Thuế thu nhập doanh nghiệp phải nộp và lợi nhuận</t>
  </si>
  <si>
    <t>sau thuế trong kỳ</t>
  </si>
  <si>
    <t xml:space="preserve"> - Tæng lîi nhuËn kÕ to¸n tr­íc thuÕ</t>
  </si>
  <si>
    <t xml:space="preserve"> - C¸c kho¶n ®iÒu chØnh t¨ng hoÆc gi¶m lîi nhuËn</t>
  </si>
  <si>
    <t xml:space="preserve">  kÕ to¸n ®Ó x¸c ®Þnh lîi nhuËn chÞu thuÕ TNDN</t>
  </si>
  <si>
    <t xml:space="preserve">          + C¸c kho¶n ®iÒu chØnh t¨ng</t>
  </si>
  <si>
    <t>(Khoản thuế tài nguyên truy thu 2003-2004)</t>
  </si>
  <si>
    <t xml:space="preserve">          + C¸c kho¶n ®iÒu chØnh gi¶m</t>
  </si>
  <si>
    <t>( Lãi C/Lệch tỷ giá chưa thực hiện: 18,633,080</t>
  </si>
  <si>
    <t>Lãi công trái giáo dục không chịu thuế: 17,379,444)</t>
  </si>
  <si>
    <t xml:space="preserve"> - Tæng thu nhËp chÞu thuÕ</t>
  </si>
  <si>
    <t xml:space="preserve"> - ThuÕ thu nhËp doanh nghiÖp ph¶i nép</t>
  </si>
  <si>
    <t xml:space="preserve"> - Lîi nhu©n sau thuÕ thu nhËp doanh nghiÖp</t>
  </si>
  <si>
    <t>Tiền và các khoản tương đương tiền cuối kỳ</t>
  </si>
  <si>
    <t>29.1</t>
  </si>
  <si>
    <t>Các giao dịch không bằng tiền</t>
  </si>
  <si>
    <t xml:space="preserve"> - Mua tµi s¶n b»ng c¸ch nhËn c¸c kho¶n nî liªn quan trùc tiÕp hoÆc th«ng qua N. vô cho thuª tµi chÝnh:</t>
  </si>
  <si>
    <t xml:space="preserve"> - Mua doanh nghiÖp th«ng qua ph¸t hµnh cæ phiÕu:</t>
  </si>
  <si>
    <t xml:space="preserve"> - ChuyÓn nî thµnh vèn chñ së h÷u</t>
  </si>
  <si>
    <t>29.2</t>
  </si>
  <si>
    <t>Mua và thanh lý công ty con hoặc đơn vị kinh doanh khác trong kỳ báo cáo</t>
  </si>
  <si>
    <t xml:space="preserve"> - Tæng gi¸ trÞ mua hoÆc thanh lý:</t>
  </si>
  <si>
    <t xml:space="preserve"> - PhÇn gi¸ trÞ mua hoÆc thanh lý ®­îc thanh to¸n b»ng tiÒn vµ c¸c kho¶n t­¬ng ®­¬ng tiÒn:</t>
  </si>
  <si>
    <t xml:space="preserve"> - Sè tiÒn vµ c¸c kho¶n t­¬ng ®­¬ng tiÒn thùc cã trong c«ng ty con hoÆc ®¬n vÞ kinh doanh kh¸c ®­îc mua</t>
  </si>
  <si>
    <t xml:space="preserve">   hoÆc thanh lý:</t>
  </si>
  <si>
    <t xml:space="preserve"> - PhÇn gi¸ trÞ tµi s¶n vµ c«ng nî kh«ng ph¶i lµ tiÒn vµ c¸c kho¶n t­¬ng ®­¬ng tiÒn trong c«ng ty con hoÆc</t>
  </si>
  <si>
    <t xml:space="preserve">   ®¬n vÞ kinh doanh kh¸c ®­îc mua hoÆc thanh lý trong kú.</t>
  </si>
  <si>
    <t xml:space="preserve">          + §Çu t­ tµi chÝnh ng¾n h¹n:</t>
  </si>
  <si>
    <t xml:space="preserve">          + C¸c kho¶n ph¶i thu:</t>
  </si>
  <si>
    <t xml:space="preserve">          + Hµng tån kho:</t>
  </si>
  <si>
    <t xml:space="preserve">          + Tµi s¶n cè ®Þnh:</t>
  </si>
  <si>
    <t xml:space="preserve">          + §Çu t­ tµi chÝnh dµi h¹n:</t>
  </si>
  <si>
    <t xml:space="preserve">          + Nî ng¾n h¹n:</t>
  </si>
  <si>
    <t xml:space="preserve">          + Nî dµi h¹n:</t>
  </si>
  <si>
    <t>29.3</t>
  </si>
  <si>
    <t>Các khoản tiền và tương đương tiền doanh nghiệp nắm giữ nhưng không được sử dụng</t>
  </si>
  <si>
    <t xml:space="preserve"> - C¸c kho¶n tiÒn nhËn ký quü, ký c­îc ng¾n h¹n, dµi h¹n:</t>
  </si>
  <si>
    <t xml:space="preserve"> - Kinh phÝ dù ¸n:</t>
  </si>
  <si>
    <t>Những thông tin khác</t>
  </si>
  <si>
    <t>Những khoản nợ ngẫu nhiên, khoản cam kết và những thông tin tài chính khác.</t>
  </si>
  <si>
    <t>Thông tin so sánh (những thay đổi về thông tin năm trước).</t>
  </si>
  <si>
    <t>Những thông tin khác.</t>
  </si>
  <si>
    <t>Giám đốc</t>
  </si>
  <si>
    <t>Mai Tất Lã</t>
  </si>
  <si>
    <r>
      <t xml:space="preserve">Vốn điều lệ của Công ty: </t>
    </r>
    <r>
      <rPr>
        <b/>
        <sz val="11"/>
        <rFont val="Times New Roman"/>
        <family val="1"/>
      </rPr>
      <t>150.839.520.000</t>
    </r>
    <r>
      <rPr>
        <sz val="11"/>
        <rFont val="Times New Roman"/>
        <family val="1"/>
      </rPr>
      <t xml:space="preserve"> VND </t>
    </r>
    <r>
      <rPr>
        <i/>
        <sz val="11"/>
        <rFont val="Times New Roman"/>
        <family val="1"/>
      </rPr>
      <t>(Một trăm năm mươi tỷ, tám trăm ba mươi chín triệu, năm trăm hai mươi nghìn đồng Việt Nam)</t>
    </r>
  </si>
  <si>
    <r>
      <t xml:space="preserve">L©y B¶ng TH c«ng nî 338 ®tpn </t>
    </r>
    <r>
      <rPr>
        <sz val="12"/>
        <color indexed="12"/>
        <rFont val=".VnTime"/>
        <family val="2"/>
      </rPr>
      <t>K049</t>
    </r>
  </si>
  <si>
    <r>
      <t>Nộp phạt VPHC trong lĩnh vực chứng khoán và thị trường chứng khoán(Quyết định số 59/</t>
    </r>
    <r>
      <rPr>
        <i/>
        <sz val="11"/>
        <rFont val="Times New Roman"/>
        <family val="1"/>
      </rPr>
      <t>QĐ-XPVPHC)</t>
    </r>
  </si>
  <si>
    <r>
      <t xml:space="preserve">Thu tõ thanh lý TK N111;112 ; TK co 711 + 515 </t>
    </r>
    <r>
      <rPr>
        <sz val="12"/>
        <color indexed="9"/>
        <rFont val=".VnTime"/>
        <family val="2"/>
      </rPr>
      <t>-</t>
    </r>
    <r>
      <rPr>
        <sz val="12"/>
        <color indexed="9"/>
        <rFont val=".VnTime"/>
        <family val="2"/>
      </rPr>
      <t xml:space="preserve"> Chi thanh lý TK 811 </t>
    </r>
  </si>
  <si>
    <t>tËp ®oµn cn than - ks viÖt nam</t>
  </si>
  <si>
    <t>MÉu sè B03 - DN</t>
  </si>
  <si>
    <t>c«ng ty cp than m«ng d­¬ng - vinacomin</t>
  </si>
  <si>
    <t>( Ban hµnh kÌm theo Q§ sè 15/2006/Q§-BTC</t>
  </si>
  <si>
    <t>ngµy 20/3/2006 cña Bé tr­ëng BTC )</t>
  </si>
  <si>
    <t>B¸o c¸o l­u chuyÓn tiÒn tÖ</t>
  </si>
  <si>
    <t>( Theo ph­¬ng ph¸p gi¸n tiÕp )</t>
  </si>
  <si>
    <t>12 th¸ng n¨m 2014</t>
  </si>
  <si>
    <t>§¬n vÞ tÝnh: ®ång</t>
  </si>
  <si>
    <t>Lòy kÕ tõ ®Çu n¨m ®Õn cuèi quý nµy</t>
  </si>
  <si>
    <t>CHỈ TIÊU</t>
  </si>
  <si>
    <t>MÃ SỐ</t>
  </si>
  <si>
    <t>ĐẾN 31 THÁNG 12</t>
  </si>
  <si>
    <t>C.KỲ NĂM TRƯỚC</t>
  </si>
  <si>
    <t>I. LƯU CHUYỂN TIỀN TỪ HOẠT ĐỘNG SẢN XUẤT KINH DOANH</t>
  </si>
  <si>
    <t>1. Lợi nhuận trước thuế</t>
  </si>
  <si>
    <t>01</t>
  </si>
  <si>
    <t>2. Điều chỉnh cho các khoản:</t>
  </si>
  <si>
    <t>Khấu hao tài sản cố định</t>
  </si>
  <si>
    <t>02</t>
  </si>
  <si>
    <t>Các khoản dự phòng</t>
  </si>
  <si>
    <t>03</t>
  </si>
  <si>
    <t>Chênh lệch tỷ giá hối đoái chưa thực hiện</t>
  </si>
  <si>
    <t>04</t>
  </si>
  <si>
    <t>Lãi lỗ từ hoạt động đầu tư</t>
  </si>
  <si>
    <t>05</t>
  </si>
  <si>
    <t xml:space="preserve">Chi phí lãi vay </t>
  </si>
  <si>
    <t>06</t>
  </si>
  <si>
    <t>3. Lợi nhuận từ hoạt động kinh doanh trước thay đổi vốn lưu động</t>
  </si>
  <si>
    <t>08</t>
  </si>
  <si>
    <t>(Tăng)/Giảm các khoản phải thu</t>
  </si>
  <si>
    <t>09</t>
  </si>
  <si>
    <t>(Tăng)/Giảm hàng tồn kho</t>
  </si>
  <si>
    <t>10</t>
  </si>
  <si>
    <t>Tăng/(Giảm) các khoản phải trả (không bao gồm lãi vay phải trả và thuế TNDN phải nộp)</t>
  </si>
  <si>
    <t>11</t>
  </si>
  <si>
    <t>(Tăng)/Giảm chi phí trả trước</t>
  </si>
  <si>
    <t>Tiền lãi vay đã trả</t>
  </si>
  <si>
    <t>Thuế thu nhập doanh nghiệp đã nộp</t>
  </si>
  <si>
    <t>Tiền thu khác từ hoạt động kinh doanh</t>
  </si>
  <si>
    <t>Tiền chi khác cho hoạt động kinh doanh</t>
  </si>
  <si>
    <t>Lưu chuyển tiền thuần từ hoạt động kinh doanh</t>
  </si>
  <si>
    <t>II. LƯU CHUYỂN TIỀN TỪ HOẠT ĐỘNG ĐẦU TƯ</t>
  </si>
  <si>
    <t>1. Tiền chi để mua sắm và xây dựng TSCĐ và các tài sản dài hạn khác</t>
  </si>
  <si>
    <t>21</t>
  </si>
  <si>
    <t>Lấy Ps có 331/241</t>
  </si>
  <si>
    <t>2.Tiền thu từ thanh lý, nhượng bán TSCĐ và các tài sản dài hạn khác</t>
  </si>
  <si>
    <t>22</t>
  </si>
  <si>
    <t>3. Tiền chi cho vay, mua các công cụ nợ của đơn vị khác</t>
  </si>
  <si>
    <t>23</t>
  </si>
  <si>
    <t>4.Tiền thu hồi cho vay, bán lại các công cụ nợ của đơn vị khác</t>
  </si>
  <si>
    <t>24</t>
  </si>
  <si>
    <t>5. Tiền chi đầu tư góp vốn vào đơn vị khác</t>
  </si>
  <si>
    <t>25</t>
  </si>
  <si>
    <t>6. Tiền thu hồi đầu tư góp vốn vào đơn vị khác</t>
  </si>
  <si>
    <t>26</t>
  </si>
  <si>
    <t>7. Tiền thu lãi cho vay, cổ tức và lợi nhuận được chia</t>
  </si>
  <si>
    <t>27</t>
  </si>
  <si>
    <t>Lưu chuyển tiền thuần từ hoạt động đầu tư</t>
  </si>
  <si>
    <t>30</t>
  </si>
  <si>
    <t>III. LƯU CHUYỂN TIỀN TỪ H. ĐỘNG TÀI CHÍNH</t>
  </si>
  <si>
    <t>1.Tiền thu từ phát hành cổ phiếu, nhận vốn góp của chủ sở hữu</t>
  </si>
  <si>
    <t>31</t>
  </si>
  <si>
    <t>2.Tiền chi trả vốn góp cho các chủ sở hữu, mua lại cổ phiếu của doanh nghiệp đã phát hành</t>
  </si>
  <si>
    <t>3. Tiền vay ngắn hạn, dài hạn nhận được</t>
  </si>
  <si>
    <t>33</t>
  </si>
  <si>
    <t>4. Tiền chi trả nợ gốc vay</t>
  </si>
  <si>
    <t>5. Tiền chi trả nợ thuê tài chính</t>
  </si>
  <si>
    <t>35</t>
  </si>
  <si>
    <t>6. Cổ tức, lợi nhuận đã trả cho chủ sở hữu</t>
  </si>
  <si>
    <t>36</t>
  </si>
  <si>
    <t>N33634 + 3388 ( K100 )</t>
  </si>
  <si>
    <t>Lưu chuyển tiền thuần từ hoạt động tài chính</t>
  </si>
  <si>
    <t>Lưu chuyển tiền thuần trong kỳ (50 = 20+30+40)</t>
  </si>
  <si>
    <t>50</t>
  </si>
  <si>
    <t>Tiền và các khoản tương đương tiền tồn đầu kỳ</t>
  </si>
  <si>
    <t>60</t>
  </si>
  <si>
    <t>Ảnh hưởng của thay đổi tỷ giá quy đổi ngoại tệ</t>
  </si>
  <si>
    <t>61</t>
  </si>
  <si>
    <t>Tiền và các khoản tương đương tiền tồn cuối kỳ</t>
  </si>
  <si>
    <t>70</t>
  </si>
  <si>
    <t xml:space="preserve">      NG¦êI LËp biÓu                           kÕ to¸n tr­ëng</t>
  </si>
  <si>
    <t>Gi¸m ®èc</t>
  </si>
  <si>
    <t xml:space="preserve">      Ph¹m CÈm H¶i                                 Ph¹m ThÞ H¶i                                </t>
  </si>
  <si>
    <t>KhuÊt M¹nh Th¾ng</t>
  </si>
  <si>
    <t>C«ng ty cp than m«ng d­¬ng - vinacomin</t>
  </si>
  <si>
    <t>(Ban hµnh theo Q§ sè 15/2006/Q§-BTC</t>
  </si>
  <si>
    <t>Ngµy 20/03/2006 cña Bé tr­ëng BTC)</t>
  </si>
  <si>
    <t xml:space="preserve"> kÕt qu¶ ho¹t ®éng kinh doanh </t>
  </si>
  <si>
    <t>§Õn 31 th¸ng 12 n¨m 2014</t>
  </si>
  <si>
    <t xml:space="preserve">          §¬n vÞ tÝnh : §ång</t>
  </si>
  <si>
    <t>chØ tiªu</t>
  </si>
  <si>
    <t>m·</t>
  </si>
  <si>
    <t>thuyÕt minh</t>
  </si>
  <si>
    <t>Quý IV</t>
  </si>
  <si>
    <t>Luü kÕ tõ ®Çu n¨m ®Õn cuèi quý</t>
  </si>
  <si>
    <t>LK ®Õn Quý Trước năm nay</t>
  </si>
  <si>
    <t>sè</t>
  </si>
  <si>
    <t>N¨m nay</t>
  </si>
  <si>
    <t>N¨m tr­íc</t>
  </si>
  <si>
    <t>N¨m Tr­íc</t>
  </si>
  <si>
    <t xml:space="preserve"> 1. Doanh thu b¸n hµng vµ cung cÊp dÞch vô</t>
  </si>
  <si>
    <t>VI.25</t>
  </si>
  <si>
    <t>§· nhËp sè 9 thang 2014</t>
  </si>
  <si>
    <t xml:space="preserve"> 2. C¸c kho¶n gi¶m trõ doanh thu </t>
  </si>
  <si>
    <t>3. Doanh thu thuÇn vÒ  b¸n hµng vµ cung cÊp    dÞch vô( 10 = 01-02 )</t>
  </si>
  <si>
    <t>4. Gi¸ vèn hµng b¸n</t>
  </si>
  <si>
    <t>VI.27</t>
  </si>
  <si>
    <t>5. Lîi nhuËn gép vÒ b¸n hµng vµ cung cÊp dÞch vô (20=10-11)</t>
  </si>
  <si>
    <t xml:space="preserve"> 6- Doanh thu ho¹t ®éng tµi chÝnh</t>
  </si>
  <si>
    <t>VI.26</t>
  </si>
  <si>
    <t xml:space="preserve"> 7- Chi tµi chÝnh</t>
  </si>
  <si>
    <t>VI.28</t>
  </si>
  <si>
    <t xml:space="preserve">        Trong ®ã: Chi phÝ l·i vay</t>
  </si>
  <si>
    <t xml:space="preserve"> 8. Chi phÝ b¸n hµng</t>
  </si>
  <si>
    <t xml:space="preserve"> 9. Chi phÝ qu¶n lý doanh nghiÖp</t>
  </si>
  <si>
    <t xml:space="preserve"> 11- Thu nhËp kh¸c</t>
  </si>
  <si>
    <t xml:space="preserve"> 12- Chi phÝ kh¸c</t>
  </si>
  <si>
    <t xml:space="preserve"> 13. Lîi nhuËn kh¸c (40= 31-32 )</t>
  </si>
  <si>
    <t xml:space="preserve"> 14. Tæng lîi nhuËn tr­íc thuÕ (50=30+40)</t>
  </si>
  <si>
    <t xml:space="preserve"> 15. Chi phÝ thuÕ TNDN hiÖn hµnh</t>
  </si>
  <si>
    <t>VI.30</t>
  </si>
  <si>
    <t>* Trong ®ã: - ThuÕ TNDN ®iÒu chØnh sau KTNN n¨m 2012</t>
  </si>
  <si>
    <t xml:space="preserve"> 16. Chi phÝ thuÕ TNDN ho·n l¹i</t>
  </si>
  <si>
    <t>Thu nhập chịu thuế TNDN 6 thang</t>
  </si>
  <si>
    <t xml:space="preserve"> 17. Lîi nhuËn sau thuÕ (60= 50-51 -52)</t>
  </si>
  <si>
    <t xml:space="preserve"> 18. L·i c¬ b¶n trªn cæ phiÕu (*)</t>
  </si>
  <si>
    <t>Ng­êi lËp biÓu</t>
  </si>
  <si>
    <t xml:space="preserve">KÕ to¸n tr­ëng                                                            </t>
  </si>
  <si>
    <t xml:space="preserve">       Gi¸m ®èc</t>
  </si>
  <si>
    <t xml:space="preserve"> Thu nhập chịu thuế TNDN ( liên kết TM BCTC )</t>
  </si>
  <si>
    <t xml:space="preserve"> </t>
  </si>
  <si>
    <t>Ph¹m CÈm H¶i</t>
  </si>
  <si>
    <t>Ph¹m ThÞ H¶i</t>
  </si>
  <si>
    <r>
      <t xml:space="preserve">tËp ®oµn cn than - ks viÖt nam                                                                           </t>
    </r>
    <r>
      <rPr>
        <i/>
        <sz val="12"/>
        <rFont val=".VnTimeH"/>
        <family val="2"/>
      </rPr>
      <t xml:space="preserve"> mÉu sè: b02a - dn</t>
    </r>
  </si>
  <si>
    <r>
      <t xml:space="preserve"> 10. Lîi nhuËn thuÇn tõ h®kd </t>
    </r>
    <r>
      <rPr>
        <b/>
        <sz val="10"/>
        <rFont val=".VnArial Narrow"/>
        <family val="2"/>
      </rPr>
      <t>{30= [20+21-22-24-25]}</t>
    </r>
  </si>
  <si>
    <t>MÉu sè B01 - DN</t>
  </si>
  <si>
    <t>b¶ng c©n ®èi kÕ to¸n</t>
  </si>
  <si>
    <t>TS thiÕu nguån</t>
  </si>
  <si>
    <t>N¨m 2010</t>
  </si>
  <si>
    <t>T¹i ngµy 31 th¸ng 12 n¨m 2014</t>
  </si>
  <si>
    <t>HÖ sè nî trªn vèn CSH</t>
  </si>
  <si>
    <t>No NH - TS ngan han</t>
  </si>
  <si>
    <t xml:space="preserve">                             §¬n vÞ tÝnh: ®ång</t>
  </si>
  <si>
    <t>&gt;50 ty</t>
  </si>
  <si>
    <t>tµi s¶n</t>
  </si>
  <si>
    <t xml:space="preserve">m· </t>
  </si>
  <si>
    <t xml:space="preserve">ThuyÕt </t>
  </si>
  <si>
    <t>sè cuèi KỲ</t>
  </si>
  <si>
    <t>sè ®Çu n¨m</t>
  </si>
  <si>
    <t>minh</t>
  </si>
  <si>
    <t>A</t>
  </si>
  <si>
    <t>B</t>
  </si>
  <si>
    <t>C</t>
  </si>
  <si>
    <t>tkt</t>
  </si>
  <si>
    <t>A- Tµi s¶n ng¾n h¹n</t>
  </si>
  <si>
    <t>(100=110+120+130+140+150)</t>
  </si>
  <si>
    <t>I. TiÒn vµ c¸c kho¶n t­¬ng ®­¬ng tiÒn</t>
  </si>
  <si>
    <t xml:space="preserve">  1) TiÒn </t>
  </si>
  <si>
    <t>V.01</t>
  </si>
  <si>
    <t>N111+112</t>
  </si>
  <si>
    <t xml:space="preserve">  2) C¸c kho¶n t­¬ng ®­¬ng tiÒn</t>
  </si>
  <si>
    <t>N128</t>
  </si>
  <si>
    <t>Theo h­íng dÉn cña TËp ®oµn</t>
  </si>
  <si>
    <t>ch­a</t>
  </si>
  <si>
    <t>II. C¸c kho¶n ®Çu t­ tµi chÝnh ng¾n h¹n</t>
  </si>
  <si>
    <t>V.02</t>
  </si>
  <si>
    <t>chieu</t>
  </si>
  <si>
    <t xml:space="preserve">  1) §Çu t­ ng¾n h¹n</t>
  </si>
  <si>
    <t>sang</t>
  </si>
  <si>
    <t xml:space="preserve">  2) Dù phßng gi¶m gi¸ chøng kho¸n ®Çu t­</t>
  </si>
  <si>
    <t xml:space="preserve"> ng¾n h¹n (*)</t>
  </si>
  <si>
    <t>III. C¸c kho¶n ph¶i thu ng¾n h¹n</t>
  </si>
  <si>
    <t>chua</t>
  </si>
  <si>
    <t xml:space="preserve">  1) Ph¶i thu cña kh¸ch hµng</t>
  </si>
  <si>
    <t>no 131</t>
  </si>
  <si>
    <t>mu</t>
  </si>
  <si>
    <t xml:space="preserve">  2) Tr¶ tr­íc cho ng­êi b¸n</t>
  </si>
  <si>
    <t>nî 331</t>
  </si>
  <si>
    <t>anh</t>
  </si>
  <si>
    <t xml:space="preserve">  3) Ph¶i thu néi bé</t>
  </si>
  <si>
    <t>no136</t>
  </si>
  <si>
    <t>nuoc</t>
  </si>
  <si>
    <t xml:space="preserve">  4) Ph¶i thu theo tiÕn ®é kÕ ho¹ch hîp ®ång </t>
  </si>
  <si>
    <t xml:space="preserve">      x©y dùng</t>
  </si>
  <si>
    <t xml:space="preserve">  5) C¸c kho¶n ph¶i thu kh¸c</t>
  </si>
  <si>
    <t>V.03</t>
  </si>
  <si>
    <t>n138,,338n,336</t>
  </si>
  <si>
    <t>n138,334,338,336</t>
  </si>
  <si>
    <t xml:space="preserve">  6) Dù phßng kho¶n thu khã ®ßi (*)</t>
  </si>
  <si>
    <t>c139</t>
  </si>
  <si>
    <t>IV. Hµng tån kho</t>
  </si>
  <si>
    <t xml:space="preserve">  1) Hµng tån kho</t>
  </si>
  <si>
    <t>V.04</t>
  </si>
  <si>
    <t xml:space="preserve">  2) Dù phßng gi¶m gi¸ hµng tån kho(*)</t>
  </si>
  <si>
    <t>V. Tµi s¶n ng¾n h¹n kh¸c</t>
  </si>
  <si>
    <t xml:space="preserve">  1) Chi phÝ tr¶ tr­íc ng¾n h¹n</t>
  </si>
  <si>
    <t>N 142</t>
  </si>
  <si>
    <t xml:space="preserve">  2) ThuÕ GTGT ®­îc khÊu trõ</t>
  </si>
  <si>
    <t>n133</t>
  </si>
  <si>
    <t>Đựoc khấu trừ, nhưng chưa khấu trừ hết ( thuế đầu vào &gt;thuế đầu ra )</t>
  </si>
  <si>
    <t xml:space="preserve">  3) C¸c kho¶n thuÕ ph¶i thu Nhà n­íc</t>
  </si>
  <si>
    <t>V.05</t>
  </si>
  <si>
    <t>n333</t>
  </si>
  <si>
    <t>Là fần thuế nộp qóa</t>
  </si>
  <si>
    <t xml:space="preserve">  4) Tµi s¶n ng¾n h¹n kh¸c</t>
  </si>
  <si>
    <t>n141,144</t>
  </si>
  <si>
    <t>B- Tµi s¶n dµi h¹n</t>
  </si>
  <si>
    <t>(200 = 210+220+240+250+260)</t>
  </si>
  <si>
    <t>I - C¸c kho¶n ph¶i thu dµi h¹n</t>
  </si>
  <si>
    <t xml:space="preserve">  1) Ph¶i thu dµi h¹n cña kh¸ch hµng</t>
  </si>
  <si>
    <t xml:space="preserve">  2) Ph¶i thu néi bé dµi h¹n</t>
  </si>
  <si>
    <t xml:space="preserve">  3) Vèn kinh doanh ë ®¬n vÞ trùc thuéc</t>
  </si>
  <si>
    <t>V.06</t>
  </si>
  <si>
    <t xml:space="preserve">  4) Ph¶i thu dµi h¹n kh¸c</t>
  </si>
  <si>
    <t>V.07</t>
  </si>
  <si>
    <t>n138</t>
  </si>
  <si>
    <t>Lấy so lieu Bao cao\soketoan\socongno\bangtonghopcongno\TK138\cong so du cua cac Lam Truong</t>
  </si>
  <si>
    <t xml:space="preserve">  5) Dù phßng ph¶i thu dµi h¹n khã ®ßi(*)</t>
  </si>
  <si>
    <t>II - Tµi s¶n cè ®Þnh</t>
  </si>
  <si>
    <t xml:space="preserve">  1) Tµi s¶n cè ®Þnh h÷u h×nh</t>
  </si>
  <si>
    <t>V.08</t>
  </si>
  <si>
    <t xml:space="preserve">        - Nguyªn gi¸</t>
  </si>
  <si>
    <t xml:space="preserve">        - Gi¸ trÞ hao mßn luü kÕ(*)</t>
  </si>
  <si>
    <t>C214</t>
  </si>
  <si>
    <t xml:space="preserve">  2) Tµi s¶n cè ®Þnh thuª tµi chÝnh</t>
  </si>
  <si>
    <t>V.09</t>
  </si>
  <si>
    <t xml:space="preserve">      - Nguyªn gi¸</t>
  </si>
  <si>
    <t xml:space="preserve">      - Gi¸ trÞ hao mßn luü kÕ (*)</t>
  </si>
  <si>
    <t xml:space="preserve">  3) Tµi s¶n cè ®Þnh v« h×nh</t>
  </si>
  <si>
    <t>V.10</t>
  </si>
  <si>
    <t xml:space="preserve">  4) Chi phÝ x©y dùng c¬ b¶n dë dang</t>
  </si>
  <si>
    <t>V.11</t>
  </si>
  <si>
    <t>III - BÊt ®éng s¶n ®Çu t­</t>
  </si>
  <si>
    <t>V.12</t>
  </si>
  <si>
    <t>IV - C¸c kho¶n ®Çu t­ tµi chÝnh dµi h¹n</t>
  </si>
  <si>
    <t xml:space="preserve">  1) §Çu t­ vµo c«ng ty con</t>
  </si>
  <si>
    <t xml:space="preserve">  2) §Çu t­ vµo c«ng ty liªn kÕt, liªn doanh</t>
  </si>
  <si>
    <t xml:space="preserve">  3) §Çu t­ dµi h¹n kh¸c</t>
  </si>
  <si>
    <t>V.13</t>
  </si>
  <si>
    <t>N 228</t>
  </si>
  <si>
    <t xml:space="preserve">  4) Dù phßng gi¶m gi¸ ®.t­ tµi chÝnh dµi h¹n(*)</t>
  </si>
  <si>
    <t>V - Tµi s¶n dµi h¹n kh¸c</t>
  </si>
  <si>
    <t xml:space="preserve">  1) Chi phÝ tr¶ tr­íc dµi h¹n</t>
  </si>
  <si>
    <t>V.14</t>
  </si>
  <si>
    <t>N 242</t>
  </si>
  <si>
    <t xml:space="preserve">  2) Tµi s¶n thuÕ thu nhËp ho·n l¹i</t>
  </si>
  <si>
    <t>V.21</t>
  </si>
  <si>
    <t xml:space="preserve">  3) Tµi s¶n dµi h¹n kh¸c</t>
  </si>
  <si>
    <t>N 244</t>
  </si>
  <si>
    <t>Tæng céng tµi s¶n (270=100+200)</t>
  </si>
  <si>
    <t>Nguån vèn</t>
  </si>
  <si>
    <t>sè cuèi kú</t>
  </si>
  <si>
    <t>Gi¸ trÞ tæng SL</t>
  </si>
  <si>
    <t>30/09/2008</t>
  </si>
  <si>
    <t>ck-đk+dt</t>
  </si>
  <si>
    <t>A- Nî ph¶i tr¶ (300=310+320)</t>
  </si>
  <si>
    <t>Hso no tren VC</t>
  </si>
  <si>
    <t>I. Nî ng¾n h¹n</t>
  </si>
  <si>
    <t xml:space="preserve">  1) Vay vµ nî ng¾n h¹n</t>
  </si>
  <si>
    <t>V.15</t>
  </si>
  <si>
    <t>C 315+311</t>
  </si>
  <si>
    <t xml:space="preserve">  2) Ph¶i tr¶ ng­êi b¸n</t>
  </si>
  <si>
    <t>Cã 331</t>
  </si>
  <si>
    <t xml:space="preserve">  3) Ng­êi mua tr¶ tiÒn tr­íc</t>
  </si>
  <si>
    <t>co 131</t>
  </si>
  <si>
    <t xml:space="preserve">  4) ThuÕ &amp; c¸c kho¶n ph¶i nép nhµ n­íc</t>
  </si>
  <si>
    <t>V.16</t>
  </si>
  <si>
    <t>Cã 333</t>
  </si>
  <si>
    <t xml:space="preserve">  5) Ph¶i tr¶ ng­êi lao ®éng</t>
  </si>
  <si>
    <t>C334</t>
  </si>
  <si>
    <t xml:space="preserve">  6) Chi phÝ ph¶i tr¶</t>
  </si>
  <si>
    <t>V.17</t>
  </si>
  <si>
    <t>C335</t>
  </si>
  <si>
    <t xml:space="preserve">  7) Ph¶i tr¶ néi bé</t>
  </si>
  <si>
    <t>C336</t>
  </si>
  <si>
    <t xml:space="preserve">  8) Ph¶i tr¶ theo tiÕn ®é KH hîp ®ång x.dùng</t>
  </si>
  <si>
    <t xml:space="preserve"> 9) C¸c kho¶n ph¶i tr¶, ph¶i nép ng¾n h¹n kh¸c</t>
  </si>
  <si>
    <t>V.18</t>
  </si>
  <si>
    <t>cã 338,136,138,141,</t>
  </si>
  <si>
    <t xml:space="preserve"> 10) Dù phßng ph¶i tr¶ dµi h¹n </t>
  </si>
  <si>
    <t>C352</t>
  </si>
  <si>
    <t xml:space="preserve"> 11) Quü khen th­ëng phóc lîi</t>
  </si>
  <si>
    <t>C353</t>
  </si>
  <si>
    <t xml:space="preserve">       Trong ®ã : - Quü khen th­ëng phóc lîi</t>
  </si>
  <si>
    <t>C3531</t>
  </si>
  <si>
    <t xml:space="preserve">                          -  Quü phóc lîi h×nh thµnh TSC§</t>
  </si>
  <si>
    <t>C3533</t>
  </si>
  <si>
    <t>giam gia tri cuoi nam khi tinh hao mon</t>
  </si>
  <si>
    <t xml:space="preserve">                         - Quü th­ëng ban ®iÒu hµnh s¶n xuÊt</t>
  </si>
  <si>
    <t>C3534</t>
  </si>
  <si>
    <t>II. Nî dµi h¹n</t>
  </si>
  <si>
    <t xml:space="preserve">  1) Ph¶i tr¶ dµi h¹n ng­êi b¸n</t>
  </si>
  <si>
    <t xml:space="preserve">  2) Ph¶i tr¶ dµi h¹n néi bé</t>
  </si>
  <si>
    <t>V.19</t>
  </si>
  <si>
    <t xml:space="preserve">  3) Ph¶i tr¶ dµi h¹n kh¸c</t>
  </si>
  <si>
    <t xml:space="preserve">  4) Vay vµ nî dµi h¹n</t>
  </si>
  <si>
    <t>V.20</t>
  </si>
  <si>
    <t>C341</t>
  </si>
  <si>
    <t xml:space="preserve">  5) ThuÕ thu nhËp ho·n l¹i ph¶i tr¶</t>
  </si>
  <si>
    <t xml:space="preserve">  6) Dù phßng trî cÊp mÊt viÖc lµm</t>
  </si>
  <si>
    <t xml:space="preserve">Tu 2013 ko trich lap va sd quy này, chuyen hạch toán vào chi phi quan lý 642 </t>
  </si>
  <si>
    <t xml:space="preserve">  7) Dù phßng ph¶i tr¶ dµi h¹n</t>
  </si>
  <si>
    <t xml:space="preserve">  8) Quü ph¸t triÓn khoa häc vµ c«ng nghÖ</t>
  </si>
  <si>
    <t>C356</t>
  </si>
  <si>
    <t>B - vèn chñ së h÷u (400=410+420)</t>
  </si>
  <si>
    <t>I. Vèn chñ së h÷u</t>
  </si>
  <si>
    <t>V.22</t>
  </si>
  <si>
    <t xml:space="preserve">  1) Vèn ®Çu t­ cña chñ së h÷u</t>
  </si>
  <si>
    <t>C4111</t>
  </si>
  <si>
    <t xml:space="preserve">  2) ThÆng d­ vèn cæ phÇn</t>
  </si>
  <si>
    <t xml:space="preserve">  3) Vèn kh¸c cña chñ së h÷u</t>
  </si>
  <si>
    <t>C4118</t>
  </si>
  <si>
    <t xml:space="preserve">  4) Cæ phiÕu quü (*)</t>
  </si>
  <si>
    <t xml:space="preserve">  5) Chªnh lÖch ®¸nh gi¸ l¹i tµi s¶n</t>
  </si>
  <si>
    <t xml:space="preserve">  6) Chªnh lÖch tû gi¸ hèi ®o¸i</t>
  </si>
  <si>
    <t xml:space="preserve">  7) Quü ®Çu t­ ph¸t triÓn</t>
  </si>
  <si>
    <t>C414</t>
  </si>
  <si>
    <t xml:space="preserve">  8) Quü dù phßng tµi chÝnh</t>
  </si>
  <si>
    <t>C415</t>
  </si>
  <si>
    <t xml:space="preserve">  9) Quü kh¸c thuéc vèn chñ së h÷u</t>
  </si>
  <si>
    <t>C418</t>
  </si>
  <si>
    <t xml:space="preserve">  10) Lîi nhuËn sau thuÕ ch­a ph©n phèi</t>
  </si>
  <si>
    <t>C421</t>
  </si>
  <si>
    <t>Nếu cã số dư nợ ( lỗ ) thi nghi số ( - )</t>
  </si>
  <si>
    <t xml:space="preserve">  11) Nguån vèn ®Çu t­ XDCB</t>
  </si>
  <si>
    <t>II. Nguån kinh phÝ vµ quü kh¸c</t>
  </si>
  <si>
    <t xml:space="preserve">  1) Nguån kinh phÝ</t>
  </si>
  <si>
    <t>V.23</t>
  </si>
  <si>
    <t>C161</t>
  </si>
  <si>
    <t xml:space="preserve">  2) Nguån kinh phÝ ®· h×nh thµnh TSC§</t>
  </si>
  <si>
    <t>C466</t>
  </si>
  <si>
    <t>Tæng céng nguån vèn (430=300+400)</t>
  </si>
  <si>
    <t>c¸c chØ tiªu ngoµi b¶ng c©n ®èi kÕ to¸n</t>
  </si>
  <si>
    <t>sè cuèi n¨m</t>
  </si>
  <si>
    <t>(3)</t>
  </si>
  <si>
    <t>1- Tµi s¶n cho thuª ngoµi</t>
  </si>
  <si>
    <t>2- VËt t­ hµng ho¸ nhËn gi÷ hé,nhËn gia c«ng, hµng viÖn trî</t>
  </si>
  <si>
    <t>2.1 VËt t­, hµng ho¸ nhËn gi÷ hé, nhËn gia c«ng</t>
  </si>
  <si>
    <t>2.2 VËt t­ hµng ho¸ nhËn gi÷ hé khi cæ phÇn ho¸</t>
  </si>
  <si>
    <t>2.3 VËt t­ hµng ho¸ viÖn trî</t>
  </si>
  <si>
    <t>3- Hµng ho¸ nhËn b¸n hé, nhËn ký göi</t>
  </si>
  <si>
    <t>4- Nî khã ®ßi ®· xö lý</t>
  </si>
  <si>
    <t>5- Ngo¹i tÖ c¸c lo¹i</t>
  </si>
  <si>
    <t>6- Dù to¸n chi sù nghiÖp, dù ¸n</t>
  </si>
  <si>
    <t xml:space="preserve">  Ng­êi LËp biÓu                       kÕ to¸n tr­ëng</t>
  </si>
  <si>
    <t xml:space="preserve">                  Gi¸m ®èc</t>
  </si>
  <si>
    <t xml:space="preserve">    Ph¹m CÈm H¶i                              Ph¹m ThÞ H¶i</t>
  </si>
  <si>
    <t>Tài khoản</t>
  </si>
  <si>
    <t>Dư đầu kỳ</t>
  </si>
  <si>
    <t>Phát sinh trong kỳ</t>
  </si>
  <si>
    <t>Luỹ kế từ đầu năm</t>
  </si>
  <si>
    <t>Dư cuối kỳ</t>
  </si>
  <si>
    <t>Mã TK</t>
  </si>
  <si>
    <t>Tên TK</t>
  </si>
  <si>
    <t>Nợ</t>
  </si>
  <si>
    <t>Có</t>
  </si>
  <si>
    <t>Tiền mặt</t>
  </si>
  <si>
    <t>Tiền  Việt Nam</t>
  </si>
  <si>
    <t>Tiền gửi ngân hàng</t>
  </si>
  <si>
    <t>Tiền Việt Nam</t>
  </si>
  <si>
    <t>Tiền gửi ngân hàng Công thương Cẩm phả</t>
  </si>
  <si>
    <t>Tiền gửi ngân hàng Đầu tư</t>
  </si>
  <si>
    <t>NH Công thương Cẩm Phả (bán cổ phần)</t>
  </si>
  <si>
    <t xml:space="preserve">Ngân hàng Thương mại cổ phần Sài Gòn - Hà Nội </t>
  </si>
  <si>
    <t>N.Hàng TMCP Hàng Hải Việt Nam - Chi nhánh Cẩm Phả</t>
  </si>
  <si>
    <t>Ngân hàng quốc tế VIB Bank - Chi nhánh Cẩm Phả</t>
  </si>
  <si>
    <t>Phải thu của khách hàng</t>
  </si>
  <si>
    <t>Phải thu tiền Than</t>
  </si>
  <si>
    <t>Thuế GTGT được khấu trừ</t>
  </si>
  <si>
    <t>Thuế GTGT được khấu trừ của hàng hoá, dịch vụ</t>
  </si>
  <si>
    <t>Phải thu nội bộ</t>
  </si>
  <si>
    <t>Phải thu nội bộ khác</t>
  </si>
  <si>
    <t>Phải thu khác</t>
  </si>
  <si>
    <t>Phải thu về cổ phần hoá</t>
  </si>
  <si>
    <t>Phải thu về chi cổ phần hoá</t>
  </si>
  <si>
    <t xml:space="preserve">Phải thu khác </t>
  </si>
  <si>
    <t>Các khoản phải thu khác</t>
  </si>
  <si>
    <t>Tạm ứng</t>
  </si>
  <si>
    <t>142</t>
  </si>
  <si>
    <t>Chi phí trả trước ngắn hạn</t>
  </si>
  <si>
    <t>1422</t>
  </si>
  <si>
    <t>Chi phí chờ kết chuyển</t>
  </si>
  <si>
    <t>152</t>
  </si>
  <si>
    <t>Nguyên vật liệu</t>
  </si>
  <si>
    <t>1521</t>
  </si>
  <si>
    <t>Nguyên liệu, vật liệu</t>
  </si>
  <si>
    <t>1522</t>
  </si>
  <si>
    <t>Nhiên liệu</t>
  </si>
  <si>
    <t>1528</t>
  </si>
  <si>
    <t>Vật liệu khác</t>
  </si>
  <si>
    <t>154</t>
  </si>
  <si>
    <t>Chi phí sản xuất kinh doanh dở dang</t>
  </si>
  <si>
    <t>1541</t>
  </si>
  <si>
    <t>Chi phí sản xuất, KD dở dang Than</t>
  </si>
  <si>
    <t>1543</t>
  </si>
  <si>
    <t>Chi phí SX, KD dở dang Vật liệu nổ</t>
  </si>
  <si>
    <t>15431</t>
  </si>
  <si>
    <t>Chi phí cung cấp điện</t>
  </si>
  <si>
    <t>1547</t>
  </si>
  <si>
    <t>Sản phẩm dở dang cơ khí</t>
  </si>
  <si>
    <t>155</t>
  </si>
  <si>
    <t>Thành phẩm</t>
  </si>
  <si>
    <t>1551</t>
  </si>
  <si>
    <t>Thành phẩm Than</t>
  </si>
  <si>
    <t>211</t>
  </si>
  <si>
    <t>Tài sản cố định hữu hình</t>
  </si>
  <si>
    <t>2111</t>
  </si>
  <si>
    <t>Nhà cửa vật kiến trúc</t>
  </si>
  <si>
    <t>2112</t>
  </si>
  <si>
    <t>Máy móc, thiết bị</t>
  </si>
  <si>
    <t>2113</t>
  </si>
  <si>
    <t>Phương tiện vận tải, truyền dẫn</t>
  </si>
  <si>
    <t>2114</t>
  </si>
  <si>
    <t>Thiết bị, dụng cụ quản lý</t>
  </si>
  <si>
    <t>2118</t>
  </si>
  <si>
    <t>Tài sản cố định khác</t>
  </si>
  <si>
    <t>213</t>
  </si>
  <si>
    <t>Tài sản cố định vô hình</t>
  </si>
  <si>
    <t>2138</t>
  </si>
  <si>
    <t>TSCĐ vô hình khác</t>
  </si>
  <si>
    <t>214</t>
  </si>
  <si>
    <t>Khấu hao TSCĐ</t>
  </si>
  <si>
    <t>2141</t>
  </si>
  <si>
    <t>Hao mòn tài sản cố định hữu hình</t>
  </si>
  <si>
    <t>2143</t>
  </si>
  <si>
    <t>Hao mòn tài sản cố định vô hình</t>
  </si>
  <si>
    <t>228</t>
  </si>
  <si>
    <t>Đầu tư dài hạn khác</t>
  </si>
  <si>
    <t>2281</t>
  </si>
  <si>
    <t>Cổ phiếu</t>
  </si>
  <si>
    <t>2282</t>
  </si>
  <si>
    <t>Trái phiếu</t>
  </si>
  <si>
    <t>241</t>
  </si>
  <si>
    <t xml:space="preserve">Xây dựng cơ bản dở dang </t>
  </si>
  <si>
    <t>2411</t>
  </si>
  <si>
    <t>Mua sắm tài sản cố định</t>
  </si>
  <si>
    <t>2412</t>
  </si>
  <si>
    <t>Xây dựng cơ bản</t>
  </si>
  <si>
    <t>24121</t>
  </si>
  <si>
    <t xml:space="preserve">Chi phí đầu tư XDCB dở dang </t>
  </si>
  <si>
    <t>241211</t>
  </si>
  <si>
    <t>Chi phí đầu tư XDCB dở dang thuê ngoài</t>
  </si>
  <si>
    <t>241212</t>
  </si>
  <si>
    <t>Chi phí đầu tư XDCB dở dang tự làm</t>
  </si>
  <si>
    <t>2413</t>
  </si>
  <si>
    <t>Sửa chữa lớn tài sản cố định</t>
  </si>
  <si>
    <t>242</t>
  </si>
  <si>
    <t>Chi phí trả trước dài hạn</t>
  </si>
  <si>
    <t>244</t>
  </si>
  <si>
    <t>Ký cược ký quỹ dài hạn</t>
  </si>
  <si>
    <t>311</t>
  </si>
  <si>
    <t>Vay ngăn hạn</t>
  </si>
  <si>
    <t>3113</t>
  </si>
  <si>
    <t>Vay ngắn hạn khác</t>
  </si>
  <si>
    <t>315</t>
  </si>
  <si>
    <t>Nợ dài hạn đến hạn trả</t>
  </si>
  <si>
    <t>3151</t>
  </si>
  <si>
    <t>Nợ dài hạn đến hạn trả các tổ chức tín dụng Ngân hàng</t>
  </si>
  <si>
    <t>3152</t>
  </si>
  <si>
    <t>Nợ dài hạn đến hạn trả tổ chức tín dụng tập đoàn</t>
  </si>
  <si>
    <t>3153</t>
  </si>
  <si>
    <t>Nợ dài hạn đến hạn trả khác</t>
  </si>
  <si>
    <t>331</t>
  </si>
  <si>
    <t>Phải trả cho người bán</t>
  </si>
  <si>
    <t>3311</t>
  </si>
  <si>
    <t>Phải trả cho người bán ngoài tập đoàn</t>
  </si>
  <si>
    <t>3312</t>
  </si>
  <si>
    <t>Phải trả cho người bán trong tập đoàn</t>
  </si>
  <si>
    <t>33121</t>
  </si>
  <si>
    <t>Phải trả tiền Than</t>
  </si>
  <si>
    <t>333</t>
  </si>
  <si>
    <t>Thuế và các khoản phải nộp nhà nước</t>
  </si>
  <si>
    <t>3331</t>
  </si>
  <si>
    <t>Thuế giá trị gia tăng phải nộp</t>
  </si>
  <si>
    <t>33311</t>
  </si>
  <si>
    <t>Thuế gtgt đầu ra</t>
  </si>
  <si>
    <t>3334</t>
  </si>
  <si>
    <t>Thuế Thu nhập doanh nghiệp</t>
  </si>
  <si>
    <t>3335</t>
  </si>
  <si>
    <t xml:space="preserve">Thuế thu nhập cá nhân </t>
  </si>
  <si>
    <t>3336</t>
  </si>
  <si>
    <t>Thuế tài nguyên</t>
  </si>
  <si>
    <t>3337</t>
  </si>
  <si>
    <t>Thuế nhà đất, tiền thuê đất</t>
  </si>
  <si>
    <t>3338</t>
  </si>
  <si>
    <t>Các loại thuế khác</t>
  </si>
  <si>
    <t>3339</t>
  </si>
  <si>
    <t>Phí, phí lệ và các khoản phải nộp khác</t>
  </si>
  <si>
    <t>334</t>
  </si>
  <si>
    <t>Phải trả công nhân viên</t>
  </si>
  <si>
    <t>3341</t>
  </si>
  <si>
    <t>Phải trả người lao động</t>
  </si>
  <si>
    <t>33411</t>
  </si>
  <si>
    <t>Phải trả người lao động về tiền lương</t>
  </si>
  <si>
    <t>33412</t>
  </si>
  <si>
    <t>Phải trả người lao động về tiền ăn ca</t>
  </si>
  <si>
    <t>335</t>
  </si>
  <si>
    <t xml:space="preserve">Chi phí phải trả </t>
  </si>
  <si>
    <t>3352</t>
  </si>
  <si>
    <t>Trích trước chi phí SCL TSCĐ</t>
  </si>
  <si>
    <t>336</t>
  </si>
  <si>
    <t>Phải trả nội bộ</t>
  </si>
  <si>
    <t>3363</t>
  </si>
  <si>
    <t>Phải trả nội bộ giữa công ty con với tập đoàn</t>
  </si>
  <si>
    <t>33631</t>
  </si>
  <si>
    <t>Phải trả các khoản phí , quỹ</t>
  </si>
  <si>
    <t>336311</t>
  </si>
  <si>
    <t>Phải trả chi phí đào tạo ,chi phí chăm sóc sức khoẻ</t>
  </si>
  <si>
    <t>336312</t>
  </si>
  <si>
    <t>Phải trả chi phí cấp cứu mỏ</t>
  </si>
  <si>
    <t>336313</t>
  </si>
  <si>
    <t>Phải trả chi phí thăm dò than và khảo sát</t>
  </si>
  <si>
    <t>336314</t>
  </si>
  <si>
    <t>Phải trả chi phí môi trường</t>
  </si>
  <si>
    <t>336315</t>
  </si>
  <si>
    <t>Phải trả chi phí NCKHKT</t>
  </si>
  <si>
    <t>336316</t>
  </si>
  <si>
    <t>Phải trả quỹ đổi mới cơ cấu chất lượng lao động</t>
  </si>
  <si>
    <t>336317</t>
  </si>
  <si>
    <t>Phải trả quỹ thưởng trong lương</t>
  </si>
  <si>
    <t>338</t>
  </si>
  <si>
    <t xml:space="preserve">Phải trả phả nộp khác </t>
  </si>
  <si>
    <t>3382</t>
  </si>
  <si>
    <t>Kinh phí công đoàn</t>
  </si>
  <si>
    <t>3383</t>
  </si>
  <si>
    <t>Bảo hiểm xã hội</t>
  </si>
  <si>
    <t>3384</t>
  </si>
  <si>
    <t>Bảo hiểm y tế</t>
  </si>
  <si>
    <t>3385</t>
  </si>
  <si>
    <t>Phải trả về cổ phần hoá</t>
  </si>
  <si>
    <t>33852</t>
  </si>
  <si>
    <t>Phải trả tiền thu bán cổ phần thuộc vốn NN</t>
  </si>
  <si>
    <t>3388</t>
  </si>
  <si>
    <t>Phải trả phải nộp khác</t>
  </si>
  <si>
    <t>3389</t>
  </si>
  <si>
    <t>Kinh phí Đảng</t>
  </si>
  <si>
    <t>341</t>
  </si>
  <si>
    <t>Vay dài hạn</t>
  </si>
  <si>
    <t>3411</t>
  </si>
  <si>
    <t xml:space="preserve">Vay dài hạn các tổ chức tín dụng ngân hàng </t>
  </si>
  <si>
    <t>34111</t>
  </si>
  <si>
    <t>Vay dài hạn  ngân hàng Công thương</t>
  </si>
  <si>
    <t>34113</t>
  </si>
  <si>
    <t>Vay trung, dài hạn NHNN&amp;PTNT Hạ Long</t>
  </si>
  <si>
    <t>3412</t>
  </si>
  <si>
    <t>Vay dài hạn tại tổ chức tín dụng tập đoàn</t>
  </si>
  <si>
    <t>34121</t>
  </si>
  <si>
    <t>34122</t>
  </si>
  <si>
    <t>Vay dài hạn vốn môi trường tập đoàn</t>
  </si>
  <si>
    <t>351</t>
  </si>
  <si>
    <t>Quỹ dự phòng trợ cấp mất việc làm</t>
  </si>
  <si>
    <t>411</t>
  </si>
  <si>
    <t>Nguồn vốn kinh doanh</t>
  </si>
  <si>
    <t>4111</t>
  </si>
  <si>
    <t>Vốn đầu tư của chủ sở hữu</t>
  </si>
  <si>
    <t>421</t>
  </si>
  <si>
    <t>Lãi chưa phân phối</t>
  </si>
  <si>
    <t>4212</t>
  </si>
  <si>
    <t>Lợi nhuận năm nay</t>
  </si>
  <si>
    <t>431</t>
  </si>
  <si>
    <t>Quỹ khen thưởng phúc lợi</t>
  </si>
  <si>
    <t>4312</t>
  </si>
  <si>
    <t>Quỹ phúc lợi</t>
  </si>
  <si>
    <t>4313</t>
  </si>
  <si>
    <t>Quỹ phúc lợi đã hình thành TSCĐ</t>
  </si>
  <si>
    <t>511</t>
  </si>
  <si>
    <t>Doanh thu bán hàng</t>
  </si>
  <si>
    <t>5112</t>
  </si>
  <si>
    <t>Doanh thu bán các thành phẩm</t>
  </si>
  <si>
    <t>51121</t>
  </si>
  <si>
    <t xml:space="preserve">Doanh thu than </t>
  </si>
  <si>
    <t>5113</t>
  </si>
  <si>
    <t xml:space="preserve">Doanh thu dịch vụ </t>
  </si>
  <si>
    <t>51131</t>
  </si>
  <si>
    <t>Doanh thu cung cấp điện</t>
  </si>
  <si>
    <t>51132</t>
  </si>
  <si>
    <t>Doanh thu cho thuê kho bãi</t>
  </si>
  <si>
    <t>512</t>
  </si>
  <si>
    <t>Doanh thu nội bộ</t>
  </si>
  <si>
    <t>5122</t>
  </si>
  <si>
    <t>51221</t>
  </si>
  <si>
    <t>515</t>
  </si>
  <si>
    <t xml:space="preserve">Doanh thu hoạt động tài chính </t>
  </si>
  <si>
    <t>621</t>
  </si>
  <si>
    <t>Chi phí nguyên liệu, vật liệu trực tiếp</t>
  </si>
  <si>
    <t>6211</t>
  </si>
  <si>
    <t>Chi phí NL, VL sản xuất Than</t>
  </si>
  <si>
    <t>622</t>
  </si>
  <si>
    <t>Chi phí nhân công trực tiếp</t>
  </si>
  <si>
    <t>6221</t>
  </si>
  <si>
    <t>Chi phí NCTT sản xuất Than</t>
  </si>
  <si>
    <t>627</t>
  </si>
  <si>
    <t>Chi phí sản xuất chung</t>
  </si>
  <si>
    <t>6271</t>
  </si>
  <si>
    <t>Chi phí nhân viên phân xưởng</t>
  </si>
  <si>
    <t>6272</t>
  </si>
  <si>
    <t>Chi phí vật liệu</t>
  </si>
  <si>
    <t>6274</t>
  </si>
  <si>
    <t>Chi phí khấu hao TSCĐ</t>
  </si>
  <si>
    <t>6277</t>
  </si>
  <si>
    <t>Chi phí dịch vụ mua ngoài</t>
  </si>
  <si>
    <t>6278</t>
  </si>
  <si>
    <t>Chi phí bằng tiền khác</t>
  </si>
  <si>
    <t>632</t>
  </si>
  <si>
    <t>Giá vốn hàng bán</t>
  </si>
  <si>
    <t>6322</t>
  </si>
  <si>
    <t>Giá vốn hàng bán thành phẩm</t>
  </si>
  <si>
    <t>63221</t>
  </si>
  <si>
    <t>Giá vốn hàng bán Than</t>
  </si>
  <si>
    <t>6323</t>
  </si>
  <si>
    <t>Giá vốn hàng bán cung cấp dịch vụ</t>
  </si>
  <si>
    <t>63231</t>
  </si>
  <si>
    <t>Giá vốn cung cấp điện</t>
  </si>
  <si>
    <t>635</t>
  </si>
  <si>
    <t>Chi phí tài chính</t>
  </si>
  <si>
    <t>641</t>
  </si>
  <si>
    <t>Chi phí bán hàng</t>
  </si>
  <si>
    <t>6411</t>
  </si>
  <si>
    <t>Chi phí nhân viên</t>
  </si>
  <si>
    <t>6412</t>
  </si>
  <si>
    <t>Chi phí vật liệu bao bì</t>
  </si>
  <si>
    <t>6414</t>
  </si>
  <si>
    <t>6417</t>
  </si>
  <si>
    <t>6418</t>
  </si>
  <si>
    <t>642</t>
  </si>
  <si>
    <t>Chi phí quản lý doanh nghiệp</t>
  </si>
  <si>
    <t>6421</t>
  </si>
  <si>
    <t>Chi phí nhân viên quản lý</t>
  </si>
  <si>
    <t>6422</t>
  </si>
  <si>
    <t>Chi phí vật liệu quản lý</t>
  </si>
  <si>
    <t>6424</t>
  </si>
  <si>
    <t>6425</t>
  </si>
  <si>
    <t>Thuế, phí và lệ phí</t>
  </si>
  <si>
    <t>6427</t>
  </si>
  <si>
    <t>6428</t>
  </si>
  <si>
    <t>711</t>
  </si>
  <si>
    <t>Thu nhập khác</t>
  </si>
  <si>
    <t>811</t>
  </si>
  <si>
    <t>Chi phí khác</t>
  </si>
  <si>
    <t>911</t>
  </si>
  <si>
    <t>Xác định kết quả kinh doanh</t>
  </si>
  <si>
    <t>Tổng cộng</t>
  </si>
  <si>
    <r>
      <t>Khả năng thanh toán nhanh = (Tiền + Khoản đầu tư tài chính ngắn hạn) / Nợ ngắn hạn</t>
    </r>
    <r>
      <rPr>
        <sz val="9"/>
        <rFont val="Arial"/>
        <family val="2"/>
      </rPr>
      <t xml:space="preserve"> </t>
    </r>
  </si>
  <si>
    <r>
      <t>No 152, 154</t>
    </r>
    <r>
      <rPr>
        <sz val="11"/>
        <color indexed="9"/>
        <rFont val=".VnArial Narrow"/>
        <family val="2"/>
      </rPr>
      <t>,</t>
    </r>
    <r>
      <rPr>
        <sz val="11"/>
        <rFont val=".VnArial Narrow"/>
        <family val="2"/>
      </rPr>
      <t>155,153</t>
    </r>
  </si>
  <si>
    <t>TẬP ĐOÀN CN THAN - KS VIỆT NAM</t>
  </si>
  <si>
    <t>Mẫu số B04 - DN</t>
  </si>
  <si>
    <t>13 trang</t>
  </si>
  <si>
    <t>CÔNG TY CP THAN MÔNG DƯƠNG - VIANCOMIN</t>
  </si>
  <si>
    <t>(Ban hành kèm theo QĐ số 15/2006/QĐ-BTC</t>
  </si>
  <si>
    <t>ngày 20/3/2006 của Bộ trưởng BTC)</t>
  </si>
  <si>
    <t>BẢN THUYẾT MINH BÁO CÁO TÀI CHÍNH</t>
  </si>
  <si>
    <t>Đến 31 tháng 12  năm 2014</t>
  </si>
  <si>
    <t>§· söa sè 6 thang cïng kú n¨m tr­íc</t>
  </si>
  <si>
    <t>I</t>
  </si>
  <si>
    <t>Đặc điểm hoạt động của doanh nghiệp</t>
  </si>
  <si>
    <t>Hình thức sở hữu vốn:</t>
  </si>
  <si>
    <t>Công ty Cổ phần than Mông Dương - TKV là Công ty Cổ phần được chuyển đổi từ Doanh nghiệp Nhà Nước  theo Quyết định số 2222/QĐ-HĐQT ngày 19 tháng 9 năm 2007 của  Hội đồng quản trị  Tập đoàn Công nghiệp Than - Khoáng sản Việt Nam.</t>
  </si>
  <si>
    <t>Trụ sở chính của Công ty tại Phường Mông Dương - Thành phố Cẩm Phả -  Tỉnh Quảng Ninh.</t>
  </si>
  <si>
    <t xml:space="preserve"> - Tỷ lệ cổ phần nhà nước</t>
  </si>
  <si>
    <t>54,03% tương ứng</t>
  </si>
  <si>
    <t>81.491.930.000 đồng</t>
  </si>
  <si>
    <t xml:space="preserve"> - Tỷ lệ cổ phần của các đối tượng khác</t>
  </si>
  <si>
    <t>45,97% tương ứng</t>
  </si>
  <si>
    <t>69.347.590.000 đồng</t>
  </si>
  <si>
    <t>Lĩnh vực kinh doanh:</t>
  </si>
  <si>
    <t xml:space="preserve">Lĩnh vực kinh doanh của Công ty là sản xuất và kinh doanh </t>
  </si>
  <si>
    <t>Ngành nghề kinh doanh : Sản xuất chế biến và kinh doanh than</t>
  </si>
  <si>
    <t xml:space="preserve">Hoạt động chính của Công ty là: </t>
  </si>
  <si>
    <t xml:space="preserve"> - Khai thác và thu gom than cứng;</t>
  </si>
  <si>
    <t xml:space="preserve"> - Hoạt động dịch vụ hỗ trợ khai thác mỏ và quặng khác;</t>
  </si>
  <si>
    <t xml:space="preserve"> - Sản xuất các cấu kiện kim loại;</t>
  </si>
  <si>
    <t xml:space="preserve"> - Sửa chữa thiết bị điện tử, quang học và thiết bị điện;</t>
  </si>
  <si>
    <t xml:space="preserve"> - Xây dựng nhà các loại, các công trình công ích, công trình kỹ thuật dân dụng khác;</t>
  </si>
  <si>
    <t xml:space="preserve"> - Sản xuất bê tông và các sản phẩm từ bê tông, thạch cao, gia công cơ khí;</t>
  </si>
  <si>
    <t xml:space="preserve"> - Vận tải hành khách đường bộ, vận tải hàng hoá đường sắt, đường bộ và  đường thuỷ nội địa;</t>
  </si>
  <si>
    <t xml:space="preserve"> - Kinh doanh bất động sản, quyền sử dụng đất thuộc chủ sở hữu, chủ sử dụng hoặc đi thuê;</t>
  </si>
  <si>
    <t xml:space="preserve"> - Bán buôn máy móc thiết bị, nhiên liệu, vật liệu, thiết bị lắp đặt khác trong xây dựng.</t>
  </si>
  <si>
    <t>Trụ sở chính của Công ty tại Phường Mông Dương - Thị xã Cẩm Phả -  Tỉnh Quảng Ninh.</t>
  </si>
  <si>
    <t>Đặc điểm hoạt động của doanh nghiệp trong năm tài chính có ảnh hưởng đến báo cáo tài chính.</t>
  </si>
  <si>
    <t>II</t>
  </si>
  <si>
    <t>Kỳ kế toán, đơn vị tiền tệ sử dụng trong kế toán:</t>
  </si>
  <si>
    <t>Kỳ kế toán: Bắt đầu từ ngày 01 - 01 - 2014, kết thúc vào ngày 31 - 12 - 2014</t>
  </si>
  <si>
    <t>Đơn vị sử dụng tiền tệ trong kế toán: Đồng việt nam</t>
  </si>
  <si>
    <t>III</t>
  </si>
  <si>
    <t>Chuẩn mực và chế độ kế toán áp dụng</t>
  </si>
  <si>
    <t>Chế độ kế toán áp dụng:</t>
  </si>
  <si>
    <t>Tuyên bố về việc tuân thủ chuẩn mực kế toán và chế độ kế toán Việt Nam</t>
  </si>
  <si>
    <t>Hình thức kế toán áp dụng: Công ty áp dụng hình thức kế toán Nhật ký chứng từ</t>
  </si>
  <si>
    <t>IV</t>
  </si>
  <si>
    <t>Các chính sách kế toán áp dụng</t>
  </si>
  <si>
    <t>Nguyên tắc ghi nhận các khoản tiền và các khoản tương đương tiền :</t>
  </si>
  <si>
    <t>Chênh lệch tỷ giá thực tế phát sinh trong kỳ và chênh lệch tỷ giá do đánh giá lại số dư các khoản mục tiền tệ tại thời điểm cuối năm được kết chuyển vào doanh thu hoặc chi phí tài chính trong năm tài chính.</t>
  </si>
  <si>
    <t>Nguyên tắc ghi nhận hàng tồn kho:</t>
  </si>
  <si>
    <t>Giá trị hàng tồn kho của Công ty được xác định theo phương pháp Nhập trước - Xuất trước;  Thành phẩm và Sản phẩm dở dang cuối kỳ được xác định theo Chế độ kế toán áp dụng cho Tập đoàn Công nghiệp than - Khoáng sản Việt Nam.</t>
  </si>
  <si>
    <t xml:space="preserve">Hàng tồn kho được hạch toán theo phương pháp kê khai thường xuyên. </t>
  </si>
  <si>
    <t>Nguyên tắc ghi nhận và khấu hao tài sản cố định :</t>
  </si>
  <si>
    <t>Tài sản cố định hữu hình và Tài sản cố định vô hình được ghi nhận theo giá gốc. Trong quá trình sử dụng, tài sản cố định hữu hình được ghi nhận theo nguyên giá, hao mòn luỹ kế và giá trị còn lại.</t>
  </si>
  <si>
    <t>Khấu hao được trích theo phương pháp đường thẳng. Thời gian khấu hao được ước tính như sau: ( theo TT45/2013 )</t>
  </si>
  <si>
    <t>Hai lam bao cao qui xem lai</t>
  </si>
  <si>
    <t xml:space="preserve"> - Nhà cửa, vật kiến trúc</t>
  </si>
  <si>
    <t xml:space="preserve">   5-50  năm</t>
  </si>
  <si>
    <t xml:space="preserve"> - Máy móc, thiết bị  </t>
  </si>
  <si>
    <t xml:space="preserve">   3-20  năm</t>
  </si>
  <si>
    <t xml:space="preserve"> - Phương tiện vận tải  </t>
  </si>
  <si>
    <t xml:space="preserve">   6-30  năm</t>
  </si>
  <si>
    <t xml:space="preserve"> - Dụng cụ quản lý</t>
  </si>
  <si>
    <t xml:space="preserve">   3-10  năm</t>
  </si>
  <si>
    <t>Công ty thực hiện khấu hao nhanh theo đúng thông tư số 203-BTC, mức khấu hao nhanh không quá 02 lần.</t>
  </si>
  <si>
    <t>Nguyên tắc ghi nhận các khoản đầu tư tài chính:</t>
  </si>
  <si>
    <t>Nguyên tắc ghi nhận và vốn hoá các khoản chi phí đi vay:</t>
  </si>
  <si>
    <t>Nguyên tắc ghi nhận và phân bổ chi phí trả trước:</t>
  </si>
  <si>
    <t>Các chi phí trả trước chỉ liên quan đến chi phí sản xuất kinh doanh năm tài chính hiện tại được ghi nhận là chi phí trả trước ngắn hạn và đuợc tính vào chi phí sản xuất kinh doanh trong năm tài chính</t>
  </si>
  <si>
    <t>Nguyên tắc ghi nhận chi phí phải trả</t>
  </si>
  <si>
    <t>Nguyên tắc ghi nhận vốn chủ sở hữu</t>
  </si>
  <si>
    <t>Vốn đầu tư của chủ sở hữu được ghi nhận theo số vốn thực góp của chủ sở hữu.</t>
  </si>
  <si>
    <t xml:space="preserve"> 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t>
  </si>
  <si>
    <t>Nguyên tắc và phương pháp ghi nhận doanh thu:</t>
  </si>
  <si>
    <t>Doanh thu bán hàng được ghi nhận khi đồng thời thoả mãn các điều kiện sau:</t>
  </si>
  <si>
    <t xml:space="preserve"> - Phần lớn rủi ro và lợi ích gắn liền với quyền sở hữu sản phẩm hoặc hàng hoá đã được chuyển giao cho người mua.</t>
  </si>
  <si>
    <t xml:space="preserve"> - Công ty không còn nắm giữ quyền quản lý hàng hoá như người sở hữu hàng hoá hoặc quyền kiểm soát hàng hoá.</t>
  </si>
  <si>
    <t xml:space="preserve"> - Doanh thu được xác định tương đối chắc chắn;</t>
  </si>
  <si>
    <t xml:space="preserve"> - Công ty đã thu được hoặc sẽ thu được lợi ích kinh tế từ giao dịch bán hàng</t>
  </si>
  <si>
    <t xml:space="preserve"> - Xác định được chi phí liên quan đến giao dịch bán hàng</t>
  </si>
  <si>
    <t>Doanh thu cung cấp dịch vụ</t>
  </si>
  <si>
    <t>- Doanh thu được xác định tương đối chắc chắn;</t>
  </si>
  <si>
    <t>- Có khả năng thu được lợi ích kinh tế từ giao dịch cung cấp dịch vụ đó;</t>
  </si>
  <si>
    <t>- Xác định được phần công việc đã hoàn thành vào ngày lập Bảng cân đối kế toán;</t>
  </si>
  <si>
    <t>- Xác định được chi phí phát sinh cho giao dịch và chi phí để hoàn thành giao dịch cung cấp dịch vụ đó</t>
  </si>
  <si>
    <t xml:space="preserve">Phần công việc cung cấp dịch vụ đã hoàn thành được xác định theo phương pháp đánh giá công việc hoàn thành.  </t>
  </si>
  <si>
    <t xml:space="preserve"> Doanh thu hoạt động tài chính</t>
  </si>
  <si>
    <t>Doanh thu  hoạt động tài chính khác được ghi nhận khi thỏa mãn đồng thời hai (2) điều kiện sau:</t>
  </si>
  <si>
    <t>- Có khả năng thu được lợi ích kinh tế từ giao dịch đó;</t>
  </si>
  <si>
    <t>- Doanh thu được xác định tương đối chắc chắn.</t>
  </si>
  <si>
    <t>Cổ tức, lợi nhuận được chia được ghi nhận khi Công ty được quyền nhận cổ tức hoặc được quyền nhận lợi nhuận từ việc góp vốn.</t>
  </si>
  <si>
    <t>Nguyên tắc và phương pháp ghi nhận chi phí tài chính:</t>
  </si>
  <si>
    <t>Các khoản chi phí được ghi nhận vào chi phí tài chính gồm:</t>
  </si>
  <si>
    <t>- Chi phí cho vay và đi vay vốn;</t>
  </si>
  <si>
    <t>- Các khoản lỗ do thay đổi tỷ giá hối đoái của các nghiệp vụ phát sinh liên quan đến ngoại tệ;</t>
  </si>
  <si>
    <t>Nguyên tắc và phương  pháp ghi nhận chi phí  thuế thu nhập doanh nghiệp hiện hành, chi phí</t>
  </si>
  <si>
    <t>thuế thu nhập hoãn lại.</t>
  </si>
  <si>
    <t>Chi phí thuế thu nhập doanh nghiệp hiện hành được xác định trên cơ sở thu nhập chịu thuế  và thuế suất thuế TNDN trong năm hiện hành.</t>
  </si>
  <si>
    <t>Các nghiệp vụ dự phòng rủi ro, hối đoái.</t>
  </si>
  <si>
    <t>Các nguyên tắc và phương pháp kế toán khác</t>
  </si>
  <si>
    <t>V</t>
  </si>
  <si>
    <t>Thông tin bổ sung cho các khoản mục trình bày trong Bảng cân đối kế toán và báo cáo kết quả</t>
  </si>
  <si>
    <t>hoạt động kinh doanh</t>
  </si>
  <si>
    <t>Tiền</t>
  </si>
  <si>
    <t>Cuối kỳ</t>
  </si>
  <si>
    <t>Đầu năm</t>
  </si>
  <si>
    <t>M· TK Nî</t>
  </si>
  <si>
    <t>- Tiền mặt:</t>
  </si>
  <si>
    <t>- Tiền gửi ngân hàng:</t>
  </si>
  <si>
    <t>- Các khoản tương đương tiền:</t>
  </si>
  <si>
    <t>Cộng</t>
  </si>
  <si>
    <t>Các khoản đầu tư tài chính ngắn hạn:</t>
  </si>
  <si>
    <t>- Chứng khoán đầu tư ngắn hạn:</t>
  </si>
  <si>
    <t>- Đầu tư ngắn hạn khác:</t>
  </si>
  <si>
    <t>- Dự phòng giảm giá đầu tư ngắn hạn:</t>
  </si>
  <si>
    <t>Cộng:</t>
  </si>
  <si>
    <t>Các khoản phải thu khác:</t>
  </si>
  <si>
    <t>-  Phải thu về cổ phần hoá:</t>
  </si>
  <si>
    <t>- Phải thu về cổ tức và lợi nhuận được chia:</t>
  </si>
  <si>
    <t>- Phải thu của người lao động:</t>
  </si>
  <si>
    <t>- Phải thu khác:</t>
  </si>
  <si>
    <t>N 138,,338n,336</t>
  </si>
  <si>
    <t>Hàng tồn kho:</t>
  </si>
  <si>
    <t>- Hàng mua đang đi đường:</t>
  </si>
  <si>
    <t>- Nguyên liệu, vật liệu:</t>
  </si>
  <si>
    <t>N 152</t>
  </si>
  <si>
    <t>- Công cụ, dụng cụ:</t>
  </si>
  <si>
    <t>N 153</t>
  </si>
  <si>
    <t>- Chi phí SX, KD dở dang:</t>
  </si>
  <si>
    <t>N 154</t>
  </si>
  <si>
    <t>- Thành phẩm:</t>
  </si>
  <si>
    <t>N 155</t>
  </si>
  <si>
    <t>- Hàng hoá:</t>
  </si>
  <si>
    <t>- Hàng gửi đi bán:</t>
  </si>
  <si>
    <t>- Hàng hoá kho bảo thuế:</t>
  </si>
  <si>
    <t>- Hàng hoá bất động sản:</t>
  </si>
  <si>
    <t>Cộng giá gốc hàng tồn kho:</t>
  </si>
  <si>
    <t>* Giá trị ghi sổ của hàng tồn kho dùng đề thế chấp, cầm cố đảm bảo các khoản nợ phải trả:</t>
  </si>
  <si>
    <t>* Giá trị hoàn nhập dự phòng giảm giá hàng tồn kho trong năm:</t>
  </si>
  <si>
    <t>* Giá trị trích lập dự phòng giảm gía hàng tồn kho:</t>
  </si>
  <si>
    <t>Thuế và các khoản phải thu nhà nước:</t>
  </si>
  <si>
    <t>- Thuế thu nhập doanh nghiệp nộp thừa:</t>
  </si>
  <si>
    <t>N 3334</t>
  </si>
  <si>
    <t>- Thuế GTGT nộp thừa:</t>
  </si>
  <si>
    <t>N 3331</t>
  </si>
  <si>
    <t>- Thuế TNCN nộp thừa:</t>
  </si>
  <si>
    <t>N 3335</t>
  </si>
  <si>
    <t>- Thuế tài nguyên</t>
  </si>
  <si>
    <t>N 3336</t>
  </si>
  <si>
    <t>- Phí môi trường nộp NSĐP</t>
  </si>
  <si>
    <t>N 3339</t>
  </si>
  <si>
    <t xml:space="preserve"> -  Các loại thuế khác</t>
  </si>
  <si>
    <t>N 3338</t>
  </si>
  <si>
    <t>Phải thu dài hạn nội bộ:</t>
  </si>
  <si>
    <t>- Cho vay dài hạn nội bộ:</t>
  </si>
  <si>
    <t>- Phải thu dài hạn nội bộ khác:</t>
  </si>
  <si>
    <t>07</t>
  </si>
  <si>
    <t>Phải thu dài hạn khác:</t>
  </si>
  <si>
    <t>- Ký quỹ, ký cược dài hạn:</t>
  </si>
  <si>
    <t>- Các khoản tiền nhận uỷ thác:</t>
  </si>
  <si>
    <t>- Cho vay không có lãi:</t>
  </si>
  <si>
    <t>- Phải thu dài hạn khác:</t>
  </si>
  <si>
    <t>N 138</t>
  </si>
  <si>
    <t>Tien trong rõng la so du TK cua c¸c L©m tr­êng trªn sæ c«ng nî 138</t>
  </si>
  <si>
    <t>08. Tăng, giảm tài sản cố định hữu hình</t>
  </si>
  <si>
    <t>Khoản mục</t>
  </si>
  <si>
    <t>Nhà cửa VKT</t>
  </si>
  <si>
    <t>Máy móc thiết bị</t>
  </si>
  <si>
    <t>P.tiện vận tải, truyền dẫn</t>
  </si>
  <si>
    <t>Thiết bị dụng cụ qlý</t>
  </si>
  <si>
    <t>TSCĐ hữu hình khác</t>
  </si>
  <si>
    <t>Tổng  cộng</t>
  </si>
  <si>
    <t>Nguyên giá TSCĐ  hữu hình</t>
  </si>
  <si>
    <t>Số dư đầu năm:</t>
  </si>
  <si>
    <t>- Mua trong năm</t>
  </si>
  <si>
    <t>- Đầu tư XDCB hoàn thành</t>
  </si>
  <si>
    <t>- Tăng khác</t>
  </si>
  <si>
    <t>- Chuyển sang BĐS đầu tư</t>
  </si>
  <si>
    <t>- Thanh lý, nhượng bán</t>
  </si>
  <si>
    <t>- Giảm khác ( Luân chuyển nhóm )</t>
  </si>
  <si>
    <t>Số dư cuối kỳ</t>
  </si>
  <si>
    <t>Giá trị đã hao mòn luỹ kế</t>
  </si>
  <si>
    <t>Số dư đầu năm</t>
  </si>
  <si>
    <t>- Khấu hao trong năm</t>
  </si>
  <si>
    <t>- Tăng khác ( Do tính hao mòn )</t>
  </si>
  <si>
    <t>- Giảm khác</t>
  </si>
  <si>
    <t>Số cuối năm</t>
  </si>
  <si>
    <t>Giá trị còn lại của TSCĐ HH</t>
  </si>
  <si>
    <t>- Tại ngày đầu năm</t>
  </si>
  <si>
    <t>- Tại ngày cuối kỳ</t>
  </si>
  <si>
    <t>* Giá trị còn lại cuối năm của TSCĐ hữu hình đã dùng thế chấp, cầm cố  đảm bảo các khoản vay:</t>
  </si>
  <si>
    <t>* Nguyên giá TSCĐ cuối năm đã hết khấu hao nhưng vẫn còn sử dụng:</t>
  </si>
  <si>
    <t>* Nguyên giá TSCĐ cuối năm chờ thanh lý:</t>
  </si>
  <si>
    <t>* Các cam kết về việc mua, bán TSCĐ hữu hình có giá trị lớn trong tương lai:</t>
  </si>
  <si>
    <t>* 1 số tài sản thuộc nhóm MMTB thay đổi hệ số trích khấu hao, đang trích khấu hao nhanh hệ số 1,47 sang hệ số 1</t>
  </si>
  <si>
    <t>09- Tăng, giảm tài sản cố định thuê tài chính</t>
  </si>
  <si>
    <t>P.tiện vận tải truyền dẫn</t>
  </si>
  <si>
    <t>Ng/giá TSCĐ  thuê tài chính</t>
  </si>
  <si>
    <t>- Thuê tài chính trong năm</t>
  </si>
  <si>
    <t>- Mua lại TSCĐ thuê tài chính</t>
  </si>
  <si>
    <t>- Trả lại TSCĐ thuê tài chính</t>
  </si>
  <si>
    <t>GTCL của TSCĐ thuê tàI chính</t>
  </si>
  <si>
    <t>- Tiền thuê phát sinh thêm được ghi nhận là chi phí trong năm:</t>
  </si>
  <si>
    <t>- Căn cứ để xác định tiền thuê phát sinh thêm:</t>
  </si>
  <si>
    <t>- Điều khoản gia hạn thuê hoặc quyền được mua tài sản:</t>
  </si>
  <si>
    <t>Quyền</t>
  </si>
  <si>
    <t>quyền</t>
  </si>
  <si>
    <t>Bản quyền</t>
  </si>
  <si>
    <t>Nhãn hiệu</t>
  </si>
  <si>
    <t>TSCĐ</t>
  </si>
  <si>
    <t>Tổng</t>
  </si>
  <si>
    <t>sử dụng</t>
  </si>
  <si>
    <t>phát</t>
  </si>
  <si>
    <t>bằng</t>
  </si>
  <si>
    <t>hàng</t>
  </si>
  <si>
    <t>vô</t>
  </si>
  <si>
    <t>cộng</t>
  </si>
  <si>
    <t>đất</t>
  </si>
  <si>
    <t>hành</t>
  </si>
  <si>
    <t>sáng chế</t>
  </si>
  <si>
    <t>hoá</t>
  </si>
  <si>
    <t>hình khác</t>
  </si>
  <si>
    <t>Ng.giá TSCĐ vô hình</t>
  </si>
  <si>
    <t>- Tạo ra từ nội bộ doanh nghiệp</t>
  </si>
  <si>
    <t>- Tăng do hợp nhất kinh doanh</t>
  </si>
  <si>
    <t>- Thanh lý nhượng bán</t>
  </si>
  <si>
    <t>G.trị đã hao mòn luỹ kế</t>
  </si>
  <si>
    <t>Giá trị còn lại của TSCĐ vô hình</t>
  </si>
  <si>
    <t>11- Chi phí xây dựng cơ bản dở dang:</t>
  </si>
  <si>
    <t>- Chi phí xây dựng cơ bản dở dang:</t>
  </si>
  <si>
    <t>Trong đó: Những công trình lớn:</t>
  </si>
  <si>
    <t>+ Dự án khai thác  xuống sâu giai đoạn 2:</t>
  </si>
  <si>
    <t>+ Dự án khu tái định cư:</t>
  </si>
  <si>
    <t>`</t>
  </si>
  <si>
    <t xml:space="preserve"> +Dự án nhà ở Công nhân :</t>
  </si>
  <si>
    <t>+ Các dự án khác:</t>
  </si>
  <si>
    <t>Tăng giảm bất động sản đầu tư:</t>
  </si>
  <si>
    <t>Số</t>
  </si>
  <si>
    <t>Tăng</t>
  </si>
  <si>
    <t>Giảm</t>
  </si>
  <si>
    <t>đầu năm</t>
  </si>
  <si>
    <t>trong năm</t>
  </si>
  <si>
    <t>cuối kỳ</t>
  </si>
  <si>
    <t>Nguyên giá BĐS đầu tư</t>
  </si>
  <si>
    <t>- Quyền sử dụng đất</t>
  </si>
  <si>
    <t>- Nhà</t>
  </si>
  <si>
    <t>- Nhà và quyền sử dụng đất</t>
  </si>
  <si>
    <t>- Cơ sở hạ tầng</t>
  </si>
  <si>
    <t>Giá trị hao mòn luỹ kế</t>
  </si>
  <si>
    <t>GTCL  của bất động sản đ.tư</t>
  </si>
  <si>
    <t>* Thuyết minh số liệu và giải trình khác:</t>
  </si>
  <si>
    <t>Đầu tư dài hạn khác:</t>
  </si>
  <si>
    <t>- Đầu tư cổ phiếu:</t>
  </si>
  <si>
    <t>- Đầu tư trái phiếu:</t>
  </si>
  <si>
    <t>- Đầu tư tín phiếu, kỳ phiếu:</t>
  </si>
  <si>
    <t>- Cho vay dài hạn:</t>
  </si>
  <si>
    <t>- Đầu tư dài hạn khác:</t>
  </si>
  <si>
    <t>Vµo chi tiet So tong hop cong no de lay so cua cac don vi ma Cong ty dau tu von</t>
  </si>
  <si>
    <t xml:space="preserve"> + Công ty Cổ phần đưa đón Thợ mỏ</t>
  </si>
  <si>
    <t xml:space="preserve"> + Nhà máy Nhiệt điện Cẩm Phả</t>
  </si>
  <si>
    <t xml:space="preserve"> + Công ty CP bóng đá - TKV</t>
  </si>
  <si>
    <t>Chi phí trả trước dài hạn:</t>
  </si>
  <si>
    <t>- Chi phí trả trước về thuê hoạt động TSCĐ:</t>
  </si>
  <si>
    <t>- TSCĐ không đủ tiêu chuẩn theo TT45-2013</t>
  </si>
  <si>
    <t>- Phụ tùng thay thế có giá trị lớn:</t>
  </si>
  <si>
    <t>- Chi phí công cụ dụng cụ</t>
  </si>
  <si>
    <t>- Sửa chữa TSCĐ hết khấu hao</t>
  </si>
  <si>
    <t>Xem so chi tiet 242</t>
  </si>
  <si>
    <t>Vay và nợ ngắn hạn:</t>
  </si>
  <si>
    <t>- Vay ngắn hạn:</t>
  </si>
  <si>
    <t>C 311</t>
  </si>
  <si>
    <t>- Nợ dài hạn đến hạn trả:</t>
  </si>
  <si>
    <t xml:space="preserve">315 bo khong dung </t>
  </si>
  <si>
    <t>TK co</t>
  </si>
  <si>
    <t>- Thuế giá trị gia tăng:</t>
  </si>
  <si>
    <t>- Thuế tiêu thụ đặc biệt:</t>
  </si>
  <si>
    <t>- Thuế xuất, nhập khẩu:</t>
  </si>
  <si>
    <t>- Thuế thu nhập doanh nghiệp:</t>
  </si>
  <si>
    <t>- Thuế thu nhập cá nhân:</t>
  </si>
  <si>
    <t>- Thuế tài nguyên:</t>
  </si>
  <si>
    <t>- Thuế nhà đất và tiền thuê đất:</t>
  </si>
  <si>
    <t>- Các loại thuế khác:</t>
  </si>
  <si>
    <t>- Các khoản phí, lệ phí và các khoản phải nộp khác:</t>
  </si>
  <si>
    <t>Chi phí phải trả:</t>
  </si>
  <si>
    <t>- Trích trước chi phí tiền lương trong thời kỳ nghỉ phép:</t>
  </si>
  <si>
    <t>- Chi phí sửa chữa lớn TSCĐ:</t>
  </si>
  <si>
    <t xml:space="preserve"> Chi phí phải trả khác ( Lãi vay NH từ ngày 26-:-31./12)</t>
  </si>
  <si>
    <t>3354 -:- 3359</t>
  </si>
  <si>
    <t>- Chi phí đất đá hụt hệ số, mét lò hụt hệ số:</t>
  </si>
  <si>
    <t>Các khoản phải trả, phải nộp ngắn hạn khác</t>
  </si>
  <si>
    <t>- Tài sản thừa chờ giải quyết:</t>
  </si>
  <si>
    <t>- Kinh phí công đoàn:</t>
  </si>
  <si>
    <t>C 3382</t>
  </si>
  <si>
    <t>- Bảo hiểm xã hội:</t>
  </si>
  <si>
    <t>C 3383</t>
  </si>
  <si>
    <t>- Bảo hiểm y tế:</t>
  </si>
  <si>
    <t>C 3384</t>
  </si>
  <si>
    <t>- Chi phí hoạt động công tác Đảng:</t>
  </si>
  <si>
    <t>- Phải trả về cổ phần hoá:</t>
  </si>
  <si>
    <t>- Trợ cấp lao động dôi dư:</t>
  </si>
  <si>
    <t>- Nhận ký quỹ, ký cược ngắn hạn:</t>
  </si>
  <si>
    <t>- Doanh thu chưa thực hiện:</t>
  </si>
  <si>
    <t>- Chi phí môi trường tại đơn vị:</t>
  </si>
  <si>
    <t>- Quỹ phát triển khoa học &amp; công nghệ:</t>
  </si>
  <si>
    <t>- Các khoản phải trả, phải nộp khác:</t>
  </si>
  <si>
    <t>Cã 338,136,138,141,</t>
  </si>
  <si>
    <t>Phải trả  nội bộ:</t>
  </si>
  <si>
    <t>- Phải trả nội bộ ngắn hạn ( Các khoản phải trả Tập đoàn )</t>
  </si>
  <si>
    <t>C 336</t>
  </si>
  <si>
    <t>- Phải trả nội bộ dài hạn ( Quỹ phát triển KH&amp;CN )</t>
  </si>
  <si>
    <t>C 356</t>
  </si>
  <si>
    <t>- Phải trả dài hạn nội bộ khác:</t>
  </si>
  <si>
    <t>Vay và nợ dài hạn:</t>
  </si>
  <si>
    <t>a</t>
  </si>
  <si>
    <t>+  Vay dài hạn:</t>
  </si>
  <si>
    <t>- Vay ngân hàng:</t>
  </si>
  <si>
    <t>C 3411</t>
  </si>
  <si>
    <t>- Vay đối tượng khác ( Vay CTy Tài chính):</t>
  </si>
  <si>
    <t>C 3412; 3418</t>
  </si>
  <si>
    <t>- Trái phiếu phát hành:</t>
  </si>
  <si>
    <t xml:space="preserve">* Trong đó: </t>
  </si>
  <si>
    <t>Hái chÞ YÕn</t>
  </si>
  <si>
    <t>Vay dài hạn đến hạn trả ( ngoài tập đoàn ) :</t>
  </si>
  <si>
    <t xml:space="preserve">LÊy sè t¹i Phu biÓu gi¶I tr×nh 03 , môc Tr¶ nî gèc vay n¨m kÕ ho¹ch. Theo h­íng dÉn lËp b¸o c¸o QT tµi chÝnh 2014 </t>
  </si>
  <si>
    <t>Trong tập đoàn ( Vay Cty Tài chính ) :</t>
  </si>
  <si>
    <t>b</t>
  </si>
  <si>
    <t>+ Nợ dài hạn:</t>
  </si>
  <si>
    <t>- Thuê tài chính:</t>
  </si>
  <si>
    <t>- Nợ dài hạn khác:</t>
  </si>
  <si>
    <t>Các khoản nợ thuê tài chính</t>
  </si>
  <si>
    <t>Thời hạn</t>
  </si>
  <si>
    <t>Năm nay</t>
  </si>
  <si>
    <t>Năm trước</t>
  </si>
  <si>
    <t>Tổng khoản</t>
  </si>
  <si>
    <t>Trả tiền</t>
  </si>
  <si>
    <t>Trả nợ</t>
  </si>
  <si>
    <t>thanh toán tiền</t>
  </si>
  <si>
    <t>lãi thuê</t>
  </si>
  <si>
    <t>gốc</t>
  </si>
  <si>
    <t>thuê tài chính</t>
  </si>
  <si>
    <t>Từ 1 năm trở xuống</t>
  </si>
  <si>
    <t>Trên 1 năm đến 5 năm</t>
  </si>
  <si>
    <t>Trên 5 năm</t>
  </si>
  <si>
    <t>Tái sản thuế thu nhập hoãn lại và thuế thu nhập hoãn lại phải trả</t>
  </si>
  <si>
    <t>Tài sản thuế thu nhập hoãn lại:</t>
  </si>
  <si>
    <t>- Tài sản thuế thu nhập hoãn lại liên quan đến khoản</t>
  </si>
  <si>
    <t>Công ty áp dụng Chế độ kế toán được ban hành theo Quyết định số 2917/QĐ-HĐQT ngày 27 tháng 12 năm 2006 của Hội đồng quản trị Tập đoàn Công nghiệp Than - Khoáng sản Việt Nam  được  Bộ Tài chính chấp thuận tại Công văn số 16148/BTC-CĐKT ngày 20 tháng 12 năm 2006.</t>
  </si>
  <si>
    <t>Công ty đã áp dụng các Chuẩn mực kế toán Việt Nam và các văn bản hướng dẫn Chuẩn mực do Nhà nước ban hành. Các báo cáo tài chính được lập và trình bày theo đúng quy định của từng chuẩn mực, thông tư hướng dẫn thực hiện chuẩn mực và Chế độ kế toán hiện hành.</t>
  </si>
  <si>
    <t>Các nghiệp vụ kinh tế phát sinh bằng ngoại tệ được quy đổi ra đồng Việt Nam theo tỷ giá giao dịch  tại ngày phát sinh nghiệp vụ. Tại thời điểm cuối năm các khoản mục tiền tệ có gốc ngoại tệ được quy đổi theo tỷ giá bình quân liên ngân hàng do Ngân hàng Nhà nước Việt Nam công bố vào ngày kết thúc niên độ kế toán.</t>
  </si>
  <si>
    <t>Hàng tồn kho được tính theo giá gốc. Trường hợp giá trị thuần có thể thực hiện được thấp hơn giá gốc thì phải tính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</si>
  <si>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Khoản đầu tư vào công ty con, công ty liên kết được kế toán theo phương pháp giá gốc. Lợi nhuận thuần được chia từ công ty con, công ty liên kết phát sinh sau ngày đầu tư được ghi nhận vào Báo cáo Kết quả hoạt động kinh doanh. Các khoản được chia khác (ngoài lợi nhuận thuần) được coi là phần thu hồi các khoản đầu tư và được ghi nhận là khoản giảm trừ giá gốc đầu tư.</t>
  </si>
  <si>
    <t>Chi phí đi vay được ghi nhận vào chi phí sản xuất, kinh doanh trong kỳ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t>
  </si>
  <si>
    <t>Các khoản chi phí thực tế chưa phát sinh nhưng được trích trước vào chi phí sản xuất, kinh doanh trong kỳ để đảm bảo khi chi phí phát sinh thực tế không gây đột biến cho chi phí sản xuất kinh doanh trên cơ sở đảm bảo nguyên tắc phù hợp giữa doanh thu và chi phí. Khi các chi phí đó phát sinh, nếu có chênh lệch với số đã trích, kế toán tiến hành ghi bổ sung hoặc ghi giảm chi phí tương ứng với phần chênh lệch.</t>
  </si>
  <si>
    <t>Vốn khác của chủ sở hữu được ghi theo giá trị còn lại giữa giá trị hợp lý  của các tài sản mà doanh nghiệp được các tổ chức, cá nhân khác tặng, biếu sau khi trừ (-) các khoản thuế phải nộp (nếu có) liên quan đến các tài sản được tặng, biếu này và khoản bổ sung vốn kinh doanh từ kết quả hoạt động kinh doanh.</t>
  </si>
  <si>
    <t>Doanh thu cung cấp dịch vụ được ghi nhận khi kết quả của giao dịch đó được xác định một cách đáng tin cậy. Trường hợp việc cung cấp dịch vụ liên quan đến nhiều kỳ thì doanh thu được ghi nhận trong kỳ theo kết quả phần công việc đã hoàn thành vào ngày lập Bảng Cân đối kế toán của kỳ đó. Kết quả của giao dịch cung cấp dịch vụ được xác định khi thoả mãn các điều kiện sau:</t>
  </si>
</sst>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Red]\(#,##0\);_(* &quot;-&quot;??_);@"/>
    <numFmt numFmtId="166" formatCode="General_)"/>
    <numFmt numFmtId="167" formatCode="_ * #,##0_)\ _$_ ;_ * \(#,##0\)\ _$_ ;_ * &quot;-&quot;??_)\ _$_ ;_ @_ "/>
    <numFmt numFmtId="168" formatCode="&quot;\&quot;#,##0;[Red]&quot;\&quot;\-#,##0"/>
    <numFmt numFmtId="169" formatCode="&quot;\&quot;#,##0.00;[Red]&quot;\&quot;\-#,##0.00"/>
    <numFmt numFmtId="170" formatCode="\$#,##0\ ;\(\$#,##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0.00_)"/>
    <numFmt numFmtId="176" formatCode="_ * #,##0.00_ ;_ * \-#,##0.00_ ;_ * &quot;-&quot;??_ ;_ @_ "/>
    <numFmt numFmtId="177" formatCode="_ * #,##0_ ;_ * \-#,##0_ ;_ * &quot;-&quot;_ ;_ @_ "/>
    <numFmt numFmtId="178" formatCode="_-&quot;\&quot;* #,##0.00_-;&quot;\&quot;\-&quot;\&quot;* #,##0.00_-;_-&quot;\&quot;* &quot;-&quot;??_-;_-@_-"/>
    <numFmt numFmtId="179" formatCode="#,##0\ &quot;F&quot;;[Red]\-#,##0\ &quot;F&quot;"/>
    <numFmt numFmtId="180" formatCode="#,##0.00\ &quot;F&quot;;\-#,##0.00\ &quot;F&quot;"/>
    <numFmt numFmtId="181" formatCode="#,##0.00\ &quot;F&quot;;[Red]\-#,##0.00\ &quot;F&quot;"/>
    <numFmt numFmtId="182" formatCode="_-* #,##0\ &quot;F&quot;_-;\-* #,##0\ &quot;F&quot;_-;_-* &quot;-&quot;\ &quot;F&quot;_-;_-@_-"/>
    <numFmt numFmtId="183" formatCode="#,##0\ &quot;mk&quot;;[Red]\-#,##0\ &quot;mk&quot;"/>
    <numFmt numFmtId="184" formatCode="_-* #,##0\ _m_k_-;\-* #,##0\ _m_k_-;_-* &quot;-&quot;\ _m_k_-;_-@_-"/>
    <numFmt numFmtId="185" formatCode="&quot;®&quot;#,##0.00_);[Red]\(&quot;®&quot;#,##0.00\)"/>
    <numFmt numFmtId="186" formatCode=";;"/>
    <numFmt numFmtId="187" formatCode="0.000_)"/>
    <numFmt numFmtId="188" formatCode="_(* #,##0.0000_);_(* \(#,##0.0000\);_(* &quot;-&quot;??_);_(@_)"/>
    <numFmt numFmtId="189" formatCode="_(* #,##0.00000_);_(* \(#,##0.00000\);_(* &quot;-&quot;??_);_(@_)"/>
    <numFmt numFmtId="190" formatCode="0.0"/>
    <numFmt numFmtId="191" formatCode="_(* #,##0.0_);_(* \(#,##0.0\);_(* &quot;-&quot;?_);_(@_)"/>
    <numFmt numFmtId="192" formatCode="#,##0\ &quot;F&quot;;\-#,##0\ &quot;F&quot;"/>
    <numFmt numFmtId="193" formatCode="#,##0.0_);\(#,##0.0\)"/>
    <numFmt numFmtId="194" formatCode="0.0%;[Red]\(0.0%\)"/>
    <numFmt numFmtId="195" formatCode="0.0%;\(0.0%\)"/>
    <numFmt numFmtId="196" formatCode="#,##0.000_);\(#,##0.000\)"/>
    <numFmt numFmtId="197" formatCode="_ * #,##0.00_)&quot;£&quot;_ ;_ * \(#,##0.00\)&quot;£&quot;_ ;_ * &quot;-&quot;??_)&quot;£&quot;_ ;_ @_ "/>
    <numFmt numFmtId="198" formatCode="_(* #,##0.0000000_);_(* \(#,##0.0000000\);_(* &quot;-&quot;??_);_(@_)"/>
    <numFmt numFmtId="199" formatCode="#,##0.00000000\ \ "/>
    <numFmt numFmtId="200" formatCode="#&quot;,&quot;##0.00\ &quot;F&quot;;[Red]\-#&quot;,&quot;##0.00\ &quot;F&quot;"/>
    <numFmt numFmtId="201" formatCode="_(* #,##0.000_);_(* \(#,##0.000\);_(* &quot;-&quot;??_);_(@_)"/>
    <numFmt numFmtId="202" formatCode="_ &quot;$&quot;\ * #,##0.00_ ;_ &quot;$&quot;\ * \-#,##0.00_ ;_ &quot;$&quot;\ * &quot;-&quot;??_ ;_ @_ "/>
    <numFmt numFmtId="203" formatCode="_ &quot;$&quot;\ * #,##0_ ;_ &quot;$&quot;\ * \-#,##0_ ;_ &quot;$&quot;\ * &quot;-&quot;??_ ;_ @_ "/>
    <numFmt numFmtId="204" formatCode="_ * #,##0.0_ ;_ * \-#,##0.0_ ;_ * &quot;-&quot;??_ ;_ @_ "/>
    <numFmt numFmtId="205" formatCode="_ * #,##0_ ;_ * \-#,##0_ ;_ * &quot;-&quot;??_ ;_ @_ "/>
    <numFmt numFmtId="206" formatCode="_-* #,##0.0000\ _F_-;\-* #,##0.0000\ _F_-;_-* &quot;-&quot;??\ _F_-;_-@_-"/>
    <numFmt numFmtId="207" formatCode="_-&quot;ß&quot;* #,##0_-;\-&quot;ß&quot;* #,##0_-;_-&quot;ß&quot;* &quot;-&quot;_-;_-@_-"/>
    <numFmt numFmtId="208" formatCode="_-&quot;ß&quot;* #,##0.00_-;\-&quot;ß&quot;* #,##0.00_-;_-&quot;ß&quot;* &quot;-&quot;??_-;_-@_-"/>
    <numFmt numFmtId="209" formatCode="&quot;\&quot;#,##0;[Red]&quot;\&quot;&quot;\&quot;\-#,##0"/>
    <numFmt numFmtId="210" formatCode="&quot;\&quot;#,##0.00;[Red]&quot;\&quot;&quot;\&quot;&quot;\&quot;&quot;\&quot;&quot;\&quot;&quot;\&quot;\-#,##0.00"/>
    <numFmt numFmtId="211" formatCode="mmm\-yyyy"/>
    <numFmt numFmtId="212" formatCode="&quot;$&quot;* #,##0_);&quot;$&quot;* \(#,##0\)"/>
    <numFmt numFmtId="213" formatCode="&quot;$&quot;* #,##0.00_);&quot;$&quot;* \(#,##0.00\)"/>
    <numFmt numFmtId="214" formatCode="&quot;$&quot;* #,##0.00_)_%;&quot;$&quot;* \(#,##0.00\)_%"/>
    <numFmt numFmtId="215" formatCode="&quot;$&quot;* #,##0_)_%;&quot;$&quot;* \(#,##0\)_%"/>
    <numFmt numFmtId="216" formatCode="#,##0_)_%;\(#,##0\)_%"/>
    <numFmt numFmtId="217" formatCode="#,##0.00_)_%;\(#,##0.00\)_%"/>
    <numFmt numFmtId="218" formatCode="_._.* #,##0.0_)_%;_._.* \(#,##0.0\)_%;_._.* \ .0_)_%"/>
    <numFmt numFmtId="219" formatCode="_._.* #,##0.000_)_%;_._.* \(#,##0.000\)_%;_._.* \ .000_)_%"/>
    <numFmt numFmtId="220" formatCode="###,###,##0.000"/>
    <numFmt numFmtId="221" formatCode="#.##0_);\(#.##0\)"/>
    <numFmt numFmtId="222" formatCode="_(* #.##0._);_(* \(#.##0.\);_(* &quot;-&quot;??_);_(@_)"/>
    <numFmt numFmtId="223" formatCode="_(* #.##._);_(* \(#.##.\);_(* &quot;-&quot;??_);_(@_ⴆ"/>
    <numFmt numFmtId="224" formatCode="_(* #.#._);_(* \(#.#.\);_(* &quot;-&quot;??_);_(@_ⴆ"/>
    <numFmt numFmtId="225" formatCode="#,##0_)_%;\(#,##0\)_%;"/>
    <numFmt numFmtId="226" formatCode="&quot;$&quot;* #,##0_)_%;&quot;$&quot;* \(#,##0\)_%;&quot;$&quot;* &quot;-&quot;??_)_%;@_)_%"/>
    <numFmt numFmtId="227" formatCode="0_)%;\(0\)%"/>
    <numFmt numFmtId="228" formatCode="* #,##0_);* \(#,##0\);&quot;-&quot;??_);@"/>
    <numFmt numFmtId="229" formatCode="* \(#,##0\);* #,##0_);&quot;-&quot;??_);@"/>
    <numFmt numFmtId="230" formatCode="#,##0.0_)_%;\(#,##0.0\)_%;\ \ .0_)_%"/>
    <numFmt numFmtId="231" formatCode="&quot;ß&quot;\t#,##0_);\(&quot;ß&quot;\t#,##0\)"/>
    <numFmt numFmtId="232" formatCode="_(\ß* \t#,##0_);_(\ß* \(\t#,##0\);_(\ß* &quot;-&quot;_);_(@_)"/>
    <numFmt numFmtId="233" formatCode="&quot;ß&quot;\t#,##0_);[Red]\(&quot;ß&quot;\t#,##0\)"/>
    <numFmt numFmtId="234" formatCode="&quot;\&quot;#,##0;[Red]\-&quot;\&quot;#,##0"/>
    <numFmt numFmtId="235" formatCode="&quot;\&quot;#,##0.00;\-&quot;\&quot;#,##0.00"/>
    <numFmt numFmtId="236" formatCode="#,##0.0"/>
    <numFmt numFmtId="237" formatCode="_(* #,##0.000000_);_(* \(#,##0.000000\);_(* &quot;-&quot;??_);_(@_)"/>
    <numFmt numFmtId="238" formatCode="_-* #,##0.0_-;\-* #,##0.0_-;_-* &quot;-&quot;??_-;_-@_-"/>
    <numFmt numFmtId="239" formatCode="_ * #,##0_)_L_._ ;_ * \(#,##0\)_L_._ ;_ * &quot;-&quot;_)_L_._ ;_ @_ "/>
    <numFmt numFmtId="240" formatCode="###,0&quot;.&quot;00\ &quot;F&quot;;[Red]\-###,0&quot;.&quot;00\ &quot;F&quot;"/>
    <numFmt numFmtId="241" formatCode="###,0&quot;,&quot;00\ &quot;F&quot;;[Red]\-###,0&quot;,&quot;00\ &quot;F&quot;"/>
    <numFmt numFmtId="242" formatCode="#,##0.0000"/>
    <numFmt numFmtId="243" formatCode="_(* #,##0.0_);_(* \(#,##0.0\);_(* &quot;-&quot;_);_(@_)"/>
    <numFmt numFmtId="244" formatCode="#,##0.000"/>
    <numFmt numFmtId="245" formatCode="#.##0.00"/>
    <numFmt numFmtId="246" formatCode="#.##"/>
    <numFmt numFmtId="247" formatCode="_ * #,##0_)\ _$_ ;_ * \(#,##0\)\ _$_ ;_ * &quot;-&quot;_)\ _$_ ;_ @_ "/>
    <numFmt numFmtId="248" formatCode="_ * #,##0.00_)\ _$_ ;_ * \(#,##0.00\)\ _$_ ;_ * &quot;-&quot;??_)\ _$_ ;_ @_ "/>
    <numFmt numFmtId="249" formatCode="#,##0.00000000"/>
    <numFmt numFmtId="250" formatCode="_ * #.##0.00_)\ _$_ ;_ * \(#.##0.00\)\ _$_ ;_ * &quot;-&quot;??_)\ _$_ ;_ @_ "/>
    <numFmt numFmtId="251" formatCode="_ * #,##0.0_)\ _$_ ;_ * \(#,##0.0\)\ _$_ ;_ * &quot;-&quot;??_)\ _$_ ;_ @_ "/>
    <numFmt numFmtId="252" formatCode="_ * #,##0.000_)\ _$_ ;_ * \(#,##0.000\)\ _$_ ;_ * &quot;-&quot;??_)\ _$_ ;_ @_ "/>
    <numFmt numFmtId="253" formatCode="0.0000000000000"/>
  </numFmts>
  <fonts count="339">
    <font>
      <sz val="12"/>
      <name val=".VnTime"/>
    </font>
    <font>
      <sz val="12"/>
      <name val=".VnTime"/>
    </font>
    <font>
      <sz val="10"/>
      <name val="Arial"/>
      <family val="2"/>
    </font>
    <font>
      <sz val="10"/>
      <name val="Arial"/>
      <family val="2"/>
    </font>
    <font>
      <sz val="10"/>
      <name val="MS Sans Serif"/>
      <family val="2"/>
    </font>
    <font>
      <sz val="8"/>
      <name val=".VnTime"/>
      <family val="2"/>
    </font>
    <font>
      <sz val="11"/>
      <name val=".VnTimeH"/>
      <family val="2"/>
    </font>
    <font>
      <b/>
      <sz val="11"/>
      <name val=".VnTime"/>
      <family val="2"/>
    </font>
    <font>
      <b/>
      <sz val="11"/>
      <name val=".VnTimeH"/>
      <family val="2"/>
    </font>
    <font>
      <i/>
      <sz val="10"/>
      <name val=".VnTime"/>
      <family val="2"/>
    </font>
    <font>
      <sz val="11"/>
      <name val=".VnTime"/>
      <family val="2"/>
    </font>
    <font>
      <b/>
      <sz val="10"/>
      <name val=".VnTimeH"/>
      <family val="2"/>
    </font>
    <font>
      <b/>
      <sz val="16"/>
      <name val=".VnTimeH"/>
      <family val="2"/>
    </font>
    <font>
      <b/>
      <i/>
      <sz val="12"/>
      <name val=".VnTime"/>
      <family val="2"/>
    </font>
    <font>
      <b/>
      <i/>
      <sz val="16"/>
      <name val=".vntime"/>
      <family val="2"/>
    </font>
    <font>
      <b/>
      <sz val="14"/>
      <color indexed="10"/>
      <name val=".VnTime"/>
      <family val="2"/>
    </font>
    <font>
      <b/>
      <sz val="16"/>
      <name val=".VnTime"/>
      <family val="2"/>
    </font>
    <font>
      <sz val="12"/>
      <name val=".VnTime"/>
      <family val="2"/>
    </font>
    <font>
      <b/>
      <sz val="12"/>
      <name val=".VnTime"/>
      <family val="2"/>
    </font>
    <font>
      <i/>
      <sz val="12"/>
      <name val=".VnTime"/>
      <family val="2"/>
    </font>
    <font>
      <sz val="11"/>
      <name val=".VnTime"/>
      <family val="2"/>
    </font>
    <font>
      <i/>
      <sz val="11"/>
      <name val=".VnTime"/>
      <family val="2"/>
    </font>
    <font>
      <b/>
      <sz val="11"/>
      <name val="Times New Roman"/>
      <family val="1"/>
    </font>
    <font>
      <b/>
      <sz val="11"/>
      <color indexed="10"/>
      <name val="Times New Roman"/>
      <family val="1"/>
    </font>
    <font>
      <b/>
      <sz val="10"/>
      <name val="Times New Roman"/>
      <family val="1"/>
    </font>
    <font>
      <sz val="10"/>
      <name val="Times New Roman"/>
      <family val="1"/>
    </font>
    <font>
      <b/>
      <i/>
      <sz val="12"/>
      <name val="Times New Roman"/>
      <family val="1"/>
    </font>
    <font>
      <sz val="11"/>
      <name val="Times New Roman"/>
      <family val="1"/>
    </font>
    <font>
      <b/>
      <sz val="11"/>
      <color indexed="8"/>
      <name val="Times New Roman"/>
      <family val="1"/>
    </font>
    <font>
      <sz val="12"/>
      <name val="Times New Roman"/>
      <family val="1"/>
    </font>
    <font>
      <sz val="12"/>
      <color indexed="10"/>
      <name val=".VnTime"/>
      <family val="2"/>
    </font>
    <font>
      <sz val="11"/>
      <color indexed="10"/>
      <name val="Times New Roman"/>
      <family val="1"/>
    </font>
    <font>
      <sz val="12"/>
      <color indexed="10"/>
      <name val=".VnTime"/>
      <family val="2"/>
    </font>
    <font>
      <sz val="11"/>
      <color indexed="8"/>
      <name val="Times New Roman"/>
      <family val="1"/>
    </font>
    <font>
      <sz val="12"/>
      <color indexed="10"/>
      <name val="Times New Roman"/>
      <family val="1"/>
    </font>
    <font>
      <b/>
      <sz val="12"/>
      <name val="Times New Roman"/>
      <family val="1"/>
    </font>
    <font>
      <b/>
      <sz val="12"/>
      <color indexed="10"/>
      <name val=".VnTime"/>
      <family val="2"/>
    </font>
    <font>
      <b/>
      <sz val="12"/>
      <name val=".VnTimeH"/>
      <family val="2"/>
    </font>
    <font>
      <b/>
      <sz val="12"/>
      <name val=".VnTime"/>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VnTime"/>
      <family val="2"/>
    </font>
    <font>
      <sz val="9"/>
      <name val="ﾀﾞｯﾁ"/>
      <family val="3"/>
      <charset val="128"/>
    </font>
    <font>
      <sz val="12"/>
      <name val="VNtimes new roman"/>
    </font>
    <font>
      <sz val="10"/>
      <name val="?? ??"/>
      <family val="1"/>
      <charset val="136"/>
    </font>
    <font>
      <sz val="12"/>
      <name val="바탕체"/>
      <family val="1"/>
      <charset val="129"/>
    </font>
    <font>
      <sz val="12"/>
      <name val="????"/>
      <family val="1"/>
      <charset val="136"/>
    </font>
    <font>
      <sz val="12"/>
      <name val="Courier"/>
      <family val="3"/>
    </font>
    <font>
      <sz val="12"/>
      <name val="???"/>
      <family val="1"/>
      <charset val="129"/>
    </font>
    <font>
      <sz val="12"/>
      <name val="|??¢¥¢¬¨Ï"/>
      <family val="1"/>
      <charset val="129"/>
    </font>
    <font>
      <sz val="10"/>
      <name val="굴림체"/>
      <family val="3"/>
      <charset val="129"/>
    </font>
    <font>
      <sz val="10"/>
      <color indexed="8"/>
      <name val="Arial"/>
      <family val="2"/>
    </font>
    <font>
      <sz val="11"/>
      <name val="–¾’©"/>
      <family val="1"/>
      <charset val="128"/>
    </font>
    <font>
      <b/>
      <u/>
      <sz val="14"/>
      <color indexed="8"/>
      <name val=".VnBook-AntiquaH"/>
      <family val="2"/>
    </font>
    <font>
      <sz val="12"/>
      <name val="¹ÙÅÁÃ¼"/>
      <family val="1"/>
    </font>
    <font>
      <i/>
      <sz val="12"/>
      <color indexed="8"/>
      <name val=".VnBook-AntiquaH"/>
      <family val="2"/>
    </font>
    <font>
      <sz val="12"/>
      <color indexed="8"/>
      <name val=".VnArial Narrow"/>
      <family val="2"/>
      <charset val="163"/>
    </font>
    <font>
      <b/>
      <sz val="12"/>
      <color indexed="8"/>
      <name val=".VnBook-Antiqua"/>
      <family val="2"/>
    </font>
    <font>
      <i/>
      <sz val="12"/>
      <color indexed="8"/>
      <name val=".VnBook-Antiqua"/>
      <family val="2"/>
    </font>
    <font>
      <sz val="14"/>
      <name val=".VnTimeH"/>
      <family val="2"/>
    </font>
    <font>
      <sz val="12"/>
      <color indexed="9"/>
      <name val=".VnArial Narrow"/>
      <family val="2"/>
      <charset val="163"/>
    </font>
    <font>
      <sz val="11"/>
      <name val="돋움"/>
      <family val="3"/>
      <charset val="129"/>
    </font>
    <font>
      <sz val="12"/>
      <name val="±¼¸²Ã¼"/>
      <family val="3"/>
      <charset val="129"/>
    </font>
    <font>
      <sz val="12"/>
      <name val="¹UAAA¼"/>
      <family val="3"/>
      <charset val="129"/>
    </font>
    <font>
      <sz val="10"/>
      <name val="±¼¸²A¼"/>
      <family val="3"/>
      <charset val="129"/>
    </font>
    <font>
      <sz val="9"/>
      <name val="ＭＳ ゴシック"/>
      <family val="3"/>
      <charset val="128"/>
    </font>
    <font>
      <sz val="8"/>
      <name val="Times New Roman"/>
      <family val="1"/>
    </font>
    <font>
      <sz val="12"/>
      <color indexed="20"/>
      <name val=".VnArial Narrow"/>
      <family val="2"/>
      <charset val="163"/>
    </font>
    <font>
      <sz val="12"/>
      <name val="Tms Rmn"/>
    </font>
    <font>
      <sz val="12"/>
      <name val="µ¸¿òÃ¼"/>
      <family val="3"/>
      <charset val="129"/>
    </font>
    <font>
      <sz val="12"/>
      <name val="±¼¸²Ã¼"/>
      <family val="3"/>
    </font>
    <font>
      <sz val="11"/>
      <name val="µ¸¿ò"/>
      <family val="1"/>
    </font>
    <font>
      <sz val="10"/>
      <name val="MS Sans Serif"/>
      <family val="2"/>
    </font>
    <font>
      <sz val="10"/>
      <name val="Helv"/>
    </font>
    <font>
      <b/>
      <sz val="12"/>
      <color indexed="52"/>
      <name val=".VnArial Narrow"/>
      <family val="2"/>
      <charset val="163"/>
    </font>
    <font>
      <b/>
      <sz val="10"/>
      <name val="Helv"/>
    </font>
    <font>
      <b/>
      <sz val="10"/>
      <name val="Arial"/>
      <family val="2"/>
    </font>
    <font>
      <b/>
      <sz val="12"/>
      <color indexed="9"/>
      <name val=".VnArial Narrow"/>
      <family val="2"/>
      <charset val="163"/>
    </font>
    <font>
      <sz val="12"/>
      <name val=".VnArial Narrow"/>
      <family val="2"/>
    </font>
    <font>
      <sz val="11"/>
      <name val="Tms Rmn"/>
    </font>
    <font>
      <sz val="9"/>
      <name val="Arial"/>
      <family val="2"/>
    </font>
    <font>
      <b/>
      <sz val="14"/>
      <name val="Arial"/>
      <family val="2"/>
    </font>
    <font>
      <sz val="10"/>
      <name val="MS Serif"/>
      <family val="1"/>
    </font>
    <font>
      <b/>
      <sz val="10"/>
      <name val="VNI-Helve-Condense"/>
    </font>
    <font>
      <sz val="10"/>
      <color indexed="8"/>
      <name val="Arial"/>
      <family val="2"/>
    </font>
    <font>
      <sz val="12"/>
      <name val="Arial"/>
      <family val="2"/>
    </font>
    <font>
      <sz val="10"/>
      <color indexed="16"/>
      <name val="MS Serif"/>
      <family val="1"/>
    </font>
    <font>
      <i/>
      <sz val="12"/>
      <color indexed="23"/>
      <name val=".VnArial Narrow"/>
      <family val="2"/>
      <charset val="163"/>
    </font>
    <font>
      <sz val="12"/>
      <color indexed="17"/>
      <name val=".VnArial Narrow"/>
      <family val="2"/>
      <charset val="163"/>
    </font>
    <font>
      <sz val="8"/>
      <name val="Arial"/>
      <family val="2"/>
    </font>
    <font>
      <b/>
      <sz val="12"/>
      <color indexed="9"/>
      <name val="Tms Rmn"/>
    </font>
    <font>
      <b/>
      <sz val="12"/>
      <name val="Helv"/>
    </font>
    <font>
      <b/>
      <sz val="12"/>
      <name val="Arial"/>
      <family val="2"/>
    </font>
    <font>
      <b/>
      <sz val="18"/>
      <name val="Arial"/>
      <family val="2"/>
    </font>
    <font>
      <b/>
      <sz val="11"/>
      <color indexed="56"/>
      <name val=".VnArial Narrow"/>
      <family val="2"/>
      <charset val="163"/>
    </font>
    <font>
      <b/>
      <sz val="11"/>
      <name val="Arial"/>
      <family val="2"/>
    </font>
    <font>
      <sz val="11"/>
      <name val="VNHelvet"/>
    </font>
    <font>
      <b/>
      <sz val="8"/>
      <name val="MS Sans Serif"/>
      <family val="2"/>
    </font>
    <font>
      <b/>
      <sz val="14"/>
      <name val=".VnTimeH"/>
      <family val="2"/>
    </font>
    <font>
      <sz val="8"/>
      <color indexed="12"/>
      <name val="Helv"/>
    </font>
    <font>
      <sz val="12"/>
      <name val="VnTime(Ds)"/>
      <family val="1"/>
    </font>
    <font>
      <sz val="12"/>
      <color indexed="52"/>
      <name val=".VnArial Narrow"/>
      <family val="2"/>
      <charset val="163"/>
    </font>
    <font>
      <b/>
      <sz val="11"/>
      <name val="Helv"/>
    </font>
    <font>
      <sz val="12"/>
      <name val="Arial"/>
      <family val="2"/>
    </font>
    <font>
      <sz val="12"/>
      <color indexed="60"/>
      <name val=".VnArial Narrow"/>
      <family val="2"/>
      <charset val="163"/>
    </font>
    <font>
      <sz val="10"/>
      <name val="Times New Roman"/>
      <family val="1"/>
    </font>
    <font>
      <sz val="7"/>
      <name val="Small Fonts"/>
      <family val="2"/>
    </font>
    <font>
      <b/>
      <i/>
      <sz val="16"/>
      <name val="Helv"/>
    </font>
    <font>
      <b/>
      <sz val="11"/>
      <name val="Arial"/>
      <family val="2"/>
    </font>
    <font>
      <sz val="13"/>
      <name val=".VnTime"/>
      <family val="2"/>
    </font>
    <font>
      <b/>
      <sz val="12"/>
      <color indexed="63"/>
      <name val=".VnArial Narrow"/>
      <family val="2"/>
      <charset val="163"/>
    </font>
    <font>
      <sz val="12"/>
      <name val="Helv"/>
    </font>
    <font>
      <b/>
      <sz val="10"/>
      <name val="MS Sans Serif"/>
      <family val="2"/>
    </font>
    <font>
      <sz val="8"/>
      <name val="Wingdings"/>
      <charset val="2"/>
    </font>
    <font>
      <sz val="8"/>
      <name val="Helv"/>
    </font>
    <font>
      <sz val="8"/>
      <name val="MS Sans Serif"/>
      <family val="2"/>
    </font>
    <font>
      <b/>
      <sz val="8"/>
      <color indexed="8"/>
      <name val="Helv"/>
    </font>
    <font>
      <b/>
      <sz val="10"/>
      <color indexed="10"/>
      <name val="Arial"/>
      <family val="2"/>
    </font>
    <font>
      <b/>
      <sz val="18"/>
      <color indexed="56"/>
      <name val="Times New Roman"/>
      <family val="2"/>
      <charset val="163"/>
    </font>
    <font>
      <b/>
      <sz val="10"/>
      <name val=".VnTime"/>
      <family val="2"/>
    </font>
    <font>
      <sz val="9"/>
      <name val=".VnTime"/>
      <family val="2"/>
    </font>
    <font>
      <sz val="12"/>
      <color indexed="10"/>
      <name val=".VnArial Narrow"/>
      <family val="2"/>
      <charset val="163"/>
    </font>
    <font>
      <sz val="10"/>
      <name val="Geneva"/>
      <family val="2"/>
    </font>
    <font>
      <sz val="10"/>
      <name val=" "/>
      <family val="1"/>
      <charset val="136"/>
    </font>
    <font>
      <sz val="14"/>
      <name val="뼻뮝"/>
      <family val="3"/>
      <charset val="129"/>
    </font>
    <font>
      <sz val="12"/>
      <color indexed="8"/>
      <name val="바탕체"/>
      <family val="3"/>
    </font>
    <font>
      <sz val="12"/>
      <name val="뼻뮝"/>
      <family val="1"/>
      <charset val="129"/>
    </font>
    <font>
      <sz val="11"/>
      <name val="ＭＳ Ｐゴシック"/>
      <family val="3"/>
      <charset val="136"/>
    </font>
    <font>
      <sz val="8"/>
      <name val=".VnArial Narrow"/>
      <family val="2"/>
    </font>
    <font>
      <i/>
      <sz val="12"/>
      <name val=".VnTimeH"/>
      <family val="2"/>
    </font>
    <font>
      <sz val="12"/>
      <name val=".VnTimeH"/>
      <family val="2"/>
    </font>
    <font>
      <sz val="12"/>
      <color indexed="16"/>
      <name val=".VnArial Narrow"/>
      <family val="2"/>
    </font>
    <font>
      <sz val="12"/>
      <color indexed="12"/>
      <name val=".VnArial Narrow"/>
      <family val="2"/>
    </font>
    <font>
      <b/>
      <sz val="10.5"/>
      <name val=".VnArial NarrowH"/>
      <family val="2"/>
    </font>
    <font>
      <i/>
      <sz val="12"/>
      <name val=".VnArial Narrow"/>
      <family val="2"/>
    </font>
    <font>
      <b/>
      <sz val="12"/>
      <name val=".VnArial Narrow"/>
      <family val="2"/>
    </font>
    <font>
      <b/>
      <sz val="16"/>
      <name val=".VnAvantH"/>
      <family val="2"/>
    </font>
    <font>
      <b/>
      <i/>
      <sz val="14"/>
      <color indexed="10"/>
      <name val=".VnTime"/>
      <family val="2"/>
    </font>
    <font>
      <b/>
      <sz val="12"/>
      <color indexed="12"/>
      <name val=".VnArial Narrow"/>
      <family val="2"/>
    </font>
    <font>
      <b/>
      <sz val="12"/>
      <name val=".VnAvantH"/>
      <family val="2"/>
    </font>
    <font>
      <i/>
      <sz val="12"/>
      <name val=".VnTime"/>
      <family val="2"/>
    </font>
    <font>
      <b/>
      <sz val="10"/>
      <name val=".VnArial NarrowH"/>
      <family val="2"/>
    </font>
    <font>
      <b/>
      <sz val="10"/>
      <color indexed="10"/>
      <name val=".VnArial NarrowH"/>
      <family val="2"/>
    </font>
    <font>
      <b/>
      <u/>
      <sz val="12"/>
      <color indexed="10"/>
      <name val=".VnArial Narrow"/>
      <family val="2"/>
    </font>
    <font>
      <b/>
      <u/>
      <sz val="12"/>
      <color indexed="12"/>
      <name val=".VnArial Narrow"/>
      <family val="2"/>
    </font>
    <font>
      <sz val="10"/>
      <name val=".VnArial NarrowH"/>
      <family val="2"/>
    </font>
    <font>
      <b/>
      <sz val="12"/>
      <color indexed="16"/>
      <name val=".VnArial Narrow"/>
      <family val="2"/>
    </font>
    <font>
      <b/>
      <sz val="12"/>
      <color indexed="12"/>
      <name val=".VnArial Narrow"/>
      <family val="2"/>
    </font>
    <font>
      <b/>
      <sz val="12"/>
      <name val=".VnArial Narrow"/>
      <family val="2"/>
    </font>
    <font>
      <b/>
      <sz val="11"/>
      <name val=".VnArial Narrow"/>
      <family val="2"/>
    </font>
    <font>
      <sz val="12"/>
      <name val=".VnArial Narrow"/>
      <family val="2"/>
    </font>
    <font>
      <sz val="11"/>
      <name val=".VnArial Narrow"/>
      <family val="2"/>
    </font>
    <font>
      <sz val="12"/>
      <color indexed="10"/>
      <name val=".VnArial Narrow"/>
      <family val="2"/>
    </font>
    <font>
      <b/>
      <sz val="12"/>
      <color indexed="10"/>
      <name val=".VnArial Narrow"/>
      <family val="2"/>
    </font>
    <font>
      <i/>
      <sz val="11"/>
      <name val=".VnArial Narrow"/>
      <family val="2"/>
    </font>
    <font>
      <i/>
      <sz val="10"/>
      <name val=".VnArial Narrow"/>
      <family val="2"/>
    </font>
    <font>
      <b/>
      <sz val="10"/>
      <name val=".VnArial Narrow"/>
      <family val="2"/>
    </font>
    <font>
      <u/>
      <sz val="12"/>
      <name val=".VnTime"/>
      <family val="2"/>
    </font>
    <font>
      <i/>
      <sz val="10"/>
      <color indexed="9"/>
      <name val=".VnArial Narrow"/>
      <family val="2"/>
    </font>
    <font>
      <i/>
      <sz val="12"/>
      <color indexed="10"/>
      <name val=".VnTime"/>
      <family val="2"/>
    </font>
    <font>
      <i/>
      <sz val="11"/>
      <color indexed="10"/>
      <name val=".VnArial Narrow"/>
      <family val="2"/>
    </font>
    <font>
      <i/>
      <sz val="12"/>
      <color indexed="9"/>
      <name val=".VnArial Narrow"/>
      <family val="2"/>
    </font>
    <font>
      <i/>
      <sz val="12"/>
      <color indexed="10"/>
      <name val=".VnArial Narrow"/>
      <family val="2"/>
    </font>
    <font>
      <i/>
      <sz val="12"/>
      <color indexed="10"/>
      <name val=".VnArial Narrow"/>
      <family val="2"/>
    </font>
    <font>
      <i/>
      <sz val="12"/>
      <color indexed="10"/>
      <name val=".VnTime"/>
      <family val="2"/>
    </font>
    <font>
      <b/>
      <i/>
      <sz val="12"/>
      <color indexed="10"/>
      <name val=".VnArial Narrow"/>
      <family val="2"/>
    </font>
    <font>
      <i/>
      <sz val="10"/>
      <color indexed="8"/>
      <name val=".VnArial Narrow"/>
      <family val="2"/>
    </font>
    <font>
      <sz val="12"/>
      <color indexed="10"/>
      <name val=".VnArial Narrow"/>
      <family val="2"/>
    </font>
    <font>
      <b/>
      <sz val="14"/>
      <color indexed="12"/>
      <name val=".VnArial NarrowH"/>
      <family val="2"/>
    </font>
    <font>
      <b/>
      <sz val="10"/>
      <color indexed="12"/>
      <name val=".VnArial NarrowH"/>
      <family val="2"/>
    </font>
    <font>
      <sz val="12"/>
      <color indexed="9"/>
      <name val=".VnArial Narrow"/>
      <family val="2"/>
    </font>
    <font>
      <b/>
      <sz val="12"/>
      <color indexed="9"/>
      <name val=".VnArial Narrow"/>
      <family val="2"/>
    </font>
    <font>
      <b/>
      <sz val="14"/>
      <color indexed="12"/>
      <name val=".VnArial Narrow"/>
      <family val="2"/>
    </font>
    <font>
      <b/>
      <sz val="12"/>
      <color indexed="10"/>
      <name val=".VnArial Narrow"/>
      <family val="2"/>
    </font>
    <font>
      <sz val="10"/>
      <color indexed="9"/>
      <name val=".VnArial Narrow"/>
      <family val="2"/>
    </font>
    <font>
      <sz val="12"/>
      <color indexed="9"/>
      <name val="Times New Roman"/>
      <family val="1"/>
    </font>
    <font>
      <b/>
      <sz val="12"/>
      <color indexed="9"/>
      <name val=".VnArial Narrow"/>
      <family val="2"/>
    </font>
    <font>
      <b/>
      <sz val="14"/>
      <color indexed="16"/>
      <name val=".VnArial Narrow"/>
      <family val="2"/>
    </font>
    <font>
      <sz val="12"/>
      <color indexed="16"/>
      <name val=".VnArial Narrow"/>
      <family val="2"/>
    </font>
    <font>
      <sz val="12"/>
      <color indexed="12"/>
      <name val=".VnArial Narrow"/>
      <family val="2"/>
    </font>
    <font>
      <sz val="10"/>
      <name val=".VnArial Narrow"/>
      <family val="2"/>
    </font>
    <font>
      <sz val="10"/>
      <color indexed="10"/>
      <name val=".VnArial Narrow"/>
      <family val="2"/>
    </font>
    <font>
      <b/>
      <sz val="14"/>
      <color indexed="12"/>
      <name val="Tahoma"/>
      <family val="2"/>
    </font>
    <font>
      <sz val="14"/>
      <color indexed="81"/>
      <name val="Tahoma"/>
      <family val="2"/>
    </font>
    <font>
      <b/>
      <sz val="8"/>
      <color indexed="12"/>
      <name val="Tahoma"/>
      <family val="2"/>
    </font>
    <font>
      <sz val="11"/>
      <color indexed="8"/>
      <name val=".VnTimeH"/>
      <family val="2"/>
    </font>
    <font>
      <b/>
      <sz val="11"/>
      <color indexed="8"/>
      <name val=".VnTime"/>
      <family val="2"/>
    </font>
    <font>
      <sz val="11"/>
      <color indexed="8"/>
      <name val=".VnArial Narrow"/>
      <family val="2"/>
    </font>
    <font>
      <i/>
      <sz val="9"/>
      <name val="Arial"/>
      <family val="2"/>
    </font>
    <font>
      <sz val="12"/>
      <color indexed="8"/>
      <name val=".VnTime"/>
      <family val="2"/>
    </font>
    <font>
      <b/>
      <sz val="11"/>
      <color indexed="8"/>
      <name val=".VnTimeH"/>
      <family val="2"/>
    </font>
    <font>
      <i/>
      <sz val="11"/>
      <color indexed="8"/>
      <name val=".VnTime"/>
      <family val="2"/>
    </font>
    <font>
      <sz val="8"/>
      <color indexed="8"/>
      <name val=".VnArial Narrow"/>
      <family val="2"/>
    </font>
    <font>
      <b/>
      <sz val="10"/>
      <color indexed="8"/>
      <name val=".VnTimeH"/>
      <family val="2"/>
    </font>
    <font>
      <b/>
      <sz val="18"/>
      <color indexed="8"/>
      <name val=".VnTimeH"/>
      <family val="2"/>
    </font>
    <font>
      <b/>
      <u/>
      <sz val="12"/>
      <color indexed="10"/>
      <name val=".VnTime"/>
      <family val="2"/>
    </font>
    <font>
      <b/>
      <u/>
      <sz val="12"/>
      <color indexed="8"/>
      <name val=".VnTime"/>
      <family val="2"/>
    </font>
    <font>
      <sz val="24"/>
      <color indexed="8"/>
      <name val=".VnTime"/>
      <family val="2"/>
    </font>
    <font>
      <b/>
      <sz val="13"/>
      <color indexed="8"/>
      <name val=".VnTime"/>
      <family val="2"/>
    </font>
    <font>
      <b/>
      <u val="singleAccounting"/>
      <sz val="11"/>
      <color indexed="10"/>
      <name val=".VnArial Narrow"/>
      <family val="2"/>
    </font>
    <font>
      <sz val="8"/>
      <color indexed="10"/>
      <name val=".VnArial Narrow"/>
      <family val="2"/>
    </font>
    <font>
      <i/>
      <sz val="12"/>
      <color indexed="8"/>
      <name val=".VnTime"/>
      <family val="2"/>
    </font>
    <font>
      <b/>
      <sz val="11"/>
      <color indexed="10"/>
      <name val=".VnArial Narrow"/>
      <family val="2"/>
    </font>
    <font>
      <b/>
      <sz val="12"/>
      <color indexed="8"/>
      <name val=".VnArial NarrowH"/>
      <family val="2"/>
    </font>
    <font>
      <b/>
      <sz val="13"/>
      <color indexed="8"/>
      <name val=".VnArial NarrowH"/>
      <family val="2"/>
    </font>
    <font>
      <b/>
      <sz val="11"/>
      <color indexed="8"/>
      <name val=".VnArial NarrowH"/>
      <family val="2"/>
    </font>
    <font>
      <b/>
      <sz val="11"/>
      <color indexed="8"/>
      <name val=".VnArial Narrow"/>
      <family val="2"/>
    </font>
    <font>
      <b/>
      <sz val="8"/>
      <color indexed="8"/>
      <name val=".VnArial Narrow"/>
      <family val="2"/>
    </font>
    <font>
      <i/>
      <sz val="10"/>
      <color indexed="8"/>
      <name val=".VnTimeH"/>
      <family val="2"/>
    </font>
    <font>
      <i/>
      <sz val="11"/>
      <color indexed="8"/>
      <name val=".VnArial Narrow"/>
      <family val="2"/>
    </font>
    <font>
      <b/>
      <sz val="10"/>
      <color indexed="10"/>
      <name val=".VnArial Narrow"/>
      <family val="2"/>
    </font>
    <font>
      <i/>
      <sz val="12"/>
      <color indexed="8"/>
      <name val=".VnTimeH"/>
      <family val="2"/>
    </font>
    <font>
      <b/>
      <u/>
      <sz val="13"/>
      <color indexed="8"/>
      <name val=".VnTimeH"/>
      <family val="2"/>
    </font>
    <font>
      <b/>
      <u/>
      <sz val="12"/>
      <color indexed="8"/>
      <name val=".VnArial Narrow"/>
      <family val="2"/>
    </font>
    <font>
      <b/>
      <u/>
      <sz val="13"/>
      <name val=".VnArial Narrow"/>
      <family val="2"/>
    </font>
    <font>
      <b/>
      <u/>
      <sz val="13"/>
      <color indexed="8"/>
      <name val=".VnArial Narrow"/>
      <family val="2"/>
    </font>
    <font>
      <b/>
      <u/>
      <sz val="8"/>
      <color indexed="8"/>
      <name val=".VnArial Narrow"/>
      <family val="2"/>
    </font>
    <font>
      <b/>
      <sz val="12"/>
      <color indexed="8"/>
      <name val=".VnTime"/>
      <family val="2"/>
    </font>
    <font>
      <sz val="12"/>
      <color indexed="8"/>
      <name val=".VnTime"/>
      <family val="2"/>
    </font>
    <font>
      <b/>
      <u/>
      <sz val="13"/>
      <color indexed="8"/>
      <name val=".VnTime"/>
      <family val="2"/>
    </font>
    <font>
      <b/>
      <u/>
      <sz val="12"/>
      <name val=".VnArial Narrow"/>
      <family val="2"/>
    </font>
    <font>
      <b/>
      <i/>
      <u/>
      <sz val="11"/>
      <color indexed="8"/>
      <name val=".VnArial Narrow"/>
      <family val="2"/>
    </font>
    <font>
      <b/>
      <u/>
      <sz val="8"/>
      <color indexed="8"/>
      <name val=".VnTime"/>
      <family val="2"/>
    </font>
    <font>
      <b/>
      <i/>
      <sz val="13"/>
      <color indexed="8"/>
      <name val=".VnTime"/>
      <family val="2"/>
    </font>
    <font>
      <b/>
      <i/>
      <sz val="12"/>
      <color indexed="8"/>
      <name val=".VnArial Narrow"/>
      <family val="2"/>
    </font>
    <font>
      <b/>
      <i/>
      <sz val="13"/>
      <name val=".VnArial Narrow"/>
      <family val="2"/>
    </font>
    <font>
      <b/>
      <i/>
      <sz val="13"/>
      <color indexed="8"/>
      <name val=".VnArial Narrow"/>
      <family val="2"/>
    </font>
    <font>
      <b/>
      <i/>
      <sz val="11"/>
      <color indexed="8"/>
      <name val=".VnArial Narrow"/>
      <family val="2"/>
    </font>
    <font>
      <b/>
      <i/>
      <sz val="12"/>
      <color indexed="8"/>
      <name val=".VnTime"/>
      <family val="2"/>
    </font>
    <font>
      <sz val="13"/>
      <color indexed="8"/>
      <name val=".VnTime"/>
      <family val="2"/>
    </font>
    <font>
      <sz val="12"/>
      <color indexed="8"/>
      <name val=".VnArial Narrow"/>
      <family val="2"/>
    </font>
    <font>
      <sz val="13"/>
      <name val=".VnArial Narrow"/>
      <family val="2"/>
    </font>
    <font>
      <sz val="13"/>
      <color indexed="8"/>
      <name val=".VnArial Narrow"/>
      <family val="2"/>
    </font>
    <font>
      <b/>
      <i/>
      <sz val="10"/>
      <color indexed="12"/>
      <name val=".VnArial Narrow"/>
      <family val="2"/>
    </font>
    <font>
      <b/>
      <i/>
      <sz val="13"/>
      <color indexed="8"/>
      <name val=".VnTime"/>
      <family val="2"/>
    </font>
    <font>
      <b/>
      <sz val="12"/>
      <color indexed="8"/>
      <name val=".VnArial Narrow"/>
      <family val="2"/>
    </font>
    <font>
      <b/>
      <i/>
      <sz val="8"/>
      <color indexed="8"/>
      <name val=".VnArial Narrow"/>
      <family val="2"/>
    </font>
    <font>
      <b/>
      <i/>
      <sz val="12"/>
      <color indexed="8"/>
      <name val=".VnTime"/>
      <family val="2"/>
    </font>
    <font>
      <b/>
      <i/>
      <sz val="12"/>
      <name val=".VnArial Narrow"/>
      <family val="2"/>
    </font>
    <font>
      <b/>
      <sz val="14"/>
      <color indexed="8"/>
      <name val=".VnArial Narrow"/>
      <family val="2"/>
    </font>
    <font>
      <sz val="13"/>
      <color indexed="10"/>
      <name val=".VnArial Narrow"/>
      <family val="2"/>
    </font>
    <font>
      <sz val="11"/>
      <color indexed="20"/>
      <name val=".VnArial Narrow"/>
      <family val="2"/>
    </font>
    <font>
      <sz val="14"/>
      <color indexed="8"/>
      <name val=".VnArial Narrow"/>
      <family val="2"/>
    </font>
    <font>
      <b/>
      <i/>
      <sz val="14"/>
      <color indexed="8"/>
      <name val=".VnArial Narrow"/>
      <family val="2"/>
    </font>
    <font>
      <sz val="11"/>
      <color indexed="9"/>
      <name val=".VnArial Narrow"/>
      <family val="2"/>
    </font>
    <font>
      <sz val="10"/>
      <color indexed="12"/>
      <name val=".VnArial Narrow"/>
      <family val="2"/>
    </font>
    <font>
      <b/>
      <sz val="14"/>
      <color indexed="10"/>
      <name val=".VnArial Narrow"/>
      <family val="2"/>
    </font>
    <font>
      <b/>
      <u/>
      <sz val="11"/>
      <color indexed="8"/>
      <name val=".VnArial Narrow"/>
      <family val="2"/>
    </font>
    <font>
      <b/>
      <u/>
      <sz val="14"/>
      <color indexed="8"/>
      <name val=".VnArial Narrow"/>
      <family val="2"/>
    </font>
    <font>
      <sz val="13"/>
      <color indexed="8"/>
      <name val=".VnTime"/>
      <family val="2"/>
    </font>
    <font>
      <sz val="10"/>
      <color indexed="10"/>
      <name val=".VnArial Narrow"/>
      <family val="2"/>
    </font>
    <font>
      <sz val="11"/>
      <color indexed="12"/>
      <name val=".VnArial Narrow"/>
      <family val="2"/>
    </font>
    <font>
      <sz val="10"/>
      <color indexed="8"/>
      <name val=".VnArial Narrow"/>
      <family val="2"/>
    </font>
    <font>
      <b/>
      <sz val="10"/>
      <color indexed="8"/>
      <name val=".VnArial Narrow"/>
      <family val="2"/>
    </font>
    <font>
      <b/>
      <sz val="13"/>
      <name val=".VnArial Narrow"/>
      <family val="2"/>
    </font>
    <font>
      <b/>
      <sz val="13"/>
      <color indexed="8"/>
      <name val=".VnArial Narrow"/>
      <family val="2"/>
    </font>
    <font>
      <sz val="14"/>
      <color indexed="20"/>
      <name val=".VnArial Narrow"/>
      <family val="2"/>
    </font>
    <font>
      <b/>
      <sz val="13"/>
      <color indexed="8"/>
      <name val=".VnArialH"/>
      <family val="2"/>
    </font>
    <font>
      <b/>
      <sz val="11"/>
      <color indexed="8"/>
      <name val=".VnArialH"/>
      <family val="2"/>
    </font>
    <font>
      <b/>
      <sz val="11"/>
      <color indexed="9"/>
      <name val=".VnArial Narrow"/>
      <family val="2"/>
    </font>
    <font>
      <b/>
      <sz val="11"/>
      <color indexed="12"/>
      <name val=".VnArial Narrow"/>
      <family val="2"/>
    </font>
    <font>
      <sz val="11"/>
      <color indexed="8"/>
      <name val=".VnArialH"/>
      <family val="2"/>
    </font>
    <font>
      <sz val="10"/>
      <color indexed="8"/>
      <name val=".VnTime"/>
      <family val="2"/>
    </font>
    <font>
      <sz val="10"/>
      <color indexed="8"/>
      <name val=".VnTime"/>
      <family val="2"/>
    </font>
    <font>
      <sz val="13"/>
      <color indexed="12"/>
      <name val=".VnArial Narrow"/>
      <family val="2"/>
    </font>
    <font>
      <i/>
      <sz val="10"/>
      <color indexed="8"/>
      <name val=".vntime"/>
      <family val="2"/>
    </font>
    <font>
      <i/>
      <sz val="13"/>
      <name val=".VnArial Narrow"/>
      <family val="2"/>
    </font>
    <font>
      <i/>
      <sz val="13"/>
      <color indexed="8"/>
      <name val=".VnArial Narrow"/>
      <family val="2"/>
    </font>
    <font>
      <b/>
      <sz val="13"/>
      <color indexed="8"/>
      <name val=".VnTime"/>
      <family val="2"/>
    </font>
    <font>
      <b/>
      <u/>
      <sz val="12"/>
      <color indexed="8"/>
      <name val=".VnTimeH"/>
      <family val="2"/>
    </font>
    <font>
      <sz val="12"/>
      <color indexed="8"/>
      <name val=".VnTimeH"/>
      <family val="2"/>
    </font>
    <font>
      <i/>
      <sz val="12"/>
      <color indexed="8"/>
      <name val=".VnTime"/>
      <family val="2"/>
    </font>
    <font>
      <b/>
      <sz val="13"/>
      <color indexed="8"/>
      <name val=".VnTimeH"/>
      <family val="2"/>
    </font>
    <font>
      <b/>
      <sz val="18"/>
      <color indexed="8"/>
      <name val=".VnAvantH"/>
      <family val="2"/>
    </font>
    <font>
      <sz val="14"/>
      <color indexed="8"/>
      <name val=".VnTime"/>
      <family val="2"/>
    </font>
    <font>
      <sz val="13"/>
      <color indexed="8"/>
      <name val=".VnTimeH"/>
      <family val="2"/>
    </font>
    <font>
      <i/>
      <sz val="10"/>
      <color indexed="8"/>
      <name val=".vntime"/>
      <family val="2"/>
    </font>
    <font>
      <sz val="8"/>
      <color indexed="8"/>
      <name val="Tahoma"/>
      <family val="2"/>
    </font>
    <font>
      <sz val="10"/>
      <color indexed="8"/>
      <name val="Times New Roman"/>
      <family val="1"/>
    </font>
    <font>
      <b/>
      <sz val="8"/>
      <color indexed="8"/>
      <name val="Times New Roman"/>
      <family val="1"/>
    </font>
    <font>
      <sz val="8"/>
      <color indexed="8"/>
      <name val="Times New Roman"/>
      <family val="1"/>
    </font>
    <font>
      <b/>
      <i/>
      <sz val="11"/>
      <name val="Times New Roman"/>
      <family val="1"/>
    </font>
    <font>
      <i/>
      <sz val="12"/>
      <name val="Times New Roman"/>
      <family val="1"/>
    </font>
    <font>
      <b/>
      <sz val="12"/>
      <color indexed="12"/>
      <name val="Arial"/>
      <family val="2"/>
    </font>
    <font>
      <i/>
      <sz val="11"/>
      <name val="Times New Roman"/>
      <family val="1"/>
    </font>
    <font>
      <i/>
      <sz val="13"/>
      <name val=".VnTime"/>
      <family val="2"/>
    </font>
    <font>
      <b/>
      <sz val="16"/>
      <name val="Times New Roman"/>
      <family val="1"/>
    </font>
    <font>
      <b/>
      <sz val="13"/>
      <color indexed="10"/>
      <name val="Times New Roman"/>
      <family val="1"/>
    </font>
    <font>
      <b/>
      <sz val="12"/>
      <color indexed="9"/>
      <name val="Times New Roman"/>
      <family val="1"/>
    </font>
    <font>
      <b/>
      <sz val="12"/>
      <color indexed="10"/>
      <name val="Times New Roman"/>
      <family val="1"/>
    </font>
    <font>
      <sz val="11"/>
      <color indexed="12"/>
      <name val="Times New Roman"/>
      <family val="1"/>
    </font>
    <font>
      <b/>
      <sz val="12"/>
      <color indexed="8"/>
      <name val="Times New Roman"/>
      <family val="1"/>
    </font>
    <font>
      <sz val="12"/>
      <color indexed="8"/>
      <name val="Times New Roman"/>
      <family val="1"/>
    </font>
    <font>
      <sz val="12"/>
      <color indexed="8"/>
      <name val="Arial"/>
      <family val="2"/>
    </font>
    <font>
      <sz val="12"/>
      <color indexed="12"/>
      <name val=".VnTime"/>
      <family val="2"/>
    </font>
    <font>
      <i/>
      <sz val="10"/>
      <name val="Times New Roman"/>
      <family val="1"/>
    </font>
    <font>
      <sz val="10"/>
      <color indexed="10"/>
      <name val="Times New Roman"/>
      <family val="1"/>
    </font>
    <font>
      <b/>
      <sz val="12"/>
      <color indexed="9"/>
      <name val=".VnTime"/>
      <family val="2"/>
    </font>
    <font>
      <b/>
      <u/>
      <sz val="12"/>
      <name val="Times New Roman"/>
      <family val="1"/>
    </font>
    <font>
      <b/>
      <u/>
      <sz val="11"/>
      <name val="Times New Roman"/>
      <family val="1"/>
    </font>
    <font>
      <i/>
      <sz val="12"/>
      <color indexed="10"/>
      <name val="Times New Roman"/>
      <family val="1"/>
    </font>
    <font>
      <b/>
      <i/>
      <sz val="12"/>
      <color indexed="10"/>
      <name val=".VnTime"/>
      <family val="2"/>
    </font>
    <font>
      <sz val="10"/>
      <name val=".VnTime"/>
      <family val="2"/>
    </font>
    <font>
      <b/>
      <sz val="12"/>
      <color indexed="12"/>
      <name val=".VnTime"/>
      <family val="2"/>
    </font>
    <font>
      <b/>
      <sz val="11"/>
      <color indexed="10"/>
      <name val=".VnTime"/>
      <family val="2"/>
    </font>
    <font>
      <i/>
      <sz val="11"/>
      <color indexed="10"/>
      <name val="Times New Roman"/>
      <family val="1"/>
    </font>
    <font>
      <i/>
      <sz val="11"/>
      <color indexed="10"/>
      <name val=".VnTime"/>
      <family val="2"/>
    </font>
    <font>
      <sz val="10.5"/>
      <name val="Times New Roman"/>
      <family val="1"/>
    </font>
    <font>
      <b/>
      <sz val="10.5"/>
      <name val="Times New Roman"/>
      <family val="1"/>
    </font>
    <font>
      <sz val="11"/>
      <color indexed="10"/>
      <name val=".VnTime"/>
      <family val="2"/>
    </font>
    <font>
      <sz val="11"/>
      <color indexed="10"/>
      <name val="Arial"/>
      <family val="2"/>
    </font>
    <font>
      <sz val="12"/>
      <color indexed="10"/>
      <name val="Arial"/>
      <family val="2"/>
    </font>
    <font>
      <i/>
      <sz val="12"/>
      <color indexed="8"/>
      <name val="Times New Roman"/>
      <family val="1"/>
    </font>
    <font>
      <sz val="11"/>
      <color indexed="10"/>
      <name val=".VnArial Narrow"/>
      <family val="2"/>
    </font>
    <font>
      <sz val="10"/>
      <color indexed="10"/>
      <name val="Arial"/>
      <family val="2"/>
    </font>
    <font>
      <b/>
      <sz val="12"/>
      <color indexed="10"/>
      <name val=".VnTimeH"/>
      <family val="2"/>
    </font>
    <font>
      <b/>
      <i/>
      <sz val="14"/>
      <color indexed="10"/>
      <name val=".VnTime"/>
      <family val="2"/>
    </font>
    <font>
      <sz val="14"/>
      <color indexed="10"/>
      <name val="Arial"/>
      <family val="2"/>
    </font>
    <font>
      <b/>
      <sz val="11"/>
      <color indexed="9"/>
      <name val=".VnTime"/>
      <family val="2"/>
    </font>
    <font>
      <sz val="11"/>
      <color indexed="9"/>
      <name val=".VnTimeH"/>
      <family val="2"/>
    </font>
    <font>
      <sz val="12"/>
      <color indexed="9"/>
      <name val=".VnTime"/>
      <family val="2"/>
    </font>
    <font>
      <sz val="11"/>
      <color indexed="9"/>
      <name val=".VnTime"/>
      <family val="2"/>
    </font>
    <font>
      <b/>
      <sz val="16"/>
      <color indexed="9"/>
      <name val=".VnTimeH"/>
      <family val="2"/>
    </font>
    <font>
      <b/>
      <i/>
      <sz val="16"/>
      <color indexed="9"/>
      <name val=".vntime"/>
      <family val="2"/>
    </font>
    <font>
      <i/>
      <sz val="10"/>
      <color indexed="9"/>
      <name val=".VnTime"/>
      <family val="2"/>
    </font>
    <font>
      <i/>
      <sz val="16"/>
      <color indexed="9"/>
      <name val=".vntime"/>
      <family val="2"/>
    </font>
    <font>
      <b/>
      <sz val="16"/>
      <color indexed="9"/>
      <name val=".VnTime"/>
      <family val="2"/>
    </font>
    <font>
      <sz val="12"/>
      <color indexed="9"/>
      <name val=".VnTime"/>
      <family val="2"/>
    </font>
    <font>
      <i/>
      <sz val="12"/>
      <color indexed="9"/>
      <name val=".VnTime"/>
      <family val="2"/>
    </font>
    <font>
      <i/>
      <sz val="11"/>
      <color indexed="9"/>
      <name val=".VnTime"/>
      <family val="2"/>
    </font>
    <font>
      <sz val="11"/>
      <color indexed="9"/>
      <name val=".VnTime"/>
      <family val="2"/>
    </font>
    <font>
      <b/>
      <sz val="11"/>
      <color indexed="9"/>
      <name val="Times New Roman"/>
      <family val="1"/>
    </font>
    <font>
      <sz val="14"/>
      <color indexed="9"/>
      <name val=".VnTime"/>
      <family val="2"/>
    </font>
    <font>
      <b/>
      <sz val="12"/>
      <color indexed="9"/>
      <name val=".VnTimeH"/>
      <family val="2"/>
    </font>
    <font>
      <b/>
      <sz val="12"/>
      <color indexed="9"/>
      <name val=".VnTime"/>
      <family val="2"/>
    </font>
    <font>
      <sz val="11"/>
      <color rgb="FF0070C0"/>
      <name val="Times New Roman"/>
      <family val="1"/>
    </font>
    <font>
      <sz val="11"/>
      <color theme="1"/>
      <name val="Times New Roman"/>
      <family val="1"/>
    </font>
  </fonts>
  <fills count="40">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6"/>
      </patternFill>
    </fill>
    <fill>
      <patternFill patternType="darkVertical"/>
    </fill>
    <fill>
      <patternFill patternType="solid">
        <fgColor indexed="58"/>
        <bgColor indexed="64"/>
      </patternFill>
    </fill>
    <fill>
      <patternFill patternType="solid">
        <fgColor indexed="35"/>
        <bgColor indexed="64"/>
      </patternFill>
    </fill>
    <fill>
      <patternFill patternType="gray125">
        <fgColor indexed="15"/>
      </patternFill>
    </fill>
    <fill>
      <patternFill patternType="solid">
        <fgColor indexed="26"/>
        <bgColor indexed="9"/>
      </patternFill>
    </fill>
    <fill>
      <patternFill patternType="solid">
        <fgColor indexed="9"/>
        <bgColor indexed="10"/>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s>
  <borders count="106">
    <border>
      <left/>
      <right/>
      <top/>
      <bottom/>
      <diagonal/>
    </border>
    <border>
      <left style="thin">
        <color indexed="64"/>
      </left>
      <right style="thin">
        <color indexed="64"/>
      </right>
      <top style="double">
        <color indexed="64"/>
      </top>
      <bottom style="hair">
        <color indexed="64"/>
      </bottom>
      <diagonal/>
    </border>
    <border>
      <left/>
      <right/>
      <top/>
      <bottom style="thin">
        <color indexed="64"/>
      </bottom>
      <diagonal/>
    </border>
    <border>
      <left style="hair">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double">
        <color indexed="64"/>
      </top>
      <bottom/>
      <diagonal/>
    </border>
    <border>
      <left style="thin">
        <color indexed="64"/>
      </left>
      <right style="thin">
        <color indexed="64"/>
      </right>
      <top/>
      <bottom/>
      <diagonal/>
    </border>
    <border>
      <left/>
      <right style="thin">
        <color indexed="64"/>
      </right>
      <top style="hair">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medium">
        <color indexed="64"/>
      </right>
      <top/>
      <bottom style="hair">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hair">
        <color indexed="64"/>
      </top>
      <bottom/>
      <diagonal/>
    </border>
    <border>
      <left/>
      <right/>
      <top style="hair">
        <color indexed="64"/>
      </top>
      <bottom/>
      <diagonal/>
    </border>
  </borders>
  <cellStyleXfs count="366">
    <xf numFmtId="0" fontId="0" fillId="0" borderId="0"/>
    <xf numFmtId="0" fontId="1" fillId="0" borderId="0" applyNumberFormat="0" applyFill="0" applyBorder="0" applyAlignment="0" applyProtection="0"/>
    <xf numFmtId="38" fontId="44" fillId="0" borderId="0" applyFont="0" applyFill="0" applyBorder="0" applyAlignment="0" applyProtection="0"/>
    <xf numFmtId="201" fontId="45" fillId="0" borderId="1" applyFont="0" applyBorder="0"/>
    <xf numFmtId="185" fontId="43" fillId="0" borderId="0" applyFont="0" applyFill="0" applyBorder="0" applyAlignment="0" applyProtection="0"/>
    <xf numFmtId="0" fontId="46" fillId="0" borderId="0" applyFont="0" applyFill="0" applyBorder="0" applyAlignment="0" applyProtection="0"/>
    <xf numFmtId="209" fontId="3" fillId="0" borderId="0" applyFont="0" applyFill="0" applyBorder="0" applyAlignment="0" applyProtection="0"/>
    <xf numFmtId="0" fontId="47" fillId="0" borderId="0"/>
    <xf numFmtId="0" fontId="47" fillId="0" borderId="0"/>
    <xf numFmtId="0" fontId="3" fillId="0" borderId="0" applyNumberForma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2" fontId="48" fillId="0" borderId="0" applyFont="0" applyFill="0" applyBorder="0" applyAlignment="0" applyProtection="0"/>
    <xf numFmtId="174" fontId="48" fillId="0" borderId="0" applyFont="0" applyFill="0" applyBorder="0" applyAlignment="0" applyProtection="0"/>
    <xf numFmtId="6" fontId="49" fillId="0" borderId="0" applyFont="0" applyFill="0" applyBorder="0" applyAlignment="0" applyProtection="0"/>
    <xf numFmtId="0" fontId="5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51" fillId="0" borderId="0"/>
    <xf numFmtId="0" fontId="3" fillId="0" borderId="0" applyNumberFormat="0" applyFill="0" applyBorder="0" applyAlignment="0" applyProtection="0"/>
    <xf numFmtId="0" fontId="43" fillId="0" borderId="0" applyNumberFormat="0" applyFill="0" applyBorder="0" applyAlignment="0" applyProtection="0"/>
    <xf numFmtId="0" fontId="52" fillId="0" borderId="0"/>
    <xf numFmtId="0" fontId="53" fillId="0" borderId="0">
      <alignment vertical="top"/>
    </xf>
    <xf numFmtId="0" fontId="54" fillId="0" borderId="0"/>
    <xf numFmtId="0" fontId="3" fillId="0" borderId="0"/>
    <xf numFmtId="0" fontId="55" fillId="2" borderId="0"/>
    <xf numFmtId="9" fontId="56" fillId="0" borderId="0" applyFont="0" applyFill="0" applyBorder="0" applyAlignment="0" applyProtection="0"/>
    <xf numFmtId="0" fontId="57" fillId="2" borderId="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9" fillId="2" borderId="0"/>
    <xf numFmtId="0" fontId="60" fillId="0" borderId="0">
      <alignment wrapText="1"/>
    </xf>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201" fontId="61" fillId="0" borderId="2" applyNumberFormat="0" applyFont="0" applyBorder="0" applyAlignment="0">
      <alignment horizontal="center" vertical="center"/>
    </xf>
    <xf numFmtId="0" fontId="43" fillId="0" borderId="0"/>
    <xf numFmtId="0" fontId="62" fillId="13"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20" borderId="0" applyNumberFormat="0" applyBorder="0" applyAlignment="0" applyProtection="0"/>
    <xf numFmtId="231" fontId="63" fillId="0" borderId="0" applyFont="0" applyFill="0" applyBorder="0" applyAlignment="0" applyProtection="0"/>
    <xf numFmtId="0" fontId="64" fillId="0" borderId="0" applyFont="0" applyFill="0" applyBorder="0" applyAlignment="0" applyProtection="0"/>
    <xf numFmtId="0" fontId="65" fillId="0" borderId="0" applyFont="0" applyFill="0" applyBorder="0" applyAlignment="0" applyProtection="0"/>
    <xf numFmtId="231" fontId="3" fillId="0" borderId="0" applyFont="0" applyFill="0" applyBorder="0" applyAlignment="0" applyProtection="0"/>
    <xf numFmtId="0" fontId="66" fillId="0" borderId="0" applyFont="0" applyFill="0" applyBorder="0" applyAlignment="0" applyProtection="0"/>
    <xf numFmtId="0" fontId="64" fillId="0" borderId="0" applyFont="0" applyFill="0" applyBorder="0" applyAlignment="0" applyProtection="0"/>
    <xf numFmtId="0" fontId="65" fillId="0" borderId="0" applyFont="0" applyFill="0" applyBorder="0" applyAlignment="0" applyProtection="0"/>
    <xf numFmtId="232" fontId="3" fillId="0" borderId="0" applyFont="0" applyFill="0" applyBorder="0" applyAlignment="0" applyProtection="0"/>
    <xf numFmtId="0" fontId="67" fillId="0" borderId="3" applyFont="0" applyFill="0" applyBorder="0" applyAlignment="0" applyProtection="0">
      <alignment horizontal="center" vertical="center"/>
    </xf>
    <xf numFmtId="0" fontId="68" fillId="0" borderId="0">
      <alignment horizontal="center" wrapText="1"/>
      <protection locked="0"/>
    </xf>
    <xf numFmtId="0" fontId="66" fillId="0" borderId="0" applyFont="0" applyFill="0" applyBorder="0" applyAlignment="0" applyProtection="0"/>
    <xf numFmtId="189" fontId="64" fillId="0" borderId="0" applyFont="0" applyFill="0" applyBorder="0" applyAlignment="0" applyProtection="0"/>
    <xf numFmtId="0" fontId="65" fillId="0" borderId="0" applyFont="0" applyFill="0" applyBorder="0" applyAlignment="0" applyProtection="0"/>
    <xf numFmtId="233" fontId="3" fillId="0" borderId="0" applyFont="0" applyFill="0" applyBorder="0" applyAlignment="0" applyProtection="0"/>
    <xf numFmtId="232" fontId="63" fillId="0" borderId="0" applyFont="0" applyFill="0" applyBorder="0" applyAlignment="0" applyProtection="0"/>
    <xf numFmtId="237" fontId="64" fillId="0" borderId="0" applyFont="0" applyFill="0" applyBorder="0" applyAlignment="0" applyProtection="0"/>
    <xf numFmtId="0" fontId="65" fillId="0" borderId="0" applyFont="0" applyFill="0" applyBorder="0" applyAlignment="0" applyProtection="0"/>
    <xf numFmtId="201" fontId="3" fillId="0" borderId="0" applyFont="0" applyFill="0" applyBorder="0" applyAlignment="0" applyProtection="0"/>
    <xf numFmtId="0" fontId="69" fillId="4" borderId="0" applyNumberFormat="0" applyBorder="0" applyAlignment="0" applyProtection="0"/>
    <xf numFmtId="0" fontId="70" fillId="0" borderId="0" applyNumberFormat="0" applyFill="0" applyBorder="0" applyAlignment="0" applyProtection="0"/>
    <xf numFmtId="0" fontId="65" fillId="0" borderId="0"/>
    <xf numFmtId="0" fontId="71" fillId="0" borderId="0"/>
    <xf numFmtId="0" fontId="66" fillId="0" borderId="0"/>
    <xf numFmtId="0" fontId="72" fillId="0" borderId="0"/>
    <xf numFmtId="0" fontId="65" fillId="0" borderId="0"/>
    <xf numFmtId="0" fontId="73" fillId="0" borderId="0"/>
    <xf numFmtId="186" fontId="74" fillId="0" borderId="0" applyFill="0" applyBorder="0" applyAlignment="0"/>
    <xf numFmtId="193" fontId="75" fillId="0" borderId="0" applyFill="0" applyBorder="0" applyAlignment="0"/>
    <xf numFmtId="188" fontId="75" fillId="0" borderId="0" applyFill="0" applyBorder="0" applyAlignment="0"/>
    <xf numFmtId="194" fontId="75" fillId="0" borderId="0" applyFill="0" applyBorder="0" applyAlignment="0"/>
    <xf numFmtId="197" fontId="2" fillId="0" borderId="0" applyFill="0" applyBorder="0" applyAlignment="0"/>
    <xf numFmtId="173" fontId="75" fillId="0" borderId="0" applyFill="0" applyBorder="0" applyAlignment="0"/>
    <xf numFmtId="195" fontId="75" fillId="0" borderId="0" applyFill="0" applyBorder="0" applyAlignment="0"/>
    <xf numFmtId="193" fontId="75" fillId="0" borderId="0" applyFill="0" applyBorder="0" applyAlignment="0"/>
    <xf numFmtId="0" fontId="76" fillId="21" borderId="4" applyNumberFormat="0" applyAlignment="0" applyProtection="0"/>
    <xf numFmtId="0" fontId="77" fillId="0" borderId="0"/>
    <xf numFmtId="0" fontId="78" fillId="0" borderId="0" applyFill="0" applyBorder="0" applyProtection="0">
      <alignment horizontal="center"/>
      <protection locked="0"/>
    </xf>
    <xf numFmtId="0" fontId="2" fillId="0" borderId="0" applyFill="0" applyBorder="0" applyProtection="0">
      <alignment horizontal="center"/>
    </xf>
    <xf numFmtId="0" fontId="79" fillId="22" borderId="5" applyNumberFormat="0" applyAlignment="0" applyProtection="0"/>
    <xf numFmtId="0" fontId="2" fillId="0" borderId="6">
      <alignment horizontal="center"/>
    </xf>
    <xf numFmtId="43" fontId="1" fillId="0" borderId="0" applyFont="0" applyFill="0" applyBorder="0" applyAlignment="0" applyProtection="0"/>
    <xf numFmtId="187" fontId="81" fillId="0" borderId="0"/>
    <xf numFmtId="187" fontId="81" fillId="0" borderId="0"/>
    <xf numFmtId="187" fontId="81" fillId="0" borderId="0"/>
    <xf numFmtId="187" fontId="81" fillId="0" borderId="0"/>
    <xf numFmtId="187" fontId="81" fillId="0" borderId="0"/>
    <xf numFmtId="187" fontId="81" fillId="0" borderId="0"/>
    <xf numFmtId="187" fontId="81" fillId="0" borderId="0"/>
    <xf numFmtId="187" fontId="81" fillId="0" borderId="0"/>
    <xf numFmtId="225" fontId="2" fillId="0" borderId="0" applyFont="0" applyFill="0" applyBorder="0" applyAlignment="0" applyProtection="0"/>
    <xf numFmtId="41" fontId="1" fillId="0" borderId="0" applyFont="0" applyFill="0" applyBorder="0" applyAlignment="0" applyProtection="0"/>
    <xf numFmtId="247" fontId="1" fillId="0" borderId="0" applyFont="0" applyFill="0" applyBorder="0" applyAlignment="0" applyProtection="0"/>
    <xf numFmtId="173" fontId="75" fillId="0" borderId="0" applyFont="0" applyFill="0" applyBorder="0" applyAlignment="0" applyProtection="0"/>
    <xf numFmtId="218" fontId="27" fillId="0" borderId="0" applyFont="0" applyFill="0" applyBorder="0" applyAlignment="0" applyProtection="0"/>
    <xf numFmtId="230" fontId="8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176" fontId="2" fillId="0" borderId="0" applyFont="0" applyFill="0" applyBorder="0" applyAlignment="0" applyProtection="0"/>
    <xf numFmtId="221" fontId="2" fillId="0" borderId="0" applyFont="0" applyFill="0" applyBorder="0" applyAlignment="0" applyProtection="0"/>
    <xf numFmtId="219" fontId="2" fillId="0" borderId="0" applyFont="0" applyFill="0" applyBorder="0" applyAlignment="0" applyProtection="0"/>
    <xf numFmtId="193" fontId="2" fillId="0" borderId="0" applyFont="0" applyFill="0" applyBorder="0" applyAlignment="0" applyProtection="0"/>
    <xf numFmtId="201" fontId="2" fillId="0" borderId="0" applyFont="0" applyFill="0" applyBorder="0" applyAlignment="0" applyProtection="0"/>
    <xf numFmtId="191" fontId="1" fillId="0" borderId="0"/>
    <xf numFmtId="248" fontId="1" fillId="0" borderId="0" applyFont="0" applyFill="0" applyBorder="0" applyAlignment="0" applyProtection="0"/>
    <xf numFmtId="43" fontId="2" fillId="0" borderId="0" applyFont="0" applyFill="0" applyBorder="0" applyAlignment="0" applyProtection="0"/>
    <xf numFmtId="3" fontId="3" fillId="0" borderId="0" applyFont="0" applyFill="0" applyBorder="0" applyAlignment="0" applyProtection="0"/>
    <xf numFmtId="0" fontId="83" fillId="0" borderId="0" applyFill="0" applyBorder="0" applyAlignment="0" applyProtection="0">
      <protection locked="0"/>
    </xf>
    <xf numFmtId="0" fontId="84" fillId="0" borderId="0" applyNumberFormat="0" applyAlignment="0">
      <alignment horizontal="left"/>
    </xf>
    <xf numFmtId="238" fontId="85" fillId="0" borderId="0" applyFont="0" applyFill="0" applyBorder="0" applyAlignment="0" applyProtection="0"/>
    <xf numFmtId="170" fontId="2" fillId="0" borderId="0" applyFill="0" applyBorder="0" applyProtection="0"/>
    <xf numFmtId="209" fontId="2" fillId="0" borderId="0" applyFont="0" applyFill="0" applyBorder="0" applyAlignment="0" applyProtection="0"/>
    <xf numFmtId="229" fontId="25" fillId="0" borderId="0" applyFill="0" applyBorder="0" applyProtection="0"/>
    <xf numFmtId="229" fontId="25" fillId="0" borderId="7" applyFill="0" applyProtection="0"/>
    <xf numFmtId="229" fontId="25" fillId="0" borderId="8" applyFill="0" applyProtection="0"/>
    <xf numFmtId="202" fontId="2" fillId="0" borderId="0" applyFill="0" applyBorder="0" applyProtection="0"/>
    <xf numFmtId="226" fontId="2" fillId="0" borderId="0" applyFont="0" applyFill="0" applyBorder="0" applyAlignment="0" applyProtection="0"/>
    <xf numFmtId="193" fontId="75" fillId="0" borderId="0" applyFont="0" applyFill="0" applyBorder="0" applyAlignment="0" applyProtection="0"/>
    <xf numFmtId="206" fontId="2" fillId="0" borderId="0" applyFont="0" applyFill="0" applyBorder="0" applyAlignment="0" applyProtection="0"/>
    <xf numFmtId="203" fontId="2" fillId="0" borderId="0" applyFont="0" applyFill="0" applyBorder="0" applyAlignment="0" applyProtection="0"/>
    <xf numFmtId="222"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23" fontId="2" fillId="0" borderId="0" applyFont="0" applyFill="0" applyBorder="0" applyAlignment="0" applyProtection="0"/>
    <xf numFmtId="201" fontId="2" fillId="0" borderId="0" applyFont="0" applyFill="0" applyBorder="0" applyAlignment="0" applyProtection="0"/>
    <xf numFmtId="205" fontId="2" fillId="0" borderId="0" applyFont="0" applyFill="0" applyBorder="0" applyAlignment="0" applyProtection="0"/>
    <xf numFmtId="224" fontId="2" fillId="0" borderId="0" applyFont="0" applyFill="0" applyBorder="0" applyAlignment="0" applyProtection="0"/>
    <xf numFmtId="170" fontId="3" fillId="0" borderId="0" applyFont="0" applyFill="0" applyBorder="0" applyAlignment="0" applyProtection="0"/>
    <xf numFmtId="198" fontId="1" fillId="0" borderId="0"/>
    <xf numFmtId="0" fontId="3" fillId="0" borderId="0" applyFont="0" applyFill="0" applyBorder="0" applyAlignment="0" applyProtection="0"/>
    <xf numFmtId="14" fontId="86" fillId="0" borderId="0" applyFill="0" applyBorder="0" applyAlignment="0"/>
    <xf numFmtId="0" fontId="87" fillId="0" borderId="0" applyProtection="0"/>
    <xf numFmtId="228" fontId="25" fillId="0" borderId="0" applyFill="0" applyBorder="0" applyProtection="0"/>
    <xf numFmtId="228" fontId="25" fillId="0" borderId="7" applyFill="0" applyProtection="0"/>
    <xf numFmtId="228" fontId="25" fillId="0" borderId="8" applyFill="0" applyProtection="0"/>
    <xf numFmtId="177" fontId="2" fillId="0" borderId="0" applyFill="0" applyBorder="0" applyProtection="0"/>
    <xf numFmtId="0" fontId="3" fillId="0" borderId="0" applyFont="0" applyFill="0" applyBorder="0" applyAlignment="0" applyProtection="0"/>
    <xf numFmtId="0" fontId="3" fillId="0" borderId="0" applyFont="0" applyFill="0" applyBorder="0" applyAlignment="0" applyProtection="0"/>
    <xf numFmtId="190" fontId="1" fillId="0" borderId="0"/>
    <xf numFmtId="173" fontId="75" fillId="0" borderId="0" applyFill="0" applyBorder="0" applyAlignment="0"/>
    <xf numFmtId="193" fontId="75" fillId="0" borderId="0" applyFill="0" applyBorder="0" applyAlignment="0"/>
    <xf numFmtId="173" fontId="75" fillId="0" borderId="0" applyFill="0" applyBorder="0" applyAlignment="0"/>
    <xf numFmtId="195" fontId="75" fillId="0" borderId="0" applyFill="0" applyBorder="0" applyAlignment="0"/>
    <xf numFmtId="193" fontId="75" fillId="0" borderId="0" applyFill="0" applyBorder="0" applyAlignment="0"/>
    <xf numFmtId="0" fontId="88" fillId="0" borderId="0" applyNumberFormat="0" applyAlignment="0">
      <alignment horizontal="left"/>
    </xf>
    <xf numFmtId="233" fontId="74" fillId="0" borderId="0" applyFont="0" applyFill="0" applyBorder="0" applyAlignment="0" applyProtection="0"/>
    <xf numFmtId="0" fontId="89" fillId="0" borderId="0" applyNumberFormat="0" applyFill="0" applyBorder="0" applyAlignment="0" applyProtection="0"/>
    <xf numFmtId="2" fontId="3" fillId="0" borderId="0" applyFont="0" applyFill="0" applyBorder="0" applyAlignment="0" applyProtection="0"/>
    <xf numFmtId="0" fontId="90" fillId="5" borderId="0" applyNumberFormat="0" applyBorder="0" applyAlignment="0" applyProtection="0"/>
    <xf numFmtId="38" fontId="91" fillId="2" borderId="0" applyNumberFormat="0" applyBorder="0" applyAlignment="0" applyProtection="0"/>
    <xf numFmtId="0" fontId="1" fillId="0" borderId="0" applyNumberFormat="0" applyFont="0" applyBorder="0" applyAlignment="0">
      <alignment horizontal="left" vertical="center"/>
    </xf>
    <xf numFmtId="0" fontId="92" fillId="23" borderId="0"/>
    <xf numFmtId="0" fontId="93" fillId="0" borderId="0">
      <alignment horizontal="left"/>
    </xf>
    <xf numFmtId="0" fontId="94" fillId="0" borderId="9" applyNumberFormat="0" applyAlignment="0" applyProtection="0">
      <alignment horizontal="left" vertical="center"/>
    </xf>
    <xf numFmtId="0" fontId="94" fillId="0" borderId="10">
      <alignment horizontal="left" vertical="center"/>
    </xf>
    <xf numFmtId="14" fontId="78" fillId="24" borderId="11">
      <alignment horizontal="center" vertical="center" wrapText="1"/>
    </xf>
    <xf numFmtId="0" fontId="95" fillId="0" borderId="0" applyNumberFormat="0" applyFill="0" applyBorder="0" applyAlignment="0" applyProtection="0"/>
    <xf numFmtId="0" fontId="94" fillId="0" borderId="0" applyNumberFormat="0" applyFill="0" applyBorder="0" applyAlignment="0" applyProtection="0"/>
    <xf numFmtId="0" fontId="96" fillId="0" borderId="12" applyNumberFormat="0" applyFill="0" applyAlignment="0" applyProtection="0"/>
    <xf numFmtId="0" fontId="96" fillId="0" borderId="0" applyNumberFormat="0" applyFill="0" applyBorder="0" applyAlignment="0" applyProtection="0"/>
    <xf numFmtId="0" fontId="97" fillId="0" borderId="0" applyFill="0" applyAlignment="0" applyProtection="0">
      <protection locked="0"/>
    </xf>
    <xf numFmtId="0" fontId="97" fillId="0" borderId="2" applyFill="0" applyAlignment="0" applyProtection="0">
      <protection locked="0"/>
    </xf>
    <xf numFmtId="199" fontId="98" fillId="0" borderId="0">
      <protection locked="0"/>
    </xf>
    <xf numFmtId="199" fontId="98" fillId="0" borderId="0">
      <protection locked="0"/>
    </xf>
    <xf numFmtId="0" fontId="99" fillId="0" borderId="11">
      <alignment horizontal="center"/>
    </xf>
    <xf numFmtId="0" fontId="99" fillId="0" borderId="0">
      <alignment horizontal="center"/>
    </xf>
    <xf numFmtId="5" fontId="1" fillId="25" borderId="13" applyNumberFormat="0" applyAlignment="0">
      <alignment horizontal="left" vertical="top"/>
    </xf>
    <xf numFmtId="233" fontId="67" fillId="0" borderId="0" applyFont="0" applyFill="0" applyBorder="0" applyAlignment="0" applyProtection="0">
      <alignment horizontal="center" vertical="center"/>
    </xf>
    <xf numFmtId="49" fontId="100" fillId="0" borderId="13">
      <alignment vertical="center"/>
    </xf>
    <xf numFmtId="0" fontId="101" fillId="0" borderId="0"/>
    <xf numFmtId="10" fontId="91" fillId="26" borderId="13" applyNumberFormat="0" applyBorder="0" applyAlignment="0" applyProtection="0"/>
    <xf numFmtId="3" fontId="102" fillId="0" borderId="0"/>
    <xf numFmtId="0" fontId="4" fillId="0" borderId="0"/>
    <xf numFmtId="0" fontId="25" fillId="0" borderId="0" applyNumberFormat="0" applyFont="0" applyFill="0" applyBorder="0" applyProtection="0">
      <alignment horizontal="left" vertical="center"/>
    </xf>
    <xf numFmtId="173" fontId="75" fillId="0" borderId="0" applyFill="0" applyBorder="0" applyAlignment="0"/>
    <xf numFmtId="193" fontId="75" fillId="0" borderId="0" applyFill="0" applyBorder="0" applyAlignment="0"/>
    <xf numFmtId="173" fontId="75" fillId="0" borderId="0" applyFill="0" applyBorder="0" applyAlignment="0"/>
    <xf numFmtId="195" fontId="75" fillId="0" borderId="0" applyFill="0" applyBorder="0" applyAlignment="0"/>
    <xf numFmtId="193" fontId="75" fillId="0" borderId="0" applyFill="0" applyBorder="0" applyAlignment="0"/>
    <xf numFmtId="0" fontId="103" fillId="0" borderId="14" applyNumberFormat="0" applyFill="0" applyAlignment="0" applyProtection="0"/>
    <xf numFmtId="0" fontId="2" fillId="0" borderId="0" applyFill="0" applyBorder="0" applyAlignment="0" applyProtection="0"/>
    <xf numFmtId="0" fontId="67" fillId="0" borderId="0" applyFont="0" applyFill="0" applyBorder="0" applyProtection="0">
      <alignment horizontal="center" vertical="center"/>
    </xf>
    <xf numFmtId="38" fontId="74" fillId="0" borderId="0" applyFont="0" applyFill="0" applyBorder="0" applyAlignment="0" applyProtection="0"/>
    <xf numFmtId="4" fontId="75" fillId="0" borderId="0" applyFont="0" applyFill="0" applyBorder="0" applyAlignment="0" applyProtection="0"/>
    <xf numFmtId="38" fontId="74" fillId="0" borderId="0" applyFont="0" applyFill="0" applyBorder="0" applyAlignment="0" applyProtection="0"/>
    <xf numFmtId="40" fontId="74" fillId="0" borderId="0" applyFont="0" applyFill="0" applyBorder="0" applyAlignment="0" applyProtection="0"/>
    <xf numFmtId="172" fontId="2" fillId="0" borderId="0" applyFont="0" applyFill="0" applyBorder="0" applyAlignment="0" applyProtection="0"/>
    <xf numFmtId="174" fontId="2" fillId="0" borderId="0" applyFont="0" applyFill="0" applyBorder="0" applyAlignment="0" applyProtection="0"/>
    <xf numFmtId="0" fontId="104" fillId="0" borderId="11"/>
    <xf numFmtId="0" fontId="1" fillId="0" borderId="15"/>
    <xf numFmtId="183" fontId="43" fillId="0" borderId="0" applyFont="0" applyFill="0" applyBorder="0" applyAlignment="0" applyProtection="0"/>
    <xf numFmtId="184" fontId="43" fillId="0" borderId="0" applyFont="0" applyFill="0" applyBorder="0" applyAlignment="0" applyProtection="0"/>
    <xf numFmtId="234" fontId="2" fillId="0" borderId="0" applyFont="0" applyFill="0" applyBorder="0" applyAlignment="0" applyProtection="0"/>
    <xf numFmtId="235" fontId="2" fillId="0" borderId="0" applyFont="0" applyFill="0" applyBorder="0" applyAlignment="0" applyProtection="0"/>
    <xf numFmtId="0" fontId="105" fillId="0" borderId="0" applyNumberFormat="0" applyFont="0" applyFill="0" applyAlignment="0"/>
    <xf numFmtId="3" fontId="1" fillId="0" borderId="16">
      <alignment vertical="center"/>
    </xf>
    <xf numFmtId="0" fontId="106" fillId="27" borderId="0" applyNumberFormat="0" applyBorder="0" applyAlignment="0" applyProtection="0"/>
    <xf numFmtId="0" fontId="107" fillId="0" borderId="0"/>
    <xf numFmtId="37" fontId="108" fillId="0" borderId="0"/>
    <xf numFmtId="175" fontId="109" fillId="0" borderId="0"/>
    <xf numFmtId="0" fontId="47" fillId="0" borderId="0"/>
    <xf numFmtId="0" fontId="3" fillId="0" borderId="0"/>
    <xf numFmtId="0" fontId="80" fillId="0" borderId="0"/>
    <xf numFmtId="0" fontId="4" fillId="0" borderId="0"/>
    <xf numFmtId="0" fontId="75" fillId="28" borderId="0"/>
    <xf numFmtId="0" fontId="80" fillId="29" borderId="17" applyNumberFormat="0" applyFont="0" applyAlignment="0" applyProtection="0"/>
    <xf numFmtId="0" fontId="97"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 fillId="0" borderId="0" applyNumberFormat="0" applyFill="0" applyBorder="0" applyAlignment="0" applyProtection="0"/>
    <xf numFmtId="0" fontId="3" fillId="0" borderId="0" applyFont="0" applyFill="0" applyBorder="0" applyAlignment="0" applyProtection="0"/>
    <xf numFmtId="0" fontId="25" fillId="0" borderId="0"/>
    <xf numFmtId="0" fontId="112" fillId="21" borderId="18" applyNumberFormat="0" applyAlignment="0" applyProtection="0"/>
    <xf numFmtId="0" fontId="1" fillId="0" borderId="0"/>
    <xf numFmtId="14" fontId="68" fillId="0" borderId="0">
      <alignment horizontal="center" wrapText="1"/>
      <protection locked="0"/>
    </xf>
    <xf numFmtId="207" fontId="2" fillId="0" borderId="0" applyFont="0" applyFill="0" applyBorder="0" applyAlignment="0" applyProtection="0"/>
    <xf numFmtId="208" fontId="2" fillId="0" borderId="0" applyFont="0" applyFill="0" applyBorder="0" applyAlignment="0" applyProtection="0"/>
    <xf numFmtId="227" fontId="97" fillId="0" borderId="0" applyFont="0" applyFill="0" applyBorder="0" applyAlignment="0" applyProtection="0"/>
    <xf numFmtId="210" fontId="2" fillId="0" borderId="0" applyFont="0" applyFill="0" applyBorder="0" applyAlignment="0" applyProtection="0"/>
    <xf numFmtId="197" fontId="2" fillId="0" borderId="0" applyFont="0" applyFill="0" applyBorder="0" applyAlignment="0" applyProtection="0"/>
    <xf numFmtId="196" fontId="2" fillId="0" borderId="0" applyFont="0" applyFill="0" applyBorder="0" applyAlignment="0" applyProtection="0"/>
    <xf numFmtId="10"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4" fontId="2" fillId="0" borderId="0" applyFont="0" applyFill="0" applyBorder="0" applyAlignment="0" applyProtection="0"/>
    <xf numFmtId="170"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168" fontId="2" fillId="0" borderId="0" applyFont="0" applyFill="0" applyBorder="0" applyAlignment="0" applyProtection="0"/>
    <xf numFmtId="9" fontId="74" fillId="0" borderId="19" applyNumberFormat="0" applyBorder="0"/>
    <xf numFmtId="173" fontId="75" fillId="0" borderId="0" applyFill="0" applyBorder="0" applyAlignment="0"/>
    <xf numFmtId="193" fontId="75" fillId="0" borderId="0" applyFill="0" applyBorder="0" applyAlignment="0"/>
    <xf numFmtId="173" fontId="75" fillId="0" borderId="0" applyFill="0" applyBorder="0" applyAlignment="0"/>
    <xf numFmtId="195" fontId="75" fillId="0" borderId="0" applyFill="0" applyBorder="0" applyAlignment="0"/>
    <xf numFmtId="193" fontId="75" fillId="0" borderId="0" applyFill="0" applyBorder="0" applyAlignment="0"/>
    <xf numFmtId="0" fontId="113" fillId="0" borderId="0"/>
    <xf numFmtId="0" fontId="74" fillId="0" borderId="0" applyNumberFormat="0" applyFont="0" applyFill="0" applyBorder="0" applyAlignment="0" applyProtection="0">
      <alignment horizontal="left"/>
    </xf>
    <xf numFmtId="0" fontId="114" fillId="0" borderId="11">
      <alignment horizontal="center"/>
    </xf>
    <xf numFmtId="0" fontId="115" fillId="30" borderId="0" applyNumberFormat="0" applyFont="0" applyBorder="0" applyAlignment="0">
      <alignment horizontal="center"/>
    </xf>
    <xf numFmtId="14" fontId="116" fillId="0" borderId="0" applyNumberFormat="0" applyFill="0" applyBorder="0" applyAlignment="0" applyProtection="0">
      <alignment horizontal="left"/>
    </xf>
    <xf numFmtId="0" fontId="1" fillId="0" borderId="0" applyNumberFormat="0" applyFill="0" applyBorder="0" applyAlignment="0" applyProtection="0"/>
    <xf numFmtId="0" fontId="115" fillId="1" borderId="10" applyNumberFormat="0" applyFont="0" applyAlignment="0">
      <alignment horizontal="center"/>
    </xf>
    <xf numFmtId="0" fontId="117" fillId="0" borderId="0" applyNumberFormat="0" applyFill="0" applyBorder="0" applyAlignment="0">
      <alignment horizontal="center"/>
    </xf>
    <xf numFmtId="0" fontId="2" fillId="31" borderId="0"/>
    <xf numFmtId="0" fontId="43" fillId="0" borderId="0" applyNumberFormat="0" applyFill="0" applyBorder="0" applyAlignment="0" applyProtection="0"/>
    <xf numFmtId="0" fontId="104" fillId="0" borderId="0"/>
    <xf numFmtId="40" fontId="118" fillId="0" borderId="0" applyBorder="0">
      <alignment horizontal="right"/>
    </xf>
    <xf numFmtId="181" fontId="111" fillId="0" borderId="20">
      <alignment horizontal="right" vertical="center"/>
    </xf>
    <xf numFmtId="200" fontId="111" fillId="0" borderId="20">
      <alignment horizontal="right" vertical="center"/>
    </xf>
    <xf numFmtId="181" fontId="111" fillId="0" borderId="20">
      <alignment horizontal="right" vertical="center"/>
    </xf>
    <xf numFmtId="181" fontId="111" fillId="0" borderId="20">
      <alignment horizontal="right" vertical="center"/>
    </xf>
    <xf numFmtId="181" fontId="111" fillId="0" borderId="20">
      <alignment horizontal="right" vertical="center"/>
    </xf>
    <xf numFmtId="181" fontId="111" fillId="0" borderId="20">
      <alignment horizontal="right" vertical="center"/>
    </xf>
    <xf numFmtId="200" fontId="111" fillId="0" borderId="20">
      <alignment horizontal="right" vertical="center"/>
    </xf>
    <xf numFmtId="200" fontId="111" fillId="0" borderId="20">
      <alignment horizontal="right" vertical="center"/>
    </xf>
    <xf numFmtId="200" fontId="111" fillId="0" borderId="20">
      <alignment horizontal="right" vertical="center"/>
    </xf>
    <xf numFmtId="181" fontId="111" fillId="0" borderId="20">
      <alignment horizontal="right" vertical="center"/>
    </xf>
    <xf numFmtId="175" fontId="111" fillId="0" borderId="20">
      <alignment horizontal="right" vertical="center"/>
    </xf>
    <xf numFmtId="0" fontId="111" fillId="0" borderId="20">
      <alignment horizontal="right" vertical="center"/>
    </xf>
    <xf numFmtId="181" fontId="111" fillId="0" borderId="20">
      <alignment horizontal="right" vertical="center"/>
    </xf>
    <xf numFmtId="0" fontId="111" fillId="0" borderId="20">
      <alignment horizontal="right" vertical="center"/>
    </xf>
    <xf numFmtId="200" fontId="111" fillId="0" borderId="20">
      <alignment horizontal="right" vertical="center"/>
    </xf>
    <xf numFmtId="175" fontId="111" fillId="0" borderId="20">
      <alignment horizontal="right" vertical="center"/>
    </xf>
    <xf numFmtId="171" fontId="1" fillId="0" borderId="20">
      <alignment horizontal="right" vertical="center"/>
    </xf>
    <xf numFmtId="175" fontId="111" fillId="0" borderId="20">
      <alignment horizontal="right" vertical="center"/>
    </xf>
    <xf numFmtId="175" fontId="111" fillId="0" borderId="20">
      <alignment horizontal="right" vertical="center"/>
    </xf>
    <xf numFmtId="181" fontId="111" fillId="0" borderId="20">
      <alignment horizontal="right" vertical="center"/>
    </xf>
    <xf numFmtId="175" fontId="111" fillId="0" borderId="20">
      <alignment horizontal="right" vertical="center"/>
    </xf>
    <xf numFmtId="200" fontId="111" fillId="0" borderId="20">
      <alignment horizontal="right" vertical="center"/>
    </xf>
    <xf numFmtId="239" fontId="111" fillId="0" borderId="20">
      <alignment horizontal="right" vertical="center"/>
    </xf>
    <xf numFmtId="49" fontId="86" fillId="0" borderId="0" applyFill="0" applyBorder="0" applyAlignment="0"/>
    <xf numFmtId="192" fontId="2" fillId="0" borderId="0" applyFill="0" applyBorder="0" applyAlignment="0"/>
    <xf numFmtId="179" fontId="2" fillId="0" borderId="0" applyFill="0" applyBorder="0" applyAlignment="0"/>
    <xf numFmtId="182" fontId="111" fillId="0" borderId="20">
      <alignment horizontal="center"/>
    </xf>
    <xf numFmtId="0" fontId="1" fillId="0" borderId="21"/>
    <xf numFmtId="0" fontId="11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19" fillId="0" borderId="0">
      <alignment horizontal="center" vertical="top"/>
    </xf>
    <xf numFmtId="0" fontId="120" fillId="0" borderId="0" applyNumberFormat="0" applyFill="0" applyBorder="0" applyAlignment="0" applyProtection="0"/>
    <xf numFmtId="0" fontId="3" fillId="0" borderId="22" applyNumberFormat="0" applyFont="0" applyFill="0" applyAlignment="0" applyProtection="0"/>
    <xf numFmtId="234" fontId="74" fillId="0" borderId="0" applyFont="0" applyFill="0" applyBorder="0" applyAlignment="0" applyProtection="0"/>
    <xf numFmtId="235" fontId="75" fillId="0" borderId="0" applyFont="0" applyFill="0" applyBorder="0" applyAlignment="0" applyProtection="0"/>
    <xf numFmtId="179" fontId="111" fillId="0" borderId="0"/>
    <xf numFmtId="180" fontId="111" fillId="0" borderId="13"/>
    <xf numFmtId="0" fontId="1" fillId="0" borderId="0"/>
    <xf numFmtId="0" fontId="1" fillId="0" borderId="0"/>
    <xf numFmtId="5" fontId="1" fillId="32" borderId="6">
      <alignment vertical="top"/>
    </xf>
    <xf numFmtId="0" fontId="38" fillId="33" borderId="13">
      <alignment horizontal="left" vertical="center"/>
    </xf>
    <xf numFmtId="6" fontId="1" fillId="34" borderId="6"/>
    <xf numFmtId="5" fontId="121" fillId="0" borderId="6">
      <alignment horizontal="left" vertical="top"/>
    </xf>
    <xf numFmtId="0" fontId="1" fillId="35" borderId="0">
      <alignment horizontal="left" vertical="center"/>
    </xf>
    <xf numFmtId="5" fontId="43" fillId="0" borderId="23">
      <alignment horizontal="left" vertical="top"/>
    </xf>
    <xf numFmtId="0" fontId="122" fillId="0" borderId="23">
      <alignment horizontal="left" vertical="center"/>
    </xf>
    <xf numFmtId="0" fontId="3" fillId="0" borderId="0"/>
    <xf numFmtId="240" fontId="2" fillId="0" borderId="0" applyFont="0" applyFill="0" applyBorder="0" applyAlignment="0" applyProtection="0"/>
    <xf numFmtId="241" fontId="2" fillId="0" borderId="0" applyFont="0" applyFill="0" applyBorder="0" applyAlignment="0" applyProtection="0"/>
    <xf numFmtId="0" fontId="123" fillId="0" borderId="0" applyNumberFormat="0" applyFill="0" applyBorder="0" applyAlignment="0" applyProtection="0"/>
    <xf numFmtId="0" fontId="124" fillId="0" borderId="0" applyNumberFormat="0" applyFont="0" applyFill="0" applyBorder="0" applyProtection="0">
      <alignment horizontal="center" vertical="center" wrapText="1"/>
    </xf>
    <xf numFmtId="0" fontId="3" fillId="0" borderId="0" applyFont="0" applyFill="0" applyBorder="0" applyAlignment="0" applyProtection="0"/>
    <xf numFmtId="0" fontId="3" fillId="0" borderId="0" applyFont="0" applyFill="0" applyBorder="0" applyAlignment="0" applyProtection="0"/>
    <xf numFmtId="188" fontId="2" fillId="0" borderId="0" applyFont="0" applyFill="0" applyBorder="0" applyAlignment="0" applyProtection="0"/>
    <xf numFmtId="189" fontId="2" fillId="0" borderId="0" applyFont="0" applyFill="0" applyBorder="0" applyAlignment="0" applyProtection="0"/>
    <xf numFmtId="212"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40" fontId="126" fillId="0" borderId="0" applyFont="0" applyFill="0" applyBorder="0" applyAlignment="0" applyProtection="0"/>
    <xf numFmtId="38"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9" fontId="127" fillId="0" borderId="0" applyBorder="0" applyAlignment="0" applyProtection="0"/>
    <xf numFmtId="0" fontId="128" fillId="0" borderId="0"/>
    <xf numFmtId="0" fontId="1" fillId="0" borderId="0" applyFont="0" applyFill="0" applyBorder="0" applyAlignment="0" applyProtection="0"/>
    <xf numFmtId="0" fontId="105" fillId="0" borderId="0"/>
    <xf numFmtId="172" fontId="82" fillId="0" borderId="0" applyFont="0" applyFill="0" applyBorder="0" applyAlignment="0" applyProtection="0"/>
    <xf numFmtId="174" fontId="8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pplyFont="0" applyFill="0" applyBorder="0" applyAlignment="0" applyProtection="0"/>
    <xf numFmtId="0" fontId="47"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52" fillId="0" borderId="0"/>
    <xf numFmtId="0" fontId="1" fillId="0" borderId="0"/>
    <xf numFmtId="176" fontId="3" fillId="0" borderId="0" applyFont="0" applyFill="0" applyBorder="0" applyAlignment="0" applyProtection="0"/>
    <xf numFmtId="38" fontId="1" fillId="0" borderId="0" applyFont="0" applyFill="0" applyBorder="0" applyAlignment="0" applyProtection="0"/>
    <xf numFmtId="0" fontId="1" fillId="0" borderId="0"/>
    <xf numFmtId="171" fontId="82" fillId="0" borderId="0" applyFont="0" applyFill="0" applyBorder="0" applyAlignment="0" applyProtection="0"/>
    <xf numFmtId="6" fontId="49" fillId="0" borderId="0" applyFont="0" applyFill="0" applyBorder="0" applyAlignment="0" applyProtection="0"/>
    <xf numFmtId="173" fontId="82" fillId="0" borderId="0" applyFont="0" applyFill="0" applyBorder="0" applyAlignment="0" applyProtection="0"/>
    <xf numFmtId="168" fontId="129" fillId="0" borderId="0" applyFont="0" applyFill="0" applyBorder="0" applyAlignment="0" applyProtection="0"/>
    <xf numFmtId="178" fontId="3" fillId="0" borderId="0" applyFont="0" applyFill="0" applyBorder="0" applyAlignment="0" applyProtection="0"/>
    <xf numFmtId="0" fontId="1" fillId="0" borderId="20">
      <alignment horizontal="center"/>
    </xf>
    <xf numFmtId="0" fontId="125" fillId="0" borderId="0" applyFont="0" applyFill="0" applyBorder="0" applyAlignment="0" applyProtection="0"/>
    <xf numFmtId="0" fontId="125" fillId="0" borderId="0" applyFont="0" applyFill="0" applyBorder="0" applyAlignment="0" applyProtection="0"/>
    <xf numFmtId="0" fontId="29" fillId="0" borderId="0">
      <alignment vertical="center"/>
    </xf>
  </cellStyleXfs>
  <cellXfs count="1952">
    <xf numFmtId="0" fontId="0" fillId="0" borderId="0" xfId="0"/>
    <xf numFmtId="3" fontId="191" fillId="0" borderId="24" xfId="119" applyNumberFormat="1" applyFont="1" applyFill="1" applyBorder="1" applyAlignment="1">
      <alignment horizontal="right"/>
    </xf>
    <xf numFmtId="0" fontId="282" fillId="0" borderId="25" xfId="0" applyNumberFormat="1" applyFont="1" applyFill="1" applyBorder="1" applyAlignment="1" applyProtection="1">
      <alignment horizontal="right" vertical="top" wrapText="1"/>
    </xf>
    <xf numFmtId="0" fontId="281" fillId="0" borderId="25" xfId="0" applyNumberFormat="1" applyFont="1" applyFill="1" applyBorder="1" applyAlignment="1" applyProtection="1">
      <alignment horizontal="right" vertical="top" wrapText="1"/>
    </xf>
    <xf numFmtId="3" fontId="138" fillId="0" borderId="0" xfId="217" applyNumberFormat="1" applyFont="1" applyAlignment="1">
      <alignment horizontal="center"/>
    </xf>
    <xf numFmtId="3" fontId="136" fillId="0" borderId="0" xfId="217" applyNumberFormat="1" applyFont="1" applyAlignment="1">
      <alignment horizontal="right"/>
    </xf>
    <xf numFmtId="3" fontId="132" fillId="0" borderId="0" xfId="217" applyNumberFormat="1" applyFont="1" applyAlignment="1">
      <alignment horizontal="left"/>
    </xf>
    <xf numFmtId="3" fontId="136" fillId="0" borderId="0" xfId="217" applyNumberFormat="1" applyFont="1" applyAlignment="1">
      <alignment horizontal="center"/>
    </xf>
    <xf numFmtId="3" fontId="139" fillId="0" borderId="0" xfId="217" applyNumberFormat="1" applyFont="1" applyAlignment="1">
      <alignment horizontal="center"/>
    </xf>
    <xf numFmtId="0" fontId="15" fillId="0" borderId="0" xfId="0" applyFont="1" applyFill="1" applyAlignment="1">
      <alignment horizontal="center"/>
    </xf>
    <xf numFmtId="0" fontId="8"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0" borderId="0" xfId="0" applyFont="1"/>
    <xf numFmtId="3" fontId="0" fillId="0" borderId="0" xfId="0" applyNumberFormat="1"/>
    <xf numFmtId="0" fontId="14" fillId="0" borderId="0" xfId="0" applyFont="1" applyAlignment="1">
      <alignment horizontal="center"/>
    </xf>
    <xf numFmtId="0" fontId="16" fillId="0" borderId="0" xfId="0" applyFont="1" applyFill="1" applyAlignment="1">
      <alignment horizontal="center"/>
    </xf>
    <xf numFmtId="0" fontId="17" fillId="0" borderId="0" xfId="0" applyFont="1" applyFill="1"/>
    <xf numFmtId="0" fontId="0" fillId="0" borderId="0" xfId="0" applyAlignment="1"/>
    <xf numFmtId="0" fontId="0" fillId="0" borderId="0" xfId="0" applyFill="1" applyAlignment="1"/>
    <xf numFmtId="0" fontId="19" fillId="0" borderId="0" xfId="0" applyFont="1" applyBorder="1" applyAlignment="1">
      <alignment horizontal="center"/>
    </xf>
    <xf numFmtId="0" fontId="20" fillId="0" borderId="6" xfId="0" applyFont="1" applyBorder="1" applyAlignment="1"/>
    <xf numFmtId="0" fontId="21" fillId="0" borderId="0" xfId="0" applyFont="1" applyBorder="1" applyAlignment="1">
      <alignment horizontal="center"/>
    </xf>
    <xf numFmtId="0" fontId="20" fillId="0" borderId="0" xfId="0" applyFont="1"/>
    <xf numFmtId="164" fontId="22" fillId="0" borderId="13" xfId="120" applyNumberFormat="1" applyFont="1" applyBorder="1" applyAlignment="1">
      <alignment horizontal="center" vertical="center" shrinkToFit="1"/>
    </xf>
    <xf numFmtId="164" fontId="22" fillId="0" borderId="13" xfId="120" applyNumberFormat="1" applyFont="1" applyFill="1" applyBorder="1" applyAlignment="1">
      <alignment horizontal="center" vertical="center" shrinkToFit="1"/>
    </xf>
    <xf numFmtId="164" fontId="23" fillId="0" borderId="13" xfId="120" applyNumberFormat="1" applyFont="1" applyFill="1" applyBorder="1" applyAlignment="1">
      <alignment horizontal="center" vertical="center" shrinkToFit="1"/>
    </xf>
    <xf numFmtId="49" fontId="24" fillId="0" borderId="6" xfId="218" applyNumberFormat="1" applyFont="1" applyBorder="1" applyAlignment="1">
      <alignment horizontal="left" shrinkToFit="1"/>
    </xf>
    <xf numFmtId="49" fontId="24" fillId="0" borderId="6" xfId="218" applyNumberFormat="1" applyFont="1" applyBorder="1" applyAlignment="1">
      <alignment horizontal="left"/>
    </xf>
    <xf numFmtId="164" fontId="25" fillId="0" borderId="6" xfId="120" applyNumberFormat="1" applyFont="1" applyFill="1" applyBorder="1"/>
    <xf numFmtId="165" fontId="25" fillId="0" borderId="6" xfId="218" applyNumberFormat="1" applyFont="1" applyFill="1" applyBorder="1"/>
    <xf numFmtId="49" fontId="26" fillId="0" borderId="16" xfId="218" applyNumberFormat="1" applyFont="1" applyBorder="1" applyAlignment="1">
      <alignment wrapText="1"/>
    </xf>
    <xf numFmtId="49" fontId="27" fillId="0" borderId="16" xfId="218" quotePrefix="1" applyNumberFormat="1" applyFont="1" applyBorder="1" applyAlignment="1">
      <alignment horizontal="center"/>
    </xf>
    <xf numFmtId="165" fontId="28" fillId="28" borderId="16" xfId="120" applyNumberFormat="1" applyFont="1" applyFill="1" applyBorder="1" applyAlignment="1">
      <alignment shrinkToFit="1"/>
    </xf>
    <xf numFmtId="165" fontId="22" fillId="0" borderId="16" xfId="120" applyNumberFormat="1" applyFont="1" applyFill="1" applyBorder="1" applyAlignment="1">
      <alignment shrinkToFit="1"/>
    </xf>
    <xf numFmtId="0" fontId="27" fillId="0" borderId="16" xfId="218" applyFont="1" applyBorder="1"/>
    <xf numFmtId="164" fontId="27" fillId="0" borderId="16" xfId="120" applyNumberFormat="1" applyFont="1" applyFill="1" applyBorder="1" applyAlignment="1">
      <alignment shrinkToFit="1"/>
    </xf>
    <xf numFmtId="0" fontId="27" fillId="0" borderId="16" xfId="218" applyFont="1" applyFill="1" applyBorder="1" applyAlignment="1">
      <alignment shrinkToFit="1"/>
    </xf>
    <xf numFmtId="49" fontId="29" fillId="0" borderId="16" xfId="218" applyNumberFormat="1" applyFont="1" applyBorder="1" applyAlignment="1">
      <alignment wrapText="1"/>
    </xf>
    <xf numFmtId="165" fontId="27" fillId="0" borderId="16" xfId="120" applyNumberFormat="1" applyFont="1" applyFill="1" applyBorder="1" applyAlignment="1">
      <alignment shrinkToFit="1"/>
    </xf>
    <xf numFmtId="49" fontId="27" fillId="0" borderId="16" xfId="218" applyNumberFormat="1" applyFont="1" applyBorder="1" applyAlignment="1">
      <alignment horizontal="center"/>
    </xf>
    <xf numFmtId="164" fontId="31" fillId="28" borderId="16" xfId="120" applyNumberFormat="1" applyFont="1" applyFill="1" applyBorder="1" applyAlignment="1">
      <alignment shrinkToFit="1"/>
    </xf>
    <xf numFmtId="164" fontId="33" fillId="0" borderId="16" xfId="120" applyNumberFormat="1" applyFont="1" applyFill="1" applyBorder="1" applyAlignment="1">
      <alignment shrinkToFit="1"/>
    </xf>
    <xf numFmtId="44" fontId="26" fillId="0" borderId="16" xfId="218" applyNumberFormat="1" applyFont="1" applyBorder="1" applyAlignment="1">
      <alignment wrapText="1"/>
    </xf>
    <xf numFmtId="49" fontId="22" fillId="0" borderId="16" xfId="218" quotePrefix="1" applyNumberFormat="1" applyFont="1" applyBorder="1" applyAlignment="1">
      <alignment horizontal="center"/>
    </xf>
    <xf numFmtId="49" fontId="29" fillId="0" borderId="16" xfId="218" applyNumberFormat="1" applyFont="1" applyFill="1" applyBorder="1" applyAlignment="1">
      <alignment wrapText="1"/>
    </xf>
    <xf numFmtId="49" fontId="27" fillId="0" borderId="16" xfId="218" quotePrefix="1" applyNumberFormat="1" applyFont="1" applyFill="1" applyBorder="1" applyAlignment="1">
      <alignment horizontal="center"/>
    </xf>
    <xf numFmtId="164" fontId="31" fillId="0" borderId="16" xfId="120" applyNumberFormat="1" applyFont="1" applyFill="1" applyBorder="1" applyAlignment="1">
      <alignment shrinkToFit="1"/>
    </xf>
    <xf numFmtId="0" fontId="0" fillId="0" borderId="0" xfId="0" applyFill="1"/>
    <xf numFmtId="166" fontId="27" fillId="0" borderId="16" xfId="216" applyNumberFormat="1" applyFont="1" applyFill="1" applyBorder="1" applyAlignment="1" applyProtection="1">
      <alignment horizontal="center"/>
    </xf>
    <xf numFmtId="164" fontId="27" fillId="28" borderId="16" xfId="120" applyNumberFormat="1" applyFont="1" applyFill="1" applyBorder="1" applyAlignment="1">
      <alignment shrinkToFit="1"/>
    </xf>
    <xf numFmtId="0" fontId="22" fillId="0" borderId="16" xfId="218" applyFont="1" applyBorder="1" applyAlignment="1">
      <alignment horizontal="center"/>
    </xf>
    <xf numFmtId="164" fontId="28" fillId="0" borderId="16" xfId="120" applyNumberFormat="1" applyFont="1" applyFill="1" applyBorder="1" applyAlignment="1">
      <alignment shrinkToFit="1"/>
    </xf>
    <xf numFmtId="164" fontId="22" fillId="0" borderId="16" xfId="120" applyNumberFormat="1" applyFont="1" applyFill="1" applyBorder="1" applyAlignment="1">
      <alignment shrinkToFit="1"/>
    </xf>
    <xf numFmtId="49" fontId="22" fillId="0" borderId="16" xfId="218" applyNumberFormat="1" applyFont="1" applyBorder="1" applyAlignment="1">
      <alignment wrapText="1"/>
    </xf>
    <xf numFmtId="0" fontId="27" fillId="0" borderId="16" xfId="218" applyFont="1" applyBorder="1" applyAlignment="1">
      <alignment horizontal="center"/>
    </xf>
    <xf numFmtId="0" fontId="29" fillId="0" borderId="16" xfId="218" applyFont="1" applyBorder="1" applyAlignment="1">
      <alignment wrapText="1"/>
    </xf>
    <xf numFmtId="0" fontId="29" fillId="0" borderId="16" xfId="218" applyFont="1" applyFill="1" applyBorder="1" applyAlignment="1">
      <alignment wrapText="1"/>
    </xf>
    <xf numFmtId="49" fontId="27" fillId="0" borderId="16" xfId="218" applyNumberFormat="1" applyFont="1" applyFill="1" applyBorder="1" applyAlignment="1">
      <alignment horizontal="center"/>
    </xf>
    <xf numFmtId="0" fontId="30" fillId="0" borderId="0" xfId="0" applyFont="1" applyFill="1"/>
    <xf numFmtId="49" fontId="22" fillId="0" borderId="26" xfId="218" applyNumberFormat="1" applyFont="1" applyBorder="1" applyAlignment="1">
      <alignment wrapText="1"/>
    </xf>
    <xf numFmtId="0" fontId="27" fillId="0" borderId="26" xfId="218" applyFont="1" applyBorder="1"/>
    <xf numFmtId="164" fontId="33" fillId="0" borderId="26" xfId="120" applyNumberFormat="1" applyFont="1" applyFill="1" applyBorder="1" applyAlignment="1">
      <alignment shrinkToFit="1"/>
    </xf>
    <xf numFmtId="164" fontId="27" fillId="0" borderId="26" xfId="120" applyNumberFormat="1" applyFont="1" applyFill="1" applyBorder="1" applyAlignment="1">
      <alignment shrinkToFit="1"/>
    </xf>
    <xf numFmtId="0" fontId="26" fillId="0" borderId="16" xfId="218" applyFont="1" applyBorder="1" applyAlignment="1">
      <alignment wrapText="1"/>
    </xf>
    <xf numFmtId="164" fontId="22" fillId="0" borderId="0" xfId="120" applyNumberFormat="1" applyFont="1" applyBorder="1"/>
    <xf numFmtId="49" fontId="35" fillId="0" borderId="16" xfId="218" applyNumberFormat="1" applyFont="1" applyBorder="1" applyAlignment="1">
      <alignment wrapText="1"/>
    </xf>
    <xf numFmtId="49" fontId="22" fillId="0" borderId="16" xfId="218" applyNumberFormat="1" applyFont="1" applyBorder="1" applyAlignment="1">
      <alignment horizontal="center"/>
    </xf>
    <xf numFmtId="164" fontId="23" fillId="0" borderId="16" xfId="120" applyNumberFormat="1" applyFont="1" applyFill="1" applyBorder="1" applyAlignment="1">
      <alignment shrinkToFit="1"/>
    </xf>
    <xf numFmtId="49" fontId="35" fillId="0" borderId="27" xfId="218" applyNumberFormat="1" applyFont="1" applyBorder="1" applyAlignment="1">
      <alignment wrapText="1"/>
    </xf>
    <xf numFmtId="49" fontId="22" fillId="0" borderId="27" xfId="218" applyNumberFormat="1" applyFont="1" applyBorder="1" applyAlignment="1">
      <alignment horizontal="center" vertical="center"/>
    </xf>
    <xf numFmtId="164" fontId="28" fillId="0" borderId="27" xfId="120" applyNumberFormat="1" applyFont="1" applyFill="1" applyBorder="1" applyAlignment="1">
      <alignment shrinkToFit="1"/>
    </xf>
    <xf numFmtId="164" fontId="22" fillId="0" borderId="27" xfId="120" applyNumberFormat="1" applyFont="1" applyFill="1" applyBorder="1" applyAlignment="1">
      <alignment shrinkToFit="1"/>
    </xf>
    <xf numFmtId="49" fontId="35" fillId="0" borderId="0" xfId="218" applyNumberFormat="1" applyFont="1" applyBorder="1" applyAlignment="1">
      <alignment wrapText="1"/>
    </xf>
    <xf numFmtId="49" fontId="22" fillId="0" borderId="0" xfId="218" applyNumberFormat="1" applyFont="1" applyBorder="1" applyAlignment="1">
      <alignment horizontal="center" vertical="center"/>
    </xf>
    <xf numFmtId="164" fontId="22" fillId="0" borderId="0" xfId="120" applyNumberFormat="1" applyFont="1" applyFill="1" applyBorder="1"/>
    <xf numFmtId="0" fontId="19" fillId="0" borderId="0" xfId="0" applyFont="1" applyFill="1" applyBorder="1" applyAlignment="1">
      <alignment horizontal="center"/>
    </xf>
    <xf numFmtId="0" fontId="37" fillId="0" borderId="0" xfId="0" applyFont="1" applyAlignment="1">
      <alignment horizontal="center"/>
    </xf>
    <xf numFmtId="0" fontId="38" fillId="0" borderId="0" xfId="0" applyFont="1"/>
    <xf numFmtId="0" fontId="1" fillId="0" borderId="0" xfId="0" applyFont="1"/>
    <xf numFmtId="37" fontId="0" fillId="0" borderId="0" xfId="0" applyNumberFormat="1"/>
    <xf numFmtId="0" fontId="18" fillId="0" borderId="0" xfId="0" applyFont="1"/>
    <xf numFmtId="0" fontId="17" fillId="0" borderId="0" xfId="0" applyFont="1" applyAlignment="1"/>
    <xf numFmtId="0" fontId="17" fillId="0" borderId="0" xfId="0" applyFont="1"/>
    <xf numFmtId="37" fontId="1" fillId="0" borderId="0" xfId="0" applyNumberFormat="1" applyFont="1"/>
    <xf numFmtId="3" fontId="133" fillId="36" borderId="0" xfId="217" applyNumberFormat="1" applyFont="1" applyFill="1"/>
    <xf numFmtId="3" fontId="133" fillId="28" borderId="0" xfId="217" applyNumberFormat="1" applyFont="1" applyFill="1"/>
    <xf numFmtId="3" fontId="134" fillId="28" borderId="0" xfId="217" applyNumberFormat="1" applyFont="1" applyFill="1"/>
    <xf numFmtId="3" fontId="80" fillId="28" borderId="0" xfId="217" applyNumberFormat="1" applyFill="1" applyBorder="1"/>
    <xf numFmtId="3" fontId="80" fillId="28" borderId="0" xfId="217" applyNumberFormat="1" applyFill="1"/>
    <xf numFmtId="3" fontId="80" fillId="0" borderId="0" xfId="217" applyNumberFormat="1"/>
    <xf numFmtId="3" fontId="80" fillId="37" borderId="0" xfId="217" applyNumberFormat="1" applyFill="1"/>
    <xf numFmtId="3" fontId="135" fillId="0" borderId="0" xfId="217" applyNumberFormat="1" applyFont="1" applyAlignment="1"/>
    <xf numFmtId="3" fontId="137" fillId="0" borderId="0" xfId="217" applyNumberFormat="1" applyFont="1" applyAlignment="1">
      <alignment horizontal="center"/>
    </xf>
    <xf numFmtId="3" fontId="140" fillId="0" borderId="0" xfId="217" applyNumberFormat="1" applyFont="1" applyFill="1"/>
    <xf numFmtId="3" fontId="141" fillId="0" borderId="0" xfId="217" applyNumberFormat="1" applyFont="1"/>
    <xf numFmtId="205" fontId="80" fillId="0" borderId="0" xfId="96" applyNumberFormat="1" applyFont="1" applyAlignment="1">
      <alignment horizontal="center"/>
    </xf>
    <xf numFmtId="205" fontId="80" fillId="0" borderId="0" xfId="96" applyNumberFormat="1" applyFont="1" applyFill="1" applyAlignment="1">
      <alignment horizontal="center"/>
    </xf>
    <xf numFmtId="205" fontId="80" fillId="0" borderId="0" xfId="96" applyNumberFormat="1" applyFont="1" applyFill="1"/>
    <xf numFmtId="3" fontId="80" fillId="0" borderId="0" xfId="217" applyNumberFormat="1" applyFill="1"/>
    <xf numFmtId="0" fontId="133" fillId="36" borderId="0" xfId="217" applyFont="1" applyFill="1"/>
    <xf numFmtId="0" fontId="133" fillId="28" borderId="0" xfId="217" applyFont="1" applyFill="1"/>
    <xf numFmtId="0" fontId="134" fillId="28" borderId="0" xfId="217" applyFont="1" applyFill="1"/>
    <xf numFmtId="204" fontId="80" fillId="0" borderId="0" xfId="96" applyNumberFormat="1" applyFont="1"/>
    <xf numFmtId="3" fontId="143" fillId="0" borderId="28" xfId="217" applyNumberFormat="1" applyFont="1" applyBorder="1" applyAlignment="1">
      <alignment horizontal="center"/>
    </xf>
    <xf numFmtId="242" fontId="145" fillId="36" borderId="0" xfId="217" applyNumberFormat="1" applyFont="1" applyFill="1"/>
    <xf numFmtId="242" fontId="145" fillId="28" borderId="0" xfId="217" applyNumberFormat="1" applyFont="1" applyFill="1"/>
    <xf numFmtId="242" fontId="146" fillId="28" borderId="0" xfId="217" applyNumberFormat="1" applyFont="1" applyFill="1"/>
    <xf numFmtId="3" fontId="137" fillId="28" borderId="0" xfId="217" applyNumberFormat="1" applyFont="1" applyFill="1" applyBorder="1"/>
    <xf numFmtId="3" fontId="137" fillId="28" borderId="0" xfId="217" applyNumberFormat="1" applyFont="1" applyFill="1"/>
    <xf numFmtId="3" fontId="137" fillId="0" borderId="0" xfId="217" applyNumberFormat="1" applyFont="1"/>
    <xf numFmtId="3" fontId="137" fillId="37" borderId="0" xfId="217" applyNumberFormat="1" applyFont="1" applyFill="1"/>
    <xf numFmtId="3" fontId="143" fillId="0" borderId="25" xfId="217" applyNumberFormat="1" applyFont="1" applyBorder="1" applyAlignment="1">
      <alignment horizontal="center"/>
    </xf>
    <xf numFmtId="3" fontId="143" fillId="0" borderId="25" xfId="217" applyNumberFormat="1" applyFont="1" applyBorder="1" applyAlignment="1">
      <alignment horizontal="center" shrinkToFit="1"/>
    </xf>
    <xf numFmtId="3" fontId="144" fillId="0" borderId="13" xfId="217" applyNumberFormat="1" applyFont="1" applyFill="1" applyBorder="1" applyAlignment="1">
      <alignment horizontal="center" shrinkToFit="1"/>
    </xf>
    <xf numFmtId="3" fontId="143" fillId="0" borderId="29" xfId="217" applyNumberFormat="1" applyFont="1" applyFill="1" applyBorder="1" applyAlignment="1">
      <alignment horizontal="center" shrinkToFit="1"/>
    </xf>
    <xf numFmtId="3" fontId="144" fillId="0" borderId="30" xfId="217" applyNumberFormat="1" applyFont="1" applyFill="1" applyBorder="1" applyAlignment="1">
      <alignment horizontal="center" shrinkToFit="1"/>
    </xf>
    <xf numFmtId="3" fontId="148" fillId="36" borderId="0" xfId="217" applyNumberFormat="1" applyFont="1" applyFill="1"/>
    <xf numFmtId="3" fontId="148" fillId="28" borderId="0" xfId="217" applyNumberFormat="1" applyFont="1" applyFill="1"/>
    <xf numFmtId="3" fontId="149" fillId="28" borderId="0" xfId="217" applyNumberFormat="1" applyFont="1" applyFill="1"/>
    <xf numFmtId="3" fontId="145" fillId="28" borderId="0" xfId="217" applyNumberFormat="1" applyFont="1" applyFill="1" applyBorder="1" applyAlignment="1">
      <alignment horizontal="center"/>
    </xf>
    <xf numFmtId="3" fontId="145" fillId="28" borderId="0" xfId="217" applyNumberFormat="1" applyFont="1" applyFill="1" applyAlignment="1">
      <alignment horizontal="center"/>
    </xf>
    <xf numFmtId="3" fontId="145" fillId="38" borderId="0" xfId="217" applyNumberFormat="1" applyFont="1" applyFill="1" applyAlignment="1">
      <alignment horizontal="center"/>
    </xf>
    <xf numFmtId="3" fontId="150" fillId="0" borderId="31" xfId="217" applyNumberFormat="1" applyFont="1" applyBorder="1" applyAlignment="1">
      <alignment horizontal="left"/>
    </xf>
    <xf numFmtId="49" fontId="18" fillId="0" borderId="32" xfId="217" applyNumberFormat="1" applyFont="1" applyBorder="1" applyAlignment="1">
      <alignment horizontal="center"/>
    </xf>
    <xf numFmtId="3" fontId="151" fillId="0" borderId="15" xfId="217" applyNumberFormat="1" applyFont="1" applyBorder="1" applyAlignment="1">
      <alignment horizontal="center"/>
    </xf>
    <xf numFmtId="3" fontId="151" fillId="0" borderId="15" xfId="217" applyNumberFormat="1" applyFont="1" applyBorder="1" applyAlignment="1">
      <alignment horizontal="right" shrinkToFit="1"/>
    </xf>
    <xf numFmtId="3" fontId="150" fillId="0" borderId="15" xfId="217" applyNumberFormat="1" applyFont="1" applyFill="1" applyBorder="1" applyAlignment="1">
      <alignment horizontal="right" shrinkToFit="1"/>
    </xf>
    <xf numFmtId="3" fontId="150" fillId="0" borderId="33" xfId="217" applyNumberFormat="1" applyFont="1" applyFill="1" applyBorder="1" applyAlignment="1">
      <alignment horizontal="right" shrinkToFit="1"/>
    </xf>
    <xf numFmtId="3" fontId="150" fillId="0" borderId="34" xfId="217" applyNumberFormat="1" applyFont="1" applyFill="1" applyBorder="1" applyAlignment="1">
      <alignment horizontal="right" shrinkToFit="1"/>
    </xf>
    <xf numFmtId="3" fontId="150" fillId="28" borderId="0" xfId="217" applyNumberFormat="1" applyFont="1" applyFill="1" applyBorder="1"/>
    <xf numFmtId="3" fontId="152" fillId="0" borderId="31" xfId="217" applyNumberFormat="1" applyFont="1" applyBorder="1" applyAlignment="1">
      <alignment wrapText="1"/>
    </xf>
    <xf numFmtId="49" fontId="1" fillId="0" borderId="32" xfId="217" applyNumberFormat="1" applyFont="1" applyBorder="1" applyAlignment="1">
      <alignment horizontal="center"/>
    </xf>
    <xf numFmtId="3" fontId="153" fillId="0" borderId="16" xfId="217" applyNumberFormat="1" applyFont="1" applyBorder="1" applyAlignment="1">
      <alignment horizontal="center"/>
    </xf>
    <xf numFmtId="3" fontId="153" fillId="0" borderId="16" xfId="217" applyNumberFormat="1" applyFont="1" applyBorder="1" applyAlignment="1">
      <alignment horizontal="right" shrinkToFit="1"/>
    </xf>
    <xf numFmtId="3" fontId="152" fillId="0" borderId="16" xfId="217" applyNumberFormat="1" applyFont="1" applyFill="1" applyBorder="1" applyAlignment="1">
      <alignment horizontal="right" shrinkToFit="1"/>
    </xf>
    <xf numFmtId="3" fontId="154" fillId="0" borderId="35" xfId="217" applyNumberFormat="1" applyFont="1" applyFill="1" applyBorder="1" applyAlignment="1">
      <alignment horizontal="right" shrinkToFit="1"/>
    </xf>
    <xf numFmtId="3" fontId="152" fillId="0" borderId="36" xfId="217" applyNumberFormat="1" applyFont="1" applyFill="1" applyBorder="1" applyAlignment="1">
      <alignment horizontal="right" shrinkToFit="1"/>
    </xf>
    <xf numFmtId="3" fontId="152" fillId="28" borderId="0" xfId="217" applyNumberFormat="1" applyFont="1" applyFill="1" applyBorder="1"/>
    <xf numFmtId="3" fontId="80" fillId="28" borderId="0" xfId="217" applyNumberFormat="1" applyFont="1" applyFill="1"/>
    <xf numFmtId="3" fontId="80" fillId="0" borderId="0" xfId="217" applyNumberFormat="1" applyFont="1"/>
    <xf numFmtId="3" fontId="80" fillId="37" borderId="0" xfId="217" applyNumberFormat="1" applyFont="1" applyFill="1"/>
    <xf numFmtId="3" fontId="150" fillId="0" borderId="31" xfId="217" applyNumberFormat="1" applyFont="1" applyBorder="1" applyAlignment="1">
      <alignment horizontal="left" wrapText="1"/>
    </xf>
    <xf numFmtId="3" fontId="38" fillId="0" borderId="32" xfId="217" applyNumberFormat="1" applyFont="1" applyBorder="1" applyAlignment="1">
      <alignment horizontal="center"/>
    </xf>
    <xf numFmtId="3" fontId="151" fillId="0" borderId="16" xfId="217" applyNumberFormat="1" applyFont="1" applyBorder="1" applyAlignment="1">
      <alignment horizontal="center"/>
    </xf>
    <xf numFmtId="3" fontId="151" fillId="0" borderId="16" xfId="217" applyNumberFormat="1" applyFont="1" applyBorder="1" applyAlignment="1">
      <alignment horizontal="right" shrinkToFit="1"/>
    </xf>
    <xf numFmtId="3" fontId="150" fillId="0" borderId="26" xfId="217" applyNumberFormat="1" applyFont="1" applyFill="1" applyBorder="1" applyAlignment="1">
      <alignment horizontal="right" shrinkToFit="1"/>
    </xf>
    <xf numFmtId="3" fontId="150" fillId="0" borderId="32" xfId="217" applyNumberFormat="1" applyFont="1" applyFill="1" applyBorder="1" applyAlignment="1">
      <alignment horizontal="right" shrinkToFit="1"/>
    </xf>
    <xf numFmtId="3" fontId="150" fillId="0" borderId="37" xfId="217" applyNumberFormat="1" applyFont="1" applyFill="1" applyBorder="1" applyAlignment="1">
      <alignment horizontal="right" shrinkToFit="1"/>
    </xf>
    <xf numFmtId="3" fontId="137" fillId="0" borderId="16" xfId="217" applyNumberFormat="1" applyFont="1" applyFill="1" applyBorder="1" applyAlignment="1">
      <alignment horizontal="right" shrinkToFit="1"/>
    </xf>
    <xf numFmtId="3" fontId="155" fillId="0" borderId="35" xfId="217" applyNumberFormat="1" applyFont="1" applyFill="1" applyBorder="1" applyAlignment="1">
      <alignment horizontal="right" shrinkToFit="1"/>
    </xf>
    <xf numFmtId="3" fontId="137" fillId="0" borderId="36" xfId="217" applyNumberFormat="1" applyFont="1" applyFill="1" applyBorder="1" applyAlignment="1">
      <alignment horizontal="right" shrinkToFit="1"/>
    </xf>
    <xf numFmtId="3" fontId="151" fillId="0" borderId="16" xfId="217" applyNumberFormat="1" applyFont="1" applyFill="1" applyBorder="1" applyAlignment="1">
      <alignment horizontal="right" shrinkToFit="1"/>
    </xf>
    <xf numFmtId="3" fontId="150" fillId="0" borderId="35" xfId="217" applyNumberFormat="1" applyFont="1" applyFill="1" applyBorder="1" applyAlignment="1">
      <alignment horizontal="right" shrinkToFit="1"/>
    </xf>
    <xf numFmtId="3" fontId="151" fillId="0" borderId="36" xfId="217" applyNumberFormat="1" applyFont="1" applyFill="1" applyBorder="1" applyAlignment="1">
      <alignment horizontal="right" shrinkToFit="1"/>
    </xf>
    <xf numFmtId="245" fontId="148" fillId="28" borderId="0" xfId="217" applyNumberFormat="1" applyFont="1" applyFill="1"/>
    <xf numFmtId="3" fontId="152" fillId="0" borderId="31" xfId="217" applyNumberFormat="1" applyFont="1" applyBorder="1"/>
    <xf numFmtId="3" fontId="1" fillId="0" borderId="32" xfId="217" applyNumberFormat="1" applyFont="1" applyBorder="1" applyAlignment="1">
      <alignment horizontal="center"/>
    </xf>
    <xf numFmtId="3" fontId="152" fillId="0" borderId="35" xfId="217" applyNumberFormat="1" applyFont="1" applyFill="1" applyBorder="1" applyAlignment="1">
      <alignment horizontal="right" shrinkToFit="1"/>
    </xf>
    <xf numFmtId="3" fontId="152" fillId="0" borderId="31" xfId="217" applyNumberFormat="1" applyFont="1" applyBorder="1" applyAlignment="1"/>
    <xf numFmtId="3" fontId="80" fillId="0" borderId="32" xfId="217" applyNumberFormat="1" applyFont="1" applyBorder="1" applyAlignment="1">
      <alignment horizontal="center"/>
    </xf>
    <xf numFmtId="3" fontId="136" fillId="0" borderId="31" xfId="217" applyNumberFormat="1" applyFont="1" applyBorder="1" applyAlignment="1"/>
    <xf numFmtId="3" fontId="156" fillId="0" borderId="16" xfId="217" applyNumberFormat="1" applyFont="1" applyBorder="1" applyAlignment="1">
      <alignment horizontal="center"/>
    </xf>
    <xf numFmtId="3" fontId="156" fillId="0" borderId="16" xfId="217" applyNumberFormat="1" applyFont="1" applyBorder="1" applyAlignment="1">
      <alignment horizontal="right" shrinkToFit="1"/>
    </xf>
    <xf numFmtId="3" fontId="136" fillId="0" borderId="16" xfId="217" applyNumberFormat="1" applyFont="1" applyFill="1" applyBorder="1" applyAlignment="1">
      <alignment horizontal="right" shrinkToFit="1"/>
    </xf>
    <xf numFmtId="3" fontId="157" fillId="0" borderId="35" xfId="217" applyNumberFormat="1" applyFont="1" applyFill="1" applyBorder="1" applyAlignment="1">
      <alignment horizontal="right" shrinkToFit="1"/>
    </xf>
    <xf numFmtId="3" fontId="157" fillId="0" borderId="36" xfId="217" applyNumberFormat="1" applyFont="1" applyFill="1" applyBorder="1" applyAlignment="1">
      <alignment horizontal="right" shrinkToFit="1"/>
    </xf>
    <xf numFmtId="3" fontId="80" fillId="0" borderId="35" xfId="217" applyNumberFormat="1" applyFont="1" applyFill="1" applyBorder="1" applyAlignment="1">
      <alignment horizontal="right" shrinkToFit="1"/>
    </xf>
    <xf numFmtId="3" fontId="151" fillId="0" borderId="31" xfId="217" applyNumberFormat="1" applyFont="1" applyBorder="1"/>
    <xf numFmtId="3" fontId="150" fillId="0" borderId="36" xfId="217" applyNumberFormat="1" applyFont="1" applyFill="1" applyBorder="1" applyAlignment="1">
      <alignment horizontal="right" shrinkToFit="1"/>
    </xf>
    <xf numFmtId="3" fontId="17" fillId="0" borderId="32" xfId="217" applyNumberFormat="1" applyFont="1" applyBorder="1" applyAlignment="1">
      <alignment horizontal="center"/>
    </xf>
    <xf numFmtId="3" fontId="159" fillId="0" borderId="0" xfId="217" applyNumberFormat="1" applyFont="1"/>
    <xf numFmtId="3" fontId="150" fillId="0" borderId="31" xfId="217" applyNumberFormat="1" applyFont="1" applyBorder="1"/>
    <xf numFmtId="3" fontId="150" fillId="0" borderId="16" xfId="217" applyNumberFormat="1" applyFont="1" applyFill="1" applyBorder="1" applyAlignment="1">
      <alignment horizontal="right" shrinkToFit="1"/>
    </xf>
    <xf numFmtId="3" fontId="38" fillId="28" borderId="0" xfId="217" applyNumberFormat="1" applyFont="1" applyFill="1"/>
    <xf numFmtId="3" fontId="18" fillId="0" borderId="0" xfId="217" applyNumberFormat="1" applyFont="1"/>
    <xf numFmtId="38" fontId="153" fillId="0" borderId="16" xfId="217" applyNumberFormat="1" applyFont="1" applyBorder="1" applyAlignment="1">
      <alignment horizontal="right" shrinkToFit="1"/>
    </xf>
    <xf numFmtId="37" fontId="136" fillId="0" borderId="16" xfId="217" applyNumberFormat="1" applyFont="1" applyFill="1" applyBorder="1" applyAlignment="1">
      <alignment horizontal="right" shrinkToFit="1"/>
    </xf>
    <xf numFmtId="38" fontId="153" fillId="0" borderId="35" xfId="217" applyNumberFormat="1" applyFont="1" applyFill="1" applyBorder="1" applyAlignment="1">
      <alignment horizontal="right" shrinkToFit="1"/>
    </xf>
    <xf numFmtId="38" fontId="153" fillId="0" borderId="36" xfId="217" applyNumberFormat="1" applyFont="1" applyFill="1" applyBorder="1" applyAlignment="1">
      <alignment horizontal="right" shrinkToFit="1"/>
    </xf>
    <xf numFmtId="3" fontId="17" fillId="28" borderId="0" xfId="217" applyNumberFormat="1" applyFont="1" applyFill="1"/>
    <xf numFmtId="3" fontId="160" fillId="0" borderId="31" xfId="217" applyNumberFormat="1" applyFont="1" applyBorder="1" applyAlignment="1">
      <alignment horizontal="left"/>
    </xf>
    <xf numFmtId="3" fontId="161" fillId="0" borderId="32" xfId="217" applyNumberFormat="1" applyFont="1" applyBorder="1" applyAlignment="1">
      <alignment horizontal="center"/>
    </xf>
    <xf numFmtId="3" fontId="162" fillId="0" borderId="16" xfId="217" applyNumberFormat="1" applyFont="1" applyBorder="1" applyAlignment="1">
      <alignment horizontal="center"/>
    </xf>
    <xf numFmtId="37" fontId="162" fillId="0" borderId="16" xfId="217" applyNumberFormat="1" applyFont="1" applyBorder="1" applyAlignment="1">
      <alignment horizontal="right" shrinkToFit="1"/>
    </xf>
    <xf numFmtId="37" fontId="163" fillId="0" borderId="16" xfId="217" applyNumberFormat="1" applyFont="1" applyFill="1" applyBorder="1" applyAlignment="1">
      <alignment horizontal="right" shrinkToFit="1"/>
    </xf>
    <xf numFmtId="37" fontId="162" fillId="0" borderId="35" xfId="217" applyNumberFormat="1" applyFont="1" applyFill="1" applyBorder="1" applyAlignment="1">
      <alignment horizontal="right" shrinkToFit="1"/>
    </xf>
    <xf numFmtId="37" fontId="163" fillId="0" borderId="36" xfId="217" applyNumberFormat="1" applyFont="1" applyFill="1" applyBorder="1" applyAlignment="1">
      <alignment horizontal="right" shrinkToFit="1"/>
    </xf>
    <xf numFmtId="3" fontId="164" fillId="36" borderId="0" xfId="217" applyNumberFormat="1" applyFont="1" applyFill="1"/>
    <xf numFmtId="3" fontId="164" fillId="28" borderId="0" xfId="217" applyNumberFormat="1" applyFont="1" applyFill="1"/>
    <xf numFmtId="3" fontId="165" fillId="28" borderId="0" xfId="217" applyNumberFormat="1" applyFont="1" applyFill="1" applyBorder="1"/>
    <xf numFmtId="3" fontId="166" fillId="28" borderId="0" xfId="217" applyNumberFormat="1" applyFont="1" applyFill="1"/>
    <xf numFmtId="3" fontId="164" fillId="0" borderId="0" xfId="217" applyNumberFormat="1" applyFont="1"/>
    <xf numFmtId="3" fontId="167" fillId="0" borderId="0" xfId="217" applyNumberFormat="1" applyFont="1"/>
    <xf numFmtId="3" fontId="164" fillId="37" borderId="0" xfId="217" applyNumberFormat="1" applyFont="1" applyFill="1"/>
    <xf numFmtId="3" fontId="168" fillId="0" borderId="31" xfId="217" applyNumberFormat="1" applyFont="1" applyBorder="1" applyAlignment="1">
      <alignment horizontal="left"/>
    </xf>
    <xf numFmtId="37" fontId="165" fillId="0" borderId="16" xfId="217" applyNumberFormat="1" applyFont="1" applyFill="1" applyBorder="1" applyAlignment="1">
      <alignment horizontal="right" shrinkToFit="1"/>
    </xf>
    <xf numFmtId="37" fontId="165" fillId="0" borderId="36" xfId="217" applyNumberFormat="1" applyFont="1" applyFill="1" applyBorder="1" applyAlignment="1">
      <alignment horizontal="right" shrinkToFit="1"/>
    </xf>
    <xf numFmtId="3" fontId="169" fillId="36" borderId="0" xfId="217" applyNumberFormat="1" applyFont="1" applyFill="1"/>
    <xf numFmtId="3" fontId="155" fillId="36" borderId="0" xfId="217" applyNumberFormat="1" applyFont="1" applyFill="1"/>
    <xf numFmtId="3" fontId="150" fillId="0" borderId="16" xfId="217" applyNumberFormat="1" applyFont="1" applyBorder="1" applyAlignment="1">
      <alignment horizontal="center"/>
    </xf>
    <xf numFmtId="244" fontId="148" fillId="28" borderId="0" xfId="217" applyNumberFormat="1" applyFont="1" applyFill="1"/>
    <xf numFmtId="236" fontId="137" fillId="0" borderId="0" xfId="217" applyNumberFormat="1" applyFont="1"/>
    <xf numFmtId="3" fontId="152" fillId="0" borderId="38" xfId="217" applyNumberFormat="1" applyFont="1" applyBorder="1"/>
    <xf numFmtId="3" fontId="1" fillId="0" borderId="39" xfId="217" applyNumberFormat="1" applyFont="1" applyBorder="1" applyAlignment="1">
      <alignment horizontal="center"/>
    </xf>
    <xf numFmtId="3" fontId="152" fillId="0" borderId="16" xfId="217" applyNumberFormat="1" applyFont="1" applyBorder="1" applyAlignment="1">
      <alignment horizontal="center"/>
    </xf>
    <xf numFmtId="3" fontId="80" fillId="0" borderId="16" xfId="217" applyNumberFormat="1" applyFont="1" applyFill="1" applyBorder="1" applyAlignment="1">
      <alignment horizontal="right" shrinkToFit="1"/>
    </xf>
    <xf numFmtId="3" fontId="80" fillId="0" borderId="36" xfId="217" applyNumberFormat="1" applyFont="1" applyFill="1" applyBorder="1" applyAlignment="1">
      <alignment horizontal="right" shrinkToFit="1"/>
    </xf>
    <xf numFmtId="236" fontId="80" fillId="28" borderId="0" xfId="217" applyNumberFormat="1" applyFont="1" applyFill="1" applyBorder="1"/>
    <xf numFmtId="3" fontId="152" fillId="0" borderId="40" xfId="217" applyNumberFormat="1" applyFont="1" applyBorder="1"/>
    <xf numFmtId="3" fontId="80" fillId="0" borderId="41" xfId="217" applyNumberFormat="1" applyFont="1" applyBorder="1" applyAlignment="1">
      <alignment horizontal="center"/>
    </xf>
    <xf numFmtId="3" fontId="152" fillId="0" borderId="42" xfId="217" applyNumberFormat="1" applyFont="1" applyBorder="1" applyAlignment="1">
      <alignment horizontal="center"/>
    </xf>
    <xf numFmtId="3" fontId="152" fillId="0" borderId="42" xfId="217" applyNumberFormat="1" applyFont="1" applyBorder="1" applyAlignment="1">
      <alignment horizontal="center" shrinkToFit="1"/>
    </xf>
    <xf numFmtId="3" fontId="152" fillId="0" borderId="42" xfId="217" applyNumberFormat="1" applyFont="1" applyFill="1" applyBorder="1" applyAlignment="1">
      <alignment horizontal="center" shrinkToFit="1"/>
    </xf>
    <xf numFmtId="3" fontId="152" fillId="0" borderId="42" xfId="217" applyNumberFormat="1" applyFont="1" applyFill="1" applyBorder="1" applyAlignment="1">
      <alignment shrinkToFit="1"/>
    </xf>
    <xf numFmtId="3" fontId="80" fillId="0" borderId="43" xfId="217" applyNumberFormat="1" applyFont="1" applyFill="1" applyBorder="1" applyAlignment="1">
      <alignment shrinkToFit="1"/>
    </xf>
    <xf numFmtId="3" fontId="80" fillId="28" borderId="0" xfId="217" applyNumberFormat="1" applyFont="1" applyFill="1" applyBorder="1"/>
    <xf numFmtId="3" fontId="152" fillId="0" borderId="0" xfId="217" applyNumberFormat="1" applyFont="1" applyBorder="1"/>
    <xf numFmtId="3" fontId="137" fillId="0" borderId="0" xfId="217" applyNumberFormat="1" applyFont="1" applyBorder="1" applyAlignment="1">
      <alignment horizontal="center"/>
    </xf>
    <xf numFmtId="3" fontId="152" fillId="0" borderId="0" xfId="217" applyNumberFormat="1" applyFont="1" applyBorder="1" applyAlignment="1">
      <alignment horizontal="center"/>
    </xf>
    <xf numFmtId="3" fontId="152" fillId="0" borderId="0" xfId="217" applyNumberFormat="1" applyFont="1" applyFill="1" applyBorder="1" applyAlignment="1">
      <alignment horizontal="center"/>
    </xf>
    <xf numFmtId="3" fontId="152" fillId="0" borderId="0" xfId="217" applyNumberFormat="1" applyFont="1" applyFill="1" applyBorder="1"/>
    <xf numFmtId="3" fontId="80" fillId="0" borderId="0" xfId="217" applyNumberFormat="1" applyFill="1" applyBorder="1"/>
    <xf numFmtId="3" fontId="144" fillId="0" borderId="0" xfId="217" applyNumberFormat="1" applyFont="1" applyAlignment="1">
      <alignment horizontal="center"/>
    </xf>
    <xf numFmtId="3" fontId="144" fillId="0" borderId="0" xfId="217" applyNumberFormat="1" applyFont="1"/>
    <xf numFmtId="3" fontId="144" fillId="0" borderId="0" xfId="217" applyNumberFormat="1" applyFont="1" applyAlignment="1"/>
    <xf numFmtId="3" fontId="144" fillId="0" borderId="0" xfId="217" applyNumberFormat="1" applyFont="1" applyFill="1" applyAlignment="1"/>
    <xf numFmtId="41" fontId="170" fillId="37" borderId="0" xfId="106" applyNumberFormat="1" applyFont="1" applyFill="1"/>
    <xf numFmtId="243" fontId="144" fillId="28" borderId="0" xfId="106" applyNumberFormat="1" applyFont="1" applyFill="1"/>
    <xf numFmtId="243" fontId="171" fillId="28" borderId="0" xfId="106" applyNumberFormat="1" applyFont="1" applyFill="1"/>
    <xf numFmtId="4" fontId="144" fillId="28" borderId="0" xfId="217" applyNumberFormat="1" applyFont="1" applyFill="1" applyBorder="1"/>
    <xf numFmtId="4" fontId="143" fillId="28" borderId="0" xfId="217" applyNumberFormat="1" applyFont="1" applyFill="1"/>
    <xf numFmtId="3" fontId="143" fillId="0" borderId="0" xfId="217" applyNumberFormat="1" applyFont="1"/>
    <xf numFmtId="3" fontId="143" fillId="37" borderId="0" xfId="217" applyNumberFormat="1" applyFont="1" applyFill="1"/>
    <xf numFmtId="3" fontId="80" fillId="0" borderId="0" xfId="217" applyNumberFormat="1" applyAlignment="1">
      <alignment horizontal="center"/>
    </xf>
    <xf numFmtId="3" fontId="172" fillId="28" borderId="0" xfId="217" applyNumberFormat="1" applyFont="1" applyFill="1" applyAlignment="1">
      <alignment horizontal="center"/>
    </xf>
    <xf numFmtId="3" fontId="173" fillId="28" borderId="0" xfId="217" applyNumberFormat="1" applyFont="1" applyFill="1" applyAlignment="1">
      <alignment horizontal="center"/>
    </xf>
    <xf numFmtId="3" fontId="172" fillId="28" borderId="0" xfId="217" applyNumberFormat="1" applyFont="1" applyFill="1"/>
    <xf numFmtId="3" fontId="174" fillId="37" borderId="0" xfId="217" applyNumberFormat="1" applyFont="1" applyFill="1"/>
    <xf numFmtId="3" fontId="175" fillId="28" borderId="0" xfId="217" applyNumberFormat="1" applyFont="1" applyFill="1"/>
    <xf numFmtId="3" fontId="140" fillId="28" borderId="0" xfId="217" applyNumberFormat="1" applyFont="1" applyFill="1"/>
    <xf numFmtId="236" fontId="175" fillId="28" borderId="0" xfId="217" applyNumberFormat="1" applyFont="1" applyFill="1" applyBorder="1"/>
    <xf numFmtId="3" fontId="176" fillId="28" borderId="0" xfId="217" applyNumberFormat="1" applyFont="1" applyFill="1" applyAlignment="1">
      <alignment horizontal="center"/>
    </xf>
    <xf numFmtId="0" fontId="177" fillId="28" borderId="0" xfId="217" applyFont="1" applyFill="1" applyBorder="1" applyAlignment="1">
      <alignment horizontal="left"/>
    </xf>
    <xf numFmtId="3" fontId="178" fillId="28" borderId="0" xfId="217" applyNumberFormat="1" applyFont="1" applyFill="1" applyBorder="1"/>
    <xf numFmtId="3" fontId="179" fillId="36" borderId="0" xfId="217" applyNumberFormat="1" applyFont="1" applyFill="1"/>
    <xf numFmtId="3" fontId="80" fillId="0" borderId="0" xfId="217" applyNumberFormat="1" applyFill="1" applyAlignment="1">
      <alignment horizontal="center"/>
    </xf>
    <xf numFmtId="236" fontId="80" fillId="28" borderId="0" xfId="217" applyNumberFormat="1" applyFill="1" applyBorder="1"/>
    <xf numFmtId="3" fontId="172" fillId="0" borderId="0" xfId="217" applyNumberFormat="1" applyFont="1" applyAlignment="1">
      <alignment horizontal="center"/>
    </xf>
    <xf numFmtId="4" fontId="80" fillId="28" borderId="0" xfId="217" applyNumberFormat="1" applyFill="1" applyBorder="1"/>
    <xf numFmtId="4" fontId="80" fillId="28" borderId="0" xfId="217" applyNumberFormat="1" applyFill="1"/>
    <xf numFmtId="3" fontId="150" fillId="0" borderId="0" xfId="217" applyNumberFormat="1" applyFont="1" applyAlignment="1">
      <alignment horizontal="center"/>
    </xf>
    <xf numFmtId="3" fontId="150" fillId="0" borderId="0" xfId="217" applyNumberFormat="1" applyFont="1" applyAlignment="1"/>
    <xf numFmtId="3" fontId="150" fillId="0" borderId="0" xfId="217" applyNumberFormat="1" applyFont="1" applyFill="1" applyAlignment="1"/>
    <xf numFmtId="3" fontId="152" fillId="0" borderId="0" xfId="217" applyNumberFormat="1" applyFont="1" applyFill="1"/>
    <xf numFmtId="3" fontId="180" fillId="36" borderId="0" xfId="217" applyNumberFormat="1" applyFont="1" applyFill="1"/>
    <xf numFmtId="3" fontId="180" fillId="28" borderId="0" xfId="217" applyNumberFormat="1" applyFont="1" applyFill="1"/>
    <xf numFmtId="3" fontId="181" fillId="28" borderId="0" xfId="217" applyNumberFormat="1" applyFont="1" applyFill="1"/>
    <xf numFmtId="4" fontId="152" fillId="28" borderId="0" xfId="217" applyNumberFormat="1" applyFont="1" applyFill="1" applyBorder="1"/>
    <xf numFmtId="3" fontId="152" fillId="28" borderId="0" xfId="217" applyNumberFormat="1" applyFont="1" applyFill="1"/>
    <xf numFmtId="3" fontId="152" fillId="0" borderId="0" xfId="217" applyNumberFormat="1" applyFont="1"/>
    <xf numFmtId="3" fontId="152" fillId="37" borderId="0" xfId="217" applyNumberFormat="1" applyFont="1" applyFill="1"/>
    <xf numFmtId="3" fontId="182" fillId="0" borderId="0" xfId="217" applyNumberFormat="1" applyFont="1" applyFill="1" applyAlignment="1">
      <alignment horizontal="center"/>
    </xf>
    <xf numFmtId="3" fontId="80" fillId="0" borderId="0" xfId="217" applyNumberFormat="1" applyAlignment="1">
      <alignment horizontal="center" shrinkToFit="1"/>
    </xf>
    <xf numFmtId="3" fontId="183" fillId="0" borderId="0" xfId="217" applyNumberFormat="1" applyFont="1" applyAlignment="1">
      <alignment horizontal="center"/>
    </xf>
    <xf numFmtId="3" fontId="182" fillId="0" borderId="0" xfId="217" applyNumberFormat="1" applyFont="1" applyAlignment="1">
      <alignment horizontal="center"/>
    </xf>
    <xf numFmtId="3" fontId="80" fillId="0" borderId="0" xfId="217" applyNumberFormat="1" applyFill="1" applyAlignment="1">
      <alignment shrinkToFit="1"/>
    </xf>
    <xf numFmtId="246" fontId="133" fillId="28" borderId="0" xfId="217" applyNumberFormat="1" applyFont="1" applyFill="1"/>
    <xf numFmtId="245" fontId="133" fillId="28" borderId="0" xfId="217" applyNumberFormat="1" applyFont="1" applyFill="1"/>
    <xf numFmtId="236" fontId="80" fillId="0" borderId="0" xfId="217" applyNumberFormat="1" applyAlignment="1">
      <alignment horizontal="center"/>
    </xf>
    <xf numFmtId="244" fontId="80" fillId="28" borderId="0" xfId="217" applyNumberFormat="1" applyFill="1"/>
    <xf numFmtId="43" fontId="80" fillId="0" borderId="0" xfId="96" applyFont="1" applyAlignment="1">
      <alignment horizontal="center"/>
    </xf>
    <xf numFmtId="0" fontId="188" fillId="0" borderId="0" xfId="0" applyFont="1" applyFill="1" applyAlignment="1">
      <alignment horizontal="center"/>
    </xf>
    <xf numFmtId="0" fontId="189" fillId="28" borderId="0" xfId="0" applyFont="1" applyFill="1" applyAlignment="1">
      <alignment horizontal="right"/>
    </xf>
    <xf numFmtId="0" fontId="190" fillId="0" borderId="0" xfId="0" applyFont="1" applyAlignment="1">
      <alignment horizontal="center"/>
    </xf>
    <xf numFmtId="0" fontId="191" fillId="0" borderId="0" xfId="0" applyFont="1"/>
    <xf numFmtId="167" fontId="191" fillId="38" borderId="0" xfId="119" applyNumberFormat="1" applyFont="1" applyFill="1"/>
    <xf numFmtId="3" fontId="191" fillId="0" borderId="0" xfId="0" applyNumberFormat="1" applyFont="1"/>
    <xf numFmtId="0" fontId="193" fillId="0" borderId="0" xfId="0" applyFont="1" applyFill="1" applyAlignment="1">
      <alignment horizontal="center"/>
    </xf>
    <xf numFmtId="0" fontId="189" fillId="28" borderId="0" xfId="0" applyFont="1" applyFill="1" applyAlignment="1">
      <alignment horizontal="right" vertical="center"/>
    </xf>
    <xf numFmtId="248" fontId="194" fillId="0" borderId="0" xfId="119" applyNumberFormat="1" applyFont="1" applyAlignment="1">
      <alignment vertical="center"/>
    </xf>
    <xf numFmtId="0" fontId="191" fillId="0" borderId="0" xfId="0" applyFont="1" applyAlignment="1">
      <alignment vertical="center"/>
    </xf>
    <xf numFmtId="167" fontId="191" fillId="38" borderId="0" xfId="119" applyNumberFormat="1" applyFont="1" applyFill="1" applyAlignment="1">
      <alignment vertical="center"/>
    </xf>
    <xf numFmtId="3" fontId="191" fillId="0" borderId="0" xfId="0" applyNumberFormat="1" applyFont="1" applyAlignment="1">
      <alignment vertical="center"/>
    </xf>
    <xf numFmtId="0" fontId="195" fillId="0" borderId="0" xfId="0" applyFont="1" applyAlignment="1">
      <alignment vertical="center"/>
    </xf>
    <xf numFmtId="0" fontId="191" fillId="0" borderId="0" xfId="0" applyFont="1" applyFill="1" applyAlignment="1">
      <alignment vertical="center"/>
    </xf>
    <xf numFmtId="43" fontId="194" fillId="0" borderId="0" xfId="0" applyNumberFormat="1" applyFont="1" applyAlignment="1">
      <alignment vertical="center"/>
    </xf>
    <xf numFmtId="0" fontId="196" fillId="0" borderId="0" xfId="0" applyFont="1" applyAlignment="1">
      <alignment horizontal="center"/>
    </xf>
    <xf numFmtId="0" fontId="140" fillId="39" borderId="0" xfId="0" applyFont="1" applyFill="1" applyAlignment="1">
      <alignment horizontal="right"/>
    </xf>
    <xf numFmtId="3" fontId="140" fillId="39" borderId="0" xfId="0" applyNumberFormat="1" applyFont="1" applyFill="1"/>
    <xf numFmtId="3" fontId="197" fillId="0" borderId="0" xfId="0" applyNumberFormat="1" applyFont="1"/>
    <xf numFmtId="0" fontId="198" fillId="0" borderId="0" xfId="0" applyFont="1"/>
    <xf numFmtId="0" fontId="199" fillId="0" borderId="0" xfId="0" applyFont="1"/>
    <xf numFmtId="167" fontId="199" fillId="38" borderId="0" xfId="119" applyNumberFormat="1" applyFont="1" applyFill="1"/>
    <xf numFmtId="3" fontId="199" fillId="0" borderId="0" xfId="0" applyNumberFormat="1" applyFont="1"/>
    <xf numFmtId="0" fontId="200" fillId="0" borderId="0" xfId="0" applyFont="1" applyAlignment="1">
      <alignment horizontal="center"/>
    </xf>
    <xf numFmtId="247" fontId="201" fillId="38" borderId="0" xfId="107" applyFont="1" applyFill="1" applyAlignment="1">
      <alignment horizontal="center"/>
    </xf>
    <xf numFmtId="167" fontId="202" fillId="39" borderId="0" xfId="119" applyNumberFormat="1" applyFont="1" applyFill="1" applyAlignment="1">
      <alignment horizontal="center"/>
    </xf>
    <xf numFmtId="0" fontId="191" fillId="0" borderId="0" xfId="0" applyFont="1" applyFill="1"/>
    <xf numFmtId="2" fontId="204" fillId="38" borderId="0" xfId="0" applyNumberFormat="1" applyFont="1" applyFill="1" applyAlignment="1">
      <alignment horizontal="center"/>
    </xf>
    <xf numFmtId="3" fontId="154" fillId="39" borderId="0" xfId="0" applyNumberFormat="1" applyFont="1" applyFill="1" applyAlignment="1">
      <alignment horizontal="center"/>
    </xf>
    <xf numFmtId="167" fontId="30" fillId="39" borderId="0" xfId="119" applyNumberFormat="1" applyFont="1" applyFill="1"/>
    <xf numFmtId="0" fontId="206" fillId="0" borderId="44" xfId="0" applyFont="1" applyFill="1" applyBorder="1" applyAlignment="1">
      <alignment horizontal="center" vertical="center"/>
    </xf>
    <xf numFmtId="0" fontId="207" fillId="0" borderId="44" xfId="0" applyFont="1" applyFill="1" applyBorder="1" applyAlignment="1">
      <alignment horizontal="center" vertical="center"/>
    </xf>
    <xf numFmtId="3" fontId="208" fillId="28" borderId="0" xfId="0" applyNumberFormat="1" applyFont="1" applyFill="1" applyAlignment="1">
      <alignment horizontal="right"/>
    </xf>
    <xf numFmtId="0" fontId="209" fillId="0" borderId="0" xfId="0" applyFont="1" applyAlignment="1">
      <alignment horizontal="center"/>
    </xf>
    <xf numFmtId="167" fontId="205" fillId="0" borderId="0" xfId="119" applyNumberFormat="1" applyFont="1" applyAlignment="1">
      <alignment horizontal="center"/>
    </xf>
    <xf numFmtId="0" fontId="205" fillId="0" borderId="0" xfId="0" applyFont="1" applyAlignment="1">
      <alignment horizontal="center"/>
    </xf>
    <xf numFmtId="167" fontId="205" fillId="38" borderId="0" xfId="119" applyNumberFormat="1" applyFont="1" applyFill="1" applyAlignment="1">
      <alignment horizontal="center"/>
    </xf>
    <xf numFmtId="3" fontId="205" fillId="0" borderId="0" xfId="0" applyNumberFormat="1" applyFont="1" applyAlignment="1">
      <alignment horizontal="center"/>
    </xf>
    <xf numFmtId="0" fontId="206" fillId="0" borderId="45" xfId="0" applyFont="1" applyFill="1" applyBorder="1" applyAlignment="1">
      <alignment horizontal="center" vertical="center"/>
    </xf>
    <xf numFmtId="0" fontId="207" fillId="0" borderId="45" xfId="0" applyFont="1" applyFill="1" applyBorder="1" applyAlignment="1">
      <alignment horizontal="center" vertical="center"/>
    </xf>
    <xf numFmtId="3" fontId="209" fillId="0" borderId="0" xfId="0" applyNumberFormat="1" applyFont="1" applyAlignment="1">
      <alignment horizontal="center"/>
    </xf>
    <xf numFmtId="167" fontId="205" fillId="0" borderId="0" xfId="0" applyNumberFormat="1" applyFont="1" applyAlignment="1">
      <alignment horizontal="center"/>
    </xf>
    <xf numFmtId="0" fontId="210" fillId="0" borderId="46" xfId="0" applyFont="1" applyBorder="1" applyAlignment="1">
      <alignment horizontal="center" vertical="center"/>
    </xf>
    <xf numFmtId="0" fontId="210" fillId="0" borderId="10" xfId="0" applyFont="1" applyFill="1" applyBorder="1" applyAlignment="1">
      <alignment horizontal="center" vertical="center"/>
    </xf>
    <xf numFmtId="0" fontId="210" fillId="0" borderId="13" xfId="0" applyFont="1" applyFill="1" applyBorder="1" applyAlignment="1">
      <alignment horizontal="center" vertical="center"/>
    </xf>
    <xf numFmtId="3" fontId="210" fillId="0" borderId="20" xfId="0" applyNumberFormat="1" applyFont="1" applyFill="1" applyBorder="1" applyAlignment="1">
      <alignment horizontal="center" vertical="center"/>
    </xf>
    <xf numFmtId="0" fontId="210" fillId="0" borderId="47" xfId="0" applyFont="1" applyFill="1" applyBorder="1" applyAlignment="1">
      <alignment horizontal="center" vertical="center"/>
    </xf>
    <xf numFmtId="167" fontId="211" fillId="28" borderId="0" xfId="119" applyNumberFormat="1" applyFont="1" applyFill="1" applyAlignment="1">
      <alignment horizontal="right" vertical="center"/>
    </xf>
    <xf numFmtId="3" fontId="212" fillId="0" borderId="0" xfId="0" applyNumberFormat="1" applyFont="1" applyAlignment="1">
      <alignment horizontal="center" vertical="center"/>
    </xf>
    <xf numFmtId="0" fontId="213" fillId="0" borderId="0" xfId="0" applyFont="1" applyAlignment="1">
      <alignment horizontal="center" vertical="center"/>
    </xf>
    <xf numFmtId="167" fontId="213" fillId="38" borderId="0" xfId="119" applyNumberFormat="1" applyFont="1" applyFill="1" applyAlignment="1">
      <alignment horizontal="center" vertical="center"/>
    </xf>
    <xf numFmtId="3" fontId="213" fillId="0" borderId="0" xfId="0" applyNumberFormat="1" applyFont="1" applyAlignment="1">
      <alignment horizontal="center" vertical="center"/>
    </xf>
    <xf numFmtId="0" fontId="214" fillId="0" borderId="48" xfId="0" applyFont="1" applyBorder="1"/>
    <xf numFmtId="0" fontId="215" fillId="0" borderId="33" xfId="0" applyFont="1" applyFill="1" applyBorder="1" applyAlignment="1">
      <alignment horizontal="center"/>
    </xf>
    <xf numFmtId="0" fontId="215" fillId="0" borderId="49" xfId="0" applyFont="1" applyFill="1" applyBorder="1" applyAlignment="1">
      <alignment horizontal="center"/>
    </xf>
    <xf numFmtId="3" fontId="216" fillId="0" borderId="50" xfId="0" applyNumberFormat="1" applyFont="1" applyFill="1" applyBorder="1"/>
    <xf numFmtId="3" fontId="217" fillId="0" borderId="51" xfId="0" applyNumberFormat="1" applyFont="1" applyFill="1" applyBorder="1"/>
    <xf numFmtId="3" fontId="204" fillId="38" borderId="0" xfId="0" applyNumberFormat="1" applyFont="1" applyFill="1" applyAlignment="1">
      <alignment horizontal="right"/>
    </xf>
    <xf numFmtId="3" fontId="218" fillId="0" borderId="0" xfId="0" applyNumberFormat="1" applyFont="1"/>
    <xf numFmtId="167" fontId="219" fillId="38" borderId="0" xfId="119" applyNumberFormat="1" applyFont="1" applyFill="1"/>
    <xf numFmtId="3" fontId="220" fillId="0" borderId="0" xfId="119" applyNumberFormat="1" applyFont="1"/>
    <xf numFmtId="3" fontId="220" fillId="0" borderId="0" xfId="0" applyNumberFormat="1" applyFont="1"/>
    <xf numFmtId="0" fontId="221" fillId="0" borderId="52" xfId="0" applyFont="1" applyBorder="1"/>
    <xf numFmtId="0" fontId="215" fillId="0" borderId="32" xfId="0" applyFont="1" applyFill="1" applyBorder="1" applyAlignment="1">
      <alignment horizontal="center"/>
    </xf>
    <xf numFmtId="0" fontId="215" fillId="0" borderId="53" xfId="0" applyFont="1" applyFill="1" applyBorder="1" applyAlignment="1">
      <alignment horizontal="center"/>
    </xf>
    <xf numFmtId="3" fontId="222" fillId="0" borderId="54" xfId="0" applyNumberFormat="1" applyFont="1" applyFill="1" applyBorder="1"/>
    <xf numFmtId="3" fontId="215" fillId="0" borderId="55" xfId="0" applyNumberFormat="1" applyFont="1" applyFill="1" applyBorder="1"/>
    <xf numFmtId="3" fontId="223" fillId="28" borderId="0" xfId="0" applyNumberFormat="1" applyFont="1" applyFill="1" applyAlignment="1">
      <alignment horizontal="right"/>
    </xf>
    <xf numFmtId="244" fontId="218" fillId="0" borderId="0" xfId="0" applyNumberFormat="1" applyFont="1"/>
    <xf numFmtId="248" fontId="224" fillId="0" borderId="0" xfId="119" applyFont="1"/>
    <xf numFmtId="167" fontId="220" fillId="38" borderId="0" xfId="119" applyNumberFormat="1" applyFont="1" applyFill="1"/>
    <xf numFmtId="167" fontId="198" fillId="0" borderId="0" xfId="119" applyNumberFormat="1" applyFont="1"/>
    <xf numFmtId="0" fontId="225" fillId="0" borderId="52" xfId="0" applyFont="1" applyBorder="1"/>
    <xf numFmtId="0" fontId="226" fillId="0" borderId="32" xfId="0" applyFont="1" applyFill="1" applyBorder="1" applyAlignment="1">
      <alignment horizontal="center"/>
    </xf>
    <xf numFmtId="0" fontId="226" fillId="0" borderId="53" xfId="0" applyFont="1" applyFill="1" applyBorder="1" applyAlignment="1">
      <alignment horizontal="center"/>
    </xf>
    <xf numFmtId="3" fontId="227" fillId="0" borderId="56" xfId="0" applyNumberFormat="1" applyFont="1" applyFill="1" applyBorder="1"/>
    <xf numFmtId="3" fontId="228" fillId="0" borderId="57" xfId="0" applyNumberFormat="1" applyFont="1" applyFill="1" applyBorder="1"/>
    <xf numFmtId="0" fontId="229" fillId="28" borderId="0" xfId="0" applyFont="1" applyFill="1" applyAlignment="1">
      <alignment horizontal="right"/>
    </xf>
    <xf numFmtId="248" fontId="226" fillId="0" borderId="0" xfId="119" applyNumberFormat="1" applyFont="1"/>
    <xf numFmtId="0" fontId="230" fillId="0" borderId="0" xfId="0" applyFont="1"/>
    <xf numFmtId="0" fontId="231" fillId="0" borderId="52" xfId="0" applyFont="1" applyBorder="1"/>
    <xf numFmtId="0" fontId="232" fillId="0" borderId="32" xfId="0" applyFont="1" applyFill="1" applyBorder="1" applyAlignment="1">
      <alignment horizontal="center"/>
    </xf>
    <xf numFmtId="0" fontId="232" fillId="0" borderId="53" xfId="0" applyFont="1" applyFill="1" applyBorder="1" applyAlignment="1">
      <alignment horizontal="center"/>
    </xf>
    <xf numFmtId="3" fontId="233" fillId="0" borderId="54" xfId="0" applyNumberFormat="1" applyFont="1" applyFill="1" applyBorder="1"/>
    <xf numFmtId="3" fontId="234" fillId="0" borderId="55" xfId="0" applyNumberFormat="1" applyFont="1" applyFill="1" applyBorder="1"/>
    <xf numFmtId="167" fontId="194" fillId="0" borderId="0" xfId="0" applyNumberFormat="1" applyFont="1"/>
    <xf numFmtId="167" fontId="191" fillId="0" borderId="0" xfId="119" applyNumberFormat="1" applyFont="1" applyAlignment="1">
      <alignment horizontal="right"/>
    </xf>
    <xf numFmtId="167" fontId="230" fillId="0" borderId="0" xfId="119" applyNumberFormat="1" applyFont="1"/>
    <xf numFmtId="0" fontId="235" fillId="0" borderId="0" xfId="0" applyFont="1"/>
    <xf numFmtId="167" fontId="191" fillId="0" borderId="0" xfId="119" applyNumberFormat="1" applyFont="1"/>
    <xf numFmtId="3" fontId="191" fillId="0" borderId="0" xfId="119" applyNumberFormat="1" applyFont="1"/>
    <xf numFmtId="0" fontId="236" fillId="0" borderId="52" xfId="0" applyFont="1" applyBorder="1"/>
    <xf numFmtId="0" fontId="237" fillId="0" borderId="53" xfId="0" applyFont="1" applyFill="1" applyBorder="1" applyAlignment="1">
      <alignment horizontal="center"/>
    </xf>
    <xf numFmtId="3" fontId="227" fillId="0" borderId="54" xfId="0" applyNumberFormat="1" applyFont="1" applyFill="1" applyBorder="1"/>
    <xf numFmtId="3" fontId="228" fillId="0" borderId="55" xfId="0" applyNumberFormat="1" applyFont="1" applyFill="1" applyBorder="1"/>
    <xf numFmtId="248" fontId="238" fillId="0" borderId="0" xfId="0" applyNumberFormat="1" applyFont="1"/>
    <xf numFmtId="0" fontId="239" fillId="0" borderId="0" xfId="0" applyFont="1"/>
    <xf numFmtId="0" fontId="194" fillId="0" borderId="0" xfId="0" applyFont="1"/>
    <xf numFmtId="167" fontId="239" fillId="0" borderId="0" xfId="119" applyNumberFormat="1" applyFont="1"/>
    <xf numFmtId="3" fontId="194" fillId="0" borderId="0" xfId="0" applyNumberFormat="1" applyFont="1"/>
    <xf numFmtId="167" fontId="220" fillId="37" borderId="0" xfId="119" applyNumberFormat="1" applyFont="1" applyFill="1"/>
    <xf numFmtId="0" fontId="231" fillId="0" borderId="58" xfId="0" applyFont="1" applyBorder="1"/>
    <xf numFmtId="0" fontId="232" fillId="0" borderId="16" xfId="0" applyFont="1" applyFill="1" applyBorder="1" applyAlignment="1">
      <alignment horizontal="center"/>
    </xf>
    <xf numFmtId="3" fontId="152" fillId="0" borderId="54" xfId="0" applyNumberFormat="1" applyFont="1" applyFill="1" applyBorder="1"/>
    <xf numFmtId="3" fontId="232" fillId="0" borderId="55" xfId="0" applyNumberFormat="1" applyFont="1" applyFill="1" applyBorder="1"/>
    <xf numFmtId="3" fontId="234" fillId="0" borderId="54" xfId="0" applyNumberFormat="1" applyFont="1" applyBorder="1"/>
    <xf numFmtId="3" fontId="240" fillId="0" borderId="54" xfId="0" applyNumberFormat="1" applyFont="1" applyFill="1" applyBorder="1"/>
    <xf numFmtId="3" fontId="226" fillId="0" borderId="55" xfId="0" applyNumberFormat="1" applyFont="1" applyFill="1" applyBorder="1"/>
    <xf numFmtId="3" fontId="208" fillId="28" borderId="53" xfId="0" applyNumberFormat="1" applyFont="1" applyFill="1" applyBorder="1"/>
    <xf numFmtId="2" fontId="239" fillId="0" borderId="0" xfId="0" applyNumberFormat="1" applyFont="1"/>
    <xf numFmtId="247" fontId="194" fillId="0" borderId="0" xfId="107" applyFont="1"/>
    <xf numFmtId="3" fontId="233" fillId="28" borderId="54" xfId="0" applyNumberFormat="1" applyFont="1" applyFill="1" applyBorder="1"/>
    <xf numFmtId="247" fontId="241" fillId="39" borderId="0" xfId="107" applyFont="1" applyFill="1" applyAlignment="1"/>
    <xf numFmtId="247" fontId="191" fillId="38" borderId="0" xfId="0" applyNumberFormat="1" applyFont="1" applyFill="1"/>
    <xf numFmtId="247" fontId="232" fillId="0" borderId="0" xfId="107" applyFont="1"/>
    <xf numFmtId="0" fontId="191" fillId="38" borderId="0" xfId="0" applyFont="1" applyFill="1"/>
    <xf numFmtId="164" fontId="189" fillId="28" borderId="0" xfId="0" applyNumberFormat="1" applyFont="1" applyFill="1" applyAlignment="1">
      <alignment horizontal="right"/>
    </xf>
    <xf numFmtId="3" fontId="232" fillId="0" borderId="0" xfId="0" applyNumberFormat="1" applyFont="1"/>
    <xf numFmtId="164" fontId="189" fillId="28" borderId="0" xfId="119" applyNumberFormat="1" applyFont="1" applyFill="1" applyAlignment="1">
      <alignment horizontal="right"/>
    </xf>
    <xf numFmtId="167" fontId="232" fillId="28" borderId="0" xfId="119" applyNumberFormat="1" applyFont="1" applyFill="1"/>
    <xf numFmtId="3" fontId="242" fillId="0" borderId="54" xfId="0" applyNumberFormat="1" applyFont="1" applyFill="1" applyBorder="1"/>
    <xf numFmtId="3" fontId="243" fillId="38" borderId="0" xfId="0" applyNumberFormat="1" applyFont="1" applyFill="1" applyAlignment="1">
      <alignment horizontal="right"/>
    </xf>
    <xf numFmtId="3" fontId="244" fillId="28" borderId="0" xfId="0" applyNumberFormat="1" applyFont="1" applyFill="1"/>
    <xf numFmtId="3" fontId="191" fillId="38" borderId="0" xfId="0" applyNumberFormat="1" applyFont="1" applyFill="1"/>
    <xf numFmtId="37" fontId="233" fillId="0" borderId="54" xfId="0" applyNumberFormat="1" applyFont="1" applyFill="1" applyBorder="1"/>
    <xf numFmtId="37" fontId="234" fillId="0" borderId="55" xfId="0" applyNumberFormat="1" applyFont="1" applyFill="1" applyBorder="1"/>
    <xf numFmtId="3" fontId="245" fillId="0" borderId="0" xfId="0" applyNumberFormat="1" applyFont="1"/>
    <xf numFmtId="0" fontId="239" fillId="38" borderId="0" xfId="0" applyFont="1" applyFill="1"/>
    <xf numFmtId="3" fontId="239" fillId="0" borderId="0" xfId="0" applyNumberFormat="1" applyFont="1"/>
    <xf numFmtId="0" fontId="189" fillId="38" borderId="0" xfId="0" applyFont="1" applyFill="1" applyAlignment="1">
      <alignment horizontal="right"/>
    </xf>
    <xf numFmtId="38" fontId="233" fillId="28" borderId="54" xfId="0" applyNumberFormat="1" applyFont="1" applyFill="1" applyBorder="1"/>
    <xf numFmtId="38" fontId="191" fillId="38" borderId="0" xfId="0" applyNumberFormat="1" applyFont="1" applyFill="1"/>
    <xf numFmtId="3" fontId="229" fillId="28" borderId="0" xfId="0" applyNumberFormat="1" applyFont="1" applyFill="1" applyAlignment="1">
      <alignment horizontal="right"/>
    </xf>
    <xf numFmtId="167" fontId="245" fillId="0" borderId="0" xfId="119" applyNumberFormat="1" applyFont="1"/>
    <xf numFmtId="0" fontId="231" fillId="0" borderId="59" xfId="0" applyFont="1" applyBorder="1"/>
    <xf numFmtId="3" fontId="233" fillId="0" borderId="56" xfId="0" applyNumberFormat="1" applyFont="1" applyFill="1" applyBorder="1"/>
    <xf numFmtId="3" fontId="234" fillId="0" borderId="57" xfId="0" applyNumberFormat="1" applyFont="1" applyFill="1" applyBorder="1"/>
    <xf numFmtId="3" fontId="247" fillId="0" borderId="0" xfId="0" applyNumberFormat="1" applyFont="1"/>
    <xf numFmtId="167" fontId="191" fillId="38" borderId="0" xfId="0" applyNumberFormat="1" applyFont="1" applyFill="1"/>
    <xf numFmtId="0" fontId="232" fillId="0" borderId="35" xfId="0" applyFont="1" applyFill="1" applyBorder="1" applyAlignment="1">
      <alignment horizontal="center"/>
    </xf>
    <xf numFmtId="0" fontId="232" fillId="0" borderId="60" xfId="0" applyFont="1" applyFill="1" applyBorder="1" applyAlignment="1">
      <alignment horizontal="center"/>
    </xf>
    <xf numFmtId="0" fontId="231" fillId="0" borderId="61" xfId="0" applyFont="1" applyBorder="1"/>
    <xf numFmtId="0" fontId="232" fillId="0" borderId="24" xfId="0" applyFont="1" applyFill="1" applyBorder="1" applyAlignment="1">
      <alignment horizontal="center"/>
    </xf>
    <xf numFmtId="0" fontId="232" fillId="0" borderId="62" xfId="0" applyFont="1" applyFill="1" applyBorder="1" applyAlignment="1">
      <alignment horizontal="center"/>
    </xf>
    <xf numFmtId="3" fontId="233" fillId="28" borderId="63" xfId="0" applyNumberFormat="1" applyFont="1" applyFill="1" applyBorder="1"/>
    <xf numFmtId="3" fontId="234" fillId="0" borderId="64" xfId="0" applyNumberFormat="1" applyFont="1" applyFill="1" applyBorder="1"/>
    <xf numFmtId="3" fontId="248" fillId="28" borderId="0" xfId="0" applyNumberFormat="1" applyFont="1" applyFill="1" applyAlignment="1">
      <alignment horizontal="left"/>
    </xf>
    <xf numFmtId="3" fontId="30" fillId="38" borderId="0" xfId="0" applyNumberFormat="1" applyFont="1" applyFill="1"/>
    <xf numFmtId="0" fontId="214" fillId="0" borderId="65" xfId="0" applyFont="1" applyBorder="1"/>
    <xf numFmtId="0" fontId="215" fillId="0" borderId="66" xfId="0" applyFont="1" applyFill="1" applyBorder="1" applyAlignment="1">
      <alignment horizontal="center"/>
    </xf>
    <xf numFmtId="0" fontId="215" fillId="0" borderId="67" xfId="0" applyFont="1" applyFill="1" applyBorder="1" applyAlignment="1">
      <alignment horizontal="center"/>
    </xf>
    <xf numFmtId="3" fontId="222" fillId="0" borderId="68" xfId="0" applyNumberFormat="1" applyFont="1" applyFill="1" applyBorder="1"/>
    <xf numFmtId="3" fontId="215" fillId="0" borderId="69" xfId="0" applyNumberFormat="1" applyFont="1" applyFill="1" applyBorder="1"/>
    <xf numFmtId="0" fontId="249" fillId="28" borderId="0" xfId="0" applyFont="1" applyFill="1" applyAlignment="1">
      <alignment horizontal="right"/>
    </xf>
    <xf numFmtId="0" fontId="218" fillId="0" borderId="0" xfId="0" applyFont="1"/>
    <xf numFmtId="3" fontId="198" fillId="38" borderId="0" xfId="0" applyNumberFormat="1" applyFont="1" applyFill="1"/>
    <xf numFmtId="167" fontId="250" fillId="0" borderId="0" xfId="119" applyNumberFormat="1" applyFont="1" applyAlignment="1">
      <alignment horizontal="left"/>
    </xf>
    <xf numFmtId="0" fontId="198" fillId="38" borderId="0" xfId="0" applyFont="1" applyFill="1"/>
    <xf numFmtId="0" fontId="200" fillId="0" borderId="52" xfId="0" applyFont="1" applyBorder="1"/>
    <xf numFmtId="0" fontId="237" fillId="0" borderId="32" xfId="0" applyFont="1" applyFill="1" applyBorder="1" applyAlignment="1">
      <alignment horizontal="center"/>
    </xf>
    <xf numFmtId="3" fontId="150" fillId="0" borderId="16" xfId="0" applyNumberFormat="1" applyFont="1" applyFill="1" applyBorder="1"/>
    <xf numFmtId="3" fontId="237" fillId="0" borderId="57" xfId="0" applyNumberFormat="1" applyFont="1" applyFill="1" applyBorder="1"/>
    <xf numFmtId="0" fontId="208" fillId="28" borderId="0" xfId="0" applyFont="1" applyFill="1" applyAlignment="1">
      <alignment horizontal="right"/>
    </xf>
    <xf numFmtId="3" fontId="209" fillId="0" borderId="0" xfId="0" applyNumberFormat="1" applyFont="1"/>
    <xf numFmtId="3" fontId="219" fillId="38" borderId="0" xfId="0" applyNumberFormat="1" applyFont="1" applyFill="1"/>
    <xf numFmtId="0" fontId="219" fillId="0" borderId="0" xfId="0" applyFont="1"/>
    <xf numFmtId="0" fontId="251" fillId="0" borderId="52" xfId="0" applyFont="1" applyBorder="1"/>
    <xf numFmtId="167" fontId="194" fillId="0" borderId="0" xfId="119" applyNumberFormat="1" applyFont="1"/>
    <xf numFmtId="0" fontId="220" fillId="38" borderId="0" xfId="0" applyFont="1" applyFill="1"/>
    <xf numFmtId="0" fontId="220" fillId="0" borderId="0" xfId="0" applyFont="1"/>
    <xf numFmtId="167" fontId="219" fillId="0" borderId="0" xfId="119" applyNumberFormat="1" applyFont="1"/>
    <xf numFmtId="167" fontId="252" fillId="28" borderId="0" xfId="0" applyNumberFormat="1" applyFont="1" applyFill="1"/>
    <xf numFmtId="167" fontId="220" fillId="0" borderId="0" xfId="119" applyNumberFormat="1" applyFont="1"/>
    <xf numFmtId="0" fontId="251" fillId="28" borderId="52" xfId="0" applyFont="1" applyFill="1" applyBorder="1"/>
    <xf numFmtId="0" fontId="232" fillId="28" borderId="32" xfId="0" applyFont="1" applyFill="1" applyBorder="1" applyAlignment="1">
      <alignment horizontal="center"/>
    </xf>
    <xf numFmtId="0" fontId="232" fillId="28" borderId="53" xfId="0" applyFont="1" applyFill="1" applyBorder="1" applyAlignment="1">
      <alignment horizontal="center"/>
    </xf>
    <xf numFmtId="3" fontId="152" fillId="28" borderId="54" xfId="0" applyNumberFormat="1" applyFont="1" applyFill="1" applyBorder="1"/>
    <xf numFmtId="3" fontId="232" fillId="28" borderId="55" xfId="0" applyNumberFormat="1" applyFont="1" applyFill="1" applyBorder="1"/>
    <xf numFmtId="3" fontId="253" fillId="28" borderId="0" xfId="0" applyNumberFormat="1" applyFont="1" applyFill="1" applyAlignment="1">
      <alignment horizontal="right"/>
    </xf>
    <xf numFmtId="3" fontId="220" fillId="28" borderId="0" xfId="0" applyNumberFormat="1" applyFont="1" applyFill="1"/>
    <xf numFmtId="0" fontId="220" fillId="28" borderId="0" xfId="0" applyFont="1" applyFill="1"/>
    <xf numFmtId="167" fontId="220" fillId="28" borderId="0" xfId="119" applyNumberFormat="1" applyFont="1" applyFill="1"/>
    <xf numFmtId="3" fontId="220" fillId="28" borderId="0" xfId="119" applyNumberFormat="1" applyFont="1" applyFill="1"/>
    <xf numFmtId="0" fontId="254" fillId="0" borderId="0" xfId="0" applyFont="1"/>
    <xf numFmtId="3" fontId="150" fillId="0" borderId="54" xfId="0" applyNumberFormat="1" applyFont="1" applyFill="1" applyBorder="1"/>
    <xf numFmtId="3" fontId="237" fillId="0" borderId="55" xfId="0" applyNumberFormat="1" applyFont="1" applyFill="1" applyBorder="1"/>
    <xf numFmtId="0" fontId="255" fillId="0" borderId="0" xfId="0" applyFont="1"/>
    <xf numFmtId="3" fontId="189" fillId="28" borderId="0" xfId="0" applyNumberFormat="1" applyFont="1" applyFill="1" applyAlignment="1">
      <alignment horizontal="right"/>
    </xf>
    <xf numFmtId="3" fontId="153" fillId="28" borderId="54" xfId="0" applyNumberFormat="1" applyFont="1" applyFill="1" applyBorder="1"/>
    <xf numFmtId="3" fontId="189" fillId="0" borderId="55" xfId="0" applyNumberFormat="1" applyFont="1" applyFill="1" applyBorder="1"/>
    <xf numFmtId="167" fontId="254" fillId="0" borderId="0" xfId="119" applyNumberFormat="1" applyFont="1"/>
    <xf numFmtId="37" fontId="233" fillId="0" borderId="54" xfId="0" applyNumberFormat="1" applyFont="1" applyFill="1" applyBorder="1" applyAlignment="1">
      <alignment shrinkToFit="1"/>
    </xf>
    <xf numFmtId="37" fontId="234" fillId="0" borderId="55" xfId="0" applyNumberFormat="1" applyFont="1" applyFill="1" applyBorder="1" applyAlignment="1">
      <alignment shrinkToFit="1"/>
    </xf>
    <xf numFmtId="37" fontId="220" fillId="0" borderId="0" xfId="0" applyNumberFormat="1" applyFont="1"/>
    <xf numFmtId="167" fontId="189" fillId="28" borderId="0" xfId="119" applyNumberFormat="1" applyFont="1" applyFill="1" applyAlignment="1"/>
    <xf numFmtId="37" fontId="194" fillId="0" borderId="0" xfId="0" applyNumberFormat="1" applyFont="1"/>
    <xf numFmtId="3" fontId="256" fillId="0" borderId="54" xfId="0" applyNumberFormat="1" applyFont="1" applyFill="1" applyBorder="1"/>
    <xf numFmtId="3" fontId="257" fillId="0" borderId="55" xfId="0" applyNumberFormat="1" applyFont="1" applyFill="1" applyBorder="1"/>
    <xf numFmtId="3" fontId="219" fillId="0" borderId="0" xfId="0" applyNumberFormat="1" applyFont="1"/>
    <xf numFmtId="0" fontId="209" fillId="0" borderId="0" xfId="0" applyFont="1"/>
    <xf numFmtId="0" fontId="231" fillId="0" borderId="52" xfId="0" applyFont="1" applyBorder="1" applyAlignment="1">
      <alignment shrinkToFit="1"/>
    </xf>
    <xf numFmtId="3" fontId="258" fillId="28" borderId="0" xfId="0" applyNumberFormat="1" applyFont="1" applyFill="1" applyAlignment="1">
      <alignment vertical="center"/>
    </xf>
    <xf numFmtId="3" fontId="258" fillId="0" borderId="0" xfId="0" applyNumberFormat="1" applyFont="1" applyAlignment="1">
      <alignment vertical="center"/>
    </xf>
    <xf numFmtId="0" fontId="232" fillId="0" borderId="0" xfId="0" applyFont="1"/>
    <xf numFmtId="248" fontId="232" fillId="0" borderId="0" xfId="119" applyFont="1"/>
    <xf numFmtId="0" fontId="259" fillId="0" borderId="70" xfId="0" applyFont="1" applyFill="1" applyBorder="1" applyAlignment="1">
      <alignment horizontal="center" vertical="center"/>
    </xf>
    <xf numFmtId="0" fontId="208" fillId="0" borderId="71" xfId="0" applyFont="1" applyFill="1" applyBorder="1" applyAlignment="1">
      <alignment horizontal="center" vertical="center"/>
    </xf>
    <xf numFmtId="0" fontId="208" fillId="0" borderId="72" xfId="0" applyFont="1" applyFill="1" applyBorder="1" applyAlignment="1">
      <alignment horizontal="center" vertical="center"/>
    </xf>
    <xf numFmtId="3" fontId="151" fillId="0" borderId="73" xfId="0" applyNumberFormat="1" applyFont="1" applyFill="1" applyBorder="1" applyAlignment="1">
      <alignment vertical="center"/>
    </xf>
    <xf numFmtId="3" fontId="208" fillId="0" borderId="74" xfId="0" applyNumberFormat="1" applyFont="1" applyFill="1" applyBorder="1" applyAlignment="1">
      <alignment vertical="center"/>
    </xf>
    <xf numFmtId="3" fontId="204" fillId="38" borderId="0" xfId="0" applyNumberFormat="1" applyFont="1" applyFill="1" applyAlignment="1">
      <alignment horizontal="right" vertical="center"/>
    </xf>
    <xf numFmtId="249" fontId="260" fillId="0" borderId="0" xfId="0" applyNumberFormat="1" applyFont="1" applyFill="1" applyAlignment="1">
      <alignment vertical="center"/>
    </xf>
    <xf numFmtId="0" fontId="260" fillId="0" borderId="0" xfId="0" applyFont="1" applyFill="1" applyAlignment="1">
      <alignment vertical="center"/>
    </xf>
    <xf numFmtId="167" fontId="219" fillId="0" borderId="0" xfId="119" applyNumberFormat="1" applyFont="1" applyFill="1"/>
    <xf numFmtId="167" fontId="220" fillId="0" borderId="0" xfId="119" applyNumberFormat="1" applyFont="1" applyFill="1"/>
    <xf numFmtId="3" fontId="220" fillId="0" borderId="0" xfId="119" applyNumberFormat="1" applyFont="1" applyFill="1"/>
    <xf numFmtId="3" fontId="220" fillId="0" borderId="0" xfId="0" applyNumberFormat="1" applyFont="1" applyFill="1"/>
    <xf numFmtId="0" fontId="259" fillId="0" borderId="19" xfId="0" applyFont="1" applyBorder="1" applyAlignment="1">
      <alignment horizontal="center" vertical="center"/>
    </xf>
    <xf numFmtId="0" fontId="208" fillId="0" borderId="19" xfId="0" applyFont="1" applyFill="1" applyBorder="1" applyAlignment="1">
      <alignment horizontal="center" vertical="center"/>
    </xf>
    <xf numFmtId="3" fontId="261" fillId="28" borderId="19" xfId="0" applyNumberFormat="1" applyFont="1" applyFill="1" applyBorder="1" applyAlignment="1">
      <alignment vertical="center"/>
    </xf>
    <xf numFmtId="3" fontId="257" fillId="0" borderId="19" xfId="0" applyNumberFormat="1" applyFont="1" applyFill="1" applyBorder="1" applyAlignment="1">
      <alignment vertical="center"/>
    </xf>
    <xf numFmtId="3" fontId="262" fillId="38" borderId="0" xfId="0" applyNumberFormat="1" applyFont="1" applyFill="1" applyAlignment="1">
      <alignment horizontal="right" vertical="center"/>
    </xf>
    <xf numFmtId="3" fontId="237" fillId="0" borderId="0" xfId="0" applyNumberFormat="1" applyFont="1" applyAlignment="1">
      <alignment vertical="center"/>
    </xf>
    <xf numFmtId="0" fontId="260" fillId="0" borderId="0" xfId="0" applyFont="1" applyAlignment="1">
      <alignment vertical="center"/>
    </xf>
    <xf numFmtId="167" fontId="260" fillId="38" borderId="0" xfId="119" applyNumberFormat="1" applyFont="1" applyFill="1" applyAlignment="1">
      <alignment vertical="center"/>
    </xf>
    <xf numFmtId="167" fontId="260" fillId="0" borderId="0" xfId="119" applyNumberFormat="1" applyFont="1" applyAlignment="1">
      <alignment vertical="center"/>
    </xf>
    <xf numFmtId="3" fontId="263" fillId="0" borderId="0" xfId="119" applyNumberFormat="1" applyFont="1" applyAlignment="1">
      <alignment vertical="center"/>
    </xf>
    <xf numFmtId="3" fontId="208" fillId="28" borderId="0" xfId="0" applyNumberFormat="1" applyFont="1" applyFill="1" applyAlignment="1">
      <alignment horizontal="right" vertical="center"/>
    </xf>
    <xf numFmtId="3" fontId="209" fillId="0" borderId="0" xfId="0" applyNumberFormat="1" applyFont="1" applyAlignment="1">
      <alignment vertical="center"/>
    </xf>
    <xf numFmtId="0" fontId="206" fillId="0" borderId="25" xfId="0" applyFont="1" applyFill="1" applyBorder="1" applyAlignment="1">
      <alignment horizontal="center" vertical="center"/>
    </xf>
    <xf numFmtId="0" fontId="207" fillId="0" borderId="25" xfId="0" applyFont="1" applyFill="1" applyBorder="1" applyAlignment="1">
      <alignment horizontal="center" vertical="center"/>
    </xf>
    <xf numFmtId="4" fontId="208" fillId="28" borderId="0" xfId="0" applyNumberFormat="1" applyFont="1" applyFill="1" applyAlignment="1">
      <alignment horizontal="right" vertical="center"/>
    </xf>
    <xf numFmtId="3" fontId="210" fillId="0" borderId="47" xfId="0" applyNumberFormat="1" applyFont="1" applyFill="1" applyBorder="1" applyAlignment="1">
      <alignment horizontal="center" vertical="center"/>
    </xf>
    <xf numFmtId="0" fontId="254" fillId="28" borderId="0" xfId="0" applyFont="1" applyFill="1" applyAlignment="1">
      <alignment horizontal="right" vertical="center"/>
    </xf>
    <xf numFmtId="4" fontId="254" fillId="0" borderId="0" xfId="0" applyNumberFormat="1" applyFont="1" applyAlignment="1">
      <alignment vertical="center"/>
    </xf>
    <xf numFmtId="0" fontId="264" fillId="0" borderId="0" xfId="0" applyFont="1" applyAlignment="1">
      <alignment vertical="center"/>
    </xf>
    <xf numFmtId="167" fontId="264" fillId="38" borderId="0" xfId="119" applyNumberFormat="1" applyFont="1" applyFill="1" applyAlignment="1">
      <alignment vertical="center"/>
    </xf>
    <xf numFmtId="167" fontId="264" fillId="0" borderId="0" xfId="119" applyNumberFormat="1" applyFont="1" applyAlignment="1">
      <alignment vertical="center"/>
    </xf>
    <xf numFmtId="3" fontId="264" fillId="0" borderId="0" xfId="119" applyNumberFormat="1" applyFont="1" applyAlignment="1">
      <alignment vertical="center"/>
    </xf>
    <xf numFmtId="3" fontId="265" fillId="0" borderId="0" xfId="0" applyNumberFormat="1" applyFont="1" applyAlignment="1">
      <alignment vertical="center"/>
    </xf>
    <xf numFmtId="167" fontId="189" fillId="28" borderId="0" xfId="119" applyNumberFormat="1" applyFont="1" applyFill="1" applyAlignment="1">
      <alignment horizontal="right"/>
    </xf>
    <xf numFmtId="4" fontId="237" fillId="0" borderId="0" xfId="0" applyNumberFormat="1" applyFont="1" applyAlignment="1">
      <alignment vertical="center"/>
    </xf>
    <xf numFmtId="0" fontId="36" fillId="38" borderId="0" xfId="0" applyFont="1" applyFill="1"/>
    <xf numFmtId="0" fontId="200" fillId="0" borderId="59" xfId="0" applyFont="1" applyBorder="1"/>
    <xf numFmtId="0" fontId="237" fillId="0" borderId="35" xfId="0" applyFont="1" applyFill="1" applyBorder="1" applyAlignment="1">
      <alignment horizontal="center"/>
    </xf>
    <xf numFmtId="0" fontId="237" fillId="0" borderId="60" xfId="0" applyFont="1" applyFill="1" applyBorder="1" applyAlignment="1">
      <alignment horizontal="center"/>
    </xf>
    <xf numFmtId="3" fontId="256" fillId="0" borderId="56" xfId="0" applyNumberFormat="1" applyFont="1" applyFill="1" applyBorder="1"/>
    <xf numFmtId="3" fontId="257" fillId="0" borderId="57" xfId="0" applyNumberFormat="1" applyFont="1" applyFill="1" applyBorder="1"/>
    <xf numFmtId="4" fontId="194" fillId="28" borderId="0" xfId="0" applyNumberFormat="1" applyFont="1" applyFill="1"/>
    <xf numFmtId="0" fontId="194" fillId="28" borderId="0" xfId="0" applyFont="1" applyFill="1"/>
    <xf numFmtId="3" fontId="194" fillId="28" borderId="0" xfId="0" applyNumberFormat="1" applyFont="1" applyFill="1" applyAlignment="1">
      <alignment horizontal="left"/>
    </xf>
    <xf numFmtId="3" fontId="234" fillId="28" borderId="57" xfId="0" applyNumberFormat="1" applyFont="1" applyFill="1" applyBorder="1"/>
    <xf numFmtId="3" fontId="266" fillId="28" borderId="54" xfId="0" applyNumberFormat="1" applyFont="1" applyFill="1" applyBorder="1"/>
    <xf numFmtId="0" fontId="189" fillId="37" borderId="0" xfId="0" applyFont="1" applyFill="1" applyAlignment="1">
      <alignment horizontal="right"/>
    </xf>
    <xf numFmtId="3" fontId="194" fillId="28" borderId="0" xfId="0" applyNumberFormat="1" applyFont="1" applyFill="1"/>
    <xf numFmtId="3" fontId="234" fillId="28" borderId="54" xfId="0" applyNumberFormat="1" applyFont="1" applyFill="1" applyBorder="1"/>
    <xf numFmtId="0" fontId="191" fillId="39" borderId="0" xfId="0" applyFont="1" applyFill="1"/>
    <xf numFmtId="167" fontId="191" fillId="39" borderId="0" xfId="119" applyNumberFormat="1" applyFont="1" applyFill="1"/>
    <xf numFmtId="3" fontId="266" fillId="0" borderId="54" xfId="0" applyNumberFormat="1" applyFont="1" applyFill="1" applyBorder="1"/>
    <xf numFmtId="37" fontId="238" fillId="28" borderId="0" xfId="0" applyNumberFormat="1" applyFont="1" applyFill="1"/>
    <xf numFmtId="3" fontId="194" fillId="39" borderId="0" xfId="0" applyNumberFormat="1" applyFont="1" applyFill="1"/>
    <xf numFmtId="0" fontId="239" fillId="39" borderId="0" xfId="0" applyFont="1" applyFill="1"/>
    <xf numFmtId="167" fontId="239" fillId="39" borderId="0" xfId="119" applyNumberFormat="1" applyFont="1" applyFill="1"/>
    <xf numFmtId="3" fontId="233" fillId="0" borderId="16" xfId="0" applyNumberFormat="1" applyFont="1" applyFill="1" applyBorder="1"/>
    <xf numFmtId="250" fontId="194" fillId="28" borderId="0" xfId="119" applyNumberFormat="1" applyFont="1" applyFill="1"/>
    <xf numFmtId="3" fontId="234" fillId="28" borderId="56" xfId="0" applyNumberFormat="1" applyFont="1" applyFill="1" applyBorder="1"/>
    <xf numFmtId="167" fontId="194" fillId="28" borderId="0" xfId="119" applyNumberFormat="1" applyFont="1" applyFill="1"/>
    <xf numFmtId="3" fontId="174" fillId="39" borderId="0" xfId="0" applyNumberFormat="1" applyFont="1" applyFill="1" applyAlignment="1">
      <alignment horizontal="left"/>
    </xf>
    <xf numFmtId="3" fontId="30" fillId="37" borderId="0" xfId="0" applyNumberFormat="1" applyFont="1" applyFill="1"/>
    <xf numFmtId="0" fontId="267" fillId="0" borderId="52" xfId="0" applyFont="1" applyBorder="1"/>
    <xf numFmtId="3" fontId="234" fillId="39" borderId="54" xfId="0" applyNumberFormat="1" applyFont="1" applyFill="1" applyBorder="1"/>
    <xf numFmtId="3" fontId="268" fillId="0" borderId="54" xfId="0" applyNumberFormat="1" applyFont="1" applyFill="1" applyBorder="1"/>
    <xf numFmtId="3" fontId="269" fillId="0" borderId="55" xfId="0" applyNumberFormat="1" applyFont="1" applyFill="1" applyBorder="1"/>
    <xf numFmtId="3" fontId="212" fillId="0" borderId="0" xfId="0" applyNumberFormat="1" applyFont="1"/>
    <xf numFmtId="0" fontId="270" fillId="0" borderId="52" xfId="0" applyFont="1" applyBorder="1"/>
    <xf numFmtId="248" fontId="194" fillId="0" borderId="0" xfId="119" applyFont="1"/>
    <xf numFmtId="247" fontId="249" fillId="28" borderId="0" xfId="107" applyFont="1" applyFill="1"/>
    <xf numFmtId="248" fontId="218" fillId="0" borderId="0" xfId="119" applyFont="1"/>
    <xf numFmtId="0" fontId="271" fillId="0" borderId="0" xfId="0" applyFont="1"/>
    <xf numFmtId="167" fontId="271" fillId="38" borderId="0" xfId="119" applyNumberFormat="1" applyFont="1" applyFill="1"/>
    <xf numFmtId="167" fontId="271" fillId="0" borderId="0" xfId="119" applyNumberFormat="1" applyFont="1"/>
    <xf numFmtId="3" fontId="272" fillId="0" borderId="0" xfId="119" applyNumberFormat="1" applyFont="1"/>
    <xf numFmtId="0" fontId="229" fillId="28" borderId="0" xfId="0" applyFont="1" applyFill="1"/>
    <xf numFmtId="248" fontId="238" fillId="0" borderId="0" xfId="119" applyFont="1"/>
    <xf numFmtId="167" fontId="239" fillId="38" borderId="0" xfId="119" applyNumberFormat="1" applyFont="1" applyFill="1"/>
    <xf numFmtId="0" fontId="253" fillId="0" borderId="0" xfId="0" applyFont="1"/>
    <xf numFmtId="0" fontId="214" fillId="0" borderId="52" xfId="0" applyFont="1" applyBorder="1"/>
    <xf numFmtId="3" fontId="216" fillId="0" borderId="54" xfId="0" applyNumberFormat="1" applyFont="1" applyFill="1" applyBorder="1"/>
    <xf numFmtId="3" fontId="217" fillId="0" borderId="55" xfId="0" applyNumberFormat="1" applyFont="1" applyFill="1" applyBorder="1"/>
    <xf numFmtId="3" fontId="249" fillId="28" borderId="0" xfId="0" applyNumberFormat="1" applyFont="1" applyFill="1" applyAlignment="1">
      <alignment horizontal="right"/>
    </xf>
    <xf numFmtId="167" fontId="191" fillId="0" borderId="0" xfId="0" applyNumberFormat="1" applyFont="1"/>
    <xf numFmtId="3" fontId="233" fillId="0" borderId="63" xfId="0" applyNumberFormat="1" applyFont="1" applyFill="1" applyBorder="1"/>
    <xf numFmtId="0" fontId="194" fillId="39" borderId="0" xfId="0" applyFont="1" applyFill="1"/>
    <xf numFmtId="0" fontId="231" fillId="0" borderId="65" xfId="0" applyFont="1" applyBorder="1"/>
    <xf numFmtId="0" fontId="232" fillId="0" borderId="66" xfId="0" applyFont="1" applyFill="1" applyBorder="1" applyAlignment="1">
      <alignment horizontal="center"/>
    </xf>
    <xf numFmtId="0" fontId="232" fillId="0" borderId="67" xfId="0" applyFont="1" applyFill="1" applyBorder="1" applyAlignment="1">
      <alignment horizontal="center"/>
    </xf>
    <xf numFmtId="37" fontId="233" fillId="0" borderId="68" xfId="0" applyNumberFormat="1" applyFont="1" applyFill="1" applyBorder="1"/>
    <xf numFmtId="37" fontId="234" fillId="0" borderId="69" xfId="0" applyNumberFormat="1" applyFont="1" applyFill="1" applyBorder="1"/>
    <xf numFmtId="167" fontId="189" fillId="28" borderId="0" xfId="0" applyNumberFormat="1" applyFont="1" applyFill="1" applyAlignment="1">
      <alignment horizontal="right"/>
    </xf>
    <xf numFmtId="37" fontId="233" fillId="0" borderId="56" xfId="0" applyNumberFormat="1" applyFont="1" applyFill="1" applyBorder="1"/>
    <xf numFmtId="37" fontId="234" fillId="0" borderId="57" xfId="0" applyNumberFormat="1" applyFont="1" applyFill="1" applyBorder="1"/>
    <xf numFmtId="0" fontId="238" fillId="0" borderId="0" xfId="0" applyFont="1"/>
    <xf numFmtId="3" fontId="234" fillId="39" borderId="56" xfId="0" applyNumberFormat="1" applyFont="1" applyFill="1" applyBorder="1"/>
    <xf numFmtId="0" fontId="232" fillId="0" borderId="56" xfId="0" applyFont="1" applyFill="1" applyBorder="1" applyAlignment="1">
      <alignment horizontal="center"/>
    </xf>
    <xf numFmtId="164" fontId="194" fillId="0" borderId="0" xfId="0" applyNumberFormat="1" applyFont="1"/>
    <xf numFmtId="0" fontId="231" fillId="0" borderId="59" xfId="0" applyFont="1" applyFill="1" applyBorder="1"/>
    <xf numFmtId="38" fontId="233" fillId="0" borderId="56" xfId="119" applyNumberFormat="1" applyFont="1" applyFill="1" applyBorder="1" applyAlignment="1">
      <alignment horizontal="right"/>
    </xf>
    <xf numFmtId="164" fontId="234" fillId="0" borderId="57" xfId="0" applyNumberFormat="1" applyFont="1" applyFill="1" applyBorder="1" applyAlignment="1">
      <alignment horizontal="right"/>
    </xf>
    <xf numFmtId="3" fontId="189" fillId="28" borderId="0" xfId="119" applyNumberFormat="1" applyFont="1" applyFill="1" applyAlignment="1">
      <alignment horizontal="right"/>
    </xf>
    <xf numFmtId="43" fontId="262" fillId="39" borderId="0" xfId="0" applyNumberFormat="1" applyFont="1" applyFill="1"/>
    <xf numFmtId="167" fontId="191" fillId="0" borderId="0" xfId="119" applyNumberFormat="1" applyFont="1" applyFill="1"/>
    <xf numFmtId="3" fontId="191" fillId="0" borderId="0" xfId="119" applyNumberFormat="1" applyFont="1" applyFill="1"/>
    <xf numFmtId="0" fontId="232" fillId="0" borderId="54" xfId="0" applyFont="1" applyFill="1" applyBorder="1" applyAlignment="1">
      <alignment horizontal="center"/>
    </xf>
    <xf numFmtId="164" fontId="191" fillId="0" borderId="0" xfId="0" applyNumberFormat="1" applyFont="1"/>
    <xf numFmtId="0" fontId="225" fillId="0" borderId="59" xfId="0" applyFont="1" applyBorder="1"/>
    <xf numFmtId="0" fontId="237" fillId="0" borderId="56" xfId="0" applyFont="1" applyFill="1" applyBorder="1" applyAlignment="1">
      <alignment horizontal="center"/>
    </xf>
    <xf numFmtId="0" fontId="260" fillId="0" borderId="0" xfId="0" applyFont="1"/>
    <xf numFmtId="167" fontId="260" fillId="38" borderId="0" xfId="119" applyNumberFormat="1" applyFont="1" applyFill="1"/>
    <xf numFmtId="167" fontId="260" fillId="0" borderId="0" xfId="119" applyNumberFormat="1" applyFont="1"/>
    <xf numFmtId="3" fontId="263" fillId="0" borderId="0" xfId="119" applyNumberFormat="1" applyFont="1"/>
    <xf numFmtId="0" fontId="231" fillId="0" borderId="75" xfId="0" applyFont="1" applyBorder="1"/>
    <xf numFmtId="0" fontId="232" fillId="0" borderId="76" xfId="0" applyFont="1" applyFill="1" applyBorder="1" applyAlignment="1">
      <alignment horizontal="center"/>
    </xf>
    <xf numFmtId="0" fontId="232" fillId="0" borderId="77" xfId="0" applyFont="1" applyFill="1" applyBorder="1" applyAlignment="1">
      <alignment horizontal="center"/>
    </xf>
    <xf numFmtId="3" fontId="233" fillId="0" borderId="77" xfId="0" applyNumberFormat="1" applyFont="1" applyFill="1" applyBorder="1"/>
    <xf numFmtId="3" fontId="234" fillId="0" borderId="78" xfId="0" applyNumberFormat="1" applyFont="1" applyFill="1" applyBorder="1"/>
    <xf numFmtId="4" fontId="191" fillId="0" borderId="0" xfId="0" applyNumberFormat="1" applyFont="1"/>
    <xf numFmtId="0" fontId="260" fillId="0" borderId="70" xfId="0" applyFont="1" applyBorder="1" applyAlignment="1">
      <alignment horizontal="center" vertical="center"/>
    </xf>
    <xf numFmtId="0" fontId="208" fillId="0" borderId="73" xfId="0" applyFont="1" applyFill="1" applyBorder="1" applyAlignment="1">
      <alignment horizontal="center" vertical="center"/>
    </xf>
    <xf numFmtId="3" fontId="151" fillId="0" borderId="79" xfId="0" applyNumberFormat="1" applyFont="1" applyFill="1" applyBorder="1" applyAlignment="1">
      <alignment vertical="center"/>
    </xf>
    <xf numFmtId="3" fontId="248" fillId="39" borderId="0" xfId="0" applyNumberFormat="1" applyFont="1" applyFill="1" applyAlignment="1">
      <alignment horizontal="right"/>
    </xf>
    <xf numFmtId="0" fontId="274" fillId="0" borderId="0" xfId="0" applyFont="1" applyAlignment="1">
      <alignment horizontal="center"/>
    </xf>
    <xf numFmtId="3" fontId="208" fillId="28" borderId="0" xfId="0" applyNumberFormat="1" applyFont="1" applyFill="1"/>
    <xf numFmtId="3" fontId="248" fillId="0" borderId="79" xfId="0" applyNumberFormat="1" applyFont="1" applyFill="1" applyBorder="1" applyAlignment="1">
      <alignment horizontal="left" vertical="center"/>
    </xf>
    <xf numFmtId="0" fontId="275" fillId="0" borderId="0" xfId="0" applyFont="1"/>
    <xf numFmtId="167" fontId="275" fillId="38" borderId="0" xfId="119" applyNumberFormat="1" applyFont="1" applyFill="1"/>
    <xf numFmtId="3" fontId="204" fillId="38" borderId="0" xfId="0" applyNumberFormat="1" applyFont="1" applyFill="1"/>
    <xf numFmtId="3" fontId="205" fillId="0" borderId="80" xfId="0" applyNumberFormat="1" applyFont="1" applyFill="1" applyBorder="1" applyAlignment="1">
      <alignment horizontal="center"/>
    </xf>
    <xf numFmtId="3" fontId="205" fillId="0" borderId="81" xfId="0" applyNumberFormat="1" applyFont="1" applyFill="1" applyBorder="1" applyAlignment="1">
      <alignment horizontal="center"/>
    </xf>
    <xf numFmtId="0" fontId="272" fillId="0" borderId="0" xfId="0" applyFont="1" applyAlignment="1">
      <alignment horizontal="center" vertical="center"/>
    </xf>
    <xf numFmtId="167" fontId="272" fillId="38" borderId="0" xfId="119" applyNumberFormat="1" applyFont="1" applyFill="1" applyAlignment="1">
      <alignment horizontal="center" vertical="center"/>
    </xf>
    <xf numFmtId="167" fontId="272" fillId="0" borderId="0" xfId="0" applyNumberFormat="1" applyFont="1" applyAlignment="1">
      <alignment horizontal="center" vertical="center"/>
    </xf>
    <xf numFmtId="3" fontId="272" fillId="0" borderId="0" xfId="0" applyNumberFormat="1" applyFont="1" applyAlignment="1">
      <alignment horizontal="center" vertical="center"/>
    </xf>
    <xf numFmtId="49" fontId="205" fillId="0" borderId="82" xfId="0" applyNumberFormat="1" applyFont="1" applyFill="1" applyBorder="1" applyAlignment="1">
      <alignment horizontal="center"/>
    </xf>
    <xf numFmtId="49" fontId="205" fillId="0" borderId="83" xfId="0" applyNumberFormat="1" applyFont="1" applyFill="1" applyBorder="1" applyAlignment="1">
      <alignment horizontal="center"/>
    </xf>
    <xf numFmtId="0" fontId="189" fillId="28" borderId="0" xfId="0" applyFont="1" applyFill="1" applyAlignment="1">
      <alignment horizontal="center" vertical="center"/>
    </xf>
    <xf numFmtId="0" fontId="276" fillId="0" borderId="52" xfId="0" applyFont="1" applyBorder="1"/>
    <xf numFmtId="3" fontId="213" fillId="0" borderId="15" xfId="0" applyNumberFormat="1" applyFont="1" applyFill="1" applyBorder="1" applyAlignment="1">
      <alignment horizontal="center"/>
    </xf>
    <xf numFmtId="0" fontId="213" fillId="0" borderId="51" xfId="0" applyFont="1" applyFill="1" applyBorder="1" applyAlignment="1">
      <alignment horizontal="center"/>
    </xf>
    <xf numFmtId="0" fontId="189" fillId="28" borderId="0" xfId="0" applyFont="1" applyFill="1"/>
    <xf numFmtId="0" fontId="276" fillId="0" borderId="52" xfId="0" applyFont="1" applyBorder="1" applyAlignment="1">
      <alignment wrapText="1"/>
    </xf>
    <xf numFmtId="167" fontId="191" fillId="0" borderId="32" xfId="119" applyNumberFormat="1" applyFont="1" applyFill="1" applyBorder="1" applyAlignment="1">
      <alignment wrapText="1"/>
    </xf>
    <xf numFmtId="3" fontId="191" fillId="0" borderId="84" xfId="119" applyNumberFormat="1" applyFont="1" applyFill="1" applyBorder="1" applyAlignment="1">
      <alignment wrapText="1"/>
    </xf>
    <xf numFmtId="0" fontId="189" fillId="28" borderId="0" xfId="0" applyFont="1" applyFill="1" applyAlignment="1">
      <alignment wrapText="1"/>
    </xf>
    <xf numFmtId="0" fontId="191" fillId="0" borderId="0" xfId="0" applyFont="1" applyAlignment="1">
      <alignment wrapText="1"/>
    </xf>
    <xf numFmtId="167" fontId="191" fillId="38" borderId="0" xfId="119" applyNumberFormat="1" applyFont="1" applyFill="1" applyAlignment="1">
      <alignment wrapText="1"/>
    </xf>
    <xf numFmtId="167" fontId="191" fillId="0" borderId="0" xfId="119" applyNumberFormat="1" applyFont="1" applyAlignment="1">
      <alignment wrapText="1"/>
    </xf>
    <xf numFmtId="3" fontId="191" fillId="0" borderId="0" xfId="119" applyNumberFormat="1" applyFont="1" applyAlignment="1">
      <alignment wrapText="1"/>
    </xf>
    <xf numFmtId="0" fontId="203" fillId="0" borderId="52" xfId="0" applyFont="1" applyBorder="1" applyAlignment="1">
      <alignment wrapText="1"/>
    </xf>
    <xf numFmtId="167" fontId="203" fillId="0" borderId="32" xfId="119" applyNumberFormat="1" applyFont="1" applyFill="1" applyBorder="1" applyAlignment="1">
      <alignment wrapText="1"/>
    </xf>
    <xf numFmtId="3" fontId="203" fillId="0" borderId="84" xfId="119" applyNumberFormat="1" applyFont="1" applyFill="1" applyBorder="1" applyAlignment="1">
      <alignment wrapText="1"/>
    </xf>
    <xf numFmtId="167" fontId="191" fillId="0" borderId="0" xfId="0" applyNumberFormat="1" applyFont="1" applyAlignment="1">
      <alignment wrapText="1"/>
    </xf>
    <xf numFmtId="3" fontId="191" fillId="0" borderId="0" xfId="0" applyNumberFormat="1" applyFont="1" applyAlignment="1">
      <alignment wrapText="1"/>
    </xf>
    <xf numFmtId="167" fontId="191" fillId="0" borderId="32" xfId="119" applyNumberFormat="1" applyFont="1" applyFill="1" applyBorder="1"/>
    <xf numFmtId="167" fontId="191" fillId="0" borderId="84" xfId="119" applyNumberFormat="1" applyFont="1" applyFill="1" applyBorder="1"/>
    <xf numFmtId="167" fontId="191" fillId="0" borderId="32" xfId="119" applyNumberFormat="1" applyFont="1" applyFill="1" applyBorder="1" applyAlignment="1"/>
    <xf numFmtId="167" fontId="191" fillId="0" borderId="84" xfId="119" applyNumberFormat="1" applyFont="1" applyFill="1" applyBorder="1" applyAlignment="1">
      <alignment horizontal="center"/>
    </xf>
    <xf numFmtId="0" fontId="191" fillId="0" borderId="61" xfId="0" applyFont="1" applyBorder="1"/>
    <xf numFmtId="3" fontId="191" fillId="0" borderId="64" xfId="119" applyNumberFormat="1" applyFont="1" applyFill="1" applyBorder="1" applyAlignment="1">
      <alignment horizontal="right"/>
    </xf>
    <xf numFmtId="0" fontId="273" fillId="0" borderId="0" xfId="0" applyFont="1" applyBorder="1" applyAlignment="1">
      <alignment horizontal="center"/>
    </xf>
    <xf numFmtId="0" fontId="273" fillId="0" borderId="0" xfId="0" applyFont="1" applyFill="1" applyBorder="1" applyAlignment="1">
      <alignment horizontal="center"/>
    </xf>
    <xf numFmtId="0" fontId="277" fillId="0" borderId="0" xfId="0" applyFont="1" applyAlignment="1"/>
    <xf numFmtId="0" fontId="277" fillId="0" borderId="0" xfId="0" applyFont="1" applyFill="1" applyAlignment="1"/>
    <xf numFmtId="0" fontId="277" fillId="0" borderId="0" xfId="0" applyFont="1" applyFill="1"/>
    <xf numFmtId="0" fontId="277" fillId="0" borderId="0" xfId="0" applyFont="1"/>
    <xf numFmtId="167" fontId="277" fillId="38" borderId="0" xfId="119" applyNumberFormat="1" applyFont="1" applyFill="1"/>
    <xf numFmtId="3" fontId="277" fillId="0" borderId="0" xfId="0" applyNumberFormat="1" applyFont="1"/>
    <xf numFmtId="0" fontId="278" fillId="0" borderId="0" xfId="0" applyFont="1" applyFill="1"/>
    <xf numFmtId="0" fontId="270" fillId="0" borderId="0" xfId="0" applyFont="1" applyFill="1"/>
    <xf numFmtId="0" fontId="270" fillId="0" borderId="0" xfId="0" applyFont="1" applyFill="1" applyAlignment="1">
      <alignment horizontal="center"/>
    </xf>
    <xf numFmtId="0" fontId="257" fillId="28" borderId="0" xfId="0" applyFont="1" applyFill="1"/>
    <xf numFmtId="0" fontId="257" fillId="0" borderId="0" xfId="0" applyFont="1"/>
    <xf numFmtId="0" fontId="270" fillId="0" borderId="0" xfId="0" applyFont="1"/>
    <xf numFmtId="167" fontId="270" fillId="38" borderId="0" xfId="119" applyNumberFormat="1" applyFont="1" applyFill="1"/>
    <xf numFmtId="3" fontId="270" fillId="0" borderId="0" xfId="0" applyNumberFormat="1" applyFont="1"/>
    <xf numFmtId="38" fontId="191" fillId="0" borderId="0" xfId="0" applyNumberFormat="1" applyFont="1" applyFill="1"/>
    <xf numFmtId="3" fontId="191" fillId="0" borderId="0" xfId="0" applyNumberFormat="1" applyFont="1" applyFill="1"/>
    <xf numFmtId="0" fontId="194" fillId="0" borderId="0" xfId="0" applyNumberFormat="1" applyFont="1" applyFill="1" applyBorder="1" applyAlignment="1" applyProtection="1">
      <alignment horizontal="left" vertical="top" wrapText="1"/>
    </xf>
    <xf numFmtId="0" fontId="279" fillId="0" borderId="0" xfId="0" applyNumberFormat="1" applyFont="1" applyFill="1" applyBorder="1" applyAlignment="1" applyProtection="1">
      <alignment horizontal="left" vertical="top" wrapText="1"/>
    </xf>
    <xf numFmtId="167" fontId="279" fillId="38" borderId="0" xfId="119" applyNumberFormat="1" applyFont="1" applyFill="1" applyBorder="1" applyAlignment="1" applyProtection="1">
      <alignment horizontal="left" vertical="top" wrapText="1"/>
    </xf>
    <xf numFmtId="3" fontId="279" fillId="0" borderId="0" xfId="0" applyNumberFormat="1" applyFont="1" applyFill="1" applyBorder="1" applyAlignment="1" applyProtection="1">
      <alignment horizontal="left" vertical="top" wrapText="1"/>
    </xf>
    <xf numFmtId="0" fontId="209" fillId="0" borderId="25" xfId="0" applyNumberFormat="1" applyFont="1" applyFill="1" applyBorder="1" applyAlignment="1" applyProtection="1">
      <alignment horizontal="left" vertical="top" wrapText="1"/>
    </xf>
    <xf numFmtId="0" fontId="281" fillId="0" borderId="25" xfId="0" applyNumberFormat="1" applyFont="1" applyFill="1" applyBorder="1" applyAlignment="1" applyProtection="1">
      <alignment horizontal="left" vertical="top" wrapText="1"/>
    </xf>
    <xf numFmtId="167" fontId="281" fillId="38" borderId="25" xfId="119" applyNumberFormat="1" applyFont="1" applyFill="1" applyBorder="1" applyAlignment="1" applyProtection="1">
      <alignment horizontal="right" vertical="top" wrapText="1"/>
    </xf>
    <xf numFmtId="0" fontId="194" fillId="0" borderId="25" xfId="0" applyNumberFormat="1" applyFont="1" applyFill="1" applyBorder="1" applyAlignment="1" applyProtection="1">
      <alignment horizontal="left" vertical="top" wrapText="1"/>
    </xf>
    <xf numFmtId="0" fontId="282" fillId="0" borderId="25" xfId="0" applyNumberFormat="1" applyFont="1" applyFill="1" applyBorder="1" applyAlignment="1" applyProtection="1">
      <alignment horizontal="left" vertical="top" wrapText="1"/>
    </xf>
    <xf numFmtId="167" fontId="282" fillId="38" borderId="25" xfId="119" applyNumberFormat="1" applyFont="1" applyFill="1" applyBorder="1" applyAlignment="1" applyProtection="1">
      <alignment horizontal="right" vertical="top" wrapText="1"/>
    </xf>
    <xf numFmtId="0" fontId="189" fillId="28" borderId="29" xfId="0" applyNumberFormat="1" applyFont="1" applyFill="1" applyBorder="1" applyAlignment="1" applyProtection="1">
      <alignment horizontal="left" vertical="top" wrapText="1"/>
    </xf>
    <xf numFmtId="0" fontId="208" fillId="28" borderId="29" xfId="0" applyNumberFormat="1" applyFont="1" applyFill="1" applyBorder="1" applyAlignment="1" applyProtection="1">
      <alignment horizontal="left" vertical="top" wrapText="1"/>
    </xf>
    <xf numFmtId="0" fontId="27" fillId="0" borderId="0" xfId="0" applyFont="1" applyFill="1" applyAlignment="1">
      <alignment horizontal="center"/>
    </xf>
    <xf numFmtId="0" fontId="7" fillId="0" borderId="0" xfId="0" applyFont="1" applyFill="1" applyAlignment="1">
      <alignment horizontal="left"/>
    </xf>
    <xf numFmtId="0" fontId="283" fillId="0" borderId="0" xfId="0" applyFont="1" applyFill="1" applyAlignment="1">
      <alignment horizontal="left"/>
    </xf>
    <xf numFmtId="0" fontId="284" fillId="0" borderId="0" xfId="0" applyFont="1" applyFill="1"/>
    <xf numFmtId="0" fontId="283" fillId="0" borderId="0" xfId="0" applyFont="1" applyFill="1" applyAlignment="1">
      <alignment horizontal="center"/>
    </xf>
    <xf numFmtId="0" fontId="284" fillId="0" borderId="0" xfId="0" applyFont="1" applyFill="1" applyAlignment="1">
      <alignment horizontal="left"/>
    </xf>
    <xf numFmtId="167" fontId="285" fillId="38" borderId="0" xfId="119" applyNumberFormat="1" applyFont="1" applyFill="1"/>
    <xf numFmtId="0" fontId="30" fillId="0" borderId="0" xfId="0" applyFont="1" applyFill="1" applyAlignment="1">
      <alignment horizontal="left"/>
    </xf>
    <xf numFmtId="167" fontId="1" fillId="0" borderId="0" xfId="119" applyNumberFormat="1" applyFill="1" applyAlignment="1">
      <alignment horizontal="right"/>
    </xf>
    <xf numFmtId="0" fontId="10" fillId="0" borderId="0" xfId="0" applyFont="1" applyFill="1" applyAlignment="1">
      <alignment horizontal="left"/>
    </xf>
    <xf numFmtId="0" fontId="286" fillId="0" borderId="0" xfId="0" applyFont="1" applyFill="1" applyAlignment="1">
      <alignment horizontal="left"/>
    </xf>
    <xf numFmtId="0" fontId="286" fillId="0" borderId="0" xfId="0" applyFont="1" applyFill="1" applyAlignment="1">
      <alignment horizontal="center"/>
    </xf>
    <xf numFmtId="167" fontId="1" fillId="38" borderId="0" xfId="119" applyNumberFormat="1" applyFill="1"/>
    <xf numFmtId="0" fontId="0" fillId="0" borderId="0" xfId="0" applyFill="1" applyAlignment="1">
      <alignment horizontal="center"/>
    </xf>
    <xf numFmtId="0" fontId="287" fillId="0" borderId="0" xfId="0" applyFont="1" applyFill="1"/>
    <xf numFmtId="0" fontId="288" fillId="0" borderId="0" xfId="0" applyFont="1" applyFill="1" applyAlignment="1">
      <alignment horizontal="center"/>
    </xf>
    <xf numFmtId="0" fontId="289" fillId="0" borderId="0" xfId="0" applyFont="1" applyFill="1" applyAlignment="1">
      <alignment horizontal="center"/>
    </xf>
    <xf numFmtId="167" fontId="36" fillId="39" borderId="0" xfId="119" applyNumberFormat="1" applyFont="1" applyFill="1"/>
    <xf numFmtId="0" fontId="35" fillId="0" borderId="0" xfId="0" applyFont="1" applyFill="1" applyAlignment="1">
      <alignment horizontal="center"/>
    </xf>
    <xf numFmtId="0" fontId="35" fillId="0" borderId="0" xfId="0" applyFont="1" applyFill="1"/>
    <xf numFmtId="167" fontId="18" fillId="38" borderId="0" xfId="119" applyNumberFormat="1" applyFont="1" applyFill="1"/>
    <xf numFmtId="167" fontId="36" fillId="0" borderId="0" xfId="119" applyNumberFormat="1" applyFont="1" applyFill="1" applyAlignment="1">
      <alignment horizontal="left"/>
    </xf>
    <xf numFmtId="167" fontId="18" fillId="0" borderId="0" xfId="119" applyNumberFormat="1" applyFont="1" applyFill="1" applyAlignment="1">
      <alignment horizontal="right"/>
    </xf>
    <xf numFmtId="0" fontId="18" fillId="0" borderId="0" xfId="0" applyFont="1" applyFill="1"/>
    <xf numFmtId="0" fontId="36" fillId="0" borderId="0" xfId="0" applyFont="1" applyFill="1" applyAlignment="1">
      <alignment horizontal="left"/>
    </xf>
    <xf numFmtId="0" fontId="27" fillId="0" borderId="0" xfId="0" applyFont="1" applyAlignment="1">
      <alignment horizontal="justify" vertical="justify" wrapText="1"/>
    </xf>
    <xf numFmtId="167" fontId="36" fillId="0" borderId="0" xfId="0" applyNumberFormat="1" applyFont="1" applyFill="1" applyAlignment="1">
      <alignment horizontal="left"/>
    </xf>
    <xf numFmtId="0" fontId="33" fillId="0" borderId="0" xfId="0" applyFont="1" applyAlignment="1">
      <alignment horizontal="left" vertical="justify" wrapText="1"/>
    </xf>
    <xf numFmtId="0" fontId="27" fillId="0" borderId="0" xfId="0" applyFont="1" applyFill="1" applyAlignment="1">
      <alignment horizontal="left" vertical="justify" wrapText="1"/>
    </xf>
    <xf numFmtId="167" fontId="36" fillId="38" borderId="0" xfId="119" applyNumberFormat="1" applyFont="1" applyFill="1"/>
    <xf numFmtId="2" fontId="36" fillId="28" borderId="0" xfId="0" applyNumberFormat="1" applyFont="1" applyFill="1" applyAlignment="1">
      <alignment horizontal="left"/>
    </xf>
    <xf numFmtId="167" fontId="36" fillId="28" borderId="0" xfId="119" applyNumberFormat="1" applyFont="1" applyFill="1" applyAlignment="1">
      <alignment horizontal="right"/>
    </xf>
    <xf numFmtId="0" fontId="36" fillId="28" borderId="0" xfId="0" applyFont="1" applyFill="1"/>
    <xf numFmtId="0" fontId="36" fillId="39" borderId="0" xfId="0" applyFont="1" applyFill="1"/>
    <xf numFmtId="0" fontId="27" fillId="0" borderId="0" xfId="0" applyFont="1" applyFill="1" applyAlignment="1">
      <alignment horizontal="left"/>
    </xf>
    <xf numFmtId="0" fontId="35" fillId="0" borderId="0" xfId="0" applyFont="1" applyFill="1" applyAlignment="1"/>
    <xf numFmtId="164" fontId="27" fillId="0" borderId="0" xfId="119" applyNumberFormat="1" applyFont="1" applyFill="1" applyAlignment="1"/>
    <xf numFmtId="167" fontId="36" fillId="38" borderId="0" xfId="119" applyNumberFormat="1" applyFont="1" applyFill="1" applyAlignment="1"/>
    <xf numFmtId="167" fontId="36" fillId="28" borderId="0" xfId="119" applyNumberFormat="1" applyFont="1" applyFill="1" applyAlignment="1">
      <alignment horizontal="left"/>
    </xf>
    <xf numFmtId="2" fontId="36" fillId="39" borderId="0" xfId="0" applyNumberFormat="1" applyFont="1" applyFill="1" applyAlignment="1"/>
    <xf numFmtId="0" fontId="36" fillId="39" borderId="0" xfId="0" applyFont="1" applyFill="1" applyAlignment="1"/>
    <xf numFmtId="167" fontId="36" fillId="39" borderId="0" xfId="0" applyNumberFormat="1" applyFont="1" applyFill="1" applyAlignment="1">
      <alignment horizontal="left"/>
    </xf>
    <xf numFmtId="167" fontId="36" fillId="39" borderId="0" xfId="119" applyNumberFormat="1" applyFont="1" applyFill="1" applyAlignment="1">
      <alignment horizontal="right"/>
    </xf>
    <xf numFmtId="167" fontId="18" fillId="0" borderId="0" xfId="119" applyNumberFormat="1" applyFont="1" applyFill="1"/>
    <xf numFmtId="0" fontId="27" fillId="0" borderId="0" xfId="0" applyFont="1" applyAlignment="1">
      <alignment horizontal="left"/>
    </xf>
    <xf numFmtId="0" fontId="27" fillId="0" borderId="0" xfId="0" applyFont="1" applyAlignment="1">
      <alignment horizontal="justify"/>
    </xf>
    <xf numFmtId="252" fontId="18" fillId="0" borderId="0" xfId="119" applyNumberFormat="1" applyFont="1" applyFill="1" applyAlignment="1">
      <alignment horizontal="right"/>
    </xf>
    <xf numFmtId="0" fontId="27" fillId="0" borderId="0" xfId="0" applyFont="1" applyAlignment="1">
      <alignment horizontal="left" wrapText="1"/>
    </xf>
    <xf numFmtId="0" fontId="27" fillId="0" borderId="0" xfId="0" applyFont="1" applyAlignment="1"/>
    <xf numFmtId="0" fontId="33" fillId="0" borderId="0" xfId="0" applyFont="1" applyAlignment="1">
      <alignment horizontal="left" wrapText="1"/>
    </xf>
    <xf numFmtId="0" fontId="35" fillId="0" borderId="0" xfId="0" applyFont="1" applyFill="1" applyAlignment="1">
      <alignment horizontal="left" vertical="justify"/>
    </xf>
    <xf numFmtId="0" fontId="27" fillId="0" borderId="0" xfId="0" applyFont="1" applyAlignment="1">
      <alignment horizontal="justify" wrapText="1"/>
    </xf>
    <xf numFmtId="0" fontId="27" fillId="0" borderId="0" xfId="0" applyFont="1" applyAlignment="1">
      <alignment horizontal="left" vertical="justify" wrapText="1"/>
    </xf>
    <xf numFmtId="0" fontId="290" fillId="38" borderId="0" xfId="0" applyFont="1" applyFill="1"/>
    <xf numFmtId="0" fontId="291" fillId="28" borderId="0" xfId="0" applyFont="1" applyFill="1" applyAlignment="1">
      <alignment horizontal="left"/>
    </xf>
    <xf numFmtId="0" fontId="35" fillId="28" borderId="0" xfId="0" applyFont="1" applyFill="1"/>
    <xf numFmtId="0" fontId="291" fillId="39" borderId="0" xfId="0" applyFont="1" applyFill="1" applyAlignment="1">
      <alignment horizontal="center"/>
    </xf>
    <xf numFmtId="0" fontId="31" fillId="39" borderId="0" xfId="0" applyFont="1" applyFill="1" applyAlignment="1">
      <alignment horizontal="left" wrapText="1"/>
    </xf>
    <xf numFmtId="0" fontId="36" fillId="39" borderId="0" xfId="0" applyFont="1" applyFill="1" applyAlignment="1">
      <alignment horizontal="left"/>
    </xf>
    <xf numFmtId="0" fontId="29" fillId="0" borderId="0" xfId="0" applyFont="1" applyFill="1" applyAlignment="1">
      <alignment horizontal="center"/>
    </xf>
    <xf numFmtId="0" fontId="29" fillId="0" borderId="0" xfId="0" applyFont="1" applyFill="1"/>
    <xf numFmtId="0" fontId="293" fillId="0" borderId="0" xfId="0" applyFont="1" applyFill="1" applyAlignment="1">
      <alignment horizontal="center"/>
    </xf>
    <xf numFmtId="167" fontId="36" fillId="0" borderId="0" xfId="119" applyNumberFormat="1" applyFont="1" applyFill="1" applyAlignment="1">
      <alignment horizontal="right"/>
    </xf>
    <xf numFmtId="0" fontId="36" fillId="0" borderId="0" xfId="0" applyFont="1" applyFill="1"/>
    <xf numFmtId="0" fontId="34" fillId="0" borderId="0" xfId="0" applyFont="1" applyFill="1" applyAlignment="1">
      <alignment horizontal="center"/>
    </xf>
    <xf numFmtId="167" fontId="32" fillId="38" borderId="0" xfId="119" applyNumberFormat="1" applyFont="1" applyFill="1"/>
    <xf numFmtId="0" fontId="32" fillId="0" borderId="0" xfId="0" applyFont="1" applyFill="1" applyAlignment="1">
      <alignment horizontal="left"/>
    </xf>
    <xf numFmtId="167" fontId="32" fillId="0" borderId="0" xfId="119" applyNumberFormat="1" applyFont="1" applyFill="1" applyAlignment="1">
      <alignment horizontal="right"/>
    </xf>
    <xf numFmtId="0" fontId="32" fillId="0" borderId="0" xfId="0" applyFont="1" applyFill="1"/>
    <xf numFmtId="0" fontId="291" fillId="0" borderId="0" xfId="0" applyFont="1" applyFill="1"/>
    <xf numFmtId="0" fontId="34" fillId="0" borderId="0" xfId="0" applyFont="1" applyFill="1"/>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xf numFmtId="0" fontId="35" fillId="0" borderId="0" xfId="0" quotePrefix="1" applyFont="1" applyFill="1" applyAlignment="1">
      <alignment horizontal="center"/>
    </xf>
    <xf numFmtId="0" fontId="35" fillId="0" borderId="0" xfId="0" applyFont="1" applyFill="1" applyAlignment="1">
      <alignment horizontal="right"/>
    </xf>
    <xf numFmtId="0" fontId="36" fillId="0" borderId="0" xfId="0" applyFont="1" applyFill="1" applyAlignment="1">
      <alignment horizontal="center"/>
    </xf>
    <xf numFmtId="3" fontId="29" fillId="0" borderId="0" xfId="119" applyNumberFormat="1" applyFont="1" applyFill="1" applyAlignment="1">
      <alignment horizontal="right"/>
    </xf>
    <xf numFmtId="3" fontId="30" fillId="0" borderId="0" xfId="0" applyNumberFormat="1" applyFont="1" applyFill="1" applyAlignment="1">
      <alignment horizontal="left"/>
    </xf>
    <xf numFmtId="0" fontId="29" fillId="0" borderId="0" xfId="0" applyFont="1" applyFill="1" applyAlignment="1"/>
    <xf numFmtId="167" fontId="1" fillId="38" borderId="0" xfId="119" applyNumberFormat="1" applyFill="1" applyAlignment="1"/>
    <xf numFmtId="3" fontId="35" fillId="0" borderId="0" xfId="119" applyNumberFormat="1" applyFont="1" applyFill="1" applyAlignment="1">
      <alignment horizontal="right"/>
    </xf>
    <xf numFmtId="0" fontId="294" fillId="0" borderId="85" xfId="0" applyFont="1" applyBorder="1"/>
    <xf numFmtId="3" fontId="294" fillId="0" borderId="86" xfId="0" applyNumberFormat="1" applyFont="1" applyBorder="1" applyAlignment="1">
      <alignment horizontal="right"/>
    </xf>
    <xf numFmtId="0" fontId="295" fillId="0" borderId="86" xfId="0" applyFont="1" applyBorder="1"/>
    <xf numFmtId="3" fontId="35" fillId="0" borderId="0" xfId="119" applyNumberFormat="1" applyFont="1" applyFill="1" applyAlignment="1">
      <alignment horizontal="center"/>
    </xf>
    <xf numFmtId="3" fontId="18" fillId="0" borderId="0" xfId="0" applyNumberFormat="1" applyFont="1" applyFill="1"/>
    <xf numFmtId="3" fontId="29" fillId="0" borderId="0" xfId="119" applyNumberFormat="1" applyFont="1" applyFill="1" applyAlignment="1">
      <alignment horizontal="center"/>
    </xf>
    <xf numFmtId="167" fontId="17" fillId="0" borderId="0" xfId="119" applyNumberFormat="1" applyFont="1" applyFill="1" applyAlignment="1">
      <alignment horizontal="right"/>
    </xf>
    <xf numFmtId="3" fontId="293" fillId="0" borderId="87" xfId="0" applyNumberFormat="1" applyFont="1" applyBorder="1" applyAlignment="1">
      <alignment horizontal="right"/>
    </xf>
    <xf numFmtId="0" fontId="0" fillId="0" borderId="87" xfId="0" applyBorder="1" applyAlignment="1">
      <alignment horizontal="right"/>
    </xf>
    <xf numFmtId="0" fontId="29" fillId="0" borderId="0" xfId="0" applyFont="1" applyFill="1" applyAlignment="1">
      <alignment horizontal="left"/>
    </xf>
    <xf numFmtId="3" fontId="35" fillId="0" borderId="0" xfId="119" applyNumberFormat="1" applyFont="1" applyFill="1" applyAlignment="1"/>
    <xf numFmtId="251" fontId="17" fillId="0" borderId="0" xfId="119" applyNumberFormat="1" applyFont="1" applyFill="1" applyAlignment="1">
      <alignment horizontal="right"/>
    </xf>
    <xf numFmtId="3" fontId="34" fillId="0" borderId="0" xfId="119" applyNumberFormat="1" applyFont="1" applyFill="1" applyAlignment="1">
      <alignment horizontal="right"/>
    </xf>
    <xf numFmtId="3" fontId="32" fillId="0" borderId="0" xfId="0" applyNumberFormat="1" applyFont="1" applyFill="1" applyAlignment="1">
      <alignment horizontal="left"/>
    </xf>
    <xf numFmtId="0" fontId="35" fillId="0" borderId="0" xfId="0" applyFont="1" applyFill="1" applyAlignment="1">
      <alignment horizontal="left"/>
    </xf>
    <xf numFmtId="0" fontId="25" fillId="0" borderId="0" xfId="0" applyFont="1" applyFill="1" applyAlignment="1">
      <alignment horizontal="left"/>
    </xf>
    <xf numFmtId="3" fontId="29" fillId="28" borderId="0" xfId="119" applyNumberFormat="1" applyFont="1" applyFill="1" applyAlignment="1">
      <alignment horizontal="right"/>
    </xf>
    <xf numFmtId="3" fontId="34" fillId="28" borderId="0" xfId="119" applyNumberFormat="1" applyFont="1" applyFill="1" applyAlignment="1">
      <alignment horizontal="right"/>
    </xf>
    <xf numFmtId="3" fontId="154" fillId="0" borderId="54" xfId="0" applyNumberFormat="1" applyFont="1" applyFill="1" applyBorder="1" applyAlignment="1">
      <alignment horizontal="left"/>
    </xf>
    <xf numFmtId="0" fontId="35" fillId="28" borderId="0" xfId="0" quotePrefix="1" applyFont="1" applyFill="1" applyAlignment="1">
      <alignment horizontal="center"/>
    </xf>
    <xf numFmtId="0" fontId="35" fillId="28" borderId="0" xfId="0" applyFont="1" applyFill="1" applyAlignment="1">
      <alignment horizontal="left"/>
    </xf>
    <xf numFmtId="0" fontId="36" fillId="28" borderId="0" xfId="0" applyFont="1" applyFill="1" applyAlignment="1">
      <alignment horizontal="left"/>
    </xf>
    <xf numFmtId="167" fontId="18" fillId="28" borderId="0" xfId="119" applyNumberFormat="1" applyFont="1" applyFill="1" applyAlignment="1">
      <alignment horizontal="right"/>
    </xf>
    <xf numFmtId="0" fontId="18" fillId="28" borderId="0" xfId="0" applyFont="1" applyFill="1"/>
    <xf numFmtId="167" fontId="296" fillId="0" borderId="0" xfId="119" applyNumberFormat="1" applyFont="1" applyFill="1" applyAlignment="1">
      <alignment horizontal="left"/>
    </xf>
    <xf numFmtId="3" fontId="35" fillId="28" borderId="0" xfId="119" applyNumberFormat="1" applyFont="1" applyFill="1" applyAlignment="1">
      <alignment horizontal="right"/>
    </xf>
    <xf numFmtId="0" fontId="35" fillId="0" borderId="0" xfId="0" applyFont="1" applyFill="1" applyAlignment="1">
      <alignment horizontal="center" vertical="center"/>
    </xf>
    <xf numFmtId="3" fontId="35" fillId="0" borderId="13" xfId="119" applyNumberFormat="1" applyFont="1" applyFill="1" applyBorder="1" applyAlignment="1">
      <alignment horizontal="right" vertical="center" wrapText="1"/>
    </xf>
    <xf numFmtId="167" fontId="18" fillId="38" borderId="0" xfId="119" applyNumberFormat="1" applyFont="1" applyFill="1" applyAlignment="1">
      <alignment vertical="center"/>
    </xf>
    <xf numFmtId="0" fontId="36" fillId="0" borderId="0" xfId="0" applyFont="1" applyFill="1" applyAlignment="1">
      <alignment horizontal="left" vertical="center"/>
    </xf>
    <xf numFmtId="167" fontId="18" fillId="0" borderId="0" xfId="119" applyNumberFormat="1" applyFont="1" applyFill="1" applyAlignment="1">
      <alignment horizontal="right" vertical="center"/>
    </xf>
    <xf numFmtId="0" fontId="18" fillId="0" borderId="0" xfId="0" applyFont="1" applyFill="1" applyAlignment="1">
      <alignment vertical="center"/>
    </xf>
    <xf numFmtId="167" fontId="25" fillId="0" borderId="15" xfId="119" applyNumberFormat="1" applyFont="1" applyFill="1" applyBorder="1" applyAlignment="1">
      <alignment vertical="center" shrinkToFit="1"/>
    </xf>
    <xf numFmtId="3" fontId="25" fillId="0" borderId="16" xfId="119" applyNumberFormat="1" applyFont="1" applyFill="1" applyBorder="1" applyAlignment="1">
      <alignment horizontal="right" vertical="center" shrinkToFit="1"/>
    </xf>
    <xf numFmtId="0" fontId="284" fillId="0" borderId="0" xfId="0" applyFont="1" applyFill="1" applyAlignment="1">
      <alignment horizontal="center" vertical="center"/>
    </xf>
    <xf numFmtId="3" fontId="297" fillId="0" borderId="16" xfId="119" applyNumberFormat="1" applyFont="1" applyFill="1" applyBorder="1" applyAlignment="1">
      <alignment horizontal="right" vertical="center" shrinkToFit="1"/>
    </xf>
    <xf numFmtId="167" fontId="19" fillId="38" borderId="0" xfId="119" applyNumberFormat="1" applyFont="1" applyFill="1" applyAlignment="1">
      <alignment vertical="center"/>
    </xf>
    <xf numFmtId="3" fontId="166" fillId="0" borderId="0" xfId="0" applyNumberFormat="1" applyFont="1" applyFill="1" applyAlignment="1">
      <alignment horizontal="left" vertical="center"/>
    </xf>
    <xf numFmtId="167" fontId="19" fillId="0" borderId="0" xfId="119" applyNumberFormat="1" applyFont="1" applyFill="1" applyAlignment="1">
      <alignment horizontal="right" vertical="center"/>
    </xf>
    <xf numFmtId="0" fontId="19" fillId="0" borderId="0" xfId="0" applyFont="1" applyFill="1" applyAlignment="1">
      <alignment vertical="center"/>
    </xf>
    <xf numFmtId="0" fontId="166" fillId="0" borderId="0" xfId="0" applyFont="1" applyFill="1" applyAlignment="1">
      <alignment horizontal="left" vertical="center"/>
    </xf>
    <xf numFmtId="3" fontId="252" fillId="0" borderId="16" xfId="119" applyNumberFormat="1" applyFont="1" applyFill="1" applyBorder="1" applyAlignment="1">
      <alignment horizontal="left" vertical="center" shrinkToFit="1"/>
    </xf>
    <xf numFmtId="3" fontId="298" fillId="0" borderId="16" xfId="119" applyNumberFormat="1" applyFont="1" applyFill="1" applyBorder="1" applyAlignment="1">
      <alignment horizontal="right" vertical="center" shrinkToFit="1"/>
    </xf>
    <xf numFmtId="3" fontId="36" fillId="0" borderId="0" xfId="0" applyNumberFormat="1" applyFont="1" applyFill="1" applyAlignment="1">
      <alignment horizontal="left" vertical="center"/>
    </xf>
    <xf numFmtId="3" fontId="25" fillId="0" borderId="27" xfId="119" applyNumberFormat="1" applyFont="1" applyFill="1" applyBorder="1" applyAlignment="1">
      <alignment horizontal="right" vertical="center" shrinkToFit="1"/>
    </xf>
    <xf numFmtId="167" fontId="36" fillId="39" borderId="0" xfId="119" applyNumberFormat="1" applyFont="1" applyFill="1" applyAlignment="1">
      <alignment vertical="center"/>
    </xf>
    <xf numFmtId="0" fontId="35" fillId="0" borderId="0" xfId="0" applyFont="1" applyFill="1" applyAlignment="1">
      <alignment horizontal="center" vertical="center" wrapText="1"/>
    </xf>
    <xf numFmtId="3" fontId="35" fillId="0" borderId="0" xfId="119" applyNumberFormat="1" applyFont="1" applyFill="1" applyAlignment="1">
      <alignment horizontal="center" vertical="center" wrapText="1"/>
    </xf>
    <xf numFmtId="3" fontId="35" fillId="0" borderId="0" xfId="119" applyNumberFormat="1" applyFont="1" applyFill="1" applyAlignment="1">
      <alignment horizontal="right" vertical="center" wrapText="1"/>
    </xf>
    <xf numFmtId="0" fontId="35" fillId="28" borderId="0" xfId="0" applyFont="1" applyFill="1" applyAlignment="1">
      <alignment horizontal="center" vertical="center"/>
    </xf>
    <xf numFmtId="0" fontId="29" fillId="28" borderId="0" xfId="0" applyFont="1" applyFill="1" applyBorder="1"/>
    <xf numFmtId="0" fontId="35" fillId="28" borderId="0" xfId="0" applyFont="1" applyFill="1" applyAlignment="1">
      <alignment horizontal="center" vertical="center" wrapText="1"/>
    </xf>
    <xf numFmtId="3" fontId="35" fillId="28" borderId="0" xfId="119" applyNumberFormat="1" applyFont="1" applyFill="1" applyAlignment="1">
      <alignment horizontal="center" vertical="center" wrapText="1"/>
    </xf>
    <xf numFmtId="3" fontId="29" fillId="28" borderId="0" xfId="119" applyNumberFormat="1" applyFont="1" applyFill="1" applyAlignment="1">
      <alignment horizontal="right" vertical="center" wrapText="1"/>
    </xf>
    <xf numFmtId="0" fontId="36" fillId="28" borderId="0" xfId="0" applyFont="1" applyFill="1" applyAlignment="1">
      <alignment horizontal="left" vertical="center"/>
    </xf>
    <xf numFmtId="167" fontId="18" fillId="28" borderId="0" xfId="119" applyNumberFormat="1" applyFont="1" applyFill="1" applyAlignment="1">
      <alignment horizontal="right" vertical="center"/>
    </xf>
    <xf numFmtId="0" fontId="18" fillId="28" borderId="0" xfId="0" applyFont="1" applyFill="1" applyAlignment="1">
      <alignment vertical="center"/>
    </xf>
    <xf numFmtId="0" fontId="290" fillId="0" borderId="0" xfId="0" applyFont="1" applyFill="1" applyAlignment="1">
      <alignment horizontal="center" vertical="center"/>
    </xf>
    <xf numFmtId="0" fontId="177" fillId="0" borderId="0" xfId="0" applyFont="1" applyFill="1" applyBorder="1" applyAlignment="1">
      <alignment horizontal="left" shrinkToFit="1"/>
    </xf>
    <xf numFmtId="167" fontId="299" fillId="38" borderId="0" xfId="119" applyNumberFormat="1" applyFont="1" applyFill="1" applyAlignment="1">
      <alignment vertical="center"/>
    </xf>
    <xf numFmtId="167" fontId="299" fillId="0" borderId="0" xfId="119" applyNumberFormat="1" applyFont="1" applyFill="1" applyAlignment="1">
      <alignment horizontal="right" vertical="center"/>
    </xf>
    <xf numFmtId="0" fontId="299" fillId="0" borderId="0" xfId="0" applyFont="1" applyFill="1" applyAlignment="1">
      <alignment vertical="center"/>
    </xf>
    <xf numFmtId="0" fontId="35" fillId="28" borderId="0" xfId="0" applyFont="1" applyFill="1" applyAlignment="1">
      <alignment horizontal="left" vertical="center"/>
    </xf>
    <xf numFmtId="3" fontId="35" fillId="0" borderId="50" xfId="119" applyNumberFormat="1" applyFont="1" applyFill="1" applyBorder="1" applyAlignment="1">
      <alignment horizontal="center" vertical="center" wrapText="1"/>
    </xf>
    <xf numFmtId="3" fontId="35" fillId="0" borderId="49" xfId="119" applyNumberFormat="1" applyFont="1" applyFill="1" applyBorder="1" applyAlignment="1">
      <alignment horizontal="center" vertical="center" wrapText="1"/>
    </xf>
    <xf numFmtId="3" fontId="35" fillId="0" borderId="33" xfId="119" applyNumberFormat="1" applyFont="1" applyFill="1" applyBorder="1" applyAlignment="1">
      <alignment horizontal="center" vertical="center" wrapText="1"/>
    </xf>
    <xf numFmtId="3" fontId="35" fillId="0" borderId="15" xfId="119" applyNumberFormat="1" applyFont="1" applyFill="1" applyBorder="1" applyAlignment="1">
      <alignment horizontal="right" vertical="center" wrapText="1"/>
    </xf>
    <xf numFmtId="0" fontId="29" fillId="0" borderId="56" xfId="0" applyFont="1" applyBorder="1"/>
    <xf numFmtId="0" fontId="29" fillId="0" borderId="60" xfId="0" applyFont="1" applyFill="1" applyBorder="1" applyAlignment="1">
      <alignment horizontal="center" vertical="center"/>
    </xf>
    <xf numFmtId="0" fontId="35" fillId="0" borderId="35" xfId="0" applyFont="1" applyFill="1" applyBorder="1" applyAlignment="1">
      <alignment horizontal="center" vertical="center"/>
    </xf>
    <xf numFmtId="3" fontId="35" fillId="0" borderId="56" xfId="119" applyNumberFormat="1" applyFont="1" applyFill="1" applyBorder="1" applyAlignment="1">
      <alignment horizontal="center" vertical="center" wrapText="1"/>
    </xf>
    <xf numFmtId="3" fontId="35" fillId="0" borderId="60" xfId="119" applyNumberFormat="1" applyFont="1" applyFill="1" applyBorder="1" applyAlignment="1">
      <alignment horizontal="center" vertical="center" wrapText="1"/>
    </xf>
    <xf numFmtId="3" fontId="35" fillId="0" borderId="35" xfId="119" applyNumberFormat="1" applyFont="1" applyFill="1" applyBorder="1" applyAlignment="1">
      <alignment horizontal="center" vertical="center" wrapText="1"/>
    </xf>
    <xf numFmtId="3" fontId="35" fillId="0" borderId="16" xfId="119" applyNumberFormat="1" applyFont="1" applyFill="1" applyBorder="1" applyAlignment="1">
      <alignment horizontal="right" vertical="center" wrapText="1"/>
    </xf>
    <xf numFmtId="0" fontId="284" fillId="0" borderId="56" xfId="0" applyFont="1" applyBorder="1"/>
    <xf numFmtId="0" fontId="284" fillId="0" borderId="88" xfId="0" applyFont="1" applyBorder="1"/>
    <xf numFmtId="0" fontId="29" fillId="0" borderId="89" xfId="0" applyFont="1" applyFill="1" applyBorder="1" applyAlignment="1">
      <alignment horizontal="center" vertical="center"/>
    </xf>
    <xf numFmtId="0" fontId="35" fillId="0" borderId="76" xfId="0" applyFont="1" applyFill="1" applyBorder="1" applyAlignment="1">
      <alignment horizontal="center" vertical="center"/>
    </xf>
    <xf numFmtId="3" fontId="35" fillId="0" borderId="88" xfId="119" applyNumberFormat="1" applyFont="1" applyFill="1" applyBorder="1" applyAlignment="1">
      <alignment horizontal="center" vertical="center" wrapText="1"/>
    </xf>
    <xf numFmtId="3" fontId="35" fillId="0" borderId="89" xfId="119" applyNumberFormat="1" applyFont="1" applyFill="1" applyBorder="1" applyAlignment="1">
      <alignment horizontal="center" vertical="center" wrapText="1"/>
    </xf>
    <xf numFmtId="3" fontId="35" fillId="0" borderId="76" xfId="119" applyNumberFormat="1" applyFont="1" applyFill="1" applyBorder="1" applyAlignment="1">
      <alignment horizontal="center" vertical="center" wrapText="1"/>
    </xf>
    <xf numFmtId="3" fontId="35" fillId="0" borderId="27" xfId="119" applyNumberFormat="1" applyFont="1" applyFill="1" applyBorder="1" applyAlignment="1">
      <alignment horizontal="right" vertical="center" wrapText="1"/>
    </xf>
    <xf numFmtId="0" fontId="29" fillId="0" borderId="0" xfId="0" applyFont="1" applyBorder="1"/>
    <xf numFmtId="0" fontId="22" fillId="0" borderId="90" xfId="0" applyFont="1" applyBorder="1" applyAlignment="1">
      <alignment vertical="center"/>
    </xf>
    <xf numFmtId="0" fontId="35" fillId="0" borderId="7" xfId="0" applyFont="1" applyFill="1" applyBorder="1" applyAlignment="1">
      <alignment vertical="center"/>
    </xf>
    <xf numFmtId="0" fontId="22" fillId="0" borderId="91" xfId="0" applyFont="1" applyBorder="1" applyAlignment="1">
      <alignment horizontal="center" shrinkToFit="1"/>
    </xf>
    <xf numFmtId="0" fontId="22" fillId="0" borderId="6" xfId="0" applyFont="1" applyFill="1" applyBorder="1" applyAlignment="1">
      <alignment horizontal="center" shrinkToFit="1"/>
    </xf>
    <xf numFmtId="0" fontId="22" fillId="0" borderId="23" xfId="0" applyFont="1" applyFill="1" applyBorder="1" applyAlignment="1">
      <alignment horizontal="center" shrinkToFit="1"/>
    </xf>
    <xf numFmtId="0" fontId="22" fillId="0" borderId="77" xfId="0" applyFont="1" applyBorder="1" applyAlignment="1">
      <alignment vertical="center"/>
    </xf>
    <xf numFmtId="0" fontId="35" fillId="0" borderId="2" xfId="0" applyFont="1" applyFill="1" applyBorder="1" applyAlignment="1">
      <alignment vertical="center"/>
    </xf>
    <xf numFmtId="0" fontId="22" fillId="0" borderId="25" xfId="0" applyFont="1" applyBorder="1" applyAlignment="1">
      <alignment horizontal="center" vertical="center"/>
    </xf>
    <xf numFmtId="0" fontId="22" fillId="0" borderId="29" xfId="0" applyFont="1" applyFill="1" applyBorder="1"/>
    <xf numFmtId="0" fontId="301" fillId="0" borderId="50" xfId="0" applyFont="1" applyBorder="1"/>
    <xf numFmtId="0" fontId="35" fillId="0" borderId="49" xfId="0" applyFont="1" applyFill="1" applyBorder="1" applyAlignment="1">
      <alignment horizontal="center" vertical="center"/>
    </xf>
    <xf numFmtId="0" fontId="35" fillId="0" borderId="33" xfId="0" applyFont="1" applyFill="1" applyBorder="1" applyAlignment="1">
      <alignment horizontal="center" vertical="center"/>
    </xf>
    <xf numFmtId="0" fontId="35" fillId="0" borderId="60" xfId="0" applyFont="1" applyFill="1" applyBorder="1" applyAlignment="1">
      <alignment horizontal="center" vertical="center"/>
    </xf>
    <xf numFmtId="0" fontId="300" fillId="0" borderId="56" xfId="0" applyFont="1" applyBorder="1"/>
    <xf numFmtId="0" fontId="35" fillId="0" borderId="89" xfId="0" applyFont="1" applyFill="1" applyBorder="1" applyAlignment="1">
      <alignment horizontal="center" vertical="center"/>
    </xf>
    <xf numFmtId="0" fontId="35" fillId="0" borderId="0" xfId="0" applyFont="1" applyBorder="1"/>
    <xf numFmtId="0" fontId="35" fillId="0" borderId="0" xfId="0" applyFont="1"/>
    <xf numFmtId="0" fontId="35" fillId="0" borderId="0" xfId="0" applyFont="1" applyFill="1" applyAlignment="1">
      <alignment vertical="center"/>
    </xf>
    <xf numFmtId="0" fontId="35" fillId="0" borderId="0" xfId="0" applyFont="1" applyBorder="1" applyAlignment="1">
      <alignment horizontal="right"/>
    </xf>
    <xf numFmtId="0" fontId="35" fillId="0" borderId="0" xfId="0" applyFont="1" applyFill="1" applyBorder="1" applyAlignment="1">
      <alignment horizontal="center"/>
    </xf>
    <xf numFmtId="0" fontId="35" fillId="0" borderId="0" xfId="0" applyFont="1" applyFill="1" applyBorder="1"/>
    <xf numFmtId="3" fontId="35" fillId="0" borderId="0" xfId="0" applyNumberFormat="1" applyFont="1" applyFill="1" applyBorder="1"/>
    <xf numFmtId="3" fontId="35" fillId="0" borderId="0" xfId="0" applyNumberFormat="1" applyFont="1" applyFill="1" applyBorder="1" applyAlignment="1">
      <alignment horizontal="right"/>
    </xf>
    <xf numFmtId="3" fontId="175" fillId="39" borderId="0" xfId="0" applyNumberFormat="1" applyFont="1" applyFill="1" applyBorder="1" applyAlignment="1">
      <alignment horizontal="center"/>
    </xf>
    <xf numFmtId="3" fontId="175" fillId="0" borderId="0" xfId="0" applyNumberFormat="1" applyFont="1" applyFill="1" applyBorder="1" applyAlignment="1">
      <alignment horizontal="left"/>
    </xf>
    <xf numFmtId="0" fontId="284" fillId="0" borderId="0" xfId="0" applyFont="1" applyBorder="1"/>
    <xf numFmtId="3" fontId="284" fillId="0" borderId="0" xfId="0" applyNumberFormat="1" applyFont="1" applyBorder="1"/>
    <xf numFmtId="3" fontId="35" fillId="0" borderId="0" xfId="0" applyNumberFormat="1" applyFont="1" applyFill="1" applyAlignment="1">
      <alignment vertical="center"/>
    </xf>
    <xf numFmtId="3" fontId="284" fillId="0" borderId="0" xfId="0" applyNumberFormat="1" applyFont="1" applyFill="1" applyBorder="1" applyAlignment="1"/>
    <xf numFmtId="3" fontId="35" fillId="0" borderId="0" xfId="119" applyNumberFormat="1" applyFont="1" applyFill="1" applyAlignment="1">
      <alignment horizontal="center" vertical="center"/>
    </xf>
    <xf numFmtId="3" fontId="18" fillId="38" borderId="0" xfId="119" applyNumberFormat="1" applyFont="1" applyFill="1" applyAlignment="1">
      <alignment horizontal="center" vertical="center"/>
    </xf>
    <xf numFmtId="3" fontId="36" fillId="0" borderId="0" xfId="119" applyNumberFormat="1" applyFont="1" applyFill="1" applyAlignment="1">
      <alignment horizontal="left" vertical="center"/>
    </xf>
    <xf numFmtId="3" fontId="29" fillId="0" borderId="0" xfId="0" applyNumberFormat="1" applyFont="1" applyFill="1" applyBorder="1" applyAlignment="1">
      <alignment horizontal="right"/>
    </xf>
    <xf numFmtId="3" fontId="152" fillId="38" borderId="0" xfId="0" applyNumberFormat="1" applyFont="1" applyFill="1" applyBorder="1" applyAlignment="1">
      <alignment horizontal="center"/>
    </xf>
    <xf numFmtId="3" fontId="154" fillId="0" borderId="0" xfId="0" applyNumberFormat="1" applyFont="1" applyBorder="1" applyAlignment="1">
      <alignment horizontal="left"/>
    </xf>
    <xf numFmtId="3" fontId="302" fillId="0" borderId="0" xfId="0" applyNumberFormat="1" applyFont="1" applyFill="1" applyBorder="1" applyAlignment="1">
      <alignment horizontal="right"/>
    </xf>
    <xf numFmtId="3" fontId="302" fillId="0" borderId="0" xfId="0" applyNumberFormat="1" applyFont="1" applyBorder="1" applyAlignment="1">
      <alignment horizontal="left"/>
    </xf>
    <xf numFmtId="49" fontId="284" fillId="0" borderId="0" xfId="0" applyNumberFormat="1" applyFont="1" applyBorder="1"/>
    <xf numFmtId="3" fontId="302" fillId="0" borderId="0" xfId="119" applyNumberFormat="1" applyFont="1" applyFill="1" applyAlignment="1">
      <alignment horizontal="right"/>
    </xf>
    <xf numFmtId="3" fontId="35" fillId="0" borderId="2" xfId="119" applyNumberFormat="1" applyFont="1" applyFill="1" applyBorder="1" applyAlignment="1">
      <alignment horizontal="right"/>
    </xf>
    <xf numFmtId="0" fontId="35" fillId="0" borderId="90" xfId="0" applyFont="1" applyFill="1" applyBorder="1"/>
    <xf numFmtId="0" fontId="35" fillId="0" borderId="7" xfId="0" applyFont="1" applyFill="1" applyBorder="1"/>
    <xf numFmtId="3" fontId="29" fillId="0" borderId="7" xfId="119" applyNumberFormat="1" applyFont="1" applyFill="1" applyBorder="1" applyAlignment="1"/>
    <xf numFmtId="3" fontId="35" fillId="0" borderId="91" xfId="119" applyNumberFormat="1" applyFont="1" applyFill="1" applyBorder="1" applyAlignment="1"/>
    <xf numFmtId="0" fontId="35" fillId="0" borderId="77"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25" xfId="0" applyFont="1" applyFill="1" applyBorder="1" applyAlignment="1">
      <alignment horizontal="center" vertical="center"/>
    </xf>
    <xf numFmtId="0" fontId="29" fillId="0" borderId="77" xfId="0" applyFont="1" applyFill="1" applyBorder="1" applyAlignment="1">
      <alignment horizontal="center"/>
    </xf>
    <xf numFmtId="0" fontId="35" fillId="0" borderId="25" xfId="0" applyFont="1" applyFill="1" applyBorder="1" applyAlignment="1">
      <alignment horizontal="center"/>
    </xf>
    <xf numFmtId="3" fontId="35" fillId="0" borderId="2" xfId="119" applyNumberFormat="1" applyFont="1" applyFill="1" applyBorder="1" applyAlignment="1">
      <alignment horizontal="center"/>
    </xf>
    <xf numFmtId="3" fontId="35" fillId="0" borderId="77" xfId="119" applyNumberFormat="1" applyFont="1" applyFill="1" applyBorder="1" applyAlignment="1"/>
    <xf numFmtId="3" fontId="29" fillId="0" borderId="2" xfId="119" applyNumberFormat="1" applyFont="1" applyFill="1" applyBorder="1" applyAlignment="1"/>
    <xf numFmtId="3" fontId="35" fillId="0" borderId="2" xfId="119" applyNumberFormat="1" applyFont="1" applyFill="1" applyBorder="1" applyAlignment="1"/>
    <xf numFmtId="3" fontId="35" fillId="0" borderId="25" xfId="119" applyNumberFormat="1" applyFont="1" applyFill="1" applyBorder="1" applyAlignment="1"/>
    <xf numFmtId="3" fontId="35" fillId="0" borderId="77" xfId="119" applyNumberFormat="1" applyFont="1" applyFill="1" applyBorder="1" applyAlignment="1">
      <alignment horizontal="center"/>
    </xf>
    <xf numFmtId="3" fontId="35" fillId="0" borderId="50" xfId="119" applyNumberFormat="1" applyFont="1" applyFill="1" applyBorder="1" applyAlignment="1">
      <alignment horizontal="center"/>
    </xf>
    <xf numFmtId="3" fontId="35" fillId="0" borderId="49" xfId="119" applyNumberFormat="1" applyFont="1" applyFill="1" applyBorder="1" applyAlignment="1">
      <alignment horizontal="center"/>
    </xf>
    <xf numFmtId="3" fontId="35" fillId="0" borderId="33" xfId="119" applyNumberFormat="1" applyFont="1" applyFill="1" applyBorder="1" applyAlignment="1"/>
    <xf numFmtId="3" fontId="35" fillId="0" borderId="49" xfId="119" applyNumberFormat="1" applyFont="1" applyFill="1" applyBorder="1" applyAlignment="1"/>
    <xf numFmtId="3" fontId="29" fillId="0" borderId="35" xfId="119" applyNumberFormat="1" applyFont="1" applyFill="1" applyBorder="1" applyAlignment="1"/>
    <xf numFmtId="3" fontId="29" fillId="0" borderId="60" xfId="119" applyNumberFormat="1" applyFont="1" applyFill="1" applyBorder="1" applyAlignment="1"/>
    <xf numFmtId="0" fontId="29" fillId="0" borderId="60" xfId="0" applyFont="1" applyFill="1" applyBorder="1" applyAlignment="1"/>
    <xf numFmtId="0" fontId="29" fillId="0" borderId="35" xfId="0" applyFont="1" applyFill="1" applyBorder="1" applyAlignment="1"/>
    <xf numFmtId="0" fontId="29" fillId="0" borderId="54" xfId="0" applyFont="1" applyFill="1" applyBorder="1"/>
    <xf numFmtId="0" fontId="29" fillId="0" borderId="53" xfId="0" applyFont="1" applyFill="1" applyBorder="1"/>
    <xf numFmtId="167" fontId="17" fillId="38" borderId="0" xfId="119" applyNumberFormat="1" applyFont="1" applyFill="1"/>
    <xf numFmtId="0" fontId="29" fillId="0" borderId="56" xfId="0" applyFont="1" applyFill="1" applyBorder="1"/>
    <xf numFmtId="0" fontId="29" fillId="0" borderId="60" xfId="0" applyFont="1" applyFill="1" applyBorder="1"/>
    <xf numFmtId="3" fontId="29" fillId="0" borderId="60" xfId="119" applyNumberFormat="1" applyFont="1" applyFill="1" applyBorder="1" applyAlignment="1">
      <alignment horizontal="center"/>
    </xf>
    <xf numFmtId="3" fontId="35" fillId="0" borderId="35" xfId="119" applyNumberFormat="1" applyFont="1" applyFill="1" applyBorder="1" applyAlignment="1"/>
    <xf numFmtId="3" fontId="35" fillId="0" borderId="60" xfId="119" applyNumberFormat="1" applyFont="1" applyFill="1" applyBorder="1" applyAlignment="1"/>
    <xf numFmtId="0" fontId="35" fillId="0" borderId="60" xfId="0" applyFont="1" applyFill="1" applyBorder="1" applyAlignment="1"/>
    <xf numFmtId="0" fontId="35" fillId="0" borderId="35" xfId="0" applyFont="1" applyFill="1" applyBorder="1" applyAlignment="1"/>
    <xf numFmtId="0" fontId="35" fillId="0" borderId="56" xfId="0" applyFont="1" applyFill="1" applyBorder="1"/>
    <xf numFmtId="0" fontId="35" fillId="0" borderId="60" xfId="0" applyFont="1" applyFill="1" applyBorder="1"/>
    <xf numFmtId="0" fontId="29" fillId="0" borderId="45" xfId="0" applyFont="1" applyFill="1" applyBorder="1" applyAlignment="1">
      <alignment horizontal="center"/>
    </xf>
    <xf numFmtId="3" fontId="29" fillId="0" borderId="56" xfId="119" applyNumberFormat="1" applyFont="1" applyFill="1" applyBorder="1" applyAlignment="1">
      <alignment horizontal="center"/>
    </xf>
    <xf numFmtId="3" fontId="29" fillId="0" borderId="76" xfId="119" applyNumberFormat="1" applyFont="1" applyFill="1" applyBorder="1" applyAlignment="1"/>
    <xf numFmtId="3" fontId="29" fillId="0" borderId="89" xfId="119" applyNumberFormat="1" applyFont="1" applyFill="1" applyBorder="1" applyAlignment="1"/>
    <xf numFmtId="0" fontId="29" fillId="0" borderId="89" xfId="0" applyFont="1" applyFill="1" applyBorder="1" applyAlignment="1"/>
    <xf numFmtId="0" fontId="29" fillId="0" borderId="76" xfId="0" applyFont="1" applyFill="1" applyBorder="1" applyAlignment="1"/>
    <xf numFmtId="0" fontId="29" fillId="0" borderId="88" xfId="0" applyFont="1" applyFill="1" applyBorder="1"/>
    <xf numFmtId="0" fontId="29" fillId="0" borderId="89" xfId="0" applyFont="1" applyFill="1" applyBorder="1"/>
    <xf numFmtId="0" fontId="29" fillId="0" borderId="0" xfId="0" applyFont="1" applyFill="1" applyBorder="1" applyAlignment="1">
      <alignment horizontal="left"/>
    </xf>
    <xf numFmtId="0" fontId="29" fillId="0" borderId="0" xfId="0" applyFont="1" applyFill="1" applyBorder="1" applyAlignment="1">
      <alignment horizontal="center"/>
    </xf>
    <xf numFmtId="3" fontId="29" fillId="0" borderId="0" xfId="119" applyNumberFormat="1" applyFont="1" applyFill="1" applyBorder="1" applyAlignment="1">
      <alignment horizontal="center"/>
    </xf>
    <xf numFmtId="0" fontId="29" fillId="0" borderId="0" xfId="0" applyFont="1" applyFill="1" applyBorder="1"/>
    <xf numFmtId="0" fontId="26" fillId="0" borderId="0" xfId="0" applyFont="1" applyFill="1" applyAlignment="1">
      <alignment horizontal="center"/>
    </xf>
    <xf numFmtId="0" fontId="26" fillId="0" borderId="0" xfId="0" applyFont="1" applyFill="1" applyBorder="1" applyAlignment="1">
      <alignment horizontal="left"/>
    </xf>
    <xf numFmtId="0" fontId="26" fillId="0" borderId="0" xfId="0" applyFont="1" applyFill="1" applyBorder="1" applyAlignment="1">
      <alignment horizontal="center"/>
    </xf>
    <xf numFmtId="3" fontId="26" fillId="0" borderId="0" xfId="119" applyNumberFormat="1" applyFont="1" applyFill="1" applyBorder="1" applyAlignment="1">
      <alignment horizontal="center"/>
    </xf>
    <xf numFmtId="0" fontId="26" fillId="0" borderId="0" xfId="0" applyFont="1" applyFill="1" applyBorder="1"/>
    <xf numFmtId="167" fontId="13" fillId="38" borderId="0" xfId="119" applyNumberFormat="1" applyFont="1" applyFill="1"/>
    <xf numFmtId="0" fontId="303" fillId="0" borderId="0" xfId="0" applyFont="1" applyFill="1" applyAlignment="1">
      <alignment horizontal="left"/>
    </xf>
    <xf numFmtId="167" fontId="13" fillId="0" borderId="0" xfId="119" applyNumberFormat="1" applyFont="1" applyFill="1" applyAlignment="1">
      <alignment horizontal="right"/>
    </xf>
    <xf numFmtId="0" fontId="13" fillId="0" borderId="0" xfId="0" applyFont="1" applyFill="1"/>
    <xf numFmtId="0" fontId="35" fillId="0" borderId="0" xfId="0" applyFont="1" applyFill="1" applyBorder="1" applyAlignment="1">
      <alignment horizontal="left"/>
    </xf>
    <xf numFmtId="167" fontId="35" fillId="38" borderId="0" xfId="119" applyNumberFormat="1" applyFont="1" applyFill="1"/>
    <xf numFmtId="0" fontId="291" fillId="0" borderId="0" xfId="0" applyFont="1" applyFill="1" applyAlignment="1">
      <alignment horizontal="left"/>
    </xf>
    <xf numFmtId="167" fontId="35" fillId="0" borderId="0" xfId="119" applyNumberFormat="1" applyFont="1" applyFill="1" applyAlignment="1">
      <alignment horizontal="right"/>
    </xf>
    <xf numFmtId="0" fontId="17" fillId="0" borderId="0" xfId="0" applyFont="1" applyFill="1" applyAlignment="1">
      <alignment horizontal="center"/>
    </xf>
    <xf numFmtId="0" fontId="17" fillId="0" borderId="0" xfId="0" applyFont="1" applyFill="1" applyBorder="1" applyAlignment="1">
      <alignment horizontal="left"/>
    </xf>
    <xf numFmtId="0" fontId="17" fillId="0" borderId="0" xfId="0" applyFont="1" applyFill="1" applyBorder="1" applyAlignment="1">
      <alignment horizontal="center"/>
    </xf>
    <xf numFmtId="3" fontId="17" fillId="0" borderId="0" xfId="119" applyNumberFormat="1" applyFont="1" applyFill="1" applyAlignment="1">
      <alignment horizontal="right"/>
    </xf>
    <xf numFmtId="3" fontId="17" fillId="28" borderId="0" xfId="119" applyNumberFormat="1" applyFont="1" applyFill="1" applyAlignment="1">
      <alignment horizontal="right"/>
    </xf>
    <xf numFmtId="0" fontId="27" fillId="28" borderId="0" xfId="0" applyFont="1" applyFill="1" applyAlignment="1">
      <alignment horizontal="left" vertical="top"/>
    </xf>
    <xf numFmtId="0" fontId="27" fillId="28" borderId="0" xfId="0" applyFont="1" applyFill="1" applyAlignment="1">
      <alignment vertical="top"/>
    </xf>
    <xf numFmtId="0" fontId="18" fillId="0" borderId="0" xfId="0" applyFont="1" applyFill="1" applyAlignment="1">
      <alignment horizontal="center"/>
    </xf>
    <xf numFmtId="0" fontId="18" fillId="0" borderId="0" xfId="0" applyFont="1" applyFill="1" applyBorder="1" applyAlignment="1">
      <alignment horizontal="left"/>
    </xf>
    <xf numFmtId="0" fontId="18" fillId="0" borderId="0" xfId="0" applyFont="1" applyFill="1" applyBorder="1" applyAlignment="1">
      <alignment horizontal="center"/>
    </xf>
    <xf numFmtId="3" fontId="18" fillId="0" borderId="0" xfId="119" applyNumberFormat="1" applyFont="1" applyFill="1" applyAlignment="1">
      <alignment horizontal="right"/>
    </xf>
    <xf numFmtId="3" fontId="291" fillId="0" borderId="0" xfId="0" applyNumberFormat="1" applyFont="1" applyFill="1" applyAlignment="1">
      <alignment horizontal="left"/>
    </xf>
    <xf numFmtId="3" fontId="17" fillId="0" borderId="0" xfId="119" applyNumberFormat="1" applyFont="1" applyFill="1" applyAlignment="1">
      <alignment horizontal="center"/>
    </xf>
    <xf numFmtId="49" fontId="29" fillId="0" borderId="0" xfId="0" applyNumberFormat="1" applyFont="1" applyFill="1" applyBorder="1" applyAlignment="1">
      <alignment horizontal="left"/>
    </xf>
    <xf numFmtId="3" fontId="220" fillId="0" borderId="0" xfId="119" applyNumberFormat="1" applyFont="1" applyFill="1" applyAlignment="1">
      <alignment horizontal="right"/>
    </xf>
    <xf numFmtId="3" fontId="32" fillId="28" borderId="0" xfId="0" applyNumberFormat="1" applyFont="1" applyFill="1" applyAlignment="1">
      <alignment horizontal="left"/>
    </xf>
    <xf numFmtId="167" fontId="17" fillId="28" borderId="0" xfId="119" applyNumberFormat="1" applyFont="1" applyFill="1" applyAlignment="1">
      <alignment horizontal="right"/>
    </xf>
    <xf numFmtId="0" fontId="32" fillId="28" borderId="0" xfId="0" applyFont="1" applyFill="1" applyAlignment="1">
      <alignment horizontal="left"/>
    </xf>
    <xf numFmtId="0" fontId="17" fillId="28" borderId="0" xfId="0" applyFont="1" applyFill="1" applyAlignment="1">
      <alignment horizontal="center"/>
    </xf>
    <xf numFmtId="0" fontId="29" fillId="28" borderId="0" xfId="0" applyFont="1" applyFill="1" applyBorder="1" applyAlignment="1">
      <alignment horizontal="left"/>
    </xf>
    <xf numFmtId="0" fontId="29" fillId="28" borderId="0" xfId="0" applyFont="1" applyFill="1" applyBorder="1" applyAlignment="1">
      <alignment horizontal="center"/>
    </xf>
    <xf numFmtId="0" fontId="17" fillId="28" borderId="0" xfId="0" applyFont="1" applyFill="1" applyBorder="1" applyAlignment="1">
      <alignment horizontal="center"/>
    </xf>
    <xf numFmtId="0" fontId="17" fillId="28" borderId="0" xfId="0" applyFont="1" applyFill="1"/>
    <xf numFmtId="0" fontId="27" fillId="0" borderId="0" xfId="0" applyFont="1" applyFill="1" applyBorder="1" applyAlignment="1">
      <alignment horizontal="left"/>
    </xf>
    <xf numFmtId="3" fontId="29" fillId="0" borderId="0" xfId="119" applyNumberFormat="1" applyFont="1" applyFill="1" applyAlignment="1"/>
    <xf numFmtId="0" fontId="32" fillId="39" borderId="0" xfId="0" applyFont="1" applyFill="1" applyAlignment="1">
      <alignment horizontal="left"/>
    </xf>
    <xf numFmtId="3" fontId="294" fillId="0" borderId="0" xfId="119" applyNumberFormat="1" applyFont="1" applyFill="1" applyAlignment="1">
      <alignment horizontal="right"/>
    </xf>
    <xf numFmtId="167" fontId="233" fillId="38" borderId="0" xfId="119" applyNumberFormat="1" applyFont="1" applyFill="1" applyBorder="1"/>
    <xf numFmtId="3" fontId="29" fillId="0" borderId="0" xfId="119" applyNumberFormat="1" applyFont="1" applyFill="1" applyBorder="1" applyAlignment="1">
      <alignment horizontal="right"/>
    </xf>
    <xf numFmtId="167" fontId="304" fillId="0" borderId="0" xfId="119" applyNumberFormat="1" applyFont="1" applyFill="1" applyAlignment="1">
      <alignment horizontal="right"/>
    </xf>
    <xf numFmtId="0" fontId="294" fillId="0" borderId="0" xfId="0" applyFont="1" applyFill="1" applyAlignment="1">
      <alignment horizontal="center"/>
    </xf>
    <xf numFmtId="0" fontId="294" fillId="0" borderId="0" xfId="0" applyFont="1" applyFill="1" applyBorder="1" applyAlignment="1">
      <alignment horizontal="left"/>
    </xf>
    <xf numFmtId="0" fontId="294" fillId="0" borderId="0" xfId="0" applyFont="1" applyFill="1" applyBorder="1" applyAlignment="1">
      <alignment horizontal="center"/>
    </xf>
    <xf numFmtId="3" fontId="294" fillId="0" borderId="0" xfId="119" applyNumberFormat="1" applyFont="1" applyFill="1" applyBorder="1" applyAlignment="1">
      <alignment horizontal="right"/>
    </xf>
    <xf numFmtId="3" fontId="234" fillId="38" borderId="53" xfId="0" applyNumberFormat="1" applyFont="1" applyFill="1" applyBorder="1"/>
    <xf numFmtId="167" fontId="220" fillId="0" borderId="0" xfId="119" applyNumberFormat="1" applyFont="1" applyFill="1" applyAlignment="1">
      <alignment horizontal="right"/>
    </xf>
    <xf numFmtId="0" fontId="220" fillId="0" borderId="0" xfId="0" applyFont="1" applyFill="1"/>
    <xf numFmtId="3" fontId="35" fillId="0" borderId="0" xfId="119" applyNumberFormat="1" applyFont="1" applyFill="1" applyBorder="1" applyAlignment="1">
      <alignment horizontal="right"/>
    </xf>
    <xf numFmtId="0" fontId="35" fillId="0" borderId="0" xfId="0" applyFont="1" applyFill="1" applyBorder="1" applyAlignment="1">
      <alignment horizontal="right"/>
    </xf>
    <xf numFmtId="167" fontId="32" fillId="0" borderId="0" xfId="119" applyNumberFormat="1" applyFont="1" applyFill="1" applyAlignment="1">
      <alignment horizontal="left"/>
    </xf>
    <xf numFmtId="0" fontId="291" fillId="0" borderId="0" xfId="0" applyFont="1" applyFill="1" applyBorder="1" applyAlignment="1">
      <alignment horizontal="left"/>
    </xf>
    <xf numFmtId="3" fontId="294" fillId="28" borderId="0" xfId="119" applyNumberFormat="1" applyFont="1" applyFill="1" applyAlignment="1">
      <alignment horizontal="right"/>
    </xf>
    <xf numFmtId="0" fontId="35" fillId="28" borderId="0" xfId="0" applyFont="1" applyFill="1" applyAlignment="1">
      <alignment horizontal="center"/>
    </xf>
    <xf numFmtId="167" fontId="305" fillId="39" borderId="0" xfId="119" applyNumberFormat="1" applyFont="1" applyFill="1"/>
    <xf numFmtId="0" fontId="296" fillId="0" borderId="0" xfId="0" applyFont="1" applyFill="1" applyAlignment="1">
      <alignment horizontal="left"/>
    </xf>
    <xf numFmtId="167" fontId="17" fillId="38" borderId="0" xfId="119" applyNumberFormat="1" applyFont="1" applyFill="1" applyAlignment="1">
      <alignment horizontal="center"/>
    </xf>
    <xf numFmtId="0" fontId="35" fillId="0" borderId="2" xfId="0" applyFont="1" applyFill="1" applyBorder="1" applyAlignment="1">
      <alignment horizontal="center"/>
    </xf>
    <xf numFmtId="0" fontId="29" fillId="0" borderId="25" xfId="0" applyFont="1" applyFill="1" applyBorder="1" applyAlignment="1">
      <alignment horizontal="center"/>
    </xf>
    <xf numFmtId="0" fontId="35" fillId="0" borderId="2" xfId="0" applyFont="1" applyFill="1" applyBorder="1" applyAlignment="1"/>
    <xf numFmtId="0" fontId="35" fillId="0" borderId="32" xfId="0" applyFont="1" applyFill="1" applyBorder="1" applyAlignment="1">
      <alignment horizontal="center"/>
    </xf>
    <xf numFmtId="3" fontId="17" fillId="0" borderId="50" xfId="119" applyNumberFormat="1" applyFont="1" applyFill="1" applyBorder="1" applyAlignment="1">
      <alignment horizontal="center"/>
    </xf>
    <xf numFmtId="3" fontId="17" fillId="0" borderId="49" xfId="119" applyNumberFormat="1" applyFont="1" applyFill="1" applyBorder="1" applyAlignment="1">
      <alignment horizontal="center"/>
    </xf>
    <xf numFmtId="3" fontId="17" fillId="0" borderId="33" xfId="119" applyNumberFormat="1" applyFont="1" applyFill="1" applyBorder="1" applyAlignment="1"/>
    <xf numFmtId="3" fontId="17" fillId="0" borderId="49" xfId="119" applyNumberFormat="1" applyFont="1" applyFill="1" applyBorder="1" applyAlignment="1"/>
    <xf numFmtId="3" fontId="17" fillId="0" borderId="53" xfId="119" applyNumberFormat="1" applyFont="1" applyFill="1" applyBorder="1" applyAlignment="1">
      <alignment horizontal="center"/>
    </xf>
    <xf numFmtId="3" fontId="17" fillId="0" borderId="32" xfId="119" applyNumberFormat="1" applyFont="1" applyFill="1" applyBorder="1" applyAlignment="1">
      <alignment horizontal="center"/>
    </xf>
    <xf numFmtId="0" fontId="18" fillId="0" borderId="35" xfId="0" applyFont="1" applyFill="1" applyBorder="1" applyAlignment="1">
      <alignment horizontal="center" wrapText="1"/>
    </xf>
    <xf numFmtId="3" fontId="17" fillId="0" borderId="56" xfId="119" applyNumberFormat="1" applyFont="1" applyFill="1" applyBorder="1" applyAlignment="1">
      <alignment horizontal="center" wrapText="1"/>
    </xf>
    <xf numFmtId="3" fontId="17" fillId="0" borderId="60" xfId="119" applyNumberFormat="1" applyFont="1" applyFill="1" applyBorder="1" applyAlignment="1">
      <alignment horizontal="center" wrapText="1"/>
    </xf>
    <xf numFmtId="3" fontId="17" fillId="0" borderId="35" xfId="119" applyNumberFormat="1" applyFont="1" applyFill="1" applyBorder="1" applyAlignment="1">
      <alignment wrapText="1"/>
    </xf>
    <xf numFmtId="3" fontId="17" fillId="0" borderId="60" xfId="119" applyNumberFormat="1" applyFont="1" applyFill="1" applyBorder="1" applyAlignment="1">
      <alignment wrapText="1"/>
    </xf>
    <xf numFmtId="3" fontId="17" fillId="0" borderId="35" xfId="119" applyNumberFormat="1" applyFont="1" applyFill="1" applyBorder="1" applyAlignment="1">
      <alignment horizontal="center" wrapText="1"/>
    </xf>
    <xf numFmtId="167" fontId="17" fillId="38" borderId="0" xfId="119" applyNumberFormat="1" applyFont="1" applyFill="1" applyAlignment="1">
      <alignment wrapText="1"/>
    </xf>
    <xf numFmtId="0" fontId="32" fillId="0" borderId="0" xfId="0" applyFont="1" applyFill="1" applyAlignment="1">
      <alignment horizontal="left" wrapText="1"/>
    </xf>
    <xf numFmtId="167" fontId="17" fillId="0" borderId="0" xfId="119" applyNumberFormat="1" applyFont="1" applyFill="1" applyAlignment="1">
      <alignment horizontal="right" wrapText="1"/>
    </xf>
    <xf numFmtId="0" fontId="17" fillId="0" borderId="0" xfId="0" applyFont="1" applyFill="1" applyAlignment="1">
      <alignment wrapText="1"/>
    </xf>
    <xf numFmtId="0" fontId="18" fillId="0" borderId="76" xfId="0" applyFont="1" applyFill="1" applyBorder="1" applyAlignment="1">
      <alignment horizontal="center"/>
    </xf>
    <xf numFmtId="3" fontId="17" fillId="0" borderId="88" xfId="119" applyNumberFormat="1" applyFont="1" applyFill="1" applyBorder="1" applyAlignment="1">
      <alignment horizontal="center"/>
    </xf>
    <xf numFmtId="3" fontId="17" fillId="0" borderId="89" xfId="119" applyNumberFormat="1" applyFont="1" applyFill="1" applyBorder="1" applyAlignment="1">
      <alignment horizontal="center"/>
    </xf>
    <xf numFmtId="3" fontId="17" fillId="0" borderId="76" xfId="119" applyNumberFormat="1" applyFont="1" applyFill="1" applyBorder="1" applyAlignment="1"/>
    <xf numFmtId="3" fontId="17" fillId="0" borderId="89" xfId="119" applyNumberFormat="1" applyFont="1" applyFill="1" applyBorder="1" applyAlignment="1"/>
    <xf numFmtId="3" fontId="17" fillId="0" borderId="76" xfId="119" applyNumberFormat="1" applyFont="1" applyFill="1" applyBorder="1" applyAlignment="1">
      <alignment horizontal="center"/>
    </xf>
    <xf numFmtId="167" fontId="7" fillId="38" borderId="0" xfId="119" applyNumberFormat="1" applyFont="1" applyFill="1" applyAlignment="1">
      <alignment horizontal="center"/>
    </xf>
    <xf numFmtId="167" fontId="7" fillId="0" borderId="0" xfId="119" applyNumberFormat="1" applyFont="1" applyFill="1" applyAlignment="1">
      <alignment horizontal="right"/>
    </xf>
    <xf numFmtId="0" fontId="7" fillId="0" borderId="0" xfId="0" applyFont="1" applyFill="1" applyAlignment="1">
      <alignment horizontal="center"/>
    </xf>
    <xf numFmtId="0" fontId="22" fillId="0" borderId="0" xfId="0" applyFont="1" applyFill="1" applyBorder="1" applyAlignment="1">
      <alignment horizontal="center"/>
    </xf>
    <xf numFmtId="0" fontId="22" fillId="0" borderId="0" xfId="0" applyFont="1" applyFill="1" applyBorder="1" applyAlignment="1">
      <alignment horizontal="center" shrinkToFit="1"/>
    </xf>
    <xf numFmtId="0" fontId="306" fillId="0" borderId="0" xfId="0" applyFont="1" applyFill="1" applyAlignment="1">
      <alignment horizontal="left"/>
    </xf>
    <xf numFmtId="0" fontId="29" fillId="0" borderId="10" xfId="0" applyFont="1" applyBorder="1"/>
    <xf numFmtId="0" fontId="22" fillId="0" borderId="13" xfId="0" applyFont="1" applyFill="1" applyBorder="1" applyAlignment="1">
      <alignment horizontal="center"/>
    </xf>
    <xf numFmtId="0" fontId="29" fillId="0" borderId="33" xfId="0" applyFont="1" applyFill="1" applyBorder="1" applyAlignment="1">
      <alignment shrinkToFit="1"/>
    </xf>
    <xf numFmtId="0" fontId="29" fillId="0" borderId="49" xfId="0" applyFont="1" applyFill="1" applyBorder="1" applyAlignment="1">
      <alignment shrinkToFit="1"/>
    </xf>
    <xf numFmtId="3" fontId="29" fillId="0" borderId="50" xfId="119" applyNumberFormat="1" applyFont="1" applyFill="1" applyBorder="1" applyAlignment="1">
      <alignment shrinkToFit="1"/>
    </xf>
    <xf numFmtId="0" fontId="29" fillId="0" borderId="54" xfId="0" applyFont="1" applyFill="1" applyBorder="1" applyAlignment="1">
      <alignment shrinkToFit="1"/>
    </xf>
    <xf numFmtId="3" fontId="29" fillId="0" borderId="26" xfId="119" applyNumberFormat="1" applyFont="1" applyFill="1" applyBorder="1" applyAlignment="1">
      <alignment horizontal="right" shrinkToFit="1"/>
    </xf>
    <xf numFmtId="0" fontId="35" fillId="28" borderId="35" xfId="0" applyFont="1" applyFill="1" applyBorder="1" applyAlignment="1">
      <alignment horizontal="right" shrinkToFit="1"/>
    </xf>
    <xf numFmtId="0" fontId="35" fillId="28" borderId="56" xfId="0" applyFont="1" applyFill="1" applyBorder="1" applyAlignment="1">
      <alignment horizontal="right" shrinkToFit="1"/>
    </xf>
    <xf numFmtId="0" fontId="35" fillId="28" borderId="60" xfId="0" applyFont="1" applyFill="1" applyBorder="1" applyAlignment="1">
      <alignment horizontal="right" shrinkToFit="1"/>
    </xf>
    <xf numFmtId="3" fontId="22" fillId="0" borderId="16" xfId="119" applyNumberFormat="1" applyFont="1" applyFill="1" applyBorder="1" applyAlignment="1">
      <alignment horizontal="right" shrinkToFit="1"/>
    </xf>
    <xf numFmtId="167" fontId="18" fillId="38" borderId="0" xfId="119" applyNumberFormat="1" applyFont="1" applyFill="1" applyAlignment="1">
      <alignment horizontal="right"/>
    </xf>
    <xf numFmtId="3" fontId="151" fillId="28" borderId="16" xfId="119" applyNumberFormat="1" applyFont="1" applyFill="1" applyBorder="1" applyAlignment="1">
      <alignment horizontal="right"/>
    </xf>
    <xf numFmtId="0" fontId="18" fillId="28" borderId="0" xfId="0" applyFont="1" applyFill="1" applyAlignment="1">
      <alignment horizontal="right"/>
    </xf>
    <xf numFmtId="0" fontId="29" fillId="28" borderId="35" xfId="0" applyFont="1" applyFill="1" applyBorder="1" applyAlignment="1">
      <alignment horizontal="right" shrinkToFit="1"/>
    </xf>
    <xf numFmtId="0" fontId="29" fillId="28" borderId="56" xfId="0" applyFont="1" applyFill="1" applyBorder="1" applyAlignment="1">
      <alignment horizontal="right" shrinkToFit="1"/>
    </xf>
    <xf numFmtId="0" fontId="29" fillId="28" borderId="60" xfId="0" applyFont="1" applyFill="1" applyBorder="1" applyAlignment="1">
      <alignment horizontal="right" shrinkToFit="1"/>
    </xf>
    <xf numFmtId="3" fontId="27" fillId="0" borderId="16" xfId="119" applyNumberFormat="1" applyFont="1" applyFill="1" applyBorder="1" applyAlignment="1">
      <alignment horizontal="right" shrinkToFit="1"/>
    </xf>
    <xf numFmtId="167" fontId="1" fillId="38" borderId="0" xfId="119" applyNumberFormat="1" applyFont="1" applyFill="1"/>
    <xf numFmtId="3" fontId="153" fillId="28" borderId="16" xfId="119" applyNumberFormat="1" applyFont="1" applyFill="1" applyBorder="1" applyAlignment="1">
      <alignment horizontal="right"/>
    </xf>
    <xf numFmtId="0" fontId="1" fillId="28" borderId="0" xfId="0" applyFont="1" applyFill="1"/>
    <xf numFmtId="0" fontId="29" fillId="28" borderId="35" xfId="0" applyFont="1" applyFill="1" applyBorder="1" applyAlignment="1">
      <alignment shrinkToFit="1"/>
    </xf>
    <xf numFmtId="0" fontId="284" fillId="0" borderId="35" xfId="0" applyFont="1" applyFill="1" applyBorder="1" applyAlignment="1">
      <alignment shrinkToFit="1"/>
    </xf>
    <xf numFmtId="3" fontId="27" fillId="28" borderId="56" xfId="119" applyNumberFormat="1" applyFont="1" applyFill="1" applyBorder="1" applyAlignment="1">
      <alignment shrinkToFit="1"/>
    </xf>
    <xf numFmtId="0" fontId="29" fillId="28" borderId="60" xfId="0" applyFont="1" applyFill="1" applyBorder="1" applyAlignment="1">
      <alignment shrinkToFit="1"/>
    </xf>
    <xf numFmtId="0" fontId="284" fillId="0" borderId="56" xfId="0" applyFont="1" applyFill="1" applyBorder="1" applyAlignment="1">
      <alignment shrinkToFit="1"/>
    </xf>
    <xf numFmtId="0" fontId="284" fillId="0" borderId="60" xfId="0" applyFont="1" applyFill="1" applyBorder="1" applyAlignment="1">
      <alignment shrinkToFit="1"/>
    </xf>
    <xf numFmtId="0" fontId="29" fillId="28" borderId="56" xfId="0" applyFont="1" applyFill="1" applyBorder="1" applyAlignment="1">
      <alignment shrinkToFit="1"/>
    </xf>
    <xf numFmtId="0" fontId="0" fillId="28" borderId="0" xfId="0" applyFill="1"/>
    <xf numFmtId="3" fontId="286" fillId="0" borderId="56" xfId="119" applyNumberFormat="1" applyFont="1" applyFill="1" applyBorder="1" applyAlignment="1">
      <alignment shrinkToFit="1"/>
    </xf>
    <xf numFmtId="3" fontId="286" fillId="0" borderId="60" xfId="119" applyNumberFormat="1" applyFont="1" applyFill="1" applyBorder="1" applyAlignment="1">
      <alignment shrinkToFit="1"/>
    </xf>
    <xf numFmtId="3" fontId="286" fillId="0" borderId="35" xfId="119" applyNumberFormat="1" applyFont="1" applyFill="1" applyBorder="1" applyAlignment="1">
      <alignment shrinkToFit="1"/>
    </xf>
    <xf numFmtId="3" fontId="286" fillId="0" borderId="16" xfId="119" applyNumberFormat="1" applyFont="1" applyFill="1" applyBorder="1" applyAlignment="1">
      <alignment horizontal="right" shrinkToFit="1"/>
    </xf>
    <xf numFmtId="167" fontId="308" fillId="38" borderId="0" xfId="119" applyNumberFormat="1" applyFont="1" applyFill="1"/>
    <xf numFmtId="3" fontId="156" fillId="28" borderId="16" xfId="119" applyNumberFormat="1" applyFont="1" applyFill="1" applyBorder="1" applyAlignment="1">
      <alignment horizontal="right"/>
    </xf>
    <xf numFmtId="0" fontId="21" fillId="28" borderId="0" xfId="0" applyFont="1" applyFill="1"/>
    <xf numFmtId="167" fontId="21" fillId="38" borderId="0" xfId="119" applyNumberFormat="1" applyFont="1" applyFill="1"/>
    <xf numFmtId="3" fontId="22" fillId="0" borderId="27" xfId="119" applyNumberFormat="1" applyFont="1" applyFill="1" applyBorder="1" applyAlignment="1">
      <alignment horizontal="right" shrinkToFit="1"/>
    </xf>
    <xf numFmtId="3" fontId="151" fillId="0" borderId="27" xfId="119" applyNumberFormat="1" applyFont="1" applyFill="1" applyBorder="1" applyAlignment="1">
      <alignment horizontal="right"/>
    </xf>
    <xf numFmtId="0" fontId="0" fillId="0" borderId="0" xfId="0" applyFill="1" applyAlignment="1">
      <alignment shrinkToFit="1"/>
    </xf>
    <xf numFmtId="0" fontId="34" fillId="0" borderId="0" xfId="0" applyFont="1" applyFill="1" applyBorder="1" applyAlignment="1">
      <alignment horizontal="left"/>
    </xf>
    <xf numFmtId="167" fontId="150" fillId="38" borderId="35" xfId="119" applyNumberFormat="1" applyFont="1" applyFill="1" applyBorder="1"/>
    <xf numFmtId="167" fontId="29" fillId="0" borderId="0" xfId="119" applyNumberFormat="1" applyFont="1" applyFill="1" applyAlignment="1">
      <alignment horizontal="right"/>
    </xf>
    <xf numFmtId="248" fontId="17" fillId="38" borderId="0" xfId="119" applyNumberFormat="1" applyFont="1" applyFill="1"/>
    <xf numFmtId="0" fontId="29" fillId="0" borderId="0" xfId="0" applyFont="1" applyFill="1" applyAlignment="1">
      <alignment horizontal="right"/>
    </xf>
    <xf numFmtId="0" fontId="22" fillId="0" borderId="0" xfId="0" applyFont="1" applyFill="1" applyBorder="1" applyAlignment="1">
      <alignment horizontal="left"/>
    </xf>
    <xf numFmtId="167" fontId="32" fillId="0" borderId="0" xfId="0" applyNumberFormat="1" applyFont="1" applyFill="1" applyAlignment="1">
      <alignment horizontal="left"/>
    </xf>
    <xf numFmtId="167" fontId="17" fillId="38" borderId="0" xfId="119" applyNumberFormat="1" applyFont="1" applyFill="1" applyAlignment="1">
      <alignment horizontal="right"/>
    </xf>
    <xf numFmtId="3" fontId="27" fillId="0" borderId="0" xfId="119" applyNumberFormat="1" applyFont="1" applyFill="1" applyAlignment="1">
      <alignment horizontal="right"/>
    </xf>
    <xf numFmtId="167" fontId="10" fillId="38" borderId="0" xfId="119" applyNumberFormat="1" applyFont="1" applyFill="1" applyAlignment="1">
      <alignment horizontal="right"/>
    </xf>
    <xf numFmtId="3" fontId="311" fillId="0" borderId="0" xfId="0" applyNumberFormat="1" applyFont="1" applyFill="1" applyAlignment="1">
      <alignment horizontal="left"/>
    </xf>
    <xf numFmtId="167" fontId="10" fillId="0" borderId="0" xfId="119" applyNumberFormat="1" applyFont="1" applyFill="1" applyAlignment="1">
      <alignment horizontal="right"/>
    </xf>
    <xf numFmtId="0" fontId="10" fillId="0" borderId="0" xfId="0" applyFont="1" applyFill="1"/>
    <xf numFmtId="3" fontId="286" fillId="0" borderId="0" xfId="119" applyNumberFormat="1" applyFont="1" applyFill="1" applyAlignment="1">
      <alignment horizontal="right"/>
    </xf>
    <xf numFmtId="167" fontId="10" fillId="38" borderId="0" xfId="119" applyNumberFormat="1" applyFont="1" applyFill="1"/>
    <xf numFmtId="167" fontId="312" fillId="38" borderId="0" xfId="119" applyNumberFormat="1" applyFont="1" applyFill="1"/>
    <xf numFmtId="0" fontId="311" fillId="0" borderId="0" xfId="0" applyFont="1" applyFill="1" applyAlignment="1">
      <alignment horizontal="left"/>
    </xf>
    <xf numFmtId="0" fontId="25" fillId="0" borderId="0" xfId="0" applyFont="1" applyFill="1" applyBorder="1" applyAlignment="1">
      <alignment horizontal="left"/>
    </xf>
    <xf numFmtId="167" fontId="29" fillId="0" borderId="0" xfId="119" applyNumberFormat="1" applyFont="1" applyFill="1" applyAlignment="1"/>
    <xf numFmtId="0" fontId="284" fillId="0" borderId="0" xfId="0" quotePrefix="1" applyFont="1" applyFill="1" applyAlignment="1">
      <alignment horizontal="center"/>
    </xf>
    <xf numFmtId="0" fontId="284" fillId="0" borderId="0" xfId="0" applyFont="1" applyFill="1" applyBorder="1" applyAlignment="1">
      <alignment horizontal="left"/>
    </xf>
    <xf numFmtId="0" fontId="26" fillId="0" borderId="0" xfId="0" applyFont="1" applyFill="1" applyAlignment="1">
      <alignment horizontal="right"/>
    </xf>
    <xf numFmtId="167" fontId="19" fillId="38" borderId="0" xfId="119" applyNumberFormat="1" applyFont="1" applyFill="1"/>
    <xf numFmtId="0" fontId="166" fillId="0" borderId="0" xfId="0" applyFont="1" applyFill="1" applyAlignment="1">
      <alignment horizontal="left"/>
    </xf>
    <xf numFmtId="167" fontId="19" fillId="0" borderId="0" xfId="119" applyNumberFormat="1" applyFont="1" applyFill="1" applyAlignment="1">
      <alignment horizontal="right"/>
    </xf>
    <xf numFmtId="0" fontId="19" fillId="0" borderId="0" xfId="0" applyFont="1" applyFill="1"/>
    <xf numFmtId="0" fontId="26" fillId="0" borderId="0" xfId="0" applyFont="1" applyFill="1" applyAlignment="1"/>
    <xf numFmtId="0" fontId="286" fillId="0" borderId="0" xfId="0" applyFont="1" applyFill="1" applyBorder="1" applyAlignment="1">
      <alignment horizontal="left"/>
    </xf>
    <xf numFmtId="0" fontId="284" fillId="0" borderId="0" xfId="0" applyFont="1" applyFill="1" applyBorder="1" applyAlignment="1">
      <alignment horizontal="right"/>
    </xf>
    <xf numFmtId="0" fontId="291" fillId="0" borderId="0" xfId="0" applyFont="1" applyFill="1" applyAlignment="1">
      <alignment horizontal="right"/>
    </xf>
    <xf numFmtId="167" fontId="291" fillId="38" borderId="0" xfId="119" applyNumberFormat="1" applyFont="1" applyFill="1"/>
    <xf numFmtId="0" fontId="291" fillId="38" borderId="0" xfId="0" applyFont="1" applyFill="1" applyAlignment="1">
      <alignment horizontal="left"/>
    </xf>
    <xf numFmtId="167" fontId="153" fillId="0" borderId="0" xfId="119" applyNumberFormat="1" applyFont="1" applyFill="1" applyAlignment="1">
      <alignment horizontal="right"/>
    </xf>
    <xf numFmtId="3" fontId="32" fillId="37" borderId="0" xfId="0" applyNumberFormat="1" applyFont="1" applyFill="1" applyAlignment="1">
      <alignment horizontal="left"/>
    </xf>
    <xf numFmtId="167" fontId="153" fillId="37" borderId="0" xfId="119" applyNumberFormat="1" applyFont="1" applyFill="1" applyAlignment="1">
      <alignment horizontal="right"/>
    </xf>
    <xf numFmtId="0" fontId="284" fillId="0" borderId="0" xfId="0" applyFont="1" applyFill="1" applyAlignment="1">
      <alignment horizontal="center"/>
    </xf>
    <xf numFmtId="3" fontId="284" fillId="0" borderId="0" xfId="119" applyNumberFormat="1" applyFont="1" applyFill="1" applyAlignment="1">
      <alignment horizontal="right"/>
    </xf>
    <xf numFmtId="0" fontId="34" fillId="0" borderId="0" xfId="0" applyFont="1" applyFill="1" applyAlignment="1">
      <alignment horizontal="left"/>
    </xf>
    <xf numFmtId="248" fontId="32" fillId="0" borderId="0" xfId="119" applyFont="1" applyFill="1" applyAlignment="1">
      <alignment horizontal="left"/>
    </xf>
    <xf numFmtId="3" fontId="36" fillId="0" borderId="0" xfId="0" applyNumberFormat="1" applyFont="1" applyFill="1" applyAlignment="1">
      <alignment horizontal="left"/>
    </xf>
    <xf numFmtId="253" fontId="36" fillId="0" borderId="0" xfId="0" applyNumberFormat="1" applyFont="1" applyFill="1" applyAlignment="1">
      <alignment horizontal="left"/>
    </xf>
    <xf numFmtId="167" fontId="313" fillId="38" borderId="0" xfId="119" applyNumberFormat="1" applyFont="1" applyFill="1"/>
    <xf numFmtId="0" fontId="284" fillId="0" borderId="0" xfId="0" applyFont="1" applyFill="1" applyBorder="1" applyAlignment="1">
      <alignment horizontal="center"/>
    </xf>
    <xf numFmtId="3" fontId="307" fillId="28" borderId="0" xfId="119" applyNumberFormat="1" applyFont="1" applyFill="1" applyAlignment="1">
      <alignment horizontal="right"/>
    </xf>
    <xf numFmtId="0" fontId="29" fillId="28" borderId="0" xfId="0" applyFont="1" applyFill="1"/>
    <xf numFmtId="3" fontId="29" fillId="28" borderId="0" xfId="119" applyNumberFormat="1" applyFont="1" applyFill="1" applyAlignment="1"/>
    <xf numFmtId="0" fontId="19" fillId="0" borderId="0" xfId="0" applyFont="1" applyFill="1" applyAlignment="1">
      <alignment horizontal="center"/>
    </xf>
    <xf numFmtId="0" fontId="284" fillId="0" borderId="0" xfId="0" applyFont="1" applyFill="1" applyAlignment="1">
      <alignment horizontal="right"/>
    </xf>
    <xf numFmtId="3" fontId="284" fillId="0" borderId="0" xfId="119" applyNumberFormat="1" applyFont="1" applyFill="1" applyAlignment="1">
      <alignment horizontal="center"/>
    </xf>
    <xf numFmtId="167" fontId="166" fillId="0" borderId="0" xfId="119" applyNumberFormat="1" applyFont="1" applyFill="1" applyAlignment="1">
      <alignment horizontal="left"/>
    </xf>
    <xf numFmtId="49" fontId="284" fillId="0" borderId="0" xfId="0" applyNumberFormat="1" applyFont="1" applyFill="1" applyBorder="1" applyAlignment="1">
      <alignment horizontal="left"/>
    </xf>
    <xf numFmtId="167" fontId="166" fillId="0" borderId="0" xfId="0" applyNumberFormat="1" applyFont="1" applyFill="1" applyAlignment="1">
      <alignment horizontal="left"/>
    </xf>
    <xf numFmtId="3" fontId="284" fillId="0" borderId="0" xfId="119" applyNumberFormat="1" applyFont="1" applyFill="1" applyAlignment="1"/>
    <xf numFmtId="49" fontId="286" fillId="0" borderId="0" xfId="0" applyNumberFormat="1" applyFont="1" applyFill="1" applyBorder="1" applyAlignment="1">
      <alignment horizontal="left"/>
    </xf>
    <xf numFmtId="167" fontId="29" fillId="0" borderId="0" xfId="119" applyNumberFormat="1" applyFont="1" applyFill="1"/>
    <xf numFmtId="3" fontId="27" fillId="0" borderId="0" xfId="0" applyNumberFormat="1" applyFont="1" applyBorder="1" applyAlignment="1">
      <alignment horizontal="right"/>
    </xf>
    <xf numFmtId="3" fontId="27" fillId="0" borderId="0" xfId="0" applyNumberFormat="1" applyFont="1" applyBorder="1" applyAlignment="1">
      <alignment horizontal="left"/>
    </xf>
    <xf numFmtId="3" fontId="27" fillId="0" borderId="0" xfId="0" applyNumberFormat="1" applyFont="1" applyBorder="1" applyAlignment="1"/>
    <xf numFmtId="167" fontId="17" fillId="0" borderId="0" xfId="119" applyNumberFormat="1" applyFont="1" applyFill="1"/>
    <xf numFmtId="0" fontId="21" fillId="0" borderId="0" xfId="0" applyFont="1" applyFill="1" applyAlignment="1">
      <alignment horizontal="center"/>
    </xf>
    <xf numFmtId="0" fontId="286" fillId="0" borderId="0" xfId="0" applyFont="1" applyFill="1" applyBorder="1" applyAlignment="1">
      <alignment horizontal="center"/>
    </xf>
    <xf numFmtId="0" fontId="21" fillId="0" borderId="0" xfId="0" applyFont="1" applyFill="1" applyBorder="1" applyAlignment="1">
      <alignment horizontal="center"/>
    </xf>
    <xf numFmtId="3" fontId="33" fillId="0" borderId="0" xfId="119" applyNumberFormat="1" applyFont="1" applyFill="1" applyAlignment="1"/>
    <xf numFmtId="167" fontId="21" fillId="0" borderId="0" xfId="119" applyNumberFormat="1" applyFont="1" applyFill="1"/>
    <xf numFmtId="0" fontId="21" fillId="0" borderId="0" xfId="0" applyFont="1" applyFill="1"/>
    <xf numFmtId="3" fontId="293" fillId="0" borderId="0" xfId="119" applyNumberFormat="1" applyFont="1" applyFill="1" applyAlignment="1">
      <alignment horizontal="right"/>
    </xf>
    <xf numFmtId="3" fontId="18" fillId="0" borderId="0" xfId="0" applyNumberFormat="1" applyFont="1" applyFill="1" applyAlignment="1">
      <alignment horizontal="left"/>
    </xf>
    <xf numFmtId="0" fontId="18" fillId="0" borderId="0" xfId="0" applyFont="1" applyFill="1" applyAlignment="1"/>
    <xf numFmtId="0" fontId="35" fillId="0" borderId="0" xfId="0" applyFont="1" applyFill="1" applyBorder="1" applyAlignment="1">
      <alignment horizontal="left" shrinkToFit="1"/>
    </xf>
    <xf numFmtId="167" fontId="35" fillId="0" borderId="0" xfId="119" applyNumberFormat="1" applyFont="1" applyFill="1"/>
    <xf numFmtId="0" fontId="24" fillId="0" borderId="0" xfId="0" applyFont="1" applyFill="1" applyAlignment="1">
      <alignment horizontal="center"/>
    </xf>
    <xf numFmtId="0" fontId="29" fillId="0" borderId="0" xfId="0" applyFont="1" applyFill="1" applyBorder="1" applyAlignment="1">
      <alignment horizontal="justify" wrapText="1"/>
    </xf>
    <xf numFmtId="0" fontId="22" fillId="0" borderId="0" xfId="0" applyFont="1" applyBorder="1" applyAlignment="1">
      <alignment horizontal="center" wrapText="1"/>
    </xf>
    <xf numFmtId="0" fontId="19" fillId="0" borderId="0" xfId="0" applyFont="1" applyFill="1" applyBorder="1" applyAlignment="1">
      <alignment horizontal="left"/>
    </xf>
    <xf numFmtId="0" fontId="17" fillId="0" borderId="0" xfId="0" applyFont="1" applyFill="1" applyAlignment="1">
      <alignment horizontal="left"/>
    </xf>
    <xf numFmtId="0" fontId="17" fillId="0" borderId="0" xfId="0" applyFont="1" applyFill="1" applyAlignment="1">
      <alignment horizontal="right"/>
    </xf>
    <xf numFmtId="0" fontId="313" fillId="0" borderId="0" xfId="0" applyFont="1" applyFill="1"/>
    <xf numFmtId="0" fontId="313" fillId="0" borderId="0" xfId="0" applyFont="1" applyFill="1" applyAlignment="1">
      <alignment horizontal="center"/>
    </xf>
    <xf numFmtId="167" fontId="36" fillId="0" borderId="0" xfId="119" applyNumberFormat="1" applyFont="1" applyFill="1"/>
    <xf numFmtId="0" fontId="32" fillId="0" borderId="0" xfId="0" applyFont="1" applyFill="1" applyAlignment="1">
      <alignment horizontal="center"/>
    </xf>
    <xf numFmtId="3" fontId="32" fillId="0" borderId="0" xfId="119" applyNumberFormat="1" applyFont="1" applyFill="1" applyAlignment="1">
      <alignment horizontal="right"/>
    </xf>
    <xf numFmtId="167" fontId="32" fillId="0" borderId="0" xfId="119" applyNumberFormat="1" applyFont="1" applyFill="1"/>
    <xf numFmtId="3" fontId="36" fillId="0" borderId="0" xfId="119" applyNumberFormat="1" applyFont="1" applyFill="1" applyAlignment="1">
      <alignment horizontal="right"/>
    </xf>
    <xf numFmtId="0" fontId="313" fillId="0" borderId="0" xfId="0" applyFont="1" applyFill="1" applyAlignment="1">
      <alignment horizontal="left"/>
    </xf>
    <xf numFmtId="3" fontId="32" fillId="0" borderId="0" xfId="0" applyNumberFormat="1" applyFont="1" applyFill="1" applyAlignment="1">
      <alignment horizontal="right"/>
    </xf>
    <xf numFmtId="0" fontId="32" fillId="0" borderId="0" xfId="0" applyFont="1" applyFill="1" applyAlignment="1">
      <alignment horizontal="right"/>
    </xf>
    <xf numFmtId="3" fontId="32" fillId="0" borderId="0" xfId="119" applyNumberFormat="1" applyFont="1" applyFill="1" applyAlignment="1">
      <alignment horizontal="center"/>
    </xf>
    <xf numFmtId="3" fontId="32" fillId="0" borderId="0" xfId="119" applyNumberFormat="1" applyFont="1" applyFill="1"/>
    <xf numFmtId="3" fontId="36" fillId="0" borderId="0" xfId="119" applyNumberFormat="1" applyFont="1" applyFill="1" applyAlignment="1">
      <alignment horizontal="center"/>
    </xf>
    <xf numFmtId="3" fontId="32" fillId="0" borderId="0" xfId="119" applyNumberFormat="1" applyFont="1" applyFill="1" applyAlignment="1"/>
    <xf numFmtId="0" fontId="18" fillId="0" borderId="0" xfId="0" applyFont="1" applyFill="1" applyAlignment="1">
      <alignment horizontal="left"/>
    </xf>
    <xf numFmtId="0" fontId="36" fillId="0" borderId="6" xfId="0" applyFont="1" applyFill="1" applyBorder="1" applyAlignment="1">
      <alignment horizontal="center"/>
    </xf>
    <xf numFmtId="0" fontId="36" fillId="0" borderId="29" xfId="0" applyFont="1" applyFill="1" applyBorder="1" applyAlignment="1">
      <alignment horizontal="center"/>
    </xf>
    <xf numFmtId="0" fontId="313" fillId="0" borderId="26" xfId="0" applyFont="1" applyFill="1" applyBorder="1" applyAlignment="1">
      <alignment horizontal="center"/>
    </xf>
    <xf numFmtId="3" fontId="36" fillId="0" borderId="26" xfId="0" applyNumberFormat="1" applyFont="1" applyFill="1" applyBorder="1" applyAlignment="1">
      <alignment horizontal="right"/>
    </xf>
    <xf numFmtId="0" fontId="30" fillId="0" borderId="16" xfId="0" applyFont="1" applyFill="1" applyBorder="1" applyAlignment="1">
      <alignment horizontal="center"/>
    </xf>
    <xf numFmtId="3" fontId="30" fillId="0" borderId="16" xfId="0" applyNumberFormat="1" applyFont="1" applyFill="1" applyBorder="1" applyAlignment="1">
      <alignment horizontal="right"/>
    </xf>
    <xf numFmtId="167" fontId="30" fillId="0" borderId="0" xfId="119" applyNumberFormat="1" applyFont="1" applyFill="1"/>
    <xf numFmtId="167" fontId="30" fillId="0" borderId="0" xfId="119" applyNumberFormat="1" applyFont="1" applyFill="1" applyAlignment="1">
      <alignment horizontal="right"/>
    </xf>
    <xf numFmtId="0" fontId="30" fillId="0" borderId="16" xfId="0" applyFont="1" applyFill="1" applyBorder="1" applyAlignment="1">
      <alignment horizontal="left"/>
    </xf>
    <xf numFmtId="0" fontId="313" fillId="0" borderId="16" xfId="0" applyFont="1" applyFill="1" applyBorder="1" applyAlignment="1">
      <alignment horizontal="center"/>
    </xf>
    <xf numFmtId="3" fontId="36" fillId="0" borderId="16" xfId="0" applyNumberFormat="1" applyFont="1" applyFill="1" applyBorder="1" applyAlignment="1">
      <alignment horizontal="right"/>
    </xf>
    <xf numFmtId="0" fontId="30" fillId="0" borderId="27" xfId="0" applyFont="1" applyFill="1" applyBorder="1" applyAlignment="1">
      <alignment horizontal="center"/>
    </xf>
    <xf numFmtId="3" fontId="30" fillId="0" borderId="27" xfId="0" applyNumberFormat="1" applyFont="1" applyFill="1" applyBorder="1" applyAlignment="1">
      <alignment horizontal="right"/>
    </xf>
    <xf numFmtId="0" fontId="30" fillId="0" borderId="0" xfId="0" applyFont="1" applyFill="1" applyAlignment="1">
      <alignment horizontal="center"/>
    </xf>
    <xf numFmtId="3" fontId="36" fillId="0" borderId="0" xfId="0" applyNumberFormat="1" applyFont="1" applyFill="1" applyAlignment="1">
      <alignment horizontal="right"/>
    </xf>
    <xf numFmtId="3" fontId="36" fillId="0" borderId="0" xfId="0" applyNumberFormat="1" applyFont="1" applyFill="1" applyAlignment="1">
      <alignment horizontal="center"/>
    </xf>
    <xf numFmtId="3" fontId="30" fillId="0" borderId="0" xfId="0" applyNumberFormat="1" applyFont="1" applyFill="1" applyAlignment="1">
      <alignment horizontal="right"/>
    </xf>
    <xf numFmtId="0" fontId="306" fillId="0" borderId="23" xfId="0" applyFont="1" applyFill="1" applyBorder="1" applyAlignment="1">
      <alignment horizontal="center"/>
    </xf>
    <xf numFmtId="0" fontId="306" fillId="0" borderId="7" xfId="0" applyFont="1" applyFill="1" applyBorder="1" applyAlignment="1">
      <alignment horizontal="center"/>
    </xf>
    <xf numFmtId="167" fontId="306" fillId="0" borderId="0" xfId="119" applyNumberFormat="1" applyFont="1" applyFill="1"/>
    <xf numFmtId="167" fontId="306" fillId="0" borderId="0" xfId="119" applyNumberFormat="1" applyFont="1" applyFill="1" applyAlignment="1">
      <alignment horizontal="right"/>
    </xf>
    <xf numFmtId="0" fontId="306" fillId="0" borderId="0" xfId="0" applyFont="1" applyFill="1"/>
    <xf numFmtId="0" fontId="306" fillId="0" borderId="0" xfId="0" applyFont="1" applyFill="1" applyBorder="1" applyAlignment="1">
      <alignment horizontal="center"/>
    </xf>
    <xf numFmtId="0" fontId="306" fillId="0" borderId="29" xfId="0" applyFont="1" applyFill="1" applyBorder="1" applyAlignment="1">
      <alignment horizontal="center"/>
    </xf>
    <xf numFmtId="0" fontId="306" fillId="0" borderId="29" xfId="0" applyFont="1" applyFill="1" applyBorder="1"/>
    <xf numFmtId="0" fontId="30" fillId="0" borderId="26" xfId="0" applyFont="1" applyFill="1" applyBorder="1"/>
    <xf numFmtId="0" fontId="30" fillId="0" borderId="16" xfId="0" applyFont="1" applyFill="1" applyBorder="1"/>
    <xf numFmtId="0" fontId="30" fillId="0" borderId="27" xfId="0" applyFont="1" applyFill="1" applyBorder="1"/>
    <xf numFmtId="167" fontId="306" fillId="0" borderId="0" xfId="119" applyNumberFormat="1" applyFont="1" applyFill="1" applyAlignment="1">
      <alignment horizontal="center"/>
    </xf>
    <xf numFmtId="0" fontId="306" fillId="0" borderId="0" xfId="0" applyFont="1" applyFill="1" applyAlignment="1">
      <alignment horizontal="center"/>
    </xf>
    <xf numFmtId="0" fontId="306" fillId="0" borderId="53" xfId="0" applyFont="1" applyFill="1" applyBorder="1" applyAlignment="1">
      <alignment horizontal="center"/>
    </xf>
    <xf numFmtId="0" fontId="306" fillId="0" borderId="10" xfId="0" applyFont="1" applyFill="1" applyBorder="1" applyAlignment="1">
      <alignment horizontal="center"/>
    </xf>
    <xf numFmtId="0" fontId="306" fillId="0" borderId="13" xfId="0" applyFont="1" applyFill="1" applyBorder="1" applyAlignment="1">
      <alignment horizontal="center"/>
    </xf>
    <xf numFmtId="3" fontId="306" fillId="0" borderId="0" xfId="119" applyNumberFormat="1" applyFont="1" applyFill="1" applyBorder="1" applyAlignment="1">
      <alignment horizontal="right"/>
    </xf>
    <xf numFmtId="3" fontId="30" fillId="0" borderId="26" xfId="119" applyNumberFormat="1" applyFont="1" applyFill="1" applyBorder="1" applyAlignment="1">
      <alignment horizontal="right"/>
    </xf>
    <xf numFmtId="3" fontId="204" fillId="0" borderId="60" xfId="119" applyNumberFormat="1" applyFont="1" applyFill="1" applyBorder="1" applyAlignment="1">
      <alignment horizontal="right"/>
    </xf>
    <xf numFmtId="3" fontId="204" fillId="0" borderId="16" xfId="119" applyNumberFormat="1" applyFont="1" applyFill="1" applyBorder="1" applyAlignment="1">
      <alignment horizontal="right"/>
    </xf>
    <xf numFmtId="3" fontId="315" fillId="0" borderId="60" xfId="119" applyNumberFormat="1" applyFont="1" applyFill="1" applyBorder="1" applyAlignment="1">
      <alignment horizontal="right"/>
    </xf>
    <xf numFmtId="3" fontId="162" fillId="0" borderId="60" xfId="119" applyNumberFormat="1" applyFont="1" applyFill="1" applyBorder="1" applyAlignment="1">
      <alignment horizontal="right"/>
    </xf>
    <xf numFmtId="3" fontId="315" fillId="0" borderId="16" xfId="119" applyNumberFormat="1" applyFont="1" applyFill="1" applyBorder="1" applyAlignment="1">
      <alignment horizontal="right"/>
    </xf>
    <xf numFmtId="3" fontId="315" fillId="0" borderId="60" xfId="119" applyNumberFormat="1" applyFont="1" applyFill="1" applyBorder="1" applyAlignment="1">
      <alignment horizontal="center"/>
    </xf>
    <xf numFmtId="3" fontId="162" fillId="0" borderId="16" xfId="119" applyNumberFormat="1" applyFont="1" applyFill="1" applyBorder="1" applyAlignment="1">
      <alignment horizontal="right"/>
    </xf>
    <xf numFmtId="167" fontId="308" fillId="0" borderId="0" xfId="119" applyNumberFormat="1" applyFont="1" applyFill="1"/>
    <xf numFmtId="0" fontId="308" fillId="0" borderId="0" xfId="0" applyFont="1" applyFill="1" applyAlignment="1">
      <alignment horizontal="left"/>
    </xf>
    <xf numFmtId="167" fontId="308" fillId="0" borderId="0" xfId="119" applyNumberFormat="1" applyFont="1" applyFill="1" applyAlignment="1">
      <alignment horizontal="right"/>
    </xf>
    <xf numFmtId="0" fontId="308" fillId="0" borderId="0" xfId="0" applyFont="1" applyFill="1"/>
    <xf numFmtId="3" fontId="204" fillId="0" borderId="89" xfId="119" applyNumberFormat="1" applyFont="1" applyFill="1" applyBorder="1" applyAlignment="1">
      <alignment horizontal="right"/>
    </xf>
    <xf numFmtId="3" fontId="204" fillId="0" borderId="27" xfId="119" applyNumberFormat="1" applyFont="1" applyFill="1" applyBorder="1" applyAlignment="1">
      <alignment horizontal="right"/>
    </xf>
    <xf numFmtId="0" fontId="36" fillId="0" borderId="0" xfId="0" applyFont="1" applyFill="1" applyBorder="1" applyAlignment="1">
      <alignment horizontal="center"/>
    </xf>
    <xf numFmtId="0" fontId="313" fillId="0" borderId="23" xfId="0" applyFont="1" applyFill="1" applyBorder="1" applyAlignment="1">
      <alignment horizontal="center"/>
    </xf>
    <xf numFmtId="0" fontId="30" fillId="0" borderId="15" xfId="0" applyFont="1" applyFill="1" applyBorder="1"/>
    <xf numFmtId="0" fontId="30" fillId="0" borderId="92" xfId="0" applyFont="1" applyFill="1" applyBorder="1"/>
    <xf numFmtId="0" fontId="36" fillId="0" borderId="13" xfId="0" applyFont="1" applyFill="1" applyBorder="1"/>
    <xf numFmtId="3" fontId="30" fillId="0" borderId="0" xfId="119" applyNumberFormat="1" applyFont="1" applyFill="1" applyAlignment="1">
      <alignment horizontal="right"/>
    </xf>
    <xf numFmtId="0" fontId="312" fillId="0" borderId="0" xfId="0" applyFont="1" applyFill="1"/>
    <xf numFmtId="0" fontId="316" fillId="0" borderId="0" xfId="0" applyFont="1" applyFill="1"/>
    <xf numFmtId="0" fontId="303" fillId="0" borderId="0" xfId="0" applyFont="1" applyFill="1" applyAlignment="1">
      <alignment horizontal="center"/>
    </xf>
    <xf numFmtId="0" fontId="303" fillId="0" borderId="0" xfId="0" applyFont="1" applyFill="1"/>
    <xf numFmtId="167" fontId="303" fillId="0" borderId="0" xfId="119" applyNumberFormat="1" applyFont="1" applyFill="1"/>
    <xf numFmtId="167" fontId="303" fillId="0" borderId="0" xfId="119" applyNumberFormat="1" applyFont="1" applyFill="1" applyAlignment="1">
      <alignment horizontal="right"/>
    </xf>
    <xf numFmtId="0" fontId="317" fillId="0" borderId="0" xfId="0" applyFont="1" applyFill="1" applyAlignment="1">
      <alignment horizontal="center"/>
    </xf>
    <xf numFmtId="0" fontId="317" fillId="0" borderId="0" xfId="0" applyFont="1" applyFill="1"/>
    <xf numFmtId="167" fontId="317" fillId="0" borderId="0" xfId="119" applyNumberFormat="1" applyFont="1" applyFill="1"/>
    <xf numFmtId="0" fontId="317" fillId="0" borderId="0" xfId="0" applyFont="1" applyFill="1" applyAlignment="1">
      <alignment horizontal="left"/>
    </xf>
    <xf numFmtId="167" fontId="317" fillId="0" borderId="0" xfId="119" applyNumberFormat="1" applyFont="1" applyFill="1" applyAlignment="1">
      <alignment horizontal="right"/>
    </xf>
    <xf numFmtId="0" fontId="318" fillId="0" borderId="0" xfId="0" applyFont="1" applyFill="1" applyAlignment="1">
      <alignment horizontal="center"/>
    </xf>
    <xf numFmtId="0" fontId="318" fillId="0" borderId="0" xfId="0" applyFont="1" applyFill="1"/>
    <xf numFmtId="167" fontId="318" fillId="0" borderId="0" xfId="119" applyNumberFormat="1" applyFont="1" applyFill="1"/>
    <xf numFmtId="0" fontId="318" fillId="0" borderId="0" xfId="0" applyFont="1" applyFill="1" applyAlignment="1">
      <alignment horizontal="left"/>
    </xf>
    <xf numFmtId="167" fontId="318" fillId="0" borderId="0" xfId="119" applyNumberFormat="1" applyFont="1" applyFill="1" applyAlignment="1">
      <alignment horizontal="right"/>
    </xf>
    <xf numFmtId="167" fontId="1" fillId="0" borderId="0" xfId="119" applyNumberFormat="1" applyFill="1"/>
    <xf numFmtId="0" fontId="0" fillId="0" borderId="0" xfId="0" applyFill="1" applyAlignment="1">
      <alignment horizontal="left"/>
    </xf>
    <xf numFmtId="0" fontId="328" fillId="0" borderId="0" xfId="0" applyFont="1" applyFill="1" applyAlignment="1">
      <alignment horizontal="center"/>
    </xf>
    <xf numFmtId="0" fontId="327" fillId="0" borderId="0" xfId="0" applyFont="1" applyFill="1" applyAlignment="1">
      <alignment horizontal="center"/>
    </xf>
    <xf numFmtId="167" fontId="329" fillId="0" borderId="0" xfId="96" applyNumberFormat="1" applyFont="1" applyFill="1" applyAlignment="1">
      <alignment horizontal="right"/>
    </xf>
    <xf numFmtId="0" fontId="329" fillId="0" borderId="0" xfId="0" applyFont="1" applyFill="1"/>
    <xf numFmtId="0" fontId="322" fillId="0" borderId="0" xfId="0" applyFont="1" applyFill="1"/>
    <xf numFmtId="164" fontId="322" fillId="0" borderId="0" xfId="0" applyNumberFormat="1" applyFont="1" applyFill="1"/>
    <xf numFmtId="3" fontId="322" fillId="0" borderId="0" xfId="0" applyNumberFormat="1" applyFont="1" applyFill="1"/>
    <xf numFmtId="164" fontId="322" fillId="0" borderId="0" xfId="96" applyNumberFormat="1" applyFont="1" applyFill="1"/>
    <xf numFmtId="43" fontId="322" fillId="0" borderId="0" xfId="96" applyFont="1" applyFill="1"/>
    <xf numFmtId="0" fontId="320" fillId="0" borderId="0" xfId="0" applyFont="1" applyFill="1" applyAlignment="1">
      <alignment horizontal="center"/>
    </xf>
    <xf numFmtId="0" fontId="321" fillId="0" borderId="0" xfId="0" applyFont="1" applyFill="1" applyAlignment="1">
      <alignment horizontal="left"/>
    </xf>
    <xf numFmtId="167" fontId="322" fillId="0" borderId="0" xfId="96" applyNumberFormat="1" applyFont="1" applyFill="1" applyAlignment="1">
      <alignment horizontal="right"/>
    </xf>
    <xf numFmtId="167" fontId="322" fillId="0" borderId="0" xfId="96" applyNumberFormat="1" applyFont="1" applyFill="1"/>
    <xf numFmtId="0" fontId="323" fillId="0" borderId="0" xfId="0" applyFont="1" applyFill="1" applyAlignment="1">
      <alignment horizontal="center"/>
    </xf>
    <xf numFmtId="0" fontId="324" fillId="0" borderId="0" xfId="0" applyFont="1" applyFill="1" applyAlignment="1">
      <alignment horizontal="center"/>
    </xf>
    <xf numFmtId="0" fontId="325" fillId="0" borderId="0" xfId="0" applyFont="1" applyFill="1" applyAlignment="1">
      <alignment horizontal="center"/>
    </xf>
    <xf numFmtId="43" fontId="326" fillId="0" borderId="0" xfId="96" applyFont="1" applyFill="1" applyAlignment="1">
      <alignment horizontal="center"/>
    </xf>
    <xf numFmtId="3" fontId="299" fillId="0" borderId="0" xfId="0" applyNumberFormat="1" applyFont="1" applyFill="1"/>
    <xf numFmtId="0" fontId="330" fillId="0" borderId="0" xfId="0" applyFont="1" applyFill="1" applyBorder="1" applyAlignment="1">
      <alignment horizontal="center"/>
    </xf>
    <xf numFmtId="0" fontId="331" fillId="0" borderId="0" xfId="0" applyFont="1" applyFill="1" applyBorder="1" applyAlignment="1">
      <alignment horizontal="center"/>
    </xf>
    <xf numFmtId="0" fontId="332" fillId="0" borderId="0" xfId="0" applyFont="1" applyFill="1"/>
    <xf numFmtId="167" fontId="332" fillId="0" borderId="0" xfId="96" applyNumberFormat="1" applyFont="1" applyFill="1" applyAlignment="1">
      <alignment horizontal="right"/>
    </xf>
    <xf numFmtId="165" fontId="322" fillId="0" borderId="0" xfId="0" applyNumberFormat="1" applyFont="1" applyFill="1"/>
    <xf numFmtId="165" fontId="299" fillId="0" borderId="0" xfId="0" applyNumberFormat="1" applyFont="1" applyFill="1"/>
    <xf numFmtId="0" fontId="177" fillId="0" borderId="0" xfId="0" applyFont="1" applyFill="1"/>
    <xf numFmtId="164" fontId="299" fillId="0" borderId="0" xfId="0" applyNumberFormat="1" applyFont="1" applyFill="1"/>
    <xf numFmtId="164" fontId="333" fillId="0" borderId="0" xfId="120" applyNumberFormat="1" applyFont="1" applyFill="1" applyBorder="1"/>
    <xf numFmtId="164" fontId="334" fillId="0" borderId="0" xfId="0" applyNumberFormat="1" applyFont="1" applyFill="1" applyBorder="1"/>
    <xf numFmtId="0" fontId="322" fillId="0" borderId="0" xfId="0" applyFont="1" applyFill="1" applyBorder="1"/>
    <xf numFmtId="164" fontId="322" fillId="0" borderId="0" xfId="0" applyNumberFormat="1" applyFont="1" applyFill="1" applyBorder="1"/>
    <xf numFmtId="0" fontId="335" fillId="0" borderId="0" xfId="0" applyFont="1" applyFill="1" applyAlignment="1">
      <alignment horizontal="center"/>
    </xf>
    <xf numFmtId="164" fontId="336" fillId="0" borderId="0" xfId="0" applyNumberFormat="1" applyFont="1" applyFill="1"/>
    <xf numFmtId="0" fontId="336" fillId="0" borderId="0" xfId="0" applyFont="1" applyFill="1"/>
    <xf numFmtId="37" fontId="322" fillId="0" borderId="0" xfId="0" applyNumberFormat="1" applyFont="1" applyFill="1"/>
    <xf numFmtId="0" fontId="329" fillId="0" borderId="0" xfId="0" applyFont="1" applyFill="1" applyAlignment="1"/>
    <xf numFmtId="41" fontId="322" fillId="0" borderId="0" xfId="106" applyFont="1" applyFill="1"/>
    <xf numFmtId="3" fontId="142" fillId="0" borderId="0" xfId="217" applyNumberFormat="1" applyFont="1" applyFill="1" applyBorder="1" applyAlignment="1">
      <alignment horizontal="right"/>
    </xf>
    <xf numFmtId="3" fontId="143" fillId="0" borderId="0" xfId="217" applyNumberFormat="1" applyFont="1" applyFill="1" applyBorder="1" applyAlignment="1">
      <alignment horizontal="center" wrapText="1" shrinkToFit="1"/>
    </xf>
    <xf numFmtId="3" fontId="144" fillId="0" borderId="0" xfId="217" applyNumberFormat="1" applyFont="1" applyFill="1" applyBorder="1" applyAlignment="1">
      <alignment horizontal="center" shrinkToFit="1"/>
    </xf>
    <xf numFmtId="3" fontId="150" fillId="0" borderId="0" xfId="217" applyNumberFormat="1" applyFont="1" applyFill="1" applyBorder="1" applyAlignment="1">
      <alignment horizontal="right" shrinkToFit="1"/>
    </xf>
    <xf numFmtId="3" fontId="152" fillId="0" borderId="0" xfId="217" applyNumberFormat="1" applyFont="1" applyFill="1" applyBorder="1" applyAlignment="1">
      <alignment horizontal="right" shrinkToFit="1"/>
    </xf>
    <xf numFmtId="3" fontId="137" fillId="0" borderId="0" xfId="217" applyNumberFormat="1" applyFont="1" applyFill="1" applyBorder="1" applyAlignment="1">
      <alignment horizontal="right" shrinkToFit="1"/>
    </xf>
    <xf numFmtId="3" fontId="151" fillId="0" borderId="0" xfId="217" applyNumberFormat="1" applyFont="1" applyFill="1" applyBorder="1" applyAlignment="1">
      <alignment horizontal="right" shrinkToFit="1"/>
    </xf>
    <xf numFmtId="3" fontId="157" fillId="0" borderId="0" xfId="217" applyNumberFormat="1" applyFont="1" applyFill="1" applyBorder="1" applyAlignment="1">
      <alignment horizontal="right" shrinkToFit="1"/>
    </xf>
    <xf numFmtId="38" fontId="153" fillId="0" borderId="0" xfId="217" applyNumberFormat="1" applyFont="1" applyFill="1" applyBorder="1" applyAlignment="1">
      <alignment horizontal="right" shrinkToFit="1"/>
    </xf>
    <xf numFmtId="37" fontId="163" fillId="0" borderId="0" xfId="217" applyNumberFormat="1" applyFont="1" applyFill="1" applyBorder="1" applyAlignment="1">
      <alignment horizontal="right" shrinkToFit="1"/>
    </xf>
    <xf numFmtId="37" fontId="165" fillId="0" borderId="0" xfId="217" applyNumberFormat="1" applyFont="1" applyFill="1" applyBorder="1" applyAlignment="1">
      <alignment horizontal="right" shrinkToFit="1"/>
    </xf>
    <xf numFmtId="3" fontId="80" fillId="0" borderId="0" xfId="217" applyNumberFormat="1" applyFont="1" applyFill="1" applyBorder="1" applyAlignment="1">
      <alignment horizontal="right" shrinkToFit="1"/>
    </xf>
    <xf numFmtId="3" fontId="80" fillId="0" borderId="0" xfId="217" applyNumberFormat="1" applyFont="1" applyFill="1" applyBorder="1" applyAlignment="1">
      <alignment shrinkToFit="1"/>
    </xf>
    <xf numFmtId="3" fontId="203" fillId="0" borderId="0" xfId="0" applyNumberFormat="1" applyFont="1" applyFill="1" applyBorder="1" applyAlignment="1">
      <alignment horizontal="right"/>
    </xf>
    <xf numFmtId="3" fontId="205" fillId="0" borderId="0" xfId="0" applyNumberFormat="1" applyFont="1" applyFill="1" applyBorder="1" applyAlignment="1">
      <alignment horizontal="center" vertical="center"/>
    </xf>
    <xf numFmtId="0" fontId="210" fillId="0" borderId="0" xfId="0" applyFont="1" applyFill="1" applyBorder="1" applyAlignment="1">
      <alignment horizontal="center" vertical="center"/>
    </xf>
    <xf numFmtId="3" fontId="217" fillId="0" borderId="0" xfId="0" applyNumberFormat="1" applyFont="1" applyFill="1" applyBorder="1"/>
    <xf numFmtId="3" fontId="215" fillId="0" borderId="0" xfId="0" applyNumberFormat="1" applyFont="1" applyFill="1" applyBorder="1"/>
    <xf numFmtId="3" fontId="228" fillId="0" borderId="0" xfId="0" applyNumberFormat="1" applyFont="1" applyFill="1" applyBorder="1"/>
    <xf numFmtId="3" fontId="234" fillId="0" borderId="0" xfId="0" applyNumberFormat="1" applyFont="1" applyFill="1" applyBorder="1"/>
    <xf numFmtId="3" fontId="232" fillId="0" borderId="0" xfId="0" applyNumberFormat="1" applyFont="1" applyFill="1" applyBorder="1"/>
    <xf numFmtId="3" fontId="226" fillId="0" borderId="53" xfId="0" applyNumberFormat="1" applyFont="1" applyFill="1" applyBorder="1"/>
    <xf numFmtId="37" fontId="234" fillId="0" borderId="0" xfId="0" applyNumberFormat="1" applyFont="1" applyFill="1" applyBorder="1"/>
    <xf numFmtId="3" fontId="237" fillId="0" borderId="0" xfId="0" applyNumberFormat="1" applyFont="1" applyFill="1" applyBorder="1"/>
    <xf numFmtId="3" fontId="232" fillId="28" borderId="0" xfId="0" applyNumberFormat="1" applyFont="1" applyFill="1" applyBorder="1"/>
    <xf numFmtId="3" fontId="189" fillId="0" borderId="0" xfId="0" applyNumberFormat="1" applyFont="1" applyFill="1" applyBorder="1"/>
    <xf numFmtId="37" fontId="234" fillId="0" borderId="0" xfId="0" applyNumberFormat="1" applyFont="1" applyFill="1" applyBorder="1" applyAlignment="1">
      <alignment shrinkToFit="1"/>
    </xf>
    <xf numFmtId="3" fontId="257" fillId="0" borderId="0" xfId="0" applyNumberFormat="1" applyFont="1" applyFill="1" applyBorder="1"/>
    <xf numFmtId="3" fontId="208" fillId="0" borderId="0" xfId="0" applyNumberFormat="1" applyFont="1" applyFill="1" applyBorder="1" applyAlignment="1">
      <alignment vertical="center"/>
    </xf>
    <xf numFmtId="3" fontId="257" fillId="0" borderId="0" xfId="0" applyNumberFormat="1" applyFont="1" applyFill="1" applyBorder="1" applyAlignment="1">
      <alignment vertical="center"/>
    </xf>
    <xf numFmtId="3" fontId="210" fillId="0" borderId="0" xfId="0" applyNumberFormat="1" applyFont="1" applyFill="1" applyBorder="1" applyAlignment="1">
      <alignment horizontal="center" vertical="center"/>
    </xf>
    <xf numFmtId="3" fontId="269" fillId="0" borderId="0" xfId="0" applyNumberFormat="1" applyFont="1" applyFill="1" applyBorder="1"/>
    <xf numFmtId="164" fontId="234" fillId="0" borderId="0" xfId="0" applyNumberFormat="1" applyFont="1" applyFill="1" applyBorder="1" applyAlignment="1">
      <alignment horizontal="right"/>
    </xf>
    <xf numFmtId="3" fontId="205" fillId="0" borderId="0" xfId="0" applyNumberFormat="1" applyFont="1" applyFill="1" applyBorder="1" applyAlignment="1">
      <alignment horizontal="center"/>
    </xf>
    <xf numFmtId="49" fontId="205" fillId="0" borderId="0" xfId="0" applyNumberFormat="1" applyFont="1" applyFill="1" applyBorder="1" applyAlignment="1">
      <alignment horizontal="center"/>
    </xf>
    <xf numFmtId="0" fontId="213" fillId="0" borderId="0" xfId="0" applyFont="1" applyFill="1" applyBorder="1" applyAlignment="1">
      <alignment horizontal="center"/>
    </xf>
    <xf numFmtId="3" fontId="191" fillId="0" borderId="0" xfId="119" applyNumberFormat="1" applyFont="1" applyFill="1" applyBorder="1" applyAlignment="1">
      <alignment wrapText="1"/>
    </xf>
    <xf numFmtId="3" fontId="203" fillId="0" borderId="0" xfId="119" applyNumberFormat="1" applyFont="1" applyFill="1" applyBorder="1" applyAlignment="1">
      <alignment wrapText="1"/>
    </xf>
    <xf numFmtId="167" fontId="191" fillId="0" borderId="0" xfId="119" applyNumberFormat="1" applyFont="1" applyFill="1" applyBorder="1"/>
    <xf numFmtId="167" fontId="191" fillId="0" borderId="0" xfId="119" applyNumberFormat="1" applyFont="1" applyFill="1" applyBorder="1" applyAlignment="1">
      <alignment horizontal="center"/>
    </xf>
    <xf numFmtId="3" fontId="191" fillId="0" borderId="0" xfId="119" applyNumberFormat="1" applyFont="1" applyFill="1" applyBorder="1" applyAlignment="1">
      <alignment horizontal="right"/>
    </xf>
    <xf numFmtId="38" fontId="233" fillId="0" borderId="0" xfId="119" applyNumberFormat="1" applyFont="1" applyFill="1" applyBorder="1" applyAlignment="1">
      <alignment horizontal="right"/>
    </xf>
    <xf numFmtId="3" fontId="35" fillId="0" borderId="0" xfId="119" applyNumberFormat="1" applyFont="1" applyFill="1" applyBorder="1" applyAlignment="1">
      <alignment horizontal="right" vertical="center" wrapText="1"/>
    </xf>
    <xf numFmtId="167" fontId="25" fillId="0" borderId="0" xfId="119" applyNumberFormat="1" applyFont="1" applyFill="1" applyBorder="1" applyAlignment="1">
      <alignment vertical="center" shrinkToFit="1"/>
    </xf>
    <xf numFmtId="3" fontId="25" fillId="0" borderId="0" xfId="119" applyNumberFormat="1" applyFont="1" applyFill="1" applyBorder="1" applyAlignment="1">
      <alignment horizontal="right" vertical="center" shrinkToFit="1"/>
    </xf>
    <xf numFmtId="3" fontId="297" fillId="0" borderId="0" xfId="119" applyNumberFormat="1" applyFont="1" applyFill="1" applyBorder="1" applyAlignment="1">
      <alignment horizontal="right" vertical="center" shrinkToFit="1"/>
    </xf>
    <xf numFmtId="3" fontId="298" fillId="0" borderId="0" xfId="119" applyNumberFormat="1" applyFont="1" applyFill="1" applyBorder="1" applyAlignment="1">
      <alignment horizontal="right" vertical="center" shrinkToFit="1"/>
    </xf>
    <xf numFmtId="0" fontId="22" fillId="0" borderId="0" xfId="0" applyFont="1" applyFill="1" applyBorder="1"/>
    <xf numFmtId="3" fontId="35" fillId="0" borderId="0" xfId="119" applyNumberFormat="1" applyFont="1" applyFill="1" applyBorder="1" applyAlignment="1"/>
    <xf numFmtId="3" fontId="35" fillId="0" borderId="0" xfId="119" applyNumberFormat="1" applyFont="1" applyFill="1" applyBorder="1" applyAlignment="1">
      <alignment horizontal="center"/>
    </xf>
    <xf numFmtId="3" fontId="17" fillId="0" borderId="0" xfId="119" applyNumberFormat="1" applyFont="1" applyFill="1" applyBorder="1" applyAlignment="1">
      <alignment horizontal="center"/>
    </xf>
    <xf numFmtId="3" fontId="17" fillId="0" borderId="0" xfId="119" applyNumberFormat="1" applyFont="1" applyFill="1" applyBorder="1" applyAlignment="1">
      <alignment horizontal="center" wrapText="1"/>
    </xf>
    <xf numFmtId="0" fontId="22" fillId="0" borderId="0" xfId="0" applyFont="1" applyFill="1" applyBorder="1" applyAlignment="1">
      <alignment horizontal="center" vertical="center" shrinkToFit="1"/>
    </xf>
    <xf numFmtId="3" fontId="29" fillId="0" borderId="0" xfId="119" applyNumberFormat="1" applyFont="1" applyFill="1" applyBorder="1" applyAlignment="1">
      <alignment horizontal="right" shrinkToFit="1"/>
    </xf>
    <xf numFmtId="3" fontId="22" fillId="0" borderId="0" xfId="119" applyNumberFormat="1" applyFont="1" applyFill="1" applyBorder="1" applyAlignment="1">
      <alignment horizontal="right" shrinkToFit="1"/>
    </xf>
    <xf numFmtId="3" fontId="27" fillId="0" borderId="0" xfId="119" applyNumberFormat="1" applyFont="1" applyFill="1" applyBorder="1" applyAlignment="1">
      <alignment horizontal="right" shrinkToFit="1"/>
    </xf>
    <xf numFmtId="3" fontId="286" fillId="0" borderId="0" xfId="119" applyNumberFormat="1" applyFont="1" applyFill="1" applyBorder="1" applyAlignment="1">
      <alignment horizontal="right" shrinkToFit="1"/>
    </xf>
    <xf numFmtId="3" fontId="36" fillId="0" borderId="0" xfId="0" applyNumberFormat="1" applyFont="1" applyFill="1" applyBorder="1" applyAlignment="1">
      <alignment horizontal="right"/>
    </xf>
    <xf numFmtId="3" fontId="30" fillId="0" borderId="0" xfId="0" applyNumberFormat="1" applyFont="1" applyFill="1" applyBorder="1" applyAlignment="1">
      <alignment horizontal="right"/>
    </xf>
    <xf numFmtId="0" fontId="30" fillId="0" borderId="0" xfId="0" applyFont="1" applyFill="1" applyBorder="1" applyAlignment="1">
      <alignment horizontal="left"/>
    </xf>
    <xf numFmtId="0" fontId="306" fillId="0" borderId="0" xfId="0" applyFont="1" applyFill="1" applyBorder="1"/>
    <xf numFmtId="0" fontId="30" fillId="0" borderId="0" xfId="0" applyFont="1" applyFill="1" applyBorder="1"/>
    <xf numFmtId="0" fontId="306" fillId="0" borderId="0" xfId="0" applyFont="1" applyFill="1" applyBorder="1" applyAlignment="1">
      <alignment horizontal="center" vertical="center"/>
    </xf>
    <xf numFmtId="3" fontId="30" fillId="0" borderId="0" xfId="119" applyNumberFormat="1" applyFont="1" applyFill="1" applyBorder="1" applyAlignment="1">
      <alignment horizontal="right"/>
    </xf>
    <xf numFmtId="3" fontId="204" fillId="0" borderId="0" xfId="119" applyNumberFormat="1" applyFont="1" applyFill="1" applyBorder="1" applyAlignment="1">
      <alignment horizontal="right"/>
    </xf>
    <xf numFmtId="3" fontId="315" fillId="0" borderId="0" xfId="119" applyNumberFormat="1" applyFont="1" applyFill="1" applyBorder="1" applyAlignment="1">
      <alignment horizontal="right"/>
    </xf>
    <xf numFmtId="3" fontId="162" fillId="0" borderId="0" xfId="119" applyNumberFormat="1" applyFont="1" applyFill="1" applyBorder="1" applyAlignment="1">
      <alignment horizontal="right"/>
    </xf>
    <xf numFmtId="0" fontId="313" fillId="0" borderId="0" xfId="0" applyFont="1" applyFill="1" applyBorder="1" applyAlignment="1">
      <alignment horizontal="center"/>
    </xf>
    <xf numFmtId="0" fontId="36" fillId="0" borderId="0" xfId="0" applyFont="1" applyFill="1" applyBorder="1"/>
    <xf numFmtId="0" fontId="166" fillId="0" borderId="0" xfId="0" applyFont="1" applyFill="1" applyBorder="1" applyAlignment="1">
      <alignment horizontal="left"/>
    </xf>
    <xf numFmtId="0" fontId="36" fillId="0" borderId="0" xfId="0" applyFont="1" applyFill="1" applyAlignment="1"/>
    <xf numFmtId="0" fontId="187" fillId="0" borderId="0" xfId="0" applyFont="1" applyAlignment="1">
      <alignment horizontal="center"/>
    </xf>
    <xf numFmtId="0" fontId="281" fillId="0" borderId="25" xfId="0" applyNumberFormat="1" applyFont="1" applyFill="1" applyBorder="1" applyAlignment="1" applyProtection="1">
      <alignment horizontal="right" vertical="top" wrapText="1"/>
    </xf>
    <xf numFmtId="0" fontId="282" fillId="0" borderId="25" xfId="0" applyNumberFormat="1" applyFont="1" applyFill="1" applyBorder="1" applyAlignment="1" applyProtection="1">
      <alignment horizontal="right" vertical="top" wrapText="1"/>
    </xf>
    <xf numFmtId="0" fontId="280" fillId="0" borderId="96" xfId="0" applyNumberFormat="1" applyFont="1" applyFill="1" applyBorder="1" applyAlignment="1" applyProtection="1">
      <alignment horizontal="center" vertical="top" wrapText="1"/>
    </xf>
    <xf numFmtId="167" fontId="280" fillId="38" borderId="25" xfId="119" applyNumberFormat="1" applyFont="1" applyFill="1" applyBorder="1" applyAlignment="1" applyProtection="1">
      <alignment horizontal="center" vertical="top" wrapText="1"/>
    </xf>
    <xf numFmtId="0" fontId="280" fillId="0" borderId="25" xfId="0" applyNumberFormat="1" applyFont="1" applyFill="1" applyBorder="1" applyAlignment="1" applyProtection="1">
      <alignment horizontal="center" vertical="top" wrapText="1"/>
    </xf>
    <xf numFmtId="0" fontId="194" fillId="0" borderId="25" xfId="0" applyNumberFormat="1" applyFont="1" applyFill="1" applyBorder="1" applyAlignment="1" applyProtection="1">
      <alignment horizontal="center" vertical="top" wrapText="1"/>
    </xf>
    <xf numFmtId="0" fontId="270" fillId="0" borderId="0" xfId="0" applyFont="1" applyAlignment="1">
      <alignment horizontal="left"/>
    </xf>
    <xf numFmtId="3" fontId="191" fillId="0" borderId="63" xfId="119" applyNumberFormat="1" applyFont="1" applyFill="1" applyBorder="1" applyAlignment="1">
      <alignment horizontal="right"/>
    </xf>
    <xf numFmtId="3" fontId="191" fillId="0" borderId="24" xfId="119" applyNumberFormat="1" applyFont="1" applyFill="1" applyBorder="1" applyAlignment="1">
      <alignment horizontal="right"/>
    </xf>
    <xf numFmtId="0" fontId="205" fillId="0" borderId="93" xfId="0" applyFont="1" applyBorder="1" applyAlignment="1">
      <alignment horizontal="center" vertical="center"/>
    </xf>
    <xf numFmtId="0" fontId="205" fillId="0" borderId="94" xfId="0" applyFont="1" applyBorder="1" applyAlignment="1">
      <alignment horizontal="center" vertical="center"/>
    </xf>
    <xf numFmtId="167" fontId="191" fillId="0" borderId="56" xfId="119" applyNumberFormat="1" applyFont="1" applyFill="1" applyBorder="1" applyAlignment="1">
      <alignment horizontal="right" wrapText="1"/>
    </xf>
    <xf numFmtId="167" fontId="191" fillId="0" borderId="35" xfId="119" applyNumberFormat="1" applyFont="1" applyFill="1" applyBorder="1" applyAlignment="1">
      <alignment horizontal="right" wrapText="1"/>
    </xf>
    <xf numFmtId="3" fontId="205" fillId="0" borderId="81" xfId="0" applyNumberFormat="1" applyFont="1" applyFill="1" applyBorder="1" applyAlignment="1">
      <alignment horizontal="center" vertical="center"/>
    </xf>
    <xf numFmtId="3" fontId="205" fillId="0" borderId="78" xfId="0" applyNumberFormat="1" applyFont="1" applyFill="1" applyBorder="1" applyAlignment="1">
      <alignment horizontal="center" vertical="center"/>
    </xf>
    <xf numFmtId="3" fontId="203" fillId="0" borderId="11" xfId="0" applyNumberFormat="1" applyFont="1" applyFill="1" applyBorder="1" applyAlignment="1">
      <alignment horizontal="right"/>
    </xf>
    <xf numFmtId="0" fontId="192" fillId="0" borderId="0" xfId="0" applyFont="1" applyAlignment="1">
      <alignment horizontal="center" vertical="center"/>
    </xf>
    <xf numFmtId="0" fontId="270" fillId="0" borderId="0" xfId="0" applyFont="1" applyFill="1" applyAlignment="1">
      <alignment horizontal="center"/>
    </xf>
    <xf numFmtId="0" fontId="207" fillId="0" borderId="80" xfId="0" applyFont="1" applyFill="1" applyBorder="1" applyAlignment="1">
      <alignment horizontal="center"/>
    </xf>
    <xf numFmtId="0" fontId="207" fillId="0" borderId="44" xfId="0" applyFont="1" applyFill="1" applyBorder="1" applyAlignment="1">
      <alignment horizontal="center"/>
    </xf>
    <xf numFmtId="0" fontId="207" fillId="0" borderId="77" xfId="0" applyFont="1" applyFill="1" applyBorder="1" applyAlignment="1">
      <alignment horizontal="center"/>
    </xf>
    <xf numFmtId="0" fontId="207" fillId="0" borderId="25" xfId="0" applyFont="1" applyFill="1" applyBorder="1" applyAlignment="1">
      <alignment horizontal="center"/>
    </xf>
    <xf numFmtId="0" fontId="213" fillId="0" borderId="50" xfId="0" applyFont="1" applyFill="1" applyBorder="1" applyAlignment="1">
      <alignment horizontal="right"/>
    </xf>
    <xf numFmtId="0" fontId="213" fillId="0" borderId="33" xfId="0" applyFont="1" applyFill="1" applyBorder="1" applyAlignment="1">
      <alignment horizontal="right"/>
    </xf>
    <xf numFmtId="0" fontId="191" fillId="0" borderId="94" xfId="0" applyFont="1" applyBorder="1" applyAlignment="1">
      <alignment horizontal="center" vertical="center"/>
    </xf>
    <xf numFmtId="0" fontId="273" fillId="0" borderId="19" xfId="0" applyFont="1" applyBorder="1" applyAlignment="1">
      <alignment horizontal="center"/>
    </xf>
    <xf numFmtId="0" fontId="188" fillId="0" borderId="0" xfId="0" applyFont="1" applyFill="1" applyAlignment="1">
      <alignment horizontal="center"/>
    </xf>
    <xf numFmtId="0" fontId="193" fillId="0" borderId="0" xfId="0" applyFont="1" applyFill="1" applyAlignment="1">
      <alignment horizontal="center"/>
    </xf>
    <xf numFmtId="0" fontId="274" fillId="0" borderId="0" xfId="0" applyFont="1" applyAlignment="1">
      <alignment horizontal="center"/>
    </xf>
    <xf numFmtId="3" fontId="205" fillId="0" borderId="95" xfId="0" applyNumberFormat="1" applyFont="1" applyFill="1" applyBorder="1" applyAlignment="1">
      <alignment horizontal="center" vertical="center"/>
    </xf>
    <xf numFmtId="3" fontId="205" fillId="0" borderId="29" xfId="0" applyNumberFormat="1" applyFont="1" applyFill="1" applyBorder="1" applyAlignment="1">
      <alignment horizontal="center" vertical="center"/>
    </xf>
    <xf numFmtId="0" fontId="196" fillId="0" borderId="0" xfId="0" applyFont="1" applyAlignment="1">
      <alignment horizontal="center"/>
    </xf>
    <xf numFmtId="0" fontId="200" fillId="0" borderId="0" xfId="0" applyFont="1" applyAlignment="1">
      <alignment horizontal="center"/>
    </xf>
    <xf numFmtId="0" fontId="191" fillId="0" borderId="29" xfId="0" applyFont="1" applyFill="1" applyBorder="1" applyAlignment="1">
      <alignment horizontal="center" vertical="center"/>
    </xf>
    <xf numFmtId="3" fontId="143" fillId="0" borderId="98" xfId="217" applyNumberFormat="1" applyFont="1" applyBorder="1" applyAlignment="1">
      <alignment horizontal="center" vertical="center"/>
    </xf>
    <xf numFmtId="3" fontId="143" fillId="0" borderId="99" xfId="217" applyNumberFormat="1" applyFont="1" applyBorder="1" applyAlignment="1">
      <alignment horizontal="center" vertical="center"/>
    </xf>
    <xf numFmtId="3" fontId="136" fillId="0" borderId="0" xfId="217" applyNumberFormat="1" applyFont="1" applyAlignment="1">
      <alignment horizontal="center"/>
    </xf>
    <xf numFmtId="3" fontId="144" fillId="0" borderId="100" xfId="217" applyNumberFormat="1" applyFont="1" applyBorder="1" applyAlignment="1">
      <alignment horizontal="center" vertical="center" shrinkToFit="1"/>
    </xf>
    <xf numFmtId="3" fontId="144" fillId="0" borderId="101" xfId="217" applyNumberFormat="1" applyFont="1" applyBorder="1" applyAlignment="1">
      <alignment horizontal="center" vertical="center" shrinkToFit="1"/>
    </xf>
    <xf numFmtId="3" fontId="143" fillId="0" borderId="100" xfId="217" applyNumberFormat="1" applyFont="1" applyFill="1" applyBorder="1" applyAlignment="1">
      <alignment horizontal="center" wrapText="1" shrinkToFit="1"/>
    </xf>
    <xf numFmtId="3" fontId="143" fillId="0" borderId="102" xfId="217" applyNumberFormat="1" applyFont="1" applyFill="1" applyBorder="1" applyAlignment="1">
      <alignment horizontal="center" wrapText="1" shrinkToFit="1"/>
    </xf>
    <xf numFmtId="3" fontId="143" fillId="0" borderId="103" xfId="217" applyNumberFormat="1" applyFont="1" applyBorder="1" applyAlignment="1">
      <alignment horizontal="center" vertical="center" wrapText="1" shrinkToFit="1"/>
    </xf>
    <xf numFmtId="0" fontId="147" fillId="0" borderId="29" xfId="217" applyFont="1" applyBorder="1" applyAlignment="1">
      <alignment horizontal="center" vertical="center" wrapText="1" shrinkToFit="1"/>
    </xf>
    <xf numFmtId="3" fontId="132" fillId="0" borderId="0" xfId="217" applyNumberFormat="1" applyFont="1" applyAlignment="1">
      <alignment horizontal="left"/>
    </xf>
    <xf numFmtId="3" fontId="136" fillId="0" borderId="0" xfId="217" applyNumberFormat="1" applyFont="1" applyAlignment="1">
      <alignment horizontal="right"/>
    </xf>
    <xf numFmtId="3" fontId="138" fillId="0" borderId="0" xfId="217" applyNumberFormat="1" applyFont="1" applyAlignment="1">
      <alignment horizontal="center"/>
    </xf>
    <xf numFmtId="3" fontId="139" fillId="0" borderId="0" xfId="217" applyNumberFormat="1" applyFont="1" applyAlignment="1">
      <alignment horizontal="center"/>
    </xf>
    <xf numFmtId="3" fontId="142" fillId="0" borderId="97" xfId="217" applyNumberFormat="1" applyFont="1" applyFill="1" applyBorder="1" applyAlignment="1">
      <alignment horizontal="right"/>
    </xf>
    <xf numFmtId="0" fontId="18" fillId="0" borderId="0" xfId="0" applyFont="1" applyAlignment="1">
      <alignment horizontal="center"/>
    </xf>
    <xf numFmtId="0" fontId="7" fillId="0" borderId="0" xfId="0" applyFont="1" applyAlignment="1">
      <alignment horizontal="right"/>
    </xf>
    <xf numFmtId="0" fontId="9" fillId="0" borderId="0" xfId="0" applyFont="1" applyAlignment="1">
      <alignment horizontal="right"/>
    </xf>
    <xf numFmtId="0" fontId="12" fillId="0" borderId="0" xfId="0" applyFont="1" applyAlignment="1">
      <alignment horizontal="center"/>
    </xf>
    <xf numFmtId="0" fontId="8" fillId="0" borderId="0" xfId="0" applyFont="1" applyAlignment="1">
      <alignment horizontal="center"/>
    </xf>
    <xf numFmtId="0" fontId="13" fillId="0" borderId="0" xfId="0" applyFont="1" applyAlignment="1">
      <alignment horizontal="center"/>
    </xf>
    <xf numFmtId="0" fontId="15" fillId="0" borderId="0" xfId="0" applyFont="1" applyFill="1" applyAlignment="1">
      <alignment horizontal="center"/>
    </xf>
    <xf numFmtId="0" fontId="8" fillId="0" borderId="0" xfId="0" applyFont="1" applyAlignment="1">
      <alignment horizontal="left"/>
    </xf>
    <xf numFmtId="0" fontId="8" fillId="0" borderId="20" xfId="0" applyFont="1" applyBorder="1" applyAlignment="1">
      <alignment horizontal="center" wrapText="1"/>
    </xf>
    <xf numFmtId="0" fontId="8" fillId="0" borderId="96" xfId="0" applyFont="1" applyBorder="1" applyAlignment="1">
      <alignment horizontal="center" wrapText="1"/>
    </xf>
    <xf numFmtId="167" fontId="29" fillId="0" borderId="0" xfId="119" applyNumberFormat="1" applyFont="1" applyFill="1" applyAlignment="1">
      <alignment horizontal="right"/>
    </xf>
    <xf numFmtId="0" fontId="284" fillId="0" borderId="0" xfId="0" applyFont="1" applyFill="1" applyBorder="1" applyAlignment="1">
      <alignment horizontal="left" wrapText="1"/>
    </xf>
    <xf numFmtId="0" fontId="35" fillId="0" borderId="0" xfId="0" applyFont="1" applyFill="1" applyAlignment="1">
      <alignment horizontal="right"/>
    </xf>
    <xf numFmtId="3" fontId="29" fillId="0" borderId="0" xfId="119" applyNumberFormat="1" applyFont="1" applyFill="1" applyAlignment="1">
      <alignment horizontal="right"/>
    </xf>
    <xf numFmtId="3" fontId="34" fillId="0" borderId="0" xfId="119" applyNumberFormat="1" applyFont="1" applyFill="1" applyAlignment="1">
      <alignment horizontal="right"/>
    </xf>
    <xf numFmtId="3" fontId="35" fillId="0" borderId="0" xfId="119" applyNumberFormat="1" applyFont="1" applyFill="1" applyAlignment="1">
      <alignment horizontal="right"/>
    </xf>
    <xf numFmtId="0" fontId="291" fillId="0" borderId="0" xfId="0" applyFont="1" applyFill="1" applyAlignment="1">
      <alignment horizontal="right"/>
    </xf>
    <xf numFmtId="3" fontId="29" fillId="28" borderId="0" xfId="119" applyNumberFormat="1" applyFont="1" applyFill="1" applyAlignment="1">
      <alignment horizontal="right"/>
    </xf>
    <xf numFmtId="167" fontId="35" fillId="0" borderId="0" xfId="119" applyNumberFormat="1" applyFont="1" applyFill="1" applyAlignment="1">
      <alignment horizontal="right"/>
    </xf>
    <xf numFmtId="3" fontId="284" fillId="0" borderId="0" xfId="119" applyNumberFormat="1" applyFont="1" applyFill="1" applyAlignment="1">
      <alignment horizontal="right"/>
    </xf>
    <xf numFmtId="0" fontId="35" fillId="0" borderId="0" xfId="0" applyFont="1" applyFill="1" applyBorder="1" applyAlignment="1">
      <alignment horizontal="left"/>
    </xf>
    <xf numFmtId="3" fontId="286" fillId="0" borderId="0" xfId="119" applyNumberFormat="1" applyFont="1" applyFill="1" applyAlignment="1">
      <alignment horizontal="right"/>
    </xf>
    <xf numFmtId="0" fontId="22" fillId="0" borderId="0" xfId="0" applyFont="1" applyFill="1" applyBorder="1" applyAlignment="1">
      <alignment horizontal="left"/>
    </xf>
    <xf numFmtId="0" fontId="29" fillId="0" borderId="56" xfId="0" applyFont="1" applyFill="1" applyBorder="1" applyAlignment="1">
      <alignment horizontal="center"/>
    </xf>
    <xf numFmtId="0" fontId="29" fillId="0" borderId="60" xfId="0" applyFont="1" applyFill="1" applyBorder="1" applyAlignment="1">
      <alignment horizontal="center"/>
    </xf>
    <xf numFmtId="0" fontId="35" fillId="0" borderId="56" xfId="0" applyFont="1" applyFill="1" applyBorder="1" applyAlignment="1">
      <alignment horizontal="center"/>
    </xf>
    <xf numFmtId="0" fontId="35" fillId="0" borderId="60" xfId="0" applyFont="1" applyFill="1" applyBorder="1" applyAlignment="1">
      <alignment horizontal="center"/>
    </xf>
    <xf numFmtId="3" fontId="29" fillId="0" borderId="60" xfId="119" applyNumberFormat="1" applyFont="1" applyFill="1" applyBorder="1" applyAlignment="1">
      <alignment horizontal="center"/>
    </xf>
    <xf numFmtId="3" fontId="29" fillId="0" borderId="35" xfId="119" applyNumberFormat="1" applyFont="1" applyFill="1" applyBorder="1" applyAlignment="1">
      <alignment horizontal="center"/>
    </xf>
    <xf numFmtId="3" fontId="27" fillId="0" borderId="0" xfId="119" applyNumberFormat="1" applyFont="1" applyFill="1" applyAlignment="1">
      <alignment horizontal="right"/>
    </xf>
    <xf numFmtId="3" fontId="294" fillId="28" borderId="0" xfId="119" applyNumberFormat="1" applyFont="1" applyFill="1" applyAlignment="1">
      <alignment horizontal="right"/>
    </xf>
    <xf numFmtId="0" fontId="35" fillId="0" borderId="0" xfId="0" applyFont="1" applyFill="1" applyAlignment="1">
      <alignment horizontal="center"/>
    </xf>
    <xf numFmtId="0" fontId="22" fillId="0" borderId="20" xfId="0" applyFont="1" applyFill="1" applyBorder="1" applyAlignment="1">
      <alignment horizontal="center"/>
    </xf>
    <xf numFmtId="0" fontId="22" fillId="0" borderId="10" xfId="0" applyFont="1" applyFill="1" applyBorder="1" applyAlignment="1">
      <alignment horizontal="center"/>
    </xf>
    <xf numFmtId="0" fontId="22" fillId="0" borderId="96" xfId="0" applyFont="1" applyFill="1" applyBorder="1" applyAlignment="1">
      <alignment horizontal="center"/>
    </xf>
    <xf numFmtId="0" fontId="29" fillId="28" borderId="56" xfId="0" applyFont="1" applyFill="1" applyBorder="1" applyAlignment="1">
      <alignment horizontal="center" shrinkToFit="1"/>
    </xf>
    <xf numFmtId="0" fontId="29" fillId="28" borderId="60" xfId="0" applyFont="1" applyFill="1" applyBorder="1" applyAlignment="1">
      <alignment horizontal="center" shrinkToFit="1"/>
    </xf>
    <xf numFmtId="0" fontId="29" fillId="28" borderId="35" xfId="0" applyFont="1" applyFill="1" applyBorder="1" applyAlignment="1">
      <alignment horizontal="center" shrinkToFit="1"/>
    </xf>
    <xf numFmtId="3" fontId="29" fillId="28" borderId="56" xfId="0" applyNumberFormat="1" applyFont="1" applyFill="1" applyBorder="1" applyAlignment="1">
      <alignment horizontal="center" shrinkToFit="1"/>
    </xf>
    <xf numFmtId="167" fontId="294" fillId="28" borderId="0" xfId="119" applyNumberFormat="1" applyFont="1" applyFill="1" applyAlignment="1">
      <alignment horizontal="right"/>
    </xf>
    <xf numFmtId="3" fontId="22" fillId="0" borderId="88" xfId="119" applyNumberFormat="1" applyFont="1" applyFill="1" applyBorder="1" applyAlignment="1">
      <alignment horizontal="right" shrinkToFit="1"/>
    </xf>
    <xf numFmtId="3" fontId="22" fillId="0" borderId="89" xfId="119" applyNumberFormat="1" applyFont="1" applyFill="1" applyBorder="1" applyAlignment="1">
      <alignment horizontal="right" shrinkToFit="1"/>
    </xf>
    <xf numFmtId="3" fontId="22" fillId="0" borderId="76" xfId="119" applyNumberFormat="1" applyFont="1" applyFill="1" applyBorder="1" applyAlignment="1">
      <alignment horizontal="right" shrinkToFit="1"/>
    </xf>
    <xf numFmtId="167" fontId="310" fillId="0" borderId="0" xfId="119" applyNumberFormat="1" applyFont="1" applyFill="1" applyAlignment="1">
      <alignment horizontal="right"/>
    </xf>
    <xf numFmtId="0" fontId="29" fillId="0" borderId="76" xfId="0" applyFont="1" applyFill="1" applyBorder="1" applyAlignment="1">
      <alignment shrinkToFit="1"/>
    </xf>
    <xf numFmtId="167" fontId="309" fillId="0" borderId="0" xfId="119" applyNumberFormat="1" applyFont="1" applyFill="1" applyAlignment="1">
      <alignment horizontal="right"/>
    </xf>
    <xf numFmtId="3" fontId="22" fillId="0" borderId="88" xfId="119" applyNumberFormat="1" applyFont="1" applyFill="1" applyBorder="1" applyAlignment="1">
      <alignment horizontal="center" shrinkToFit="1"/>
    </xf>
    <xf numFmtId="3" fontId="22" fillId="0" borderId="89" xfId="119" applyNumberFormat="1" applyFont="1" applyFill="1" applyBorder="1" applyAlignment="1">
      <alignment horizontal="center" shrinkToFit="1"/>
    </xf>
    <xf numFmtId="3" fontId="22" fillId="0" borderId="76" xfId="119" applyNumberFormat="1" applyFont="1" applyFill="1" applyBorder="1" applyAlignment="1">
      <alignment horizontal="center" shrinkToFit="1"/>
    </xf>
    <xf numFmtId="0" fontId="29" fillId="0" borderId="0" xfId="0" applyFont="1" applyFill="1" applyAlignment="1">
      <alignment horizontal="center"/>
    </xf>
    <xf numFmtId="0" fontId="22" fillId="0" borderId="0" xfId="0" applyFont="1" applyFill="1" applyAlignment="1">
      <alignment horizontal="center" shrinkToFit="1"/>
    </xf>
    <xf numFmtId="0" fontId="31" fillId="39" borderId="0" xfId="0" applyFont="1" applyFill="1" applyAlignment="1">
      <alignment horizontal="left" wrapText="1"/>
    </xf>
    <xf numFmtId="167" fontId="309" fillId="0" borderId="0" xfId="119" applyNumberFormat="1" applyFont="1" applyFill="1" applyAlignment="1"/>
    <xf numFmtId="3" fontId="27" fillId="28" borderId="56" xfId="119" applyNumberFormat="1" applyFont="1" applyFill="1" applyBorder="1" applyAlignment="1">
      <alignment horizontal="right" shrinkToFit="1"/>
    </xf>
    <xf numFmtId="3" fontId="27" fillId="28" borderId="35" xfId="119" applyNumberFormat="1" applyFont="1" applyFill="1" applyBorder="1" applyAlignment="1">
      <alignment horizontal="right" shrinkToFit="1"/>
    </xf>
    <xf numFmtId="0" fontId="29" fillId="28" borderId="35" xfId="0" applyFont="1" applyFill="1" applyBorder="1" applyAlignment="1">
      <alignment shrinkToFit="1"/>
    </xf>
    <xf numFmtId="3" fontId="307" fillId="28" borderId="56" xfId="119" applyNumberFormat="1" applyFont="1" applyFill="1" applyBorder="1" applyAlignment="1">
      <alignment horizontal="right" shrinkToFit="1"/>
    </xf>
    <xf numFmtId="3" fontId="307" fillId="28" borderId="35" xfId="119" applyNumberFormat="1" applyFont="1" applyFill="1" applyBorder="1" applyAlignment="1">
      <alignment horizontal="right" shrinkToFit="1"/>
    </xf>
    <xf numFmtId="3" fontId="27" fillId="28" borderId="56" xfId="119" applyNumberFormat="1" applyFont="1" applyFill="1" applyBorder="1" applyAlignment="1">
      <alignment horizontal="center" shrinkToFit="1"/>
    </xf>
    <xf numFmtId="3" fontId="27" fillId="28" borderId="35" xfId="119" applyNumberFormat="1" applyFont="1" applyFill="1" applyBorder="1" applyAlignment="1">
      <alignment horizontal="center" shrinkToFit="1"/>
    </xf>
    <xf numFmtId="0" fontId="22" fillId="0" borderId="82" xfId="0" applyFont="1" applyFill="1" applyBorder="1" applyAlignment="1">
      <alignment horizontal="center" shrinkToFit="1"/>
    </xf>
    <xf numFmtId="0" fontId="22" fillId="0" borderId="45" xfId="0" applyFont="1" applyFill="1" applyBorder="1" applyAlignment="1">
      <alignment horizontal="center" shrinkToFit="1"/>
    </xf>
    <xf numFmtId="0" fontId="22" fillId="0" borderId="90" xfId="0" applyFont="1" applyFill="1" applyBorder="1" applyAlignment="1">
      <alignment horizontal="center" shrinkToFit="1"/>
    </xf>
    <xf numFmtId="0" fontId="29" fillId="0" borderId="91" xfId="0" applyFont="1" applyBorder="1" applyAlignment="1">
      <alignment shrinkToFit="1"/>
    </xf>
    <xf numFmtId="167" fontId="35" fillId="0" borderId="0" xfId="0" applyNumberFormat="1" applyFont="1" applyFill="1" applyAlignment="1">
      <alignment horizontal="center"/>
    </xf>
    <xf numFmtId="3" fontId="286" fillId="0" borderId="56" xfId="119" applyNumberFormat="1" applyFont="1" applyFill="1" applyBorder="1" applyAlignment="1">
      <alignment horizontal="center" shrinkToFit="1"/>
    </xf>
    <xf numFmtId="3" fontId="286" fillId="0" borderId="60" xfId="119" applyNumberFormat="1" applyFont="1" applyFill="1" applyBorder="1" applyAlignment="1">
      <alignment horizontal="center" shrinkToFit="1"/>
    </xf>
    <xf numFmtId="3" fontId="286" fillId="0" borderId="35" xfId="119" applyNumberFormat="1" applyFont="1" applyFill="1" applyBorder="1" applyAlignment="1">
      <alignment horizontal="center" shrinkToFit="1"/>
    </xf>
    <xf numFmtId="3" fontId="284" fillId="0" borderId="56" xfId="0" applyNumberFormat="1" applyFont="1" applyFill="1" applyBorder="1" applyAlignment="1">
      <alignment horizontal="center" shrinkToFit="1"/>
    </xf>
    <xf numFmtId="3" fontId="284" fillId="0" borderId="60" xfId="0" applyNumberFormat="1" applyFont="1" applyFill="1" applyBorder="1" applyAlignment="1">
      <alignment horizontal="center" shrinkToFit="1"/>
    </xf>
    <xf numFmtId="3" fontId="284" fillId="0" borderId="35" xfId="0" applyNumberFormat="1" applyFont="1" applyFill="1" applyBorder="1" applyAlignment="1">
      <alignment horizontal="center" shrinkToFit="1"/>
    </xf>
    <xf numFmtId="3" fontId="286" fillId="0" borderId="56" xfId="119" applyNumberFormat="1" applyFont="1" applyFill="1" applyBorder="1" applyAlignment="1">
      <alignment horizontal="right" shrinkToFit="1"/>
    </xf>
    <xf numFmtId="0" fontId="284" fillId="0" borderId="35" xfId="0" applyFont="1" applyFill="1" applyBorder="1" applyAlignment="1">
      <alignment shrinkToFit="1"/>
    </xf>
    <xf numFmtId="0" fontId="29" fillId="0" borderId="0" xfId="0" applyFont="1" applyFill="1" applyBorder="1" applyAlignment="1">
      <alignment horizontal="center"/>
    </xf>
    <xf numFmtId="0" fontId="35" fillId="0" borderId="0" xfId="0" applyFont="1" applyFill="1" applyBorder="1" applyAlignment="1">
      <alignment horizontal="center"/>
    </xf>
    <xf numFmtId="3" fontId="286" fillId="0" borderId="35" xfId="119" applyNumberFormat="1" applyFont="1" applyFill="1" applyBorder="1" applyAlignment="1">
      <alignment horizontal="right" shrinkToFit="1"/>
    </xf>
    <xf numFmtId="0" fontId="22" fillId="0" borderId="77" xfId="0" applyFont="1" applyFill="1" applyBorder="1" applyAlignment="1">
      <alignment horizontal="center"/>
    </xf>
    <xf numFmtId="0" fontId="22" fillId="0" borderId="2" xfId="0" applyFont="1" applyFill="1" applyBorder="1" applyAlignment="1">
      <alignment horizontal="center"/>
    </xf>
    <xf numFmtId="0" fontId="22" fillId="0" borderId="25" xfId="0" applyFont="1" applyFill="1" applyBorder="1" applyAlignment="1">
      <alignment horizontal="center"/>
    </xf>
    <xf numFmtId="0" fontId="22" fillId="0" borderId="54" xfId="0" applyFont="1" applyFill="1" applyBorder="1" applyAlignment="1">
      <alignment horizontal="center" shrinkToFit="1"/>
    </xf>
    <xf numFmtId="0" fontId="22" fillId="0" borderId="32" xfId="0" applyFont="1" applyFill="1" applyBorder="1" applyAlignment="1">
      <alignment horizontal="center" shrinkToFit="1"/>
    </xf>
    <xf numFmtId="0" fontId="286" fillId="28" borderId="56" xfId="0" applyFont="1" applyFill="1" applyBorder="1" applyAlignment="1">
      <alignment horizontal="left" shrinkToFit="1"/>
    </xf>
    <xf numFmtId="0" fontId="286" fillId="28" borderId="60" xfId="0" applyFont="1" applyFill="1" applyBorder="1" applyAlignment="1">
      <alignment horizontal="left" shrinkToFit="1"/>
    </xf>
    <xf numFmtId="0" fontId="286" fillId="28" borderId="35" xfId="0" applyFont="1" applyFill="1" applyBorder="1" applyAlignment="1">
      <alignment horizontal="left" shrinkToFit="1"/>
    </xf>
    <xf numFmtId="0" fontId="297" fillId="28" borderId="56" xfId="0" applyFont="1" applyFill="1" applyBorder="1" applyAlignment="1">
      <alignment horizontal="left" shrinkToFit="1"/>
    </xf>
    <xf numFmtId="0" fontId="297" fillId="28" borderId="60" xfId="0" applyFont="1" applyFill="1" applyBorder="1" applyAlignment="1">
      <alignment horizontal="left" shrinkToFit="1"/>
    </xf>
    <xf numFmtId="0" fontId="297" fillId="28" borderId="35" xfId="0" applyFont="1" applyFill="1" applyBorder="1" applyAlignment="1">
      <alignment horizontal="left" shrinkToFit="1"/>
    </xf>
    <xf numFmtId="167" fontId="286" fillId="0" borderId="56" xfId="119" applyNumberFormat="1" applyFont="1" applyFill="1" applyBorder="1" applyAlignment="1">
      <alignment shrinkToFit="1"/>
    </xf>
    <xf numFmtId="0" fontId="22" fillId="0" borderId="82" xfId="0" applyFont="1" applyFill="1" applyBorder="1" applyAlignment="1">
      <alignment horizontal="center"/>
    </xf>
    <xf numFmtId="0" fontId="22" fillId="0" borderId="0" xfId="0" applyFont="1" applyFill="1" applyBorder="1" applyAlignment="1">
      <alignment horizontal="center"/>
    </xf>
    <xf numFmtId="0" fontId="22" fillId="0" borderId="45" xfId="0" applyFont="1" applyFill="1" applyBorder="1" applyAlignment="1">
      <alignment horizontal="center"/>
    </xf>
    <xf numFmtId="0" fontId="29" fillId="0" borderId="50" xfId="0" applyFont="1" applyFill="1" applyBorder="1" applyAlignment="1">
      <alignment horizontal="center" wrapText="1"/>
    </xf>
    <xf numFmtId="0" fontId="29" fillId="0" borderId="33" xfId="0" applyFont="1" applyFill="1" applyBorder="1" applyAlignment="1">
      <alignment horizontal="center" wrapText="1"/>
    </xf>
    <xf numFmtId="0" fontId="29" fillId="0" borderId="90" xfId="0" applyFont="1" applyFill="1" applyBorder="1" applyAlignment="1">
      <alignment horizontal="center" vertical="center"/>
    </xf>
    <xf numFmtId="0" fontId="35" fillId="0" borderId="91" xfId="0" applyFont="1" applyFill="1" applyBorder="1" applyAlignment="1">
      <alignment horizontal="center" vertical="center"/>
    </xf>
    <xf numFmtId="0" fontId="35" fillId="0" borderId="82" xfId="0" applyFont="1" applyFill="1" applyBorder="1" applyAlignment="1">
      <alignment horizontal="center" vertical="center"/>
    </xf>
    <xf numFmtId="0" fontId="35" fillId="0" borderId="45" xfId="0" applyFont="1" applyFill="1" applyBorder="1" applyAlignment="1">
      <alignment horizontal="center" vertical="center"/>
    </xf>
    <xf numFmtId="0" fontId="35" fillId="0" borderId="77" xfId="0" applyFont="1" applyFill="1" applyBorder="1" applyAlignment="1">
      <alignment horizontal="center" vertical="center"/>
    </xf>
    <xf numFmtId="0" fontId="35" fillId="0" borderId="25" xfId="0" applyFont="1" applyFill="1" applyBorder="1" applyAlignment="1">
      <alignment horizontal="center" vertical="center"/>
    </xf>
    <xf numFmtId="3" fontId="18" fillId="0" borderId="0" xfId="119" applyNumberFormat="1" applyFont="1" applyFill="1" applyAlignment="1">
      <alignment horizontal="right"/>
    </xf>
    <xf numFmtId="0" fontId="29" fillId="0" borderId="0" xfId="0" applyFont="1" applyFill="1" applyBorder="1" applyAlignment="1">
      <alignment horizontal="center" wrapText="1"/>
    </xf>
    <xf numFmtId="0" fontId="29" fillId="0" borderId="82" xfId="0" applyFont="1" applyFill="1" applyBorder="1" applyAlignment="1">
      <alignment horizontal="center"/>
    </xf>
    <xf numFmtId="0" fontId="35" fillId="0" borderId="45" xfId="0" applyFont="1" applyFill="1" applyBorder="1" applyAlignment="1">
      <alignment horizontal="center"/>
    </xf>
    <xf numFmtId="0" fontId="35" fillId="0" borderId="29" xfId="0" applyFont="1" applyFill="1" applyBorder="1" applyAlignment="1">
      <alignment horizontal="center"/>
    </xf>
    <xf numFmtId="0" fontId="29" fillId="0" borderId="20" xfId="0" applyFont="1" applyFill="1" applyBorder="1" applyAlignment="1">
      <alignment horizontal="center"/>
    </xf>
    <xf numFmtId="0" fontId="35" fillId="0" borderId="10" xfId="0" applyFont="1" applyFill="1" applyBorder="1" applyAlignment="1">
      <alignment horizontal="center"/>
    </xf>
    <xf numFmtId="0" fontId="35" fillId="0" borderId="96" xfId="0" applyFont="1" applyFill="1" applyBorder="1" applyAlignment="1">
      <alignment horizontal="center"/>
    </xf>
    <xf numFmtId="0" fontId="29" fillId="0" borderId="90" xfId="0" applyFont="1" applyFill="1" applyBorder="1" applyAlignment="1">
      <alignment horizontal="center"/>
    </xf>
    <xf numFmtId="0" fontId="35" fillId="0" borderId="7" xfId="0" applyFont="1" applyFill="1" applyBorder="1" applyAlignment="1">
      <alignment horizontal="center"/>
    </xf>
    <xf numFmtId="0" fontId="35" fillId="0" borderId="91" xfId="0" applyFont="1" applyFill="1" applyBorder="1" applyAlignment="1">
      <alignment horizontal="center"/>
    </xf>
    <xf numFmtId="3" fontId="17" fillId="28" borderId="0" xfId="119" applyNumberFormat="1" applyFont="1" applyFill="1" applyAlignment="1">
      <alignment horizontal="right"/>
    </xf>
    <xf numFmtId="3" fontId="17" fillId="0" borderId="0" xfId="119" applyNumberFormat="1" applyFont="1" applyFill="1" applyAlignment="1">
      <alignment horizontal="right"/>
    </xf>
    <xf numFmtId="3" fontId="32" fillId="28" borderId="0" xfId="119" applyNumberFormat="1" applyFont="1" applyFill="1" applyAlignment="1">
      <alignment horizontal="right"/>
    </xf>
    <xf numFmtId="0" fontId="338" fillId="0" borderId="0" xfId="0" applyFont="1" applyAlignment="1">
      <alignment horizontal="justify" vertical="center" wrapText="1"/>
    </xf>
    <xf numFmtId="3" fontId="286" fillId="28" borderId="0" xfId="0" applyNumberFormat="1" applyFont="1" applyFill="1" applyBorder="1" applyAlignment="1">
      <alignment horizontal="right"/>
    </xf>
    <xf numFmtId="0" fontId="29" fillId="0" borderId="56" xfId="0" applyFont="1" applyFill="1" applyBorder="1" applyAlignment="1">
      <alignment shrinkToFit="1"/>
    </xf>
    <xf numFmtId="0" fontId="29" fillId="0" borderId="60" xfId="0" applyFont="1" applyFill="1" applyBorder="1" applyAlignment="1">
      <alignment shrinkToFit="1"/>
    </xf>
    <xf numFmtId="0" fontId="29" fillId="0" borderId="35" xfId="0" applyFont="1" applyFill="1" applyBorder="1" applyAlignment="1">
      <alignment shrinkToFit="1"/>
    </xf>
    <xf numFmtId="0" fontId="22" fillId="0" borderId="50" xfId="0" applyFont="1" applyFill="1" applyBorder="1" applyAlignment="1">
      <alignment horizontal="left" vertical="center"/>
    </xf>
    <xf numFmtId="0" fontId="22" fillId="0" borderId="49" xfId="0" applyFont="1" applyFill="1" applyBorder="1" applyAlignment="1">
      <alignment horizontal="left" vertical="center"/>
    </xf>
    <xf numFmtId="0" fontId="22" fillId="0" borderId="33" xfId="0" applyFont="1" applyFill="1" applyBorder="1" applyAlignment="1">
      <alignment horizontal="left" vertical="center"/>
    </xf>
    <xf numFmtId="0" fontId="29" fillId="0" borderId="56" xfId="0" applyFont="1" applyFill="1" applyBorder="1" applyAlignment="1">
      <alignment horizontal="left"/>
    </xf>
    <xf numFmtId="0" fontId="29" fillId="0" borderId="60" xfId="0" applyFont="1" applyFill="1" applyBorder="1" applyAlignment="1">
      <alignment horizontal="left"/>
    </xf>
    <xf numFmtId="0" fontId="29" fillId="0" borderId="35" xfId="0" applyFont="1" applyFill="1" applyBorder="1" applyAlignment="1">
      <alignment horizontal="left"/>
    </xf>
    <xf numFmtId="0" fontId="35" fillId="0" borderId="60" xfId="0" applyFont="1" applyFill="1" applyBorder="1" applyAlignment="1">
      <alignment horizontal="left"/>
    </xf>
    <xf numFmtId="0" fontId="35" fillId="0" borderId="35" xfId="0" applyFont="1" applyFill="1" applyBorder="1" applyAlignment="1">
      <alignment horizontal="left"/>
    </xf>
    <xf numFmtId="0" fontId="35" fillId="0" borderId="60" xfId="0" applyFont="1" applyFill="1" applyBorder="1" applyAlignment="1">
      <alignment shrinkToFit="1"/>
    </xf>
    <xf numFmtId="0" fontId="35" fillId="0" borderId="35" xfId="0" applyFont="1" applyFill="1" applyBorder="1" applyAlignment="1">
      <alignment shrinkToFit="1"/>
    </xf>
    <xf numFmtId="3" fontId="302" fillId="0" borderId="0" xfId="119" applyNumberFormat="1" applyFont="1" applyFill="1" applyAlignment="1">
      <alignment horizontal="right"/>
    </xf>
    <xf numFmtId="0" fontId="29" fillId="0" borderId="88" xfId="0" applyFont="1" applyFill="1" applyBorder="1" applyAlignment="1">
      <alignment horizontal="center"/>
    </xf>
    <xf numFmtId="0" fontId="29" fillId="0" borderId="76" xfId="0" applyFont="1" applyFill="1" applyBorder="1" applyAlignment="1">
      <alignment horizontal="center"/>
    </xf>
    <xf numFmtId="0" fontId="29" fillId="0" borderId="35" xfId="0" applyFont="1" applyFill="1" applyBorder="1" applyAlignment="1">
      <alignment horizontal="center"/>
    </xf>
    <xf numFmtId="0" fontId="29" fillId="0" borderId="77" xfId="0" applyFont="1" applyFill="1" applyBorder="1" applyAlignment="1">
      <alignment horizontal="left"/>
    </xf>
    <xf numFmtId="0" fontId="29" fillId="0" borderId="2" xfId="0" applyFont="1" applyFill="1" applyBorder="1" applyAlignment="1">
      <alignment horizontal="left"/>
    </xf>
    <xf numFmtId="0" fontId="29" fillId="0" borderId="25" xfId="0" applyFont="1" applyFill="1" applyBorder="1" applyAlignment="1">
      <alignment horizontal="left"/>
    </xf>
    <xf numFmtId="0" fontId="29" fillId="0" borderId="54" xfId="0" applyFont="1" applyFill="1" applyBorder="1" applyAlignment="1">
      <alignment horizontal="center"/>
    </xf>
    <xf numFmtId="0" fontId="29" fillId="0" borderId="53" xfId="0" applyFont="1" applyFill="1" applyBorder="1" applyAlignment="1">
      <alignment horizontal="center"/>
    </xf>
    <xf numFmtId="0" fontId="29" fillId="0" borderId="54" xfId="0" applyFont="1" applyFill="1" applyBorder="1" applyAlignment="1">
      <alignment horizontal="left"/>
    </xf>
    <xf numFmtId="0" fontId="29" fillId="0" borderId="53" xfId="0" applyFont="1" applyFill="1" applyBorder="1" applyAlignment="1">
      <alignment horizontal="left"/>
    </xf>
    <xf numFmtId="0" fontId="29" fillId="0" borderId="32" xfId="0" applyFont="1" applyFill="1" applyBorder="1" applyAlignment="1">
      <alignment horizontal="left"/>
    </xf>
    <xf numFmtId="0" fontId="29" fillId="0" borderId="0" xfId="0" applyFont="1" applyFill="1" applyAlignment="1">
      <alignment horizontal="left"/>
    </xf>
    <xf numFmtId="0" fontId="35" fillId="0" borderId="0" xfId="0" applyFont="1" applyFill="1" applyAlignment="1">
      <alignment horizontal="left"/>
    </xf>
    <xf numFmtId="0" fontId="35" fillId="0" borderId="13" xfId="0" applyFont="1" applyFill="1" applyBorder="1" applyAlignment="1">
      <alignment horizontal="center" vertical="center" wrapText="1"/>
    </xf>
    <xf numFmtId="0" fontId="35" fillId="0" borderId="7" xfId="0" applyFont="1" applyFill="1" applyBorder="1" applyAlignment="1">
      <alignment horizontal="center" vertical="center"/>
    </xf>
    <xf numFmtId="0" fontId="35" fillId="28" borderId="0" xfId="0" applyFont="1" applyFill="1" applyAlignment="1">
      <alignment horizontal="right"/>
    </xf>
    <xf numFmtId="3" fontId="25" fillId="0" borderId="56" xfId="119" applyNumberFormat="1" applyFont="1" applyFill="1" applyBorder="1" applyAlignment="1">
      <alignment horizontal="right" vertical="center" shrinkToFit="1"/>
    </xf>
    <xf numFmtId="3" fontId="25" fillId="0" borderId="60" xfId="119" applyNumberFormat="1" applyFont="1" applyFill="1" applyBorder="1" applyAlignment="1">
      <alignment horizontal="right" vertical="center" shrinkToFit="1"/>
    </xf>
    <xf numFmtId="3" fontId="25" fillId="0" borderId="35" xfId="119" applyNumberFormat="1" applyFont="1" applyFill="1" applyBorder="1" applyAlignment="1">
      <alignment horizontal="right" vertical="center" shrinkToFit="1"/>
    </xf>
    <xf numFmtId="0" fontId="33" fillId="0" borderId="0" xfId="0" applyFont="1" applyAlignment="1">
      <alignment horizontal="left" vertical="justify" wrapText="1"/>
    </xf>
    <xf numFmtId="0" fontId="27" fillId="0" borderId="0" xfId="0" applyFont="1" applyFill="1" applyAlignment="1">
      <alignment horizontal="left" vertical="justify" wrapText="1"/>
    </xf>
    <xf numFmtId="0" fontId="27" fillId="0" borderId="0" xfId="0" applyFont="1" applyAlignment="1">
      <alignment horizontal="left" wrapText="1"/>
    </xf>
    <xf numFmtId="0" fontId="33" fillId="0" borderId="0" xfId="0" applyFont="1" applyAlignment="1">
      <alignment horizontal="left" wrapText="1"/>
    </xf>
    <xf numFmtId="0" fontId="338" fillId="0" borderId="0" xfId="0" applyFont="1" applyAlignment="1">
      <alignment horizontal="justify" wrapText="1"/>
    </xf>
    <xf numFmtId="3" fontId="297" fillId="0" borderId="56" xfId="119" applyNumberFormat="1" applyFont="1" applyFill="1" applyBorder="1" applyAlignment="1">
      <alignment horizontal="right" vertical="center" shrinkToFit="1"/>
    </xf>
    <xf numFmtId="3" fontId="297" fillId="0" borderId="60" xfId="119" applyNumberFormat="1" applyFont="1" applyFill="1" applyBorder="1" applyAlignment="1">
      <alignment horizontal="right" vertical="center" shrinkToFit="1"/>
    </xf>
    <xf numFmtId="3" fontId="297" fillId="0" borderId="35" xfId="119" applyNumberFormat="1" applyFont="1" applyFill="1" applyBorder="1" applyAlignment="1">
      <alignment horizontal="right" vertical="center" shrinkToFit="1"/>
    </xf>
    <xf numFmtId="3" fontId="29" fillId="0" borderId="60" xfId="0" applyNumberFormat="1" applyFont="1" applyBorder="1" applyAlignment="1">
      <alignment horizontal="right"/>
    </xf>
    <xf numFmtId="3" fontId="29" fillId="0" borderId="35" xfId="0" applyNumberFormat="1" applyFont="1" applyBorder="1" applyAlignment="1">
      <alignment horizontal="right"/>
    </xf>
    <xf numFmtId="0" fontId="35" fillId="0" borderId="56" xfId="0" applyFont="1" applyFill="1" applyBorder="1" applyAlignment="1">
      <alignment horizontal="center" vertical="center" wrapText="1"/>
    </xf>
    <xf numFmtId="0" fontId="35" fillId="0" borderId="35" xfId="0" applyFont="1" applyFill="1" applyBorder="1" applyAlignment="1">
      <alignment horizontal="center" vertical="center" wrapText="1"/>
    </xf>
    <xf numFmtId="3" fontId="35" fillId="0" borderId="13" xfId="119" applyNumberFormat="1" applyFont="1" applyFill="1" applyBorder="1" applyAlignment="1">
      <alignment horizontal="center" vertical="center" wrapText="1"/>
    </xf>
    <xf numFmtId="0" fontId="22" fillId="0" borderId="90" xfId="0" applyFont="1" applyFill="1" applyBorder="1" applyAlignment="1">
      <alignment horizontal="center"/>
    </xf>
    <xf numFmtId="0" fontId="22" fillId="0" borderId="7" xfId="0" applyFont="1" applyFill="1" applyBorder="1" applyAlignment="1">
      <alignment horizontal="center"/>
    </xf>
    <xf numFmtId="0" fontId="22" fillId="0" borderId="91" xfId="0" applyFont="1" applyFill="1" applyBorder="1" applyAlignment="1">
      <alignment horizontal="center"/>
    </xf>
    <xf numFmtId="0" fontId="105" fillId="0" borderId="88" xfId="0" applyFont="1" applyFill="1" applyBorder="1" applyAlignment="1">
      <alignment horizontal="center"/>
    </xf>
    <xf numFmtId="0" fontId="17" fillId="0" borderId="76" xfId="0" applyFont="1" applyFill="1" applyBorder="1" applyAlignment="1">
      <alignment horizontal="center"/>
    </xf>
    <xf numFmtId="0" fontId="105" fillId="0" borderId="56" xfId="0" applyFont="1" applyFill="1" applyBorder="1" applyAlignment="1">
      <alignment horizontal="center" wrapText="1"/>
    </xf>
    <xf numFmtId="0" fontId="17" fillId="0" borderId="35" xfId="0" applyFont="1" applyFill="1" applyBorder="1" applyAlignment="1">
      <alignment horizontal="center" wrapText="1"/>
    </xf>
    <xf numFmtId="0" fontId="18" fillId="0" borderId="88" xfId="0" applyFont="1" applyFill="1" applyBorder="1" applyAlignment="1">
      <alignment horizontal="center"/>
    </xf>
    <xf numFmtId="0" fontId="18" fillId="0" borderId="89" xfId="0" applyFont="1" applyFill="1" applyBorder="1" applyAlignment="1">
      <alignment horizontal="center"/>
    </xf>
    <xf numFmtId="0" fontId="22" fillId="0" borderId="91" xfId="0" applyFont="1" applyFill="1" applyBorder="1" applyAlignment="1">
      <alignment horizontal="center" shrinkToFit="1"/>
    </xf>
    <xf numFmtId="0" fontId="18" fillId="0" borderId="56" xfId="0" applyFont="1" applyFill="1" applyBorder="1" applyAlignment="1">
      <alignment horizontal="center" wrapText="1"/>
    </xf>
    <xf numFmtId="0" fontId="18" fillId="0" borderId="60" xfId="0" applyFont="1" applyFill="1" applyBorder="1" applyAlignment="1">
      <alignment horizontal="center" wrapText="1"/>
    </xf>
    <xf numFmtId="49" fontId="27" fillId="28" borderId="56" xfId="0" applyNumberFormat="1" applyFont="1" applyFill="1" applyBorder="1" applyAlignment="1">
      <alignment horizontal="left" shrinkToFit="1"/>
    </xf>
    <xf numFmtId="49" fontId="27" fillId="28" borderId="60" xfId="0" applyNumberFormat="1" applyFont="1" applyFill="1" applyBorder="1" applyAlignment="1">
      <alignment horizontal="left" shrinkToFit="1"/>
    </xf>
    <xf numFmtId="49" fontId="27" fillId="28" borderId="35" xfId="0" applyNumberFormat="1" applyFont="1" applyFill="1" applyBorder="1" applyAlignment="1">
      <alignment horizontal="left" shrinkToFit="1"/>
    </xf>
    <xf numFmtId="0" fontId="29" fillId="28" borderId="56" xfId="0" applyFont="1" applyFill="1" applyBorder="1" applyAlignment="1">
      <alignment horizontal="left" shrinkToFit="1"/>
    </xf>
    <xf numFmtId="0" fontId="29" fillId="28" borderId="60" xfId="0" applyFont="1" applyFill="1" applyBorder="1" applyAlignment="1">
      <alignment horizontal="left" shrinkToFit="1"/>
    </xf>
    <xf numFmtId="0" fontId="29" fillId="28" borderId="35" xfId="0" applyFont="1" applyFill="1" applyBorder="1" applyAlignment="1">
      <alignment horizontal="left" shrinkToFit="1"/>
    </xf>
    <xf numFmtId="3" fontId="22" fillId="28" borderId="56" xfId="119" applyNumberFormat="1" applyFont="1" applyFill="1" applyBorder="1" applyAlignment="1">
      <alignment horizontal="right" shrinkToFit="1"/>
    </xf>
    <xf numFmtId="3" fontId="284" fillId="0" borderId="35" xfId="0" applyNumberFormat="1" applyFont="1" applyFill="1" applyBorder="1" applyAlignment="1">
      <alignment shrinkToFit="1"/>
    </xf>
    <xf numFmtId="3" fontId="22" fillId="28" borderId="35" xfId="119" applyNumberFormat="1" applyFont="1" applyFill="1" applyBorder="1" applyAlignment="1">
      <alignment horizontal="right" shrinkToFit="1"/>
    </xf>
    <xf numFmtId="0" fontId="30" fillId="0" borderId="56" xfId="0" applyFont="1" applyFill="1" applyBorder="1" applyAlignment="1">
      <alignment horizontal="center"/>
    </xf>
    <xf numFmtId="0" fontId="30" fillId="0" borderId="35" xfId="0" applyFont="1" applyFill="1" applyBorder="1" applyAlignment="1">
      <alignment horizontal="center"/>
    </xf>
    <xf numFmtId="0" fontId="306" fillId="0" borderId="77" xfId="0" applyFont="1" applyFill="1" applyBorder="1" applyAlignment="1">
      <alignment horizontal="center"/>
    </xf>
    <xf numFmtId="0" fontId="306" fillId="0" borderId="25" xfId="0" applyFont="1" applyFill="1" applyBorder="1" applyAlignment="1">
      <alignment horizontal="center"/>
    </xf>
    <xf numFmtId="3" fontId="36" fillId="0" borderId="56" xfId="0" applyNumberFormat="1" applyFont="1" applyFill="1" applyBorder="1" applyAlignment="1">
      <alignment horizontal="right"/>
    </xf>
    <xf numFmtId="3" fontId="36" fillId="0" borderId="35" xfId="0" applyNumberFormat="1" applyFont="1" applyFill="1" applyBorder="1" applyAlignment="1">
      <alignment horizontal="right"/>
    </xf>
    <xf numFmtId="3" fontId="30" fillId="0" borderId="56" xfId="0" applyNumberFormat="1" applyFont="1" applyFill="1" applyBorder="1" applyAlignment="1">
      <alignment horizontal="right"/>
    </xf>
    <xf numFmtId="3" fontId="30" fillId="0" borderId="35" xfId="0" applyNumberFormat="1" applyFont="1" applyFill="1" applyBorder="1" applyAlignment="1">
      <alignment horizontal="right"/>
    </xf>
    <xf numFmtId="0" fontId="30" fillId="0" borderId="56" xfId="0" applyFont="1" applyFill="1" applyBorder="1" applyAlignment="1">
      <alignment horizontal="left"/>
    </xf>
    <xf numFmtId="0" fontId="30" fillId="0" borderId="60" xfId="0" applyFont="1" applyFill="1" applyBorder="1" applyAlignment="1">
      <alignment horizontal="left"/>
    </xf>
    <xf numFmtId="0" fontId="30" fillId="0" borderId="35" xfId="0" applyFont="1" applyFill="1" applyBorder="1" applyAlignment="1">
      <alignment horizontal="left"/>
    </xf>
    <xf numFmtId="0" fontId="313" fillId="0" borderId="56" xfId="0" applyFont="1" applyFill="1" applyBorder="1" applyAlignment="1">
      <alignment horizontal="left"/>
    </xf>
    <xf numFmtId="0" fontId="36" fillId="0" borderId="60" xfId="0" applyFont="1" applyFill="1" applyBorder="1" applyAlignment="1">
      <alignment horizontal="left"/>
    </xf>
    <xf numFmtId="0" fontId="36" fillId="0" borderId="35" xfId="0" applyFont="1" applyFill="1" applyBorder="1" applyAlignment="1">
      <alignment horizontal="left"/>
    </xf>
    <xf numFmtId="0" fontId="36" fillId="0" borderId="90" xfId="0" applyFont="1" applyFill="1" applyBorder="1" applyAlignment="1">
      <alignment horizontal="center"/>
    </xf>
    <xf numFmtId="0" fontId="36" fillId="0" borderId="91" xfId="0" applyFont="1" applyFill="1" applyBorder="1" applyAlignment="1">
      <alignment horizontal="center"/>
    </xf>
    <xf numFmtId="0" fontId="313" fillId="0" borderId="20" xfId="0" applyFont="1" applyFill="1" applyBorder="1" applyAlignment="1">
      <alignment horizontal="center"/>
    </xf>
    <xf numFmtId="0" fontId="36" fillId="0" borderId="10" xfId="0" applyFont="1" applyFill="1" applyBorder="1" applyAlignment="1">
      <alignment horizontal="center"/>
    </xf>
    <xf numFmtId="0" fontId="36" fillId="0" borderId="96" xfId="0" applyFont="1" applyFill="1" applyBorder="1" applyAlignment="1">
      <alignment horizontal="center"/>
    </xf>
    <xf numFmtId="3" fontId="30" fillId="0" borderId="88" xfId="0" applyNumberFormat="1" applyFont="1" applyFill="1" applyBorder="1" applyAlignment="1">
      <alignment horizontal="right"/>
    </xf>
    <xf numFmtId="3" fontId="30" fillId="0" borderId="76" xfId="0" applyNumberFormat="1" applyFont="1" applyFill="1" applyBorder="1" applyAlignment="1">
      <alignment horizontal="right"/>
    </xf>
    <xf numFmtId="0" fontId="27" fillId="28" borderId="56" xfId="0" applyFont="1" applyFill="1" applyBorder="1" applyAlignment="1">
      <alignment horizontal="left" shrinkToFit="1"/>
    </xf>
    <xf numFmtId="0" fontId="27" fillId="28" borderId="60" xfId="0" applyFont="1" applyFill="1" applyBorder="1" applyAlignment="1">
      <alignment horizontal="left" shrinkToFit="1"/>
    </xf>
    <xf numFmtId="0" fontId="27" fillId="28" borderId="35" xfId="0" applyFont="1" applyFill="1" applyBorder="1" applyAlignment="1">
      <alignment horizontal="left" shrinkToFit="1"/>
    </xf>
    <xf numFmtId="0" fontId="291" fillId="28" borderId="56" xfId="0" applyFont="1" applyFill="1" applyBorder="1" applyAlignment="1">
      <alignment horizontal="left" shrinkToFit="1"/>
    </xf>
    <xf numFmtId="0" fontId="291" fillId="28" borderId="60" xfId="0" applyFont="1" applyFill="1" applyBorder="1" applyAlignment="1">
      <alignment horizontal="left" shrinkToFit="1"/>
    </xf>
    <xf numFmtId="0" fontId="291" fillId="28" borderId="35" xfId="0" applyFont="1" applyFill="1" applyBorder="1" applyAlignment="1">
      <alignment horizontal="left" shrinkToFit="1"/>
    </xf>
    <xf numFmtId="0" fontId="35" fillId="28" borderId="56" xfId="0" applyFont="1" applyFill="1" applyBorder="1" applyAlignment="1">
      <alignment horizontal="left" shrinkToFit="1"/>
    </xf>
    <xf numFmtId="0" fontId="35" fillId="28" borderId="60" xfId="0" applyFont="1" applyFill="1" applyBorder="1" applyAlignment="1">
      <alignment horizontal="left" shrinkToFit="1"/>
    </xf>
    <xf numFmtId="0" fontId="35" fillId="28" borderId="35" xfId="0" applyFont="1" applyFill="1" applyBorder="1" applyAlignment="1">
      <alignment horizontal="left" shrinkToFit="1"/>
    </xf>
    <xf numFmtId="0" fontId="35" fillId="0" borderId="88" xfId="0" applyFont="1" applyFill="1" applyBorder="1" applyAlignment="1">
      <alignment horizontal="left" shrinkToFit="1"/>
    </xf>
    <xf numFmtId="0" fontId="35" fillId="0" borderId="89" xfId="0" applyFont="1" applyFill="1" applyBorder="1" applyAlignment="1">
      <alignment horizontal="left" shrinkToFit="1"/>
    </xf>
    <xf numFmtId="0" fontId="35" fillId="0" borderId="76" xfId="0" applyFont="1" applyFill="1" applyBorder="1" applyAlignment="1">
      <alignment horizontal="left" shrinkToFit="1"/>
    </xf>
    <xf numFmtId="3" fontId="30" fillId="0" borderId="27" xfId="0" applyNumberFormat="1" applyFont="1" applyFill="1" applyBorder="1" applyAlignment="1">
      <alignment horizontal="right"/>
    </xf>
    <xf numFmtId="3" fontId="36" fillId="0" borderId="0" xfId="0" applyNumberFormat="1" applyFont="1" applyFill="1" applyAlignment="1">
      <alignment horizontal="right"/>
    </xf>
    <xf numFmtId="3" fontId="313" fillId="0" borderId="0" xfId="0" applyNumberFormat="1" applyFont="1" applyFill="1" applyAlignment="1">
      <alignment horizontal="center"/>
    </xf>
    <xf numFmtId="3" fontId="36" fillId="0" borderId="0" xfId="0" applyNumberFormat="1" applyFont="1" applyFill="1" applyAlignment="1">
      <alignment horizontal="center"/>
    </xf>
    <xf numFmtId="3" fontId="32" fillId="0" borderId="0" xfId="0" applyNumberFormat="1" applyFont="1" applyFill="1" applyAlignment="1">
      <alignment horizontal="right"/>
    </xf>
    <xf numFmtId="3" fontId="30" fillId="0" borderId="16" xfId="0" applyNumberFormat="1" applyFont="1" applyFill="1" applyBorder="1" applyAlignment="1">
      <alignment horizontal="right"/>
    </xf>
    <xf numFmtId="3" fontId="30" fillId="0" borderId="0" xfId="119" applyNumberFormat="1" applyFont="1" applyFill="1" applyAlignment="1">
      <alignment horizontal="right"/>
    </xf>
    <xf numFmtId="3" fontId="36" fillId="0" borderId="0" xfId="119" applyNumberFormat="1" applyFont="1" applyFill="1" applyAlignment="1">
      <alignment horizontal="right"/>
    </xf>
    <xf numFmtId="3" fontId="313" fillId="0" borderId="0" xfId="119" applyNumberFormat="1" applyFont="1" applyFill="1" applyAlignment="1">
      <alignment horizontal="center"/>
    </xf>
    <xf numFmtId="3" fontId="36" fillId="0" borderId="0" xfId="119" applyNumberFormat="1" applyFont="1" applyFill="1" applyAlignment="1">
      <alignment horizontal="center"/>
    </xf>
    <xf numFmtId="0" fontId="36" fillId="0" borderId="82" xfId="0" applyFont="1" applyFill="1" applyBorder="1" applyAlignment="1">
      <alignment horizontal="center"/>
    </xf>
    <xf numFmtId="0" fontId="36" fillId="0" borderId="0" xfId="0" applyFont="1" applyFill="1" applyBorder="1" applyAlignment="1">
      <alignment horizontal="center"/>
    </xf>
    <xf numFmtId="0" fontId="36" fillId="0" borderId="45" xfId="0" applyFont="1" applyFill="1" applyBorder="1" applyAlignment="1">
      <alignment horizontal="center"/>
    </xf>
    <xf numFmtId="0" fontId="312" fillId="0" borderId="56" xfId="0" applyFont="1" applyFill="1" applyBorder="1" applyAlignment="1">
      <alignment horizontal="left"/>
    </xf>
    <xf numFmtId="0" fontId="311" fillId="0" borderId="60" xfId="0" applyFont="1" applyFill="1" applyBorder="1" applyAlignment="1">
      <alignment horizontal="left"/>
    </xf>
    <xf numFmtId="0" fontId="311" fillId="0" borderId="35" xfId="0" applyFont="1" applyFill="1" applyBorder="1" applyAlignment="1">
      <alignment horizontal="left"/>
    </xf>
    <xf numFmtId="0" fontId="312" fillId="0" borderId="88" xfId="0" applyFont="1" applyFill="1" applyBorder="1" applyAlignment="1">
      <alignment horizontal="left"/>
    </xf>
    <xf numFmtId="0" fontId="311" fillId="0" borderId="89" xfId="0" applyFont="1" applyFill="1" applyBorder="1" applyAlignment="1">
      <alignment horizontal="left"/>
    </xf>
    <xf numFmtId="0" fontId="311" fillId="0" borderId="76" xfId="0" applyFont="1" applyFill="1" applyBorder="1" applyAlignment="1">
      <alignment horizontal="left"/>
    </xf>
    <xf numFmtId="3" fontId="32" fillId="0" borderId="0" xfId="119" applyNumberFormat="1" applyFont="1" applyFill="1" applyAlignment="1">
      <alignment horizontal="right"/>
    </xf>
    <xf numFmtId="0" fontId="32" fillId="0" borderId="60" xfId="0" applyFont="1" applyFill="1" applyBorder="1" applyAlignment="1">
      <alignment horizontal="left"/>
    </xf>
    <xf numFmtId="0" fontId="32" fillId="0" borderId="35" xfId="0" applyFont="1" applyFill="1" applyBorder="1" applyAlignment="1">
      <alignment horizontal="left"/>
    </xf>
    <xf numFmtId="3" fontId="315" fillId="0" borderId="56" xfId="119" applyNumberFormat="1" applyFont="1" applyFill="1" applyBorder="1" applyAlignment="1">
      <alignment horizontal="right"/>
    </xf>
    <xf numFmtId="3" fontId="315" fillId="0" borderId="35" xfId="119" applyNumberFormat="1" applyFont="1" applyFill="1" applyBorder="1" applyAlignment="1">
      <alignment horizontal="right"/>
    </xf>
    <xf numFmtId="0" fontId="313" fillId="0" borderId="23" xfId="0" applyFont="1" applyFill="1" applyBorder="1" applyAlignment="1">
      <alignment horizontal="center"/>
    </xf>
    <xf numFmtId="0" fontId="36" fillId="0" borderId="23" xfId="0" applyFont="1" applyFill="1" applyBorder="1" applyAlignment="1">
      <alignment horizontal="center"/>
    </xf>
    <xf numFmtId="0" fontId="30" fillId="0" borderId="50" xfId="0" applyFont="1" applyFill="1" applyBorder="1" applyAlignment="1">
      <alignment horizontal="left"/>
    </xf>
    <xf numFmtId="0" fontId="30" fillId="0" borderId="49" xfId="0" applyFont="1" applyFill="1" applyBorder="1" applyAlignment="1">
      <alignment horizontal="left"/>
    </xf>
    <xf numFmtId="0" fontId="30" fillId="0" borderId="33" xfId="0" applyFont="1" applyFill="1" applyBorder="1" applyAlignment="1">
      <alignment horizontal="left"/>
    </xf>
    <xf numFmtId="0" fontId="36" fillId="0" borderId="7" xfId="0" applyFont="1" applyFill="1" applyBorder="1" applyAlignment="1">
      <alignment horizontal="center"/>
    </xf>
    <xf numFmtId="0" fontId="313" fillId="0" borderId="88" xfId="0" applyFont="1" applyFill="1" applyBorder="1" applyAlignment="1">
      <alignment horizontal="left"/>
    </xf>
    <xf numFmtId="0" fontId="36" fillId="0" borderId="89" xfId="0" applyFont="1" applyFill="1" applyBorder="1" applyAlignment="1">
      <alignment horizontal="left"/>
    </xf>
    <xf numFmtId="0" fontId="36" fillId="0" borderId="76" xfId="0" applyFont="1" applyFill="1" applyBorder="1" applyAlignment="1">
      <alignment horizontal="left"/>
    </xf>
    <xf numFmtId="3" fontId="204" fillId="0" borderId="56" xfId="119" applyNumberFormat="1" applyFont="1" applyFill="1" applyBorder="1" applyAlignment="1">
      <alignment horizontal="right"/>
    </xf>
    <xf numFmtId="3" fontId="204" fillId="0" borderId="35" xfId="119" applyNumberFormat="1" applyFont="1" applyFill="1" applyBorder="1" applyAlignment="1">
      <alignment horizontal="right"/>
    </xf>
    <xf numFmtId="3" fontId="162" fillId="0" borderId="56" xfId="119" applyNumberFormat="1" applyFont="1" applyFill="1" applyBorder="1" applyAlignment="1">
      <alignment horizontal="right"/>
    </xf>
    <xf numFmtId="3" fontId="162" fillId="0" borderId="35" xfId="119" applyNumberFormat="1" applyFont="1" applyFill="1" applyBorder="1" applyAlignment="1">
      <alignment horizontal="right"/>
    </xf>
    <xf numFmtId="0" fontId="313" fillId="0" borderId="0" xfId="0" applyFont="1" applyFill="1" applyAlignment="1">
      <alignment horizontal="center"/>
    </xf>
    <xf numFmtId="0" fontId="317" fillId="0" borderId="0" xfId="0" applyFont="1" applyFill="1" applyAlignment="1">
      <alignment horizontal="center"/>
    </xf>
    <xf numFmtId="0" fontId="30" fillId="0" borderId="88" xfId="0" applyFont="1" applyFill="1" applyBorder="1" applyAlignment="1">
      <alignment horizontal="center"/>
    </xf>
    <xf numFmtId="0" fontId="30" fillId="0" borderId="76" xfId="0" applyFont="1" applyFill="1" applyBorder="1" applyAlignment="1">
      <alignment horizontal="center"/>
    </xf>
    <xf numFmtId="0" fontId="313" fillId="0" borderId="90" xfId="0" applyFont="1" applyFill="1" applyBorder="1" applyAlignment="1">
      <alignment horizontal="center"/>
    </xf>
    <xf numFmtId="0" fontId="17" fillId="0" borderId="0" xfId="0" applyFont="1" applyFill="1" applyAlignment="1">
      <alignment horizontal="right"/>
    </xf>
    <xf numFmtId="0" fontId="29" fillId="0" borderId="0" xfId="0" applyFont="1" applyFill="1" applyAlignment="1">
      <alignment horizontal="right"/>
    </xf>
    <xf numFmtId="0" fontId="35" fillId="0" borderId="0" xfId="0" applyFont="1" applyFill="1" applyBorder="1" applyAlignment="1">
      <alignment horizontal="center" shrinkToFit="1"/>
    </xf>
    <xf numFmtId="0" fontId="27" fillId="0" borderId="0" xfId="0" applyFont="1" applyAlignment="1">
      <alignment horizontal="center" wrapText="1"/>
    </xf>
    <xf numFmtId="0" fontId="29" fillId="0" borderId="0" xfId="0" applyFont="1" applyFill="1" applyBorder="1" applyAlignment="1">
      <alignment horizontal="left"/>
    </xf>
    <xf numFmtId="164" fontId="27" fillId="0" borderId="0" xfId="0" applyNumberFormat="1" applyFont="1" applyAlignment="1">
      <alignment horizontal="center" vertical="center" wrapText="1"/>
    </xf>
    <xf numFmtId="3" fontId="313" fillId="0" borderId="0" xfId="0" applyNumberFormat="1" applyFont="1" applyFill="1" applyAlignment="1">
      <alignment horizontal="right"/>
    </xf>
    <xf numFmtId="3" fontId="293" fillId="0" borderId="0" xfId="119" applyNumberFormat="1" applyFont="1" applyFill="1" applyAlignment="1">
      <alignment horizontal="right"/>
    </xf>
    <xf numFmtId="3" fontId="35" fillId="0" borderId="0" xfId="0" applyNumberFormat="1" applyFont="1" applyFill="1" applyAlignment="1">
      <alignment horizontal="right"/>
    </xf>
    <xf numFmtId="3" fontId="294" fillId="0" borderId="0" xfId="119" applyNumberFormat="1" applyFont="1" applyFill="1" applyAlignment="1">
      <alignment horizontal="right"/>
    </xf>
    <xf numFmtId="3" fontId="22" fillId="0" borderId="0" xfId="0" applyNumberFormat="1" applyFont="1" applyBorder="1" applyAlignment="1">
      <alignment horizontal="right"/>
    </xf>
    <xf numFmtId="3" fontId="27" fillId="0" borderId="0" xfId="0" applyNumberFormat="1" applyFont="1" applyBorder="1" applyAlignment="1">
      <alignment horizontal="right"/>
    </xf>
    <xf numFmtId="3" fontId="27" fillId="0" borderId="0" xfId="0" applyNumberFormat="1" applyFont="1" applyFill="1" applyBorder="1" applyAlignment="1">
      <alignment horizontal="right"/>
    </xf>
    <xf numFmtId="3" fontId="35" fillId="28" borderId="0" xfId="119" applyNumberFormat="1" applyFont="1" applyFill="1" applyAlignment="1">
      <alignment horizontal="right"/>
    </xf>
    <xf numFmtId="3" fontId="284" fillId="0" borderId="0" xfId="119" applyNumberFormat="1" applyFont="1" applyFill="1" applyAlignment="1">
      <alignment horizontal="center"/>
    </xf>
    <xf numFmtId="3" fontId="284" fillId="28" borderId="0" xfId="119" applyNumberFormat="1" applyFont="1" applyFill="1" applyAlignment="1">
      <alignment horizontal="right"/>
    </xf>
    <xf numFmtId="3" fontId="302" fillId="28" borderId="0" xfId="119" applyNumberFormat="1" applyFont="1" applyFill="1" applyAlignment="1">
      <alignment horizontal="right"/>
    </xf>
    <xf numFmtId="164" fontId="314" fillId="0" borderId="0" xfId="119" applyNumberFormat="1" applyFont="1" applyBorder="1" applyAlignment="1">
      <alignment horizontal="center" shrinkToFit="1"/>
    </xf>
    <xf numFmtId="3" fontId="151" fillId="0" borderId="88" xfId="119" applyNumberFormat="1" applyFont="1" applyFill="1" applyBorder="1" applyAlignment="1">
      <alignment horizontal="right"/>
    </xf>
    <xf numFmtId="0" fontId="0" fillId="0" borderId="89" xfId="0" applyFill="1" applyBorder="1"/>
    <xf numFmtId="0" fontId="0" fillId="0" borderId="76" xfId="0" applyFill="1" applyBorder="1"/>
    <xf numFmtId="0" fontId="26" fillId="0" borderId="0" xfId="0" applyFont="1" applyFill="1" applyAlignment="1">
      <alignment horizontal="right"/>
    </xf>
    <xf numFmtId="167" fontId="29" fillId="0" borderId="0" xfId="119" applyNumberFormat="1" applyFont="1" applyFill="1" applyAlignment="1">
      <alignment horizontal="right" shrinkToFit="1"/>
    </xf>
    <xf numFmtId="3" fontId="153" fillId="28" borderId="56" xfId="119" applyNumberFormat="1" applyFont="1" applyFill="1" applyBorder="1" applyAlignment="1">
      <alignment horizontal="right"/>
    </xf>
    <xf numFmtId="0" fontId="0" fillId="28" borderId="60" xfId="0" applyFill="1" applyBorder="1"/>
    <xf numFmtId="0" fontId="0" fillId="28" borderId="35" xfId="0" applyFill="1" applyBorder="1"/>
    <xf numFmtId="167" fontId="156" fillId="28" borderId="56" xfId="119" applyNumberFormat="1" applyFont="1" applyFill="1" applyBorder="1" applyAlignment="1"/>
    <xf numFmtId="3" fontId="156" fillId="28" borderId="56" xfId="119" applyNumberFormat="1" applyFont="1" applyFill="1" applyBorder="1" applyAlignment="1">
      <alignment horizontal="right"/>
    </xf>
    <xf numFmtId="3" fontId="156" fillId="28" borderId="35" xfId="119" applyNumberFormat="1" applyFont="1" applyFill="1" applyBorder="1" applyAlignment="1">
      <alignment horizontal="right"/>
    </xf>
    <xf numFmtId="3" fontId="153" fillId="28" borderId="35" xfId="119" applyNumberFormat="1" applyFont="1" applyFill="1" applyBorder="1" applyAlignment="1">
      <alignment horizontal="right"/>
    </xf>
    <xf numFmtId="3" fontId="0" fillId="28" borderId="35" xfId="0" applyNumberFormat="1" applyFill="1" applyBorder="1"/>
    <xf numFmtId="3" fontId="142" fillId="28" borderId="35" xfId="0" applyNumberFormat="1" applyFont="1" applyFill="1" applyBorder="1"/>
    <xf numFmtId="3" fontId="151" fillId="28" borderId="56" xfId="119" applyNumberFormat="1" applyFont="1" applyFill="1" applyBorder="1" applyAlignment="1">
      <alignment horizontal="right"/>
    </xf>
    <xf numFmtId="3" fontId="151" fillId="28" borderId="35" xfId="119" applyNumberFormat="1" applyFont="1" applyFill="1" applyBorder="1" applyAlignment="1">
      <alignment horizontal="right"/>
    </xf>
    <xf numFmtId="3" fontId="150" fillId="28" borderId="56" xfId="119" applyNumberFormat="1" applyFont="1" applyFill="1" applyBorder="1" applyAlignment="1">
      <alignment horizontal="right"/>
    </xf>
    <xf numFmtId="3" fontId="153" fillId="28" borderId="56" xfId="119" applyNumberFormat="1" applyFont="1" applyFill="1" applyBorder="1" applyAlignment="1">
      <alignment horizontal="center"/>
    </xf>
    <xf numFmtId="3" fontId="153" fillId="28" borderId="35" xfId="119" applyNumberFormat="1" applyFont="1" applyFill="1" applyBorder="1" applyAlignment="1">
      <alignment horizontal="center"/>
    </xf>
    <xf numFmtId="3" fontId="22" fillId="0" borderId="50" xfId="119" applyNumberFormat="1" applyFont="1" applyFill="1" applyBorder="1" applyAlignment="1">
      <alignment horizontal="right" shrinkToFit="1"/>
    </xf>
    <xf numFmtId="0" fontId="29" fillId="0" borderId="33" xfId="0" applyFont="1" applyFill="1" applyBorder="1" applyAlignment="1">
      <alignment shrinkToFit="1"/>
    </xf>
    <xf numFmtId="0" fontId="35" fillId="28" borderId="35" xfId="0" applyFont="1" applyFill="1" applyBorder="1" applyAlignment="1">
      <alignment horizontal="right" shrinkToFit="1"/>
    </xf>
    <xf numFmtId="3" fontId="18" fillId="28" borderId="56" xfId="119" applyNumberFormat="1" applyFont="1" applyFill="1" applyBorder="1" applyAlignment="1">
      <alignment horizontal="right"/>
    </xf>
    <xf numFmtId="0" fontId="18" fillId="28" borderId="60" xfId="0" applyFont="1" applyFill="1" applyBorder="1" applyAlignment="1">
      <alignment horizontal="right"/>
    </xf>
    <xf numFmtId="0" fontId="18" fillId="28" borderId="35" xfId="0" applyFont="1" applyFill="1" applyBorder="1" applyAlignment="1">
      <alignment horizontal="right"/>
    </xf>
    <xf numFmtId="0" fontId="38" fillId="28" borderId="35" xfId="0" applyFont="1" applyFill="1" applyBorder="1" applyAlignment="1">
      <alignment horizontal="right"/>
    </xf>
    <xf numFmtId="3" fontId="22" fillId="28" borderId="60" xfId="119" applyNumberFormat="1" applyFont="1" applyFill="1" applyBorder="1" applyAlignment="1">
      <alignment horizontal="right" shrinkToFit="1"/>
    </xf>
    <xf numFmtId="3" fontId="17" fillId="0" borderId="0" xfId="119" applyNumberFormat="1" applyFont="1" applyFill="1" applyAlignment="1">
      <alignment horizontal="center"/>
    </xf>
    <xf numFmtId="3" fontId="29" fillId="0" borderId="89" xfId="119" applyNumberFormat="1" applyFont="1" applyFill="1" applyBorder="1" applyAlignment="1">
      <alignment horizontal="center"/>
    </xf>
    <xf numFmtId="3" fontId="29" fillId="0" borderId="76" xfId="119" applyNumberFormat="1" applyFont="1" applyFill="1" applyBorder="1" applyAlignment="1">
      <alignment horizontal="center"/>
    </xf>
    <xf numFmtId="0" fontId="29" fillId="0" borderId="89" xfId="0" applyFont="1" applyFill="1" applyBorder="1" applyAlignment="1">
      <alignment horizontal="center"/>
    </xf>
    <xf numFmtId="3" fontId="35" fillId="0" borderId="60" xfId="119" applyNumberFormat="1" applyFont="1" applyFill="1" applyBorder="1" applyAlignment="1">
      <alignment horizontal="center"/>
    </xf>
    <xf numFmtId="3" fontId="35" fillId="0" borderId="35" xfId="119" applyNumberFormat="1" applyFont="1" applyFill="1" applyBorder="1" applyAlignment="1">
      <alignment horizontal="center"/>
    </xf>
    <xf numFmtId="3" fontId="27" fillId="28" borderId="60" xfId="119" applyNumberFormat="1" applyFont="1" applyFill="1" applyBorder="1" applyAlignment="1">
      <alignment horizontal="center" shrinkToFit="1"/>
    </xf>
    <xf numFmtId="3" fontId="307" fillId="0" borderId="56" xfId="119" applyNumberFormat="1" applyFont="1" applyFill="1" applyBorder="1" applyAlignment="1">
      <alignment horizontal="right" shrinkToFit="1"/>
    </xf>
    <xf numFmtId="3" fontId="307" fillId="0" borderId="60" xfId="119" applyNumberFormat="1" applyFont="1" applyFill="1" applyBorder="1" applyAlignment="1">
      <alignment horizontal="right" shrinkToFit="1"/>
    </xf>
    <xf numFmtId="3" fontId="307" fillId="0" borderId="35" xfId="119" applyNumberFormat="1" applyFont="1" applyFill="1" applyBorder="1" applyAlignment="1">
      <alignment horizontal="right" shrinkToFit="1"/>
    </xf>
    <xf numFmtId="3" fontId="22" fillId="28" borderId="56" xfId="119" applyNumberFormat="1" applyFont="1" applyFill="1" applyBorder="1" applyAlignment="1">
      <alignment horizontal="center" shrinkToFit="1"/>
    </xf>
    <xf numFmtId="0" fontId="0" fillId="0" borderId="60" xfId="0" applyBorder="1"/>
    <xf numFmtId="0" fontId="0" fillId="0" borderId="35" xfId="0" applyBorder="1"/>
    <xf numFmtId="3" fontId="27" fillId="28" borderId="60" xfId="119" applyNumberFormat="1" applyFont="1" applyFill="1" applyBorder="1" applyAlignment="1">
      <alignment horizontal="right" shrinkToFit="1"/>
    </xf>
    <xf numFmtId="3" fontId="22" fillId="28" borderId="60" xfId="119" applyNumberFormat="1" applyFont="1" applyFill="1" applyBorder="1" applyAlignment="1">
      <alignment horizontal="center" shrinkToFit="1"/>
    </xf>
    <xf numFmtId="3" fontId="22" fillId="28" borderId="35" xfId="119" applyNumberFormat="1" applyFont="1" applyFill="1" applyBorder="1" applyAlignment="1">
      <alignment horizontal="center" shrinkToFit="1"/>
    </xf>
    <xf numFmtId="0" fontId="29" fillId="28" borderId="35" xfId="0" applyFont="1" applyFill="1" applyBorder="1" applyAlignment="1">
      <alignment horizontal="right" shrinkToFit="1"/>
    </xf>
    <xf numFmtId="0" fontId="29" fillId="0" borderId="50" xfId="0" applyFont="1" applyFill="1" applyBorder="1" applyAlignment="1">
      <alignment horizontal="left" shrinkToFit="1"/>
    </xf>
    <xf numFmtId="0" fontId="29" fillId="0" borderId="49" xfId="0" applyFont="1" applyFill="1" applyBorder="1" applyAlignment="1">
      <alignment horizontal="left" shrinkToFit="1"/>
    </xf>
    <xf numFmtId="0" fontId="29" fillId="0" borderId="33" xfId="0" applyFont="1" applyFill="1" applyBorder="1" applyAlignment="1">
      <alignment horizontal="left" shrinkToFit="1"/>
    </xf>
    <xf numFmtId="3" fontId="22" fillId="0" borderId="54" xfId="119" applyNumberFormat="1" applyFont="1" applyFill="1" applyBorder="1" applyAlignment="1">
      <alignment horizontal="right" shrinkToFit="1"/>
    </xf>
    <xf numFmtId="3" fontId="22" fillId="0" borderId="32" xfId="119" applyNumberFormat="1" applyFont="1" applyFill="1" applyBorder="1" applyAlignment="1">
      <alignment horizontal="right" shrinkToFit="1"/>
    </xf>
    <xf numFmtId="3" fontId="22" fillId="0" borderId="56" xfId="119" applyNumberFormat="1" applyFont="1" applyFill="1" applyBorder="1" applyAlignment="1">
      <alignment horizontal="right" shrinkToFit="1"/>
    </xf>
    <xf numFmtId="3" fontId="22" fillId="0" borderId="35" xfId="119" applyNumberFormat="1" applyFont="1" applyFill="1" applyBorder="1" applyAlignment="1">
      <alignment horizontal="right" shrinkToFit="1"/>
    </xf>
    <xf numFmtId="0" fontId="25" fillId="0" borderId="77" xfId="0" applyFont="1" applyFill="1" applyBorder="1" applyAlignment="1">
      <alignment horizontal="center"/>
    </xf>
    <xf numFmtId="0" fontId="24" fillId="0" borderId="2" xfId="0" applyFont="1" applyFill="1" applyBorder="1" applyAlignment="1">
      <alignment horizontal="center"/>
    </xf>
    <xf numFmtId="0" fontId="24" fillId="0" borderId="25" xfId="0" applyFont="1" applyFill="1" applyBorder="1" applyAlignment="1">
      <alignment horizontal="center"/>
    </xf>
    <xf numFmtId="3" fontId="17" fillId="0" borderId="27" xfId="119" applyNumberFormat="1" applyFont="1" applyFill="1" applyBorder="1" applyAlignment="1">
      <alignment horizontal="center"/>
    </xf>
    <xf numFmtId="3" fontId="17" fillId="0" borderId="16" xfId="119" applyNumberFormat="1" applyFont="1" applyFill="1" applyBorder="1" applyAlignment="1">
      <alignment horizontal="center" wrapText="1"/>
    </xf>
    <xf numFmtId="3" fontId="17" fillId="0" borderId="26" xfId="119" applyNumberFormat="1" applyFont="1" applyFill="1" applyBorder="1" applyAlignment="1">
      <alignment horizontal="center"/>
    </xf>
    <xf numFmtId="0" fontId="35" fillId="0" borderId="77" xfId="0" applyFont="1" applyBorder="1" applyAlignment="1">
      <alignment horizontal="center" shrinkToFit="1"/>
    </xf>
    <xf numFmtId="0" fontId="35" fillId="0" borderId="2" xfId="0" applyFont="1" applyBorder="1" applyAlignment="1">
      <alignment horizontal="center" shrinkToFit="1"/>
    </xf>
    <xf numFmtId="0" fontId="35" fillId="0" borderId="25" xfId="0" applyFont="1" applyBorder="1" applyAlignment="1">
      <alignment horizontal="center" shrinkToFit="1"/>
    </xf>
    <xf numFmtId="0" fontId="29" fillId="0" borderId="20" xfId="0" applyFont="1" applyBorder="1" applyAlignment="1">
      <alignment horizontal="center"/>
    </xf>
    <xf numFmtId="0" fontId="29" fillId="0" borderId="10" xfId="0" applyFont="1" applyBorder="1" applyAlignment="1">
      <alignment horizontal="center"/>
    </xf>
    <xf numFmtId="0" fontId="29" fillId="0" borderId="96" xfId="0" applyFont="1" applyBorder="1" applyAlignment="1">
      <alignment horizontal="center"/>
    </xf>
    <xf numFmtId="0" fontId="29" fillId="0" borderId="7" xfId="0" applyFont="1" applyBorder="1"/>
    <xf numFmtId="0" fontId="29" fillId="0" borderId="91" xfId="0" applyFont="1" applyBorder="1"/>
    <xf numFmtId="0" fontId="22" fillId="0" borderId="6" xfId="0" applyFont="1" applyFill="1" applyBorder="1" applyAlignment="1">
      <alignment horizontal="center" vertical="center" shrinkToFit="1"/>
    </xf>
    <xf numFmtId="0" fontId="22" fillId="0" borderId="23" xfId="0" applyFont="1" applyFill="1" applyBorder="1" applyAlignment="1">
      <alignment horizontal="center" vertical="center" shrinkToFit="1"/>
    </xf>
    <xf numFmtId="0" fontId="22" fillId="0" borderId="29" xfId="0" applyFont="1" applyFill="1" applyBorder="1" applyAlignment="1">
      <alignment horizontal="center" vertical="center" shrinkToFit="1"/>
    </xf>
    <xf numFmtId="3" fontId="29" fillId="0" borderId="13" xfId="119" applyNumberFormat="1" applyFont="1" applyFill="1" applyBorder="1" applyAlignment="1">
      <alignment horizontal="center"/>
    </xf>
    <xf numFmtId="3" fontId="35" fillId="0" borderId="13" xfId="119" applyNumberFormat="1" applyFont="1" applyFill="1" applyBorder="1" applyAlignment="1">
      <alignment horizontal="center"/>
    </xf>
    <xf numFmtId="0" fontId="29" fillId="0" borderId="23" xfId="0" applyFont="1" applyFill="1" applyBorder="1" applyAlignment="1">
      <alignment horizontal="center"/>
    </xf>
    <xf numFmtId="0" fontId="35" fillId="0" borderId="23" xfId="0" applyFont="1" applyFill="1" applyBorder="1" applyAlignment="1">
      <alignment horizontal="center"/>
    </xf>
    <xf numFmtId="0" fontId="25" fillId="0" borderId="82" xfId="0" applyFont="1" applyFill="1" applyBorder="1" applyAlignment="1">
      <alignment horizontal="center"/>
    </xf>
    <xf numFmtId="0" fontId="24" fillId="0" borderId="0" xfId="0" applyFont="1" applyFill="1" applyBorder="1" applyAlignment="1">
      <alignment horizontal="center"/>
    </xf>
    <xf numFmtId="0" fontId="24" fillId="0" borderId="45" xfId="0" applyFont="1" applyFill="1" applyBorder="1" applyAlignment="1">
      <alignment horizontal="center"/>
    </xf>
    <xf numFmtId="0" fontId="19" fillId="0" borderId="0" xfId="0" applyFont="1" applyFill="1" applyBorder="1" applyAlignment="1">
      <alignment horizontal="left"/>
    </xf>
    <xf numFmtId="3" fontId="29" fillId="0" borderId="0" xfId="0" applyNumberFormat="1" applyFont="1" applyFill="1" applyBorder="1" applyAlignment="1">
      <alignment horizontal="right"/>
    </xf>
    <xf numFmtId="0" fontId="29" fillId="0" borderId="0" xfId="0" applyFont="1" applyFill="1" applyBorder="1" applyAlignment="1">
      <alignment horizontal="justify" wrapText="1"/>
    </xf>
    <xf numFmtId="0" fontId="22" fillId="0" borderId="0" xfId="0" applyFont="1" applyBorder="1" applyAlignment="1">
      <alignment horizontal="center" wrapText="1"/>
    </xf>
    <xf numFmtId="0" fontId="22" fillId="0" borderId="0" xfId="0" applyFont="1" applyBorder="1" applyAlignment="1">
      <alignment horizontal="left" wrapText="1"/>
    </xf>
    <xf numFmtId="3" fontId="307" fillId="28" borderId="0" xfId="119" applyNumberFormat="1" applyFont="1" applyFill="1" applyAlignment="1">
      <alignment horizontal="right"/>
    </xf>
    <xf numFmtId="3" fontId="220" fillId="0" borderId="0" xfId="119" applyNumberFormat="1" applyFont="1" applyFill="1" applyAlignment="1">
      <alignment horizontal="right"/>
    </xf>
    <xf numFmtId="0" fontId="284" fillId="0" borderId="0" xfId="0" applyFont="1" applyFill="1" applyBorder="1" applyAlignment="1">
      <alignment horizontal="right"/>
    </xf>
    <xf numFmtId="0" fontId="35" fillId="0" borderId="50" xfId="0" applyFont="1" applyFill="1" applyBorder="1" applyAlignment="1">
      <alignment horizontal="center"/>
    </xf>
    <xf numFmtId="0" fontId="35" fillId="0" borderId="33" xfId="0" applyFont="1" applyFill="1" applyBorder="1" applyAlignment="1">
      <alignment horizontal="center"/>
    </xf>
    <xf numFmtId="0" fontId="35" fillId="0" borderId="35" xfId="0" applyFont="1" applyFill="1" applyBorder="1" applyAlignment="1">
      <alignment horizontal="center"/>
    </xf>
    <xf numFmtId="0" fontId="22" fillId="0" borderId="29" xfId="0" applyFont="1" applyBorder="1" applyAlignment="1">
      <alignment horizontal="center" shrinkToFit="1"/>
    </xf>
    <xf numFmtId="0" fontId="29" fillId="0" borderId="77" xfId="0" applyFont="1" applyFill="1" applyBorder="1" applyAlignment="1">
      <alignment horizontal="center"/>
    </xf>
    <xf numFmtId="0" fontId="35" fillId="0" borderId="25" xfId="0" applyFont="1" applyFill="1" applyBorder="1" applyAlignment="1">
      <alignment horizontal="center"/>
    </xf>
    <xf numFmtId="0" fontId="35" fillId="0" borderId="88" xfId="0" applyFont="1" applyFill="1" applyBorder="1" applyAlignment="1">
      <alignment horizontal="center" vertical="center" wrapText="1"/>
    </xf>
    <xf numFmtId="0" fontId="35" fillId="0" borderId="76" xfId="0" applyFont="1" applyFill="1" applyBorder="1" applyAlignment="1">
      <alignment horizontal="center" vertical="center" wrapText="1"/>
    </xf>
    <xf numFmtId="0" fontId="22" fillId="0" borderId="6" xfId="0" applyFont="1" applyBorder="1" applyAlignment="1">
      <alignment horizontal="center" shrinkToFit="1"/>
    </xf>
    <xf numFmtId="0" fontId="22" fillId="0" borderId="23" xfId="0" applyFont="1" applyBorder="1" applyAlignment="1">
      <alignment horizontal="center" shrinkToFit="1"/>
    </xf>
    <xf numFmtId="0" fontId="35" fillId="0" borderId="50" xfId="0" applyFont="1" applyFill="1" applyBorder="1" applyAlignment="1">
      <alignment horizontal="center" vertical="center" wrapText="1"/>
    </xf>
    <xf numFmtId="0" fontId="35" fillId="0" borderId="33" xfId="0" applyFont="1" applyFill="1" applyBorder="1" applyAlignment="1">
      <alignment horizontal="center" vertical="center" wrapText="1"/>
    </xf>
    <xf numFmtId="3" fontId="35" fillId="0" borderId="56" xfId="119" applyNumberFormat="1" applyFont="1" applyFill="1" applyBorder="1" applyAlignment="1">
      <alignment horizontal="center" vertical="center" wrapText="1"/>
    </xf>
    <xf numFmtId="3" fontId="35" fillId="0" borderId="60" xfId="119" applyNumberFormat="1" applyFont="1" applyFill="1" applyBorder="1" applyAlignment="1">
      <alignment horizontal="center" vertical="center" wrapText="1"/>
    </xf>
    <xf numFmtId="3" fontId="35" fillId="0" borderId="35" xfId="119" applyNumberFormat="1" applyFont="1" applyFill="1" applyBorder="1" applyAlignment="1">
      <alignment horizontal="center" vertical="center" wrapText="1"/>
    </xf>
    <xf numFmtId="3" fontId="35" fillId="0" borderId="49" xfId="119" applyNumberFormat="1" applyFont="1" applyFill="1" applyBorder="1" applyAlignment="1">
      <alignment horizontal="center"/>
    </xf>
    <xf numFmtId="3" fontId="35" fillId="0" borderId="33" xfId="119" applyNumberFormat="1" applyFont="1" applyFill="1" applyBorder="1" applyAlignment="1">
      <alignment horizontal="center"/>
    </xf>
    <xf numFmtId="3" fontId="302" fillId="0" borderId="0" xfId="0" applyNumberFormat="1" applyFont="1" applyFill="1" applyBorder="1" applyAlignment="1">
      <alignment horizontal="right"/>
    </xf>
    <xf numFmtId="3" fontId="315" fillId="0" borderId="56" xfId="119" applyNumberFormat="1" applyFont="1" applyFill="1" applyBorder="1" applyAlignment="1">
      <alignment horizontal="center"/>
    </xf>
    <xf numFmtId="3" fontId="315" fillId="0" borderId="35" xfId="119" applyNumberFormat="1" applyFont="1" applyFill="1" applyBorder="1" applyAlignment="1">
      <alignment horizontal="center"/>
    </xf>
    <xf numFmtId="0" fontId="306" fillId="0" borderId="82" xfId="0" applyFont="1" applyFill="1" applyBorder="1" applyAlignment="1">
      <alignment horizontal="center"/>
    </xf>
    <xf numFmtId="0" fontId="306" fillId="0" borderId="45" xfId="0" applyFont="1" applyFill="1" applyBorder="1" applyAlignment="1">
      <alignment horizontal="center"/>
    </xf>
    <xf numFmtId="3" fontId="154" fillId="0" borderId="56" xfId="119" applyNumberFormat="1" applyFont="1" applyFill="1" applyBorder="1" applyAlignment="1">
      <alignment horizontal="right"/>
    </xf>
    <xf numFmtId="3" fontId="154" fillId="0" borderId="60" xfId="119" applyNumberFormat="1" applyFont="1" applyFill="1" applyBorder="1" applyAlignment="1">
      <alignment horizontal="right"/>
    </xf>
    <xf numFmtId="3" fontId="154" fillId="0" borderId="35" xfId="119" applyNumberFormat="1" applyFont="1" applyFill="1" applyBorder="1" applyAlignment="1">
      <alignment horizontal="right"/>
    </xf>
    <xf numFmtId="0" fontId="306" fillId="0" borderId="2" xfId="0" applyFont="1" applyFill="1" applyBorder="1" applyAlignment="1">
      <alignment horizontal="center"/>
    </xf>
    <xf numFmtId="0" fontId="36" fillId="0" borderId="6" xfId="0" applyFont="1" applyFill="1" applyBorder="1" applyAlignment="1">
      <alignment horizontal="center"/>
    </xf>
    <xf numFmtId="0" fontId="36" fillId="0" borderId="29" xfId="0" applyFont="1" applyFill="1" applyBorder="1" applyAlignment="1">
      <alignment horizontal="center"/>
    </xf>
    <xf numFmtId="0" fontId="313" fillId="0" borderId="54" xfId="0" applyFont="1" applyFill="1" applyBorder="1" applyAlignment="1">
      <alignment horizontal="left"/>
    </xf>
    <xf numFmtId="0" fontId="36" fillId="0" borderId="53" xfId="0" applyFont="1" applyFill="1" applyBorder="1" applyAlignment="1">
      <alignment horizontal="left"/>
    </xf>
    <xf numFmtId="0" fontId="36" fillId="0" borderId="32" xfId="0" applyFont="1" applyFill="1" applyBorder="1" applyAlignment="1">
      <alignment horizontal="left"/>
    </xf>
    <xf numFmtId="0" fontId="313" fillId="0" borderId="90" xfId="0" applyFont="1" applyFill="1" applyBorder="1" applyAlignment="1">
      <alignment horizontal="center" vertical="center"/>
    </xf>
    <xf numFmtId="0" fontId="36" fillId="0" borderId="7" xfId="0" applyFont="1" applyFill="1" applyBorder="1" applyAlignment="1">
      <alignment horizontal="center" vertical="center"/>
    </xf>
    <xf numFmtId="0" fontId="36" fillId="0" borderId="91" xfId="0" applyFont="1" applyFill="1" applyBorder="1" applyAlignment="1">
      <alignment horizontal="center" vertical="center"/>
    </xf>
    <xf numFmtId="0" fontId="36" fillId="0" borderId="77" xfId="0" applyFont="1" applyFill="1" applyBorder="1" applyAlignment="1">
      <alignment horizontal="center" vertical="center"/>
    </xf>
    <xf numFmtId="0" fontId="36" fillId="0" borderId="2" xfId="0" applyFont="1" applyFill="1" applyBorder="1" applyAlignment="1">
      <alignment horizontal="center" vertical="center"/>
    </xf>
    <xf numFmtId="0" fontId="36" fillId="0" borderId="25" xfId="0" applyFont="1" applyFill="1" applyBorder="1" applyAlignment="1">
      <alignment horizontal="center" vertical="center"/>
    </xf>
    <xf numFmtId="3" fontId="315" fillId="0" borderId="60" xfId="119" applyNumberFormat="1" applyFont="1" applyFill="1" applyBorder="1" applyAlignment="1">
      <alignment horizontal="right"/>
    </xf>
    <xf numFmtId="0" fontId="30" fillId="0" borderId="104" xfId="0" applyFont="1" applyFill="1" applyBorder="1" applyAlignment="1">
      <alignment horizontal="center"/>
    </xf>
    <xf numFmtId="0" fontId="30" fillId="0" borderId="105" xfId="0" applyFont="1" applyFill="1" applyBorder="1" applyAlignment="1">
      <alignment horizontal="center"/>
    </xf>
    <xf numFmtId="0" fontId="30" fillId="0" borderId="39" xfId="0" applyFont="1" applyFill="1" applyBorder="1" applyAlignment="1">
      <alignment horizontal="center"/>
    </xf>
    <xf numFmtId="0" fontId="306" fillId="0" borderId="23" xfId="0" applyFont="1" applyFill="1" applyBorder="1" applyAlignment="1">
      <alignment horizontal="center"/>
    </xf>
    <xf numFmtId="0" fontId="36" fillId="0" borderId="20" xfId="0" applyFont="1" applyFill="1" applyBorder="1" applyAlignment="1">
      <alignment horizontal="center"/>
    </xf>
    <xf numFmtId="0" fontId="30" fillId="0" borderId="60" xfId="0" applyFont="1" applyFill="1" applyBorder="1" applyAlignment="1">
      <alignment horizontal="center"/>
    </xf>
    <xf numFmtId="3" fontId="204" fillId="0" borderId="88" xfId="119" applyNumberFormat="1" applyFont="1" applyFill="1" applyBorder="1" applyAlignment="1">
      <alignment horizontal="right"/>
    </xf>
    <xf numFmtId="3" fontId="204" fillId="0" borderId="89" xfId="119" applyNumberFormat="1" applyFont="1" applyFill="1" applyBorder="1" applyAlignment="1">
      <alignment horizontal="right"/>
    </xf>
    <xf numFmtId="3" fontId="204" fillId="0" borderId="76" xfId="119" applyNumberFormat="1" applyFont="1" applyFill="1" applyBorder="1" applyAlignment="1">
      <alignment horizontal="right"/>
    </xf>
    <xf numFmtId="0" fontId="30" fillId="0" borderId="50" xfId="0" applyFont="1" applyFill="1" applyBorder="1" applyAlignment="1">
      <alignment horizontal="center"/>
    </xf>
    <xf numFmtId="0" fontId="30" fillId="0" borderId="49" xfId="0" applyFont="1" applyFill="1" applyBorder="1" applyAlignment="1">
      <alignment horizontal="center"/>
    </xf>
    <xf numFmtId="0" fontId="30" fillId="0" borderId="33" xfId="0" applyFont="1" applyFill="1" applyBorder="1" applyAlignment="1">
      <alignment horizontal="center"/>
    </xf>
    <xf numFmtId="0" fontId="306" fillId="0" borderId="6" xfId="0" applyFont="1" applyFill="1" applyBorder="1" applyAlignment="1">
      <alignment horizontal="center" vertical="center"/>
    </xf>
    <xf numFmtId="0" fontId="306" fillId="0" borderId="23" xfId="0" applyFont="1" applyFill="1" applyBorder="1" applyAlignment="1">
      <alignment horizontal="center" vertical="center"/>
    </xf>
    <xf numFmtId="0" fontId="306" fillId="0" borderId="29" xfId="0" applyFont="1" applyFill="1" applyBorder="1" applyAlignment="1">
      <alignment horizontal="center" vertical="center"/>
    </xf>
    <xf numFmtId="0" fontId="306" fillId="0" borderId="54" xfId="0" applyFont="1" applyFill="1" applyBorder="1" applyAlignment="1">
      <alignment horizontal="center"/>
    </xf>
    <xf numFmtId="0" fontId="306" fillId="0" borderId="53" xfId="0" applyFont="1" applyFill="1" applyBorder="1" applyAlignment="1">
      <alignment horizontal="center"/>
    </xf>
    <xf numFmtId="0" fontId="306" fillId="0" borderId="32" xfId="0" applyFont="1" applyFill="1" applyBorder="1" applyAlignment="1">
      <alignment horizontal="center"/>
    </xf>
    <xf numFmtId="0" fontId="306" fillId="0" borderId="90" xfId="0" applyFont="1" applyFill="1" applyBorder="1" applyAlignment="1">
      <alignment horizontal="center"/>
    </xf>
    <xf numFmtId="0" fontId="306" fillId="0" borderId="7" xfId="0" applyFont="1" applyFill="1" applyBorder="1" applyAlignment="1">
      <alignment horizontal="center"/>
    </xf>
    <xf numFmtId="0" fontId="306" fillId="0" borderId="91" xfId="0" applyFont="1" applyFill="1" applyBorder="1" applyAlignment="1">
      <alignment horizontal="center"/>
    </xf>
    <xf numFmtId="0" fontId="306" fillId="0" borderId="0" xfId="0" applyFont="1" applyFill="1" applyBorder="1" applyAlignment="1">
      <alignment horizontal="center"/>
    </xf>
    <xf numFmtId="3" fontId="162" fillId="0" borderId="60" xfId="119" applyNumberFormat="1" applyFont="1" applyFill="1" applyBorder="1" applyAlignment="1">
      <alignment horizontal="right"/>
    </xf>
    <xf numFmtId="0" fontId="30" fillId="0" borderId="89" xfId="0" applyFont="1" applyFill="1" applyBorder="1" applyAlignment="1">
      <alignment horizontal="center"/>
    </xf>
    <xf numFmtId="0" fontId="306" fillId="0" borderId="20" xfId="0" applyFont="1" applyFill="1" applyBorder="1" applyAlignment="1">
      <alignment horizontal="center"/>
    </xf>
    <xf numFmtId="0" fontId="306" fillId="0" borderId="10" xfId="0" applyFont="1" applyFill="1" applyBorder="1" applyAlignment="1">
      <alignment horizontal="center"/>
    </xf>
    <xf numFmtId="0" fontId="306" fillId="0" borderId="96" xfId="0" applyFont="1" applyFill="1" applyBorder="1" applyAlignment="1">
      <alignment horizontal="center"/>
    </xf>
    <xf numFmtId="3" fontId="204" fillId="0" borderId="60" xfId="119" applyNumberFormat="1" applyFont="1" applyFill="1" applyBorder="1" applyAlignment="1">
      <alignment horizontal="right"/>
    </xf>
    <xf numFmtId="3" fontId="30" fillId="0" borderId="90" xfId="119" applyNumberFormat="1" applyFont="1" applyFill="1" applyBorder="1" applyAlignment="1">
      <alignment horizontal="right"/>
    </xf>
    <xf numFmtId="3" fontId="30" fillId="0" borderId="7" xfId="119" applyNumberFormat="1" applyFont="1" applyFill="1" applyBorder="1" applyAlignment="1">
      <alignment horizontal="right"/>
    </xf>
    <xf numFmtId="3" fontId="30" fillId="0" borderId="91" xfId="119" applyNumberFormat="1" applyFont="1" applyFill="1" applyBorder="1" applyAlignment="1">
      <alignment horizontal="right"/>
    </xf>
    <xf numFmtId="0" fontId="313" fillId="0" borderId="13" xfId="0" applyFont="1" applyFill="1" applyBorder="1" applyAlignment="1">
      <alignment horizontal="center"/>
    </xf>
    <xf numFmtId="0" fontId="36" fillId="0" borderId="13" xfId="0" applyFont="1" applyFill="1" applyBorder="1" applyAlignment="1">
      <alignment horizontal="center"/>
    </xf>
    <xf numFmtId="3" fontId="36" fillId="0" borderId="16" xfId="0" applyNumberFormat="1" applyFont="1" applyFill="1" applyBorder="1" applyAlignment="1">
      <alignment horizontal="right"/>
    </xf>
    <xf numFmtId="3" fontId="36" fillId="0" borderId="26" xfId="0" applyNumberFormat="1" applyFont="1" applyFill="1" applyBorder="1" applyAlignment="1">
      <alignment horizontal="right"/>
    </xf>
    <xf numFmtId="3" fontId="32" fillId="0" borderId="0" xfId="119" applyNumberFormat="1" applyFont="1" applyFill="1" applyAlignment="1"/>
    <xf numFmtId="0" fontId="27" fillId="0" borderId="0" xfId="0" applyFont="1" applyFill="1" applyAlignment="1">
      <alignment horizontal="center"/>
    </xf>
    <xf numFmtId="3" fontId="34" fillId="28" borderId="0" xfId="119" applyNumberFormat="1" applyFont="1" applyFill="1" applyAlignment="1">
      <alignment horizontal="right"/>
    </xf>
    <xf numFmtId="0" fontId="288" fillId="0" borderId="0" xfId="0" applyFont="1" applyFill="1" applyAlignment="1">
      <alignment horizontal="center"/>
    </xf>
    <xf numFmtId="2" fontId="288" fillId="0" borderId="0" xfId="0" applyNumberFormat="1" applyFont="1" applyFill="1" applyAlignment="1">
      <alignment horizontal="center"/>
    </xf>
    <xf numFmtId="0" fontId="289" fillId="0" borderId="0" xfId="0" applyFont="1" applyFill="1" applyAlignment="1">
      <alignment horizontal="center"/>
    </xf>
    <xf numFmtId="0" fontId="27" fillId="0" borderId="0" xfId="0" applyFont="1" applyAlignment="1">
      <alignment horizontal="left" vertical="justify" wrapText="1"/>
    </xf>
    <xf numFmtId="0" fontId="27" fillId="0" borderId="0" xfId="0" applyFont="1" applyAlignment="1">
      <alignment horizontal="left"/>
    </xf>
    <xf numFmtId="0" fontId="35" fillId="0" borderId="0" xfId="0" applyFont="1" applyFill="1" applyAlignment="1">
      <alignment horizontal="left" vertical="justify"/>
    </xf>
    <xf numFmtId="0" fontId="27" fillId="0" borderId="0" xfId="0" applyFont="1" applyAlignment="1">
      <alignment horizontal="justify" vertical="justify" wrapText="1"/>
    </xf>
    <xf numFmtId="0" fontId="292" fillId="0" borderId="0" xfId="0" applyFont="1" applyAlignment="1">
      <alignment horizontal="center" wrapText="1"/>
    </xf>
    <xf numFmtId="3" fontId="35" fillId="0" borderId="0" xfId="119" applyNumberFormat="1" applyFont="1" applyFill="1" applyAlignment="1">
      <alignment horizontal="center"/>
    </xf>
    <xf numFmtId="0" fontId="36" fillId="0" borderId="0" xfId="0" applyFont="1" applyFill="1" applyAlignment="1">
      <alignment horizontal="center"/>
    </xf>
    <xf numFmtId="167" fontId="25" fillId="0" borderId="50" xfId="119" applyNumberFormat="1" applyFont="1" applyFill="1" applyBorder="1" applyAlignment="1">
      <alignment horizontal="right" vertical="center" shrinkToFit="1"/>
    </xf>
    <xf numFmtId="167" fontId="25" fillId="0" borderId="33" xfId="119" applyNumberFormat="1" applyFont="1" applyFill="1" applyBorder="1" applyAlignment="1">
      <alignment horizontal="right" vertical="center" shrinkToFit="1"/>
    </xf>
    <xf numFmtId="3" fontId="29" fillId="0" borderId="53" xfId="119" applyNumberFormat="1" applyFont="1" applyFill="1" applyBorder="1" applyAlignment="1">
      <alignment horizontal="center"/>
    </xf>
    <xf numFmtId="3" fontId="29" fillId="0" borderId="32" xfId="119" applyNumberFormat="1" applyFont="1" applyFill="1" applyBorder="1" applyAlignment="1">
      <alignment horizontal="center"/>
    </xf>
    <xf numFmtId="3" fontId="32" fillId="0" borderId="0" xfId="119" applyNumberFormat="1" applyFont="1" applyFill="1" applyAlignment="1">
      <alignment horizontal="center"/>
    </xf>
    <xf numFmtId="0" fontId="32" fillId="0" borderId="0" xfId="0" applyFont="1" applyFill="1" applyAlignment="1">
      <alignment horizontal="right"/>
    </xf>
    <xf numFmtId="0" fontId="313" fillId="0" borderId="29" xfId="0" applyFont="1" applyFill="1" applyBorder="1" applyAlignment="1">
      <alignment horizontal="center"/>
    </xf>
    <xf numFmtId="0" fontId="313" fillId="0" borderId="6" xfId="0" applyFont="1" applyFill="1" applyBorder="1" applyAlignment="1">
      <alignment horizontal="center"/>
    </xf>
    <xf numFmtId="0" fontId="306" fillId="0" borderId="50" xfId="0" applyFont="1" applyFill="1" applyBorder="1" applyAlignment="1">
      <alignment horizontal="center"/>
    </xf>
    <xf numFmtId="0" fontId="306" fillId="0" borderId="33" xfId="0" applyFont="1" applyFill="1" applyBorder="1" applyAlignment="1">
      <alignment horizontal="center"/>
    </xf>
    <xf numFmtId="0" fontId="30" fillId="0" borderId="90" xfId="0" applyFont="1" applyFill="1" applyBorder="1" applyAlignment="1">
      <alignment horizontal="center"/>
    </xf>
    <xf numFmtId="0" fontId="30" fillId="0" borderId="91" xfId="0" applyFont="1" applyFill="1" applyBorder="1" applyAlignment="1">
      <alignment horizontal="center"/>
    </xf>
    <xf numFmtId="0" fontId="306" fillId="0" borderId="29" xfId="0" applyFont="1" applyFill="1" applyBorder="1" applyAlignment="1">
      <alignment horizontal="center"/>
    </xf>
    <xf numFmtId="0" fontId="30" fillId="0" borderId="7" xfId="0" applyFont="1" applyFill="1" applyBorder="1" applyAlignment="1">
      <alignment horizontal="left"/>
    </xf>
    <xf numFmtId="0" fontId="30" fillId="0" borderId="88" xfId="0" applyFont="1" applyFill="1" applyBorder="1" applyAlignment="1">
      <alignment horizontal="left"/>
    </xf>
    <xf numFmtId="0" fontId="30" fillId="0" borderId="89" xfId="0" applyFont="1" applyFill="1" applyBorder="1" applyAlignment="1">
      <alignment horizontal="left"/>
    </xf>
    <xf numFmtId="0" fontId="30" fillId="0" borderId="76" xfId="0" applyFont="1" applyFill="1" applyBorder="1" applyAlignment="1">
      <alignment horizontal="left"/>
    </xf>
    <xf numFmtId="0" fontId="313" fillId="0" borderId="77" xfId="0" applyFont="1" applyFill="1" applyBorder="1" applyAlignment="1">
      <alignment horizontal="center"/>
    </xf>
    <xf numFmtId="0" fontId="36" fillId="0" borderId="25" xfId="0" applyFont="1" applyFill="1" applyBorder="1" applyAlignment="1">
      <alignment horizontal="center"/>
    </xf>
    <xf numFmtId="3" fontId="36" fillId="0" borderId="50" xfId="0" applyNumberFormat="1" applyFont="1" applyFill="1" applyBorder="1" applyAlignment="1">
      <alignment horizontal="right"/>
    </xf>
    <xf numFmtId="3" fontId="36" fillId="0" borderId="33" xfId="0" applyNumberFormat="1" applyFont="1" applyFill="1" applyBorder="1" applyAlignment="1">
      <alignment horizontal="right"/>
    </xf>
    <xf numFmtId="3" fontId="175" fillId="0" borderId="56" xfId="119" applyNumberFormat="1" applyFont="1" applyFill="1" applyBorder="1" applyAlignment="1">
      <alignment horizontal="right"/>
    </xf>
    <xf numFmtId="3" fontId="175" fillId="0" borderId="60" xfId="119" applyNumberFormat="1" applyFont="1" applyFill="1" applyBorder="1" applyAlignment="1">
      <alignment horizontal="right"/>
    </xf>
    <xf numFmtId="3" fontId="175" fillId="0" borderId="35" xfId="119" applyNumberFormat="1" applyFont="1" applyFill="1" applyBorder="1" applyAlignment="1">
      <alignment horizontal="right"/>
    </xf>
    <xf numFmtId="3" fontId="306" fillId="0" borderId="56" xfId="119" applyNumberFormat="1" applyFont="1" applyFill="1" applyBorder="1" applyAlignment="1">
      <alignment horizontal="right"/>
    </xf>
    <xf numFmtId="3" fontId="306" fillId="0" borderId="35" xfId="119" applyNumberFormat="1" applyFont="1" applyFill="1" applyBorder="1" applyAlignment="1">
      <alignment horizontal="right"/>
    </xf>
    <xf numFmtId="167" fontId="162" fillId="0" borderId="56" xfId="119" applyNumberFormat="1" applyFont="1" applyFill="1" applyBorder="1" applyAlignment="1"/>
    <xf numFmtId="0" fontId="30" fillId="0" borderId="35" xfId="0" applyFont="1" applyFill="1" applyBorder="1"/>
    <xf numFmtId="167" fontId="32" fillId="0" borderId="54" xfId="119" applyNumberFormat="1" applyFont="1" applyFill="1" applyBorder="1" applyAlignment="1"/>
    <xf numFmtId="0" fontId="30" fillId="0" borderId="32" xfId="0" applyFont="1" applyFill="1" applyBorder="1"/>
    <xf numFmtId="0" fontId="30" fillId="0" borderId="76" xfId="0" applyFont="1" applyFill="1" applyBorder="1"/>
    <xf numFmtId="167" fontId="162" fillId="0" borderId="56" xfId="119" applyNumberFormat="1" applyFont="1" applyFill="1" applyBorder="1" applyAlignment="1">
      <alignment horizontal="right"/>
    </xf>
    <xf numFmtId="167" fontId="154" fillId="0" borderId="56" xfId="119" applyNumberFormat="1" applyFont="1" applyFill="1" applyBorder="1" applyAlignment="1"/>
    <xf numFmtId="3" fontId="306" fillId="0" borderId="54" xfId="119" applyNumberFormat="1" applyFont="1" applyFill="1" applyBorder="1" applyAlignment="1">
      <alignment horizontal="right"/>
    </xf>
    <xf numFmtId="3" fontId="306" fillId="0" borderId="32" xfId="119" applyNumberFormat="1" applyFont="1" applyFill="1" applyBorder="1" applyAlignment="1">
      <alignment horizontal="right"/>
    </xf>
    <xf numFmtId="0" fontId="308" fillId="0" borderId="60" xfId="0" applyFont="1" applyFill="1" applyBorder="1" applyAlignment="1">
      <alignment horizontal="left"/>
    </xf>
    <xf numFmtId="0" fontId="308" fillId="0" borderId="35" xfId="0" applyFont="1" applyFill="1" applyBorder="1" applyAlignment="1">
      <alignment horizontal="left"/>
    </xf>
    <xf numFmtId="3" fontId="35" fillId="0" borderId="0" xfId="119" applyNumberFormat="1" applyFont="1" applyFill="1" applyAlignment="1"/>
    <xf numFmtId="3" fontId="29" fillId="0" borderId="0" xfId="0" applyNumberFormat="1" applyFont="1" applyFill="1" applyAlignment="1">
      <alignment horizontal="right"/>
    </xf>
    <xf numFmtId="167" fontId="25" fillId="0" borderId="50" xfId="119" applyNumberFormat="1" applyFont="1" applyFill="1" applyBorder="1" applyAlignment="1">
      <alignment vertical="center" shrinkToFit="1"/>
    </xf>
    <xf numFmtId="167" fontId="25" fillId="0" borderId="49" xfId="119" applyNumberFormat="1" applyFont="1" applyFill="1" applyBorder="1" applyAlignment="1">
      <alignment vertical="center" shrinkToFit="1"/>
    </xf>
    <xf numFmtId="167" fontId="25" fillId="0" borderId="33" xfId="119" applyNumberFormat="1" applyFont="1" applyFill="1" applyBorder="1" applyAlignment="1">
      <alignment vertical="center" shrinkToFit="1"/>
    </xf>
    <xf numFmtId="0" fontId="35" fillId="0" borderId="2" xfId="0" applyFont="1" applyFill="1" applyBorder="1" applyAlignment="1">
      <alignment horizontal="center"/>
    </xf>
    <xf numFmtId="0" fontId="35" fillId="0" borderId="54" xfId="0" applyFont="1" applyFill="1" applyBorder="1" applyAlignment="1">
      <alignment horizontal="center"/>
    </xf>
    <xf numFmtId="0" fontId="35" fillId="0" borderId="53" xfId="0" applyFont="1" applyFill="1" applyBorder="1" applyAlignment="1">
      <alignment horizontal="center"/>
    </xf>
    <xf numFmtId="0" fontId="35" fillId="0" borderId="26" xfId="0" applyFont="1" applyFill="1" applyBorder="1" applyAlignment="1">
      <alignment horizontal="center"/>
    </xf>
    <xf numFmtId="0" fontId="36" fillId="0" borderId="77" xfId="0" applyFont="1" applyFill="1" applyBorder="1" applyAlignment="1">
      <alignment horizontal="center"/>
    </xf>
    <xf numFmtId="0" fontId="36" fillId="0" borderId="2" xfId="0" applyFont="1" applyFill="1" applyBorder="1" applyAlignment="1">
      <alignment horizontal="center"/>
    </xf>
    <xf numFmtId="0" fontId="312" fillId="0" borderId="50" xfId="0" applyFont="1" applyFill="1" applyBorder="1" applyAlignment="1">
      <alignment horizontal="left"/>
    </xf>
    <xf numFmtId="0" fontId="311" fillId="0" borderId="49" xfId="0" applyFont="1" applyFill="1" applyBorder="1" applyAlignment="1">
      <alignment horizontal="left"/>
    </xf>
    <xf numFmtId="0" fontId="311" fillId="0" borderId="33" xfId="0" applyFont="1" applyFill="1" applyBorder="1" applyAlignment="1">
      <alignment horizontal="left"/>
    </xf>
    <xf numFmtId="0" fontId="30" fillId="0" borderId="0" xfId="0" applyFont="1" applyFill="1" applyAlignment="1">
      <alignment horizontal="center"/>
    </xf>
    <xf numFmtId="0" fontId="319" fillId="0" borderId="0" xfId="0" applyFont="1" applyFill="1" applyAlignment="1">
      <alignment horizontal="center"/>
    </xf>
    <xf numFmtId="0" fontId="318" fillId="0" borderId="0" xfId="0" applyFont="1" applyFill="1" applyAlignment="1">
      <alignment horizontal="center"/>
    </xf>
    <xf numFmtId="0" fontId="313" fillId="0" borderId="7" xfId="0" applyFont="1" applyFill="1" applyBorder="1" applyAlignment="1">
      <alignment horizontal="left"/>
    </xf>
    <xf numFmtId="0" fontId="166" fillId="0" borderId="7" xfId="0" applyFont="1" applyFill="1" applyBorder="1" applyAlignment="1">
      <alignment horizontal="left"/>
    </xf>
    <xf numFmtId="0" fontId="18" fillId="0" borderId="16" xfId="0" applyFont="1" applyFill="1" applyBorder="1" applyAlignment="1">
      <alignment horizontal="center" wrapText="1"/>
    </xf>
    <xf numFmtId="0" fontId="29" fillId="0" borderId="45" xfId="0" applyFont="1" applyBorder="1" applyAlignment="1">
      <alignment shrinkToFit="1"/>
    </xf>
    <xf numFmtId="0" fontId="22" fillId="0" borderId="77" xfId="0" applyFont="1" applyFill="1" applyBorder="1" applyAlignment="1">
      <alignment horizontal="center" shrinkToFit="1"/>
    </xf>
    <xf numFmtId="0" fontId="29" fillId="0" borderId="25" xfId="0" applyFont="1" applyBorder="1" applyAlignment="1">
      <alignment shrinkToFit="1"/>
    </xf>
    <xf numFmtId="0" fontId="18" fillId="0" borderId="27" xfId="0" applyFont="1" applyFill="1" applyBorder="1" applyAlignment="1">
      <alignment horizontal="center"/>
    </xf>
    <xf numFmtId="0" fontId="35" fillId="0" borderId="90" xfId="0" applyFont="1" applyBorder="1" applyAlignment="1">
      <alignment horizontal="center" shrinkToFit="1"/>
    </xf>
    <xf numFmtId="0" fontId="35" fillId="0" borderId="7" xfId="0" applyFont="1" applyBorder="1" applyAlignment="1">
      <alignment horizontal="center" shrinkToFit="1"/>
    </xf>
    <xf numFmtId="0" fontId="35" fillId="0" borderId="91" xfId="0" applyFont="1" applyBorder="1" applyAlignment="1">
      <alignment horizontal="center" shrinkToFit="1"/>
    </xf>
    <xf numFmtId="0" fontId="35" fillId="0" borderId="82" xfId="0" applyFont="1" applyBorder="1" applyAlignment="1">
      <alignment horizontal="center" shrinkToFit="1"/>
    </xf>
    <xf numFmtId="0" fontId="35" fillId="0" borderId="0" xfId="0" applyFont="1" applyBorder="1" applyAlignment="1">
      <alignment horizontal="center" shrinkToFit="1"/>
    </xf>
    <xf numFmtId="0" fontId="35" fillId="0" borderId="45" xfId="0" applyFont="1" applyBorder="1" applyAlignment="1">
      <alignment horizontal="center" shrinkToFit="1"/>
    </xf>
    <xf numFmtId="0" fontId="22" fillId="0" borderId="0" xfId="0" applyFont="1" applyFill="1" applyBorder="1" applyAlignment="1">
      <alignment horizontal="center" shrinkToFit="1"/>
    </xf>
    <xf numFmtId="0" fontId="29" fillId="0" borderId="96" xfId="0" applyFont="1" applyBorder="1"/>
    <xf numFmtId="3" fontId="286" fillId="28" borderId="56" xfId="119" applyNumberFormat="1" applyFont="1" applyFill="1" applyBorder="1" applyAlignment="1">
      <alignment horizontal="right" shrinkToFit="1"/>
    </xf>
    <xf numFmtId="0" fontId="22" fillId="0" borderId="2" xfId="0" applyFont="1" applyFill="1" applyBorder="1" applyAlignment="1">
      <alignment horizontal="center" shrinkToFit="1"/>
    </xf>
    <xf numFmtId="0" fontId="22" fillId="0" borderId="25" xfId="0" applyFont="1" applyFill="1" applyBorder="1" applyAlignment="1">
      <alignment horizontal="center" shrinkToFit="1"/>
    </xf>
    <xf numFmtId="3" fontId="29" fillId="0" borderId="26" xfId="119" applyNumberFormat="1" applyFont="1" applyFill="1" applyBorder="1" applyAlignment="1">
      <alignment horizontal="center"/>
    </xf>
    <xf numFmtId="0" fontId="22" fillId="0" borderId="7" xfId="0" applyFont="1" applyFill="1" applyBorder="1" applyAlignment="1">
      <alignment horizontal="center" shrinkToFit="1"/>
    </xf>
    <xf numFmtId="3" fontId="35" fillId="0" borderId="0" xfId="119" applyNumberFormat="1" applyFont="1" applyFill="1" applyBorder="1" applyAlignment="1">
      <alignment horizontal="right"/>
    </xf>
    <xf numFmtId="0" fontId="337" fillId="0" borderId="0" xfId="0" applyFont="1" applyAlignment="1">
      <alignment horizontal="justify" vertical="center" wrapText="1"/>
    </xf>
    <xf numFmtId="0" fontId="284" fillId="0" borderId="16" xfId="0" applyFont="1" applyFill="1" applyBorder="1" applyAlignment="1">
      <alignment horizontal="left" shrinkToFit="1"/>
    </xf>
    <xf numFmtId="3" fontId="29" fillId="0" borderId="0" xfId="119" applyNumberFormat="1" applyFont="1" applyFill="1" applyAlignment="1">
      <alignment horizontal="center"/>
    </xf>
    <xf numFmtId="0" fontId="22" fillId="0" borderId="0" xfId="0" applyFont="1" applyAlignment="1">
      <alignment horizontal="left" vertical="center" wrapText="1"/>
    </xf>
    <xf numFmtId="0" fontId="29" fillId="0" borderId="16" xfId="0" applyFont="1" applyBorder="1" applyAlignment="1">
      <alignment horizontal="left" shrinkToFit="1"/>
    </xf>
    <xf numFmtId="0" fontId="29" fillId="0" borderId="16" xfId="0" applyFont="1" applyFill="1" applyBorder="1" applyAlignment="1">
      <alignment horizontal="left" shrinkToFit="1"/>
    </xf>
    <xf numFmtId="3" fontId="25" fillId="0" borderId="88" xfId="119" applyNumberFormat="1" applyFont="1" applyFill="1" applyBorder="1" applyAlignment="1">
      <alignment horizontal="right" vertical="center" shrinkToFit="1"/>
    </xf>
    <xf numFmtId="3" fontId="25" fillId="0" borderId="76" xfId="119" applyNumberFormat="1" applyFont="1" applyFill="1" applyBorder="1" applyAlignment="1">
      <alignment horizontal="right" vertical="center" shrinkToFit="1"/>
    </xf>
    <xf numFmtId="0" fontId="300" fillId="0" borderId="50" xfId="0" applyFont="1" applyBorder="1" applyAlignment="1">
      <alignment horizontal="center" shrinkToFit="1"/>
    </xf>
    <xf numFmtId="0" fontId="300" fillId="0" borderId="49" xfId="0" applyFont="1" applyBorder="1" applyAlignment="1">
      <alignment horizontal="center" shrinkToFit="1"/>
    </xf>
    <xf numFmtId="0" fontId="300" fillId="0" borderId="33" xfId="0" applyFont="1" applyBorder="1" applyAlignment="1">
      <alignment horizontal="center" shrinkToFit="1"/>
    </xf>
    <xf numFmtId="0" fontId="35" fillId="0" borderId="16" xfId="0" applyFont="1" applyBorder="1" applyAlignment="1">
      <alignment horizontal="left" shrinkToFit="1"/>
    </xf>
    <xf numFmtId="0" fontId="35" fillId="0" borderId="26" xfId="0" applyFont="1" applyBorder="1" applyAlignment="1">
      <alignment horizontal="left" shrinkToFit="1"/>
    </xf>
    <xf numFmtId="0" fontId="284" fillId="0" borderId="16" xfId="0" applyFont="1" applyBorder="1" applyAlignment="1">
      <alignment horizontal="left" shrinkToFit="1"/>
    </xf>
    <xf numFmtId="3" fontId="35" fillId="0" borderId="50" xfId="119" applyNumberFormat="1" applyFont="1" applyFill="1" applyBorder="1" applyAlignment="1">
      <alignment horizontal="center" vertical="center" wrapText="1"/>
    </xf>
    <xf numFmtId="3" fontId="35" fillId="0" borderId="49" xfId="119" applyNumberFormat="1" applyFont="1" applyFill="1" applyBorder="1" applyAlignment="1">
      <alignment horizontal="center" vertical="center" wrapText="1"/>
    </xf>
    <xf numFmtId="3" fontId="35" fillId="0" borderId="33" xfId="119" applyNumberFormat="1" applyFont="1" applyFill="1" applyBorder="1" applyAlignment="1">
      <alignment horizontal="center" vertical="center" wrapText="1"/>
    </xf>
    <xf numFmtId="0" fontId="177" fillId="0" borderId="0" xfId="0" applyFont="1" applyFill="1" applyBorder="1" applyAlignment="1">
      <alignment horizontal="left" shrinkToFit="1"/>
    </xf>
    <xf numFmtId="3" fontId="25" fillId="0" borderId="89" xfId="119" applyNumberFormat="1" applyFont="1" applyFill="1" applyBorder="1" applyAlignment="1">
      <alignment horizontal="right" vertical="center" shrinkToFit="1"/>
    </xf>
    <xf numFmtId="0" fontId="29" fillId="0" borderId="27" xfId="0" applyFont="1" applyBorder="1" applyAlignment="1">
      <alignment horizontal="left" shrinkToFit="1"/>
    </xf>
    <xf numFmtId="3" fontId="29" fillId="28" borderId="0" xfId="119" applyNumberFormat="1" applyFont="1" applyFill="1" applyAlignment="1">
      <alignment horizontal="right" vertical="center" wrapText="1"/>
    </xf>
    <xf numFmtId="0" fontId="300" fillId="0" borderId="56" xfId="0" applyFont="1" applyBorder="1" applyAlignment="1">
      <alignment horizontal="left" shrinkToFit="1"/>
    </xf>
    <xf numFmtId="0" fontId="300" fillId="0" borderId="60" xfId="0" applyFont="1" applyBorder="1" applyAlignment="1">
      <alignment horizontal="left" shrinkToFit="1"/>
    </xf>
    <xf numFmtId="0" fontId="300" fillId="0" borderId="35" xfId="0" applyFont="1" applyBorder="1" applyAlignment="1">
      <alignment horizontal="left" shrinkToFit="1"/>
    </xf>
    <xf numFmtId="0" fontId="284" fillId="0" borderId="56" xfId="0" applyFont="1" applyBorder="1" applyAlignment="1">
      <alignment horizontal="left" shrinkToFit="1"/>
    </xf>
    <xf numFmtId="0" fontId="284" fillId="0" borderId="60" xfId="0" applyFont="1" applyBorder="1" applyAlignment="1">
      <alignment horizontal="left" shrinkToFit="1"/>
    </xf>
    <xf numFmtId="0" fontId="284" fillId="0" borderId="35" xfId="0" applyFont="1" applyBorder="1" applyAlignment="1">
      <alignment horizontal="left" shrinkToFit="1"/>
    </xf>
    <xf numFmtId="3" fontId="35" fillId="0" borderId="88" xfId="119" applyNumberFormat="1" applyFont="1" applyFill="1" applyBorder="1" applyAlignment="1">
      <alignment horizontal="center" vertical="center" wrapText="1"/>
    </xf>
    <xf numFmtId="3" fontId="35" fillId="0" borderId="89" xfId="119" applyNumberFormat="1" applyFont="1" applyFill="1" applyBorder="1" applyAlignment="1">
      <alignment horizontal="center" vertical="center" wrapText="1"/>
    </xf>
    <xf numFmtId="3" fontId="35" fillId="0" borderId="76" xfId="119" applyNumberFormat="1" applyFont="1" applyFill="1" applyBorder="1" applyAlignment="1">
      <alignment horizontal="center" vertical="center" wrapText="1"/>
    </xf>
    <xf numFmtId="3" fontId="29" fillId="0" borderId="0" xfId="119" applyNumberFormat="1" applyFont="1" applyFill="1" applyBorder="1" applyAlignment="1">
      <alignment horizontal="right"/>
    </xf>
    <xf numFmtId="0" fontId="35" fillId="0" borderId="0" xfId="0" applyFont="1" applyFill="1" applyBorder="1" applyAlignment="1">
      <alignment horizontal="right"/>
    </xf>
    <xf numFmtId="3" fontId="294" fillId="0" borderId="0" xfId="119" applyNumberFormat="1" applyFont="1" applyFill="1" applyBorder="1" applyAlignment="1">
      <alignment horizontal="right"/>
    </xf>
    <xf numFmtId="0" fontId="35" fillId="0" borderId="60" xfId="0" applyFont="1" applyFill="1" applyBorder="1" applyAlignment="1">
      <alignment horizontal="center" vertical="center" wrapText="1"/>
    </xf>
    <xf numFmtId="167" fontId="29" fillId="0" borderId="56" xfId="119" applyNumberFormat="1" applyFont="1" applyFill="1" applyBorder="1" applyAlignment="1">
      <alignment horizontal="center" vertical="center" shrinkToFit="1"/>
    </xf>
    <xf numFmtId="167" fontId="29" fillId="0" borderId="60" xfId="119" applyNumberFormat="1" applyFont="1" applyFill="1" applyBorder="1" applyAlignment="1">
      <alignment horizontal="center" vertical="center" shrinkToFit="1"/>
    </xf>
    <xf numFmtId="167" fontId="29" fillId="0" borderId="35" xfId="119" applyNumberFormat="1" applyFont="1" applyFill="1" applyBorder="1" applyAlignment="1">
      <alignment horizontal="center" vertical="center" shrinkToFit="1"/>
    </xf>
    <xf numFmtId="3" fontId="284" fillId="28" borderId="0" xfId="0" applyNumberFormat="1" applyFont="1" applyFill="1" applyBorder="1" applyAlignment="1">
      <alignment horizontal="right"/>
    </xf>
    <xf numFmtId="3" fontId="29" fillId="0" borderId="90" xfId="119" applyNumberFormat="1" applyFont="1" applyFill="1" applyBorder="1" applyAlignment="1">
      <alignment horizontal="center"/>
    </xf>
    <xf numFmtId="3" fontId="35" fillId="0" borderId="7" xfId="119" applyNumberFormat="1" applyFont="1" applyFill="1" applyBorder="1" applyAlignment="1">
      <alignment horizontal="center"/>
    </xf>
    <xf numFmtId="3" fontId="35" fillId="0" borderId="91" xfId="119" applyNumberFormat="1" applyFont="1" applyFill="1" applyBorder="1" applyAlignment="1">
      <alignment horizontal="center"/>
    </xf>
    <xf numFmtId="3" fontId="35" fillId="0" borderId="0" xfId="0" applyNumberFormat="1" applyFont="1" applyFill="1" applyBorder="1" applyAlignment="1">
      <alignment horizontal="right"/>
    </xf>
    <xf numFmtId="0" fontId="35" fillId="0" borderId="89" xfId="0" applyFont="1" applyFill="1" applyBorder="1" applyAlignment="1">
      <alignment horizontal="center" vertical="center" wrapText="1"/>
    </xf>
    <xf numFmtId="3" fontId="29" fillId="0" borderId="77" xfId="119" applyNumberFormat="1" applyFont="1" applyFill="1" applyBorder="1" applyAlignment="1">
      <alignment horizontal="center"/>
    </xf>
    <xf numFmtId="3" fontId="35" fillId="0" borderId="2" xfId="119" applyNumberFormat="1" applyFont="1" applyFill="1" applyBorder="1" applyAlignment="1">
      <alignment horizontal="center"/>
    </xf>
    <xf numFmtId="3" fontId="35" fillId="0" borderId="25" xfId="119" applyNumberFormat="1" applyFont="1" applyFill="1" applyBorder="1" applyAlignment="1">
      <alignment horizontal="center"/>
    </xf>
    <xf numFmtId="3" fontId="35" fillId="0" borderId="50" xfId="119" applyNumberFormat="1" applyFont="1" applyFill="1" applyBorder="1" applyAlignment="1">
      <alignment horizontal="center"/>
    </xf>
    <xf numFmtId="3" fontId="162" fillId="0" borderId="0" xfId="0" applyNumberFormat="1" applyFont="1" applyFill="1" applyBorder="1" applyAlignment="1">
      <alignment horizontal="right"/>
    </xf>
    <xf numFmtId="0" fontId="22" fillId="0" borderId="82" xfId="0" applyFont="1" applyBorder="1" applyAlignment="1">
      <alignment horizontal="center" vertical="center"/>
    </xf>
    <xf numFmtId="0" fontId="22" fillId="0" borderId="0" xfId="0" applyFont="1" applyBorder="1" applyAlignment="1">
      <alignment horizontal="center" vertical="center"/>
    </xf>
    <xf numFmtId="0" fontId="22" fillId="0" borderId="45" xfId="0" applyFont="1" applyBorder="1" applyAlignment="1">
      <alignment horizontal="center" vertical="center"/>
    </xf>
    <xf numFmtId="3" fontId="291" fillId="0" borderId="0" xfId="0" applyNumberFormat="1" applyFont="1" applyFill="1" applyBorder="1" applyAlignment="1">
      <alignment horizontal="right"/>
    </xf>
    <xf numFmtId="0" fontId="29" fillId="0" borderId="0" xfId="0" applyFont="1" applyFill="1" applyBorder="1" applyAlignment="1">
      <alignment horizontal="left" wrapText="1"/>
    </xf>
    <xf numFmtId="167" fontId="29" fillId="0" borderId="56" xfId="119" applyNumberFormat="1" applyFont="1" applyFill="1" applyBorder="1" applyAlignment="1">
      <alignment horizontal="right" vertical="center" shrinkToFit="1"/>
    </xf>
    <xf numFmtId="167" fontId="29" fillId="0" borderId="60" xfId="119" applyNumberFormat="1" applyFont="1" applyFill="1" applyBorder="1" applyAlignment="1">
      <alignment horizontal="right" vertical="center" shrinkToFit="1"/>
    </xf>
    <xf numFmtId="167" fontId="29" fillId="0" borderId="35" xfId="119" applyNumberFormat="1" applyFont="1" applyFill="1" applyBorder="1" applyAlignment="1">
      <alignment horizontal="right" vertical="center" shrinkToFit="1"/>
    </xf>
    <xf numFmtId="3" fontId="34" fillId="0" borderId="0" xfId="119" applyNumberFormat="1" applyFont="1" applyFill="1" applyAlignment="1">
      <alignment horizontal="left"/>
    </xf>
    <xf numFmtId="0" fontId="35" fillId="0" borderId="49" xfId="0" applyFont="1" applyFill="1" applyBorder="1" applyAlignment="1">
      <alignment horizontal="center" vertical="center" wrapText="1"/>
    </xf>
    <xf numFmtId="0" fontId="35" fillId="0" borderId="0" xfId="0" applyFont="1" applyFill="1" applyBorder="1" applyAlignment="1">
      <alignment horizontal="left" shrinkToFit="1"/>
    </xf>
  </cellXfs>
  <cellStyles count="366">
    <cellStyle name="          _x000d__x000a_shell=progman.exe_x000d__x000a_m" xfId="1"/>
    <cellStyle name=",." xfId="2"/>
    <cellStyle name="." xfId="3"/>
    <cellStyle name="??" xfId="4"/>
    <cellStyle name="?? [0.00]_ Att. 1- Cover" xfId="5"/>
    <cellStyle name="?? [0]" xfId="6"/>
    <cellStyle name="??&amp;O?&amp;H?_x0008__x000f__x0007_?_x0007__x0001__x0001_" xfId="7"/>
    <cellStyle name="??&amp;O?&amp;H?_x0008_??_x0007__x0001__x0001_" xfId="8"/>
    <cellStyle name="?_x001d_??%U©÷u&amp;H©÷9_x0008_?_x0009_s_x000a__x0007__x0001__x0001_" xfId="9"/>
    <cellStyle name="???? [0.00]_laroux" xfId="10"/>
    <cellStyle name="????_laroux" xfId="11"/>
    <cellStyle name="???[0]_?? DI" xfId="12"/>
    <cellStyle name="???_?? DI" xfId="13"/>
    <cellStyle name="??[0]_BRE" xfId="14"/>
    <cellStyle name="??_ ??? ???? " xfId="15"/>
    <cellStyle name="??A? [0]_ÿÿÿÿÿÿ_1_¢¬???¢â? " xfId="16"/>
    <cellStyle name="??A?_ÿÿÿÿÿÿ_1_¢¬???¢â? " xfId="17"/>
    <cellStyle name="?¡±¢¥?_?¨ù??¢´¢¥_¢¬???¢â? " xfId="18"/>
    <cellStyle name="?ðÇ%U?&amp;H?_x0008_?s_x000a__x0007__x0001__x0001_" xfId="19"/>
    <cellStyle name="_Belaz 19" xfId="20"/>
    <cellStyle name="_Book1" xfId="21"/>
    <cellStyle name="_LuuNgay29-12-2008DT  KAMAZ 1552 sua" xfId="22"/>
    <cellStyle name="•W_’·Šú‰p•¶" xfId="23"/>
    <cellStyle name="•W€_STDFOR" xfId="24"/>
    <cellStyle name="1" xfId="25"/>
    <cellStyle name="¹éºÐÀ²_±âÅ¸" xfId="26"/>
    <cellStyle name="2" xfId="27"/>
    <cellStyle name="20% - Accent1" xfId="28" builtinId="30" customBuiltin="1"/>
    <cellStyle name="20% - Accent2" xfId="29" builtinId="34" customBuiltin="1"/>
    <cellStyle name="20% - Accent3" xfId="30" builtinId="38" customBuiltin="1"/>
    <cellStyle name="20% - Accent4" xfId="31" builtinId="42" customBuiltin="1"/>
    <cellStyle name="20% - Accent5" xfId="32" builtinId="46" customBuiltin="1"/>
    <cellStyle name="20% - Accent6" xfId="33" builtinId="50" customBuiltin="1"/>
    <cellStyle name="3" xfId="34"/>
    <cellStyle name="4" xfId="35"/>
    <cellStyle name="40% - Accent1" xfId="36" builtinId="31" customBuiltin="1"/>
    <cellStyle name="40% - Accent2" xfId="37" builtinId="35" customBuiltin="1"/>
    <cellStyle name="40% - Accent3" xfId="38" builtinId="39" customBuiltin="1"/>
    <cellStyle name="40% - Accent4" xfId="39" builtinId="43" customBuiltin="1"/>
    <cellStyle name="40% - Accent5" xfId="40" builtinId="47" customBuiltin="1"/>
    <cellStyle name="40% - Accent6" xfId="41" builtinId="51" customBuiltin="1"/>
    <cellStyle name="52" xfId="42"/>
    <cellStyle name="6" xfId="43"/>
    <cellStyle name="60% - Accent1" xfId="44" builtinId="32" customBuiltin="1"/>
    <cellStyle name="60% - Accent2" xfId="45" builtinId="36" customBuiltin="1"/>
    <cellStyle name="60% - Accent3" xfId="46" builtinId="40" customBuiltin="1"/>
    <cellStyle name="60% - Accent4" xfId="47" builtinId="44" customBuiltin="1"/>
    <cellStyle name="60% - Accent5" xfId="48" builtinId="48" customBuiltin="1"/>
    <cellStyle name="60% - Accent6" xfId="49" builtinId="52" customBuiltin="1"/>
    <cellStyle name="Accent1" xfId="50" builtinId="29" customBuiltin="1"/>
    <cellStyle name="Accent2" xfId="51" builtinId="33" customBuiltin="1"/>
    <cellStyle name="Accent3" xfId="52" builtinId="37" customBuiltin="1"/>
    <cellStyle name="Accent4" xfId="53" builtinId="41" customBuiltin="1"/>
    <cellStyle name="Accent5" xfId="54" builtinId="45" customBuiltin="1"/>
    <cellStyle name="Accent6" xfId="55" builtinId="49" customBuiltin="1"/>
    <cellStyle name="AeE­ [0]_´eAN°yC￥ " xfId="56"/>
    <cellStyle name="ÅëÈ­ [0]_¿ì¹°Åë" xfId="57"/>
    <cellStyle name="AeE­ [0]_INQUIRY ¿?¾÷AßAø " xfId="58"/>
    <cellStyle name="ÅëÈ­ [0]_ÿÿÿÿÿÿ" xfId="59"/>
    <cellStyle name="AeE­_´eAN°yC￥ " xfId="60"/>
    <cellStyle name="ÅëÈ­_¿ì¹°Åë" xfId="61"/>
    <cellStyle name="AeE­_INQUIRY ¿?¾÷AßAø " xfId="62"/>
    <cellStyle name="ÅëÈ­_ÿÿÿÿÿÿ" xfId="63"/>
    <cellStyle name="APPEAR" xfId="64"/>
    <cellStyle name="args.style" xfId="65"/>
    <cellStyle name="AÞ¸¶ [0]_´eAN°yC￥ " xfId="66"/>
    <cellStyle name="ÄÞ¸¶ [0]_¿ì¹°Åë" xfId="67"/>
    <cellStyle name="AÞ¸¶ [0]_INQUIRY ¿?¾÷AßAø " xfId="68"/>
    <cellStyle name="ÄÞ¸¶ [0]_ÿÿÿÿÿÿ" xfId="69"/>
    <cellStyle name="AÞ¸¶_´eAN°yC￥ " xfId="70"/>
    <cellStyle name="ÄÞ¸¶_¿ì¹°Åë" xfId="71"/>
    <cellStyle name="AÞ¸¶_INQUIRY ¿?¾÷AßAø " xfId="72"/>
    <cellStyle name="ÄÞ¸¶_ÿÿÿÿÿÿ" xfId="73"/>
    <cellStyle name="Bad" xfId="74" builtinId="27" customBuiltin="1"/>
    <cellStyle name="Body" xfId="75"/>
    <cellStyle name="C?AØ_¿?¾÷CoE² " xfId="76"/>
    <cellStyle name="Ç¥ÁØ_´çÃÊ±¸ÀÔ»ý»ê" xfId="77"/>
    <cellStyle name="C￥AØ_´eAN°yC￥ " xfId="78"/>
    <cellStyle name="Ç¥ÁØ_¿ù°£¿ä¾àº¸°í" xfId="79"/>
    <cellStyle name="C￥AØ_¿μ¾÷CoE² " xfId="80"/>
    <cellStyle name="Ç¥ÁØ_°èÈ¹"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builtinId="22" customBuiltin="1"/>
    <cellStyle name="category" xfId="91"/>
    <cellStyle name="Centered Heading" xfId="92"/>
    <cellStyle name="CenterHead" xfId="93"/>
    <cellStyle name="Check Cell" xfId="94" builtinId="23" customBuiltin="1"/>
    <cellStyle name="Column_Title" xfId="95"/>
    <cellStyle name="Comma" xfId="96" builtinId="3"/>
    <cellStyle name="Comma  - Style1" xfId="97"/>
    <cellStyle name="Comma  - Style2" xfId="98"/>
    <cellStyle name="Comma  - Style3" xfId="99"/>
    <cellStyle name="Comma  - Style4" xfId="100"/>
    <cellStyle name="Comma  - Style5" xfId="101"/>
    <cellStyle name="Comma  - Style6" xfId="102"/>
    <cellStyle name="Comma  - Style7" xfId="103"/>
    <cellStyle name="Comma  - Style8" xfId="104"/>
    <cellStyle name="Comma %" xfId="105"/>
    <cellStyle name="Comma [0]" xfId="106" builtinId="6"/>
    <cellStyle name="Comma [0]_BANGCANDOI" xfId="107"/>
    <cellStyle name="Comma [00]" xfId="108"/>
    <cellStyle name="Comma 0.0" xfId="109"/>
    <cellStyle name="Comma 0.0%" xfId="110"/>
    <cellStyle name="Comma 0.0_22310 Draf Financial Statements - Hop nhat PDC" xfId="111"/>
    <cellStyle name="Comma 0.00" xfId="112"/>
    <cellStyle name="Comma 0.00%" xfId="113"/>
    <cellStyle name="Comma 0.00_22310 Draf Financial Statements - Hop nhat PDC" xfId="114"/>
    <cellStyle name="Comma 0.000" xfId="115"/>
    <cellStyle name="Comma 0.000%" xfId="116"/>
    <cellStyle name="Comma 0.000_22310 Draf Financial Statements - Hop nhat PDC" xfId="117"/>
    <cellStyle name="comma zerodec" xfId="118"/>
    <cellStyle name="Comma_BANGCANDOI" xfId="119"/>
    <cellStyle name="Comma_Worksheet in 2231 Worksheet of report" xfId="120"/>
    <cellStyle name="Comma0" xfId="121"/>
    <cellStyle name="Company Name" xfId="122"/>
    <cellStyle name="Copied" xfId="123"/>
    <cellStyle name="Co聭ma_Sheet1" xfId="124"/>
    <cellStyle name="CR Comma" xfId="125"/>
    <cellStyle name="CR Currency" xfId="126"/>
    <cellStyle name="Credit" xfId="127"/>
    <cellStyle name="Credit subtotal" xfId="128"/>
    <cellStyle name="Credit Total" xfId="129"/>
    <cellStyle name="Credit_22310 Draf Financial Statements - Hop nhat PDC" xfId="130"/>
    <cellStyle name="Currency %" xfId="131"/>
    <cellStyle name="Currency [00]" xfId="132"/>
    <cellStyle name="Currency 0.0" xfId="133"/>
    <cellStyle name="Currency 0.0%" xfId="134"/>
    <cellStyle name="Currency 0.0_22310 Draf Financial Statements - Hop nhat PDC" xfId="135"/>
    <cellStyle name="Currency 0.00" xfId="136"/>
    <cellStyle name="Currency 0.00%" xfId="137"/>
    <cellStyle name="Currency 0.00_22310 Draf Financial Statements - Hop nhat PDC" xfId="138"/>
    <cellStyle name="Currency 0.000" xfId="139"/>
    <cellStyle name="Currency 0.000%" xfId="140"/>
    <cellStyle name="Currency 0.000_22310 Draf Financial Statements - Hop nhat PDC" xfId="141"/>
    <cellStyle name="Currency0" xfId="142"/>
    <cellStyle name="Currency1" xfId="143"/>
    <cellStyle name="Date" xfId="144"/>
    <cellStyle name="Date Short" xfId="145"/>
    <cellStyle name="Date_Bao Cao Kiem Tra  trung bay Ke milk-yomilk CK 2" xfId="146"/>
    <cellStyle name="Debit" xfId="147"/>
    <cellStyle name="Debit subtotal" xfId="148"/>
    <cellStyle name="Debit Total" xfId="149"/>
    <cellStyle name="Debit_22310 Draf Financial Statements - Hop nhat PDC" xfId="150"/>
    <cellStyle name="Dezimal [0]_35ERI8T2gbIEMixb4v26icuOo" xfId="151"/>
    <cellStyle name="Dezimal_35ERI8T2gbIEMixb4v26icuOo" xfId="152"/>
    <cellStyle name="Dollar (zero dec)" xfId="153"/>
    <cellStyle name="Enter Currency (0)" xfId="154"/>
    <cellStyle name="Enter Currency (2)" xfId="155"/>
    <cellStyle name="Enter Units (0)" xfId="156"/>
    <cellStyle name="Enter Units (1)" xfId="157"/>
    <cellStyle name="Enter Units (2)" xfId="158"/>
    <cellStyle name="Entered" xfId="159"/>
    <cellStyle name="Euro" xfId="160"/>
    <cellStyle name="Explanatory Text" xfId="161" builtinId="53" customBuiltin="1"/>
    <cellStyle name="Fixed" xfId="162"/>
    <cellStyle name="Good" xfId="163" builtinId="26" customBuiltin="1"/>
    <cellStyle name="Grey" xfId="164"/>
    <cellStyle name="ha" xfId="165"/>
    <cellStyle name="Head 1" xfId="166"/>
    <cellStyle name="HEADER" xfId="167"/>
    <cellStyle name="Header1" xfId="168"/>
    <cellStyle name="Header2" xfId="169"/>
    <cellStyle name="Heading" xfId="170"/>
    <cellStyle name="Heading 1" xfId="171" builtinId="16" customBuiltin="1"/>
    <cellStyle name="Heading 2" xfId="172" builtinId="17" customBuiltin="1"/>
    <cellStyle name="Heading 3" xfId="173" builtinId="18" customBuiltin="1"/>
    <cellStyle name="Heading 4" xfId="174" builtinId="19" customBuiltin="1"/>
    <cellStyle name="Heading No Underline" xfId="175"/>
    <cellStyle name="Heading With Underline" xfId="176"/>
    <cellStyle name="Heading1" xfId="177"/>
    <cellStyle name="Heading2" xfId="178"/>
    <cellStyle name="HEADINGS" xfId="179"/>
    <cellStyle name="HEADINGSTOP" xfId="180"/>
    <cellStyle name="headoption" xfId="181"/>
    <cellStyle name="HIDE" xfId="182"/>
    <cellStyle name="Hoa-Scholl" xfId="183"/>
    <cellStyle name="Input" xfId="184" builtinId="20" customBuiltin="1"/>
    <cellStyle name="Input [yellow]" xfId="185"/>
    <cellStyle name="KHANH" xfId="186"/>
    <cellStyle name="Ledger 17 x 11 in" xfId="187"/>
    <cellStyle name="left" xfId="188"/>
    <cellStyle name="Link Currency (0)" xfId="189"/>
    <cellStyle name="Link Currency (2)" xfId="190"/>
    <cellStyle name="Link Units (0)" xfId="191"/>
    <cellStyle name="Link Units (1)" xfId="192"/>
    <cellStyle name="Link Units (2)" xfId="193"/>
    <cellStyle name="Linked Cell" xfId="194" builtinId="24" customBuiltin="1"/>
    <cellStyle name="MainHead" xfId="195"/>
    <cellStyle name="MARK" xfId="196"/>
    <cellStyle name="Migliaia (0)_CALPREZZ" xfId="197"/>
    <cellStyle name="Migliaia_ PESO ELETTR." xfId="198"/>
    <cellStyle name="Millares [0]_Well Timing" xfId="199"/>
    <cellStyle name="Millares_Well Timing" xfId="200"/>
    <cellStyle name="Milliers [0]_      " xfId="201"/>
    <cellStyle name="Milliers_      " xfId="202"/>
    <cellStyle name="Model" xfId="203"/>
    <cellStyle name="moi" xfId="204"/>
    <cellStyle name="Moneda [0]_Well Timing" xfId="205"/>
    <cellStyle name="Moneda_Well Timing" xfId="206"/>
    <cellStyle name="Monétaire [0]_      " xfId="207"/>
    <cellStyle name="Monétaire_      " xfId="208"/>
    <cellStyle name="n" xfId="209"/>
    <cellStyle name="n1" xfId="210"/>
    <cellStyle name="Neutral" xfId="211" builtinId="28" customBuiltin="1"/>
    <cellStyle name="New Times Roman" xfId="212"/>
    <cellStyle name="no dec" xfId="213"/>
    <cellStyle name="Normal" xfId="0" builtinId="0"/>
    <cellStyle name="Normal - Style1" xfId="214"/>
    <cellStyle name="Normal - 유형1" xfId="215"/>
    <cellStyle name="Normal_CF WP" xfId="216"/>
    <cellStyle name="Normal_chiphichung" xfId="217"/>
    <cellStyle name="Normal_Worksheet in 2231 Worksheet of report" xfId="218"/>
    <cellStyle name="Normale_ PESO ELETTR." xfId="219"/>
    <cellStyle name="Note" xfId="220" builtinId="10" customBuiltin="1"/>
    <cellStyle name="oft Excel]_x000d__x000a_Comment=open=/f ‚ðw’è‚·‚é‚ÆAƒ†[ƒU[’è‹`ŠÖ”‚ðŠÖ”“\‚è•t‚¯‚Ìˆê——‚É“o˜^‚·‚é‚±‚Æ‚ª‚Å‚«‚Ü‚·B_x000d__x000a_Maximized" xfId="221"/>
    <cellStyle name="oft Excel]_x000d__x000a_Comment=open=/f ‚ðŽw’è‚·‚é‚ÆAƒ†[ƒU[’è‹`ŠÖ”‚ðŠÖ”“\‚è•t‚¯‚Ìˆê——‚É“o˜^‚·‚é‚±‚Æ‚ª‚Å‚«‚Ü‚·B_x000d__x000a_Maximized" xfId="222"/>
    <cellStyle name="oft Excel]_x000d__x000a_Comment=The open=/f lines load custom functions into the Paste Function list._x000d__x000a_Maximized=2_x000d__x000a_Basics=1_x000d__x000a_A" xfId="223"/>
    <cellStyle name="oft Excel]_x000d__x000a_Comment=The open=/f lines load custom functions into the Paste Function list._x000d__x000a_Maximized=3_x000d__x000a_Basics=1_x000d__x000a_A" xfId="224"/>
    <cellStyle name="omma [0]_Mktg Prog" xfId="225"/>
    <cellStyle name="ormal_Sheet1_1" xfId="226"/>
    <cellStyle name="Output" xfId="227" builtinId="21" customBuiltin="1"/>
    <cellStyle name="Pattern_G¹t TTHG_2" xfId="228"/>
    <cellStyle name="per.style" xfId="229"/>
    <cellStyle name="Percent %" xfId="230"/>
    <cellStyle name="Percent % Long Underline" xfId="231"/>
    <cellStyle name="Percent %_22310 Draf Financial Statements - Hop nhat PDC" xfId="232"/>
    <cellStyle name="Percent (0)" xfId="233"/>
    <cellStyle name="Percent [0]" xfId="234"/>
    <cellStyle name="Percent [00]" xfId="235"/>
    <cellStyle name="Percent [2]" xfId="236"/>
    <cellStyle name="Percent 0.0%" xfId="237"/>
    <cellStyle name="Percent 0.0% Long Underline" xfId="238"/>
    <cellStyle name="Percent 0.0%_22310 Draf Financial Statements - Hop nhat PDC" xfId="239"/>
    <cellStyle name="Percent 0.00%" xfId="240"/>
    <cellStyle name="Percent 0.00% Long Underline" xfId="241"/>
    <cellStyle name="Percent 0.00%_22310 Draf Financial Statements - Hop nhat PDC" xfId="242"/>
    <cellStyle name="Percent 0.000%" xfId="243"/>
    <cellStyle name="Percent 0.000% Long Underline" xfId="244"/>
    <cellStyle name="Percent 0.000%_22310 Draf Financial Statements - Hop nhat PDC" xfId="245"/>
    <cellStyle name="PERCENTAGE" xfId="246"/>
    <cellStyle name="PrePop Currency (0)" xfId="247"/>
    <cellStyle name="PrePop Currency (2)" xfId="248"/>
    <cellStyle name="PrePop Units (0)" xfId="249"/>
    <cellStyle name="PrePop Units (1)" xfId="250"/>
    <cellStyle name="PrePop Units (2)" xfId="251"/>
    <cellStyle name="pricing" xfId="252"/>
    <cellStyle name="PSChar" xfId="253"/>
    <cellStyle name="PSHeading" xfId="254"/>
    <cellStyle name="regstoresfromspecstores" xfId="255"/>
    <cellStyle name="RevList" xfId="256"/>
    <cellStyle name="s]_x000d__x000a_spooler=yes_x000d__x000a_load=_x000d__x000a_Beep=yes_x000d__x000a_NullPort=None_x000d__x000a_BorderWidth=3_x000d__x000a_CursorBlinkRate=1200_x000d__x000a_DoubleClickSpeed=452_x000d__x000a_Programs=co" xfId="257"/>
    <cellStyle name="SHADEDSTORES" xfId="258"/>
    <cellStyle name="specstores" xfId="259"/>
    <cellStyle name="Standard_Anpassen der Amortisation" xfId="260"/>
    <cellStyle name="Style 1" xfId="261"/>
    <cellStyle name="subhead" xfId="262"/>
    <cellStyle name="Subtotal" xfId="263"/>
    <cellStyle name="T" xfId="264"/>
    <cellStyle name="T_BL 146" xfId="265"/>
    <cellStyle name="T_BL 195" xfId="266"/>
    <cellStyle name="T_Book1" xfId="267"/>
    <cellStyle name="T_Book1_BELAZ 7522-74" xfId="268"/>
    <cellStyle name="T_Book1_BL 104" xfId="269"/>
    <cellStyle name="T_Book1_BL 145" xfId="270"/>
    <cellStyle name="T_Book1_BL 160" xfId="271"/>
    <cellStyle name="T_Book1_Book1" xfId="272"/>
    <cellStyle name="T_Book1_Book1_Belaz 19" xfId="273"/>
    <cellStyle name="T_Book1_Book1_DT 9435.xls (Moi nhat)" xfId="274"/>
    <cellStyle name="T_Book1_LuuNgay11-01-2008Hoa BHXH 2006" xfId="275"/>
    <cellStyle name="T_Book1_Mau theo  BELAZ 2007" xfId="276"/>
    <cellStyle name="T_Book1_viet" xfId="277"/>
    <cellStyle name="T_Book1_xe KAMAZ 9427" xfId="278"/>
    <cellStyle name="T_Cac bao cao TB  Milk-Yomilk-co Ke- CK 1-Vinh Thang" xfId="279"/>
    <cellStyle name="T_Danh sach chua nop bcao trung bay CK 1 co ke tinh den 1-3-06" xfId="280"/>
    <cellStyle name="T_luong PCNKT -08" xfId="281"/>
    <cellStyle name="T_sua chua cham trung bay  mien Bac" xfId="282"/>
    <cellStyle name="T_XE  02 MD" xfId="283"/>
    <cellStyle name="T_XE  02 MD_Book1" xfId="284"/>
    <cellStyle name="T_XE 19 MD" xfId="285"/>
    <cellStyle name="T_XE 19 MD_Book1" xfId="286"/>
    <cellStyle name="Text Indent A" xfId="287"/>
    <cellStyle name="Text Indent B" xfId="288"/>
    <cellStyle name="Text Indent C" xfId="289"/>
    <cellStyle name="th" xfId="290"/>
    <cellStyle name="þ_x001d_ð¤_x000c_¯þ_x0014__x000d_¨þU_x0001_À_x0004_ _x0015__x000f__x0001__x0001_" xfId="291"/>
    <cellStyle name="þ_x001d_ð·_x000c_æþ'_x000d_ßþU_x0001_Ø_x0005_ü_x0014__x0007__x0001__x0001_" xfId="292"/>
    <cellStyle name="þ_x001d_ðÇ%Uý—&amp;Hý9_x0008_Ÿ_x0009_s_x000a__x0007__x0001__x0001_" xfId="293"/>
    <cellStyle name="þ_x001d_ðK_x000c_Fý_x001b__x000d_9ýU_x0001_Ð_x0008_¦)_x0007__x0001__x0001_" xfId="294"/>
    <cellStyle name="Tickmark" xfId="295"/>
    <cellStyle name="Title" xfId="296" builtinId="15" customBuiltin="1"/>
    <cellStyle name="Total" xfId="297" builtinId="25" customBuiltin="1"/>
    <cellStyle name="Valuta (0)_CALPREZZ" xfId="298"/>
    <cellStyle name="Valuta_ PESO ELETTR." xfId="299"/>
    <cellStyle name="viet" xfId="300"/>
    <cellStyle name="viet2" xfId="301"/>
    <cellStyle name="VN new romanNormal" xfId="302"/>
    <cellStyle name="VN time new roman" xfId="303"/>
    <cellStyle name="vnbo" xfId="304"/>
    <cellStyle name="vnhead1" xfId="305"/>
    <cellStyle name="vnhead2" xfId="306"/>
    <cellStyle name="vnhead3" xfId="307"/>
    <cellStyle name="vnhead4" xfId="308"/>
    <cellStyle name="vntxt1" xfId="309"/>
    <cellStyle name="vntxt2" xfId="310"/>
    <cellStyle name="W_STDFOR" xfId="311"/>
    <cellStyle name="Währung [0]_Compiling Utility Macros" xfId="312"/>
    <cellStyle name="Währung_Compiling Utility Macros" xfId="313"/>
    <cellStyle name="Warning Text" xfId="314" builtinId="11" customBuiltin="1"/>
    <cellStyle name="wrap" xfId="315"/>
    <cellStyle name="Wไhrung [0]_35ERI8T2gbIEMixb4v26icuOo" xfId="316"/>
    <cellStyle name="Wไhrung_35ERI8T2gbIEMixb4v26icuOo" xfId="317"/>
    <cellStyle name="XComma" xfId="318"/>
    <cellStyle name="XComma 0.0" xfId="319"/>
    <cellStyle name="XComma 0.00" xfId="320"/>
    <cellStyle name="XComma 0.000" xfId="321"/>
    <cellStyle name="XCurrency" xfId="322"/>
    <cellStyle name="XCurrency 0.0" xfId="323"/>
    <cellStyle name="XCurrency 0.00" xfId="324"/>
    <cellStyle name="XCurrency 0.000" xfId="325"/>
    <cellStyle name="xuan" xfId="326"/>
    <cellStyle name="เครื่องหมายสกุลเงิน [0]_FTC_OFFER" xfId="327"/>
    <cellStyle name="เครื่องหมายสกุลเงิน_FTC_OFFER" xfId="328"/>
    <cellStyle name="ปกติ_FTC_OFFER" xfId="329"/>
    <cellStyle name="똿뗦먛귟 [0.00]_PRODUCT DETAIL Q1" xfId="330"/>
    <cellStyle name="똿뗦먛귟_PRODUCT DETAIL Q1" xfId="331"/>
    <cellStyle name="믅됞 [0.00]_PRODUCT DETAIL Q1" xfId="332"/>
    <cellStyle name="믅됞_PRODUCT DETAIL Q1" xfId="333"/>
    <cellStyle name="백분율_††††† " xfId="334"/>
    <cellStyle name="뷭?_BOOKSHIP" xfId="335"/>
    <cellStyle name="쉼표 [0]_PAY-SUM-6" xfId="336"/>
    <cellStyle name="一般_00Q3902REV.1" xfId="337"/>
    <cellStyle name="千分位[0]_00Q3902REV.1" xfId="338"/>
    <cellStyle name="千分位_00Q3902REV.1" xfId="339"/>
    <cellStyle name="콤마 [ - 유형1" xfId="340"/>
    <cellStyle name="콤마 [ - 유형2" xfId="341"/>
    <cellStyle name="콤마 [ - 유형3" xfId="342"/>
    <cellStyle name="콤마 [ - 유형4" xfId="343"/>
    <cellStyle name="콤마 [ - 유형5" xfId="344"/>
    <cellStyle name="콤마 [ - 유형6" xfId="345"/>
    <cellStyle name="콤마 [ - 유형7" xfId="346"/>
    <cellStyle name="콤마 [ - 유형8" xfId="347"/>
    <cellStyle name="콤마 [0]_ 비목별 월별기술 " xfId="348"/>
    <cellStyle name="콤마_ 비목별 월별기술 " xfId="349"/>
    <cellStyle name="통화 [0]_††††† " xfId="350"/>
    <cellStyle name="통화_††††† " xfId="351"/>
    <cellStyle name="표준_(정보부문)월별인원계획" xfId="352"/>
    <cellStyle name="常规_4月份型体汇总表" xfId="353"/>
    <cellStyle name="桁区切り [0.00]_laroux" xfId="354"/>
    <cellStyle name="桁区切り_08-00 NET Summary" xfId="355"/>
    <cellStyle name="標準_05-12 Requirment by Client" xfId="356"/>
    <cellStyle name="貨幣 [0]_00Q3902REV.1" xfId="357"/>
    <cellStyle name="貨幣[0]_BRE" xfId="358"/>
    <cellStyle name="貨幣_00Q3902REV.1" xfId="359"/>
    <cellStyle name="通貨 [0.00]_laroux" xfId="360"/>
    <cellStyle name="通貨_laroux" xfId="361"/>
    <cellStyle name="非表示" xfId="362"/>
    <cellStyle name=" [0.00]_ Att. 1- Cover" xfId="363"/>
    <cellStyle name="_ Att. 1- Cover" xfId="364"/>
    <cellStyle name="?_ Att. 1- Cover" xfId="3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99" Type="http://schemas.openxmlformats.org/officeDocument/2006/relationships/externalLink" Target="externalLinks/externalLink295.xml"/><Relationship Id="rId303" Type="http://schemas.openxmlformats.org/officeDocument/2006/relationships/externalLink" Target="externalLinks/externalLink299.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324" Type="http://schemas.openxmlformats.org/officeDocument/2006/relationships/externalLink" Target="externalLinks/externalLink320.xml"/><Relationship Id="rId345" Type="http://schemas.openxmlformats.org/officeDocument/2006/relationships/theme" Target="theme/theme1.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268" Type="http://schemas.openxmlformats.org/officeDocument/2006/relationships/externalLink" Target="externalLinks/externalLink264.xml"/><Relationship Id="rId289" Type="http://schemas.openxmlformats.org/officeDocument/2006/relationships/externalLink" Target="externalLinks/externalLink285.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314" Type="http://schemas.openxmlformats.org/officeDocument/2006/relationships/externalLink" Target="externalLinks/externalLink310.xml"/><Relationship Id="rId335" Type="http://schemas.openxmlformats.org/officeDocument/2006/relationships/externalLink" Target="externalLinks/externalLink331.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58" Type="http://schemas.openxmlformats.org/officeDocument/2006/relationships/externalLink" Target="externalLinks/externalLink254.xml"/><Relationship Id="rId279" Type="http://schemas.openxmlformats.org/officeDocument/2006/relationships/externalLink" Target="externalLinks/externalLink275.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290" Type="http://schemas.openxmlformats.org/officeDocument/2006/relationships/externalLink" Target="externalLinks/externalLink286.xml"/><Relationship Id="rId304" Type="http://schemas.openxmlformats.org/officeDocument/2006/relationships/externalLink" Target="externalLinks/externalLink300.xml"/><Relationship Id="rId325" Type="http://schemas.openxmlformats.org/officeDocument/2006/relationships/externalLink" Target="externalLinks/externalLink321.xml"/><Relationship Id="rId346" Type="http://schemas.openxmlformats.org/officeDocument/2006/relationships/styles" Target="styles.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269" Type="http://schemas.openxmlformats.org/officeDocument/2006/relationships/externalLink" Target="externalLinks/externalLink265.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280" Type="http://schemas.openxmlformats.org/officeDocument/2006/relationships/externalLink" Target="externalLinks/externalLink276.xml"/><Relationship Id="rId315" Type="http://schemas.openxmlformats.org/officeDocument/2006/relationships/externalLink" Target="externalLinks/externalLink311.xml"/><Relationship Id="rId336" Type="http://schemas.openxmlformats.org/officeDocument/2006/relationships/externalLink" Target="externalLinks/externalLink332.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6" Type="http://schemas.openxmlformats.org/officeDocument/2006/relationships/externalLink" Target="externalLinks/externalLink2.xml"/><Relationship Id="rId238" Type="http://schemas.openxmlformats.org/officeDocument/2006/relationships/externalLink" Target="externalLinks/externalLink234.xml"/><Relationship Id="rId259" Type="http://schemas.openxmlformats.org/officeDocument/2006/relationships/externalLink" Target="externalLinks/externalLink255.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270" Type="http://schemas.openxmlformats.org/officeDocument/2006/relationships/externalLink" Target="externalLinks/externalLink266.xml"/><Relationship Id="rId291" Type="http://schemas.openxmlformats.org/officeDocument/2006/relationships/externalLink" Target="externalLinks/externalLink287.xml"/><Relationship Id="rId305" Type="http://schemas.openxmlformats.org/officeDocument/2006/relationships/externalLink" Target="externalLinks/externalLink301.xml"/><Relationship Id="rId326" Type="http://schemas.openxmlformats.org/officeDocument/2006/relationships/externalLink" Target="externalLinks/externalLink322.xml"/><Relationship Id="rId347" Type="http://schemas.openxmlformats.org/officeDocument/2006/relationships/sharedStrings" Target="sharedStrings.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externalLink" Target="externalLinks/externalLink203.xml"/><Relationship Id="rId228" Type="http://schemas.openxmlformats.org/officeDocument/2006/relationships/externalLink" Target="externalLinks/externalLink224.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260" Type="http://schemas.openxmlformats.org/officeDocument/2006/relationships/externalLink" Target="externalLinks/externalLink256.xml"/><Relationship Id="rId281" Type="http://schemas.openxmlformats.org/officeDocument/2006/relationships/externalLink" Target="externalLinks/externalLink277.xml"/><Relationship Id="rId316" Type="http://schemas.openxmlformats.org/officeDocument/2006/relationships/externalLink" Target="externalLinks/externalLink312.xml"/><Relationship Id="rId337" Type="http://schemas.openxmlformats.org/officeDocument/2006/relationships/externalLink" Target="externalLinks/externalLink333.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8" Type="http://schemas.openxmlformats.org/officeDocument/2006/relationships/externalLink" Target="externalLinks/externalLink214.xml"/><Relationship Id="rId239" Type="http://schemas.openxmlformats.org/officeDocument/2006/relationships/externalLink" Target="externalLinks/externalLink235.xml"/><Relationship Id="rId250" Type="http://schemas.openxmlformats.org/officeDocument/2006/relationships/externalLink" Target="externalLinks/externalLink246.xml"/><Relationship Id="rId271" Type="http://schemas.openxmlformats.org/officeDocument/2006/relationships/externalLink" Target="externalLinks/externalLink267.xml"/><Relationship Id="rId292" Type="http://schemas.openxmlformats.org/officeDocument/2006/relationships/externalLink" Target="externalLinks/externalLink288.xml"/><Relationship Id="rId306" Type="http://schemas.openxmlformats.org/officeDocument/2006/relationships/externalLink" Target="externalLinks/externalLink302.xml"/><Relationship Id="rId24" Type="http://schemas.openxmlformats.org/officeDocument/2006/relationships/externalLink" Target="externalLinks/externalLink20.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31" Type="http://schemas.openxmlformats.org/officeDocument/2006/relationships/externalLink" Target="externalLinks/externalLink127.xml"/><Relationship Id="rId327" Type="http://schemas.openxmlformats.org/officeDocument/2006/relationships/externalLink" Target="externalLinks/externalLink323.xml"/><Relationship Id="rId348" Type="http://schemas.openxmlformats.org/officeDocument/2006/relationships/calcChain" Target="calcChain.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240" Type="http://schemas.openxmlformats.org/officeDocument/2006/relationships/externalLink" Target="externalLinks/externalLink236.xml"/><Relationship Id="rId261" Type="http://schemas.openxmlformats.org/officeDocument/2006/relationships/externalLink" Target="externalLinks/externalLink257.xml"/><Relationship Id="rId14" Type="http://schemas.openxmlformats.org/officeDocument/2006/relationships/externalLink" Target="externalLinks/externalLink10.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282" Type="http://schemas.openxmlformats.org/officeDocument/2006/relationships/externalLink" Target="externalLinks/externalLink278.xml"/><Relationship Id="rId317" Type="http://schemas.openxmlformats.org/officeDocument/2006/relationships/externalLink" Target="externalLinks/externalLink313.xml"/><Relationship Id="rId338" Type="http://schemas.openxmlformats.org/officeDocument/2006/relationships/externalLink" Target="externalLinks/externalLink334.xml"/><Relationship Id="rId8" Type="http://schemas.openxmlformats.org/officeDocument/2006/relationships/externalLink" Target="externalLinks/externalLink4.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219" Type="http://schemas.openxmlformats.org/officeDocument/2006/relationships/externalLink" Target="externalLinks/externalLink215.xml"/><Relationship Id="rId230" Type="http://schemas.openxmlformats.org/officeDocument/2006/relationships/externalLink" Target="externalLinks/externalLink226.xml"/><Relationship Id="rId251" Type="http://schemas.openxmlformats.org/officeDocument/2006/relationships/externalLink" Target="externalLinks/externalLink247.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72" Type="http://schemas.openxmlformats.org/officeDocument/2006/relationships/externalLink" Target="externalLinks/externalLink268.xml"/><Relationship Id="rId293" Type="http://schemas.openxmlformats.org/officeDocument/2006/relationships/externalLink" Target="externalLinks/externalLink289.xml"/><Relationship Id="rId302" Type="http://schemas.openxmlformats.org/officeDocument/2006/relationships/externalLink" Target="externalLinks/externalLink298.xml"/><Relationship Id="rId307" Type="http://schemas.openxmlformats.org/officeDocument/2006/relationships/externalLink" Target="externalLinks/externalLink303.xml"/><Relationship Id="rId323" Type="http://schemas.openxmlformats.org/officeDocument/2006/relationships/externalLink" Target="externalLinks/externalLink319.xml"/><Relationship Id="rId328" Type="http://schemas.openxmlformats.org/officeDocument/2006/relationships/externalLink" Target="externalLinks/externalLink324.xml"/><Relationship Id="rId344" Type="http://schemas.openxmlformats.org/officeDocument/2006/relationships/externalLink" Target="externalLinks/externalLink340.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241" Type="http://schemas.openxmlformats.org/officeDocument/2006/relationships/externalLink" Target="externalLinks/externalLink237.xml"/><Relationship Id="rId246" Type="http://schemas.openxmlformats.org/officeDocument/2006/relationships/externalLink" Target="externalLinks/externalLink242.xml"/><Relationship Id="rId267" Type="http://schemas.openxmlformats.org/officeDocument/2006/relationships/externalLink" Target="externalLinks/externalLink263.xml"/><Relationship Id="rId288" Type="http://schemas.openxmlformats.org/officeDocument/2006/relationships/externalLink" Target="externalLinks/externalLink284.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262" Type="http://schemas.openxmlformats.org/officeDocument/2006/relationships/externalLink" Target="externalLinks/externalLink258.xml"/><Relationship Id="rId283" Type="http://schemas.openxmlformats.org/officeDocument/2006/relationships/externalLink" Target="externalLinks/externalLink279.xml"/><Relationship Id="rId313" Type="http://schemas.openxmlformats.org/officeDocument/2006/relationships/externalLink" Target="externalLinks/externalLink309.xml"/><Relationship Id="rId318" Type="http://schemas.openxmlformats.org/officeDocument/2006/relationships/externalLink" Target="externalLinks/externalLink314.xml"/><Relationship Id="rId339" Type="http://schemas.openxmlformats.org/officeDocument/2006/relationships/externalLink" Target="externalLinks/externalLink335.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334" Type="http://schemas.openxmlformats.org/officeDocument/2006/relationships/externalLink" Target="externalLinks/externalLink330.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57" Type="http://schemas.openxmlformats.org/officeDocument/2006/relationships/externalLink" Target="externalLinks/externalLink253.xml"/><Relationship Id="rId278" Type="http://schemas.openxmlformats.org/officeDocument/2006/relationships/externalLink" Target="externalLinks/externalLink274.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273" Type="http://schemas.openxmlformats.org/officeDocument/2006/relationships/externalLink" Target="externalLinks/externalLink269.xml"/><Relationship Id="rId294" Type="http://schemas.openxmlformats.org/officeDocument/2006/relationships/externalLink" Target="externalLinks/externalLink290.xml"/><Relationship Id="rId308" Type="http://schemas.openxmlformats.org/officeDocument/2006/relationships/externalLink" Target="externalLinks/externalLink304.xml"/><Relationship Id="rId329" Type="http://schemas.openxmlformats.org/officeDocument/2006/relationships/externalLink" Target="externalLinks/externalLink325.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340" Type="http://schemas.openxmlformats.org/officeDocument/2006/relationships/externalLink" Target="externalLinks/externalLink336.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263" Type="http://schemas.openxmlformats.org/officeDocument/2006/relationships/externalLink" Target="externalLinks/externalLink259.xml"/><Relationship Id="rId284" Type="http://schemas.openxmlformats.org/officeDocument/2006/relationships/externalLink" Target="externalLinks/externalLink280.xml"/><Relationship Id="rId319" Type="http://schemas.openxmlformats.org/officeDocument/2006/relationships/externalLink" Target="externalLinks/externalLink315.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330" Type="http://schemas.openxmlformats.org/officeDocument/2006/relationships/externalLink" Target="externalLinks/externalLink326.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externalLink" Target="externalLinks/externalLink249.xml"/><Relationship Id="rId274" Type="http://schemas.openxmlformats.org/officeDocument/2006/relationships/externalLink" Target="externalLinks/externalLink270.xml"/><Relationship Id="rId295" Type="http://schemas.openxmlformats.org/officeDocument/2006/relationships/externalLink" Target="externalLinks/externalLink291.xml"/><Relationship Id="rId309" Type="http://schemas.openxmlformats.org/officeDocument/2006/relationships/externalLink" Target="externalLinks/externalLink305.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320" Type="http://schemas.openxmlformats.org/officeDocument/2006/relationships/externalLink" Target="externalLinks/externalLink316.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341" Type="http://schemas.openxmlformats.org/officeDocument/2006/relationships/externalLink" Target="externalLinks/externalLink337.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264" Type="http://schemas.openxmlformats.org/officeDocument/2006/relationships/externalLink" Target="externalLinks/externalLink260.xml"/><Relationship Id="rId285" Type="http://schemas.openxmlformats.org/officeDocument/2006/relationships/externalLink" Target="externalLinks/externalLink281.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310" Type="http://schemas.openxmlformats.org/officeDocument/2006/relationships/externalLink" Target="externalLinks/externalLink306.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331" Type="http://schemas.openxmlformats.org/officeDocument/2006/relationships/externalLink" Target="externalLinks/externalLink327.xml"/><Relationship Id="rId1" Type="http://schemas.openxmlformats.org/officeDocument/2006/relationships/worksheet" Target="worksheets/sheet1.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54" Type="http://schemas.openxmlformats.org/officeDocument/2006/relationships/externalLink" Target="externalLinks/externalLink250.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275" Type="http://schemas.openxmlformats.org/officeDocument/2006/relationships/externalLink" Target="externalLinks/externalLink271.xml"/><Relationship Id="rId296" Type="http://schemas.openxmlformats.org/officeDocument/2006/relationships/externalLink" Target="externalLinks/externalLink292.xml"/><Relationship Id="rId300" Type="http://schemas.openxmlformats.org/officeDocument/2006/relationships/externalLink" Target="externalLinks/externalLink296.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321" Type="http://schemas.openxmlformats.org/officeDocument/2006/relationships/externalLink" Target="externalLinks/externalLink317.xml"/><Relationship Id="rId342" Type="http://schemas.openxmlformats.org/officeDocument/2006/relationships/externalLink" Target="externalLinks/externalLink338.xml"/><Relationship Id="rId202" Type="http://schemas.openxmlformats.org/officeDocument/2006/relationships/externalLink" Target="externalLinks/externalLink198.xml"/><Relationship Id="rId223" Type="http://schemas.openxmlformats.org/officeDocument/2006/relationships/externalLink" Target="externalLinks/externalLink219.xml"/><Relationship Id="rId244" Type="http://schemas.openxmlformats.org/officeDocument/2006/relationships/externalLink" Target="externalLinks/externalLink240.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265" Type="http://schemas.openxmlformats.org/officeDocument/2006/relationships/externalLink" Target="externalLinks/externalLink261.xml"/><Relationship Id="rId286" Type="http://schemas.openxmlformats.org/officeDocument/2006/relationships/externalLink" Target="externalLinks/externalLink282.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311" Type="http://schemas.openxmlformats.org/officeDocument/2006/relationships/externalLink" Target="externalLinks/externalLink307.xml"/><Relationship Id="rId332" Type="http://schemas.openxmlformats.org/officeDocument/2006/relationships/externalLink" Target="externalLinks/externalLink328.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13" Type="http://schemas.openxmlformats.org/officeDocument/2006/relationships/externalLink" Target="externalLinks/externalLink209.xml"/><Relationship Id="rId234" Type="http://schemas.openxmlformats.org/officeDocument/2006/relationships/externalLink" Target="externalLinks/externalLink230.xml"/><Relationship Id="rId2" Type="http://schemas.openxmlformats.org/officeDocument/2006/relationships/worksheet" Target="worksheets/sheet2.xml"/><Relationship Id="rId29" Type="http://schemas.openxmlformats.org/officeDocument/2006/relationships/externalLink" Target="externalLinks/externalLink25.xml"/><Relationship Id="rId255" Type="http://schemas.openxmlformats.org/officeDocument/2006/relationships/externalLink" Target="externalLinks/externalLink251.xml"/><Relationship Id="rId276" Type="http://schemas.openxmlformats.org/officeDocument/2006/relationships/externalLink" Target="externalLinks/externalLink272.xml"/><Relationship Id="rId297" Type="http://schemas.openxmlformats.org/officeDocument/2006/relationships/externalLink" Target="externalLinks/externalLink293.xml"/><Relationship Id="rId40" Type="http://schemas.openxmlformats.org/officeDocument/2006/relationships/externalLink" Target="externalLinks/externalLink36.xml"/><Relationship Id="rId115" Type="http://schemas.openxmlformats.org/officeDocument/2006/relationships/externalLink" Target="externalLinks/externalLink111.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301" Type="http://schemas.openxmlformats.org/officeDocument/2006/relationships/externalLink" Target="externalLinks/externalLink297.xml"/><Relationship Id="rId322" Type="http://schemas.openxmlformats.org/officeDocument/2006/relationships/externalLink" Target="externalLinks/externalLink318.xml"/><Relationship Id="rId343" Type="http://schemas.openxmlformats.org/officeDocument/2006/relationships/externalLink" Target="externalLinks/externalLink339.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5" Type="http://schemas.openxmlformats.org/officeDocument/2006/relationships/externalLink" Target="externalLinks/externalLink241.xml"/><Relationship Id="rId266" Type="http://schemas.openxmlformats.org/officeDocument/2006/relationships/externalLink" Target="externalLinks/externalLink262.xml"/><Relationship Id="rId287" Type="http://schemas.openxmlformats.org/officeDocument/2006/relationships/externalLink" Target="externalLinks/externalLink283.xml"/><Relationship Id="rId30" Type="http://schemas.openxmlformats.org/officeDocument/2006/relationships/externalLink" Target="externalLinks/externalLink2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312" Type="http://schemas.openxmlformats.org/officeDocument/2006/relationships/externalLink" Target="externalLinks/externalLink308.xml"/><Relationship Id="rId333" Type="http://schemas.openxmlformats.org/officeDocument/2006/relationships/externalLink" Target="externalLinks/externalLink329.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189" Type="http://schemas.openxmlformats.org/officeDocument/2006/relationships/externalLink" Target="externalLinks/externalLink185.xml"/><Relationship Id="rId3" Type="http://schemas.openxmlformats.org/officeDocument/2006/relationships/worksheet" Target="worksheets/sheet3.xml"/><Relationship Id="rId214" Type="http://schemas.openxmlformats.org/officeDocument/2006/relationships/externalLink" Target="externalLinks/externalLink210.xml"/><Relationship Id="rId235" Type="http://schemas.openxmlformats.org/officeDocument/2006/relationships/externalLink" Target="externalLinks/externalLink231.xml"/><Relationship Id="rId256" Type="http://schemas.openxmlformats.org/officeDocument/2006/relationships/externalLink" Target="externalLinks/externalLink252.xml"/><Relationship Id="rId277" Type="http://schemas.openxmlformats.org/officeDocument/2006/relationships/externalLink" Target="externalLinks/externalLink273.xml"/><Relationship Id="rId298" Type="http://schemas.openxmlformats.org/officeDocument/2006/relationships/externalLink" Target="externalLinks/externalLink294.xml"/></Relationships>
</file>

<file path=xl/drawings/drawing1.xml><?xml version="1.0" encoding="utf-8"?>
<xdr:wsDr xmlns:xdr="http://schemas.openxmlformats.org/drawingml/2006/spreadsheetDrawing" xmlns:a="http://schemas.openxmlformats.org/drawingml/2006/main">
  <xdr:twoCellAnchor>
    <xdr:from>
      <xdr:col>6</xdr:col>
      <xdr:colOff>371475</xdr:colOff>
      <xdr:row>0</xdr:row>
      <xdr:rowOff>0</xdr:rowOff>
    </xdr:from>
    <xdr:to>
      <xdr:col>6</xdr:col>
      <xdr:colOff>933450</xdr:colOff>
      <xdr:row>0</xdr:row>
      <xdr:rowOff>0</xdr:rowOff>
    </xdr:to>
    <xdr:sp macro="" textlink="">
      <xdr:nvSpPr>
        <xdr:cNvPr id="3095" name="Line 1"/>
        <xdr:cNvSpPr>
          <a:spLocks noChangeShapeType="1"/>
        </xdr:cNvSpPr>
      </xdr:nvSpPr>
      <xdr:spPr bwMode="auto">
        <a:xfrm flipH="1">
          <a:off x="77152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933450</xdr:colOff>
      <xdr:row>0</xdr:row>
      <xdr:rowOff>0</xdr:rowOff>
    </xdr:to>
    <xdr:sp macro="" textlink="">
      <xdr:nvSpPr>
        <xdr:cNvPr id="3096" name="Line 2"/>
        <xdr:cNvSpPr>
          <a:spLocks noChangeShapeType="1"/>
        </xdr:cNvSpPr>
      </xdr:nvSpPr>
      <xdr:spPr bwMode="auto">
        <a:xfrm flipH="1">
          <a:off x="77152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tminh\DA%20TA%20(D)\dulieu\GIATHANH%20%202013\Kiem%20toan%206T-13\Bao%20cao%20MDC%2030_06_2013(L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tminh\DA%20TA%20(D)\Lam\Du%20toan\DT\Luu\500KV\DUNG\dnht22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h3\d\LUUKEHOACH\kh2002theo%20KH159,160,161\tinh%20ton%20kho%20nam%2020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tminh\DA%20TA%20(D)\Xe%20Kamaz%20(DLCP)\DU_AN_VIEN_LAP\LONG\CAC_DU_AN_DIEN\DIEN_NA_DUONG\NAM1999\HO_SO_MOI_THAU_GOI_THAU_3\QUY_CHE_XET_THAU\BAN_LAM_VIEC_VOI_BO\TIEU_CHUAN_XET_THAU_(LONG).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dcbson\d\New%20Folder\Du%20an%20lap%20rap%20xe%20tai\KHANH\DTOAN\ThaiBinh\27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hiasethongtin\PHONG%20BAN\WINDOWS\Desktop\Hang\Dinh%20muc\DMU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ay01\c\Su-%20huong%20bao%20cao%20nhanh\TUAN\KEHOACH\N2001\XDKH2001\KH_tienluong_5nam.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ay01\c\My%20Documents\Tuan\KEHOACH\N2002\TL-K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ay01\c\My%20Documents\Tuan\KEHOACH\N2002\TL-HB.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hiasethongtin\phong%20ban\Nguyet%202007\Mong%20duong\Goi%205B\DC%20sai%20lech%20HSDT\CU8Kiemtr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KL%20kiem%20toan%202012\KL%20kiem%20toan%202012\My%20Documents\Clients\Clients%202005\VIDAMCO\Tr"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40%20Test%20tang%20&amp;%20tinh%20khau%20hao%20tai%20san"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Worksheet%20in%20%20US%20Financial%20Statements%20Ref.%20Workbook"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5510%20Tai%20san%20luu%20dong%20khac%20Combined%20Leadsheet"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My%20Documents\Nguyen\My%20Documents\Tau\Tau56c2001\Hqkt56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2262%20Proforma%20Report%20(BS,%20IS,%20CF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Worksheet%20in%20%20-Print-%20%20%20FS%20Sub-Classes%20-%20Consolidation%20-%20%20Trial%20Balance%202261A%20(11%2013%2001%209%2059%2045%20AM)"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Worksheet%20in%205640%20Fixed%20Assets%20Schedule"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Worksheet%20in%20(C)%205642%20Notes%20for%20FS%20(after%20adjusted)"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03\C\My%20Documents\KHZ2003-PAII-Officia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KL%20kiem%20toan%202012\KL%20kiem%20toan%202012\Documents%20and%20Settings\h\My%20Documents\BD.T1."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9.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ay04\c\Nhatky2005\Vat%20tu%20Q%20II-2004-t.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BD.T1.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My%20Documents\Quang\KE%20HOACH\KHOAN%20PHI\Kiem%20tra%20khoan%20phi%209%20thang%2020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SE6380\TOP1\MISS_&#168;&#207;&#161;&#192;\ORIGINAL\&#168;&#207;&#161;&#192;_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Kiem%20tra%20khoan%20phi%20nam%20200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My%20Documents\Pham%20Anh%20Tuan\Ha\thu&#253;o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Tuan2004\KH%202004%20(II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Giathanh-tonkh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GTcongdoan%20PX2(HU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ay1\d\My%20Documents\mai\dt%20moi\LCD%20Lai%20Xuan.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5642%20Kiem%20tra%20KHTS%20trong%20ki%20-%20Thiet%20bi%20dien%202006"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Thong%20ke%2001-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5641%20Kiem%20tra%20tang%20giam%20tai%20san%20Thiet%20bi%20dien%202005%20sau%20dieu%20chinh"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AU\Hoang\BCCQVIEN\KETOANTONGHO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kd2_11\d\A-KHOI\L-HL\cdo-cau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co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au1_04\copy\Tam\Tru(_S)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inh-van-hoang\system%20(c)\A-KHOI\V-CAILAN\CLAN-T1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Tkd2_11\d\THUVIEN\272-01\Mo\Mo27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tt1\khtt1\My%20Documents\Hai%203\Tuong%20duong%20110kV\Gia%20du%20thau4_2.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PAY44%20to%20Pay%2045-Thai.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Ben%20luc%20-%20%20TA(ha-hanh)-Thai%20sosanh.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Hungpg14.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Ttldhd3-2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Phanchia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Tkd2_11\d\C-Tra\congvan\luongCAU%20KHE%20MET.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tkkt-ddcau-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ay5\c\MAY5\PROJECT\hungyen\tkkt\goi1l2\DT1kmlan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cb1\d\TL\SCode-Son%20La.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Tba-UB.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Startup" Target="Tuan's%20Documents/Cau%20yeu-373/Tong%20hop-373-%20PA2.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Startup" Target="Tuan's%20Documents/Cau%20yeu%20-%20Final/Tong%20hop381.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Duonggia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Tkd2_09\c\Ph99\TNTKKT\moi\DTmoilan3.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dt-nmXM-HL-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KL%20kiem%20toan%202012\KL%20kiem%20toan%202012\Documents%20and%20Settings\Welcome\My%20Document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erver\qt02\Nhap.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KL%20kiem%20toan%202012\KL%20kiem%20toan%202012\Documents%20and%20Settings\HH%20Tran\My%20Document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KL%20kiem%20toan%202012\KL%20kiem%20toan%202012\mem%20BMC%20chong%20v&#216;ut\so%20cai%20&amp;bc.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ay02\SETUP%20(D)\Documents%20and%20Settings\mit\My%20Documents\Huu%202004\HD\TU%20LIEU%20HD\HANG%20GAM%20T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uong_kh\dung_chung\My%20Documents\NHA%20CNVH%20KRONG%20BU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2\SETUP%20(D)\Documents%20and%20Settings\Administrator.HUU-6ZI1BB3CDKY\My%20Documents\Huu%202005\HD%202005\Mau%20Giai%20Thecao%20so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resario\c\My%20Documents\tantt\NHA%20CNVH%20KRONG%20BU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ay02\SETUP%20(D)\Khai\Mong%20duong\N&#168;m%202006\HUONG\Thau%20BTL2%20SUMITOMO\BOQ.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qtToa%20xe%2030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toaxe30T-QT2003TV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2\D\My%20Documents\QLVT-MP\Huyen.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hiasethongtin\phong%20ban\Dautu\Thang\thoa\Quyettoan\tuong%20rao%20bao%20ve%20khu%20doi%20xe_Trammang%20Nui%20Beo.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tminh\DA%20TA%20(D)\My%20Documents\Huy%20dung%20xoa\My%20Documents\Tam%20A\Thang%208\luongthang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tminh\DA%20TA%20(D)\My%20Documents\Huy%20dung%20xoa\My%20Documents\Tam%20A\Thang%208\thnhap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ktminh\DA%20TA%20(D)\My%20Documents\Huy%20dung%20xoa\My%20Documents\Tam%20A\Thang%208\thu%20nhap4.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Hung%20DA\AT-ANH\PARKER\My%20Documents\HS00\DTTK\parker\Dieuchinh\Quote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Hung%20DA\AT-ANH\PARKER\My%20Documents\HS00\BAOGIA\Mien%20nam\Namconson_SK\09-st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thuat3\d\My%20Documents\Phi\Thuc%20hien\Ha%20moong\THUY\My%20Documents\NTCUONG\NHA%20MAY%20CON%20XUAN%20LOC\@Kehoach-duan\PHUMY_2-1\chieu_24-11\DAUTHAU\DANG_TRIEN_KHAI\diendamcamau\ammonia%20storage\6823%20PS%20170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Thanh_binh\@thanhbinh\My%20Documents\Hanoi%20drainage\&#35211;&#31309;CP7a\06-20%20Temp%20NK.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Thanh_binh\@thanhbinh\My%20Documents\Hanoi%20drainage\&#35211;&#31309;CP7a\06-22%20Eui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Kthuat3\d\My%20Documents\Phi\Thuc%20hien\Ha%20moong\THUY\My%20Documents\NTCUONG\NHA%20MAY%20CON%20XUAN%20LOC\@Kehoach-duan\PHUMY_2-1\DexuatgiaHD\06-12\DAUTHAU\DANG_TRIEN_KHAI\diendamcamau\ammonia%20storage\AMMONIA%20TANK%20REV%202%20BIS%2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TA022-N2\Construction\prevcost\6823%20-%20PETROVIETNAM%20CaMau\Rev3%20-%2024_04_02\Estimate3\6823%20CW%20EST%20Rev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Bthuy\@share\KIM_PHU\CAONGAN\Lan2_12-02\Du%20toan%20A%20&amp;%20B%20-%20PA%2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Kthuat3\d\My%20Documents\Phi\Thuc%20hien\Ha%20moong\Hoang\Du%20toan\My%20Documents\NTCUONG\NHA%20MAY%20CON%20XUAN%20LOC\@Kehoach-duan\PHUMY_2-1\Hd_P2\TH.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BANGCANDO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Thanh_binh\@thanhbinh\My%20Documents\PORT_COST_haiphong_3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thuat3\d\My%20Documents\Phi\Thuc%20hien\Ha%20moong\Hoang\Du%20toan\My%20Documents\NTCUONG\NHA%20MAY%20CON%20XUAN%20LOC\@Kehoach-duan\PHUMY_2-1\DexuatgiaHD\06-12\DAUTHAU\DANG_TRIEN_KHAI\diendamcamau\ammonia%20storage\AMMONIA%20TANK%20REV%202%20BIS%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Pc11\d\PH-TRINH\Dutoan\BINHPHUOC\CauBan.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c03\d\tke-ct\BI-TRIEU\BCNCKT\DUTOAN\DENBU2P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Pc07\d\dutoan\DTOAN-XL\tayninh\CHINHSUA\DTSUA\DeoHVan\GDoan2\GDoan2S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c08\d\trinh\vidu.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Pc07\d\dutoan\DTOAN-XL\KENHXANG\kxang-thamdinh.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c02\d\TRUNGSON\KHU32HA\Trson-sua\dtoan-5,2ha.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Pc03\d\CANHAN\TAN-ANH\Cau-basau\Dtcaubasau.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3\c\DUTOAN\QNam\Adiem-So\TKKT15-28-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CS3408\Standard\RPT.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Hungnd\dutoan\DUTOAN\Dg%20Ho%20chi%20Minh\DRong-Tarut%20BV\C.TrungDuyet\AD_TR.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ay03\dutoan\DUTOAN\DANANG\Thuan%20Phuoc\Cau%20Thuan%20Phuoc\TKKT\DCTKKTTPhuoc-H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Vinh-dt\c\DUTOAN\DINHMUC\KS06.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Crossh~1"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ay1\c\phong\traly\tru4\BTINHT4S.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Kthuat3\d\My%20Documents\Phi\Thuc%20hien\Ha%20moong\Hoang\Du%20toan\My%20Documents\A1_Traly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Pc16\D\thang-sadeco\KL.Thoatnuoc.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Vinh\d\PHUONG%20TRINH\DU%20TOAN\TRAVINH\Cau_Kenh%20Xang\DT_BCNCKT.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219.xml.rels><?xml version="1.0" encoding="UTF-8" standalone="yes"?>
<Relationships xmlns="http://schemas.openxmlformats.org/package/2006/relationships"><Relationship Id="rId1" Type="http://schemas.microsoft.com/office/2006/relationships/xlExternalLinkPath/xlPathMissing" Target="Worksheet%20in%20Colu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AFD\DUTOAN\BTHUAN\NDPHUQUY\NDPQSUA\BTHUAN\NDPHUQUY\DUTOAN\Tiengiang\HOICUT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Worksheet%20in%20bd1-500"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J:\Tai%20Lieu\Tai_Lieu\TLK.%20toan\Khac\Tuyet\NGANHANG\MAUBAO~1\KQKT-C~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ay2\c\My%20Documents\AnhNQT\BcTc\MauBCaoTQLy\BCao.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ay02\d\Dung\Dau%20thau\Hung%20Yen\nc-may.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QL2%20-%20Vinh%20Phuc.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LIEN\C\1\VIETNAMBuilding%2017%20R&amp;D\HONG\1\-SECTION.XLT"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ktminh\DA%20TA%20(D)\My%20Documents\quanlykho\kho_oto_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LVTD\MSOffice\EXCEL\LUC\HY35.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THAIVIET\My%20Documents\Bao%20cao%20ngay%20Quang%20Ninh.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tha\Tai%20Chinh-%20QT-Halang.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May1\c\My%20Documents\BANG%20LUONG2%20-%20THANH.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tminh\DA%20TA%20(D)\My%20Documents\LuuNgay17-12-2007PH.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ktminh\DA%20TA%20(D)\My%20Documents\Theo%20doi%20SL%20Than%20nhap%20kh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Documents%20and%20Settings\Administrator.HAIDANG.000\My%20Documents\DoAn\MLCN\Thach2.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ktminh\DA%20TA%20(D)\My%20Documents\Huong\THANH%20TUYEN\quet%20voi.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tminh\DA%20TA%20(D)\My%20Documents\Huong\THANH%20TUYEN\lat%20vat\du%20tru%20cai%20tao%20nha%20tam%20doi%20song.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TTT03\pccc1\don%20gia%20ld-PCC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274.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OAN\D\MHOAN\500DQ-DN\fan2\CAPITAL\220DTXL\PLQN9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Kttt04\dulieu%20(c)\My%20Documents\@%20LCD\500KV\Gia%20chuan%20500KV%20Ha%20Tinh%20-%20Thuong%20Tin\KlgMong-Cot.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Huan\c\KHUYEN\110\TKKTTC\TAN\Naduong-Tienyen\3Tpho\2002\3TP-HP.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1-Thietke\1-DATA\D-HAI\1-THIETK\PHATTIN\DA%2027-2\DT-P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1-Thietke\1-DATA\D-HAI\1-THIETK\PHATTIN\DA%2027-2\1-Thietke\DATA\D-HAI\QT41-42\QT-HC\QT-HC.XLS" TargetMode="External"/></Relationships>
</file>

<file path=xl/externalLinks/_rels/externalLink245.xml.rels><?xml version="1.0" encoding="UTF-8" standalone="yes"?>
<Relationships xmlns="http://schemas.openxmlformats.org/package/2006/relationships"><Relationship Id="rId1" Type="http://schemas.microsoft.com/office/2006/relationships/xlExternalLinkPath/xlPathMissing" Target="Quy%2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inh\D\08%20BC%20T-CHINH%20+%20THUE\THUE%202001\BCTHUE-01+0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Minh\d\KE%20TOAN%202002\KT02-200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hung\My%20Documents\Cuong%20Docs\Thien%20Long\bao%20cao%20t12\Johnson%20&amp;%20Johnson%20-baby\Form%20Mau%20Bao%20Cao\CUA%20HANG%20LY%20THIEN%20TOAN%20-%202004\NX%20AAA\LY%20THIEN%20TOAN%20NAM%202004\NX%207\DULIEU\DNTN%20PHUC%20THINH%20-2003\KT"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ktminh\DA%20TA%20(D)\My%20Documents\HTECK%202001\Form%20&amp;%20Bieu%20mau\HTC%20form%20bieu%20ma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DIEN%20BC%20DUYET\QL3\110kV%20QL3.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ater.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T2\c\-HUAN\d-songcu.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Tuongan\C\HUYEN\LINHTINH\giathau-vanhdai3.xls" TargetMode="External"/></Relationships>
</file>

<file path=xl/externalLinks/_rels/externalLink253.xml.rels><?xml version="1.0" encoding="UTF-8" standalone="yes"?>
<Relationships xmlns="http://schemas.openxmlformats.org/package/2006/relationships"><Relationship Id="rId1" Type="http://schemas.microsoft.com/office/2006/relationships/xlExternalLinkPath/xlPathMissing" Target="VSP-th.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T_phuong\hs99\LANGSON\NADUONG\Arch_KL.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R.PHUONG\C\USERS\HUONG\DToand_y%20PL-SS%20XNCGioi.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May01\backup%20(d)\USERS\Giang%20Ha%20Dong\Thanh%20Toan%20Voi%20A\Tram%20Dong%20Xuan\Thanh%20toan%20dot%203.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A:\tang1234.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ADC.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cb1\d\Ph.XDCB1\THAI\NHAM\My%20Documents\Hoai\LUU\CUONG\DU-TOAN\H-PHONG\LO272\DZ-22K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26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Ha-Dong\thanh%20toan.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oan\PMU5\TDT%20GIAI%20DOAN%20I\HAO\DTSC\CAU-CHE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oan\PMU5\TDT%20GIAI%20DOAN%20I\KHECOSC.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oan\PMU5\TDT%20GIAI%20DOAN%20I\LVTRIN~1.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huyKD\Giaduthau(thuy).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An\c\My%20Documents\HcVdien\tkcdcn\TKKT\THKLHCV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DIEN%20BC%20DUYET\Dien%20vanhdai3\Dutoan\274.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huhien\c\MSOFFICE\EXCEL\PROGRAM\H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LIEN\C\1\VIETNAMBuilding%2017%20R&amp;D\TUAN\BRIDGE\BINH\18M\18T_H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LIEN\C\1\VIETNAMBuilding%2017%20R&amp;D\KU2%20Fevr.\Nippon.KU2%20Evol."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Documents%20and%20Settings\minh\Desktop\Thanh%20Binh\Tham%20dinh%20artex\DUTOAN%20TD%20(COC%20THAP%20TANG).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tda1\c-ktda1\My%20Documents\Viet%20Hung\Thanh%20quyet%20toan\Dien%20ngoai%20nha%20HB.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GocSau(moi).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My%20Documents\DToan35KV\TramCatT.Yen-B.Xa.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My%20Documents\Km4_TQ_HN%20(moi).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May01\backup%20(d)\BN-PR-21-03\KM13-14\My%20Documents\Nguyen\Gia32.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May5\disk%20c\CPU-KH\Nen%20yeu\BOOK1.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May1\c\HOAITHUONG\BAO%20CAO%20XNT%20CK%2010\LE_HUONG\UNC_GIAY%20NHAN%20NO.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May1\c\ANH\BCDT-05\BANRA\BCDT-05\LE\03-05(KHAITHUE).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Missvan\D\BCDT-01\PXK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May1\c\KT%20NOI%20BO\MSOFFICE\EXCEL\DT107TD.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May01\backup%20(d)\bach\2003\CONGTR~1\XiMang\KIEMTOAN\KTMDCU~1.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Administrator\My%20Documents\Tai%20lieu%202006%20cua%20ngoc%20son\T1.07.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Documents%20and%20Settings\hoc%20vien\Desktop\dongtien%202008.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chiasethongtin\C.TRUONG%20PX\Lam\Du%20toan\DT\Luu\500KV\DN-TBINH.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A:\Hiep\Thanh%20Toan\CS3408\Standard\RPT.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Hai\K&#213;%20ho&#185;ch\Thanh%20Toan\DOCUMENT\DAUTHAU\Dungquat\GOI3\DUNGQUAT-6.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Chiasethongtin\phong%20ban\PH99\BACNAM\TKKT\DTOAN\dtk486.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Giacong2\c\2689\Q\&#22283;&#20839;\99Q3284INA&#24314;&#36896;\96\Q2573(2ND)\&#21488;&#22609;&#20013;&#27833;RFCC&#27604;&#36611;&#34920;.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ktminh\DA%20TA%20(D)\Dung%20Quat\Goi%202\TH5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2008_LCT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y3\c\intefood\DATA\B_Phu%20Thai%20HP\FY%2001-02\Fundamental%20Track\MSOffice\Excel\XL97\FA\FA300600.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8Q\3533\Q\98Q2943e.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8Q\3533\Q\Book2.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8Q\98Q3016.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6Q\96q2588\PANEL.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9Q\99Q3657\99Q3299(REV.0).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9Q\99Q3657\99Q3299(REV.1).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Xdcb1\d\Ph.XDCB1\THAI\Dutoan%20MD6KV.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chiasethongtin\C.TRUONG%20PX\Lam\Du%20toan\DT\Luu\500KV\DUNG\dnht220.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chiasethongtin\C.TRUONG%20PX\Xe%20Kamaz%20(DLCP)\DU_AN_VIEN_LAP\LONG\CAC_DU_AN_DIEN\DIEN_NA_DUONG\NAM1999\HO_SO_MOI_THAU_GOI_THAU_3\QUY_CHE_XET_THAU\BAN_LAM_VIEC_VOI_BO\TIEU_CHUAN_XET_THAU_(LONG).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chiasethongtin\phong%20ban\Nguyet%202007\Mong%20duong\Goi%205B\DC%20sai%20lech%20HSDT\Ha\thu&#253;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Clients\Clients%202005\VIDAMCO\Trial%20Balance%20%20Y2005%20-%20Final.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Documents%20and%20Settings\h\My%20Documents\BD.T1.06.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Documents%20and%20Settings\Welcome\My%20Documents\Dung\SSTduong%2007\So%20cai.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Documents%20and%20Settings\Welcome\My%20Documents\Dung\SSTduong%2007\My%20Documents\&#174;&#185;i%20d&#173;"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Documents%20and%20Settings\Welcome\My%20Documents\Dung\SSTduong%2007\Documents%20and%20Setti"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Documents%20and%20Settings\HH%20Tran\My%20Documents\Hoc%20Ke%20toan%20may\men%20bich%202006%2013-3%20i"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em%20BMC%20chong%20v&#216;ut\so%20cai%20&amp;bc.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Huy%20dung%20xoa\My%20Documents\Tam%20A\Thang%208\luongthang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Huy%20dung%20xoa\My%20Documents\Tam%20A\Thang%208\thnhap8.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Huy%20dung%20xoa\My%20Documents\Tam%20A\Thang%208\thu%20nhap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etoan02\SETUP%20(D)\Documents%20and%20Settings\hoc%20vien\Desktop\Documents%20and%20Settings\HungNV\Desktop\thinh\Khu%201-2%20phuong%20l&#170;%20l&#238;i%20(Giai%20&#174;o&#185;n%20II).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QL2%20-%20Vinh%20Phuc.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quanlykho\kho_oto_2002.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Documents%20and%20Settings\THAIVIET\My%20Documents\Bao%20cao%20ngay%20Quang%20Nin"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Documents%20and%20Settings\cnhn\Local%20Settings\Temporary%20Internet%20File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LuuNgay17-12-2007PH.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Theo%20doi%20SL%20Than%20nhap%20kho.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Huong\THANH%20TUYEN\quet%20voi.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Huong\THANH%20TUYEN\lat%20vat\du%20tru%20cai%20tao%20nha%20tam%20doi%20song.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Documents%20and%20Settings\hung\My%20Documents\Cuong%20Docs\Thien%20Long\bao%20"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HTECK%202001\Form%20&amp;%20Bieu%20mau\HTC%20form%20bieu%20ma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D\Tu&#202;n%20quy&#213;t%20to&#184;n%20c&#184;c%20c&#171;ng%20tr&#215;nh%20XDCB\TG%20Vinh.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Ha-Dong\thanh%20toan.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Toan\PMU5\TDT%20GIAI%20DOAN%20I\HAO\DTSC\CAU-CH"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Toan\PMU5\TDT%20GIAI%20DOAN%20I\KHECOSC.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Toan\PMU5\TDT%20GIAI%20DOAN%20I\LVTRIN~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ThuyKD\Giaduthau(thuy).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MAN%20HINH\VANPHONG\Thang%203\Documents%20and%20Settings\minh\Desktop\Thanh"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My%20Documents\Documents%20and%20Settings\Administrator\My%20Documents\Tai%20lieu%202006%20cua"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KL%20kiem%20toan%202012\Bao%20cao%20MDC%2031_12_2012.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TM%20TSCD.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D:\Documents%20and%20Settings\VNQUAN\Desktop\chiphichu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E:\chiphichu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DOCUMENT\DAUTHAU\Dungquat\GOI3\DUNGQUAT-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My%20Documents\Giang\guicaccongt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tminh\DA%20TA%20(D)\Documents%20and%20Settings\VNQUAN\Desktop\Bao%20cao%20Kiem%20toan%206T-11%20(da%20d.chi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ung%20Quat\Nhom%20GC\New%20Folder\My%20Documents\3533\98Q\3533\Q\98Q2943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ung%20Quat\Nhom%20GC\New%20Folder\My%20Documents\3533\99Q\99Q3657\99Q3299(REV.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IEN2\C\WINDOWS\TEMP\3533\98Q\98Q301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PH99\BACNAM\TKKT\DTOAN\dtk486.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IA%20THANH%20Nam%202014%20dang%20lam\GIA%20THANH%202014\thang%2012%20(%20Chua%20kiem%20toan%20)%20Thay%20doi%2020.01.2015%20IN%20BIEU\chiphichung.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My%20Documents\T&#202;n\Excel\TRALUO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Tr&#182;%20l&#173;uong%20Phong%20b&#215;%20-%20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oanh\c\LOC\PTS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iacong2\c\98v\V0194\V0194-ID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hiasethongtin\c.truong%20px\Dung%20Quat\Goi%202\TH5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1\d\DC%20duong%20day%2035kV%20Cai%20lan%20Ho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Y5\Setup%20(D)\Son\B-CAOQ~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cb1\d\Luu_Tru\Ltb_ktkh\DZ220KV_Dau_Noi_sau_tram_500kV_Ha_Tinh\Gia_thau_Gui_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uan\c\Anh%20Tuan\WB2-1A\HaTinh\CanLoc\SonLo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cb1\d\Ph.XDCB1\THAI\TUYENQUA\phuong\TuyenQuang\TBA110kV85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dcb1\d\Ph.XDCB1\THAI\TUYENQUA\phuong\HaNam\Ctao%20luoi%20khu%20Chau%20Giang%20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Phong%20Kinh%20Te\LUC\EXCEL\Th&#199;u\Du%20thau%20Y&#170;n%20Minh%20-%20H&#181;%20Gian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Thang%20KT%202001\Ho%20so%20thau\Du%20thau%20Huu%20Lung%20-%20Lang%20S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iasethongtin\PHONG%20BAN\Lam\Du%20toan\DT\Luu\500KV\DN-TBINH.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07\c\Congviec\Ta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cbson\d\CS3408\Standard\RP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1Ninh\CT-2004\BacNinh-2004\BA-QL3\DU-TOAN\Ha%20Ap\Dt-dd04-XayMoi.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y08\d\DO-HUONG\GT-BO\TKTC10-8\phong%20nen\DT-THL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tminh\DA%20TA%20(D)\Lam\Du%20toan\DT\Luu\500KV\DN-TBINH.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KHthang11"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B:\DOCUMENT\DAUTHAU\Dungquat\GOI3\DUNGQUAT-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cb1\d\Ph.XDCB1\THAI\T-Dung\Cong%20trinh\Hai%20Duong\Chi%20Linh\TT%20Pha%20Lai\D0,4-TBA%20BinhDuon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cb1\d\Ph.XDCB1\THAI\THIET\CQ.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My%20Documents\CHO%20ROC)\Ban%20khoan%20cho%20roc%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ay2\c\My%20Documents\243VT%20Tong%20duy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cb1\d\Ph.XDCB1\THAI\LUU\HUNG\Tkedado,mte,qminh,lhoa\TK35%20-%20Lien%20Ho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dcb1\d\C-trinh\TK35%20-%20AC70%20(ma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y08\d\Congviec\T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y07\tvc%20(c)\Son\NLuong-MB\TK-KT-TC\Bac-Kan\KhungTen\Khungten-3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dcb1\d\Ph.XDCB1\THAI\CAPITAL\110TKKT\dongxua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dcb1\d\Ph.XDCB1\THAI\TUYENQUA\phuong\bangtinh\tuy&#170;n%20quang\mo%20rong%20110%20t_quang.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Xdcb1\d\Ph.XDCB1\THAI\TUYENQUA\phuong\TuyenQuang\YenBai\DTTBAYbai.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Xdcb1\d\Ph.XDCB1\THAI\HSluu\BQLCT\Hs&#172;DVT\110KV%20H&#181;%20Trung\phuong\bangtinh\tuy&#170;n%20quang\mo%20rong%20110%20t_quang.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TNHC-TBINH-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ESD\P3(Qg-Bao)\Kiemtr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LVTD\MSOffice\EXCEL\LUC\DT%20DZ%2022+TBA%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ntry"/>
      <sheetName val="CDPS"/>
      <sheetName val="BS"/>
      <sheetName val="BSout"/>
      <sheetName val="PL1"/>
      <sheetName val="PL2"/>
      <sheetName val="Tinh LCTT"/>
      <sheetName val="LCTT"/>
      <sheetName val="LCB"/>
      <sheetName val="LCTT (2)"/>
      <sheetName val="Thue TNDN"/>
      <sheetName val="PPLN"/>
      <sheetName val="Trich truoc S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-56439234195</v>
          </cell>
        </row>
      </sheetData>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Q1-02"/>
      <sheetName val="Q2-02"/>
      <sheetName val="Q3-02"/>
      <sheetName val="XL4Poppy"/>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Sheet1"/>
      <sheetName val="Dec31"/>
      <sheetName val="Jan2"/>
      <sheetName val="Jan3"/>
      <sheetName val="Jan4"/>
      <sheetName val="Jan6"/>
      <sheetName val="Jan7"/>
      <sheetName val="Jan8"/>
      <sheetName val="Jan9"/>
      <sheetName val="Jan10"/>
      <sheetName val="2001"/>
      <sheetName val="2002"/>
      <sheetName val="Tong hop"/>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________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BLDG"/>
      <sheetName val="LUONG CHO HUU"/>
      <sheetName val="thu BHXH,YT"/>
      <sheetName val="Phan bo"/>
      <sheetName val="Luong T5-04"/>
      <sheetName val="THLK2"/>
      <sheetName val="Ga"/>
      <sheetName val="Ca"/>
      <sheetName val="rau"/>
      <sheetName val="Thit"/>
      <sheetName val="Gia vi"/>
      <sheetName val="Gao"/>
      <sheetName val="Quyet toan1"/>
      <sheetName val="Quyet Toan2"/>
      <sheetName val="TH"/>
      <sheetName val="Outlets"/>
      <sheetName val="PGs"/>
      <sheetName val="Jan11"/>
      <sheetName val="Jan13"/>
      <sheetName val="Jan14"/>
      <sheetName val="Jan15"/>
      <sheetName val="Jan16"/>
      <sheetName val="Jan17"/>
      <sheetName val="Jan18"/>
      <sheetName val="Jan20"/>
      <sheetName val="Jan21"/>
      <sheetName val="HUNG"/>
      <sheetName val="THO"/>
      <sheetName val="HOA"/>
      <sheetName val="TINH"/>
      <sheetName val="THONG"/>
      <sheetName val="XXXXXXX0"/>
      <sheetName val="XXXXXXX1"/>
      <sheetName val="BOQ FORM FOR INQÕIRY"/>
      <sheetName val="Bia "/>
      <sheetName val="Muc luc"/>
      <sheetName val="Thuyet minh PA1"/>
      <sheetName val="kl xaychan khay"/>
      <sheetName val="?¬’P‰¿ì¬?-BLDG"/>
      <sheetName val="?¬P¿ì¬?-BLDG"/>
      <sheetName val="?쒕?-BLDG"/>
      <sheetName val="SC 231"/>
      <sheetName val="SC 410"/>
      <sheetName val="GVL"/>
      <sheetName val="tam"/>
      <sheetName val="PTDG"/>
      <sheetName val="DTCT"/>
      <sheetName val="DGBQ"/>
      <sheetName val="DGDT"/>
      <sheetName val="Gia trung thau"/>
      <sheetName val="Thanh toan dot 1"/>
      <sheetName val="DTXL"/>
      <sheetName val="THXL"/>
      <sheetName val="dieuphoida"/>
      <sheetName val="dieuphoidat"/>
      <sheetName val="Phan tich VT"/>
      <sheetName val="TKe VT"/>
      <sheetName val="Du tru Vat tu"/>
      <sheetName val="PTDGDT"/>
      <sheetName val="TSCD"/>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BLDG"/>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CT 1md &amp; dau conM"/>
      <sheetName val="Overhead &amp; Profit B-1"/>
      <sheetName val="Bang ngang"/>
      <sheetName val="Bang doc"/>
      <sheetName val="B cham cong"/>
      <sheetName val="Btt lu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thietbi"/>
      <sheetName val="Chi tiet dmn gia khoi phuc"/>
      <sheetName val="10_x0000__x0000__x0000__x0000__x0000__x0000_"/>
      <sheetName val="?+Invoice!$DF$57?-BLDG"/>
      <sheetName val="=??????-BLDG"/>
      <sheetName val="Dec#1"/>
      <sheetName val="Chart1"/>
      <sheetName val="DI-ESTI"/>
      <sheetName val="??+Invoice!$DF$57?????-BLDG"/>
      <sheetName val="CT 1md &amp; dae cong"/>
      <sheetName val="dg "/>
      <sheetName val="0_x0010_000000"/>
      <sheetName val="MTL$-INTER"/>
      <sheetName val="DA0463BQ"/>
      <sheetName val="Chi tiet don gia khgi phuc"/>
      <sheetName val="Sc #34"/>
      <sheetName val="BCDP_x0005_"/>
      <sheetName val="NKC _x0003__x0000__x0000_TM1_x0006__x0000__x0000_SC 111_x0002__x0000__x0000_NH_x0006__x0000__x0000_SC 131_x0006__x0000__x0000_SC 133_x0006__x0000__x0000_SC 141_x0006__x0000__x0000_SC 152_x0005__x0000__x0000_SC154_x0006__x0000__x0000_SC 331_x0005__x0000__x0000_SC333_x0006__x0000__x0000_Sc 334_x0006__x0000__x0000_SC 411_x0006__x0000__x0000_SC 511_x000b__x0000__x0000_SC 642 loan_x0006__x0000__x0000_SCT642_x0006__x0000__x0000_Sheet3_x0004__x0000__x0000_211A_x0004__x0000__x0000_211B_x0006__x0000__x0000_SCT5"/>
      <sheetName val="10_x0000_"/>
      <sheetName val="KhanhThuong"/>
      <sheetName val="PlotDat4"/>
      <sheetName val="Coc40x40c-"/>
      <sheetName val="Han13"/>
      <sheetName val="Disch"/>
      <sheetName val="Pack"/>
      <sheetName val="Delivery"/>
      <sheetName val="M50"/>
      <sheetName val="M48"/>
      <sheetName val="M45"/>
      <sheetName val="M38"/>
      <sheetName val="D.Order"/>
      <sheetName val="Report"/>
      <sheetName val="Report.Delivery"/>
      <sheetName val="Monthly"/>
      <sheetName val="?öm÷²??öm?-BLDG"/>
      <sheetName val="T.hopCPXDho_x0000_n_x0000_hanh (2)"/>
      <sheetName val="LK cp _x0000_dcb"/>
      <sheetName val="GDTH_x0000_5"/>
      <sheetName val="Ph_x0000_n_x0000__x0000_ich _x0000_a_x0000_ tu"/>
      <sheetName val="quy 1"/>
      <sheetName val="quy 2"/>
      <sheetName val="6 thang"/>
      <sheetName val="quy 3"/>
      <sheetName val="9 TH"/>
      <sheetName val="quy4"/>
      <sheetName val="nam"/>
      <sheetName val="Sheet11"/>
      <sheetName val="Sheet12"/>
      <sheetName val="FORM OF PROPNSAL RFP-003"/>
      <sheetName val="Hoi phe nu"/>
      <sheetName val="THANG#"/>
      <sheetName val="Sheet("/>
      <sheetName val="Sheed7"/>
      <sheetName val="A`r3"/>
      <sheetName val="Apb4"/>
      <sheetName val="N@"/>
      <sheetName val="Don gaa chi tiet"/>
      <sheetName val="XL4Poppq"/>
      <sheetName val="FH"/>
      <sheetName val="10??????"/>
      <sheetName val="Tro gaup"/>
      <sheetName val="?+Anvoice!$DF$57?-BLDG"/>
      <sheetName val="?¬P¿ì¬?"/>
      <sheetName val="?þÎ£O??þÎ?-BLDG"/>
      <sheetName val="???¡¯P¡ë??¨¬???-BLDG"/>
      <sheetName val="?þÎ£O????-BLDG"/>
      <sheetName val="?þÎ+Invoice!$DF$57£O??þÎ?-BLDG"/>
      <sheetName val="???¡¦P???i???-BLDG"/>
      <sheetName val="?¬P¿ì??-BLDG"/>
      <sheetName val="?¬P??¬?-BLDG"/>
      <sheetName val="¬+Invoice!$DF$57P¿ì¬?-BLDG"/>
      <sheetName val="PHANG5"/>
      <sheetName val="Chiet tinh dz22"/>
      <sheetName val="TIEUHAO"/>
      <sheetName val="Sheat4"/>
      <sheetName val="PNT-QUOT-#3"/>
      <sheetName val="COAT&amp;WRAP-QIOT-#3"/>
      <sheetName val="NhapHD"/>
      <sheetName val="INHOADON"/>
      <sheetName val="DataSource"/>
      <sheetName val="Danhsach KH"/>
      <sheetName val="GIA VON"/>
      <sheetName val="DS 11"/>
      <sheetName val="Module2"/>
      <sheetName val="BC"/>
      <sheetName val="DG"/>
      <sheetName val="_x0001_pr2"/>
      <sheetName val="V_x000c_(No V-c)"/>
      <sheetName val="SC_x0000_133"/>
      <sheetName val="QC 152"/>
      <sheetName val="SC 41_x0011_"/>
      <sheetName val="SC _x0014_42 loan"/>
      <sheetName val="SCT_x0011_54"/>
      <sheetName val="CT aong"/>
      <sheetName val="FORM OF PROPOSAL RFP-00Ê"/>
      <sheetName val="XL4Wÿÿÿÿ"/>
      <sheetName val="Phan tich don gia chi&quot;tiet"/>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IBASE"/>
      <sheetName val="T.@_x000c__x0000__x0001__x0000__x0000__x0000__x0003_Ú_x0000__x0000_&lt;_x001f__x0000__x0000__x0000_"/>
      <sheetName val="XL4Po_x0000_p_x0010_"/>
      <sheetName val="_x0010_HANG1"/>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Congig"/>
      <sheetName val="Overhead &amp; Ԁ_x0000__x0000__x0000_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sheetData sheetId="388"/>
      <sheetData sheetId="389"/>
      <sheetData sheetId="390" refreshError="1"/>
      <sheetData sheetId="391"/>
      <sheetData sheetId="392"/>
      <sheetData sheetId="393"/>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sheetData sheetId="438"/>
      <sheetData sheetId="439" refreshError="1"/>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sheetData sheetId="496"/>
      <sheetData sheetId="497"/>
      <sheetData sheetId="498" refreshError="1"/>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CN kho doi"/>
      <sheetName val="CTHTchua TTn?ib?"/>
      <sheetName val="CN2004 N?p TCT"/>
      <sheetName val="Sheet3"/>
      <sheetName val="pt0-1"/>
      <sheetName val="kp0-1"/>
      <sheetName val="0-1"/>
      <sheetName val="pt2-3"/>
      <sheetName val="thkp2-3"/>
      <sheetName val="clvl"/>
      <sheetName val="2-3"/>
      <sheetName val="cl1-2"/>
      <sheetName val="thkp1-2"/>
      <sheetName val="clvl1-2"/>
      <sheetName val="1-2"/>
      <sheetName val="["/>
      <sheetName val="C.t)êt C.ty"/>
      <sheetName val="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_x0001_Y_x0000__x0004__x0000__x0000__x0000__x0001_Y_x0000__x0004__x0000__x0000__x0000_ 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ª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²_x0001_Y_x0000__x0004__x0000__x0000__x0000_³_x0001_Y_x0000__x0004__x0000__x0000__x0000_´_x0001_"/>
      <sheetName val="_x0001_Y_x0000__x0004__x0000__x0000__x0000_¶_x0001_Y_x0000__x0004__x0000__x0000__x0000_·_x0001_Y_x0000__x0004__x0000__x0000__x0000_¸_x0001_Y_x0000__x0004__x0000__x0000__x0000_¹_x0001_Y_x0000__x0004__x0000__x0000__x0000_º_x0001_Y_x0000__x0004__x0000__x0000__x0000_»_x0001_Y_x0000__x0004__x0000__x0000__x0000_¼_x0001_Y_x0000__x0004__x0000__x0000__x0000_½_x0001_Y_x0000__x0004__x0000__x0000__x0000_¾_x0001_Y_x0000__x0004__x0000__x0000__x0000_¿_x0001_Y_x0000__x0004__x0000__x0000__x0000_À_x0001_"/>
      <sheetName val="_x0001_Y_x0000__x0004__x0000__x0000__x0000_Â_x0001_Y_x0000__x0004__x0000__x0000__x0000_Ã_x0001_Y_x0000__x0004__x0000__x0000__x0000_Ä_x0001_Y_x0000__x0004__x0000__x0000__x0000_Å_x0001_Y_x0000__x0004__x0000__x0000__x0000_Æ_x0001_Y_x0000__x0004__x0000__x0000__x0000_Ç_x0001_Y_x0000__x0004__x0000__x0000__x0000_È_x0001_Y_x0000__x0004__x0000__x0000__x0000_É_x0001_Y_x0000__x0004__x0000__x0000__x0000_Ê_x0001_Y_x0000__x0004__x0000__x0000__x0000_Ë_x0001_Y_x0000__x0004__x0000__x0000__x0000_Ì_x0001_"/>
      <sheetName val="tra-vat-lieu"/>
      <sheetName val="Thuc thanh"/>
      <sheetName val="KLDG_x0014_T&lt;120% (2)"/>
      <sheetName val="_x0018_XXXXXX0"/>
      <sheetName val="N/ Ca.N"/>
      <sheetName val="CTHTchưa TTn᳙ibộ"/>
      <sheetName val="T.HDÔ CN"/>
      <sheetName val="PEDESB"/>
      <sheetName val="tkkt-ql38-1-g-2"/>
      <sheetName val="DCNCII"/>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MTO REV.0"/>
      <sheetName val="TH_DTXL_luu"/>
      <sheetName val="TN"/>
      <sheetName val="ND"/>
      <sheetName val="dtxl-du_x0000_n_x0000_"/>
      <sheetName val="MTL$-INTER"/>
      <sheetName val="CTHTc(u_x0000_ _x0000_T*?ib?"/>
      <sheetName val="CN kho ðoi"/>
      <sheetName val="CTHTchýa TTn?i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4_???_x0001_Y?_x0004_???_x0001_Y?_x0004_???_x0001_Y?_x0004_???_x0001_Y?_x0004_???_x0001_Y?_x0004_???_x0001_Y?_x0004_???_x0001_Y?_x0004_???_x0001_Y?_x0004_???_x0001_Y?_x0004_???_x0001_Y?_x0004_???_x0001_"/>
      <sheetName val="_x0001_Y?_x0004_???_x0001_Y?_x0004_???_x0001_Y?_x0004_??? _x0001_Y?_x0004_???¡_x0001_Y?_x0004_???¢_x0001_Y?_x0004_???£_x0001_Y?_x0004_???¤_x0001_Y?_x0004_???¥_x0001_Y?_x0004_???¦_x0001_Y?_x0004_???§_x0001_Y?_x0004_???¨_x0001_"/>
      <sheetName val="_x0001_Y?_x0004_???ª_x0001_Y?_x0004_???«_x0001_Y?_x0004_???¬_x0001_Y?_x0004_???­_x0001_Y?_x0004_???®_x0001_Y?_x0004_???¯_x0001_Y?_x0004_???°_x0001_Y?_x0004_???±_x0001_Y?_x0004_???²_x0001_Y?_x0004_???³_x0001_Y?_x0004_???´_x0001_"/>
      <sheetName val="_x0001_Y?_x0004_???¶_x0001_Y?_x0004_???·_x0001_Y?_x0004_???¸_x0001_Y?_x0004_???¹_x0001_Y?_x0004_???º_x0001_Y?_x0004_???»_x0001_Y?_x0004_???¼_x0001_Y?_x0004_???½_x0001_Y?_x0004_???¾_x0001_Y?_x0004_???¿_x0001_Y?_x0004_???À_x0001_"/>
      <sheetName val="_x0001_Y?_x0004_???Â_x0001_Y?_x0004_???Ã_x0001_Y?_x0004_???Ä_x0001_Y?_x0004_???Å_x0001_Y?_x0004_???Æ_x0001_Y?_x0004_???Ç_x0001_Y?_x0004_???È_x0001_Y?_x0004_???É_x0001_Y?_x0004_???Ê_x0001_Y?_x0004_???Ë_x0001_Y?_x0004_???Ì_x0001_"/>
      <sheetName val="chitimc"/>
      <sheetName val="btra"/>
      <sheetName val="T1-05"/>
      <sheetName val="T2-05"/>
      <sheetName val="T3-05"/>
      <sheetName val="T4-05"/>
      <sheetName val="T5-05"/>
      <sheetName val="T6-05"/>
      <sheetName val="T7-05"/>
      <sheetName val="T8-05"/>
      <sheetName val="T9-05"/>
      <sheetName val="T10-05"/>
      <sheetName val="T11-05"/>
      <sheetName val="T12-05"/>
      <sheetName val="BANGTRA"/>
      <sheetName val="gtxl-euone(11m)"/>
      <sheetName val="t02"/>
      <sheetName val="BaoVe"/>
      <sheetName val="Tr Cay"/>
      <sheetName val="T071"/>
      <sheetName val="TRONG CAY T8 (2)"/>
      <sheetName val="DTCTtÑuy"/>
      <sheetName val="VL_x0000__x0000__x0000__x0000__x0000__x0000__x0000__x0000_"/>
      <sheetName val="V@PN"/>
      <sheetName val="gtxl-duoîe(11m)"/>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CN Tl￸04"/>
      <sheetName val="Tra_bang"/>
      <sheetName val="_pmb"/>
      <sheetName val="BaocaoC.noHopC."/>
      <sheetName val="ATM"/>
      <sheetName val="BCA"/>
      <sheetName val="Anca"/>
      <sheetName val="TT Luong"/>
      <sheetName val="TTATM"/>
      <sheetName val="Duyet"/>
      <sheetName val="_"/>
      <sheetName val="dtxl-du"/>
      <sheetName val="CTHTchua TTn_ib_"/>
      <sheetName val="CN2004 N_p TCT"/>
      <sheetName val="giႀ￸nhan cong"/>
      <sheetName val="CTHTchýa TTn_ib_"/>
      <sheetName val="N_ Ca.N"/>
      <sheetName val="dtxl-du?n?"/>
      <sheetName val="_x0001_Y?_x0004_???’_x0001_Y?_x0004_???“_x0001_Y?_x0004_???”_x0001_Y?_x0004_???"/>
      <sheetName val="_x0001_Y?_x0004_???ž_x0001_Y?_x0004_???Ÿ_x0001_Y?_x0004_??? _x0001_Y?_x0004_???"/>
      <sheetName val="_x0001_Y?_x0004_???ª_x0001_Y?_x0004_???«_x0001_Y?_x0004_???¬_x0001_Y?_x0004_???"/>
      <sheetName val="_x0001_Y?_x0004_???¶_x0001_Y?_x0004_???·_x0001_Y?_x0004_???¸_x0001_Y?_x0004_???"/>
      <sheetName val="_x0001_Y?_x0004_???Â_x0001_Y?_x0004_???Ã_x0001_Y?_x0004_???Ä_x0001_Y?_x0004_???"/>
      <sheetName val="CTHTc(u? ?T*?ib?"/>
      <sheetName val="_x0001_Y?_x0004_???_x0001_Y?_x0004_???_x0001_Y?_x0004_???_x0001_Y?_x0004_???"/>
      <sheetName val="_x0001_Y?_x0004_????_x0001_Y?_x0004_???_x0001_Y?_x0004_??? _x0001_Y?_x0004_???"/>
      <sheetName val="VL????????"/>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CTHTc(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x0004_???_x0001_Y?_x0004_???_x0001_Y?_x0004_??? _x0001_Y?_x0004_???"/>
      <sheetName val="CN Tl?04"/>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VapLieu"/>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Box-Girder"/>
      <sheetName val="1-2???????????냼η?_x0004_??????钌έ????????넬η?????????????????_x0016_[tkkt-ql38-1-g-2.xls][???????????놐η"/>
      <sheetName val="DG "/>
      <sheetName val="1-2???????????냼η?_x0004_??????钌έ?????"/>
      <sheetName val="VL________"/>
      <sheetName val="_x0001_Y_x0000__x0004__x0000__x0000__x0000__x0001_Y_x0000__x0004__x0000__x0000__x0000__x0001_Y_x0000__x0004__x0000__x0000__x0000_ _x0001_Y_x0000__x0004__x0000__x0000__x0000_"/>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1-2_x0000__x0000__x0000__x0000__x0000__x0000__x0000__x0000__x0000__x0000__x0000_냼η_x0000__x0004__x0000__x0000__x0000__x0000__x0000__x0000_钌έ_x0000__x0000__x0000__x0000__x0000__x0000__x0000__x0000_넬η_x0000__x0000__x0000__x0000__x0000__x0000__x0000__x0000__x0000__x0000__x0000__x0000__x0000__x0000__x0000__x0000__x0000__x0016_[tkkt-ql38-1-g-2.xls][_x0000__x0000__x0000__x0000__x0000__x0000__x0000__x0000__x0000__x0000__x0000_놐η"/>
      <sheetName val="1-2_x0000__x0000__x0000__x0000__x0000__x0000__x0000__x0000__x0000__x0000__x0000_냼η_x0000__x0004__x0000__x0000__x0000__x0000__x0000__x0000_钌έ_x0000__x0000__x0000__x0000__x0000_"/>
      <sheetName val="YYYYYYYYYYY"/>
      <sheetName val="YYY Y¡Y¢Y£Y¤Y¥Y¦Y§Y¨"/>
      <sheetName val="YªY«Y¬Y­Y®Y¯Y°Y±Y²Y³Y´"/>
      <sheetName val="Y¶Y·Y¸Y¹YºY»Y¼Y½Y¾Y¿YÀ"/>
      <sheetName val="YÂYÃYÄYÅYÆYÇYÈYÉYÊYËYÌ"/>
      <sheetName val="TSO_CHUNG"/>
      <sheetName val="ctTBA"/>
      <sheetName val="_x0000__x0004__x0000__x0000__x0000_™_x0001_Y_x0000__x0004__x0000__x0000__x0000_š_x0001_Y_x0000__x0004__x0000__x0000__x0000_›_x0001_Y_x0000__x0004__x0000__x0000__x0000_œ_x0001_"/>
      <sheetName val="7_x0010_000000"/>
      <sheetName val="T_HDÔ_CN"/>
      <sheetName val="TH_x000d_DTXL-luu"/>
      <sheetName val="CPXD-TT-04-G_x0011_"/>
      <sheetName val="DTCT_x000d_G1"/>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VL_x0000_"/>
      <sheetName val="_x0001_Y_x0000__x0004__x0000_?_x0001_Y_x0000__x0004__x0000__x0001_Y_x0000__x0004__x0000_ _x0001_Y_x0000__x0004__x0000_"/>
      <sheetName val="gi??nhan cong"/>
      <sheetName val="?_x0004_???™_x0001_Y?_x0004_???š_x0001_Y?_x0004_???›_x0001_Y?_x0004_???œ_x0001_"/>
      <sheetName val="TH_x000a_DTXL-luu"/>
      <sheetName val="DTCT_x000a_G1"/>
      <sheetName val="CN_kho_ðoi"/>
      <sheetName val="CTHTchýa_TTn?ib?"/>
      <sheetName val="CN2004_N?p_TCT"/>
      <sheetName val="90100000"/>
      <sheetName val="뉃_x0000_Tchưa TTnộibộ"/>
      <sheetName val="Thanh,Toan"/>
      <sheetName val="Sheet03"/>
      <sheetName val="gia x_x0000__x0000__x0000__x0000__x0000_"/>
      <sheetName val="Dữ liệu"/>
      <sheetName val="Khối lượng"/>
      <sheetName val="Dự toán"/>
      <sheetName val="Vật tư"/>
      <sheetName val="Phân tích"/>
      <sheetName val="&lt;Phân tích&gt;"/>
      <sheetName val="Kinh phí"/>
      <sheetName val="Thuyết minh"/>
      <sheetName val="Bìa HS"/>
      <sheetName val="Tiến độ"/>
      <sheetName val="MTO REV.2(ARMOR)"/>
      <sheetName val="Tong KLBS"/>
      <sheetName val="thdt"/>
      <sheetName val="ptvl0-1"/>
      <sheetName val="ptvl4-5"/>
      <sheetName val="4-5"/>
      <sheetName val="ptvl3-4"/>
      <sheetName val="3-4"/>
      <sheetName val="ptvl2-3"/>
      <sheetName val="vlcong"/>
      <sheetName val="ptvl1-2"/>
      <sheetName val="Truot_nen"/>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_x0000__x0000__x0000__x0000_"/>
      <sheetName val="TT_10KV"/>
      <sheetName val="Tuong-#han"/>
      <sheetName val="dtct cong"/>
      <sheetName val="Sheet1"/>
      <sheetName val="Du_lieu"/>
      <sheetName val="tra-vat-lieu"/>
      <sheetName val="DTCT-tuyen chinh"/>
      <sheetName val="Chart1"/>
      <sheetName val="Chart2"/>
      <sheetName val=" 8"/>
      <sheetName val="Sheet2"/>
      <sheetName val="XL4Poppy"/>
      <sheetName val="IBASE"/>
      <sheetName val="tuong"/>
      <sheetName val="dap??ƌ?_x0004_??????㝌ƌ????????ƌ??_x0007_?????"/>
      <sheetName val="DLDT"/>
      <sheetName val="Giai trinh"/>
      <sheetName val="DG "/>
      <sheetName val="Tra_bang"/>
      <sheetName val="Tra KS"/>
      <sheetName val="GPXL-duong"/>
      <sheetName val="Sheet4"/>
      <sheetName val="nhiemvu2006"/>
      <sheetName val="RutTM"/>
      <sheetName val="10000000"/>
      <sheetName val="20000000"/>
      <sheetName val="30000000"/>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dap__ƌ__x0004_______㝌ƌ________ƌ___x0007__"/>
      <sheetName val="GiaVL"/>
      <sheetName val="g)a vat lieu"/>
      <sheetName val="dap??ƌ?_x0004_??????㝌ƌ????????ƌ??_x0007_?"/>
      <sheetName val="dap__??__x0004_______??________??___x0007__"/>
      <sheetName val="dap_x0000__x0000_??_x0000__x0004__x0000__x0000__x0000__x0000__x0000__x0000_??_x0000__x0000__x0000__x0000__x0000__x0000__x0000__x0000_??_x0000__x0000__x0007__x0000_"/>
      <sheetName val="DTCT"/>
      <sheetName val="dap?????_x0004_????????????????????_x0007_?"/>
      <sheetName val="_____x0004______________________x0007______"/>
      <sheetName val="dap_x0000__x0000_ƌ_x0000__x0004__x0000__x0000__x0000__x0000__x0000__x0000_㝌ƌ_x0000__x0000__x0000__x0000__x0000__x0000__x0000__x0000_ƌ_x0000__x0000__x0007__x0000_"/>
      <sheetName val="??_x0000__x0004__x0000_??_x0000_??_x0000__x0007__x0000_"/>
      <sheetName val="Gia"/>
      <sheetName val="dtct_cong"/>
      <sheetName val="dapƌ㝌ƌƌ"/>
      <sheetName val="Thuc thanh"/>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sheetData sheetId="81" refreshError="1"/>
      <sheetData sheetId="82"/>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DG_QUANG NINH"/>
      <sheetName val="Hướng dẫn"/>
      <sheetName val="Ví dụ hàm Vlookup"/>
      <sheetName val="Gvl_QN"/>
      <sheetName val="Gvlks_QN"/>
      <sheetName val="Hu?ng d?n"/>
      <sheetName val="Ví d? hàm Vlookup"/>
      <sheetName val="SILICATE"/>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tdz35"/>
      <sheetName val="13.BANG CT"/>
      <sheetName val="14.MMUS GIUA NHIP"/>
      <sheetName val="4.HSPBngang"/>
      <sheetName val="6.Tinh tai"/>
      <sheetName val="2 NSl"/>
      <sheetName val="17.US CHU tho a_b"/>
      <sheetName val="15.MMUS GOI"/>
      <sheetName val="5.BANG I"/>
      <sheetName val="DM tt van DZ 35 kV"/>
      <sheetName val="DGKV1"/>
      <sheetName val="GVTKV1"/>
      <sheetName val="MTO REV.0"/>
      <sheetName val="dieuchinh"/>
      <sheetName val="Income Statement"/>
      <sheetName val="Shareholders' Equity"/>
      <sheetName val="PTDG (2)"/>
      <sheetName val="TTDZ22"/>
      <sheetName val="Chiettinh dz0,4"/>
      <sheetName val="DE tu van"/>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gtrin⁨"/>
      <sheetName val="Tien lumng MB-2"/>
      <sheetName val="Tien lumng MB-5"/>
      <sheetName val="XL4Poppy"/>
      <sheetName val="Hoá Ðon NV"/>
      <sheetName val="gtrin?"/>
      <sheetName val="M@-2"/>
      <sheetName val="MTL$-INTER"/>
      <sheetName val="Hu_ng d_n"/>
      <sheetName val="Ví d_ hàm Vlookup"/>
      <sheetName val="VL-NCf 35 KV"/>
      <sheetName val="     ien 110 kV"/>
      <sheetName val="NC Day su      ien"/>
      <sheetName val="     ien 35 kV"/>
      <sheetName val="Thep dia"/>
      <sheetName val="THDT DZ 010 kV"/>
      <sheetName val="LKVL_CK_HT_GD1"/>
      <sheetName val="CHITIET VL_NC"/>
      <sheetName val="VCV_BE_TONG"/>
      <sheetName val="NHATKY"/>
      <sheetName val="CT -THVLNC"/>
      <sheetName val="Hý?ng d?n"/>
      <sheetName val="Hoá Ðõn NV"/>
      <sheetName val="cot_xa"/>
      <sheetName val="Mong"/>
      <sheetName val="Tie~ luong M4T-1"/>
      <sheetName val="gvl_x0000__x0000__x0000__x0000__x0000__x0000__x0000__x0000__x0000__x0000__x0000__x0000_쉘ž_x0000__x0004__x0000__x0000__x0000__x0000__x0000__x0000_॔ǥ_x0000__x0000__x0000__x0000__x0000__x0000__x0000__x0000_쌄ž_x0000__x0000_O_x0000__x0000__x0000__x0000__x0000__x0000__x0000__x0000__x0000__x0000__x0000__x0000__x0000__x0000__x0000_J[DZ110K~1.XLS]THPD"/>
      <sheetName val="gvl????????????쉘ž?_x0004_??????॔ǥ????????쌄ž??O???????????????J[DZ110K~1.XLS]THPD"/>
      <sheetName val="gvl_x0000__x0000__x0000__x0000__x0000__x0000__x0000__x0000__x0000__x0000__x0000__x0000_쉘ž_x0000__x0004__x0000__x0000__x0000__x0000__x0000__x0000_॔ǥ_x0000__x0000__x0000__x0000_"/>
      <sheetName val="gvl????????????쉘ž?_x0004_??????॔ǥ????"/>
      <sheetName val="gtrin_"/>
      <sheetName val="TTVanChuyen"/>
      <sheetName val="Tien luonc LB-2"/>
      <sheetName val="Tien luong MB%4"/>
      <sheetName val="Tien luong LBK"/>
      <sheetName val="Tien duong MP-12"/>
      <sheetName val="ML18-6"/>
      <sheetName val="Sheut2"/>
      <sheetName val="gaathanh1"/>
      <sheetName val="_x0000__x0000__x0000__x0000__x0000__x0000__x0000__x0000__x0000__x0000__x0000__x0000_J[DZ110K~1.XLS]THPD"/>
      <sheetName val="????????????J[DZ110K~1.XLS]THPD"/>
      <sheetName val="Hý_ng d_n"/>
      <sheetName val="gvl____________쉘ž__x0004_______॔ǥ____"/>
      <sheetName val="ctdg"/>
      <sheetName val="tonghop"/>
      <sheetName val="DG_LANG SON"/>
      <sheetName val="Gvl_LS"/>
      <sheetName val="Gvlks_LS"/>
      <sheetName val="THCT"/>
      <sheetName val="THDZ0,4"/>
      <sheetName val="TH DZ35"/>
      <sheetName val="THTram"/>
      <sheetName val="gvl_x0000__x0000__x0000__x0000__x0000__x0000__x0000__x0000__x0000__x0000__x0000__x0000_?_x0000__x0004__x0000__x0000__x0000__x0000__x0000__x0000_?g_x0000__x0000__x0000__x0000_"/>
      <sheetName val="gvl??????????????_x0004_???????g????"/>
      <sheetName val="gvl____________?__x0004_______?g____"/>
      <sheetName val=""/>
      <sheetName val="____________J_DZ110K~1.XLS_THPD"/>
    </sheetNames>
    <sheetDataSet>
      <sheetData sheetId="0"/>
      <sheetData sheetId="1"/>
      <sheetData sheetId="2"/>
      <sheetData sheetId="3"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row>
        <row r="8">
          <cell r="A8" t="str">
            <v>03.1132</v>
          </cell>
          <cell r="B8" t="str">
            <v>Ñaøo moùng baèng TC ñaát C2  saâu £ 3 m dieän tích ñaùy moùng £ 15 m2</v>
          </cell>
          <cell r="C8" t="str">
            <v>m 3</v>
          </cell>
          <cell r="D8">
            <v>1670.4761904761904</v>
          </cell>
          <cell r="E8">
            <v>11773</v>
          </cell>
        </row>
        <row r="9">
          <cell r="A9" t="str">
            <v>03.1133</v>
          </cell>
          <cell r="B9" t="str">
            <v>Ñaøo moùng baèng TC ñaát C3  saâu £ 3 m dieän tích ñaùy moùng £ 15 m2</v>
          </cell>
          <cell r="C9" t="str">
            <v>m 3</v>
          </cell>
          <cell r="D9">
            <v>1.3</v>
          </cell>
          <cell r="E9">
            <v>17659</v>
          </cell>
        </row>
        <row r="10">
          <cell r="A10" t="str">
            <v>03.1152</v>
          </cell>
          <cell r="B10" t="str">
            <v>Ñaøo moùng baèng TC ñaát C2  saâu £ 2 m dieän tích ñaùy moùng £ 25 m2</v>
          </cell>
          <cell r="C10" t="str">
            <v>m 3</v>
          </cell>
          <cell r="D10">
            <v>1</v>
          </cell>
          <cell r="E10">
            <v>11478</v>
          </cell>
        </row>
        <row r="11">
          <cell r="A11" t="str">
            <v>03.1153</v>
          </cell>
          <cell r="B11" t="str">
            <v>Ñaøo moùng baèng TC ñaát C3  saâu £ 2 m dieän tích ñaùy moùng £ 25 m2</v>
          </cell>
          <cell r="C11" t="str">
            <v>m 3</v>
          </cell>
          <cell r="D11">
            <v>0.2</v>
          </cell>
          <cell r="E11">
            <v>17365</v>
          </cell>
        </row>
        <row r="12">
          <cell r="A12" t="str">
            <v>03.1162</v>
          </cell>
          <cell r="B12" t="str">
            <v>Ñaøo moùng baèng TC ñaát C2  saâu £ 3 m dieän tích ñaùy moùng £ 25 m2</v>
          </cell>
          <cell r="C12" t="str">
            <v>m 3</v>
          </cell>
          <cell r="D12">
            <v>34538</v>
          </cell>
          <cell r="E12">
            <v>12508</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row>
        <row r="15">
          <cell r="A15" t="str">
            <v>03.1183</v>
          </cell>
          <cell r="B15" t="str">
            <v>Ñaøo moùng baèng TC ñaát C3  saâu £ 2 m dieän tích ñaùy moùng £ 35 m2</v>
          </cell>
          <cell r="C15" t="str">
            <v>m 3</v>
          </cell>
          <cell r="D15">
            <v>5.5600000000000005</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5.5</v>
          </cell>
          <cell r="E18">
            <v>12803</v>
          </cell>
        </row>
        <row r="19">
          <cell r="A19" t="str">
            <v>03.1213</v>
          </cell>
          <cell r="B19" t="str">
            <v>Ñaøo moùng baèng TC ñaát C3  saâu £ 2 m dieän tích ñaùy moùng £ 50 m2</v>
          </cell>
          <cell r="C19" t="str">
            <v>m 3</v>
          </cell>
          <cell r="D19">
            <v>4.5199999999999996</v>
          </cell>
          <cell r="E19">
            <v>19130</v>
          </cell>
        </row>
        <row r="20">
          <cell r="A20" t="str">
            <v>03.1222</v>
          </cell>
          <cell r="B20" t="str">
            <v>Ñaøo moùng baèng TC ñaát C2  saâu £ 3 m dieän tích ñaùy moùng £ 50 m2</v>
          </cell>
          <cell r="C20" t="str">
            <v>m 3</v>
          </cell>
          <cell r="D20">
            <v>25.06</v>
          </cell>
          <cell r="E20">
            <v>13833</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row>
        <row r="33">
          <cell r="A33" t="str">
            <v>03.1343</v>
          </cell>
          <cell r="B33" t="str">
            <v>Ñaøo moùng baèng TC ñaát C3  saâu £ 3 m dieän tích ñaùy moùng £ 150 m2</v>
          </cell>
          <cell r="C33" t="str">
            <v>m 3</v>
          </cell>
          <cell r="D33">
            <v>1670.4761904761904</v>
          </cell>
          <cell r="E33">
            <v>22809</v>
          </cell>
        </row>
        <row r="34">
          <cell r="A34" t="str">
            <v>03.1352</v>
          </cell>
          <cell r="B34" t="str">
            <v>Ñaøo moùng baèng TC ñaát C2  saâu £ 4 m dieän tích ñaùy moùng £ 150 m2</v>
          </cell>
          <cell r="C34" t="str">
            <v>m 3</v>
          </cell>
          <cell r="D34">
            <v>1.3</v>
          </cell>
          <cell r="E34">
            <v>16629</v>
          </cell>
        </row>
        <row r="35">
          <cell r="A35" t="str">
            <v>03.1353</v>
          </cell>
          <cell r="B35" t="str">
            <v>Ñaøo moùng baèng TC ñaát C3  saâu £ 4 m dieän tích ñaùy moùng £ 150 m2</v>
          </cell>
          <cell r="C35" t="str">
            <v>m 3</v>
          </cell>
          <cell r="D35">
            <v>1</v>
          </cell>
          <cell r="E35">
            <v>24134</v>
          </cell>
        </row>
        <row r="36">
          <cell r="A36" t="str">
            <v>03.1372</v>
          </cell>
          <cell r="B36" t="str">
            <v>Ñaøo moùng baèng TC ñaát C2  saâu £ 2 m dieän tích ñaùy moùng £ 200 m2</v>
          </cell>
          <cell r="C36" t="str">
            <v>m 3</v>
          </cell>
          <cell r="D36">
            <v>0.2</v>
          </cell>
          <cell r="E36">
            <v>14716</v>
          </cell>
        </row>
        <row r="37">
          <cell r="A37" t="str">
            <v>03.1373</v>
          </cell>
          <cell r="B37" t="str">
            <v>Ñaøo moùng baèng TC ñaát C3  saâu £ 2 m dieän tích ñaùy moùng £ 200 m2</v>
          </cell>
          <cell r="C37" t="str">
            <v>m 3</v>
          </cell>
          <cell r="D37">
            <v>34538</v>
          </cell>
          <cell r="E37">
            <v>22074</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row>
        <row r="40">
          <cell r="A40" t="str">
            <v>03.1392</v>
          </cell>
          <cell r="B40" t="str">
            <v>Ñaøo moùng baèng TC ñaát C2  saâu £ 3 m dieän tích ñaùy moùng £ 200 m2</v>
          </cell>
          <cell r="C40" t="str">
            <v>m 3</v>
          </cell>
          <cell r="D40">
            <v>4.7</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D43">
            <v>4.7</v>
          </cell>
          <cell r="E43">
            <v>24281</v>
          </cell>
        </row>
        <row r="44">
          <cell r="A44" t="str">
            <v>03.1432</v>
          </cell>
          <cell r="B44" t="str">
            <v>Ñaøo moùng baèng TC ñaát C2  saâu £ 3 m dieän tích ñaùy moùng &gt; 200 m2</v>
          </cell>
          <cell r="C44" t="str">
            <v>m 3</v>
          </cell>
          <cell r="D44">
            <v>4.5199999999999996</v>
          </cell>
          <cell r="E44">
            <v>17217</v>
          </cell>
        </row>
        <row r="45">
          <cell r="A45" t="str">
            <v>03.1433</v>
          </cell>
          <cell r="B45" t="str">
            <v>Ñaøo moùng baèng TC ñaát C3  saâu £ 3 m dieän tích ñaùy moùng &gt; 200 m2</v>
          </cell>
          <cell r="C45" t="str">
            <v>m 3</v>
          </cell>
          <cell r="D45">
            <v>21.443999999999999</v>
          </cell>
          <cell r="E45">
            <v>25458</v>
          </cell>
        </row>
        <row r="46">
          <cell r="A46" t="str">
            <v>03.1442</v>
          </cell>
          <cell r="B46" t="str">
            <v>Ñaøo moùng baèng TC ñaát C2  saâu £ 3 m dieän tích ñaùy moùng &gt; 200 m2</v>
          </cell>
          <cell r="C46" t="str">
            <v>m 3</v>
          </cell>
          <cell r="D46">
            <v>34538</v>
          </cell>
          <cell r="E46">
            <v>18836</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22400</v>
          </cell>
          <cell r="E55">
            <v>8241</v>
          </cell>
        </row>
        <row r="56">
          <cell r="A56" t="str">
            <v>03.4003</v>
          </cell>
          <cell r="B56" t="str">
            <v>Ñaép bôø bao ñoä saâu buøn nöôùc £ 80cm</v>
          </cell>
          <cell r="C56" t="str">
            <v>m</v>
          </cell>
          <cell r="D56">
            <v>35000</v>
          </cell>
          <cell r="E56">
            <v>12655</v>
          </cell>
        </row>
        <row r="57">
          <cell r="A57" t="str">
            <v>03.4004</v>
          </cell>
          <cell r="B57" t="str">
            <v>Ñaép bôø bao ñoä saâu buøn nöôùc £ 100cm</v>
          </cell>
          <cell r="C57" t="str">
            <v>m</v>
          </cell>
          <cell r="D57">
            <v>42000</v>
          </cell>
          <cell r="E57">
            <v>16187</v>
          </cell>
        </row>
        <row r="58">
          <cell r="A58" t="str">
            <v>03.5100</v>
          </cell>
          <cell r="B58" t="str">
            <v xml:space="preserve">Bôm taùt nöôùc baèng thuû coâng </v>
          </cell>
          <cell r="C58" t="str">
            <v>m 3</v>
          </cell>
        </row>
        <row r="59">
          <cell r="A59" t="str">
            <v>03.5200</v>
          </cell>
          <cell r="B59" t="str">
            <v>Bôm taùt nöôùc baèng maùy</v>
          </cell>
          <cell r="C59" t="str">
            <v>m 3</v>
          </cell>
        </row>
        <row r="60">
          <cell r="A60" t="str">
            <v>03.7001</v>
          </cell>
          <cell r="B60" t="str">
            <v>Ñaép caùt coâng trình</v>
          </cell>
          <cell r="C60" t="str">
            <v>m 3</v>
          </cell>
          <cell r="D60">
            <v>27750</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row>
        <row r="66">
          <cell r="A66" t="str">
            <v>04.3210</v>
          </cell>
          <cell r="B66" t="str">
            <v>Beâ toâng loùt M#150 ñaù 4x6</v>
          </cell>
          <cell r="C66" t="str">
            <v>m 3</v>
          </cell>
          <cell r="D66">
            <v>306285</v>
          </cell>
          <cell r="E66">
            <v>39732</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E74">
            <v>24214</v>
          </cell>
        </row>
        <row r="75">
          <cell r="A75" t="str">
            <v>04.3803</v>
          </cell>
          <cell r="B75" t="str">
            <v>Laép ñaët moùng neùo troïng löôïng &gt; 0,5T</v>
          </cell>
          <cell r="C75" t="str">
            <v>caùi</v>
          </cell>
          <cell r="E75">
            <v>42252</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row>
        <row r="86">
          <cell r="A86" t="str">
            <v>05.5211</v>
          </cell>
          <cell r="B86" t="str">
            <v>Döïng coät beâ toâng baèng thuû coâng (chieáu cao £ 8m)</v>
          </cell>
          <cell r="C86" t="str">
            <v>coät</v>
          </cell>
          <cell r="D86">
            <v>8490</v>
          </cell>
          <cell r="E86">
            <v>74917</v>
          </cell>
        </row>
        <row r="87">
          <cell r="A87" t="str">
            <v>05.5212</v>
          </cell>
          <cell r="B87" t="str">
            <v>Döïng coät beâ toâng baèng thuû coâng (chieáu cao £ 10m)</v>
          </cell>
          <cell r="C87" t="str">
            <v>coät</v>
          </cell>
          <cell r="D87">
            <v>8490</v>
          </cell>
          <cell r="E87">
            <v>80605</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row>
        <row r="92">
          <cell r="A92" t="str">
            <v>05.5217</v>
          </cell>
          <cell r="B92" t="str">
            <v>Döïng coät beâ toâng baèng thuû coâng (chieáu cao £ 20m)</v>
          </cell>
          <cell r="C92" t="str">
            <v>coät</v>
          </cell>
          <cell r="D92">
            <v>9854</v>
          </cell>
          <cell r="E92">
            <v>177460</v>
          </cell>
        </row>
        <row r="93">
          <cell r="A93" t="str">
            <v>05.5218</v>
          </cell>
          <cell r="B93" t="str">
            <v>Döïng coät beâ toâng baèng thuû coâng (chieáu cao &gt; 20m)</v>
          </cell>
          <cell r="C93" t="str">
            <v>coät</v>
          </cell>
          <cell r="D93">
            <v>9854</v>
          </cell>
          <cell r="E93">
            <v>193711</v>
          </cell>
        </row>
        <row r="94">
          <cell r="A94" t="str">
            <v>05.6011</v>
          </cell>
          <cell r="B94" t="str">
            <v>Laép ñaët xaø theùp cho coät ñôõ (troïng löôïng 25 kg)</v>
          </cell>
          <cell r="C94" t="str">
            <v>boä</v>
          </cell>
          <cell r="D94">
            <v>1</v>
          </cell>
          <cell r="E94">
            <v>13161</v>
          </cell>
        </row>
        <row r="95">
          <cell r="A95" t="str">
            <v>05.6021</v>
          </cell>
          <cell r="B95" t="str">
            <v>Laép ñaët xaø theùp cho coät ñôõ (troïng löôïng 50 kg)</v>
          </cell>
          <cell r="C95" t="str">
            <v>boä</v>
          </cell>
          <cell r="D95">
            <v>0.2</v>
          </cell>
          <cell r="E95">
            <v>17806</v>
          </cell>
        </row>
        <row r="96">
          <cell r="A96" t="str">
            <v>05.6031</v>
          </cell>
          <cell r="B96" t="str">
            <v>Laép ñaët xaø theùp cho coät ñôõ (troïng löôïng 100 kg)</v>
          </cell>
          <cell r="C96" t="str">
            <v>boä</v>
          </cell>
          <cell r="D96">
            <v>34538</v>
          </cell>
          <cell r="E96">
            <v>23999</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row>
        <row r="99">
          <cell r="A99" t="str">
            <v>05.6061</v>
          </cell>
          <cell r="B99" t="str">
            <v>Laép ñaët xaø theùp cho coät ñôõ (troïng löôïng 320 kg)</v>
          </cell>
          <cell r="C99" t="str">
            <v>boä</v>
          </cell>
          <cell r="D99">
            <v>4.96</v>
          </cell>
          <cell r="E99">
            <v>50785</v>
          </cell>
        </row>
        <row r="100">
          <cell r="A100" t="str">
            <v>05.6071</v>
          </cell>
          <cell r="B100" t="str">
            <v>Laép ñaët xaø theùp cho coät ñôõ (troïng löôïng 410 kg)</v>
          </cell>
          <cell r="C100" t="str">
            <v>boä</v>
          </cell>
          <cell r="E100">
            <v>59920</v>
          </cell>
        </row>
        <row r="101">
          <cell r="A101" t="str">
            <v>05.6081</v>
          </cell>
          <cell r="B101" t="str">
            <v>Laép ñaët xaø theùp cho coät ñôõ (troïng löôïng 500 kg)</v>
          </cell>
          <cell r="C101" t="str">
            <v>boä</v>
          </cell>
          <cell r="E101">
            <v>70759</v>
          </cell>
        </row>
        <row r="102">
          <cell r="A102" t="str">
            <v>05.6012</v>
          </cell>
          <cell r="B102" t="str">
            <v>Laép ñaët xaø theùp cho coät neùo (troïng löôïng 25 kg)</v>
          </cell>
          <cell r="C102" t="str">
            <v>boä</v>
          </cell>
          <cell r="D102">
            <v>4.3</v>
          </cell>
          <cell r="E102">
            <v>17496</v>
          </cell>
        </row>
        <row r="103">
          <cell r="A103" t="str">
            <v>05.6022</v>
          </cell>
          <cell r="B103" t="str">
            <v>Laép ñaët xaø theùp cho coät neùoõ (troïng löôïng 50 kg)</v>
          </cell>
          <cell r="C103" t="str">
            <v>boä</v>
          </cell>
          <cell r="D103">
            <v>4.5199999999999996</v>
          </cell>
          <cell r="E103">
            <v>23689</v>
          </cell>
        </row>
        <row r="104">
          <cell r="A104" t="str">
            <v>05.6032</v>
          </cell>
          <cell r="B104" t="str">
            <v>Laép ñaët xaø theùp cho coät neùo (troïng löôïng 100 kg)</v>
          </cell>
          <cell r="C104" t="str">
            <v>boä</v>
          </cell>
          <cell r="D104">
            <v>19.635999999999996</v>
          </cell>
          <cell r="E104">
            <v>31896</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E111">
            <v>46295</v>
          </cell>
        </row>
        <row r="112">
          <cell r="A112" t="str">
            <v>05.6063</v>
          </cell>
          <cell r="B112" t="str">
            <v>Laép ñaët xaø theùp cho coät ñuùp (troïng löôïng 320 kg)</v>
          </cell>
          <cell r="C112" t="str">
            <v>boä</v>
          </cell>
          <cell r="E112">
            <v>58062</v>
          </cell>
          <cell r="F112" t="str">
            <v xml:space="preserve">         </v>
          </cell>
        </row>
        <row r="113">
          <cell r="A113" t="str">
            <v>05.6073</v>
          </cell>
          <cell r="B113" t="str">
            <v>Laép ñaët xaø theùp cho coät ñuùp (troïng löôïng 410 kg)</v>
          </cell>
          <cell r="C113" t="str">
            <v>boä</v>
          </cell>
          <cell r="E113">
            <v>64101</v>
          </cell>
        </row>
        <row r="114">
          <cell r="A114" t="str">
            <v>05.6083</v>
          </cell>
          <cell r="B114" t="str">
            <v>Laép ñaët xaø theùp cho coät ñuùp (troïng löôïng 500 kg)</v>
          </cell>
          <cell r="C114" t="str">
            <v>boä</v>
          </cell>
          <cell r="E114">
            <v>69985</v>
          </cell>
        </row>
        <row r="115">
          <cell r="A115" t="str">
            <v>05.6093</v>
          </cell>
          <cell r="B115" t="str">
            <v>Laép ñaët xaø theùp cho coät ñuùp (troïng löôïng 750 kg)</v>
          </cell>
          <cell r="C115" t="str">
            <v>boä</v>
          </cell>
          <cell r="E115">
            <v>89648</v>
          </cell>
        </row>
        <row r="116">
          <cell r="A116" t="str">
            <v>05.6103</v>
          </cell>
          <cell r="B116" t="str">
            <v>Laép ñaët xaø theùp cho coät ñuùp (troïng löôïng 1000 kg)</v>
          </cell>
          <cell r="C116" t="str">
            <v>boä</v>
          </cell>
          <cell r="E116">
            <v>105751</v>
          </cell>
        </row>
        <row r="117">
          <cell r="A117" t="str">
            <v>05.6044</v>
          </cell>
          <cell r="B117" t="str">
            <v>Laép ñaët xaø theùp cho coät ñuùp (troïng löôïng 140 kg)</v>
          </cell>
          <cell r="C117" t="str">
            <v>boä</v>
          </cell>
          <cell r="E117">
            <v>36076</v>
          </cell>
        </row>
        <row r="118">
          <cell r="A118" t="str">
            <v>05.6054</v>
          </cell>
          <cell r="B118" t="str">
            <v>Laép ñaët xaø theùp cho coät ñuùp (troïng löôïng 230 kg)</v>
          </cell>
          <cell r="C118" t="str">
            <v>boä</v>
          </cell>
          <cell r="E118">
            <v>51559</v>
          </cell>
        </row>
        <row r="119">
          <cell r="A119" t="str">
            <v>05.6064</v>
          </cell>
          <cell r="B119" t="str">
            <v>Laép ñaët xaø theùp cho coät ñuùp (troïng löôïng 320 kg)</v>
          </cell>
          <cell r="C119" t="str">
            <v>boä</v>
          </cell>
          <cell r="E119">
            <v>64565</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E121">
            <v>77726</v>
          </cell>
        </row>
        <row r="122">
          <cell r="A122" t="str">
            <v>05.6094</v>
          </cell>
          <cell r="B122" t="str">
            <v>Laép ñaët xaø theùp cho coät ñuùp (troïng löôïng 750 kg)</v>
          </cell>
          <cell r="C122" t="str">
            <v>boä</v>
          </cell>
          <cell r="E122">
            <v>99558</v>
          </cell>
          <cell r="F122">
            <v>1.3</v>
          </cell>
        </row>
        <row r="123">
          <cell r="A123" t="str">
            <v>05.6104</v>
          </cell>
          <cell r="B123" t="str">
            <v>Laép ñaët xaø theùp cho coät ñuùp (troïng löôïng 1000 kg)</v>
          </cell>
          <cell r="C123" t="str">
            <v>boä</v>
          </cell>
          <cell r="E123">
            <v>117518</v>
          </cell>
          <cell r="F123">
            <v>1.3</v>
          </cell>
        </row>
        <row r="124">
          <cell r="A124" t="str">
            <v>06.1105</v>
          </cell>
          <cell r="B124" t="str">
            <v>Laép ñaët söù ñöùng 22 kV</v>
          </cell>
          <cell r="C124" t="str">
            <v>söù</v>
          </cell>
          <cell r="D124">
            <v>155</v>
          </cell>
          <cell r="E124">
            <v>3499.2</v>
          </cell>
        </row>
        <row r="125">
          <cell r="A125" t="str">
            <v>06.1106</v>
          </cell>
          <cell r="B125" t="str">
            <v>Laép ñaët söù ñöùng 35 kV</v>
          </cell>
          <cell r="C125" t="str">
            <v>söù</v>
          </cell>
          <cell r="D125">
            <v>155</v>
          </cell>
          <cell r="E125">
            <v>4459.2</v>
          </cell>
        </row>
        <row r="126">
          <cell r="A126" t="str">
            <v>06.1213</v>
          </cell>
          <cell r="B126" t="str">
            <v>Laép ñaët söù ñöùng haï theá loaïi 2 söù</v>
          </cell>
          <cell r="C126" t="str">
            <v>söù</v>
          </cell>
          <cell r="D126">
            <v>4735.5</v>
          </cell>
          <cell r="E126">
            <v>2884.3</v>
          </cell>
        </row>
        <row r="127">
          <cell r="A127" t="str">
            <v>06.1214</v>
          </cell>
          <cell r="B127" t="str">
            <v>Laép ñaët söù ñöùng haï theá loaïi 3 söù</v>
          </cell>
          <cell r="C127" t="str">
            <v>söù</v>
          </cell>
          <cell r="D127">
            <v>14490</v>
          </cell>
          <cell r="E127">
            <v>4017.4</v>
          </cell>
        </row>
        <row r="128">
          <cell r="A128" t="str">
            <v>06.1215</v>
          </cell>
          <cell r="B128" t="str">
            <v>Laép ñaët söù ñöùng haï theá loaïi 4 söù</v>
          </cell>
          <cell r="C128" t="str">
            <v>söù</v>
          </cell>
          <cell r="D128">
            <v>21000</v>
          </cell>
          <cell r="E128">
            <v>5665.5</v>
          </cell>
        </row>
        <row r="129">
          <cell r="A129" t="str">
            <v>06.1411</v>
          </cell>
          <cell r="B129" t="str">
            <v>Laép ñaët chuoãi söù ñôõ £ 2 baùt chieàu cao £ 20m</v>
          </cell>
          <cell r="C129" t="str">
            <v>chuoãi</v>
          </cell>
          <cell r="D129">
            <v>405</v>
          </cell>
          <cell r="E129">
            <v>2925</v>
          </cell>
        </row>
        <row r="130">
          <cell r="A130" t="str">
            <v>06.1412</v>
          </cell>
          <cell r="B130" t="str">
            <v>Laép ñaët chuoãi söù ñôõ £ 2 baùt chieàu cao £ 30m</v>
          </cell>
          <cell r="C130" t="str">
            <v>chuoãi</v>
          </cell>
          <cell r="D130">
            <v>405</v>
          </cell>
          <cell r="E130">
            <v>3738</v>
          </cell>
        </row>
        <row r="131">
          <cell r="A131" t="str">
            <v>06.1421</v>
          </cell>
          <cell r="B131" t="str">
            <v>Laép ñaët chuoãi söù ñôõ £ 5 baùt chieàu cao £ 20m</v>
          </cell>
          <cell r="C131" t="str">
            <v>chuoãi</v>
          </cell>
          <cell r="D131">
            <v>610</v>
          </cell>
          <cell r="E131">
            <v>6500</v>
          </cell>
        </row>
        <row r="132">
          <cell r="A132" t="str">
            <v>06.1422</v>
          </cell>
          <cell r="B132" t="str">
            <v>Laép ñaët chuoãi söù ñôõ £ 5 baùt chieàu cao £ 30m</v>
          </cell>
          <cell r="C132" t="str">
            <v>chuoãi</v>
          </cell>
          <cell r="D132">
            <v>610</v>
          </cell>
          <cell r="E132">
            <v>6825</v>
          </cell>
        </row>
        <row r="133">
          <cell r="A133" t="str">
            <v>06.1431</v>
          </cell>
          <cell r="B133" t="str">
            <v>Laép ñaët chuoãi söù ñôõ £ 8 baùt chieàu cao £ 20m</v>
          </cell>
          <cell r="C133" t="str">
            <v>chuoãi</v>
          </cell>
          <cell r="D133">
            <v>975</v>
          </cell>
          <cell r="E133">
            <v>10401</v>
          </cell>
        </row>
        <row r="134">
          <cell r="A134" t="str">
            <v>06.1432</v>
          </cell>
          <cell r="B134" t="str">
            <v>Laép ñaët chuoãi söù ñôõ £ 8 baùt chieàu cao £ 30m</v>
          </cell>
          <cell r="C134" t="str">
            <v>chuoãi</v>
          </cell>
          <cell r="D134">
            <v>975</v>
          </cell>
          <cell r="E134">
            <v>10888</v>
          </cell>
        </row>
        <row r="135">
          <cell r="A135" t="str">
            <v>06.1441</v>
          </cell>
          <cell r="B135" t="str">
            <v>Laép ñaët chuoãi söù ñôõ £ 11 baùt chieàu cao £ 20m</v>
          </cell>
          <cell r="C135" t="str">
            <v>chuoãi</v>
          </cell>
          <cell r="D135">
            <v>1335</v>
          </cell>
          <cell r="E135">
            <v>14626</v>
          </cell>
        </row>
        <row r="136">
          <cell r="A136" t="str">
            <v>06.1442</v>
          </cell>
          <cell r="B136" t="str">
            <v>Laép ñaët chuoãi söù ñôõ £ 11 baùt chieàu cao £ 30m</v>
          </cell>
          <cell r="C136" t="str">
            <v>chuoãi</v>
          </cell>
          <cell r="D136">
            <v>1335</v>
          </cell>
          <cell r="E136">
            <v>15438</v>
          </cell>
        </row>
        <row r="137">
          <cell r="A137" t="str">
            <v>06.1511</v>
          </cell>
          <cell r="B137" t="str">
            <v>Laép ñaët chuoãi söù neùo £ 2 baùt chieàu cao £ 20m</v>
          </cell>
          <cell r="C137" t="str">
            <v>chuoãi</v>
          </cell>
          <cell r="D137">
            <v>405</v>
          </cell>
          <cell r="E137">
            <v>3088</v>
          </cell>
        </row>
        <row r="138">
          <cell r="A138" t="str">
            <v>06.1512</v>
          </cell>
          <cell r="B138" t="str">
            <v>Laép ñaët chuoãi söù neùo £ 2 baùt chieàu cao £ 30m</v>
          </cell>
          <cell r="C138" t="str">
            <v>chuoãi</v>
          </cell>
          <cell r="D138">
            <v>405</v>
          </cell>
          <cell r="E138">
            <v>3900</v>
          </cell>
        </row>
        <row r="139">
          <cell r="A139" t="str">
            <v>06.1521</v>
          </cell>
          <cell r="B139" t="str">
            <v>Laép ñaët chuoãi söù neùo £ 5 baùt chieàu cao £ 20m</v>
          </cell>
          <cell r="C139" t="str">
            <v>chuoãi</v>
          </cell>
          <cell r="D139">
            <v>610</v>
          </cell>
          <cell r="E139">
            <v>7313</v>
          </cell>
        </row>
        <row r="140">
          <cell r="A140" t="str">
            <v>06.1522</v>
          </cell>
          <cell r="B140" t="str">
            <v>Laép ñaët chuoãi söù neùo £ 5 baùt chieàu cao £ 30m</v>
          </cell>
          <cell r="C140" t="str">
            <v>chuoãi</v>
          </cell>
          <cell r="D140">
            <v>610</v>
          </cell>
          <cell r="E140">
            <v>7638</v>
          </cell>
        </row>
        <row r="141">
          <cell r="A141" t="str">
            <v>06.1531</v>
          </cell>
          <cell r="B141" t="str">
            <v>Laép ñaët chuoãi söù neùo £ 8 baùt chieàu cao £ 20m</v>
          </cell>
          <cell r="C141" t="str">
            <v>chuoãi</v>
          </cell>
          <cell r="D141">
            <v>975</v>
          </cell>
          <cell r="E141">
            <v>11538</v>
          </cell>
        </row>
        <row r="142">
          <cell r="A142" t="str">
            <v>06.1532</v>
          </cell>
          <cell r="B142" t="str">
            <v>Laép ñaët chuoãi söù neùo £ 8 baùt chieàu cao £ 30m</v>
          </cell>
          <cell r="C142" t="str">
            <v>chuoãi</v>
          </cell>
          <cell r="D142">
            <v>975</v>
          </cell>
          <cell r="E142">
            <v>12188</v>
          </cell>
        </row>
        <row r="143">
          <cell r="A143" t="str">
            <v>06.1541</v>
          </cell>
          <cell r="B143" t="str">
            <v>Laép ñaët chuoãi söù neùo £ 11 baùt chieàu cao £ 20m</v>
          </cell>
          <cell r="C143" t="str">
            <v>chuoãi</v>
          </cell>
          <cell r="D143">
            <v>1335</v>
          </cell>
          <cell r="E143">
            <v>16413</v>
          </cell>
        </row>
        <row r="144">
          <cell r="A144" t="str">
            <v>06.1542</v>
          </cell>
          <cell r="B144" t="str">
            <v>Laép ñaët chuoãi söù neùo £ 11 baùt chieàu cao £ 30m</v>
          </cell>
          <cell r="C144" t="str">
            <v>chuoãi</v>
          </cell>
          <cell r="D144">
            <v>1335</v>
          </cell>
          <cell r="E144">
            <v>17389</v>
          </cell>
        </row>
        <row r="145">
          <cell r="A145" t="str">
            <v>06.2011</v>
          </cell>
          <cell r="B145" t="str">
            <v>Laép taï choáng rung (Coät coù chieàu cao £ 20m)</v>
          </cell>
          <cell r="C145" t="str">
            <v>boä</v>
          </cell>
          <cell r="E145">
            <v>5850</v>
          </cell>
        </row>
        <row r="146">
          <cell r="A146" t="str">
            <v>06.2012</v>
          </cell>
          <cell r="B146" t="str">
            <v>Laép taï choáng rung (Coät coù chieàu cao £ 30m)</v>
          </cell>
          <cell r="C146" t="str">
            <v>boä</v>
          </cell>
          <cell r="E146">
            <v>6175</v>
          </cell>
        </row>
        <row r="147">
          <cell r="A147" t="str">
            <v>06.2013</v>
          </cell>
          <cell r="B147" t="str">
            <v>Laép taï choáng rung (Coät coù chieàu cao £ 40m)</v>
          </cell>
          <cell r="C147" t="str">
            <v>boä</v>
          </cell>
          <cell r="E147">
            <v>6988</v>
          </cell>
        </row>
        <row r="148">
          <cell r="A148" t="str">
            <v>06.2014</v>
          </cell>
          <cell r="B148" t="str">
            <v>Laép taï choáng rung (Coät coù chieàu cao £ 50m)</v>
          </cell>
          <cell r="C148" t="str">
            <v>boä</v>
          </cell>
          <cell r="E148">
            <v>7963</v>
          </cell>
        </row>
        <row r="149">
          <cell r="A149" t="str">
            <v>06.2015</v>
          </cell>
          <cell r="B149" t="str">
            <v>Laép taï choáng rung (Coät coù chieàu cao &gt; 50m)</v>
          </cell>
          <cell r="C149" t="str">
            <v>boä</v>
          </cell>
          <cell r="E149">
            <v>8776</v>
          </cell>
        </row>
        <row r="150">
          <cell r="A150" t="str">
            <v>06.2110</v>
          </cell>
          <cell r="B150" t="str">
            <v>Laép ñaët coå deà</v>
          </cell>
          <cell r="C150" t="str">
            <v>boä</v>
          </cell>
          <cell r="E150">
            <v>5688</v>
          </cell>
        </row>
        <row r="151">
          <cell r="A151" t="str">
            <v>06.2120</v>
          </cell>
          <cell r="B151" t="str">
            <v xml:space="preserve">Laép ñaët daây neùo </v>
          </cell>
          <cell r="C151" t="str">
            <v>boä</v>
          </cell>
          <cell r="E151">
            <v>7313</v>
          </cell>
        </row>
        <row r="152">
          <cell r="A152" t="str">
            <v>06.2141</v>
          </cell>
          <cell r="B152" t="str">
            <v>Laép ñaët khoùa ñôõ daây choáng seùt tieát dieän £ 70 (Coät coù chieàu cao £ 20m)</v>
          </cell>
          <cell r="C152" t="str">
            <v>boä</v>
          </cell>
          <cell r="E152">
            <v>1788</v>
          </cell>
        </row>
        <row r="153">
          <cell r="A153" t="str">
            <v>06.2142</v>
          </cell>
          <cell r="B153" t="str">
            <v>Laép ñaët khoùa ñôõ daây choáng seùt tieát dieän £ 70 (Coät coù chieàu cao £ 30m)</v>
          </cell>
          <cell r="C153" t="str">
            <v>boä</v>
          </cell>
          <cell r="E153">
            <v>1950</v>
          </cell>
        </row>
        <row r="154">
          <cell r="A154" t="str">
            <v>06.2151</v>
          </cell>
          <cell r="B154" t="str">
            <v>Laép ñaët khoùa ñôõ daây choáng seùt tieát dieän £ 240 (Coät coù chieàu cao £ 20m)</v>
          </cell>
          <cell r="C154" t="str">
            <v>boä</v>
          </cell>
          <cell r="D154">
            <v>75046</v>
          </cell>
          <cell r="E154">
            <v>2763</v>
          </cell>
        </row>
        <row r="155">
          <cell r="A155" t="str">
            <v>06.2152</v>
          </cell>
          <cell r="B155" t="str">
            <v>Laép ñaët khoùa ñôõ daây choáng seùt tieát dieän £ 240 (Coät coù chieàu cao £ 30m)</v>
          </cell>
          <cell r="C155" t="str">
            <v>boä</v>
          </cell>
          <cell r="E155">
            <v>2925</v>
          </cell>
        </row>
        <row r="156">
          <cell r="A156" t="str">
            <v>06.2161</v>
          </cell>
          <cell r="B156" t="str">
            <v>Laép ñaët khoùa ñôõ daây choáng seùt tieát dieän &gt; 240 (Coät coù chieàu cao £ 20m)</v>
          </cell>
          <cell r="C156" t="str">
            <v>boä</v>
          </cell>
          <cell r="E156">
            <v>5688</v>
          </cell>
        </row>
        <row r="157">
          <cell r="A157" t="str">
            <v>06.2162</v>
          </cell>
          <cell r="B157" t="str">
            <v>Laép ñaët khoùa ñôõ daây choáng seùt tieát dieän &gt; 240 (Coät coù chieàu cao £ 30m)</v>
          </cell>
          <cell r="C157" t="str">
            <v>boä</v>
          </cell>
          <cell r="E157">
            <v>5850</v>
          </cell>
        </row>
        <row r="158">
          <cell r="A158" t="str">
            <v>06.5011</v>
          </cell>
          <cell r="B158" t="str">
            <v>Vöôït ñöôøng daây thoâng tin tieát dieän daây £ 50</v>
          </cell>
          <cell r="C158" t="str">
            <v>V.trí</v>
          </cell>
          <cell r="D158">
            <v>75046</v>
          </cell>
          <cell r="E158">
            <v>78346</v>
          </cell>
        </row>
        <row r="159">
          <cell r="A159" t="str">
            <v>06.5012</v>
          </cell>
          <cell r="B159" t="str">
            <v>Vöôït ñöôøng daây thoâng tin tieát dieän daây £ 95</v>
          </cell>
          <cell r="C159" t="str">
            <v>V.trí</v>
          </cell>
          <cell r="D159">
            <v>104623</v>
          </cell>
          <cell r="E159">
            <v>90887</v>
          </cell>
        </row>
        <row r="160">
          <cell r="A160" t="str">
            <v>06.5013</v>
          </cell>
          <cell r="B160" t="str">
            <v>Vöôït ñöôøng daây thoâng tin tieát dieän daây £ 150</v>
          </cell>
          <cell r="C160" t="str">
            <v>V.trí</v>
          </cell>
          <cell r="D160">
            <v>134516</v>
          </cell>
          <cell r="E160">
            <v>127737</v>
          </cell>
        </row>
        <row r="161">
          <cell r="A161" t="str">
            <v>06.5014</v>
          </cell>
          <cell r="B161" t="str">
            <v>Vöôït ñöôøng daây thoâng tin tieát dieän daây £ 240</v>
          </cell>
          <cell r="C161" t="str">
            <v>V.trí</v>
          </cell>
          <cell r="D161">
            <v>163462</v>
          </cell>
          <cell r="E161">
            <v>143530</v>
          </cell>
        </row>
        <row r="162">
          <cell r="A162" t="str">
            <v>06.5015</v>
          </cell>
          <cell r="B162" t="str">
            <v>Vöôït ñöôøng daây thoâng tin tieát dieän daây &gt; 240</v>
          </cell>
          <cell r="C162" t="str">
            <v>V.trí</v>
          </cell>
          <cell r="D162">
            <v>223247</v>
          </cell>
          <cell r="E162">
            <v>226521</v>
          </cell>
          <cell r="F162"/>
        </row>
        <row r="163">
          <cell r="A163" t="str">
            <v>06.5011</v>
          </cell>
          <cell r="B163" t="str">
            <v>Vöôït ñöôøng daây haï theá tieát dieän daây £ 50</v>
          </cell>
          <cell r="C163" t="str">
            <v>V.trí</v>
          </cell>
          <cell r="D163">
            <v>75046</v>
          </cell>
          <cell r="E163">
            <v>78346</v>
          </cell>
        </row>
        <row r="164">
          <cell r="A164" t="str">
            <v>06.5012</v>
          </cell>
          <cell r="B164" t="str">
            <v>Vöôït ñöôøng daây haï theá tieát dieän daây £ 95</v>
          </cell>
          <cell r="C164" t="str">
            <v>V.trí</v>
          </cell>
          <cell r="D164">
            <v>104623</v>
          </cell>
          <cell r="E164">
            <v>90887</v>
          </cell>
        </row>
        <row r="165">
          <cell r="A165" t="str">
            <v>06.5013</v>
          </cell>
          <cell r="B165" t="str">
            <v>Vöôït ñöôøng daây haï theá tieát dieän daây £ 150</v>
          </cell>
          <cell r="C165" t="str">
            <v>V.trí</v>
          </cell>
          <cell r="D165">
            <v>134516</v>
          </cell>
          <cell r="E165">
            <v>127737</v>
          </cell>
        </row>
        <row r="166">
          <cell r="A166" t="str">
            <v>06.5014</v>
          </cell>
          <cell r="B166" t="str">
            <v>Vöôït ñöôøng daây haï theá tieát dieän daây £ 240</v>
          </cell>
          <cell r="C166" t="str">
            <v>V.trí</v>
          </cell>
          <cell r="D166">
            <v>163462</v>
          </cell>
          <cell r="E166">
            <v>143530</v>
          </cell>
        </row>
        <row r="167">
          <cell r="A167" t="str">
            <v>06.5015</v>
          </cell>
          <cell r="B167" t="str">
            <v>Vöôït ñöôøng daây haï theá tieát dieän daây &gt; 240</v>
          </cell>
          <cell r="C167" t="str">
            <v>V.trí</v>
          </cell>
          <cell r="D167">
            <v>223247</v>
          </cell>
          <cell r="E167">
            <v>226521</v>
          </cell>
        </row>
        <row r="168">
          <cell r="A168" t="str">
            <v>06.5021</v>
          </cell>
          <cell r="B168" t="str">
            <v>Vöôït ñöôøng daây 35 kV tieát dieän daây £ 50</v>
          </cell>
          <cell r="C168" t="str">
            <v>V.trí</v>
          </cell>
          <cell r="D168">
            <v>119570</v>
          </cell>
          <cell r="E168">
            <v>105596</v>
          </cell>
        </row>
        <row r="169">
          <cell r="A169" t="str">
            <v>06.5022</v>
          </cell>
          <cell r="B169" t="str">
            <v>Vöôït ñöôøng daây 35 kV tieát dieän daây £ 95</v>
          </cell>
          <cell r="C169" t="str">
            <v>V.trí</v>
          </cell>
          <cell r="D169">
            <v>149462</v>
          </cell>
          <cell r="E169">
            <v>121544</v>
          </cell>
        </row>
        <row r="170">
          <cell r="A170" t="str">
            <v>06.5023</v>
          </cell>
          <cell r="B170" t="str">
            <v>Vöôït ñöôøng daây 35 kV tieát dieän daây £ 150</v>
          </cell>
          <cell r="C170" t="str">
            <v>V.trí</v>
          </cell>
          <cell r="D170">
            <v>178093</v>
          </cell>
          <cell r="E170">
            <v>148495</v>
          </cell>
        </row>
        <row r="171">
          <cell r="A171" t="str">
            <v>06.5024</v>
          </cell>
          <cell r="B171" t="str">
            <v>Vöôït ñöôøng daây 35 kV tieát dieän daây £ 240</v>
          </cell>
          <cell r="C171" t="str">
            <v>V.trí</v>
          </cell>
          <cell r="D171">
            <v>224193</v>
          </cell>
          <cell r="E171">
            <v>166446</v>
          </cell>
        </row>
        <row r="172">
          <cell r="A172" t="str">
            <v>06.5025</v>
          </cell>
          <cell r="B172" t="str">
            <v>Vöôït ñöôøng daây 35 kV tieát dieän daây &gt; 240</v>
          </cell>
          <cell r="C172" t="str">
            <v>V.trí</v>
          </cell>
          <cell r="D172">
            <v>313870</v>
          </cell>
          <cell r="E172">
            <v>290467</v>
          </cell>
        </row>
        <row r="173">
          <cell r="A173" t="str">
            <v>06.5061</v>
          </cell>
          <cell r="B173" t="str">
            <v>Vöôït ñöôøng giao thoâng &gt;10m tieát dieän daây £ 50</v>
          </cell>
          <cell r="C173" t="str">
            <v>V.trí</v>
          </cell>
          <cell r="D173">
            <v>177462</v>
          </cell>
          <cell r="E173">
            <v>143995</v>
          </cell>
        </row>
        <row r="174">
          <cell r="A174" t="str">
            <v>06.5062</v>
          </cell>
          <cell r="B174" t="str">
            <v>Vöôït ñöôøng giao thoâng &gt;10m tieát dieän daây £ 95</v>
          </cell>
          <cell r="C174" t="str">
            <v>V.trí</v>
          </cell>
          <cell r="D174">
            <v>252130</v>
          </cell>
          <cell r="E174">
            <v>190445</v>
          </cell>
        </row>
        <row r="175">
          <cell r="A175" t="str">
            <v>06.5063</v>
          </cell>
          <cell r="B175" t="str">
            <v>Vöôït ñöôøng giao thoâng &gt;10m tieát dieän daây £ 150</v>
          </cell>
          <cell r="C175" t="str">
            <v>V.trí</v>
          </cell>
          <cell r="D175">
            <v>328186</v>
          </cell>
          <cell r="E175">
            <v>233024</v>
          </cell>
        </row>
        <row r="176">
          <cell r="A176" t="str">
            <v>06.5064</v>
          </cell>
          <cell r="B176" t="str">
            <v>Vöôït ñöôøng giao thoâng &gt;10m tieát dieän daây £ 240</v>
          </cell>
          <cell r="C176" t="str">
            <v>V.trí</v>
          </cell>
          <cell r="D176">
            <v>285447</v>
          </cell>
          <cell r="E176">
            <v>261823</v>
          </cell>
        </row>
        <row r="177">
          <cell r="A177" t="str">
            <v>06.5065</v>
          </cell>
          <cell r="B177" t="str">
            <v>Vöôït ñöôøng giao thoâng &gt;10m tieát dieän daây &gt; 240</v>
          </cell>
          <cell r="C177" t="str">
            <v>V.trí</v>
          </cell>
          <cell r="D177">
            <v>532260</v>
          </cell>
          <cell r="E177">
            <v>410618</v>
          </cell>
        </row>
        <row r="178">
          <cell r="A178" t="str">
            <v>06.5071</v>
          </cell>
          <cell r="B178" t="str">
            <v>Vò trí beû goùc tieát dieän daây £ 50</v>
          </cell>
          <cell r="C178" t="str">
            <v>V.trí</v>
          </cell>
          <cell r="E178">
            <v>30697</v>
          </cell>
        </row>
        <row r="179">
          <cell r="A179" t="str">
            <v>06.5072</v>
          </cell>
          <cell r="B179" t="str">
            <v>Vò trí beû goùc tieát dieän daây £ 95</v>
          </cell>
          <cell r="C179" t="str">
            <v>V.trí</v>
          </cell>
          <cell r="E179">
            <v>61933</v>
          </cell>
        </row>
        <row r="180">
          <cell r="A180" t="str">
            <v>06.5073</v>
          </cell>
          <cell r="B180" t="str">
            <v>Vò trí beû goùc tieát dieän daây £ 150</v>
          </cell>
          <cell r="C180" t="str">
            <v>V.trí</v>
          </cell>
          <cell r="E180">
            <v>78346</v>
          </cell>
        </row>
        <row r="181">
          <cell r="A181" t="str">
            <v>06.5074</v>
          </cell>
          <cell r="B181" t="str">
            <v>Vò trí beû goùc tieát dieän daây £ 240</v>
          </cell>
          <cell r="C181" t="str">
            <v>V.trí</v>
          </cell>
          <cell r="E181">
            <v>80978</v>
          </cell>
        </row>
        <row r="182">
          <cell r="A182" t="str">
            <v>06.5075</v>
          </cell>
          <cell r="B182" t="str">
            <v>Vò trí beû goùc tieát dieän daây &gt; 240</v>
          </cell>
          <cell r="C182" t="str">
            <v>V.trí</v>
          </cell>
          <cell r="E182">
            <v>150188</v>
          </cell>
        </row>
        <row r="183">
          <cell r="A183" t="str">
            <v>06.6104</v>
          </cell>
          <cell r="B183" t="str">
            <v>Raûi caêng daây laáy ñoä voõng daây AC-50mm 2</v>
          </cell>
          <cell r="C183" t="str">
            <v>km</v>
          </cell>
          <cell r="D183">
            <v>212189</v>
          </cell>
          <cell r="E183">
            <v>261153</v>
          </cell>
        </row>
        <row r="184">
          <cell r="A184" t="str">
            <v>06.6105</v>
          </cell>
          <cell r="B184" t="str">
            <v>Raûi caêng daây laáy ñoä voõng daây AC-70mm 2</v>
          </cell>
          <cell r="C184" t="str">
            <v>km</v>
          </cell>
          <cell r="D184">
            <v>212789</v>
          </cell>
          <cell r="E184">
            <v>348908</v>
          </cell>
        </row>
        <row r="185">
          <cell r="A185" t="str">
            <v>06.6106</v>
          </cell>
          <cell r="B185" t="str">
            <v>Raûi caêng daây laáy ñoä voõng daây AC-95mm 2</v>
          </cell>
          <cell r="C185" t="str">
            <v>km</v>
          </cell>
          <cell r="D185">
            <v>212789</v>
          </cell>
          <cell r="E185">
            <v>475178</v>
          </cell>
        </row>
        <row r="186">
          <cell r="A186" t="str">
            <v>06.6107</v>
          </cell>
          <cell r="B186" t="str">
            <v>Raûi caêng daây laáy ñoä voõng daây AC-120mm 2</v>
          </cell>
          <cell r="C186" t="str">
            <v>km</v>
          </cell>
          <cell r="D186">
            <v>298671</v>
          </cell>
          <cell r="E186">
            <v>588862</v>
          </cell>
        </row>
        <row r="187">
          <cell r="A187" t="str">
            <v>06.6108</v>
          </cell>
          <cell r="B187" t="str">
            <v>Raûi caêng daây laáy ñoä voõng daây AC-150mm 2</v>
          </cell>
          <cell r="C187" t="str">
            <v>km</v>
          </cell>
          <cell r="D187">
            <v>298671</v>
          </cell>
          <cell r="E187">
            <v>712550</v>
          </cell>
        </row>
        <row r="188">
          <cell r="A188" t="str">
            <v>06.6109</v>
          </cell>
          <cell r="B188" t="str">
            <v>Raûi caêng daây laáy ñoä voõng daây AC-185mm 2</v>
          </cell>
          <cell r="C188" t="str">
            <v>km</v>
          </cell>
          <cell r="D188">
            <v>298671</v>
          </cell>
          <cell r="E188">
            <v>840899</v>
          </cell>
        </row>
        <row r="189">
          <cell r="A189" t="str">
            <v>06.6110</v>
          </cell>
          <cell r="B189" t="str">
            <v>Raûi caêng daây laáy ñoä voõng daây AC-240mm 2</v>
          </cell>
          <cell r="C189" t="str">
            <v>km</v>
          </cell>
          <cell r="D189">
            <v>298671</v>
          </cell>
          <cell r="E189">
            <v>924792</v>
          </cell>
        </row>
        <row r="190">
          <cell r="A190" t="str">
            <v>06.6124</v>
          </cell>
          <cell r="B190" t="str">
            <v>Raûi caêng daây laáy ñoä voõng daây A-50mm 2</v>
          </cell>
          <cell r="C190" t="str">
            <v>km</v>
          </cell>
          <cell r="D190">
            <v>212189</v>
          </cell>
          <cell r="E190">
            <v>208012</v>
          </cell>
        </row>
        <row r="191">
          <cell r="A191" t="str">
            <v>06.6125</v>
          </cell>
          <cell r="B191" t="str">
            <v>Raûi caêng daây laáy ñoä voõng daây A-70mm 2</v>
          </cell>
          <cell r="C191" t="str">
            <v>km</v>
          </cell>
          <cell r="D191">
            <v>212189</v>
          </cell>
          <cell r="E191">
            <v>279516</v>
          </cell>
        </row>
        <row r="192">
          <cell r="A192" t="str">
            <v>06.6126</v>
          </cell>
          <cell r="B192" t="str">
            <v>Raûi caêng daây laáy ñoä voõng daây A-95mm 2</v>
          </cell>
          <cell r="C192" t="str">
            <v>km</v>
          </cell>
          <cell r="D192">
            <v>212189</v>
          </cell>
          <cell r="E192">
            <v>381897</v>
          </cell>
        </row>
        <row r="193">
          <cell r="A193" t="str">
            <v>06.6133</v>
          </cell>
          <cell r="B193" t="str">
            <v>Raûi caêng daây choáng seùt tieát dieän 35mm 2</v>
          </cell>
          <cell r="C193" t="str">
            <v>km</v>
          </cell>
          <cell r="D193">
            <v>211789</v>
          </cell>
          <cell r="E193">
            <v>365484</v>
          </cell>
        </row>
        <row r="194">
          <cell r="A194" t="str">
            <v>06.6134</v>
          </cell>
          <cell r="B194" t="str">
            <v>Raûi caêng daây choáng seùt tieát dieän 50mm 2</v>
          </cell>
          <cell r="C194" t="str">
            <v>km</v>
          </cell>
          <cell r="D194">
            <v>211789</v>
          </cell>
          <cell r="E194">
            <v>409524</v>
          </cell>
        </row>
        <row r="195">
          <cell r="A195" t="str">
            <v>06.6135</v>
          </cell>
          <cell r="B195" t="str">
            <v>Raûi caêng daây choáng seùt tieát dieän 70mm 2</v>
          </cell>
          <cell r="C195" t="str">
            <v>km</v>
          </cell>
          <cell r="D195">
            <v>211789</v>
          </cell>
          <cell r="E195">
            <v>491429</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KH 159"/>
      <sheetName val="Sheet1"/>
      <sheetName val="nhap"/>
      <sheetName val="Saoali"/>
      <sheetName val="Sheet18"/>
      <sheetName val="Sheet16"/>
      <sheetName val="Sheet3"/>
      <sheetName val="XL4Poppy"/>
      <sheetName val="00000000"/>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REF"/>
      <sheetName val="Thang1"/>
      <sheetName val="Thang2"/>
      <sheetName val="Thang3"/>
      <sheetName val="Thang 4"/>
      <sheetName val="XL4Test5"/>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Don gia"/>
      <sheetName val="CDPS"/>
      <sheetName val="t"/>
      <sheetName val="cot_xa"/>
      <sheetName val="gvl"/>
      <sheetName val="SILICATE"/>
      <sheetName val="#REF!"/>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refreshError="1"/>
      <sheetData sheetId="58" refreshError="1"/>
      <sheetData sheetId="59" refreshError="1"/>
      <sheetData sheetId="6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Sheet2"/>
      <sheetName val="CDPS"/>
      <sheetName val="t"/>
      <sheetName val="Chi phi khac 4_3KH_CP"/>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Sheet7"/>
      <sheetName val="thuno06.2KH-TC"/>
      <sheetName val="FAS@ION EXCI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hoasenbosung"/>
      <sheetName val="TVL"/>
      <sheetName val="Tongke"/>
      <sheetName val="TONG KE DZ 0.4 KV"/>
      <sheetName val="DO AM 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XL4Poppy"/>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00000000"/>
      <sheetName val="10000000"/>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TH  - 8t DN  "/>
      <sheetName val="mau"/>
      <sheetName val="Theo doi GTGT"/>
      <sheetName val="Luong-04"/>
      <sheetName val="An trua-04"/>
      <sheetName val="TH-131"/>
      <sheetName val="TH-331 "/>
      <sheetName val="Bang CDTK-04 -NH"/>
      <sheetName val="Thang_1"/>
      <sheetName val="Thang_2"/>
      <sheetName val="Thang_3"/>
      <sheetName val="Thang_4"/>
      <sheetName val="Chitiet"/>
      <sheetName val="PTich"/>
      <sheetName val="TongHop"/>
      <sheetName val="NhapCN"/>
      <sheetName val="THBaocao"/>
      <sheetName val="THThang"/>
      <sheetName val="CPTK"/>
      <sheetName val="DMTK"/>
      <sheetName val="DGiaCTiet"/>
      <sheetName val="DTCT"/>
      <sheetName val="THKP (2)"/>
      <sheetName val="TM"/>
      <sheetName val="Bia"/>
      <sheetName val="BU-gian"/>
      <sheetName val="Bu-Ha"/>
      <sheetName val="Gia DAN"/>
      <sheetName val="Dan"/>
      <sheetName val="Cuoc"/>
      <sheetName val="Bugia"/>
      <sheetName val="VT"/>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QuyI"/>
      <sheetName val="QuyII"/>
      <sheetName val="QUYIII"/>
      <sheetName val="QUYIV"/>
      <sheetName val="quy1"/>
      <sheetName val="QUY2"/>
      <sheetName val="QUY3"/>
      <sheetName val="QUY4"/>
      <sheetName val="q2"/>
      <sheetName val="q3"/>
      <sheetName val="q4"/>
      <sheetName val="NMQII-100"/>
      <sheetName val="NMQII"/>
      <sheetName val="MTQII"/>
      <sheetName val="CTYQII"/>
      <sheetName val="20000000"/>
      <sheetName val="BTH"/>
      <sheetName val="KLCT"/>
      <sheetName val="TH04"/>
      <sheetName val="VC"/>
      <sheetName val="BIA "/>
      <sheetName val="XL4Test5"/>
      <sheetName val="Giao"/>
      <sheetName val="CHIET TINH"/>
      <sheetName val="Bang gia Ca May"/>
      <sheetName val="Bang Gia VL"/>
      <sheetName val="Tong Hop KP"/>
      <sheetName val=" DON GIA"/>
      <sheetName val="CHIET TINH THEO KH.SAT"/>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VLC"/>
      <sheetName val="VLP"/>
      <sheetName val="DTthicong"/>
      <sheetName val="Chiettinh"/>
      <sheetName val="Nhancongin"/>
      <sheetName val="vat tu giacong"/>
      <sheetName val="MayTC"/>
      <sheetName val="Thop"/>
      <sheetName val="tham  khao"/>
      <sheetName val="30000000"/>
      <sheetName val="40000000"/>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Chart1"/>
      <sheetName val="50000000"/>
      <sheetName val="60000000"/>
      <sheetName val="70000000"/>
      <sheetName val="2001"/>
      <sheetName val="T.H 01"/>
      <sheetName val="2000"/>
      <sheetName val="NC"/>
      <sheetName val="VL"/>
      <sheetName val="THDT"/>
      <sheetName val="sent to"/>
      <sheetName val="THQT"/>
      <sheetName val="CT HT"/>
      <sheetName val="B tinh"/>
      <sheetName val="XD"/>
      <sheetName val="TH VT A"/>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hi tiet"/>
      <sheetName val="Bu gia"/>
      <sheetName val="Vat tu"/>
      <sheetName val="Thiet ke"/>
      <sheetName val="TH KL,VT,KP"/>
      <sheetName val="Den bu"/>
      <sheetName val="Phantich"/>
      <sheetName val="Toan_DA"/>
      <sheetName val="2004"/>
      <sheetName val="2005"/>
      <sheetName val="Outlets"/>
      <sheetName val="PGs"/>
      <sheetName val="UNIT"/>
      <sheetName val="Piers of Main Flyover (1)"/>
      <sheetName val="Cot Tru1"/>
      <sheetName val="P3-TanAn-Factored"/>
      <sheetName val="P4-TanAn-Factored"/>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Gia da dam"/>
      <sheetName val="Gia VLXD"/>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Sheet1 "/>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hart2"/>
      <sheetName val="th«ng tri chuÈn xe"/>
      <sheetName val="vat tu 2001 cuoi nam"/>
      <sheetName val="bang phan bo VL xuat"/>
      <sheetName val="vat tu 2001"/>
      <sheetName val="qt vt­ xe"/>
      <sheetName val="táng QT 245 (14Xe("/>
      <sheetName val="Xe mua ngoµi"/>
      <sheetName val="B¸o c¸o HQ chi tiªu n¨m 2000"/>
      <sheetName val="SQ"/>
      <sheetName val="QNCN"/>
      <sheetName val="CNVQP"/>
      <sheetName val="thanh toan"/>
      <sheetName val="CHIPHI"/>
      <sheetName val="NANGSUAT"/>
      <sheetName val="T12-01"/>
      <sheetName val="T1-02"/>
      <sheetName val="T5"/>
      <sheetName val="T6"/>
      <sheetName val="T7"/>
      <sheetName val="T8"/>
      <sheetName val="T9"/>
      <sheetName val="T10"/>
      <sheetName val="T11"/>
      <sheetName val="T12"/>
      <sheetName val="CTCN"/>
      <sheetName val="QTHD"/>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phu luc "/>
      <sheetName val="PT VT "/>
      <sheetName val="c. lech v t"/>
      <sheetName val="Q.Tc.xanh  "/>
      <sheetName val="Tang giam KL "/>
      <sheetName val="N1111"/>
      <sheetName val="C1111"/>
      <sheetName val="1121"/>
      <sheetName val="daura"/>
      <sheetName val="dauvao"/>
      <sheetName val="TH8T"/>
      <sheetName val="VT10"/>
      <sheetName val="VT11"/>
      <sheetName val="VT11 (2)"/>
      <sheetName val="CP6-4nhip(L=170,5e)(OK)"/>
      <sheetName val="PTVT goc"/>
      <sheetName val="DG goc"/>
      <sheetName val="CLVL goc"/>
      <sheetName val="khoi luong"/>
      <sheetName val="ptxd"/>
      <sheetName val="ptnuoc"/>
      <sheetName val="bien ban"/>
      <sheetName val="GTXL"/>
      <sheetName val="dgchitiet"/>
      <sheetName val="DTCong"/>
      <sheetName val="KLuong(cong)"/>
      <sheetName val="DHai(banDUL-5x20,05m)"/>
      <sheetName val="KVinh(banDUL-3x21,05m)"/>
      <sheetName val="KLuong(Cau)"/>
      <sheetName val="M"/>
      <sheetName val="GTXLk"/>
      <sheetName val="dg(cau)"/>
      <sheetName val="DT(KVinh)"/>
      <sheetName val="DT(DHai)"/>
      <sheetName val="KL"/>
      <sheetName val="DT(cong)"/>
      <sheetName val="CTXD"/>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BKBL"/>
      <sheetName val="DG"/>
      <sheetName val="SLX"/>
      <sheetName val="SLN"/>
      <sheetName val="SLT"/>
      <sheetName val="BKLCVT"/>
      <sheetName val="HH"/>
      <sheetName val="TK"/>
      <sheetName val="Sheet3 (2)"/>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Tien ung"/>
      <sheetName val="PHONG"/>
      <sheetName val="phi luong3"/>
      <sheetName val="T3(9)"/>
      <sheetName val="T2(9)"/>
      <sheetName val="T5(10)"/>
      <sheetName val="T4(10)"/>
      <sheetName val="T3(10)"/>
      <sheetName val="T2(10)"/>
      <sheetName val="T1(10)"/>
      <sheetName val="T4(9)"/>
      <sheetName val="T1(9)"/>
      <sheetName val="T4(T8)"/>
      <sheetName val="T3(T8]"/>
      <sheetName val="T2(T8]"/>
      <sheetName val="T1(T8]"/>
      <sheetName val="T4(T7}"/>
      <sheetName val="T3(T7]"/>
      <sheetName val="T2(T7]"/>
      <sheetName val="T1(T7]"/>
      <sheetName val="T3[6]"/>
      <sheetName val="T2[6]"/>
      <sheetName val="T1(6)"/>
      <sheetName val="T4(05)"/>
      <sheetName val="T3(05)"/>
      <sheetName val="T2(05)"/>
      <sheetName val="T3(3)03"/>
      <sheetName val="T1(04)"/>
      <sheetName val="T5(03)"/>
      <sheetName val="T4(03)"/>
      <sheetName val="CAN DOI"/>
      <sheetName val="PTPT"/>
      <sheetName val="TK 141"/>
      <sheetName val="NO CTy"/>
      <sheetName val="Lu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Q1-02"/>
      <sheetName val="Q2-02"/>
      <sheetName val="Q3-02"/>
      <sheetName val="GTXL "/>
      <sheetName val="ptdg"/>
      <sheetName val="vc-tau"/>
      <sheetName val="O-to"/>
      <sheetName val="gia"/>
      <sheetName val="KS"/>
      <sheetName val="DGKS"/>
      <sheetName val="B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TL"/>
      <sheetName val="Sheet2"/>
      <sheetName val="Sheet3"/>
      <sheetName val="Sheet4"/>
      <sheetName val="Sheet5"/>
      <sheetName val="Sheet6"/>
      <sheetName val="Sheet7"/>
      <sheetName val="Sheet8"/>
      <sheetName val="Sheet9"/>
      <sheetName val="Sheet10"/>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ESTI."/>
      <sheetName val="DI-ESTI"/>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s>
    <sheetDataSet>
      <sheetData sheetId="0"/>
      <sheetData sheetId="1"/>
      <sheetData sheetId="2"/>
      <sheetData sheetId="3" refreshError="1">
        <row r="9">
          <cell r="C9" t="b">
            <v>1</v>
          </cell>
        </row>
        <row r="26">
          <cell r="A26" t="b">
            <v>1</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AJE"/>
      <sheetName val="RJE"/>
      <sheetName val="DTA"/>
      <sheetName val="DTA-JE"/>
      <sheetName val="Sheet3"/>
      <sheetName val="All-TB VACO"/>
      <sheetName val="All-TB"/>
      <sheetName val="Mapping Sheet"/>
      <sheetName val="TRIAL BAL DATA"/>
      <sheetName val="TB DATA TO SUBMIT"/>
      <sheetName val="Opening2005"/>
      <sheetName val="schB"/>
      <sheetName val="schC"/>
      <sheetName val="TB"/>
      <sheetName val="7218_JUN 03_adjusted"/>
    </sheetNames>
    <sheetDataSet>
      <sheetData sheetId="0"/>
      <sheetData sheetId="1"/>
      <sheetData sheetId="2"/>
      <sheetData sheetId="3"/>
      <sheetData sheetId="4"/>
      <sheetData sheetId="5"/>
      <sheetData sheetId="6"/>
      <sheetData sheetId="7"/>
      <sheetData sheetId="8"/>
      <sheetData sheetId="9">
        <row r="8">
          <cell r="C8" t="str">
            <v>105100000</v>
          </cell>
          <cell r="D8" t="str">
            <v>Cash in banks</v>
          </cell>
          <cell r="E8">
            <v>739288.46</v>
          </cell>
          <cell r="F8" t="e">
            <v>#REF!</v>
          </cell>
        </row>
        <row r="26">
          <cell r="C26" t="str">
            <v>106000000</v>
          </cell>
          <cell r="D26" t="str">
            <v>Undeposited cash</v>
          </cell>
          <cell r="E26">
            <v>9941.31</v>
          </cell>
          <cell r="F26">
            <v>0</v>
          </cell>
        </row>
        <row r="30">
          <cell r="C30" t="str">
            <v>107000000</v>
          </cell>
          <cell r="D30" t="str">
            <v>Petty cash fund</v>
          </cell>
        </row>
        <row r="32">
          <cell r="C32" t="str">
            <v>109000000</v>
          </cell>
          <cell r="D32" t="str">
            <v>Reclassified cash equivalents</v>
          </cell>
          <cell r="E32">
            <v>4978007.93</v>
          </cell>
        </row>
        <row r="34">
          <cell r="C34" t="str">
            <v>109800000</v>
          </cell>
          <cell r="D34" t="str">
            <v>Other - nonstandard</v>
          </cell>
        </row>
        <row r="35">
          <cell r="D35" t="str">
            <v>Marketable securities and Time Deposits</v>
          </cell>
        </row>
        <row r="36">
          <cell r="C36" t="str">
            <v>127100000</v>
          </cell>
          <cell r="D36" t="str">
            <v>Marketable securities and Time Deposits</v>
          </cell>
          <cell r="E36">
            <v>0</v>
          </cell>
        </row>
        <row r="38">
          <cell r="C38" t="str">
            <v>127100081</v>
          </cell>
          <cell r="D38" t="str">
            <v>Beginning balance</v>
          </cell>
        </row>
        <row r="39">
          <cell r="C39" t="str">
            <v>127100082</v>
          </cell>
          <cell r="D39" t="str">
            <v>Acquisitions</v>
          </cell>
          <cell r="E39">
            <v>4978007.93</v>
          </cell>
        </row>
        <row r="55">
          <cell r="C55" t="str">
            <v>127100083</v>
          </cell>
          <cell r="D55" t="str">
            <v>Liquidations</v>
          </cell>
        </row>
        <row r="56">
          <cell r="C56" t="str">
            <v>127100084</v>
          </cell>
          <cell r="D56" t="str">
            <v>Reclassified cash equivalents</v>
          </cell>
          <cell r="E56">
            <v>-4978007.93</v>
          </cell>
        </row>
        <row r="58">
          <cell r="C58" t="str">
            <v>127100085</v>
          </cell>
          <cell r="D58" t="str">
            <v>Other</v>
          </cell>
          <cell r="E58">
            <v>0</v>
          </cell>
          <cell r="F58">
            <v>0</v>
          </cell>
        </row>
        <row r="60">
          <cell r="D60" t="str">
            <v>Notes receivable - outside</v>
          </cell>
        </row>
        <row r="61">
          <cell r="C61" t="str">
            <v>151000000</v>
          </cell>
          <cell r="D61" t="str">
            <v>Notes receivable - outside</v>
          </cell>
          <cell r="F61">
            <v>0</v>
          </cell>
        </row>
        <row r="63">
          <cell r="C63" t="str">
            <v>152500000</v>
          </cell>
          <cell r="D63" t="str">
            <v>1525 Notes receivable - outside - Other non-trade</v>
          </cell>
        </row>
        <row r="64">
          <cell r="D64" t="str">
            <v>Accounts receivable - divisions and allied companies</v>
          </cell>
        </row>
        <row r="65">
          <cell r="C65" t="str">
            <v>160100000</v>
          </cell>
          <cell r="D65" t="str">
            <v>Units and subsidiaries</v>
          </cell>
        </row>
        <row r="66">
          <cell r="C66" t="str">
            <v>160100010</v>
          </cell>
          <cell r="D66" t="str">
            <v>GM Daewoo Automotive &amp; Technology, Ltd.</v>
          </cell>
          <cell r="E66">
            <v>0</v>
          </cell>
        </row>
        <row r="69">
          <cell r="C69" t="str">
            <v>160100020</v>
          </cell>
          <cell r="D69" t="str">
            <v xml:space="preserve">GM DAT – Zurich Office </v>
          </cell>
        </row>
        <row r="70">
          <cell r="C70" t="str">
            <v>160100100</v>
          </cell>
          <cell r="D70" t="str">
            <v>Daewoo Motor Austria, GmbH</v>
          </cell>
        </row>
        <row r="71">
          <cell r="C71" t="str">
            <v>160100200</v>
          </cell>
          <cell r="D71" t="str">
            <v>Daewoo Motor Benelux, B.V.</v>
          </cell>
        </row>
        <row r="72">
          <cell r="C72" t="str">
            <v>160100300</v>
          </cell>
          <cell r="D72" t="str">
            <v>Daewoo Automobile (Deutschland) GmbH</v>
          </cell>
        </row>
        <row r="73">
          <cell r="C73" t="str">
            <v>160100400</v>
          </cell>
          <cell r="D73" t="str">
            <v>Daewoo Motor Euro Parts Center B.V.</v>
          </cell>
        </row>
        <row r="74">
          <cell r="C74" t="str">
            <v>160100500</v>
          </cell>
          <cell r="D74" t="str">
            <v>Daewoo Automobile France S.A.S</v>
          </cell>
        </row>
        <row r="75">
          <cell r="C75" t="str">
            <v>160100550</v>
          </cell>
          <cell r="D75" t="str">
            <v>1601 - GM DAEWOO HUNGARY</v>
          </cell>
        </row>
        <row r="76">
          <cell r="C76" t="str">
            <v>160100600</v>
          </cell>
          <cell r="D76" t="str">
            <v>Daewoo Motor Iberia S.A.</v>
          </cell>
        </row>
        <row r="77">
          <cell r="C77" t="str">
            <v>160100700</v>
          </cell>
          <cell r="D77" t="str">
            <v>Daewoo Motor Italia S.P.A.</v>
          </cell>
        </row>
        <row r="78">
          <cell r="C78" t="str">
            <v>160100800</v>
          </cell>
          <cell r="D78" t="str">
            <v>Daewoo Automobile (Schweiz) AG</v>
          </cell>
        </row>
        <row r="79">
          <cell r="C79" t="str">
            <v>160100900</v>
          </cell>
          <cell r="D79" t="str">
            <v>Daewoo Motor de Puerto Rico Inc.</v>
          </cell>
        </row>
        <row r="80">
          <cell r="C80" t="str">
            <v>160100950</v>
          </cell>
          <cell r="D80" t="str">
            <v>1601 - GM DAEWOO UNITED KINGDOM</v>
          </cell>
        </row>
        <row r="81">
          <cell r="C81" t="str">
            <v>160101000</v>
          </cell>
          <cell r="D81" t="str">
            <v>Vietnam Daewoo Motor Co., Ltd.</v>
          </cell>
        </row>
        <row r="82">
          <cell r="D82" t="str">
            <v>Accounts receivable - Outside</v>
          </cell>
        </row>
        <row r="83">
          <cell r="C83" t="str">
            <v>181000000</v>
          </cell>
          <cell r="D83" t="str">
            <v>Finished product and other sales</v>
          </cell>
          <cell r="E83">
            <v>4975641.0999999996</v>
          </cell>
          <cell r="F83">
            <v>0</v>
          </cell>
        </row>
        <row r="91">
          <cell r="C91" t="str">
            <v>184500000</v>
          </cell>
          <cell r="D91" t="str">
            <v>Other non-trade - receivables from employees on expense accounts</v>
          </cell>
          <cell r="E91">
            <v>12982.36</v>
          </cell>
          <cell r="F91">
            <v>0</v>
          </cell>
        </row>
        <row r="93">
          <cell r="C93" t="str">
            <v>188000000</v>
          </cell>
          <cell r="D93" t="str">
            <v>Other non trade - sundry receivables</v>
          </cell>
          <cell r="E93">
            <v>33913.29</v>
          </cell>
          <cell r="F93">
            <v>0</v>
          </cell>
        </row>
        <row r="102">
          <cell r="C102" t="str">
            <v>188200000</v>
          </cell>
          <cell r="D102" t="str">
            <v>Other non-trade- receivables from employees</v>
          </cell>
        </row>
        <row r="103">
          <cell r="C103" t="str">
            <v>189000000</v>
          </cell>
          <cell r="D103" t="str">
            <v>Other trade receivables - doubtful accounts</v>
          </cell>
        </row>
        <row r="104">
          <cell r="C104" t="str">
            <v>189500000</v>
          </cell>
          <cell r="D104" t="str">
            <v>Other trade - outside accounts payable with debit balances</v>
          </cell>
          <cell r="E104">
            <v>0</v>
          </cell>
          <cell r="F104" t="e">
            <v>#REF!</v>
          </cell>
        </row>
        <row r="105">
          <cell r="C105" t="str">
            <v>189900000</v>
          </cell>
          <cell r="D105" t="str">
            <v>1899 Accts Rec. Outside Non-standard</v>
          </cell>
        </row>
        <row r="106">
          <cell r="D106" t="str">
            <v>Accrued accounts receivable - outside - all other</v>
          </cell>
        </row>
        <row r="107">
          <cell r="C107" t="str">
            <v>200100000</v>
          </cell>
          <cell r="D107" t="str">
            <v>Sales - units and subsidiaries</v>
          </cell>
        </row>
        <row r="108">
          <cell r="C108" t="str">
            <v>200100010</v>
          </cell>
          <cell r="D108" t="str">
            <v>GM Daewoo Automotive &amp; Technology, Ltd.</v>
          </cell>
        </row>
        <row r="109">
          <cell r="C109" t="str">
            <v>200100020</v>
          </cell>
          <cell r="D109" t="str">
            <v xml:space="preserve">GM DAT – Zurich Office </v>
          </cell>
        </row>
        <row r="110">
          <cell r="C110" t="str">
            <v>200100100</v>
          </cell>
          <cell r="D110" t="str">
            <v>Daewoo Motor Austria, GmbH</v>
          </cell>
        </row>
        <row r="111">
          <cell r="C111" t="str">
            <v>200100200</v>
          </cell>
          <cell r="D111" t="str">
            <v>Daewoo Motor Benelux, B.V.</v>
          </cell>
        </row>
        <row r="112">
          <cell r="C112" t="str">
            <v>200100300</v>
          </cell>
          <cell r="D112" t="str">
            <v>Daewoo Automobile (Deutschland) GmbH</v>
          </cell>
        </row>
        <row r="113">
          <cell r="C113" t="str">
            <v>200100400</v>
          </cell>
          <cell r="D113" t="str">
            <v>Daewoo Motor Euro Parts Center B.V.</v>
          </cell>
        </row>
        <row r="114">
          <cell r="C114" t="str">
            <v>200100500</v>
          </cell>
          <cell r="D114" t="str">
            <v>Daewoo Automobile France S.A.S</v>
          </cell>
        </row>
        <row r="115">
          <cell r="C115" t="str">
            <v>200100550</v>
          </cell>
          <cell r="D115" t="str">
            <v>2001 - GM DAEWOO HUNGARY</v>
          </cell>
        </row>
        <row r="116">
          <cell r="C116" t="str">
            <v>200100600</v>
          </cell>
          <cell r="D116" t="str">
            <v>Daewoo Motor Iberia S.A.</v>
          </cell>
        </row>
        <row r="117">
          <cell r="C117" t="str">
            <v>200100700</v>
          </cell>
          <cell r="D117" t="str">
            <v>Daewoo Motor Italia S.P.A.</v>
          </cell>
        </row>
        <row r="118">
          <cell r="C118" t="str">
            <v>200100800</v>
          </cell>
          <cell r="D118" t="str">
            <v>Daewoo Automobile (Schweiz) AG</v>
          </cell>
        </row>
        <row r="119">
          <cell r="C119" t="str">
            <v>200100900</v>
          </cell>
          <cell r="D119" t="str">
            <v>Daewoo Motor de Puerto Rico Inc.</v>
          </cell>
        </row>
        <row r="120">
          <cell r="C120" t="str">
            <v>200100950</v>
          </cell>
          <cell r="D120" t="str">
            <v>2001 - GM DAEWOO UNITED KINGDOM</v>
          </cell>
        </row>
        <row r="121">
          <cell r="C121" t="str">
            <v>200101000</v>
          </cell>
          <cell r="D121" t="str">
            <v>Vietnam Daewoo Motor Co., Ltd.</v>
          </cell>
        </row>
        <row r="123">
          <cell r="C123" t="str">
            <v>200600000</v>
          </cell>
          <cell r="D123" t="str">
            <v>DISPUTED ITEMS WITH SUBSIDIARIES and UNITS</v>
          </cell>
        </row>
        <row r="124">
          <cell r="C124" t="str">
            <v>200600010</v>
          </cell>
          <cell r="D124" t="str">
            <v>GM Daewoo Automotive &amp; Technology, Ltd.</v>
          </cell>
        </row>
        <row r="125">
          <cell r="C125" t="str">
            <v>200600020</v>
          </cell>
          <cell r="D125" t="str">
            <v xml:space="preserve">GM DAT – Zurich Office </v>
          </cell>
        </row>
        <row r="126">
          <cell r="C126" t="str">
            <v>200600100</v>
          </cell>
          <cell r="D126" t="str">
            <v>Daewoo Motor Austria, GmbH</v>
          </cell>
        </row>
        <row r="127">
          <cell r="C127" t="str">
            <v>200600200</v>
          </cell>
          <cell r="D127" t="str">
            <v>Daewoo Motor Benelux, B.V.</v>
          </cell>
        </row>
        <row r="128">
          <cell r="C128" t="str">
            <v>200600300</v>
          </cell>
          <cell r="D128" t="str">
            <v>Daewoo Automobile (Deutschland) GmbH</v>
          </cell>
        </row>
        <row r="129">
          <cell r="C129" t="str">
            <v>200600400</v>
          </cell>
          <cell r="D129" t="str">
            <v>Daewoo Motor Euro Parts Center B.V.</v>
          </cell>
        </row>
        <row r="130">
          <cell r="C130" t="str">
            <v>200600500</v>
          </cell>
          <cell r="D130" t="str">
            <v>Daewoo Automobile France S.A.S</v>
          </cell>
        </row>
        <row r="131">
          <cell r="C131" t="str">
            <v>200600550</v>
          </cell>
          <cell r="D131" t="str">
            <v>2001 - GM DAEWOO HUNGARY</v>
          </cell>
        </row>
        <row r="132">
          <cell r="C132" t="str">
            <v>200600600</v>
          </cell>
          <cell r="D132" t="str">
            <v>Daewoo Motor Iberia S.A.</v>
          </cell>
        </row>
        <row r="133">
          <cell r="C133" t="str">
            <v>200600700</v>
          </cell>
          <cell r="D133" t="str">
            <v>Daewoo Motor Italia S.P.A.</v>
          </cell>
        </row>
        <row r="134">
          <cell r="C134" t="str">
            <v>200600800</v>
          </cell>
          <cell r="D134" t="str">
            <v>Daewoo Automobile (Schweiz) AG</v>
          </cell>
        </row>
        <row r="135">
          <cell r="C135" t="str">
            <v>200600900</v>
          </cell>
          <cell r="D135" t="str">
            <v>Daewoo Motor de Puerto Rico Inc.</v>
          </cell>
        </row>
        <row r="136">
          <cell r="C136" t="str">
            <v>200600950</v>
          </cell>
          <cell r="D136" t="str">
            <v>2001 - GM DAEWOO UNITED KINGDOM</v>
          </cell>
        </row>
        <row r="137">
          <cell r="C137" t="str">
            <v>200601000</v>
          </cell>
          <cell r="D137" t="str">
            <v>Vietnam Daewoo Motor Co., Ltd.</v>
          </cell>
        </row>
        <row r="139">
          <cell r="C139" t="str">
            <v>201500000</v>
          </cell>
          <cell r="D139" t="str">
            <v>DIVIDENDS RECEIVABLE - units and subsidiaries</v>
          </cell>
        </row>
        <row r="140">
          <cell r="C140" t="str">
            <v>201500010</v>
          </cell>
          <cell r="D140" t="str">
            <v>GM Daewoo Automotive &amp; Technology, Ltd.</v>
          </cell>
        </row>
        <row r="141">
          <cell r="C141" t="str">
            <v>201500020</v>
          </cell>
          <cell r="D141" t="str">
            <v xml:space="preserve">GM DAT – Zurich Office </v>
          </cell>
        </row>
        <row r="142">
          <cell r="C142" t="str">
            <v>201500100</v>
          </cell>
          <cell r="D142" t="str">
            <v>Daewoo Motor Austria, GmbH</v>
          </cell>
        </row>
        <row r="143">
          <cell r="C143" t="str">
            <v>201500200</v>
          </cell>
          <cell r="D143" t="str">
            <v>Daewoo Motor Benelux, B.V.</v>
          </cell>
        </row>
        <row r="144">
          <cell r="C144" t="str">
            <v>201500300</v>
          </cell>
          <cell r="D144" t="str">
            <v>Daewoo Automobile (Deutschland) GmbH</v>
          </cell>
        </row>
        <row r="145">
          <cell r="C145" t="str">
            <v>201500400</v>
          </cell>
          <cell r="D145" t="str">
            <v>Daewoo Motor Euro Parts Center B.V.</v>
          </cell>
        </row>
        <row r="146">
          <cell r="C146" t="str">
            <v>201500500</v>
          </cell>
          <cell r="D146" t="str">
            <v>Daewoo Automobile France S.A.S</v>
          </cell>
        </row>
        <row r="147">
          <cell r="C147" t="str">
            <v>201500550</v>
          </cell>
          <cell r="D147" t="str">
            <v>2001 - GM DAEWOO HUNGARY</v>
          </cell>
        </row>
        <row r="148">
          <cell r="C148" t="str">
            <v>201500600</v>
          </cell>
          <cell r="D148" t="str">
            <v>Daewoo Motor Iberia S.A.</v>
          </cell>
        </row>
        <row r="149">
          <cell r="C149" t="str">
            <v>201500700</v>
          </cell>
          <cell r="D149" t="str">
            <v>Daewoo Motor Italia S.P.A.</v>
          </cell>
        </row>
        <row r="150">
          <cell r="C150" t="str">
            <v>201500800</v>
          </cell>
          <cell r="D150" t="str">
            <v>Daewoo Automobile (Schweiz) AG</v>
          </cell>
        </row>
        <row r="151">
          <cell r="C151" t="str">
            <v>201500900</v>
          </cell>
          <cell r="D151" t="str">
            <v>Daewoo Motor de Puerto Rico Inc.</v>
          </cell>
        </row>
        <row r="152">
          <cell r="C152" t="str">
            <v>201500950</v>
          </cell>
          <cell r="D152" t="str">
            <v>2001 - GM DAEWOO UNITED KINGDOM</v>
          </cell>
        </row>
        <row r="153">
          <cell r="C153" t="str">
            <v>201501000</v>
          </cell>
          <cell r="D153" t="str">
            <v>Vietnam Daewoo Motor Co., Ltd.</v>
          </cell>
        </row>
        <row r="154">
          <cell r="C154" t="str">
            <v>221000000</v>
          </cell>
          <cell r="D154" t="str">
            <v>Other trade and non trade - Sundry</v>
          </cell>
          <cell r="E154">
            <v>76918.73</v>
          </cell>
          <cell r="F154">
            <v>0</v>
          </cell>
        </row>
        <row r="157">
          <cell r="C157" t="str">
            <v>230000000</v>
          </cell>
          <cell r="D157" t="str">
            <v>Allowance for doubtful accounts</v>
          </cell>
        </row>
        <row r="158">
          <cell r="C158" t="str">
            <v>230012110</v>
          </cell>
          <cell r="D158" t="str">
            <v>Opening balance - current year</v>
          </cell>
        </row>
        <row r="159">
          <cell r="C159" t="str">
            <v>230012120</v>
          </cell>
          <cell r="D159" t="str">
            <v>Provision for bad debts</v>
          </cell>
          <cell r="E159">
            <v>-3440906.19</v>
          </cell>
          <cell r="F159">
            <v>0</v>
          </cell>
        </row>
        <row r="163">
          <cell r="C163" t="str">
            <v>230012130</v>
          </cell>
          <cell r="D163" t="str">
            <v>Subsequent collections</v>
          </cell>
          <cell r="E163">
            <v>52643.65</v>
          </cell>
        </row>
        <row r="164">
          <cell r="C164" t="str">
            <v>230012140</v>
          </cell>
          <cell r="D164" t="str">
            <v>Write-offs</v>
          </cell>
          <cell r="E164">
            <v>42372.44</v>
          </cell>
        </row>
        <row r="165">
          <cell r="C165" t="str">
            <v>230012150</v>
          </cell>
          <cell r="D165" t="str">
            <v>Debits or credits to other accounts</v>
          </cell>
        </row>
        <row r="167">
          <cell r="D167" t="str">
            <v>Inventories</v>
          </cell>
        </row>
        <row r="168">
          <cell r="C168" t="str">
            <v>240000000</v>
          </cell>
          <cell r="D168" t="str">
            <v>Inventories</v>
          </cell>
        </row>
        <row r="169">
          <cell r="C169" t="str">
            <v>240075000</v>
          </cell>
          <cell r="D169" t="str">
            <v>Productive materials in stores</v>
          </cell>
          <cell r="E169">
            <v>3881243.9600000004</v>
          </cell>
          <cell r="F169">
            <v>0</v>
          </cell>
        </row>
        <row r="208">
          <cell r="C208" t="str">
            <v>240076100</v>
          </cell>
          <cell r="D208" t="str">
            <v>Materials and supplies at outside points</v>
          </cell>
        </row>
        <row r="209">
          <cell r="C209" t="str">
            <v>240076200</v>
          </cell>
          <cell r="D209" t="str">
            <v>Expense materials, supplies and tools in stores</v>
          </cell>
        </row>
        <row r="210">
          <cell r="C210" t="str">
            <v>240077000</v>
          </cell>
          <cell r="D210" t="str">
            <v>Expense Materials, Supplies And Tools In Stores</v>
          </cell>
          <cell r="E210">
            <v>692316.22</v>
          </cell>
        </row>
        <row r="219">
          <cell r="C219" t="str">
            <v>240078000</v>
          </cell>
          <cell r="D219" t="str">
            <v>Inbound transportation</v>
          </cell>
        </row>
        <row r="220">
          <cell r="C220" t="str">
            <v>240079000</v>
          </cell>
          <cell r="D220" t="str">
            <v>Materials in transit</v>
          </cell>
          <cell r="E220">
            <v>2105232.25</v>
          </cell>
        </row>
        <row r="221">
          <cell r="C221" t="str">
            <v>240080100</v>
          </cell>
          <cell r="D221" t="str">
            <v>Work in process - productive materials</v>
          </cell>
          <cell r="E221">
            <v>1523920.7099999997</v>
          </cell>
          <cell r="F221">
            <v>0</v>
          </cell>
        </row>
        <row r="381">
          <cell r="C381" t="str">
            <v>240080200</v>
          </cell>
          <cell r="D381" t="str">
            <v>Work in process - labor</v>
          </cell>
          <cell r="E381">
            <v>39457.040000000001</v>
          </cell>
          <cell r="F381">
            <v>0</v>
          </cell>
        </row>
        <row r="421">
          <cell r="C421" t="str">
            <v>240080300</v>
          </cell>
          <cell r="D421" t="str">
            <v>Work in process - burden absorbed</v>
          </cell>
          <cell r="E421">
            <v>119455.14000000001</v>
          </cell>
          <cell r="F421">
            <v>0</v>
          </cell>
        </row>
        <row r="624">
          <cell r="C624" t="str">
            <v>240082100</v>
          </cell>
          <cell r="D624" t="str">
            <v>Finished product - Factory</v>
          </cell>
          <cell r="E624">
            <v>6506181.1899999995</v>
          </cell>
          <cell r="F624">
            <v>0</v>
          </cell>
        </row>
        <row r="651">
          <cell r="C651" t="str">
            <v>240082200</v>
          </cell>
          <cell r="D651" t="str">
            <v>In company use</v>
          </cell>
        </row>
        <row r="652">
          <cell r="C652" t="str">
            <v>240086100</v>
          </cell>
          <cell r="D652" t="str">
            <v>Service parts and accessories - Factory</v>
          </cell>
          <cell r="E652">
            <v>719727.73</v>
          </cell>
        </row>
        <row r="653">
          <cell r="C653" t="str">
            <v>240090000</v>
          </cell>
          <cell r="D653" t="str">
            <v>Sundry inventory</v>
          </cell>
        </row>
        <row r="654">
          <cell r="C654" t="str">
            <v>240094000</v>
          </cell>
          <cell r="D654" t="str">
            <v>Excess and obsolete inventory</v>
          </cell>
        </row>
        <row r="655">
          <cell r="C655" t="str">
            <v>240098000</v>
          </cell>
          <cell r="D655" t="str">
            <v>Stock consigned to others for fabrication or sale</v>
          </cell>
        </row>
        <row r="656">
          <cell r="C656" t="str">
            <v>240099000</v>
          </cell>
          <cell r="D656" t="str">
            <v>Other inventory consignments - Memo</v>
          </cell>
        </row>
        <row r="658">
          <cell r="C658" t="str">
            <v>249900000</v>
          </cell>
          <cell r="D658" t="str">
            <v>2499 Inventories - Non-Standard</v>
          </cell>
        </row>
        <row r="660">
          <cell r="C660" t="str">
            <v>250100000</v>
          </cell>
          <cell r="D660" t="str">
            <v>Productive material, work in process and supplies</v>
          </cell>
        </row>
        <row r="661">
          <cell r="C661" t="str">
            <v>252500000</v>
          </cell>
          <cell r="D661" t="str">
            <v>2525 ALLOWANCE DUE TO OBSOLESCENCE - SERVICE PARTS AND ACCESSORIES</v>
          </cell>
          <cell r="E661">
            <v>-154227.37</v>
          </cell>
        </row>
        <row r="662">
          <cell r="D662" t="str">
            <v>Prepaid Expenses</v>
          </cell>
        </row>
        <row r="663">
          <cell r="C663" t="str">
            <v>260100000</v>
          </cell>
          <cell r="D663" t="str">
            <v>Taxes - other than income taxes</v>
          </cell>
          <cell r="E663">
            <v>0</v>
          </cell>
          <cell r="F663">
            <v>0</v>
          </cell>
        </row>
        <row r="675">
          <cell r="C675" t="str">
            <v>260500000</v>
          </cell>
          <cell r="D675" t="str">
            <v>Insurance</v>
          </cell>
          <cell r="E675">
            <v>35663.56</v>
          </cell>
          <cell r="F675">
            <v>0</v>
          </cell>
        </row>
        <row r="677">
          <cell r="C677" t="str">
            <v>267000000</v>
          </cell>
          <cell r="D677" t="str">
            <v>Employee pension programs</v>
          </cell>
        </row>
        <row r="678">
          <cell r="C678" t="str">
            <v>269000000</v>
          </cell>
          <cell r="D678" t="str">
            <v>Sundry</v>
          </cell>
          <cell r="E678">
            <v>11390.44</v>
          </cell>
          <cell r="F678">
            <v>0</v>
          </cell>
        </row>
        <row r="679">
          <cell r="C679" t="str">
            <v>269900000</v>
          </cell>
          <cell r="D679" t="str">
            <v>2699 Prepaid Expense - Other -Non-stand</v>
          </cell>
        </row>
        <row r="683">
          <cell r="C683" t="str">
            <v>269900000</v>
          </cell>
          <cell r="D683" t="str">
            <v>2699 Prepaid Expense - Other -Non-stand</v>
          </cell>
        </row>
        <row r="685">
          <cell r="C685" t="str">
            <v>271500000</v>
          </cell>
          <cell r="D685" t="str">
            <v>Deferred income taxes - current</v>
          </cell>
        </row>
        <row r="686">
          <cell r="C686" t="str">
            <v>271512880</v>
          </cell>
          <cell r="D686" t="str">
            <v>Korean National</v>
          </cell>
        </row>
        <row r="687">
          <cell r="C687" t="str">
            <v>271512890</v>
          </cell>
          <cell r="D687" t="str">
            <v>Korean and Local</v>
          </cell>
        </row>
        <row r="688">
          <cell r="C688" t="str">
            <v>271512895</v>
          </cell>
          <cell r="D688" t="str">
            <v>Non-Korean</v>
          </cell>
          <cell r="E688">
            <v>142256.84</v>
          </cell>
        </row>
        <row r="689">
          <cell r="C689" t="str">
            <v>271512899</v>
          </cell>
          <cell r="D689" t="str">
            <v>Valuation allowance</v>
          </cell>
        </row>
        <row r="690">
          <cell r="C690" t="str">
            <v>280100000</v>
          </cell>
          <cell r="D690" t="str">
            <v>Investments in units and subsidiaries</v>
          </cell>
        </row>
        <row r="691">
          <cell r="C691" t="str">
            <v>280100010</v>
          </cell>
          <cell r="D691" t="str">
            <v>2801 - Korea</v>
          </cell>
        </row>
        <row r="692">
          <cell r="C692" t="str">
            <v>280100020</v>
          </cell>
          <cell r="D692" t="str">
            <v xml:space="preserve">GM DAT – Zurich Office </v>
          </cell>
        </row>
        <row r="693">
          <cell r="C693" t="str">
            <v>280100100</v>
          </cell>
          <cell r="D693" t="str">
            <v>Daewoo Motor Austria, GmbH</v>
          </cell>
        </row>
        <row r="694">
          <cell r="C694" t="str">
            <v>280100200</v>
          </cell>
          <cell r="D694" t="str">
            <v>Daewoo Motor Benelux, B.V.</v>
          </cell>
        </row>
        <row r="695">
          <cell r="C695" t="str">
            <v>280100300</v>
          </cell>
          <cell r="D695" t="str">
            <v>Daewoo Automobile (Deutschland) GmbH</v>
          </cell>
        </row>
        <row r="696">
          <cell r="C696" t="str">
            <v>280100400</v>
          </cell>
          <cell r="D696" t="str">
            <v>Daewoo Motor Euro Parts Center B.V.</v>
          </cell>
        </row>
        <row r="697">
          <cell r="C697" t="str">
            <v>280100500</v>
          </cell>
          <cell r="D697" t="str">
            <v>Daewoo Automobile France S.A.S</v>
          </cell>
        </row>
        <row r="698">
          <cell r="C698" t="str">
            <v>280100550</v>
          </cell>
          <cell r="D698" t="str">
            <v>2801 - GM DAEWOO HUNGARY</v>
          </cell>
        </row>
        <row r="699">
          <cell r="C699" t="str">
            <v>280100600</v>
          </cell>
          <cell r="D699" t="str">
            <v>Daewoo Motor Iberia S.A.</v>
          </cell>
        </row>
        <row r="700">
          <cell r="C700" t="str">
            <v>280100700</v>
          </cell>
          <cell r="D700" t="str">
            <v>Daewoo Motor Italia S.P.A.</v>
          </cell>
        </row>
        <row r="701">
          <cell r="C701" t="str">
            <v>280100800</v>
          </cell>
          <cell r="D701" t="str">
            <v>Daewoo Automobile (Schweiz) AG</v>
          </cell>
        </row>
        <row r="702">
          <cell r="C702" t="str">
            <v>280100900</v>
          </cell>
          <cell r="D702" t="str">
            <v>Daewoo Motor de Puerto Rico Inc.</v>
          </cell>
        </row>
        <row r="703">
          <cell r="C703" t="str">
            <v>280100950</v>
          </cell>
          <cell r="D703" t="str">
            <v>2801 - GM DAEWOO UNITED KINGDOM</v>
          </cell>
        </row>
        <row r="704">
          <cell r="C704" t="str">
            <v>280101000</v>
          </cell>
          <cell r="D704" t="str">
            <v>Vietnam Daewoo Motor Co., Ltd.</v>
          </cell>
        </row>
        <row r="705">
          <cell r="C705" t="str">
            <v>282000000</v>
          </cell>
          <cell r="D705" t="str">
            <v>Long term notes receivable - units and subsidiary companies - non-trade</v>
          </cell>
        </row>
        <row r="706">
          <cell r="C706" t="str">
            <v>282000010</v>
          </cell>
          <cell r="D706" t="str">
            <v>2801 - Korea</v>
          </cell>
        </row>
        <row r="707">
          <cell r="C707" t="str">
            <v>282000020</v>
          </cell>
          <cell r="D707" t="str">
            <v xml:space="preserve">GM DAT – Zurich Office </v>
          </cell>
        </row>
        <row r="708">
          <cell r="C708" t="str">
            <v>282000100</v>
          </cell>
          <cell r="D708" t="str">
            <v>Daewoo Motor Austria, GmbH</v>
          </cell>
        </row>
        <row r="709">
          <cell r="C709" t="str">
            <v>282000200</v>
          </cell>
          <cell r="D709" t="str">
            <v>Daewoo Motor Benelux, B.V.</v>
          </cell>
        </row>
        <row r="710">
          <cell r="C710" t="str">
            <v>282000300</v>
          </cell>
          <cell r="D710" t="str">
            <v>Daewoo Automobile (Deutschland) GmbH</v>
          </cell>
        </row>
        <row r="711">
          <cell r="C711" t="str">
            <v>282000400</v>
          </cell>
          <cell r="D711" t="str">
            <v>Daewoo Motor Euro Parts Center B.V.</v>
          </cell>
        </row>
        <row r="712">
          <cell r="C712" t="str">
            <v>282000500</v>
          </cell>
          <cell r="D712" t="str">
            <v>Daewoo Automobile France S.A.S</v>
          </cell>
        </row>
        <row r="713">
          <cell r="C713" t="str">
            <v>282000550</v>
          </cell>
          <cell r="D713" t="str">
            <v>2801 - GM DAEWOO HUNGARY</v>
          </cell>
        </row>
        <row r="714">
          <cell r="C714" t="str">
            <v>282000600</v>
          </cell>
          <cell r="D714" t="str">
            <v>Daewoo Motor Iberia S.A.</v>
          </cell>
        </row>
        <row r="715">
          <cell r="C715" t="str">
            <v>282000700</v>
          </cell>
          <cell r="D715" t="str">
            <v>Daewoo Motor Italia S.P.A.</v>
          </cell>
        </row>
        <row r="716">
          <cell r="C716" t="str">
            <v>282000800</v>
          </cell>
          <cell r="D716" t="str">
            <v>Daewoo Automobile (Schweiz) AG</v>
          </cell>
        </row>
        <row r="717">
          <cell r="C717" t="str">
            <v>282000900</v>
          </cell>
          <cell r="D717" t="str">
            <v>Daewoo Motor de Puerto Rico Inc.</v>
          </cell>
        </row>
        <row r="718">
          <cell r="C718" t="str">
            <v>282000950</v>
          </cell>
          <cell r="D718" t="str">
            <v>2801 - GM DAEWOO UNITED KINGDOM</v>
          </cell>
        </row>
        <row r="719">
          <cell r="C719" t="str">
            <v>282001000</v>
          </cell>
          <cell r="D719" t="str">
            <v>Vietnam Daewoo Motor Co., Ltd.</v>
          </cell>
        </row>
        <row r="720">
          <cell r="C720" t="str">
            <v>291500000</v>
          </cell>
          <cell r="D720" t="str">
            <v>Other investments</v>
          </cell>
        </row>
        <row r="721">
          <cell r="C721" t="str">
            <v>292300000</v>
          </cell>
          <cell r="D721" t="str">
            <v>Long term notes receivable - other</v>
          </cell>
        </row>
        <row r="722">
          <cell r="C722" t="str">
            <v>293300000</v>
          </cell>
          <cell r="D722" t="str">
            <v>Long term accounts receivable - other</v>
          </cell>
        </row>
        <row r="723">
          <cell r="C723" t="str">
            <v>293400000</v>
          </cell>
          <cell r="D723" t="str">
            <v>2934 Long term accounts receivable - Employee - non trade</v>
          </cell>
        </row>
        <row r="724">
          <cell r="C724" t="str">
            <v>293500000</v>
          </cell>
          <cell r="D724" t="str">
            <v>2935 Long term accounts receivable - other - non trade</v>
          </cell>
        </row>
        <row r="725">
          <cell r="C725" t="str">
            <v>299000000</v>
          </cell>
          <cell r="D725" t="str">
            <v>Miscellaneous assets</v>
          </cell>
          <cell r="E725">
            <v>26149.599999999999</v>
          </cell>
        </row>
        <row r="729">
          <cell r="C729" t="str">
            <v>299700000</v>
          </cell>
          <cell r="D729" t="str">
            <v>Allowances deducted from investments and miscellaneous assets</v>
          </cell>
        </row>
        <row r="730">
          <cell r="C730" t="str">
            <v>299712310</v>
          </cell>
          <cell r="D730" t="str">
            <v>Opening balance - current year</v>
          </cell>
        </row>
        <row r="731">
          <cell r="C731" t="str">
            <v>299712320</v>
          </cell>
          <cell r="D731" t="str">
            <v>Additions debited or credited to income or expense</v>
          </cell>
        </row>
        <row r="732">
          <cell r="C732" t="str">
            <v>299712321</v>
          </cell>
          <cell r="D732" t="str">
            <v>Additions debited to allowance for doubtful accounts</v>
          </cell>
        </row>
        <row r="733">
          <cell r="C733" t="str">
            <v>299712325</v>
          </cell>
          <cell r="D733" t="str">
            <v>Additions debited to other accounts</v>
          </cell>
        </row>
        <row r="734">
          <cell r="C734" t="str">
            <v>299712330</v>
          </cell>
          <cell r="D734" t="str">
            <v>Deductions credited to allowance for doubtful accounts</v>
          </cell>
        </row>
        <row r="736">
          <cell r="D736" t="str">
            <v>Real Estate, Plants and Equipment</v>
          </cell>
        </row>
        <row r="737">
          <cell r="C737" t="str">
            <v>310500000</v>
          </cell>
          <cell r="D737" t="str">
            <v>M&amp;E Capital Leased</v>
          </cell>
        </row>
        <row r="738">
          <cell r="C738" t="str">
            <v>320200000</v>
          </cell>
          <cell r="D738" t="str">
            <v>Land</v>
          </cell>
        </row>
        <row r="740">
          <cell r="C740" t="str">
            <v>320500000</v>
          </cell>
          <cell r="D740" t="str">
            <v>Landhold improvements</v>
          </cell>
          <cell r="E740">
            <v>0</v>
          </cell>
        </row>
        <row r="742">
          <cell r="C742" t="str">
            <v>320363001</v>
          </cell>
          <cell r="D742" t="str">
            <v>Building &amp; Improvement</v>
          </cell>
          <cell r="E742">
            <v>6593061.8000000007</v>
          </cell>
        </row>
        <row r="743">
          <cell r="C743" t="str">
            <v>320363020</v>
          </cell>
          <cell r="D743" t="str">
            <v>Add - Completed Contruction</v>
          </cell>
          <cell r="E743">
            <v>18879.77</v>
          </cell>
        </row>
        <row r="747">
          <cell r="C747" t="str">
            <v>320400000</v>
          </cell>
          <cell r="D747" t="str">
            <v>Machinery &amp; Equipment</v>
          </cell>
        </row>
        <row r="748">
          <cell r="C748" t="str">
            <v>320463001</v>
          </cell>
          <cell r="D748" t="str">
            <v>Opening Balance - Current Year</v>
          </cell>
          <cell r="E748">
            <v>17355707.829999998</v>
          </cell>
          <cell r="F748">
            <v>0</v>
          </cell>
        </row>
        <row r="749">
          <cell r="C749" t="str">
            <v>320463020</v>
          </cell>
          <cell r="D749" t="str">
            <v>Add - Completed Contruction</v>
          </cell>
          <cell r="E749">
            <v>95751.97</v>
          </cell>
        </row>
        <row r="750">
          <cell r="C750" t="str">
            <v>320463030</v>
          </cell>
          <cell r="D750" t="str">
            <v>Add&amp;Ded - Same or Different Legal Entity</v>
          </cell>
          <cell r="E750">
            <v>756187</v>
          </cell>
        </row>
        <row r="751">
          <cell r="C751" t="str">
            <v>320463051</v>
          </cell>
          <cell r="D751" t="str">
            <v>Ded - Outside Sales and Disposals</v>
          </cell>
          <cell r="E751">
            <v>-1722667.36</v>
          </cell>
        </row>
        <row r="752">
          <cell r="C752" t="str">
            <v>320463052</v>
          </cell>
          <cell r="D752" t="str">
            <v>Ded - Fully Amortized Special Tool</v>
          </cell>
        </row>
        <row r="753">
          <cell r="C753" t="str">
            <v>320463083</v>
          </cell>
          <cell r="D753" t="str">
            <v>Other Central Office Adj-Capitali</v>
          </cell>
        </row>
        <row r="754">
          <cell r="C754" t="str">
            <v>320463085</v>
          </cell>
          <cell r="D754" t="str">
            <v>Other Central Office Adj - Recl.</v>
          </cell>
        </row>
        <row r="757">
          <cell r="F757">
            <v>0</v>
          </cell>
        </row>
        <row r="762">
          <cell r="C762" t="str">
            <v>327000000</v>
          </cell>
          <cell r="D762" t="str">
            <v>Construction in progress</v>
          </cell>
          <cell r="E762">
            <v>26148.39</v>
          </cell>
        </row>
        <row r="766">
          <cell r="C766" t="str">
            <v>329800000</v>
          </cell>
          <cell r="D766" t="str">
            <v>3298 - Fixed Asset Non-standard</v>
          </cell>
        </row>
        <row r="767">
          <cell r="D767" t="str">
            <v>Accumulated depreciation and amortization</v>
          </cell>
        </row>
        <row r="769">
          <cell r="C769" t="str">
            <v>330500000</v>
          </cell>
          <cell r="D769" t="str">
            <v>Accumulated depreciation  - leasehold improvements</v>
          </cell>
        </row>
        <row r="770">
          <cell r="C770" t="str">
            <v>330100000</v>
          </cell>
          <cell r="D770" t="str">
            <v>Accumulated depreciation  - Building &amp; Improvements</v>
          </cell>
        </row>
        <row r="771">
          <cell r="C771" t="str">
            <v>330163501</v>
          </cell>
          <cell r="D771" t="str">
            <v>Opening Balance - Current Year</v>
          </cell>
          <cell r="E771">
            <v>-2857373.54</v>
          </cell>
          <cell r="F771">
            <v>0</v>
          </cell>
        </row>
        <row r="772">
          <cell r="C772" t="str">
            <v>330163507</v>
          </cell>
          <cell r="D772" t="str">
            <v>Incl. in SG&amp;A Accounts "Group C"</v>
          </cell>
          <cell r="F772">
            <v>0</v>
          </cell>
        </row>
        <row r="773">
          <cell r="C773" t="str">
            <v>330163508</v>
          </cell>
          <cell r="D773" t="str">
            <v>Incl. in COS &amp; Misc. Acc. "Group D"</v>
          </cell>
        </row>
        <row r="774">
          <cell r="C774" t="str">
            <v>330163509</v>
          </cell>
          <cell r="D774" t="str">
            <v>Add - Amortization-Current Year</v>
          </cell>
        </row>
        <row r="775">
          <cell r="C775" t="str">
            <v>330163530</v>
          </cell>
          <cell r="D775" t="str">
            <v>Add&amp;Ded - Allied Purchases</v>
          </cell>
        </row>
        <row r="776">
          <cell r="C776" t="str">
            <v>330163551</v>
          </cell>
          <cell r="D776" t="str">
            <v>Ded - Outside Sales and Disposals</v>
          </cell>
        </row>
        <row r="777">
          <cell r="C777" t="str">
            <v>330163552</v>
          </cell>
          <cell r="D777" t="str">
            <v>Ded - Fully Amortized Special Tool</v>
          </cell>
        </row>
        <row r="778">
          <cell r="C778" t="str">
            <v>330163585</v>
          </cell>
          <cell r="D778" t="str">
            <v>Reclassifications w/i FA</v>
          </cell>
        </row>
        <row r="779">
          <cell r="C779" t="str">
            <v>330300000</v>
          </cell>
          <cell r="D779" t="str">
            <v>Accumulated depreciation  - machinery and equipment</v>
          </cell>
        </row>
        <row r="780">
          <cell r="C780" t="str">
            <v>330363501</v>
          </cell>
          <cell r="D780" t="str">
            <v>Opening Balance - Current Year</v>
          </cell>
          <cell r="E780">
            <v>-12608102.73</v>
          </cell>
        </row>
        <row r="781">
          <cell r="C781" t="str">
            <v>330363507</v>
          </cell>
          <cell r="D781" t="str">
            <v>Incl. in SG&amp;A Accounts "Group C"</v>
          </cell>
        </row>
        <row r="782">
          <cell r="C782" t="str">
            <v>330363508</v>
          </cell>
          <cell r="D782" t="str">
            <v>Incl. in COS &amp; Misc. Acc. "Group D"</v>
          </cell>
          <cell r="F782">
            <v>0</v>
          </cell>
        </row>
        <row r="783">
          <cell r="C783" t="str">
            <v>330363509</v>
          </cell>
          <cell r="D783" t="str">
            <v>Add - Amortization-Current Year</v>
          </cell>
        </row>
        <row r="784">
          <cell r="C784" t="str">
            <v>330363530</v>
          </cell>
          <cell r="D784" t="str">
            <v>Add&amp;Ded - Allied Purchases</v>
          </cell>
        </row>
        <row r="785">
          <cell r="C785" t="str">
            <v>330363551</v>
          </cell>
          <cell r="D785" t="str">
            <v>Ded - Outside Sales and Disposals</v>
          </cell>
        </row>
        <row r="786">
          <cell r="C786" t="str">
            <v>330363552</v>
          </cell>
          <cell r="D786" t="str">
            <v>Ded - Fully Amortized Special Tool</v>
          </cell>
        </row>
        <row r="787">
          <cell r="C787" t="str">
            <v>330363585</v>
          </cell>
          <cell r="D787" t="str">
            <v>Reclassifications w/i FA</v>
          </cell>
        </row>
        <row r="788">
          <cell r="C788" t="str">
            <v>339900000</v>
          </cell>
          <cell r="D788" t="str">
            <v>3399 - Depreciation - Non-standard</v>
          </cell>
        </row>
        <row r="789">
          <cell r="C789" t="str">
            <v>343000000</v>
          </cell>
          <cell r="D789" t="str">
            <v>Special tools</v>
          </cell>
        </row>
        <row r="790">
          <cell r="C790" t="str">
            <v>343300000</v>
          </cell>
          <cell r="D790" t="str">
            <v>Special tools - amortization</v>
          </cell>
        </row>
        <row r="791">
          <cell r="C791" t="str">
            <v>349800000</v>
          </cell>
          <cell r="D791" t="str">
            <v>3498 Special Tools - Non-standard</v>
          </cell>
        </row>
        <row r="792">
          <cell r="C792" t="str">
            <v>349900000</v>
          </cell>
          <cell r="D792" t="str">
            <v>3499 Amortization - Non-standard</v>
          </cell>
        </row>
        <row r="793">
          <cell r="D793" t="str">
            <v>Intangible assets</v>
          </cell>
        </row>
        <row r="794">
          <cell r="C794" t="str">
            <v>350000000</v>
          </cell>
          <cell r="D794" t="str">
            <v>Intangible assets</v>
          </cell>
          <cell r="E794">
            <v>0</v>
          </cell>
          <cell r="F794">
            <v>0</v>
          </cell>
        </row>
        <row r="800">
          <cell r="D800" t="str">
            <v>Deferred charges</v>
          </cell>
        </row>
        <row r="801">
          <cell r="C801" t="str">
            <v>360500000</v>
          </cell>
          <cell r="D801" t="str">
            <v>Insurance - deferred</v>
          </cell>
        </row>
        <row r="802">
          <cell r="C802" t="str">
            <v>367000000</v>
          </cell>
          <cell r="D802" t="str">
            <v>Employee pension programs</v>
          </cell>
        </row>
        <row r="803">
          <cell r="C803" t="str">
            <v>369000000</v>
          </cell>
          <cell r="D803" t="str">
            <v>Sundry deferred</v>
          </cell>
          <cell r="E803">
            <v>0</v>
          </cell>
        </row>
        <row r="807">
          <cell r="C807" t="str">
            <v>370000000</v>
          </cell>
          <cell r="D807" t="str">
            <v xml:space="preserve">DEFERRED INCOME TAXES - NONCURRENT </v>
          </cell>
        </row>
        <row r="808">
          <cell r="C808" t="str">
            <v>370012880</v>
          </cell>
          <cell r="D808" t="str">
            <v>Korean National</v>
          </cell>
        </row>
        <row r="809">
          <cell r="C809" t="str">
            <v>370012890</v>
          </cell>
          <cell r="D809" t="str">
            <v>Korean and Local</v>
          </cell>
        </row>
        <row r="810">
          <cell r="C810" t="str">
            <v>370012895</v>
          </cell>
          <cell r="D810" t="str">
            <v>Non-Korean</v>
          </cell>
          <cell r="E810">
            <v>540564.14</v>
          </cell>
        </row>
        <row r="811">
          <cell r="C811" t="str">
            <v>370012899</v>
          </cell>
          <cell r="D811" t="str">
            <v>Valuation allowance</v>
          </cell>
        </row>
        <row r="812">
          <cell r="C812" t="str">
            <v>379900000</v>
          </cell>
          <cell r="D812" t="str">
            <v>3690 Deferred Charges Sundry</v>
          </cell>
        </row>
        <row r="813">
          <cell r="C813" t="str">
            <v>380000000</v>
          </cell>
          <cell r="D813" t="str">
            <v>Goodwill</v>
          </cell>
        </row>
        <row r="814">
          <cell r="D814" t="str">
            <v>Other</v>
          </cell>
        </row>
        <row r="815">
          <cell r="C815" t="str">
            <v>399900000</v>
          </cell>
          <cell r="D815" t="str">
            <v>Other assets - net - nonstandard</v>
          </cell>
        </row>
        <row r="818">
          <cell r="D818" t="str">
            <v>LIABILITIES &amp; EQUITY</v>
          </cell>
        </row>
        <row r="819">
          <cell r="D819" t="str">
            <v>Notes payable and bank overdrafts</v>
          </cell>
        </row>
        <row r="820">
          <cell r="C820" t="str">
            <v>400500000</v>
          </cell>
          <cell r="D820" t="str">
            <v>KOREAN (foreign)  INCOME TAXES PAYABLE CURRENTLY</v>
          </cell>
          <cell r="E820">
            <v>-337739.69000000006</v>
          </cell>
        </row>
        <row r="821">
          <cell r="C821" t="str">
            <v>400600000</v>
          </cell>
          <cell r="D821" t="str">
            <v>PROVINCIAL, REGIONAL AND LOCAL INCOME TAXES PAYABLE</v>
          </cell>
        </row>
        <row r="822">
          <cell r="C822" t="str">
            <v>411500000</v>
          </cell>
          <cell r="D822" t="str">
            <v>Outside all other - Banks</v>
          </cell>
          <cell r="E822">
            <v>0</v>
          </cell>
          <cell r="F822">
            <v>0</v>
          </cell>
        </row>
        <row r="824">
          <cell r="C824" t="str">
            <v>411600000</v>
          </cell>
          <cell r="D824" t="str">
            <v>Outside all other - Financial institutions</v>
          </cell>
        </row>
        <row r="825">
          <cell r="C825" t="str">
            <v>411700000</v>
          </cell>
          <cell r="D825" t="str">
            <v>Outside all other - holders of commercial paper</v>
          </cell>
        </row>
        <row r="827">
          <cell r="C827" t="str">
            <v>413000000</v>
          </cell>
          <cell r="D827" t="str">
            <v>4130 Current Portion of Long-Term Debt Outside</v>
          </cell>
        </row>
        <row r="828">
          <cell r="C828" t="str">
            <v>420100000</v>
          </cell>
          <cell r="D828" t="str">
            <v>Audited vouchers</v>
          </cell>
        </row>
        <row r="829">
          <cell r="C829" t="str">
            <v>420100010</v>
          </cell>
          <cell r="D829" t="str">
            <v>GM Daewoo Automotive &amp; Technology, Ltd.</v>
          </cell>
          <cell r="E829">
            <v>-3761242.75</v>
          </cell>
        </row>
        <row r="834">
          <cell r="C834" t="str">
            <v>420100020</v>
          </cell>
          <cell r="D834" t="str">
            <v xml:space="preserve">GM DAT – Zurich Office </v>
          </cell>
        </row>
        <row r="835">
          <cell r="C835" t="str">
            <v>420100100</v>
          </cell>
          <cell r="D835" t="str">
            <v>Daewoo Motor Austria, GmbH</v>
          </cell>
        </row>
        <row r="836">
          <cell r="C836" t="str">
            <v>420100200</v>
          </cell>
          <cell r="D836" t="str">
            <v>Daewoo Motor Benelux, B.V.</v>
          </cell>
        </row>
        <row r="837">
          <cell r="C837" t="str">
            <v>420100300</v>
          </cell>
          <cell r="D837" t="str">
            <v>Daewoo Automobile (Deutschland) GmbH</v>
          </cell>
        </row>
        <row r="838">
          <cell r="C838" t="str">
            <v>420100400</v>
          </cell>
          <cell r="D838" t="str">
            <v>Daewoo Motor Euro Parts Center B.V.</v>
          </cell>
        </row>
        <row r="839">
          <cell r="C839" t="str">
            <v>420100500</v>
          </cell>
          <cell r="D839" t="str">
            <v>Daewoo Automobile France S.A.S</v>
          </cell>
        </row>
        <row r="840">
          <cell r="C840" t="str">
            <v>420100550</v>
          </cell>
          <cell r="D840" t="str">
            <v>4201 - GM DAEWOO HUNGARY</v>
          </cell>
        </row>
        <row r="841">
          <cell r="C841" t="str">
            <v>420100600</v>
          </cell>
          <cell r="D841" t="str">
            <v>Daewoo Motor Iberia S. A.</v>
          </cell>
        </row>
        <row r="842">
          <cell r="C842" t="str">
            <v>420100700</v>
          </cell>
          <cell r="D842" t="str">
            <v>Daewoo Motor Italia S. P. A.</v>
          </cell>
        </row>
        <row r="843">
          <cell r="C843" t="str">
            <v>420100800</v>
          </cell>
          <cell r="D843" t="str">
            <v>Daewoo Automobile (Schweiz) AG</v>
          </cell>
        </row>
        <row r="844">
          <cell r="C844" t="str">
            <v>420100900</v>
          </cell>
          <cell r="D844" t="str">
            <v>Daewoo Motor de Puerto Rico Inc.</v>
          </cell>
        </row>
        <row r="845">
          <cell r="C845" t="str">
            <v>420100950</v>
          </cell>
          <cell r="D845" t="str">
            <v>4201 - GM DAEWOO UNITED KINGDOM</v>
          </cell>
        </row>
        <row r="846">
          <cell r="C846" t="str">
            <v>420101000</v>
          </cell>
          <cell r="D846" t="str">
            <v>Vietnam Daewoo Motor Co., Ltd.</v>
          </cell>
        </row>
        <row r="847">
          <cell r="D847" t="str">
            <v>Accounts payable - outside</v>
          </cell>
        </row>
        <row r="848">
          <cell r="C848" t="str">
            <v>441100000</v>
          </cell>
          <cell r="D848" t="str">
            <v>Trade creditors - audited vouchers</v>
          </cell>
          <cell r="E848">
            <v>-581219.9</v>
          </cell>
          <cell r="F848">
            <v>0</v>
          </cell>
        </row>
        <row r="864">
          <cell r="C864" t="str">
            <v>446500000</v>
          </cell>
          <cell r="D864" t="str">
            <v>Other non-trade - Escheatable property</v>
          </cell>
        </row>
        <row r="865">
          <cell r="C865" t="str">
            <v>447000000</v>
          </cell>
          <cell r="D865" t="str">
            <v>Other non-trade - National income tax - employees and non-employees</v>
          </cell>
          <cell r="E865">
            <v>-259158.36</v>
          </cell>
          <cell r="F865">
            <v>0</v>
          </cell>
        </row>
        <row r="866">
          <cell r="C866" t="str">
            <v>447100000</v>
          </cell>
          <cell r="D866" t="str">
            <v>Other non-trade -  provincial and local income taxes - employee</v>
          </cell>
        </row>
        <row r="867">
          <cell r="C867" t="str">
            <v>449100000</v>
          </cell>
          <cell r="D867" t="str">
            <v>Accounts payable - misc. other</v>
          </cell>
          <cell r="E867">
            <v>-990929.39999999991</v>
          </cell>
          <cell r="F867">
            <v>0</v>
          </cell>
        </row>
        <row r="885">
          <cell r="C885" t="str">
            <v>449200000</v>
          </cell>
          <cell r="D885" t="str">
            <v>4492 Accounts Payable - Outside -Non-std</v>
          </cell>
        </row>
        <row r="886">
          <cell r="C886" t="str">
            <v>449700000</v>
          </cell>
          <cell r="D886" t="str">
            <v>Trade creditors - outside account receivable accounts with credit balances</v>
          </cell>
        </row>
        <row r="887">
          <cell r="D887" t="str">
            <v>Accounts payable - employee plans - employee insurance programs</v>
          </cell>
        </row>
        <row r="888">
          <cell r="C888" t="str">
            <v>460100000</v>
          </cell>
          <cell r="D888" t="str">
            <v>Unit contributions - group insurance plan</v>
          </cell>
        </row>
        <row r="889">
          <cell r="C889" t="str">
            <v>460200000</v>
          </cell>
          <cell r="D889" t="str">
            <v>4602 Accounts payable - employee plans - employee insurance programs Unit contributions - emplpyee contributions</v>
          </cell>
        </row>
        <row r="890">
          <cell r="C890" t="str">
            <v>461000000</v>
          </cell>
          <cell r="D890" t="str">
            <v>Unit contributions - health care benefits</v>
          </cell>
          <cell r="E890">
            <v>0</v>
          </cell>
        </row>
        <row r="894">
          <cell r="C894" t="str">
            <v>461100000</v>
          </cell>
          <cell r="D894" t="str">
            <v>Employee contributions - health care benefits</v>
          </cell>
        </row>
        <row r="895">
          <cell r="C895" t="str">
            <v>463000000</v>
          </cell>
          <cell r="D895" t="str">
            <v>Employee pension programs</v>
          </cell>
        </row>
        <row r="896">
          <cell r="C896" t="str">
            <v>463200000</v>
          </cell>
          <cell r="D896" t="str">
            <v>4632 Accounts payable - emplyoee plans - emplyoee contribution</v>
          </cell>
        </row>
        <row r="897">
          <cell r="C897" t="str">
            <v>480100000</v>
          </cell>
          <cell r="D897" t="str">
            <v>SALES - Subisidiaries and units</v>
          </cell>
        </row>
        <row r="898">
          <cell r="C898" t="str">
            <v>480100010</v>
          </cell>
          <cell r="D898" t="str">
            <v>GM Daewoo Automotive &amp; Technology, Ltd.</v>
          </cell>
        </row>
        <row r="899">
          <cell r="C899" t="str">
            <v>480100020</v>
          </cell>
          <cell r="D899" t="str">
            <v xml:space="preserve">GM DAT – Zurich Office </v>
          </cell>
        </row>
        <row r="900">
          <cell r="C900" t="str">
            <v>480100100</v>
          </cell>
          <cell r="D900" t="str">
            <v>Daewoo Motor Austria, GmbH</v>
          </cell>
        </row>
        <row r="901">
          <cell r="C901" t="str">
            <v>480100200</v>
          </cell>
          <cell r="D901" t="str">
            <v>Daewoo Motor Benelux, B.V.</v>
          </cell>
        </row>
        <row r="902">
          <cell r="C902" t="str">
            <v>480100300</v>
          </cell>
          <cell r="D902" t="str">
            <v>Daewoo Automobile (Deutschland) GmbH</v>
          </cell>
        </row>
        <row r="903">
          <cell r="C903" t="str">
            <v>480100400</v>
          </cell>
          <cell r="D903" t="str">
            <v>Daewoo Motor Euro Parts Center B.V.</v>
          </cell>
        </row>
        <row r="904">
          <cell r="C904" t="str">
            <v>480100500</v>
          </cell>
          <cell r="D904" t="str">
            <v>Daewoo Automobile France S.A.S</v>
          </cell>
        </row>
        <row r="905">
          <cell r="C905" t="str">
            <v>480100550</v>
          </cell>
          <cell r="D905" t="str">
            <v>4801 - GM DAEWOO HUNGARY</v>
          </cell>
        </row>
        <row r="906">
          <cell r="C906" t="str">
            <v>480100600</v>
          </cell>
          <cell r="D906" t="str">
            <v>Daewoo Motor Iberia S.A.</v>
          </cell>
        </row>
        <row r="907">
          <cell r="C907" t="str">
            <v>480100700</v>
          </cell>
          <cell r="D907" t="str">
            <v>Daewoo Motor Italia S.P.A.</v>
          </cell>
        </row>
        <row r="908">
          <cell r="C908" t="str">
            <v>480100800</v>
          </cell>
          <cell r="D908" t="str">
            <v>Daewoo Automobile (Schweiz) AG</v>
          </cell>
        </row>
        <row r="909">
          <cell r="C909" t="str">
            <v>480100900</v>
          </cell>
          <cell r="D909" t="str">
            <v>Daewoo Motor de Puerto Rico Inc.</v>
          </cell>
        </row>
        <row r="910">
          <cell r="C910" t="str">
            <v>480100950</v>
          </cell>
          <cell r="D910" t="str">
            <v>4801 - GM DAEWOO UNITED KINGDOM</v>
          </cell>
        </row>
        <row r="911">
          <cell r="C911" t="str">
            <v>480101000</v>
          </cell>
          <cell r="D911" t="str">
            <v>Vietnam Daewoo Motor Co., Ltd.</v>
          </cell>
        </row>
        <row r="912">
          <cell r="C912" t="str">
            <v>480600000</v>
          </cell>
          <cell r="D912" t="str">
            <v>DISPUTED ITEMS WITH SUBSIDIARIES and UNITS</v>
          </cell>
        </row>
        <row r="913">
          <cell r="C913" t="str">
            <v>480600010</v>
          </cell>
          <cell r="D913" t="str">
            <v>GM Daewoo Automotive &amp; Technology, Ltd.</v>
          </cell>
        </row>
        <row r="914">
          <cell r="C914" t="str">
            <v>480600020</v>
          </cell>
          <cell r="D914" t="str">
            <v xml:space="preserve">GM DAT – Zurich Office </v>
          </cell>
        </row>
        <row r="915">
          <cell r="C915" t="str">
            <v>480600100</v>
          </cell>
          <cell r="D915" t="str">
            <v>Daewoo Motor Austria, GmbH</v>
          </cell>
        </row>
        <row r="916">
          <cell r="C916" t="str">
            <v>480600200</v>
          </cell>
          <cell r="D916" t="str">
            <v>Daewoo Motor Benelux, B.V.</v>
          </cell>
        </row>
        <row r="917">
          <cell r="C917" t="str">
            <v>480600300</v>
          </cell>
          <cell r="D917" t="str">
            <v>Daewoo Automobile (Deutschland) GmbH</v>
          </cell>
        </row>
        <row r="918">
          <cell r="C918" t="str">
            <v>480600400</v>
          </cell>
          <cell r="D918" t="str">
            <v>Daewoo Motor Euro Parts Center B.V.</v>
          </cell>
        </row>
        <row r="919">
          <cell r="C919" t="str">
            <v>480600500</v>
          </cell>
          <cell r="D919" t="str">
            <v>Daewoo Automobile France S.A.S</v>
          </cell>
        </row>
        <row r="920">
          <cell r="C920" t="str">
            <v>480600550</v>
          </cell>
          <cell r="D920" t="str">
            <v>4801 - GM DAEWOO HUNGARY</v>
          </cell>
        </row>
        <row r="921">
          <cell r="C921" t="str">
            <v>480600600</v>
          </cell>
          <cell r="D921" t="str">
            <v>Daewoo Motor Iberia S.A.</v>
          </cell>
        </row>
        <row r="922">
          <cell r="C922" t="str">
            <v>480600700</v>
          </cell>
          <cell r="D922" t="str">
            <v>Daewoo Motor Italia S.P.A.</v>
          </cell>
        </row>
        <row r="923">
          <cell r="C923" t="str">
            <v>480600800</v>
          </cell>
          <cell r="D923" t="str">
            <v>Daewoo Automobile (Schweiz) AG</v>
          </cell>
        </row>
        <row r="924">
          <cell r="C924" t="str">
            <v>480600900</v>
          </cell>
          <cell r="D924" t="str">
            <v>Daewoo Motor de Puerto Rico Inc.</v>
          </cell>
        </row>
        <row r="925">
          <cell r="C925" t="str">
            <v>480600950</v>
          </cell>
          <cell r="D925" t="str">
            <v>4801 - GM DAEWOO UNITED KINGDOM</v>
          </cell>
        </row>
        <row r="926">
          <cell r="C926" t="str">
            <v>480601000</v>
          </cell>
          <cell r="D926" t="str">
            <v>Vietnam Daewoo Motor Co., Ltd.</v>
          </cell>
        </row>
        <row r="927">
          <cell r="C927" t="str">
            <v>480700000</v>
          </cell>
          <cell r="D927" t="str">
            <v xml:space="preserve">ACCRUED LIABILITIES, Subs and units – TAX DEDUCTIBLE UPON PAYMENT </v>
          </cell>
        </row>
        <row r="928">
          <cell r="C928" t="str">
            <v>480700010</v>
          </cell>
          <cell r="D928" t="str">
            <v>GM Daewoo Automotive &amp; Technology, Ltd.</v>
          </cell>
        </row>
        <row r="929">
          <cell r="C929" t="str">
            <v>480700020</v>
          </cell>
          <cell r="D929" t="str">
            <v xml:space="preserve">GM DAT – Zurich Office </v>
          </cell>
        </row>
        <row r="930">
          <cell r="C930" t="str">
            <v>480700100</v>
          </cell>
          <cell r="D930" t="str">
            <v>Daewoo Motor Austria, GmbH</v>
          </cell>
        </row>
        <row r="931">
          <cell r="C931" t="str">
            <v>480700200</v>
          </cell>
          <cell r="D931" t="str">
            <v>Daewoo Motor Benelux, B.V.</v>
          </cell>
        </row>
        <row r="932">
          <cell r="C932" t="str">
            <v>480700300</v>
          </cell>
          <cell r="D932" t="str">
            <v>Daewoo Automobile (Deutschland) GmbH</v>
          </cell>
        </row>
        <row r="933">
          <cell r="C933" t="str">
            <v>480700400</v>
          </cell>
          <cell r="D933" t="str">
            <v>Daewoo Motor Euro Parts Center B.V.</v>
          </cell>
        </row>
        <row r="934">
          <cell r="C934" t="str">
            <v>480700500</v>
          </cell>
          <cell r="D934" t="str">
            <v>Daewoo Automobile France S.A.S</v>
          </cell>
        </row>
        <row r="935">
          <cell r="C935" t="str">
            <v>480700550</v>
          </cell>
          <cell r="D935" t="str">
            <v>4801 - GM DAEWOO HUNGARY</v>
          </cell>
        </row>
        <row r="936">
          <cell r="C936" t="str">
            <v>480700600</v>
          </cell>
          <cell r="D936" t="str">
            <v>Daewoo Motor Iberia S.A.</v>
          </cell>
        </row>
        <row r="937">
          <cell r="C937" t="str">
            <v>480700700</v>
          </cell>
          <cell r="D937" t="str">
            <v>Daewoo Motor Italia S.P.A.</v>
          </cell>
        </row>
        <row r="938">
          <cell r="C938" t="str">
            <v>480700800</v>
          </cell>
          <cell r="D938" t="str">
            <v>Daewoo Automobile (Schweiz) AG</v>
          </cell>
        </row>
        <row r="939">
          <cell r="C939" t="str">
            <v>480700900</v>
          </cell>
          <cell r="D939" t="str">
            <v>Daewoo Motor de Puerto Rico Inc.</v>
          </cell>
        </row>
        <row r="940">
          <cell r="C940" t="str">
            <v>480700950</v>
          </cell>
          <cell r="D940" t="str">
            <v>4801 - GM DAEWOO UNITED KINGDOM</v>
          </cell>
        </row>
        <row r="941">
          <cell r="C941" t="str">
            <v>480701000</v>
          </cell>
          <cell r="D941" t="str">
            <v>Vietnam Daewoo Motor Co., Ltd.</v>
          </cell>
        </row>
        <row r="943">
          <cell r="D943" t="str">
            <v>Accrued liabilities - taxes</v>
          </cell>
        </row>
        <row r="944">
          <cell r="C944" t="str">
            <v>500300000</v>
          </cell>
          <cell r="D944" t="str">
            <v>Provincial and local taxes-other</v>
          </cell>
        </row>
        <row r="945">
          <cell r="C945" t="str">
            <v>500314110</v>
          </cell>
          <cell r="D945" t="str">
            <v>Opening balance - current year</v>
          </cell>
        </row>
        <row r="946">
          <cell r="C946" t="str">
            <v>500314122</v>
          </cell>
          <cell r="D946" t="str">
            <v>National excise taxes legally assessed against other parties</v>
          </cell>
        </row>
        <row r="947">
          <cell r="C947" t="str">
            <v>500314126</v>
          </cell>
          <cell r="D947" t="str">
            <v>Provincial regional and local - sales, gross receipts and use taxes legally assessed against unit</v>
          </cell>
          <cell r="E947">
            <v>-447667.24</v>
          </cell>
        </row>
        <row r="948">
          <cell r="C948" t="str">
            <v>500314127</v>
          </cell>
          <cell r="D948" t="str">
            <v>Provincial regional and local - sales, gross receiptss and use taxes legally assessed against others</v>
          </cell>
        </row>
        <row r="949">
          <cell r="C949" t="str">
            <v>500314128</v>
          </cell>
          <cell r="D949" t="str">
            <v>Property taxes</v>
          </cell>
        </row>
        <row r="950">
          <cell r="C950" t="str">
            <v>500314130</v>
          </cell>
          <cell r="D950" t="str">
            <v>Licenses, permits and fees</v>
          </cell>
          <cell r="E950">
            <v>0</v>
          </cell>
          <cell r="F950">
            <v>0</v>
          </cell>
        </row>
        <row r="951">
          <cell r="C951" t="str">
            <v>500314162</v>
          </cell>
          <cell r="D951" t="str">
            <v>National excise taxes legally assessed against other parties</v>
          </cell>
        </row>
        <row r="952">
          <cell r="C952" t="str">
            <v>500314167</v>
          </cell>
          <cell r="D952" t="str">
            <v>Provincial and local - sales, gross receipts and use taxes legally assessed to others</v>
          </cell>
        </row>
        <row r="953">
          <cell r="C953" t="str">
            <v>500314177</v>
          </cell>
          <cell r="D953" t="str">
            <v>Other payroll taxes</v>
          </cell>
        </row>
        <row r="954">
          <cell r="C954" t="str">
            <v>500314190</v>
          </cell>
          <cell r="D954" t="str">
            <v>Payables and other</v>
          </cell>
        </row>
        <row r="955">
          <cell r="C955" t="str">
            <v>500400000</v>
          </cell>
          <cell r="D955" t="str">
            <v>National Excise Taxes</v>
          </cell>
        </row>
        <row r="956">
          <cell r="C956" t="str">
            <v>500414110</v>
          </cell>
          <cell r="D956" t="str">
            <v>Opening balance - current year</v>
          </cell>
        </row>
        <row r="957">
          <cell r="C957" t="str">
            <v>500414122</v>
          </cell>
          <cell r="D957" t="str">
            <v>National excise taxes legally assessed against other parties</v>
          </cell>
          <cell r="E957">
            <v>-496071.29</v>
          </cell>
        </row>
        <row r="971">
          <cell r="C971" t="str">
            <v>500414126</v>
          </cell>
          <cell r="D971" t="str">
            <v>Provincial regional and local - sales, gross receipts and use taxes legally assessed against unit</v>
          </cell>
          <cell r="E971">
            <v>0</v>
          </cell>
          <cell r="F971">
            <v>0</v>
          </cell>
        </row>
        <row r="972">
          <cell r="C972" t="str">
            <v>500414127</v>
          </cell>
          <cell r="D972" t="str">
            <v>Provincial regional and local - sales, gross receiptss and use taxes legally assessed against others</v>
          </cell>
        </row>
        <row r="973">
          <cell r="C973" t="str">
            <v>500414128</v>
          </cell>
          <cell r="D973" t="str">
            <v>Property taxes</v>
          </cell>
        </row>
        <row r="974">
          <cell r="C974" t="str">
            <v>500414130</v>
          </cell>
          <cell r="D974" t="str">
            <v>Licenses, permits and fees</v>
          </cell>
        </row>
        <row r="975">
          <cell r="C975" t="str">
            <v>500414162</v>
          </cell>
          <cell r="D975" t="str">
            <v>National excise taxes legally assessed against other parties</v>
          </cell>
        </row>
        <row r="976">
          <cell r="C976" t="str">
            <v>500414167</v>
          </cell>
          <cell r="D976" t="str">
            <v>Provincial and local - sales, gross receipts and use taxes legally assessed to others</v>
          </cell>
        </row>
        <row r="977">
          <cell r="C977" t="str">
            <v>500414177</v>
          </cell>
          <cell r="D977" t="str">
            <v>Other payroll taxes</v>
          </cell>
        </row>
        <row r="978">
          <cell r="C978" t="str">
            <v>500414190</v>
          </cell>
          <cell r="D978" t="str">
            <v>Payables and other</v>
          </cell>
          <cell r="E978">
            <v>-207520.93</v>
          </cell>
        </row>
        <row r="982">
          <cell r="C982" t="str">
            <v>503000000</v>
          </cell>
          <cell r="D982" t="str">
            <v>Social national pension fee (security type) taxes - employer</v>
          </cell>
        </row>
        <row r="983">
          <cell r="C983" t="str">
            <v>503014110</v>
          </cell>
          <cell r="D983" t="str">
            <v>Opening balance - current year</v>
          </cell>
        </row>
        <row r="984">
          <cell r="C984" t="str">
            <v>503014122</v>
          </cell>
          <cell r="D984" t="str">
            <v>National excise taxes legally assessed against other parties</v>
          </cell>
        </row>
        <row r="985">
          <cell r="C985" t="str">
            <v>503014126</v>
          </cell>
          <cell r="D985" t="str">
            <v>Provincial regional and local - sales, gross receipts and use taxes legally assessed against unit</v>
          </cell>
        </row>
        <row r="986">
          <cell r="C986" t="str">
            <v>503014127</v>
          </cell>
          <cell r="D986" t="str">
            <v>Provincial regional and local - sales, gross receiptss and use taxes legally assessed against others</v>
          </cell>
        </row>
        <row r="987">
          <cell r="C987" t="str">
            <v>503014128</v>
          </cell>
          <cell r="D987" t="str">
            <v>Property taxes</v>
          </cell>
        </row>
        <row r="988">
          <cell r="C988" t="str">
            <v>503014130</v>
          </cell>
          <cell r="D988" t="str">
            <v>Licenses, permits and fees</v>
          </cell>
        </row>
        <row r="989">
          <cell r="C989" t="str">
            <v>503014162</v>
          </cell>
          <cell r="D989" t="str">
            <v>National excise taxes legally assessed against other parties</v>
          </cell>
          <cell r="E989">
            <v>0</v>
          </cell>
        </row>
        <row r="990">
          <cell r="C990" t="str">
            <v>503014164</v>
          </cell>
          <cell r="D990" t="str">
            <v>SOCIAL SECURITY TAXES</v>
          </cell>
          <cell r="E990">
            <v>0</v>
          </cell>
        </row>
        <row r="991">
          <cell r="C991" t="str">
            <v>503014167</v>
          </cell>
          <cell r="D991" t="str">
            <v>Provincial and local - sales, gross receipts and use taxes legally assessed to others</v>
          </cell>
        </row>
        <row r="992">
          <cell r="C992" t="str">
            <v>503014177</v>
          </cell>
          <cell r="D992" t="str">
            <v>Other payroll taxes</v>
          </cell>
        </row>
        <row r="993">
          <cell r="C993" t="str">
            <v>503014190</v>
          </cell>
          <cell r="D993" t="str">
            <v>Payables and other</v>
          </cell>
        </row>
        <row r="994">
          <cell r="D994" t="str">
            <v>Accrued liabilities - payroll and other type compensation</v>
          </cell>
        </row>
        <row r="995">
          <cell r="C995" t="str">
            <v>520100000</v>
          </cell>
          <cell r="D995" t="str">
            <v>Accrued liabilities - payrolls</v>
          </cell>
          <cell r="E995">
            <v>-52515.75</v>
          </cell>
          <cell r="F995">
            <v>0</v>
          </cell>
        </row>
        <row r="1001">
          <cell r="C1001" t="str">
            <v>521500000</v>
          </cell>
          <cell r="D1001" t="str">
            <v>Vacation payments to hourly rate employees</v>
          </cell>
        </row>
        <row r="1002">
          <cell r="C1002" t="str">
            <v>521600000</v>
          </cell>
          <cell r="D1002" t="str">
            <v>Vacation accrual for salaried employees</v>
          </cell>
        </row>
        <row r="1003">
          <cell r="C1003" t="str">
            <v>522000000</v>
          </cell>
          <cell r="D1003" t="str">
            <v>5220 Holiday Payments to Employees</v>
          </cell>
        </row>
        <row r="1004">
          <cell r="C1004" t="str">
            <v>525000000</v>
          </cell>
          <cell r="D1004" t="str">
            <v>Layoff benefit plan for salaried employees</v>
          </cell>
        </row>
        <row r="1005">
          <cell r="C1005" t="str">
            <v>525014310</v>
          </cell>
          <cell r="D1005" t="str">
            <v>OPENING BALANCE – CURRENT YEAR</v>
          </cell>
        </row>
        <row r="1006">
          <cell r="C1006" t="str">
            <v>525014315</v>
          </cell>
          <cell r="D1006" t="str">
            <v>Accruals debited to income or expense</v>
          </cell>
        </row>
        <row r="1007">
          <cell r="C1007" t="str">
            <v>525014320</v>
          </cell>
          <cell r="D1007" t="str">
            <v>Layoff benefit payments</v>
          </cell>
        </row>
        <row r="1008">
          <cell r="C1008" t="str">
            <v>525014324</v>
          </cell>
          <cell r="D1008" t="str">
            <v>Adjustments</v>
          </cell>
        </row>
        <row r="1009">
          <cell r="C1009" t="str">
            <v>528000000</v>
          </cell>
          <cell r="D1009" t="str">
            <v>Employee pension plans - hourly and salaried plans</v>
          </cell>
        </row>
        <row r="1010">
          <cell r="C1010" t="str">
            <v>528200000</v>
          </cell>
          <cell r="D1010" t="str">
            <v>Separation allowance payments</v>
          </cell>
          <cell r="E1010">
            <v>-102987</v>
          </cell>
        </row>
        <row r="1013">
          <cell r="C1013" t="str">
            <v>540200000</v>
          </cell>
          <cell r="D1013" t="str">
            <v>Insurance</v>
          </cell>
        </row>
        <row r="1014">
          <cell r="C1014" t="str">
            <v>541700000</v>
          </cell>
          <cell r="D1014" t="str">
            <v>Worker's compensation - deductible upon accrual</v>
          </cell>
        </row>
        <row r="1015">
          <cell r="C1015" t="str">
            <v>541800000</v>
          </cell>
          <cell r="D1015" t="str">
            <v>Worker's compensation - deductible upon payment</v>
          </cell>
        </row>
        <row r="1016">
          <cell r="C1016" t="str">
            <v>541900000</v>
          </cell>
          <cell r="D1016" t="str">
            <v>5419 Accr/Liab - Other - Non-std</v>
          </cell>
        </row>
        <row r="1017">
          <cell r="C1017" t="str">
            <v>542400000</v>
          </cell>
          <cell r="D1017" t="str">
            <v>Customer deposits</v>
          </cell>
          <cell r="E1017">
            <v>-1072429.8600000001</v>
          </cell>
          <cell r="F1017">
            <v>1</v>
          </cell>
        </row>
        <row r="1021">
          <cell r="C1021" t="str">
            <v>543100000</v>
          </cell>
          <cell r="D1021" t="str">
            <v>Product discounts</v>
          </cell>
        </row>
        <row r="1022">
          <cell r="C1022" t="str">
            <v>548200000</v>
          </cell>
          <cell r="D1022" t="str">
            <v>Product campaigns</v>
          </cell>
        </row>
        <row r="1023">
          <cell r="C1023" t="str">
            <v>548214010</v>
          </cell>
          <cell r="D1023" t="str">
            <v xml:space="preserve">Opening Banlance-Current Year-Warranties </v>
          </cell>
        </row>
        <row r="1024">
          <cell r="C1024" t="str">
            <v>548214055</v>
          </cell>
          <cell r="D1024" t="str">
            <v>Warranty Claims Allowed (Payments)</v>
          </cell>
        </row>
        <row r="1025">
          <cell r="C1025" t="str">
            <v>548214060</v>
          </cell>
          <cell r="D1025" t="str">
            <v>New Warranties Issued (Periodic Accrual)</v>
          </cell>
        </row>
        <row r="1026">
          <cell r="C1026" t="str">
            <v>548214065</v>
          </cell>
          <cell r="D1026" t="str">
            <v>Adjustment to Prior Periods Accruals</v>
          </cell>
        </row>
        <row r="1027">
          <cell r="C1027" t="str">
            <v>548214070</v>
          </cell>
          <cell r="D1027" t="str">
            <v>Movement Between ST and LT Warranties Liabilities</v>
          </cell>
        </row>
        <row r="1029">
          <cell r="C1029" t="str">
            <v>548300000</v>
          </cell>
          <cell r="D1029" t="str">
            <v>Policy and warranty adjustments</v>
          </cell>
        </row>
        <row r="1030">
          <cell r="C1030" t="str">
            <v>548314010</v>
          </cell>
          <cell r="D1030" t="str">
            <v xml:space="preserve">Opening Banlance-Current Year-Warranties </v>
          </cell>
        </row>
        <row r="1031">
          <cell r="C1031" t="str">
            <v>548314055</v>
          </cell>
          <cell r="D1031" t="str">
            <v>Warranty Claims Allowed (Payments)</v>
          </cell>
        </row>
        <row r="1032">
          <cell r="C1032" t="str">
            <v>548314060</v>
          </cell>
          <cell r="D1032" t="str">
            <v>New Warranties Issued (Periodic Accrual)</v>
          </cell>
          <cell r="E1032">
            <v>-414800</v>
          </cell>
        </row>
        <row r="1036">
          <cell r="C1036" t="str">
            <v>548314065</v>
          </cell>
          <cell r="D1036" t="str">
            <v>Adjustment to Prior Periods Accruals</v>
          </cell>
          <cell r="E1036">
            <v>0</v>
          </cell>
        </row>
        <row r="1038">
          <cell r="C1038" t="str">
            <v>548314070</v>
          </cell>
          <cell r="D1038" t="str">
            <v>Movement Between ST and LT Warranties Liabilities</v>
          </cell>
        </row>
        <row r="1039">
          <cell r="C1039" t="str">
            <v>548400000</v>
          </cell>
          <cell r="D1039" t="str">
            <v>Policy &amp; Warranty - Rental Cars</v>
          </cell>
        </row>
        <row r="1040">
          <cell r="C1040" t="str">
            <v>548414010</v>
          </cell>
          <cell r="D1040" t="str">
            <v xml:space="preserve">Opening Banlance-Current Year-Warranties </v>
          </cell>
        </row>
        <row r="1041">
          <cell r="C1041" t="str">
            <v>548414055</v>
          </cell>
          <cell r="D1041" t="str">
            <v>Warranty Claims Allowed (Payments)</v>
          </cell>
        </row>
        <row r="1042">
          <cell r="C1042" t="str">
            <v>548414060</v>
          </cell>
          <cell r="D1042" t="str">
            <v>New Warranties Issued (Periodic Accrual)</v>
          </cell>
        </row>
        <row r="1043">
          <cell r="C1043" t="str">
            <v>548414065</v>
          </cell>
          <cell r="D1043" t="str">
            <v>Adjustment to Prior Periods Accruals</v>
          </cell>
        </row>
        <row r="1044">
          <cell r="C1044" t="str">
            <v>548414070</v>
          </cell>
          <cell r="D1044" t="str">
            <v>Movement Between ST and LT Warranties Liabilities</v>
          </cell>
        </row>
        <row r="1049">
          <cell r="C1049" t="str">
            <v>548900000</v>
          </cell>
          <cell r="D1049" t="str">
            <v>Sundry and deductible upon accrual</v>
          </cell>
        </row>
        <row r="1050">
          <cell r="C1050" t="str">
            <v>549000000</v>
          </cell>
          <cell r="D1050" t="str">
            <v>Sundry and deductible upon payment</v>
          </cell>
        </row>
        <row r="1051">
          <cell r="C1051" t="str">
            <v>549500000</v>
          </cell>
          <cell r="D1051" t="str">
            <v xml:space="preserve">DEFERRED INCOME TAXES - CURRENT </v>
          </cell>
        </row>
        <row r="1052">
          <cell r="C1052" t="str">
            <v>549512880</v>
          </cell>
          <cell r="D1052" t="str">
            <v>Korean National</v>
          </cell>
        </row>
        <row r="1053">
          <cell r="C1053" t="str">
            <v>549512890</v>
          </cell>
          <cell r="D1053" t="str">
            <v>Korean and Local</v>
          </cell>
        </row>
        <row r="1054">
          <cell r="C1054" t="str">
            <v>549512895</v>
          </cell>
          <cell r="D1054" t="str">
            <v>Non-Korean</v>
          </cell>
        </row>
        <row r="1055">
          <cell r="C1055" t="str">
            <v>549512899</v>
          </cell>
          <cell r="D1055" t="str">
            <v>Valuation allowance</v>
          </cell>
        </row>
        <row r="1056">
          <cell r="D1056" t="str">
            <v>Dividends Payable</v>
          </cell>
        </row>
        <row r="1057">
          <cell r="C1057" t="str">
            <v>560500000</v>
          </cell>
          <cell r="D1057" t="str">
            <v>Dividends payable - common stock</v>
          </cell>
        </row>
        <row r="1058">
          <cell r="D1058" t="str">
            <v>Other liabilities</v>
          </cell>
        </row>
        <row r="1059">
          <cell r="C1059" t="str">
            <v>581500000</v>
          </cell>
          <cell r="D1059" t="str">
            <v xml:space="preserve">DEFERRED INCOME TAXES - NONCURRENT </v>
          </cell>
        </row>
        <row r="1060">
          <cell r="C1060" t="str">
            <v>581512880</v>
          </cell>
          <cell r="D1060" t="str">
            <v>Korean National</v>
          </cell>
        </row>
        <row r="1061">
          <cell r="C1061" t="str">
            <v>581512890</v>
          </cell>
          <cell r="D1061" t="str">
            <v>Korean and Local</v>
          </cell>
        </row>
        <row r="1062">
          <cell r="C1062" t="str">
            <v>581512895</v>
          </cell>
          <cell r="D1062" t="str">
            <v>Non-Korean</v>
          </cell>
        </row>
        <row r="1063">
          <cell r="C1063" t="str">
            <v>581512899</v>
          </cell>
          <cell r="D1063" t="str">
            <v>Valuation allowance</v>
          </cell>
        </row>
        <row r="1064">
          <cell r="C1064" t="str">
            <v>582700000</v>
          </cell>
          <cell r="D1064" t="str">
            <v>Worker's compensation - deductible upon accrual -noncurrent</v>
          </cell>
        </row>
        <row r="1065">
          <cell r="C1065" t="str">
            <v>582800000</v>
          </cell>
          <cell r="D1065" t="str">
            <v>Worker's compensation - deductible upon payment -noncurrent</v>
          </cell>
        </row>
        <row r="1066">
          <cell r="C1066" t="str">
            <v>588000000</v>
          </cell>
          <cell r="D1066" t="str">
            <v>Employee pension plans - noncurrent - US Hourly plans and non-US hourly and salaried plans</v>
          </cell>
        </row>
        <row r="1067">
          <cell r="C1067" t="str">
            <v>588200000</v>
          </cell>
          <cell r="D1067" t="str">
            <v>Product Campaigns-LT</v>
          </cell>
        </row>
        <row r="1068">
          <cell r="C1068" t="str">
            <v>588214010</v>
          </cell>
          <cell r="D1068" t="str">
            <v xml:space="preserve">Opening Banlance-Current Year-Warranties </v>
          </cell>
        </row>
        <row r="1069">
          <cell r="C1069" t="str">
            <v>588214055</v>
          </cell>
          <cell r="D1069" t="str">
            <v>Warranty Claims Allowed (Payments)</v>
          </cell>
        </row>
        <row r="1070">
          <cell r="C1070" t="str">
            <v>588214060</v>
          </cell>
          <cell r="D1070" t="str">
            <v>New Warranties Issued (Periodic Accrual)</v>
          </cell>
        </row>
        <row r="1071">
          <cell r="C1071" t="str">
            <v>588214065</v>
          </cell>
          <cell r="D1071" t="str">
            <v>Adjustment to Prior Periods Accruals</v>
          </cell>
        </row>
        <row r="1072">
          <cell r="C1072" t="str">
            <v>588214070</v>
          </cell>
          <cell r="D1072" t="str">
            <v>Movement Between ST and LT Warranties Liabilities</v>
          </cell>
        </row>
        <row r="1073">
          <cell r="C1073" t="str">
            <v>588300000</v>
          </cell>
          <cell r="D1073" t="str">
            <v>Policy &amp; Warranty-LT</v>
          </cell>
        </row>
        <row r="1074">
          <cell r="C1074" t="str">
            <v>588314010</v>
          </cell>
          <cell r="D1074" t="str">
            <v xml:space="preserve">Opening Banlance-Current Year-Warranties </v>
          </cell>
        </row>
        <row r="1075">
          <cell r="C1075" t="str">
            <v>588314055</v>
          </cell>
          <cell r="D1075" t="str">
            <v>Warranty Claims Allowed (Payments)</v>
          </cell>
        </row>
        <row r="1076">
          <cell r="C1076" t="str">
            <v>588314060</v>
          </cell>
          <cell r="D1076" t="str">
            <v>New Warranties Issued (Periodic Accrual)</v>
          </cell>
        </row>
        <row r="1077">
          <cell r="C1077" t="str">
            <v>588314065</v>
          </cell>
          <cell r="D1077" t="str">
            <v>Adjustment to Prior Periods Accruals</v>
          </cell>
        </row>
        <row r="1078">
          <cell r="C1078" t="str">
            <v>588314070</v>
          </cell>
          <cell r="D1078" t="str">
            <v>Movement Between ST and LT Warranties Liabilities</v>
          </cell>
        </row>
        <row r="1079">
          <cell r="C1079" t="str">
            <v>588900000</v>
          </cell>
          <cell r="D1079" t="str">
            <v>Sundry - deductible upon accrual</v>
          </cell>
        </row>
        <row r="1080">
          <cell r="C1080" t="str">
            <v>589000000</v>
          </cell>
          <cell r="D1080" t="str">
            <v>Sundry - deductible upon payment</v>
          </cell>
        </row>
        <row r="1081">
          <cell r="C1081" t="str">
            <v>589700000</v>
          </cell>
          <cell r="D1081" t="str">
            <v>5897 Minority Interest</v>
          </cell>
        </row>
        <row r="1082">
          <cell r="C1082" t="str">
            <v>590100000</v>
          </cell>
          <cell r="D1082" t="str">
            <v xml:space="preserve">Long-term debt - allied </v>
          </cell>
        </row>
        <row r="1083">
          <cell r="C1083" t="str">
            <v>590100010</v>
          </cell>
          <cell r="D1083" t="str">
            <v>5901 - Korea</v>
          </cell>
        </row>
        <row r="1084">
          <cell r="C1084" t="str">
            <v>590100020</v>
          </cell>
          <cell r="D1084" t="str">
            <v>5901 - GM DAT Zurich Office</v>
          </cell>
        </row>
        <row r="1085">
          <cell r="C1085" t="str">
            <v>590100100</v>
          </cell>
          <cell r="D1085" t="str">
            <v>5901 - DM Austria</v>
          </cell>
        </row>
        <row r="1086">
          <cell r="C1086" t="str">
            <v>590100200</v>
          </cell>
          <cell r="D1086" t="str">
            <v>5901 - DM Benelux</v>
          </cell>
        </row>
        <row r="1087">
          <cell r="C1087" t="str">
            <v>590100300</v>
          </cell>
          <cell r="D1087" t="str">
            <v>5901 - DM Automobile GMBH</v>
          </cell>
        </row>
        <row r="1088">
          <cell r="C1088" t="str">
            <v>590100400</v>
          </cell>
          <cell r="D1088" t="str">
            <v>5901 - DM Euro Parts Center</v>
          </cell>
        </row>
        <row r="1089">
          <cell r="C1089" t="str">
            <v>590100500</v>
          </cell>
          <cell r="D1089" t="str">
            <v>5901 - DA France</v>
          </cell>
        </row>
        <row r="1090">
          <cell r="C1090" t="str">
            <v>590100550</v>
          </cell>
          <cell r="D1090" t="str">
            <v>5901 - GM DAEWOO HUNGARY</v>
          </cell>
        </row>
        <row r="1091">
          <cell r="C1091" t="str">
            <v>590100600</v>
          </cell>
          <cell r="D1091" t="str">
            <v>5901 - DM Iberia</v>
          </cell>
        </row>
        <row r="1092">
          <cell r="C1092" t="str">
            <v>590100700</v>
          </cell>
          <cell r="D1092" t="str">
            <v>5901 - DM Italia</v>
          </cell>
        </row>
        <row r="1093">
          <cell r="C1093" t="str">
            <v>590100800</v>
          </cell>
          <cell r="D1093" t="str">
            <v>5901 - DA Scheiz AG</v>
          </cell>
        </row>
        <row r="1094">
          <cell r="C1094" t="str">
            <v>590100900</v>
          </cell>
          <cell r="D1094" t="str">
            <v>5901 - DM Puerto Rico</v>
          </cell>
        </row>
        <row r="1095">
          <cell r="C1095" t="str">
            <v>590100950</v>
          </cell>
          <cell r="D1095" t="str">
            <v>5901 - GM DAEWOO UNITED KINGDOM</v>
          </cell>
        </row>
        <row r="1096">
          <cell r="C1096" t="str">
            <v>590101000</v>
          </cell>
          <cell r="D1096" t="str">
            <v>5901 - Vietnam DM</v>
          </cell>
        </row>
        <row r="1098">
          <cell r="C1098" t="str">
            <v>590600000</v>
          </cell>
          <cell r="D1098" t="str">
            <v>5906 Long Term Debt - Outside</v>
          </cell>
        </row>
        <row r="1099">
          <cell r="C1099" t="str">
            <v>590614710</v>
          </cell>
          <cell r="D1099" t="str">
            <v>5906 Opening balance - current year</v>
          </cell>
        </row>
        <row r="1100">
          <cell r="C1100" t="str">
            <v>590614720</v>
          </cell>
          <cell r="D1100" t="str">
            <v>5906 NEW AND REFINANCED ISSUES</v>
          </cell>
        </row>
        <row r="1101">
          <cell r="C1101" t="str">
            <v>590614730</v>
          </cell>
          <cell r="D1101" t="str">
            <v>5906 PAYMENTS AND RETIREMENTS</v>
          </cell>
        </row>
        <row r="1102">
          <cell r="C1102" t="str">
            <v>590614740</v>
          </cell>
          <cell r="D1102" t="str">
            <v>5906 TRANSFERS TO &amp; FROM CURRENT LIABILITIES</v>
          </cell>
        </row>
        <row r="1103">
          <cell r="C1103" t="str">
            <v>590614750</v>
          </cell>
          <cell r="D1103" t="str">
            <v>5906 OTHER INCREASES AND DECREASES</v>
          </cell>
        </row>
        <row r="1106">
          <cell r="C1106" t="str">
            <v>591500000</v>
          </cell>
          <cell r="D1106" t="str">
            <v>Short term payable to banks reclassified as long-term debt</v>
          </cell>
        </row>
        <row r="1107">
          <cell r="C1107" t="str">
            <v>591514710</v>
          </cell>
          <cell r="D1107" t="str">
            <v>OPENING BALANCE - CURRENT YEAR</v>
          </cell>
          <cell r="E1107">
            <v>0</v>
          </cell>
          <cell r="F1107">
            <v>0</v>
          </cell>
        </row>
        <row r="1108">
          <cell r="C1108" t="str">
            <v>591514710</v>
          </cell>
          <cell r="D1108" t="str">
            <v>5915 - Beg Balance</v>
          </cell>
        </row>
        <row r="1110">
          <cell r="C1110" t="str">
            <v>591514720</v>
          </cell>
          <cell r="D1110" t="str">
            <v>5915 - New and Refinanced Issues</v>
          </cell>
        </row>
        <row r="1111">
          <cell r="C1111" t="str">
            <v>591514730</v>
          </cell>
          <cell r="D1111" t="str">
            <v>5915 - Payments and Retirements</v>
          </cell>
        </row>
        <row r="1112">
          <cell r="C1112" t="str">
            <v>591514740</v>
          </cell>
          <cell r="D1112" t="str">
            <v>5915 - Transfers to/from Current Liabs</v>
          </cell>
          <cell r="E1112">
            <v>0</v>
          </cell>
        </row>
        <row r="1115">
          <cell r="C1115" t="str">
            <v>591514750</v>
          </cell>
          <cell r="D1115" t="str">
            <v>5915 - Other</v>
          </cell>
        </row>
        <row r="1119">
          <cell r="C1119" t="str">
            <v>592600000</v>
          </cell>
          <cell r="D1119" t="str">
            <v>5926 Payable to Institution Other than Banks_Denonianted in Local currency</v>
          </cell>
        </row>
        <row r="1120">
          <cell r="C1120" t="str">
            <v>592614710</v>
          </cell>
          <cell r="D1120" t="str">
            <v>5926 Opening balance - current year</v>
          </cell>
        </row>
        <row r="1121">
          <cell r="C1121" t="str">
            <v>592614720</v>
          </cell>
          <cell r="D1121" t="str">
            <v>5926 NEW AND REFINANCED ISSUES</v>
          </cell>
        </row>
        <row r="1122">
          <cell r="C1122" t="str">
            <v>592614730</v>
          </cell>
          <cell r="D1122" t="str">
            <v>5926 PAYMENTS AND RETIREMENTS</v>
          </cell>
        </row>
        <row r="1123">
          <cell r="C1123" t="str">
            <v>592614740</v>
          </cell>
          <cell r="D1123" t="str">
            <v>5926 TRANSFERS TO &amp; FROM CURRENT LIABILITIES</v>
          </cell>
        </row>
        <row r="1124">
          <cell r="C1124" t="str">
            <v>592614750</v>
          </cell>
          <cell r="D1124" t="str">
            <v>5926 OTHER INCREASES AND DECREASES</v>
          </cell>
        </row>
        <row r="1126">
          <cell r="C1126" t="str">
            <v>591514720</v>
          </cell>
          <cell r="D1126" t="str">
            <v>NEW AND REFINANCED ISSUES</v>
          </cell>
        </row>
        <row r="1127">
          <cell r="C1127" t="str">
            <v>591514730</v>
          </cell>
          <cell r="D1127" t="str">
            <v>PAYMENTS AND RETIREMENTS</v>
          </cell>
        </row>
        <row r="1128">
          <cell r="C1128" t="str">
            <v>591514740</v>
          </cell>
          <cell r="D1128" t="str">
            <v>TRANSFERS TO &amp; FROM CURRENT LIABILITIES</v>
          </cell>
        </row>
        <row r="1129">
          <cell r="C1129" t="str">
            <v>591514750</v>
          </cell>
          <cell r="D1129" t="str">
            <v>OTHER INCREASES AND DECREASES</v>
          </cell>
        </row>
        <row r="1130">
          <cell r="D1130" t="str">
            <v>Deferred credits</v>
          </cell>
        </row>
        <row r="1131">
          <cell r="C1131" t="str">
            <v>602000000</v>
          </cell>
          <cell r="D1131" t="str">
            <v>Deferred income - not taxable until earned</v>
          </cell>
        </row>
        <row r="1132">
          <cell r="C1132" t="str">
            <v>602014910</v>
          </cell>
          <cell r="D1132" t="str">
            <v>Opening balance - current year</v>
          </cell>
        </row>
        <row r="1133">
          <cell r="C1133" t="str">
            <v>602014920</v>
          </cell>
          <cell r="D1133" t="str">
            <v>Additions debited or credited to income or expense</v>
          </cell>
        </row>
        <row r="1134">
          <cell r="C1134" t="str">
            <v>602014925</v>
          </cell>
          <cell r="D1134" t="str">
            <v>Additions debited to other accounts</v>
          </cell>
        </row>
        <row r="1135">
          <cell r="C1135" t="str">
            <v>602014930</v>
          </cell>
          <cell r="D1135" t="str">
            <v>Deductions credited to other accounts</v>
          </cell>
        </row>
        <row r="1136">
          <cell r="C1136" t="str">
            <v>602100000</v>
          </cell>
          <cell r="D1136" t="str">
            <v>Deferred income - taxable when received</v>
          </cell>
        </row>
        <row r="1137">
          <cell r="C1137" t="str">
            <v>602118110</v>
          </cell>
          <cell r="D1137" t="str">
            <v>Opening balance - current year</v>
          </cell>
        </row>
        <row r="1138">
          <cell r="C1138" t="str">
            <v>602118120</v>
          </cell>
          <cell r="D1138" t="str">
            <v>Additions - revenue received or accrued</v>
          </cell>
        </row>
        <row r="1139">
          <cell r="C1139" t="str">
            <v>602118125</v>
          </cell>
          <cell r="D1139" t="str">
            <v>Additions - adjustments debited to other than income or expense</v>
          </cell>
        </row>
        <row r="1140">
          <cell r="C1140" t="str">
            <v>602118130</v>
          </cell>
          <cell r="D1140" t="str">
            <v>Deductions applied to current year operations - booked previous year</v>
          </cell>
        </row>
        <row r="1141">
          <cell r="C1141" t="str">
            <v>602118140</v>
          </cell>
          <cell r="D1141" t="str">
            <v>Deductions applied to current year operations - booked current year</v>
          </cell>
        </row>
        <row r="1142">
          <cell r="C1142" t="str">
            <v>632500000</v>
          </cell>
          <cell r="D1142" t="str">
            <v>Open account - intradivisional plants or operations account with home office</v>
          </cell>
        </row>
        <row r="1143">
          <cell r="D1143" t="str">
            <v>Capital Stock</v>
          </cell>
        </row>
        <row r="1144">
          <cell r="C1144" t="str">
            <v>650100000</v>
          </cell>
          <cell r="D1144" t="str">
            <v>Preferred stock</v>
          </cell>
        </row>
        <row r="1145">
          <cell r="C1145" t="str">
            <v>651000000</v>
          </cell>
          <cell r="D1145" t="str">
            <v>Common stock</v>
          </cell>
          <cell r="E1145">
            <v>-10000000.41</v>
          </cell>
          <cell r="F1145">
            <v>0</v>
          </cell>
        </row>
        <row r="1150">
          <cell r="C1150" t="str">
            <v>660000000</v>
          </cell>
          <cell r="D1150" t="str">
            <v>Capital surplus</v>
          </cell>
          <cell r="E1150">
            <v>0</v>
          </cell>
          <cell r="F1150">
            <v>0</v>
          </cell>
        </row>
        <row r="1161">
          <cell r="C1161" t="str">
            <v>670000000</v>
          </cell>
          <cell r="D1161" t="str">
            <v>Retained earnings</v>
          </cell>
          <cell r="E1161">
            <v>-2998746.3599999994</v>
          </cell>
          <cell r="F1161">
            <v>0</v>
          </cell>
        </row>
        <row r="1166">
          <cell r="C1166" t="str">
            <v>679900000</v>
          </cell>
          <cell r="D1166" t="str">
            <v>6799 Retained Earnings Non-std Jan 1</v>
          </cell>
        </row>
        <row r="1168">
          <cell r="C1168" t="str">
            <v>680100000</v>
          </cell>
          <cell r="D1168" t="str">
            <v>6801 Accumulated Translation Adjustments</v>
          </cell>
        </row>
        <row r="1170">
          <cell r="C1170" t="str">
            <v>690100000</v>
          </cell>
          <cell r="D1170" t="str">
            <v>Dividends accrued or paid - preferred</v>
          </cell>
        </row>
        <row r="1171">
          <cell r="C1171" t="str">
            <v>690200000</v>
          </cell>
          <cell r="D1171" t="str">
            <v>Dividends accrued or paid - common</v>
          </cell>
        </row>
        <row r="1173">
          <cell r="D1173" t="str">
            <v>PROFIT AND LOSS ACCOUNTS</v>
          </cell>
        </row>
        <row r="1174">
          <cell r="D1174" t="str">
            <v>Manufacturing Expense</v>
          </cell>
        </row>
        <row r="1175">
          <cell r="C1175" t="str">
            <v>700000000</v>
          </cell>
          <cell r="D1175" t="str">
            <v>Manufacturing Expense</v>
          </cell>
        </row>
        <row r="1176">
          <cell r="C1176" t="str">
            <v>700001100</v>
          </cell>
          <cell r="D1176" t="str">
            <v>Straight time salaries and labor</v>
          </cell>
          <cell r="E1176">
            <v>370702.5</v>
          </cell>
          <cell r="F1176">
            <v>0</v>
          </cell>
        </row>
        <row r="1184">
          <cell r="C1184" t="str">
            <v>700001340</v>
          </cell>
          <cell r="D1184" t="str">
            <v>Holiday payments - employees</v>
          </cell>
        </row>
        <row r="1185">
          <cell r="C1185" t="str">
            <v>700001510</v>
          </cell>
          <cell r="D1185" t="str">
            <v>Relocation allowance expenses</v>
          </cell>
          <cell r="E1185">
            <v>0</v>
          </cell>
          <cell r="F1185">
            <v>0</v>
          </cell>
        </row>
        <row r="1186">
          <cell r="C1186" t="str">
            <v>700001550</v>
          </cell>
          <cell r="D1186" t="str">
            <v>Payments for disability leaves of absence</v>
          </cell>
        </row>
        <row r="1187">
          <cell r="C1187" t="str">
            <v>700001666</v>
          </cell>
          <cell r="D1187" t="str">
            <v>Other compensation cost</v>
          </cell>
        </row>
        <row r="1188">
          <cell r="C1188" t="str">
            <v>700001710</v>
          </cell>
          <cell r="D1188" t="str">
            <v>Overtime premiums</v>
          </cell>
          <cell r="E1188">
            <v>0</v>
          </cell>
        </row>
        <row r="1189">
          <cell r="C1189" t="str">
            <v>700001720</v>
          </cell>
          <cell r="D1189" t="str">
            <v>Night shift premiums</v>
          </cell>
        </row>
        <row r="1190">
          <cell r="C1190" t="str">
            <v>700001900</v>
          </cell>
          <cell r="D1190" t="str">
            <v>Sundry indirect labour</v>
          </cell>
          <cell r="E1190">
            <v>0</v>
          </cell>
        </row>
        <row r="1191">
          <cell r="C1191" t="str">
            <v>700002200</v>
          </cell>
          <cell r="D1191" t="str">
            <v>Materials and supplies</v>
          </cell>
          <cell r="E1191">
            <v>11892.92</v>
          </cell>
          <cell r="F1191" t="e">
            <v>#REF!</v>
          </cell>
        </row>
        <row r="1263">
          <cell r="C1263" t="str">
            <v>700003150</v>
          </cell>
          <cell r="D1263" t="str">
            <v>Nondurable tools and equipment</v>
          </cell>
        </row>
        <row r="1264">
          <cell r="C1264" t="str">
            <v>700003192</v>
          </cell>
          <cell r="D1264" t="str">
            <v>Durable tools</v>
          </cell>
          <cell r="E1264">
            <v>25196.74</v>
          </cell>
        </row>
        <row r="1265">
          <cell r="C1265" t="str">
            <v>700003292</v>
          </cell>
          <cell r="D1265" t="str">
            <v>Durable equipment</v>
          </cell>
          <cell r="E1265">
            <v>1305.47</v>
          </cell>
        </row>
        <row r="1266">
          <cell r="C1266" t="str">
            <v>700004000</v>
          </cell>
          <cell r="D1266" t="str">
            <v>Utilities</v>
          </cell>
          <cell r="E1266">
            <v>7584.35</v>
          </cell>
        </row>
        <row r="1272">
          <cell r="C1272" t="str">
            <v>700005000</v>
          </cell>
          <cell r="D1272" t="str">
            <v>Maintenance, repairs and rearrangements</v>
          </cell>
          <cell r="E1272">
            <v>33675.93</v>
          </cell>
          <cell r="F1272" t="e">
            <v>#REF!</v>
          </cell>
        </row>
        <row r="1275">
          <cell r="C1275" t="str">
            <v>700006110</v>
          </cell>
          <cell r="D1275" t="str">
            <v>Employee Group insurance</v>
          </cell>
          <cell r="E1275">
            <v>0</v>
          </cell>
          <cell r="F1275">
            <v>0</v>
          </cell>
        </row>
        <row r="1276">
          <cell r="C1276" t="str">
            <v>700006120</v>
          </cell>
          <cell r="D1276" t="str">
            <v>Workers compensation insurance - premiums or provision for compensation payments</v>
          </cell>
        </row>
        <row r="1277">
          <cell r="C1277" t="str">
            <v>700006140</v>
          </cell>
          <cell r="D1277" t="str">
            <v>Employee Health care benefit plans</v>
          </cell>
          <cell r="E1277">
            <v>964.65</v>
          </cell>
        </row>
        <row r="1280">
          <cell r="C1280" t="str">
            <v>700006220</v>
          </cell>
          <cell r="D1280" t="str">
            <v>7000 Unemployment compensation Tax</v>
          </cell>
        </row>
        <row r="1281">
          <cell r="C1281" t="str">
            <v>700006310</v>
          </cell>
          <cell r="D1281" t="str">
            <v>Employee pension plans</v>
          </cell>
        </row>
        <row r="1282">
          <cell r="C1282" t="str">
            <v>700006230</v>
          </cell>
          <cell r="D1282" t="str">
            <v>7000 Social Security Type Taxes</v>
          </cell>
          <cell r="E1282">
            <v>8184.32</v>
          </cell>
        </row>
        <row r="1283">
          <cell r="C1283" t="str">
            <v>700006321</v>
          </cell>
          <cell r="D1283" t="str">
            <v>7000 Salaried layoff benefit plan</v>
          </cell>
        </row>
        <row r="1284">
          <cell r="C1284" t="str">
            <v>700006690</v>
          </cell>
          <cell r="D1284" t="str">
            <v>International subsidy fringe benefits (Overseas subsidairies only)</v>
          </cell>
          <cell r="E1284">
            <v>21662.11</v>
          </cell>
        </row>
        <row r="1289">
          <cell r="C1289" t="str">
            <v>700007000</v>
          </cell>
          <cell r="D1289" t="str">
            <v>Losses errors and defects</v>
          </cell>
        </row>
        <row r="1290">
          <cell r="C1290" t="str">
            <v>700008100</v>
          </cell>
          <cell r="D1290" t="str">
            <v>Insurance</v>
          </cell>
        </row>
        <row r="1291">
          <cell r="C1291" t="str">
            <v>700008260</v>
          </cell>
          <cell r="D1291" t="str">
            <v>State and local taxes - other</v>
          </cell>
        </row>
        <row r="1292">
          <cell r="C1292" t="str">
            <v>700008300</v>
          </cell>
          <cell r="D1292" t="str">
            <v>Depreciation - general</v>
          </cell>
          <cell r="E1292">
            <v>1217662.72</v>
          </cell>
          <cell r="F1292">
            <v>0</v>
          </cell>
        </row>
        <row r="1304">
          <cell r="C1304" t="str">
            <v>700008420</v>
          </cell>
          <cell r="D1304" t="str">
            <v>Rental expense - personal property -outside</v>
          </cell>
        </row>
        <row r="1305">
          <cell r="C1305" t="str">
            <v>700008450</v>
          </cell>
          <cell r="D1305" t="str">
            <v>Rental expense - real estate -outside</v>
          </cell>
          <cell r="E1305">
            <v>0</v>
          </cell>
        </row>
        <row r="1306">
          <cell r="C1306" t="str">
            <v>700009110</v>
          </cell>
          <cell r="D1306" t="str">
            <v>Business travel, meals and entertainment expense</v>
          </cell>
          <cell r="E1306">
            <v>7234.74</v>
          </cell>
          <cell r="F1306">
            <v>0</v>
          </cell>
        </row>
        <row r="1309">
          <cell r="C1309" t="str">
            <v>700009120</v>
          </cell>
          <cell r="D1309" t="str">
            <v>Company vehicle - operating expense</v>
          </cell>
          <cell r="E1309">
            <v>414.23</v>
          </cell>
        </row>
        <row r="1310">
          <cell r="C1310" t="str">
            <v>700009320</v>
          </cell>
          <cell r="D1310" t="str">
            <v>Transportation expense</v>
          </cell>
        </row>
        <row r="1311">
          <cell r="C1311" t="str">
            <v>700009430</v>
          </cell>
          <cell r="D1311" t="str">
            <v>Experimental work - material</v>
          </cell>
        </row>
        <row r="1312">
          <cell r="C1312" t="str">
            <v>700009450</v>
          </cell>
          <cell r="D1312" t="str">
            <v>Experimental work - outside charges</v>
          </cell>
        </row>
        <row r="1313">
          <cell r="C1313" t="str">
            <v>700009640</v>
          </cell>
          <cell r="D1313" t="str">
            <v>7000 Royalties Unapplied</v>
          </cell>
        </row>
        <row r="1314">
          <cell r="C1314" t="str">
            <v>700009650</v>
          </cell>
          <cell r="D1314" t="str">
            <v>Legal expenses</v>
          </cell>
          <cell r="E1314">
            <v>898.35</v>
          </cell>
          <cell r="F1314">
            <v>0</v>
          </cell>
        </row>
        <row r="1316">
          <cell r="C1316" t="str">
            <v>700009655</v>
          </cell>
          <cell r="D1316" t="str">
            <v>Consultants</v>
          </cell>
          <cell r="E1316">
            <v>503.48</v>
          </cell>
        </row>
        <row r="1323">
          <cell r="C1323" t="str">
            <v>700009656</v>
          </cell>
          <cell r="D1323" t="str">
            <v>Other outside services</v>
          </cell>
          <cell r="E1323">
            <v>37379.29</v>
          </cell>
        </row>
        <row r="1327">
          <cell r="C1327" t="str">
            <v>700009710</v>
          </cell>
          <cell r="D1327" t="str">
            <v>Welfare and recreation</v>
          </cell>
          <cell r="E1327">
            <v>15621.1</v>
          </cell>
        </row>
        <row r="1331">
          <cell r="C1331" t="str">
            <v>700009715</v>
          </cell>
          <cell r="D1331" t="str">
            <v>Employee service recognition, safety achievement and productivity awards</v>
          </cell>
        </row>
        <row r="1332">
          <cell r="C1332" t="str">
            <v>700009730</v>
          </cell>
          <cell r="D1332" t="str">
            <v>Memberships and dues</v>
          </cell>
        </row>
        <row r="1333">
          <cell r="C1333" t="str">
            <v>700009961</v>
          </cell>
          <cell r="D1333" t="str">
            <v>7000 Employee Education and Training Expense - Meals and Refreshments Provided at Training Sessions</v>
          </cell>
          <cell r="E1333">
            <v>8280.73</v>
          </cell>
        </row>
        <row r="1337">
          <cell r="C1337" t="str">
            <v>700009970</v>
          </cell>
          <cell r="D1337" t="str">
            <v>Other sundry expense</v>
          </cell>
          <cell r="E1337">
            <v>17079.900000000001</v>
          </cell>
        </row>
        <row r="1341">
          <cell r="C1341" t="str">
            <v>700009972</v>
          </cell>
          <cell r="D1341" t="str">
            <v>7000 - ISP Tax Service</v>
          </cell>
        </row>
        <row r="1342">
          <cell r="C1342" t="str">
            <v>700010115</v>
          </cell>
          <cell r="D1342" t="str">
            <v>Transfers and redistributions</v>
          </cell>
        </row>
        <row r="1343">
          <cell r="C1343" t="str">
            <v>700010315</v>
          </cell>
          <cell r="D1343" t="str">
            <v>Services sold to home office or subsidiaries</v>
          </cell>
        </row>
        <row r="1344">
          <cell r="C1344" t="str">
            <v>700010355</v>
          </cell>
          <cell r="D1344" t="str">
            <v>Services sold -intradivisional</v>
          </cell>
        </row>
        <row r="1345">
          <cell r="C1345" t="str">
            <v>700010425</v>
          </cell>
          <cell r="D1345" t="str">
            <v>Capitalizeable GMDAT IT Expenses</v>
          </cell>
          <cell r="E1345">
            <v>123235.83</v>
          </cell>
        </row>
        <row r="1346">
          <cell r="C1346" t="str">
            <v>700011100</v>
          </cell>
          <cell r="D1346" t="str">
            <v>DISC and Third Party IT direct billings for MSA services</v>
          </cell>
        </row>
        <row r="1347">
          <cell r="C1347" t="str">
            <v>700011720</v>
          </cell>
          <cell r="D1347" t="str">
            <v>Other project expenses</v>
          </cell>
        </row>
        <row r="1349">
          <cell r="C1349" t="str">
            <v>710000000</v>
          </cell>
          <cell r="D1349" t="str">
            <v>Manufacturing expense - absorbed</v>
          </cell>
          <cell r="E1349">
            <v>-1909479.3599999999</v>
          </cell>
        </row>
        <row r="1351">
          <cell r="C1351" t="str">
            <v>719900000</v>
          </cell>
          <cell r="D1351" t="str">
            <v>7199 - Manuf. Exp. Absorbed Non-Std</v>
          </cell>
        </row>
        <row r="1352">
          <cell r="C1352" t="str">
            <v>799900000</v>
          </cell>
          <cell r="D1352" t="str">
            <v>7999 - Manuf. Exp. - Other - Non-Std</v>
          </cell>
        </row>
        <row r="1353">
          <cell r="D1353" t="str">
            <v>Sales</v>
          </cell>
        </row>
        <row r="1354">
          <cell r="C1354" t="str">
            <v>801100000</v>
          </cell>
          <cell r="D1354" t="str">
            <v>Automotive products - outside</v>
          </cell>
        </row>
        <row r="1355">
          <cell r="C1355" t="str">
            <v>801115100</v>
          </cell>
          <cell r="D1355" t="str">
            <v>Gross sales</v>
          </cell>
          <cell r="E1355">
            <v>-48316820.509999998</v>
          </cell>
          <cell r="F1355">
            <v>0</v>
          </cell>
        </row>
        <row r="1384">
          <cell r="C1384" t="str">
            <v>801115200</v>
          </cell>
          <cell r="D1384" t="str">
            <v>Returns</v>
          </cell>
          <cell r="E1384">
            <v>325537.46000000002</v>
          </cell>
          <cell r="F1384">
            <v>0</v>
          </cell>
        </row>
        <row r="1402">
          <cell r="C1402" t="str">
            <v>801115300</v>
          </cell>
          <cell r="D1402" t="str">
            <v>Price allowances</v>
          </cell>
          <cell r="E1402">
            <v>101197.25</v>
          </cell>
          <cell r="F1402">
            <v>0</v>
          </cell>
        </row>
        <row r="1405">
          <cell r="C1405" t="str">
            <v>801115400</v>
          </cell>
          <cell r="D1405" t="str">
            <v>Discounts</v>
          </cell>
          <cell r="E1405">
            <v>0</v>
          </cell>
        </row>
        <row r="1429">
          <cell r="C1429" t="str">
            <v>801115700</v>
          </cell>
          <cell r="D1429" t="str">
            <v>8011 Sundry</v>
          </cell>
        </row>
        <row r="1430">
          <cell r="C1430" t="str">
            <v>801900000</v>
          </cell>
          <cell r="D1430" t="str">
            <v>8019 Outside Sales - Non-standard</v>
          </cell>
        </row>
        <row r="1431">
          <cell r="C1431" t="str">
            <v>802100000</v>
          </cell>
          <cell r="D1431" t="str">
            <v>Automotive products - Subsidiaries and units</v>
          </cell>
        </row>
        <row r="1432">
          <cell r="C1432" t="str">
            <v>802100010</v>
          </cell>
          <cell r="D1432" t="str">
            <v>GM Daewoo Automotive &amp; Technology, Ltd.</v>
          </cell>
        </row>
        <row r="1433">
          <cell r="C1433" t="str">
            <v>802100020</v>
          </cell>
          <cell r="D1433" t="str">
            <v xml:space="preserve">GM DAT – Zurich Office </v>
          </cell>
        </row>
        <row r="1434">
          <cell r="C1434" t="str">
            <v>802100100</v>
          </cell>
          <cell r="D1434" t="str">
            <v>Daewoo Motor Austria, GmbH</v>
          </cell>
        </row>
        <row r="1435">
          <cell r="C1435" t="str">
            <v>802100200</v>
          </cell>
          <cell r="D1435" t="str">
            <v>Daewoo Motor Benelux, B.V.</v>
          </cell>
        </row>
        <row r="1436">
          <cell r="C1436" t="str">
            <v>802100300</v>
          </cell>
          <cell r="D1436" t="str">
            <v>Daewoo Automobile (Deutschland) GmbH</v>
          </cell>
        </row>
        <row r="1437">
          <cell r="C1437" t="str">
            <v>802100400</v>
          </cell>
          <cell r="D1437" t="str">
            <v>Daewoo Motor Euro Parts Center B.V.</v>
          </cell>
        </row>
        <row r="1438">
          <cell r="C1438" t="str">
            <v>802100500</v>
          </cell>
          <cell r="D1438" t="str">
            <v>Daewoo Automobile France S.A.S</v>
          </cell>
        </row>
        <row r="1439">
          <cell r="C1439" t="str">
            <v>802100550</v>
          </cell>
          <cell r="D1439" t="str">
            <v>8021 - GM DAEWOO HUNGARY</v>
          </cell>
        </row>
        <row r="1440">
          <cell r="C1440" t="str">
            <v>802100600</v>
          </cell>
          <cell r="D1440" t="str">
            <v>Daewoo Motor Iberia S. A.</v>
          </cell>
        </row>
        <row r="1441">
          <cell r="C1441" t="str">
            <v>802100700</v>
          </cell>
          <cell r="D1441" t="str">
            <v>Daewoo Motor Italia S. P. A.</v>
          </cell>
        </row>
        <row r="1442">
          <cell r="C1442" t="str">
            <v>802100800</v>
          </cell>
          <cell r="D1442" t="str">
            <v>Daewoo Automobile (Schweiz) AG</v>
          </cell>
        </row>
        <row r="1443">
          <cell r="C1443" t="str">
            <v>802100900</v>
          </cell>
          <cell r="D1443" t="str">
            <v>Daewoo Motor de Puerto Rico Inc.</v>
          </cell>
        </row>
        <row r="1444">
          <cell r="C1444" t="str">
            <v>802100950</v>
          </cell>
          <cell r="D1444" t="str">
            <v>8021 - GM DAEWOO UNITED KINGDOM</v>
          </cell>
        </row>
        <row r="1445">
          <cell r="C1445" t="str">
            <v>802101000</v>
          </cell>
          <cell r="D1445" t="str">
            <v>Vietnam Daewoo Motor Co., Ltd.</v>
          </cell>
        </row>
        <row r="1447">
          <cell r="D1447" t="str">
            <v>Cost of Sales</v>
          </cell>
        </row>
        <row r="1448">
          <cell r="C1448" t="str">
            <v>821100000</v>
          </cell>
          <cell r="D1448" t="str">
            <v>Automotive products - outside</v>
          </cell>
        </row>
        <row r="1449">
          <cell r="C1449" t="str">
            <v>821116100</v>
          </cell>
          <cell r="D1449" t="str">
            <v>Cost of sales - net</v>
          </cell>
          <cell r="E1449">
            <v>35000384.029999994</v>
          </cell>
          <cell r="F1449">
            <v>0</v>
          </cell>
        </row>
        <row r="1516">
          <cell r="C1516" t="str">
            <v>821116150</v>
          </cell>
          <cell r="D1516" t="str">
            <v>8211 Outbound transportation cost - Vehicles</v>
          </cell>
          <cell r="E1516">
            <v>296694.82</v>
          </cell>
        </row>
        <row r="1519">
          <cell r="C1519" t="str">
            <v>821116151</v>
          </cell>
          <cell r="D1519" t="str">
            <v>8211 Outbound transportation cost - P&amp;A</v>
          </cell>
        </row>
        <row r="1520">
          <cell r="C1520" t="str">
            <v>821116200</v>
          </cell>
          <cell r="D1520" t="str">
            <v>8211 - Returns</v>
          </cell>
        </row>
        <row r="1521">
          <cell r="C1521" t="str">
            <v>821116300</v>
          </cell>
          <cell r="D1521" t="str">
            <v>8211 - Inbound Transportation</v>
          </cell>
        </row>
        <row r="1522">
          <cell r="C1522" t="str">
            <v>821116700</v>
          </cell>
          <cell r="D1522" t="str">
            <v>8211 Sundry</v>
          </cell>
        </row>
        <row r="1524">
          <cell r="C1524" t="str">
            <v>821900000</v>
          </cell>
          <cell r="D1524" t="str">
            <v>8219 Outside Factory Cost - Non-Standard</v>
          </cell>
        </row>
        <row r="1525">
          <cell r="C1525" t="str">
            <v>822100000</v>
          </cell>
          <cell r="D1525" t="str">
            <v>Automotive products - Subsidiaries and units</v>
          </cell>
        </row>
        <row r="1526">
          <cell r="C1526" t="str">
            <v>822100010</v>
          </cell>
          <cell r="D1526" t="str">
            <v>GM Daewoo Automotive &amp; Technology, Ltd.</v>
          </cell>
        </row>
        <row r="1527">
          <cell r="C1527" t="str">
            <v>822100020</v>
          </cell>
          <cell r="D1527" t="str">
            <v xml:space="preserve">GM DAT – Zurich Office </v>
          </cell>
        </row>
        <row r="1528">
          <cell r="C1528" t="str">
            <v>822100100</v>
          </cell>
          <cell r="D1528" t="str">
            <v>Daewoo Motor Austria, GmbH</v>
          </cell>
        </row>
        <row r="1529">
          <cell r="C1529" t="str">
            <v>822100200</v>
          </cell>
          <cell r="D1529" t="str">
            <v>Daewoo Motor Benelux, B.V.</v>
          </cell>
        </row>
        <row r="1530">
          <cell r="C1530" t="str">
            <v>822100300</v>
          </cell>
          <cell r="D1530" t="str">
            <v>Daewoo Automobile (Deutschland) GmbH</v>
          </cell>
        </row>
        <row r="1531">
          <cell r="C1531" t="str">
            <v>822100400</v>
          </cell>
          <cell r="D1531" t="str">
            <v>Daewoo Motor Euro Parts Center B.V.</v>
          </cell>
        </row>
        <row r="1532">
          <cell r="C1532" t="str">
            <v>822100500</v>
          </cell>
          <cell r="D1532" t="str">
            <v>Daewoo Automobile France S.A.S</v>
          </cell>
        </row>
        <row r="1533">
          <cell r="C1533" t="str">
            <v>822100550</v>
          </cell>
          <cell r="D1533" t="str">
            <v>8221 - GM DAEWOO HUNGARY</v>
          </cell>
        </row>
        <row r="1534">
          <cell r="C1534" t="str">
            <v>822100600</v>
          </cell>
          <cell r="D1534" t="str">
            <v>Daewoo Motor Iberia S. A.</v>
          </cell>
        </row>
        <row r="1535">
          <cell r="C1535" t="str">
            <v>822100700</v>
          </cell>
          <cell r="D1535" t="str">
            <v>Daewoo Motor Italia S. P. A.</v>
          </cell>
        </row>
        <row r="1536">
          <cell r="C1536" t="str">
            <v>822100800</v>
          </cell>
          <cell r="D1536" t="str">
            <v>Daewoo Automobile (Schweiz) AG</v>
          </cell>
        </row>
        <row r="1537">
          <cell r="C1537" t="str">
            <v>822100900</v>
          </cell>
          <cell r="D1537" t="str">
            <v>Daewoo Motor de Puerto Rico Inc.</v>
          </cell>
        </row>
        <row r="1538">
          <cell r="C1538" t="str">
            <v>822100950</v>
          </cell>
          <cell r="D1538" t="str">
            <v>8221 - GM DAEWOO UNITED KINGDOM</v>
          </cell>
        </row>
        <row r="1539">
          <cell r="C1539" t="str">
            <v>822101000</v>
          </cell>
          <cell r="D1539" t="str">
            <v>Vietnam Daewoo Motor Co., Ltd.</v>
          </cell>
        </row>
        <row r="1540">
          <cell r="D1540" t="str">
            <v>Cost of sales - other costs</v>
          </cell>
        </row>
        <row r="1541">
          <cell r="C1541" t="str">
            <v>839000000</v>
          </cell>
          <cell r="D1541" t="str">
            <v>Engineering expense</v>
          </cell>
        </row>
        <row r="1542">
          <cell r="C1542" t="str">
            <v>839001100</v>
          </cell>
          <cell r="D1542" t="str">
            <v>Straight time salaries and labor</v>
          </cell>
        </row>
        <row r="1543">
          <cell r="C1543" t="str">
            <v>839001340</v>
          </cell>
          <cell r="D1543" t="str">
            <v>Holiday payments - employees</v>
          </cell>
        </row>
        <row r="1544">
          <cell r="C1544" t="str">
            <v>839001510</v>
          </cell>
          <cell r="D1544" t="str">
            <v>Relocation allowance expenses</v>
          </cell>
        </row>
        <row r="1545">
          <cell r="C1545" t="str">
            <v>839001550</v>
          </cell>
          <cell r="D1545" t="str">
            <v>Payments for disability leaves of absence</v>
          </cell>
        </row>
        <row r="1546">
          <cell r="C1546" t="str">
            <v>839001666</v>
          </cell>
          <cell r="D1546" t="str">
            <v>Other compensation cost</v>
          </cell>
        </row>
        <row r="1547">
          <cell r="C1547" t="str">
            <v>839001710</v>
          </cell>
          <cell r="D1547" t="str">
            <v>Overtime premiums</v>
          </cell>
        </row>
        <row r="1548">
          <cell r="C1548" t="str">
            <v>839001720</v>
          </cell>
          <cell r="D1548" t="str">
            <v>Night shift premiums</v>
          </cell>
        </row>
        <row r="1549">
          <cell r="C1549" t="str">
            <v>839001900</v>
          </cell>
          <cell r="D1549" t="str">
            <v>8390 Sundry indirect</v>
          </cell>
        </row>
        <row r="1550">
          <cell r="C1550" t="str">
            <v>839002200</v>
          </cell>
          <cell r="D1550" t="str">
            <v>Materials and supplies</v>
          </cell>
        </row>
        <row r="1551">
          <cell r="C1551" t="str">
            <v>839003150</v>
          </cell>
          <cell r="D1551" t="str">
            <v>Nondurable tools and equipment</v>
          </cell>
        </row>
        <row r="1552">
          <cell r="C1552" t="str">
            <v>839003192</v>
          </cell>
          <cell r="D1552" t="str">
            <v>Durable tools</v>
          </cell>
        </row>
        <row r="1553">
          <cell r="C1553" t="str">
            <v>839003292</v>
          </cell>
          <cell r="D1553" t="str">
            <v>Durable equipment</v>
          </cell>
        </row>
        <row r="1554">
          <cell r="C1554" t="str">
            <v>839004000</v>
          </cell>
          <cell r="D1554" t="str">
            <v>Utilities</v>
          </cell>
        </row>
        <row r="1555">
          <cell r="C1555" t="str">
            <v>839005000</v>
          </cell>
          <cell r="D1555" t="str">
            <v>Maintenance, repairs and rearrangements</v>
          </cell>
        </row>
        <row r="1556">
          <cell r="C1556" t="str">
            <v>839006110</v>
          </cell>
          <cell r="D1556" t="str">
            <v>Employee Group insurance</v>
          </cell>
        </row>
        <row r="1557">
          <cell r="C1557" t="str">
            <v>839006120</v>
          </cell>
          <cell r="D1557" t="str">
            <v>Workers compensation insurance - premiums or provision for compensation payments</v>
          </cell>
        </row>
        <row r="1558">
          <cell r="C1558" t="str">
            <v>839006140</v>
          </cell>
          <cell r="D1558" t="str">
            <v>Employee Health care benefit plans</v>
          </cell>
        </row>
        <row r="1559">
          <cell r="C1559" t="str">
            <v>839006220</v>
          </cell>
          <cell r="D1559" t="str">
            <v>8390 Unemployment compensation Tax</v>
          </cell>
        </row>
        <row r="1560">
          <cell r="C1560" t="str">
            <v>839006310</v>
          </cell>
          <cell r="D1560" t="str">
            <v>Employee pension plans</v>
          </cell>
        </row>
        <row r="1561">
          <cell r="C1561" t="str">
            <v>839006321</v>
          </cell>
          <cell r="D1561" t="str">
            <v>8390 Salaried layoff benefit plan</v>
          </cell>
        </row>
        <row r="1562">
          <cell r="C1562" t="str">
            <v>839006690</v>
          </cell>
          <cell r="D1562" t="str">
            <v>International subsidy fringe benefits (Overseas subsidairies only)</v>
          </cell>
        </row>
        <row r="1563">
          <cell r="C1563" t="str">
            <v>839007000</v>
          </cell>
          <cell r="D1563" t="str">
            <v>Losses errors and defects</v>
          </cell>
        </row>
        <row r="1564">
          <cell r="C1564" t="str">
            <v>839008100</v>
          </cell>
          <cell r="D1564" t="str">
            <v>Insurance</v>
          </cell>
        </row>
        <row r="1565">
          <cell r="C1565" t="str">
            <v>839008260</v>
          </cell>
          <cell r="D1565" t="str">
            <v>State and local taxes - other</v>
          </cell>
        </row>
        <row r="1566">
          <cell r="C1566" t="str">
            <v>839008300</v>
          </cell>
          <cell r="D1566" t="str">
            <v>Depreciation - general</v>
          </cell>
        </row>
        <row r="1567">
          <cell r="C1567" t="str">
            <v>839008420</v>
          </cell>
          <cell r="D1567" t="str">
            <v>Rental expense - personal property -outside</v>
          </cell>
        </row>
        <row r="1568">
          <cell r="C1568" t="str">
            <v>839008450</v>
          </cell>
          <cell r="D1568" t="str">
            <v>Rental expense - real estate -outside</v>
          </cell>
        </row>
        <row r="1569">
          <cell r="C1569" t="str">
            <v>839009110</v>
          </cell>
          <cell r="D1569" t="str">
            <v>Business travel, meals and entertainment expense</v>
          </cell>
        </row>
        <row r="1570">
          <cell r="C1570" t="str">
            <v>839009120</v>
          </cell>
          <cell r="D1570" t="str">
            <v>Company vehicle - operating expense</v>
          </cell>
        </row>
        <row r="1571">
          <cell r="C1571" t="str">
            <v>839009320</v>
          </cell>
          <cell r="D1571" t="str">
            <v>Transportation expense</v>
          </cell>
        </row>
        <row r="1572">
          <cell r="C1572" t="str">
            <v>839009430</v>
          </cell>
          <cell r="D1572" t="str">
            <v>Experimental work - material</v>
          </cell>
        </row>
        <row r="1573">
          <cell r="C1573" t="str">
            <v>839009450</v>
          </cell>
          <cell r="D1573" t="str">
            <v>Experimental work - outside charges</v>
          </cell>
        </row>
        <row r="1574">
          <cell r="C1574" t="str">
            <v>839009640</v>
          </cell>
          <cell r="D1574" t="str">
            <v>8390 Royalties Unapplied</v>
          </cell>
        </row>
        <row r="1575">
          <cell r="C1575" t="str">
            <v>839009650</v>
          </cell>
          <cell r="D1575" t="str">
            <v>Legal expenses</v>
          </cell>
        </row>
        <row r="1576">
          <cell r="C1576" t="str">
            <v>839009655</v>
          </cell>
          <cell r="D1576" t="str">
            <v>Consultants</v>
          </cell>
        </row>
        <row r="1577">
          <cell r="C1577" t="str">
            <v>839009656</v>
          </cell>
          <cell r="D1577" t="str">
            <v>Other outside services</v>
          </cell>
        </row>
        <row r="1578">
          <cell r="C1578" t="str">
            <v>839009710</v>
          </cell>
          <cell r="D1578" t="str">
            <v>Welfare and recreation</v>
          </cell>
        </row>
        <row r="1579">
          <cell r="C1579" t="str">
            <v>839009715</v>
          </cell>
          <cell r="D1579" t="str">
            <v>Employee service recognition, safety achievement and productivity awards</v>
          </cell>
        </row>
        <row r="1580">
          <cell r="C1580" t="str">
            <v>839009730</v>
          </cell>
          <cell r="D1580" t="str">
            <v>Memberships and dues</v>
          </cell>
        </row>
        <row r="1581">
          <cell r="C1581" t="str">
            <v>839009961</v>
          </cell>
          <cell r="D1581" t="str">
            <v>8390 Employee Education and Training Expense - Meals and Refreshments Provided at Training Sessions</v>
          </cell>
        </row>
        <row r="1582">
          <cell r="C1582" t="str">
            <v>839009970</v>
          </cell>
          <cell r="D1582" t="str">
            <v>Other sundry expense</v>
          </cell>
        </row>
        <row r="1583">
          <cell r="C1583" t="str">
            <v>839009972</v>
          </cell>
          <cell r="D1583" t="str">
            <v>8390 - ISP Tax Service</v>
          </cell>
        </row>
        <row r="1584">
          <cell r="C1584" t="str">
            <v>839010215</v>
          </cell>
          <cell r="D1584" t="str">
            <v>Transfers and redistributions</v>
          </cell>
        </row>
        <row r="1585">
          <cell r="C1585" t="str">
            <v>839010315</v>
          </cell>
          <cell r="D1585" t="str">
            <v>Services sold to home office or subsidiaries</v>
          </cell>
        </row>
        <row r="1586">
          <cell r="C1586" t="str">
            <v>839010355</v>
          </cell>
          <cell r="D1586" t="str">
            <v>Services sold -intradivisional</v>
          </cell>
        </row>
        <row r="1587">
          <cell r="C1587" t="str">
            <v>839010425</v>
          </cell>
          <cell r="D1587" t="str">
            <v>Capitalizeable GMDAT IT Expenses</v>
          </cell>
        </row>
        <row r="1588">
          <cell r="C1588" t="str">
            <v>839011100</v>
          </cell>
          <cell r="D1588" t="str">
            <v>DISC and Third Party IT direct billings for MSA services</v>
          </cell>
        </row>
        <row r="1589">
          <cell r="C1589" t="str">
            <v>839011720</v>
          </cell>
          <cell r="D1589" t="str">
            <v>Other project expenses</v>
          </cell>
        </row>
        <row r="1590">
          <cell r="C1590" t="str">
            <v>839900000</v>
          </cell>
          <cell r="D1590" t="str">
            <v>Engineering Expense - Non-Standard</v>
          </cell>
        </row>
        <row r="1591">
          <cell r="D1591" t="str">
            <v>Factory cost adjustments</v>
          </cell>
        </row>
        <row r="1592">
          <cell r="C1592" t="str">
            <v>840100000</v>
          </cell>
          <cell r="D1592" t="str">
            <v>Revenue from disposal of scrap</v>
          </cell>
        </row>
        <row r="1593">
          <cell r="C1593" t="str">
            <v>843500000</v>
          </cell>
          <cell r="D1593" t="str">
            <v>Inventory adjustments</v>
          </cell>
        </row>
        <row r="1594">
          <cell r="C1594" t="str">
            <v>843584100</v>
          </cell>
          <cell r="D1594" t="str">
            <v>84100 Adjustment to new burden rates</v>
          </cell>
        </row>
        <row r="1595">
          <cell r="C1595" t="str">
            <v>843584200</v>
          </cell>
          <cell r="D1595" t="str">
            <v>84200 Annual Phusical Inventory (API) Adjustments</v>
          </cell>
        </row>
        <row r="1596">
          <cell r="C1596" t="str">
            <v>843584300</v>
          </cell>
          <cell r="D1596" t="str">
            <v>84300 Interim Physical Inventory Adjustments</v>
          </cell>
        </row>
        <row r="1597">
          <cell r="C1597" t="str">
            <v>843584400</v>
          </cell>
          <cell r="D1597" t="str">
            <v>84400 Adjustment of Prior year's Inventory</v>
          </cell>
        </row>
        <row r="1598">
          <cell r="C1598" t="str">
            <v>843584500</v>
          </cell>
          <cell r="D1598" t="str">
            <v>84500 Non-productive Inventory (Machinery and equipment Spare-parts in stores) API Adjustments</v>
          </cell>
        </row>
        <row r="1599">
          <cell r="C1599" t="str">
            <v>843584600</v>
          </cell>
          <cell r="D1599" t="str">
            <v>84600 Other Inventory Adjustments</v>
          </cell>
        </row>
        <row r="1601">
          <cell r="C1601" t="str">
            <v>845000000</v>
          </cell>
          <cell r="D1601" t="str">
            <v>Over or under absorbed burden - unbooked manufacturing expense at month end closing</v>
          </cell>
        </row>
        <row r="1602">
          <cell r="C1602" t="str">
            <v>845100000</v>
          </cell>
          <cell r="D1602" t="str">
            <v>Variance from current purchase contract price - material</v>
          </cell>
        </row>
        <row r="1603">
          <cell r="C1603" t="str">
            <v>845200000</v>
          </cell>
          <cell r="D1603" t="str">
            <v>Over-or under- absorbed labor - standard cost method</v>
          </cell>
        </row>
        <row r="1604">
          <cell r="C1604" t="str">
            <v>845300000</v>
          </cell>
          <cell r="D1604" t="str">
            <v>Over- or under- adsorbed burden, benefits and premiums - standard cost method</v>
          </cell>
        </row>
        <row r="1605">
          <cell r="C1605" t="str">
            <v>845400000</v>
          </cell>
          <cell r="D1605" t="str">
            <v>Variance between standard material cost and standard transfer price</v>
          </cell>
        </row>
        <row r="1606">
          <cell r="C1606" t="str">
            <v>849900000</v>
          </cell>
          <cell r="D1606" t="str">
            <v>8499 Factory Cost Adjustments - Non-st</v>
          </cell>
        </row>
        <row r="1607">
          <cell r="D1607" t="str">
            <v>Commercial Expense</v>
          </cell>
        </row>
        <row r="1608">
          <cell r="C1608" t="str">
            <v>860500000</v>
          </cell>
          <cell r="D1608" t="str">
            <v>Administration expense</v>
          </cell>
        </row>
        <row r="1609">
          <cell r="C1609" t="str">
            <v>860501100</v>
          </cell>
          <cell r="D1609" t="str">
            <v>Straight time salaries and wages</v>
          </cell>
          <cell r="E1609">
            <v>559670.79</v>
          </cell>
          <cell r="F1609">
            <v>0</v>
          </cell>
        </row>
        <row r="1613">
          <cell r="C1613" t="str">
            <v>860501340</v>
          </cell>
          <cell r="D1613" t="str">
            <v>Holiday payments - employees</v>
          </cell>
        </row>
        <row r="1614">
          <cell r="C1614" t="str">
            <v>860501510</v>
          </cell>
          <cell r="D1614" t="str">
            <v>Relocation allowance expenses</v>
          </cell>
        </row>
        <row r="1615">
          <cell r="C1615" t="str">
            <v>860501550</v>
          </cell>
          <cell r="D1615" t="str">
            <v>Payments for disability leaves of absence</v>
          </cell>
        </row>
        <row r="1616">
          <cell r="C1616" t="str">
            <v>860501666</v>
          </cell>
          <cell r="D1616" t="str">
            <v>Other compensation costs</v>
          </cell>
        </row>
        <row r="1617">
          <cell r="C1617" t="str">
            <v>860501710</v>
          </cell>
          <cell r="D1617" t="str">
            <v>Overtime premiums</v>
          </cell>
          <cell r="E1617">
            <v>0</v>
          </cell>
        </row>
        <row r="1619">
          <cell r="C1619" t="str">
            <v>860501720</v>
          </cell>
          <cell r="D1619" t="str">
            <v>Night shift premiums</v>
          </cell>
        </row>
        <row r="1620">
          <cell r="C1620" t="str">
            <v>860501900</v>
          </cell>
          <cell r="D1620" t="str">
            <v>Sundry indirect labour</v>
          </cell>
          <cell r="E1620">
            <v>-944.62</v>
          </cell>
        </row>
        <row r="1623">
          <cell r="C1623" t="str">
            <v>860502200</v>
          </cell>
          <cell r="D1623" t="str">
            <v>Materials and supplies</v>
          </cell>
          <cell r="E1623">
            <v>27650.13</v>
          </cell>
          <cell r="F1623">
            <v>0</v>
          </cell>
        </row>
        <row r="1627">
          <cell r="C1627" t="str">
            <v>860503150</v>
          </cell>
          <cell r="D1627" t="str">
            <v>Nondurable tools and equipment</v>
          </cell>
        </row>
        <row r="1628">
          <cell r="C1628" t="str">
            <v>860503192</v>
          </cell>
          <cell r="D1628" t="str">
            <v>Durable tools</v>
          </cell>
          <cell r="E1628">
            <v>26730.23</v>
          </cell>
        </row>
        <row r="1629">
          <cell r="C1629" t="str">
            <v>860503292</v>
          </cell>
          <cell r="D1629" t="str">
            <v>Durable equipment</v>
          </cell>
        </row>
        <row r="1630">
          <cell r="C1630" t="str">
            <v>860504000</v>
          </cell>
          <cell r="D1630" t="str">
            <v>Utilities</v>
          </cell>
          <cell r="E1630">
            <v>42000.3</v>
          </cell>
          <cell r="F1630">
            <v>0</v>
          </cell>
        </row>
        <row r="1633">
          <cell r="C1633" t="str">
            <v>860505000</v>
          </cell>
          <cell r="D1633" t="str">
            <v>Maintenance repairs and rearrangements</v>
          </cell>
          <cell r="E1633">
            <v>25545</v>
          </cell>
        </row>
        <row r="1634">
          <cell r="C1634" t="str">
            <v>860506110</v>
          </cell>
          <cell r="D1634" t="str">
            <v>Employee Group insurance</v>
          </cell>
        </row>
        <row r="1635">
          <cell r="C1635" t="str">
            <v>860506120</v>
          </cell>
          <cell r="D1635" t="str">
            <v>Workers compensation insurance - premiums or provision for compensation payments</v>
          </cell>
        </row>
        <row r="1636">
          <cell r="C1636" t="str">
            <v>860506140</v>
          </cell>
          <cell r="D1636" t="str">
            <v>Employee Health care benefit plans</v>
          </cell>
          <cell r="E1636">
            <v>1222.52</v>
          </cell>
        </row>
        <row r="1639">
          <cell r="C1639" t="str">
            <v>860506220</v>
          </cell>
          <cell r="D1639" t="str">
            <v>8605 Unemployment compensation Tax</v>
          </cell>
        </row>
        <row r="1643">
          <cell r="C1643" t="str">
            <v>860506310</v>
          </cell>
          <cell r="D1643" t="str">
            <v>Employee pension plans</v>
          </cell>
        </row>
        <row r="1644">
          <cell r="C1644" t="str">
            <v>860506230</v>
          </cell>
          <cell r="D1644" t="str">
            <v>8605 Social Security Type Taxes</v>
          </cell>
          <cell r="E1644">
            <v>10275.74</v>
          </cell>
        </row>
        <row r="1645">
          <cell r="C1645" t="str">
            <v>860506321</v>
          </cell>
          <cell r="D1645" t="str">
            <v>8605 Salaried layoff benefit plan</v>
          </cell>
        </row>
        <row r="1646">
          <cell r="C1646" t="str">
            <v>860506690</v>
          </cell>
          <cell r="D1646" t="str">
            <v>International subsidy fringe benefits (Overseas subsidairies only)</v>
          </cell>
          <cell r="E1646">
            <v>16222.51</v>
          </cell>
        </row>
        <row r="1650">
          <cell r="C1650" t="str">
            <v>860508100</v>
          </cell>
          <cell r="D1650" t="str">
            <v>Insurance</v>
          </cell>
          <cell r="E1650">
            <v>40792.44</v>
          </cell>
        </row>
        <row r="1651">
          <cell r="C1651" t="str">
            <v>860508260</v>
          </cell>
          <cell r="D1651" t="str">
            <v>State and local taxes - other</v>
          </cell>
        </row>
        <row r="1652">
          <cell r="C1652" t="str">
            <v>860508300</v>
          </cell>
          <cell r="D1652" t="str">
            <v>Depreciation - general</v>
          </cell>
          <cell r="E1652">
            <v>110046.51000000001</v>
          </cell>
          <cell r="F1652">
            <v>0</v>
          </cell>
        </row>
        <row r="1661">
          <cell r="C1661" t="str">
            <v>860508420</v>
          </cell>
          <cell r="D1661" t="str">
            <v>Rental expense - personal property -outside</v>
          </cell>
        </row>
        <row r="1662">
          <cell r="C1662" t="str">
            <v>860508450</v>
          </cell>
          <cell r="D1662" t="str">
            <v>Rental expense - real estate -outside</v>
          </cell>
          <cell r="E1662">
            <v>12739.96</v>
          </cell>
        </row>
        <row r="1665">
          <cell r="C1665" t="str">
            <v>860509110</v>
          </cell>
          <cell r="D1665" t="str">
            <v>Business travel, meals and entertainment expense</v>
          </cell>
          <cell r="E1665">
            <v>30945.07</v>
          </cell>
          <cell r="F1665">
            <v>0</v>
          </cell>
        </row>
        <row r="1674">
          <cell r="C1674" t="str">
            <v>860509120</v>
          </cell>
          <cell r="D1674" t="str">
            <v>Company vehicle - operating expense</v>
          </cell>
          <cell r="E1674">
            <v>30847.43</v>
          </cell>
        </row>
        <row r="1675">
          <cell r="C1675" t="str">
            <v>860509320</v>
          </cell>
          <cell r="D1675" t="str">
            <v>Transportation expense</v>
          </cell>
        </row>
        <row r="1676">
          <cell r="C1676" t="str">
            <v>860509640</v>
          </cell>
          <cell r="D1676" t="str">
            <v>8605 Royalties Unapplied</v>
          </cell>
        </row>
        <row r="1678">
          <cell r="C1678" t="str">
            <v>860509650</v>
          </cell>
          <cell r="D1678" t="str">
            <v>Legal expense</v>
          </cell>
          <cell r="E1678">
            <v>53992.38</v>
          </cell>
          <cell r="F1678">
            <v>0</v>
          </cell>
        </row>
        <row r="1681">
          <cell r="C1681" t="str">
            <v>860509655</v>
          </cell>
          <cell r="D1681" t="str">
            <v>Consultants</v>
          </cell>
          <cell r="E1681">
            <v>2.99</v>
          </cell>
          <cell r="F1681">
            <v>0</v>
          </cell>
        </row>
        <row r="1687">
          <cell r="C1687" t="str">
            <v>860509656</v>
          </cell>
          <cell r="D1687" t="str">
            <v>Other outside expense</v>
          </cell>
          <cell r="E1687">
            <v>31376.239999999998</v>
          </cell>
          <cell r="F1687">
            <v>0</v>
          </cell>
        </row>
        <row r="1691">
          <cell r="C1691" t="str">
            <v>860509710</v>
          </cell>
          <cell r="D1691" t="str">
            <v>Welfare and recreation</v>
          </cell>
          <cell r="E1691">
            <v>12017.3</v>
          </cell>
        </row>
        <row r="1695">
          <cell r="C1695" t="str">
            <v>860509715</v>
          </cell>
          <cell r="D1695" t="str">
            <v>Employee service recognition, safety achievement and productivity awards</v>
          </cell>
        </row>
        <row r="1696">
          <cell r="C1696" t="str">
            <v>860509720</v>
          </cell>
          <cell r="D1696" t="str">
            <v>Donations in kind</v>
          </cell>
        </row>
        <row r="1697">
          <cell r="C1697" t="str">
            <v>860509725</v>
          </cell>
          <cell r="D1697" t="str">
            <v>Donations cash</v>
          </cell>
          <cell r="E1697">
            <v>20586.63</v>
          </cell>
          <cell r="F1697">
            <v>0</v>
          </cell>
        </row>
        <row r="1698">
          <cell r="C1698" t="str">
            <v>860509730</v>
          </cell>
          <cell r="D1698" t="str">
            <v>Memberships and dues</v>
          </cell>
        </row>
        <row r="1699">
          <cell r="C1699" t="str">
            <v>860509940</v>
          </cell>
          <cell r="D1699" t="str">
            <v>9605 - Fees for Audit Services (D&amp;T)</v>
          </cell>
        </row>
        <row r="1700">
          <cell r="C1700" t="str">
            <v>860509942</v>
          </cell>
          <cell r="D1700" t="str">
            <v>9605 - Fees for Audit-Related Services (D&amp;T and DC)</v>
          </cell>
        </row>
        <row r="1701">
          <cell r="C1701" t="str">
            <v>860509944</v>
          </cell>
          <cell r="D1701" t="str">
            <v>9605 - Fees for Tax Services (D&amp;T and DC)</v>
          </cell>
        </row>
        <row r="1702">
          <cell r="C1702" t="str">
            <v>860509946</v>
          </cell>
          <cell r="D1702" t="str">
            <v>9605 - Fees for All Other Services (D&amp;T and DC)</v>
          </cell>
        </row>
        <row r="1703">
          <cell r="C1703" t="str">
            <v>860509952</v>
          </cell>
          <cell r="D1703" t="str">
            <v>9605 - Fees for Audit-Related Services (PwC)</v>
          </cell>
        </row>
        <row r="1704">
          <cell r="C1704" t="str">
            <v>860509954</v>
          </cell>
          <cell r="D1704" t="str">
            <v>9605 - Fees for Tax Services (PwC)</v>
          </cell>
        </row>
        <row r="1705">
          <cell r="C1705" t="str">
            <v>860509956</v>
          </cell>
          <cell r="D1705" t="str">
            <v>9605 - Fees for All Other Services (PwC)</v>
          </cell>
        </row>
        <row r="1707">
          <cell r="C1707" t="str">
            <v>860509961</v>
          </cell>
          <cell r="D1707" t="str">
            <v>8605 Employee Education and Training Expense - Meals and Refreshments Provided at Training Sessions</v>
          </cell>
        </row>
        <row r="1708">
          <cell r="C1708" t="str">
            <v>860509970</v>
          </cell>
          <cell r="D1708" t="str">
            <v>Other sundry expense</v>
          </cell>
          <cell r="E1708">
            <v>52905.529999999992</v>
          </cell>
          <cell r="F1708">
            <v>0</v>
          </cell>
        </row>
        <row r="1718">
          <cell r="C1718" t="str">
            <v>860509971</v>
          </cell>
          <cell r="D1718" t="str">
            <v>Regular examination fees performed by Deloitte &amp; Touche</v>
          </cell>
        </row>
        <row r="1719">
          <cell r="C1719" t="str">
            <v>860509972</v>
          </cell>
          <cell r="D1719" t="str">
            <v>International service personnel tax service  performed by Deloitte &amp; Touche</v>
          </cell>
        </row>
        <row r="1720">
          <cell r="C1720" t="str">
            <v>860509973</v>
          </cell>
          <cell r="D1720" t="str">
            <v>Inventory - estimation sampling performed by Deloitte &amp; Touche</v>
          </cell>
        </row>
        <row r="1721">
          <cell r="C1721" t="str">
            <v>860509974</v>
          </cell>
          <cell r="D1721" t="str">
            <v>Corporate taxes performed by Deloitte &amp; Touche</v>
          </cell>
        </row>
        <row r="1722">
          <cell r="C1722" t="str">
            <v>860509975</v>
          </cell>
          <cell r="D1722" t="str">
            <v>Consultation - accounting related performed by Deloitte &amp; Touche</v>
          </cell>
        </row>
        <row r="1723">
          <cell r="C1723" t="str">
            <v>860509976</v>
          </cell>
          <cell r="D1723" t="str">
            <v>Regulatory filings performed by Deloitte &amp; Touche</v>
          </cell>
        </row>
        <row r="1724">
          <cell r="C1724" t="str">
            <v>860509978</v>
          </cell>
          <cell r="D1724" t="str">
            <v>Employee benefit plans performed by Deloitte &amp; Touche</v>
          </cell>
        </row>
        <row r="1725">
          <cell r="C1725" t="str">
            <v>860509979</v>
          </cell>
          <cell r="D1725" t="str">
            <v>Acquisitions and Divestitures performed by Deloitte &amp; Touche</v>
          </cell>
        </row>
        <row r="1726">
          <cell r="C1726" t="str">
            <v>860509980</v>
          </cell>
          <cell r="D1726" t="str">
            <v>Management advisory services performed by Deloitte &amp; Touche</v>
          </cell>
        </row>
        <row r="1727">
          <cell r="C1727" t="str">
            <v>860509981</v>
          </cell>
          <cell r="D1727" t="str">
            <v>Service Fees - other than Deloitte &amp; Touche</v>
          </cell>
        </row>
        <row r="1728">
          <cell r="C1728" t="str">
            <v>860509982</v>
          </cell>
          <cell r="D1728" t="str">
            <v>Service fees - other</v>
          </cell>
        </row>
        <row r="1729">
          <cell r="C1729" t="str">
            <v>860510115</v>
          </cell>
          <cell r="D1729" t="str">
            <v>Transfers and redistributions</v>
          </cell>
        </row>
        <row r="1730">
          <cell r="C1730" t="str">
            <v>860510315</v>
          </cell>
          <cell r="D1730" t="str">
            <v>Services sold to home office or subsidiaries</v>
          </cell>
        </row>
        <row r="1731">
          <cell r="C1731" t="str">
            <v>860510355</v>
          </cell>
          <cell r="D1731" t="str">
            <v>Services sold -intradivisional</v>
          </cell>
        </row>
        <row r="1732">
          <cell r="C1732" t="str">
            <v>860510425</v>
          </cell>
          <cell r="D1732" t="str">
            <v>Capitalizeable GMDAT IT Expenses</v>
          </cell>
          <cell r="E1732">
            <v>31789.77</v>
          </cell>
        </row>
        <row r="1733">
          <cell r="C1733" t="str">
            <v>860511100</v>
          </cell>
          <cell r="D1733" t="str">
            <v>DISC and Third Party IT direct billings for MSA services</v>
          </cell>
        </row>
        <row r="1734">
          <cell r="E1734">
            <v>0</v>
          </cell>
          <cell r="F1734">
            <v>0</v>
          </cell>
        </row>
        <row r="1736">
          <cell r="C1736" t="str">
            <v>861000000</v>
          </cell>
          <cell r="D1736" t="str">
            <v>Selling expense</v>
          </cell>
        </row>
        <row r="1737">
          <cell r="C1737" t="str">
            <v>861001100</v>
          </cell>
          <cell r="D1737" t="str">
            <v>Straight time salaries and wages</v>
          </cell>
          <cell r="E1737">
            <v>348824.62</v>
          </cell>
          <cell r="F1737">
            <v>0</v>
          </cell>
        </row>
        <row r="1741">
          <cell r="C1741" t="str">
            <v>861001340</v>
          </cell>
          <cell r="D1741" t="str">
            <v>Holiday payments - employees</v>
          </cell>
          <cell r="E1741">
            <v>0</v>
          </cell>
        </row>
        <row r="1742">
          <cell r="C1742" t="str">
            <v>861001510</v>
          </cell>
          <cell r="D1742" t="str">
            <v>Relocation allowance expenses</v>
          </cell>
        </row>
        <row r="1743">
          <cell r="C1743" t="str">
            <v>861001550</v>
          </cell>
          <cell r="D1743" t="str">
            <v>Payments for disability leaves of absence</v>
          </cell>
        </row>
        <row r="1744">
          <cell r="C1744" t="str">
            <v>861001666</v>
          </cell>
          <cell r="D1744" t="str">
            <v>Other compensation costs</v>
          </cell>
          <cell r="E1744">
            <v>0</v>
          </cell>
          <cell r="F1744">
            <v>0</v>
          </cell>
        </row>
        <row r="1758">
          <cell r="C1758" t="str">
            <v>861001710</v>
          </cell>
          <cell r="D1758" t="str">
            <v>Overtime premiums</v>
          </cell>
          <cell r="E1758">
            <v>700</v>
          </cell>
        </row>
        <row r="1759">
          <cell r="C1759" t="str">
            <v>861001720</v>
          </cell>
          <cell r="D1759" t="str">
            <v>Night shift premiums</v>
          </cell>
        </row>
        <row r="1760">
          <cell r="C1760" t="str">
            <v>861001900</v>
          </cell>
          <cell r="D1760" t="str">
            <v>Sundry indirect labour</v>
          </cell>
          <cell r="E1760">
            <v>29751.3</v>
          </cell>
        </row>
        <row r="1761">
          <cell r="C1761" t="str">
            <v>861002200</v>
          </cell>
          <cell r="D1761" t="str">
            <v>Materials and supplies</v>
          </cell>
          <cell r="E1761">
            <v>20043.589999999997</v>
          </cell>
          <cell r="F1761">
            <v>0</v>
          </cell>
        </row>
        <row r="1766">
          <cell r="C1766" t="str">
            <v>861003150</v>
          </cell>
          <cell r="D1766" t="str">
            <v>Nondurable tools and equipment</v>
          </cell>
        </row>
        <row r="1767">
          <cell r="C1767" t="str">
            <v>861003192</v>
          </cell>
          <cell r="D1767" t="str">
            <v>Durable tools</v>
          </cell>
          <cell r="E1767">
            <v>25096.06</v>
          </cell>
        </row>
        <row r="1768">
          <cell r="C1768" t="str">
            <v>861003292</v>
          </cell>
          <cell r="D1768" t="str">
            <v>Durable equipment</v>
          </cell>
        </row>
        <row r="1769">
          <cell r="C1769" t="str">
            <v>861004000</v>
          </cell>
          <cell r="D1769" t="str">
            <v>Utilities</v>
          </cell>
          <cell r="E1769">
            <v>57624.94</v>
          </cell>
          <cell r="F1769">
            <v>0</v>
          </cell>
        </row>
        <row r="1772">
          <cell r="C1772" t="str">
            <v>861005000</v>
          </cell>
          <cell r="D1772" t="str">
            <v>Maintenance repairs and rearrangements</v>
          </cell>
          <cell r="E1772">
            <v>48178.819999999992</v>
          </cell>
        </row>
        <row r="1776">
          <cell r="C1776" t="str">
            <v>861006110</v>
          </cell>
          <cell r="D1776" t="str">
            <v>Employee Group insurance</v>
          </cell>
        </row>
        <row r="1777">
          <cell r="C1777" t="str">
            <v>861006120</v>
          </cell>
          <cell r="D1777" t="str">
            <v>Workers compensation insurance - premiums or provision for compensation payments</v>
          </cell>
        </row>
        <row r="1778">
          <cell r="C1778" t="str">
            <v>861006140</v>
          </cell>
          <cell r="D1778" t="str">
            <v>Employee Health care benefit plans</v>
          </cell>
          <cell r="E1778">
            <v>2303.35</v>
          </cell>
        </row>
        <row r="1780">
          <cell r="C1780" t="str">
            <v>861006220</v>
          </cell>
          <cell r="D1780" t="str">
            <v>8610 Unemployment compensation Tax</v>
          </cell>
        </row>
        <row r="1782">
          <cell r="C1782" t="str">
            <v>861006310</v>
          </cell>
          <cell r="D1782" t="str">
            <v>Employee pension plans</v>
          </cell>
        </row>
        <row r="1783">
          <cell r="C1783" t="str">
            <v>861006230</v>
          </cell>
          <cell r="D1783" t="str">
            <v>8610 Social Security Type Taxes</v>
          </cell>
          <cell r="E1783">
            <v>15259.49</v>
          </cell>
        </row>
        <row r="1784">
          <cell r="C1784" t="str">
            <v>861006321</v>
          </cell>
          <cell r="D1784" t="str">
            <v>8610 Salaried layoff benefit plan</v>
          </cell>
        </row>
        <row r="1785">
          <cell r="C1785" t="str">
            <v>861006690</v>
          </cell>
          <cell r="D1785" t="str">
            <v>International subsidy fringe benefits (Overseas subsidairies only)</v>
          </cell>
          <cell r="E1785">
            <v>3680.34</v>
          </cell>
        </row>
        <row r="1789">
          <cell r="C1789" t="str">
            <v>861008100</v>
          </cell>
          <cell r="D1789" t="str">
            <v>Insurance</v>
          </cell>
        </row>
        <row r="1790">
          <cell r="C1790" t="str">
            <v>861008260</v>
          </cell>
          <cell r="D1790" t="str">
            <v>State and local taxes - other</v>
          </cell>
        </row>
        <row r="1791">
          <cell r="C1791" t="str">
            <v>861008300</v>
          </cell>
          <cell r="D1791" t="str">
            <v>Depreciation - general</v>
          </cell>
          <cell r="E1791">
            <v>44933.62</v>
          </cell>
          <cell r="F1791">
            <v>0</v>
          </cell>
        </row>
        <row r="1799">
          <cell r="C1799" t="str">
            <v>861008420</v>
          </cell>
          <cell r="D1799" t="str">
            <v>Rental expense - personal property -outside</v>
          </cell>
        </row>
        <row r="1800">
          <cell r="C1800" t="str">
            <v>861008450</v>
          </cell>
          <cell r="D1800" t="str">
            <v>Rental expense - real estate -outside</v>
          </cell>
          <cell r="E1800">
            <v>137755.74</v>
          </cell>
        </row>
        <row r="1803">
          <cell r="C1803" t="str">
            <v>861009110</v>
          </cell>
          <cell r="D1803" t="str">
            <v>Business travel, meals and entertainment expense</v>
          </cell>
          <cell r="E1803">
            <v>13396.52</v>
          </cell>
          <cell r="F1803">
            <v>0</v>
          </cell>
        </row>
        <row r="1809">
          <cell r="C1809" t="str">
            <v>861009120</v>
          </cell>
          <cell r="D1809" t="str">
            <v>Company vehicle - operating expense</v>
          </cell>
          <cell r="E1809">
            <v>215.38</v>
          </cell>
        </row>
        <row r="1810">
          <cell r="C1810" t="str">
            <v>861009320</v>
          </cell>
          <cell r="D1810" t="str">
            <v>Transportation expense</v>
          </cell>
        </row>
        <row r="1811">
          <cell r="C1811" t="str">
            <v>861009650</v>
          </cell>
          <cell r="D1811" t="str">
            <v>Legal expense</v>
          </cell>
          <cell r="E1811">
            <v>550.26</v>
          </cell>
        </row>
        <row r="1815">
          <cell r="C1815" t="str">
            <v>861009655</v>
          </cell>
          <cell r="D1815" t="str">
            <v>Consultants</v>
          </cell>
          <cell r="E1815">
            <v>4314.21</v>
          </cell>
          <cell r="F1815">
            <v>0</v>
          </cell>
        </row>
        <row r="1822">
          <cell r="C1822" t="str">
            <v>861009656</v>
          </cell>
          <cell r="D1822" t="str">
            <v>Other outside expense</v>
          </cell>
          <cell r="E1822">
            <v>2897.5800000000004</v>
          </cell>
          <cell r="F1822">
            <v>0</v>
          </cell>
        </row>
        <row r="1827">
          <cell r="C1827" t="str">
            <v>861009710</v>
          </cell>
          <cell r="D1827" t="str">
            <v>Welfare and recreation</v>
          </cell>
          <cell r="E1827">
            <v>8565.16</v>
          </cell>
        </row>
        <row r="1831">
          <cell r="C1831" t="str">
            <v>861009715</v>
          </cell>
          <cell r="D1831" t="str">
            <v>Employee service recognition, safety achievement and productivity awards</v>
          </cell>
        </row>
        <row r="1834">
          <cell r="C1834" t="str">
            <v>861009730</v>
          </cell>
          <cell r="D1834" t="str">
            <v>Memberships and dues</v>
          </cell>
        </row>
        <row r="1835">
          <cell r="C1835" t="str">
            <v>861009961</v>
          </cell>
          <cell r="D1835" t="str">
            <v>8610 -  Employee Education and Training Expense - Meals and Refreshments Provided at Training Sessions</v>
          </cell>
          <cell r="E1835">
            <v>0</v>
          </cell>
        </row>
        <row r="1837">
          <cell r="C1837" t="str">
            <v>861009970</v>
          </cell>
          <cell r="D1837" t="str">
            <v>Other sundry expense</v>
          </cell>
          <cell r="E1837">
            <v>6830.3200000000006</v>
          </cell>
        </row>
        <row r="1843">
          <cell r="C1843" t="str">
            <v>861009972</v>
          </cell>
          <cell r="D1843" t="str">
            <v>8610 - ISP Tax Service</v>
          </cell>
        </row>
        <row r="1844">
          <cell r="C1844" t="str">
            <v>861010115</v>
          </cell>
          <cell r="D1844" t="str">
            <v>Transfers and redistributions</v>
          </cell>
        </row>
        <row r="1845">
          <cell r="C1845" t="str">
            <v>861010315</v>
          </cell>
          <cell r="D1845" t="str">
            <v>Services sold to home office or subsidiaries</v>
          </cell>
        </row>
        <row r="1846">
          <cell r="C1846" t="str">
            <v>861010355</v>
          </cell>
          <cell r="D1846" t="str">
            <v>Services sold -intradivisional</v>
          </cell>
        </row>
        <row r="1847">
          <cell r="C1847" t="str">
            <v>861010425</v>
          </cell>
          <cell r="D1847" t="str">
            <v>Capitalizeable GMDAT  IT Expenses</v>
          </cell>
          <cell r="E1847">
            <v>52104.98</v>
          </cell>
        </row>
        <row r="1848">
          <cell r="C1848" t="str">
            <v>861011100</v>
          </cell>
          <cell r="D1848" t="str">
            <v>DISC and Third Party IT direct billings for MSA services</v>
          </cell>
        </row>
        <row r="1851">
          <cell r="C1851" t="str">
            <v>861500000</v>
          </cell>
          <cell r="D1851" t="str">
            <v>Sales promotion expense</v>
          </cell>
        </row>
        <row r="1852">
          <cell r="C1852" t="str">
            <v>861501100</v>
          </cell>
          <cell r="D1852" t="str">
            <v>Straight time salaries and wages</v>
          </cell>
        </row>
        <row r="1853">
          <cell r="C1853" t="str">
            <v>861501340</v>
          </cell>
          <cell r="D1853" t="str">
            <v>Holiday payments - employees</v>
          </cell>
        </row>
        <row r="1854">
          <cell r="C1854" t="str">
            <v>861501510</v>
          </cell>
          <cell r="D1854" t="str">
            <v>Relocation allowance expenses</v>
          </cell>
        </row>
        <row r="1855">
          <cell r="C1855" t="str">
            <v>861501550</v>
          </cell>
          <cell r="D1855" t="str">
            <v>Payments for disability leaves of absence</v>
          </cell>
        </row>
        <row r="1856">
          <cell r="C1856" t="str">
            <v>861501666</v>
          </cell>
          <cell r="D1856" t="str">
            <v>Other compensation costs</v>
          </cell>
        </row>
        <row r="1857">
          <cell r="C1857" t="str">
            <v>861501710</v>
          </cell>
          <cell r="D1857" t="str">
            <v>Overtime premiums</v>
          </cell>
        </row>
        <row r="1858">
          <cell r="C1858" t="str">
            <v>861501720</v>
          </cell>
          <cell r="D1858" t="str">
            <v>Night shift premiums</v>
          </cell>
        </row>
        <row r="1859">
          <cell r="C1859" t="str">
            <v>861501900</v>
          </cell>
          <cell r="D1859" t="str">
            <v>8615 Sundry indirect</v>
          </cell>
        </row>
        <row r="1860">
          <cell r="C1860" t="str">
            <v>861502200</v>
          </cell>
          <cell r="D1860" t="str">
            <v>Materials and supplies</v>
          </cell>
        </row>
        <row r="1861">
          <cell r="C1861" t="str">
            <v>861503150</v>
          </cell>
          <cell r="D1861" t="str">
            <v>Nondurable tools and equipment</v>
          </cell>
        </row>
        <row r="1862">
          <cell r="C1862" t="str">
            <v>861503192</v>
          </cell>
          <cell r="D1862" t="str">
            <v>Durable tools</v>
          </cell>
        </row>
        <row r="1863">
          <cell r="C1863" t="str">
            <v>861503292</v>
          </cell>
          <cell r="D1863" t="str">
            <v>Durable equipment</v>
          </cell>
        </row>
        <row r="1864">
          <cell r="C1864" t="str">
            <v>861504000</v>
          </cell>
          <cell r="D1864" t="str">
            <v>Utilities</v>
          </cell>
        </row>
        <row r="1865">
          <cell r="C1865" t="str">
            <v>861505000</v>
          </cell>
          <cell r="D1865" t="str">
            <v>Maintenance repairs and rearrangements</v>
          </cell>
        </row>
        <row r="1866">
          <cell r="C1866" t="str">
            <v>861506110</v>
          </cell>
          <cell r="D1866" t="str">
            <v>Employee Group insurance</v>
          </cell>
        </row>
        <row r="1867">
          <cell r="C1867" t="str">
            <v>861506120</v>
          </cell>
          <cell r="D1867" t="str">
            <v>Workers compensation insurance - premiums or provision for compensation payments</v>
          </cell>
        </row>
        <row r="1868">
          <cell r="C1868" t="str">
            <v>861506140</v>
          </cell>
          <cell r="D1868" t="str">
            <v>Employee Health care benefit plans</v>
          </cell>
        </row>
        <row r="1869">
          <cell r="C1869" t="str">
            <v>861506220</v>
          </cell>
          <cell r="D1869" t="str">
            <v>8615 Unemployment compensation Tax</v>
          </cell>
        </row>
        <row r="1870">
          <cell r="C1870" t="str">
            <v>861506310</v>
          </cell>
          <cell r="D1870" t="str">
            <v>Employee pension plans</v>
          </cell>
        </row>
        <row r="1871">
          <cell r="C1871" t="str">
            <v>861506321</v>
          </cell>
          <cell r="D1871" t="str">
            <v>8615 Salaried layoff benefit plan</v>
          </cell>
        </row>
        <row r="1872">
          <cell r="C1872" t="str">
            <v>861506690</v>
          </cell>
          <cell r="D1872" t="str">
            <v>International subsidy fringe benefits (Overseas subsidairies only)</v>
          </cell>
        </row>
        <row r="1873">
          <cell r="C1873" t="str">
            <v>861508100</v>
          </cell>
          <cell r="D1873" t="str">
            <v>Insurance</v>
          </cell>
        </row>
        <row r="1874">
          <cell r="C1874" t="str">
            <v>861508260</v>
          </cell>
          <cell r="D1874" t="str">
            <v>State and local taxes - other</v>
          </cell>
        </row>
        <row r="1875">
          <cell r="C1875" t="str">
            <v>861508300</v>
          </cell>
          <cell r="D1875" t="str">
            <v>Depreciation - general</v>
          </cell>
        </row>
        <row r="1876">
          <cell r="C1876" t="str">
            <v>861508420</v>
          </cell>
          <cell r="D1876" t="str">
            <v>Rental expense - personal property -outside</v>
          </cell>
        </row>
        <row r="1877">
          <cell r="C1877" t="str">
            <v>861508450</v>
          </cell>
          <cell r="D1877" t="str">
            <v>Rental expense - real estate -outside</v>
          </cell>
        </row>
        <row r="1878">
          <cell r="C1878" t="str">
            <v>861509110</v>
          </cell>
          <cell r="D1878" t="str">
            <v>Business travel, meals and entertainment expense</v>
          </cell>
        </row>
        <row r="1879">
          <cell r="C1879" t="str">
            <v>861509120</v>
          </cell>
          <cell r="D1879" t="str">
            <v>Company vehicle - operating expense</v>
          </cell>
        </row>
        <row r="1880">
          <cell r="C1880" t="str">
            <v>861509320</v>
          </cell>
          <cell r="D1880" t="str">
            <v>Transportation expense</v>
          </cell>
        </row>
        <row r="1881">
          <cell r="C1881" t="str">
            <v>861509640</v>
          </cell>
          <cell r="D1881" t="str">
            <v>8615 Royalties Unapplied</v>
          </cell>
        </row>
        <row r="1882">
          <cell r="C1882" t="str">
            <v>861509650</v>
          </cell>
          <cell r="D1882" t="str">
            <v>Legal expense</v>
          </cell>
        </row>
        <row r="1883">
          <cell r="C1883" t="str">
            <v>861509655</v>
          </cell>
          <cell r="D1883" t="str">
            <v>Consultants</v>
          </cell>
        </row>
        <row r="1884">
          <cell r="C1884" t="str">
            <v>861509656</v>
          </cell>
          <cell r="D1884" t="str">
            <v>Other outside expense</v>
          </cell>
        </row>
        <row r="1885">
          <cell r="C1885" t="str">
            <v>861509710</v>
          </cell>
          <cell r="D1885" t="str">
            <v>Welfare and recreation</v>
          </cell>
        </row>
        <row r="1886">
          <cell r="C1886" t="str">
            <v>861509715</v>
          </cell>
          <cell r="D1886" t="str">
            <v>Employee service recognition, safety achievement and productivity awards</v>
          </cell>
        </row>
        <row r="1889">
          <cell r="C1889" t="str">
            <v>861509730</v>
          </cell>
          <cell r="D1889" t="str">
            <v>Memberships and dues</v>
          </cell>
        </row>
        <row r="1890">
          <cell r="C1890" t="str">
            <v>861509961</v>
          </cell>
          <cell r="D1890" t="str">
            <v>8615 Employee Education and Training Expense - Meals and Refreshments Provided at Training Sessions</v>
          </cell>
          <cell r="E1890">
            <v>7747.67</v>
          </cell>
        </row>
        <row r="1892">
          <cell r="C1892" t="str">
            <v>861509970</v>
          </cell>
          <cell r="D1892" t="str">
            <v>Other sundry expense</v>
          </cell>
        </row>
        <row r="1893">
          <cell r="C1893" t="str">
            <v>861509972</v>
          </cell>
          <cell r="D1893" t="str">
            <v>8615 - ISP Tax Service</v>
          </cell>
        </row>
        <row r="1894">
          <cell r="C1894" t="str">
            <v>861510115</v>
          </cell>
          <cell r="D1894" t="str">
            <v>Transfers and redistributions</v>
          </cell>
        </row>
        <row r="1895">
          <cell r="C1895" t="str">
            <v>861510315</v>
          </cell>
          <cell r="D1895" t="str">
            <v>Services sold to home office or subsidiaries</v>
          </cell>
        </row>
        <row r="1896">
          <cell r="C1896" t="str">
            <v>861510355</v>
          </cell>
          <cell r="D1896" t="str">
            <v>Services sold -intradivisional</v>
          </cell>
        </row>
        <row r="1897">
          <cell r="C1897" t="str">
            <v>861510425</v>
          </cell>
          <cell r="D1897" t="str">
            <v>Capitalizeable GMDAT IT Expenses</v>
          </cell>
        </row>
        <row r="1898">
          <cell r="C1898" t="str">
            <v>861511100</v>
          </cell>
          <cell r="D1898" t="str">
            <v>DISC and Third Party IT direct billings for MSA services</v>
          </cell>
        </row>
        <row r="1900">
          <cell r="C1900" t="str">
            <v>861532900</v>
          </cell>
          <cell r="D1900" t="str">
            <v>Other promotional activities</v>
          </cell>
          <cell r="E1900">
            <v>157940.1</v>
          </cell>
          <cell r="F1900">
            <v>0</v>
          </cell>
        </row>
        <row r="1926">
          <cell r="C1926" t="str">
            <v>862000000</v>
          </cell>
          <cell r="D1926" t="str">
            <v>Consumer influences expense</v>
          </cell>
        </row>
        <row r="1927">
          <cell r="C1927" t="str">
            <v>862001100</v>
          </cell>
          <cell r="D1927" t="str">
            <v>Straight time salaries and wages</v>
          </cell>
        </row>
        <row r="1928">
          <cell r="C1928" t="str">
            <v>862001340</v>
          </cell>
          <cell r="D1928" t="str">
            <v>Holiday payments - employees</v>
          </cell>
        </row>
        <row r="1929">
          <cell r="C1929" t="str">
            <v>862001510</v>
          </cell>
          <cell r="D1929" t="str">
            <v>Relocation allowance expenses</v>
          </cell>
        </row>
        <row r="1930">
          <cell r="C1930" t="str">
            <v>862001550</v>
          </cell>
          <cell r="D1930" t="str">
            <v>Payments for disability leaves of absence</v>
          </cell>
        </row>
        <row r="1931">
          <cell r="C1931" t="str">
            <v>862001666</v>
          </cell>
          <cell r="D1931" t="str">
            <v>Other compensation costs</v>
          </cell>
        </row>
        <row r="1932">
          <cell r="C1932" t="str">
            <v>862001710</v>
          </cell>
          <cell r="D1932" t="str">
            <v>Overtime premiums</v>
          </cell>
        </row>
        <row r="1933">
          <cell r="C1933" t="str">
            <v>862001720</v>
          </cell>
          <cell r="D1933" t="str">
            <v>Night shift premiums</v>
          </cell>
        </row>
        <row r="1934">
          <cell r="C1934" t="str">
            <v>862001900</v>
          </cell>
          <cell r="D1934" t="str">
            <v>8620 Sundry indirect</v>
          </cell>
        </row>
        <row r="1935">
          <cell r="C1935" t="str">
            <v>862002200</v>
          </cell>
          <cell r="D1935" t="str">
            <v>Materials and supplies</v>
          </cell>
        </row>
        <row r="1936">
          <cell r="C1936" t="str">
            <v>862003150</v>
          </cell>
          <cell r="D1936" t="str">
            <v>Nondurable tools and equipment</v>
          </cell>
        </row>
        <row r="1937">
          <cell r="C1937" t="str">
            <v>862003192</v>
          </cell>
          <cell r="D1937" t="str">
            <v>Durable tools</v>
          </cell>
        </row>
        <row r="1938">
          <cell r="C1938" t="str">
            <v>862003292</v>
          </cell>
          <cell r="D1938" t="str">
            <v>Durable equipment</v>
          </cell>
        </row>
        <row r="1939">
          <cell r="C1939" t="str">
            <v>862004000</v>
          </cell>
          <cell r="D1939" t="str">
            <v>Utilities</v>
          </cell>
        </row>
        <row r="1940">
          <cell r="C1940" t="str">
            <v>862005000</v>
          </cell>
          <cell r="D1940" t="str">
            <v>Maintenance repairs and rearrangements</v>
          </cell>
        </row>
        <row r="1941">
          <cell r="C1941" t="str">
            <v>862006110</v>
          </cell>
          <cell r="D1941" t="str">
            <v>Employee Group insurance</v>
          </cell>
        </row>
        <row r="1942">
          <cell r="C1942" t="str">
            <v>862006120</v>
          </cell>
          <cell r="D1942" t="str">
            <v>Workers compensation insurance - premiums or provision for compensation payments</v>
          </cell>
        </row>
        <row r="1943">
          <cell r="C1943" t="str">
            <v>862006140</v>
          </cell>
          <cell r="D1943" t="str">
            <v>Employee Health care benefit plans</v>
          </cell>
        </row>
        <row r="1944">
          <cell r="C1944" t="str">
            <v>862006220</v>
          </cell>
          <cell r="D1944" t="str">
            <v>8620 Unemployment compensation Tax</v>
          </cell>
        </row>
        <row r="1945">
          <cell r="C1945" t="str">
            <v>862006310</v>
          </cell>
          <cell r="D1945" t="str">
            <v>Employee pension plans</v>
          </cell>
        </row>
        <row r="1946">
          <cell r="C1946" t="str">
            <v>862006321</v>
          </cell>
          <cell r="D1946" t="str">
            <v>8620 Salaried layoff benefit plan</v>
          </cell>
        </row>
        <row r="1947">
          <cell r="C1947" t="str">
            <v>862006690</v>
          </cell>
          <cell r="D1947" t="str">
            <v>International subsidy fringe benefits (Overseas subsidairies only)</v>
          </cell>
        </row>
        <row r="1948">
          <cell r="C1948" t="str">
            <v>862008100</v>
          </cell>
          <cell r="D1948" t="str">
            <v>Insurance</v>
          </cell>
        </row>
        <row r="1949">
          <cell r="C1949" t="str">
            <v>862008260</v>
          </cell>
          <cell r="D1949" t="str">
            <v>State and local taxes - other</v>
          </cell>
        </row>
        <row r="1950">
          <cell r="C1950" t="str">
            <v>862008300</v>
          </cell>
          <cell r="D1950" t="str">
            <v>Depreciation - general</v>
          </cell>
        </row>
        <row r="1951">
          <cell r="C1951" t="str">
            <v>862008420</v>
          </cell>
          <cell r="D1951" t="str">
            <v>Rental expense - personal property -outside</v>
          </cell>
        </row>
        <row r="1952">
          <cell r="C1952" t="str">
            <v>862008450</v>
          </cell>
          <cell r="D1952" t="str">
            <v>Rental expense - real estate -outside</v>
          </cell>
        </row>
        <row r="1953">
          <cell r="C1953" t="str">
            <v>862009110</v>
          </cell>
          <cell r="D1953" t="str">
            <v>Business travel, meals and entertainment expense</v>
          </cell>
        </row>
        <row r="1954">
          <cell r="C1954" t="str">
            <v>862009120</v>
          </cell>
          <cell r="D1954" t="str">
            <v>Company vehicle - operating expense</v>
          </cell>
        </row>
        <row r="1955">
          <cell r="C1955" t="str">
            <v>862009320</v>
          </cell>
          <cell r="D1955" t="str">
            <v>Transportation expense</v>
          </cell>
        </row>
        <row r="1956">
          <cell r="C1956" t="str">
            <v>862009650</v>
          </cell>
          <cell r="D1956" t="str">
            <v>Legal expense</v>
          </cell>
        </row>
        <row r="1957">
          <cell r="C1957" t="str">
            <v>862009655</v>
          </cell>
          <cell r="D1957" t="str">
            <v>Consultants</v>
          </cell>
        </row>
        <row r="1958">
          <cell r="C1958" t="str">
            <v>862009656</v>
          </cell>
          <cell r="D1958" t="str">
            <v>Other outside expense</v>
          </cell>
        </row>
        <row r="1959">
          <cell r="C1959" t="str">
            <v>862009710</v>
          </cell>
          <cell r="D1959" t="str">
            <v>Welfare and recreation</v>
          </cell>
        </row>
        <row r="1960">
          <cell r="C1960" t="str">
            <v>862009715</v>
          </cell>
          <cell r="D1960" t="str">
            <v>Employee service recognition, safety achievement and productivity awards</v>
          </cell>
        </row>
        <row r="1963">
          <cell r="C1963" t="str">
            <v>862009730</v>
          </cell>
          <cell r="D1963" t="str">
            <v>Memberships and dues</v>
          </cell>
        </row>
        <row r="1964">
          <cell r="C1964" t="str">
            <v>862009961</v>
          </cell>
          <cell r="D1964" t="str">
            <v>8620 Employee Education and Training Expense - Meals and Refreshments Provided at Training Sessions</v>
          </cell>
        </row>
        <row r="1965">
          <cell r="C1965" t="str">
            <v>862009970</v>
          </cell>
          <cell r="D1965" t="str">
            <v>Other sundry expense</v>
          </cell>
        </row>
        <row r="1966">
          <cell r="C1966" t="str">
            <v>862009972</v>
          </cell>
          <cell r="D1966" t="str">
            <v>8620 - ISP Tax Service</v>
          </cell>
        </row>
        <row r="1967">
          <cell r="C1967" t="str">
            <v>862010115</v>
          </cell>
          <cell r="D1967" t="str">
            <v>Transfers and redistributions</v>
          </cell>
        </row>
        <row r="1968">
          <cell r="C1968" t="str">
            <v>862010315</v>
          </cell>
          <cell r="D1968" t="str">
            <v>Services sold to home office or subsidiaries</v>
          </cell>
        </row>
        <row r="1969">
          <cell r="C1969" t="str">
            <v>862010355</v>
          </cell>
          <cell r="D1969" t="str">
            <v>Services sold -intradivisional</v>
          </cell>
        </row>
        <row r="1970">
          <cell r="C1970" t="str">
            <v>862010425</v>
          </cell>
          <cell r="D1970" t="str">
            <v>Capitalizeable GMDAT  IT Expenses</v>
          </cell>
        </row>
        <row r="1971">
          <cell r="C1971" t="str">
            <v>862011100</v>
          </cell>
          <cell r="D1971" t="str">
            <v>DISC and Third Party IT direct billings for MSA services</v>
          </cell>
        </row>
        <row r="1973">
          <cell r="C1973" t="str">
            <v>862031110</v>
          </cell>
          <cell r="D1973" t="str">
            <v>Magazines</v>
          </cell>
        </row>
        <row r="1974">
          <cell r="C1974" t="str">
            <v>862031130</v>
          </cell>
          <cell r="D1974" t="str">
            <v>Newspapers</v>
          </cell>
          <cell r="E1974">
            <v>148117.29999999999</v>
          </cell>
        </row>
        <row r="1975">
          <cell r="C1975" t="str">
            <v>862031140</v>
          </cell>
          <cell r="D1975" t="str">
            <v>Television</v>
          </cell>
          <cell r="E1975">
            <v>111412.86</v>
          </cell>
        </row>
        <row r="1976">
          <cell r="C1976" t="str">
            <v>862031160</v>
          </cell>
          <cell r="D1976" t="str">
            <v>Radio</v>
          </cell>
        </row>
        <row r="1977">
          <cell r="C1977" t="str">
            <v>862031290</v>
          </cell>
          <cell r="D1977" t="str">
            <v>Other auxiliary media</v>
          </cell>
          <cell r="E1977">
            <v>161294</v>
          </cell>
        </row>
        <row r="1984">
          <cell r="C1984" t="str">
            <v>865000000</v>
          </cell>
          <cell r="D1984" t="str">
            <v>Parts and accessories warehousing and distribution expense</v>
          </cell>
        </row>
        <row r="1985">
          <cell r="C1985" t="str">
            <v>865001100</v>
          </cell>
          <cell r="D1985" t="str">
            <v>Straight time salaries and wages</v>
          </cell>
        </row>
        <row r="1986">
          <cell r="C1986" t="str">
            <v>865001340</v>
          </cell>
          <cell r="D1986" t="str">
            <v>Holiday payments - employees</v>
          </cell>
        </row>
        <row r="1987">
          <cell r="C1987" t="str">
            <v>865001510</v>
          </cell>
          <cell r="D1987" t="str">
            <v>Relocation allowance expenses</v>
          </cell>
        </row>
        <row r="1988">
          <cell r="C1988" t="str">
            <v>865001550</v>
          </cell>
          <cell r="D1988" t="str">
            <v>Payments for disability leaves of absence</v>
          </cell>
        </row>
        <row r="1989">
          <cell r="C1989" t="str">
            <v>865001666</v>
          </cell>
          <cell r="D1989" t="str">
            <v>Other compensation costs</v>
          </cell>
        </row>
        <row r="1990">
          <cell r="C1990" t="str">
            <v>865001710</v>
          </cell>
          <cell r="D1990" t="str">
            <v>Overtime premiums</v>
          </cell>
        </row>
        <row r="1991">
          <cell r="C1991" t="str">
            <v>865001720</v>
          </cell>
          <cell r="D1991" t="str">
            <v>Night shift premiums</v>
          </cell>
        </row>
        <row r="1992">
          <cell r="C1992" t="str">
            <v>865001900</v>
          </cell>
          <cell r="D1992" t="str">
            <v>8650 Sundry indirect</v>
          </cell>
        </row>
        <row r="1993">
          <cell r="C1993" t="str">
            <v>865002200</v>
          </cell>
          <cell r="D1993" t="str">
            <v>Materials and supplies</v>
          </cell>
        </row>
        <row r="1994">
          <cell r="C1994" t="str">
            <v>865003150</v>
          </cell>
          <cell r="D1994" t="str">
            <v>Nondurable tools and equipment</v>
          </cell>
        </row>
        <row r="1995">
          <cell r="C1995" t="str">
            <v>865003192</v>
          </cell>
          <cell r="D1995" t="str">
            <v>Durable tools</v>
          </cell>
        </row>
        <row r="1996">
          <cell r="C1996" t="str">
            <v>865003292</v>
          </cell>
          <cell r="D1996" t="str">
            <v>Durable equipment</v>
          </cell>
        </row>
        <row r="1997">
          <cell r="C1997" t="str">
            <v>865004000</v>
          </cell>
          <cell r="D1997" t="str">
            <v>Utilities</v>
          </cell>
        </row>
        <row r="1998">
          <cell r="C1998" t="str">
            <v>865005000</v>
          </cell>
          <cell r="D1998" t="str">
            <v>Maintenance repairs and rearrangements</v>
          </cell>
        </row>
        <row r="1999">
          <cell r="C1999" t="str">
            <v>865006110</v>
          </cell>
          <cell r="D1999" t="str">
            <v>Employee Group insurance</v>
          </cell>
        </row>
        <row r="2000">
          <cell r="C2000" t="str">
            <v>865006120</v>
          </cell>
          <cell r="D2000" t="str">
            <v>Workers compensation insurance - premiums or provision for compensation payments</v>
          </cell>
        </row>
        <row r="2001">
          <cell r="C2001" t="str">
            <v>865006140</v>
          </cell>
          <cell r="D2001" t="str">
            <v>Employee Health care benefit plans</v>
          </cell>
        </row>
        <row r="2002">
          <cell r="C2002" t="str">
            <v>865006220</v>
          </cell>
          <cell r="D2002" t="str">
            <v>8650 Unemployment compensation Tax</v>
          </cell>
        </row>
        <row r="2003">
          <cell r="C2003" t="str">
            <v>865006310</v>
          </cell>
          <cell r="D2003" t="str">
            <v>Employee pension plans</v>
          </cell>
        </row>
        <row r="2004">
          <cell r="C2004" t="str">
            <v>865006321</v>
          </cell>
          <cell r="D2004" t="str">
            <v>Salaried layoff benefit plan</v>
          </cell>
        </row>
        <row r="2005">
          <cell r="C2005" t="str">
            <v>865006690</v>
          </cell>
          <cell r="D2005" t="str">
            <v>International subsidy fringe benefits (Overseas subsidairies only)</v>
          </cell>
        </row>
        <row r="2007">
          <cell r="C2007" t="str">
            <v>865008100</v>
          </cell>
          <cell r="D2007" t="str">
            <v>Insurance</v>
          </cell>
        </row>
        <row r="2008">
          <cell r="C2008" t="str">
            <v>865008260</v>
          </cell>
          <cell r="D2008" t="str">
            <v>State and local taxes - other</v>
          </cell>
        </row>
        <row r="2009">
          <cell r="C2009" t="str">
            <v>865008300</v>
          </cell>
          <cell r="D2009" t="str">
            <v>Depreciation - general</v>
          </cell>
        </row>
        <row r="2010">
          <cell r="C2010" t="str">
            <v>865008420</v>
          </cell>
          <cell r="D2010" t="str">
            <v>Rental expense - personal property -outside</v>
          </cell>
        </row>
        <row r="2011">
          <cell r="C2011" t="str">
            <v>865008450</v>
          </cell>
          <cell r="D2011" t="str">
            <v>Rental expense - real estate -outside</v>
          </cell>
        </row>
        <row r="2012">
          <cell r="C2012" t="str">
            <v>865009110</v>
          </cell>
          <cell r="D2012" t="str">
            <v>Business travel, meals and entertainment expense</v>
          </cell>
        </row>
        <row r="2013">
          <cell r="C2013" t="str">
            <v>865009120</v>
          </cell>
          <cell r="D2013" t="str">
            <v>Company vehicle - operating expense</v>
          </cell>
        </row>
        <row r="2014">
          <cell r="C2014" t="str">
            <v>865009320</v>
          </cell>
          <cell r="D2014" t="str">
            <v>Transportation expense</v>
          </cell>
        </row>
        <row r="2015">
          <cell r="C2015" t="str">
            <v>865009640</v>
          </cell>
          <cell r="D2015" t="str">
            <v>8650 Royalties</v>
          </cell>
        </row>
        <row r="2016">
          <cell r="C2016" t="str">
            <v>865009650</v>
          </cell>
          <cell r="D2016" t="str">
            <v>Legal expense</v>
          </cell>
        </row>
        <row r="2017">
          <cell r="C2017" t="str">
            <v>865009655</v>
          </cell>
          <cell r="D2017" t="str">
            <v>Consultants</v>
          </cell>
        </row>
        <row r="2018">
          <cell r="C2018" t="str">
            <v>865009656</v>
          </cell>
          <cell r="D2018" t="str">
            <v>Other outside expense</v>
          </cell>
        </row>
        <row r="2019">
          <cell r="C2019" t="str">
            <v>865009710</v>
          </cell>
          <cell r="D2019" t="str">
            <v>Welfare and recreation</v>
          </cell>
        </row>
        <row r="2020">
          <cell r="C2020" t="str">
            <v>865009715</v>
          </cell>
          <cell r="D2020" t="str">
            <v>Employee service recognition, safety achievement and productivity awards</v>
          </cell>
        </row>
        <row r="2023">
          <cell r="C2023" t="str">
            <v>865009730</v>
          </cell>
          <cell r="D2023" t="str">
            <v>Memberships and dues</v>
          </cell>
        </row>
        <row r="2024">
          <cell r="C2024" t="str">
            <v>865009961</v>
          </cell>
          <cell r="D2024" t="str">
            <v>8650 Employee Education and Training Expense - Meals and Refreshments Provided at Training Sessions</v>
          </cell>
        </row>
        <row r="2025">
          <cell r="C2025" t="str">
            <v>865009970</v>
          </cell>
          <cell r="D2025" t="str">
            <v>Other sundry expense</v>
          </cell>
        </row>
        <row r="2026">
          <cell r="C2026" t="str">
            <v>865009972</v>
          </cell>
          <cell r="D2026" t="str">
            <v>8650 - ISP Tax Service</v>
          </cell>
        </row>
        <row r="2027">
          <cell r="C2027" t="str">
            <v>865010115</v>
          </cell>
          <cell r="D2027" t="str">
            <v>Transfers and redistributions</v>
          </cell>
        </row>
        <row r="2028">
          <cell r="C2028" t="str">
            <v>865010315</v>
          </cell>
          <cell r="D2028" t="str">
            <v>Services sold to home office or subsidiaries</v>
          </cell>
        </row>
        <row r="2029">
          <cell r="C2029" t="str">
            <v>865010355</v>
          </cell>
          <cell r="D2029" t="str">
            <v>Services sold -intradivisional</v>
          </cell>
        </row>
        <row r="2030">
          <cell r="C2030" t="str">
            <v>865010425</v>
          </cell>
          <cell r="D2030" t="str">
            <v>Capitalizeable GMDAT  IT Expenses</v>
          </cell>
        </row>
        <row r="2031">
          <cell r="C2031" t="str">
            <v>865011100</v>
          </cell>
          <cell r="D2031" t="str">
            <v>DISC and Third Party IT direct billings for MSA services</v>
          </cell>
        </row>
        <row r="2033">
          <cell r="C2033" t="str">
            <v>866000000</v>
          </cell>
          <cell r="D2033" t="str">
            <v>Product service expense</v>
          </cell>
        </row>
        <row r="2034">
          <cell r="C2034" t="str">
            <v>866001100</v>
          </cell>
          <cell r="D2034" t="str">
            <v>Straight time salaries and wages</v>
          </cell>
        </row>
        <row r="2035">
          <cell r="C2035" t="str">
            <v>866001340</v>
          </cell>
          <cell r="D2035" t="str">
            <v>Holiday payments - employees</v>
          </cell>
        </row>
        <row r="2036">
          <cell r="C2036" t="str">
            <v>866001510</v>
          </cell>
          <cell r="D2036" t="str">
            <v>Relocation allowance expenses</v>
          </cell>
        </row>
        <row r="2037">
          <cell r="C2037" t="str">
            <v>866001550</v>
          </cell>
          <cell r="D2037" t="str">
            <v>Payments for disability leaves of absence</v>
          </cell>
        </row>
        <row r="2038">
          <cell r="C2038" t="str">
            <v>866001666</v>
          </cell>
          <cell r="D2038" t="str">
            <v>Other compensation costs</v>
          </cell>
        </row>
        <row r="2039">
          <cell r="C2039" t="str">
            <v>866001710</v>
          </cell>
          <cell r="D2039" t="str">
            <v>Overtime premiums</v>
          </cell>
        </row>
        <row r="2040">
          <cell r="C2040" t="str">
            <v>866001720</v>
          </cell>
          <cell r="D2040" t="str">
            <v>Night shift premiums</v>
          </cell>
        </row>
        <row r="2041">
          <cell r="C2041" t="str">
            <v>866002200</v>
          </cell>
          <cell r="D2041" t="str">
            <v>Materials and supplies</v>
          </cell>
        </row>
        <row r="2042">
          <cell r="C2042" t="str">
            <v>866003150</v>
          </cell>
          <cell r="D2042" t="str">
            <v>Nondurable tools and equipment</v>
          </cell>
        </row>
        <row r="2043">
          <cell r="C2043" t="str">
            <v>866003192</v>
          </cell>
          <cell r="D2043" t="str">
            <v>Durable tools</v>
          </cell>
        </row>
        <row r="2044">
          <cell r="C2044" t="str">
            <v>866003292</v>
          </cell>
          <cell r="D2044" t="str">
            <v>Durable equipment</v>
          </cell>
        </row>
        <row r="2045">
          <cell r="C2045" t="str">
            <v>866004000</v>
          </cell>
          <cell r="D2045" t="str">
            <v>Utilities</v>
          </cell>
        </row>
        <row r="2046">
          <cell r="C2046" t="str">
            <v>866005000</v>
          </cell>
          <cell r="D2046" t="str">
            <v>Maintenance repairs and rearrangements</v>
          </cell>
          <cell r="E2046">
            <v>5248.02</v>
          </cell>
        </row>
        <row r="2051">
          <cell r="C2051" t="str">
            <v>866006110</v>
          </cell>
          <cell r="D2051" t="str">
            <v>Employee Group insurance</v>
          </cell>
        </row>
        <row r="2052">
          <cell r="C2052" t="str">
            <v>866006120</v>
          </cell>
          <cell r="D2052" t="str">
            <v>Workers compensation insurance - premiums or provision for compensation payments</v>
          </cell>
        </row>
        <row r="2053">
          <cell r="C2053" t="str">
            <v>866006140</v>
          </cell>
          <cell r="D2053" t="str">
            <v>Employee Health care benefit plans</v>
          </cell>
        </row>
        <row r="2054">
          <cell r="C2054" t="str">
            <v>86606230</v>
          </cell>
        </row>
        <row r="2055">
          <cell r="C2055" t="str">
            <v>866006310</v>
          </cell>
          <cell r="D2055" t="str">
            <v>Employee pension plans</v>
          </cell>
        </row>
        <row r="2056">
          <cell r="C2056" t="str">
            <v>866006690</v>
          </cell>
          <cell r="D2056" t="str">
            <v>International subsidy fringe benefits (Overseas subsidairies only)</v>
          </cell>
        </row>
        <row r="2057">
          <cell r="C2057" t="str">
            <v>866008100</v>
          </cell>
          <cell r="D2057" t="str">
            <v>Insurance</v>
          </cell>
        </row>
        <row r="2058">
          <cell r="C2058" t="str">
            <v>866008260</v>
          </cell>
          <cell r="D2058" t="str">
            <v>State and local taxes - other</v>
          </cell>
        </row>
        <row r="2059">
          <cell r="C2059" t="str">
            <v>866008300</v>
          </cell>
          <cell r="D2059" t="str">
            <v>Depreciation - general</v>
          </cell>
        </row>
        <row r="2060">
          <cell r="C2060" t="str">
            <v>866008420</v>
          </cell>
          <cell r="D2060" t="str">
            <v>Rental expense - personal property -outside</v>
          </cell>
        </row>
        <row r="2061">
          <cell r="C2061" t="str">
            <v>866008450</v>
          </cell>
          <cell r="D2061" t="str">
            <v>Rental expense - real estate -outside</v>
          </cell>
        </row>
        <row r="2062">
          <cell r="C2062" t="str">
            <v>866009110</v>
          </cell>
          <cell r="D2062" t="str">
            <v>Business travel, meals and entertainment expense</v>
          </cell>
        </row>
        <row r="2063">
          <cell r="C2063" t="str">
            <v>866009120</v>
          </cell>
          <cell r="D2063" t="str">
            <v>Company vehicle - operating expense</v>
          </cell>
        </row>
        <row r="2064">
          <cell r="C2064" t="str">
            <v>866009320</v>
          </cell>
          <cell r="D2064" t="str">
            <v>Transportation expense</v>
          </cell>
        </row>
        <row r="2065">
          <cell r="C2065" t="str">
            <v>866009650</v>
          </cell>
          <cell r="D2065" t="str">
            <v>Legal expense</v>
          </cell>
        </row>
        <row r="2066">
          <cell r="C2066" t="str">
            <v>866009655</v>
          </cell>
          <cell r="D2066" t="str">
            <v>Consultants</v>
          </cell>
        </row>
        <row r="2067">
          <cell r="C2067" t="str">
            <v>866009656</v>
          </cell>
          <cell r="D2067" t="str">
            <v>Other outside expense</v>
          </cell>
        </row>
        <row r="2068">
          <cell r="C2068" t="str">
            <v>866009710</v>
          </cell>
          <cell r="D2068" t="str">
            <v>Welfare and recreation</v>
          </cell>
        </row>
        <row r="2069">
          <cell r="C2069" t="str">
            <v>866009715</v>
          </cell>
          <cell r="D2069" t="str">
            <v>Employee service recognition, safety achievement and productivity awards</v>
          </cell>
        </row>
        <row r="2072">
          <cell r="C2072" t="str">
            <v>866009730</v>
          </cell>
          <cell r="D2072" t="str">
            <v>Memberships and dues</v>
          </cell>
        </row>
        <row r="2073">
          <cell r="C2073" t="str">
            <v>866009970</v>
          </cell>
          <cell r="D2073" t="str">
            <v>Other sundry expense</v>
          </cell>
        </row>
        <row r="2074">
          <cell r="C2074" t="str">
            <v>866010115</v>
          </cell>
          <cell r="D2074" t="str">
            <v>Transfers and redistributions</v>
          </cell>
        </row>
        <row r="2075">
          <cell r="C2075" t="str">
            <v>866010315</v>
          </cell>
          <cell r="D2075" t="str">
            <v>Services sold to home office or subsidiaries</v>
          </cell>
        </row>
        <row r="2076">
          <cell r="C2076" t="str">
            <v>866010355</v>
          </cell>
          <cell r="D2076" t="str">
            <v>Services sold -intradivisional</v>
          </cell>
        </row>
        <row r="2077">
          <cell r="C2077" t="str">
            <v>866010425</v>
          </cell>
          <cell r="D2077" t="str">
            <v>Capitalizeable GMDAT  IT Expenses</v>
          </cell>
        </row>
        <row r="2078">
          <cell r="C2078" t="str">
            <v>866011100</v>
          </cell>
          <cell r="D2078" t="str">
            <v>DISC and Third Party IT direct billings for MSA services</v>
          </cell>
        </row>
        <row r="2080">
          <cell r="C2080" t="str">
            <v>866030110</v>
          </cell>
          <cell r="D2080" t="str">
            <v>Policy adjustments allowed</v>
          </cell>
        </row>
        <row r="2081">
          <cell r="C2081" t="str">
            <v>866030210</v>
          </cell>
          <cell r="D2081" t="str">
            <v>Warranty adjustments allowed</v>
          </cell>
        </row>
        <row r="2084">
          <cell r="C2084" t="str">
            <v>866030310</v>
          </cell>
          <cell r="D2084" t="str">
            <v>Campaign adjustments</v>
          </cell>
        </row>
        <row r="2085">
          <cell r="C2085" t="str">
            <v>866030400</v>
          </cell>
          <cell r="D2085" t="str">
            <v>Policy and warranty adjustments - accrued liability</v>
          </cell>
          <cell r="E2085">
            <v>169359.96000000005</v>
          </cell>
        </row>
        <row r="2087">
          <cell r="C2087" t="str">
            <v>866030500</v>
          </cell>
          <cell r="D2087" t="str">
            <v>Policy and warranty adjustments - contra account</v>
          </cell>
        </row>
        <row r="2088">
          <cell r="C2088" t="str">
            <v>866030800</v>
          </cell>
          <cell r="D2088" t="str">
            <v>Policy and warranty and campaign adjustments - allied source responsibility</v>
          </cell>
        </row>
        <row r="2089">
          <cell r="C2089" t="str">
            <v>866030850</v>
          </cell>
          <cell r="D2089" t="str">
            <v>Policy, warranty and campaign adjustments - allied vendor credits</v>
          </cell>
        </row>
        <row r="2090">
          <cell r="C2090" t="str">
            <v>867600000</v>
          </cell>
          <cell r="D2090" t="str">
            <v>Third party IT supplier and GMDAT  internal IT expense &amp; depreciation and amortization</v>
          </cell>
        </row>
        <row r="2091">
          <cell r="C2091" t="str">
            <v>867601100</v>
          </cell>
          <cell r="D2091" t="str">
            <v>Straight time salaries and wages</v>
          </cell>
        </row>
        <row r="2092">
          <cell r="C2092" t="str">
            <v>867601340</v>
          </cell>
          <cell r="D2092" t="str">
            <v>Holiday payments - employees</v>
          </cell>
        </row>
        <row r="2093">
          <cell r="C2093" t="str">
            <v>867601510</v>
          </cell>
          <cell r="D2093" t="str">
            <v>Relocation allowance expenses</v>
          </cell>
        </row>
        <row r="2094">
          <cell r="C2094" t="str">
            <v>867601550</v>
          </cell>
          <cell r="D2094" t="str">
            <v>Payments for disability leaves of absence</v>
          </cell>
        </row>
        <row r="2095">
          <cell r="C2095" t="str">
            <v>867601666</v>
          </cell>
          <cell r="D2095" t="str">
            <v>Other compensation costs</v>
          </cell>
        </row>
        <row r="2096">
          <cell r="C2096" t="str">
            <v>867601710</v>
          </cell>
          <cell r="D2096" t="str">
            <v>Overtime premiums</v>
          </cell>
        </row>
        <row r="2097">
          <cell r="C2097" t="str">
            <v>867601720</v>
          </cell>
          <cell r="D2097" t="str">
            <v>Night shift premiums</v>
          </cell>
        </row>
        <row r="2098">
          <cell r="C2098" t="str">
            <v>867602200</v>
          </cell>
          <cell r="D2098" t="str">
            <v>Materials and supplies</v>
          </cell>
        </row>
        <row r="2099">
          <cell r="C2099" t="str">
            <v>867603150</v>
          </cell>
          <cell r="D2099" t="str">
            <v>Nondurable tools and equipment</v>
          </cell>
        </row>
        <row r="2100">
          <cell r="C2100" t="str">
            <v>867603192</v>
          </cell>
          <cell r="D2100" t="str">
            <v>Durable tools</v>
          </cell>
        </row>
        <row r="2101">
          <cell r="C2101" t="str">
            <v>867603292</v>
          </cell>
          <cell r="D2101" t="str">
            <v>Durable equipment</v>
          </cell>
        </row>
        <row r="2102">
          <cell r="C2102" t="str">
            <v>867604000</v>
          </cell>
          <cell r="D2102" t="str">
            <v>Utilities</v>
          </cell>
        </row>
        <row r="2103">
          <cell r="C2103" t="str">
            <v>867605000</v>
          </cell>
          <cell r="D2103" t="str">
            <v>Maintenance repairs and rearrangements</v>
          </cell>
        </row>
        <row r="2104">
          <cell r="C2104" t="str">
            <v>867606110</v>
          </cell>
          <cell r="D2104" t="str">
            <v>Employee Group insurance</v>
          </cell>
        </row>
        <row r="2105">
          <cell r="C2105" t="str">
            <v>867606120</v>
          </cell>
          <cell r="D2105" t="str">
            <v>Workers compensation insurance - premiums or provision for compensation payments</v>
          </cell>
        </row>
        <row r="2106">
          <cell r="C2106" t="str">
            <v>867606140</v>
          </cell>
          <cell r="D2106" t="str">
            <v>Employee Health care benefit plans</v>
          </cell>
        </row>
        <row r="2107">
          <cell r="C2107" t="str">
            <v>86766230</v>
          </cell>
        </row>
        <row r="2108">
          <cell r="C2108" t="str">
            <v>867606310</v>
          </cell>
          <cell r="D2108" t="str">
            <v>Employee pension plans</v>
          </cell>
        </row>
        <row r="2109">
          <cell r="C2109" t="str">
            <v>867606690</v>
          </cell>
          <cell r="D2109" t="str">
            <v>International subsidy fringe benefits (Overseas subsidairies only)</v>
          </cell>
        </row>
        <row r="2110">
          <cell r="C2110" t="str">
            <v>867608100</v>
          </cell>
          <cell r="D2110" t="str">
            <v>Insurance</v>
          </cell>
        </row>
        <row r="2111">
          <cell r="C2111" t="str">
            <v>867608260</v>
          </cell>
          <cell r="D2111" t="str">
            <v>State and local taxes - other</v>
          </cell>
        </row>
        <row r="2112">
          <cell r="C2112" t="str">
            <v>867608300</v>
          </cell>
          <cell r="D2112" t="str">
            <v>Depreciation - general</v>
          </cell>
        </row>
        <row r="2113">
          <cell r="C2113" t="str">
            <v>867608420</v>
          </cell>
          <cell r="D2113" t="str">
            <v>Rental expense - personal property -outside</v>
          </cell>
        </row>
        <row r="2114">
          <cell r="C2114" t="str">
            <v>867608450</v>
          </cell>
          <cell r="D2114" t="str">
            <v>Rental expense - real estate -outside</v>
          </cell>
        </row>
        <row r="2115">
          <cell r="C2115" t="str">
            <v>867609110</v>
          </cell>
          <cell r="D2115" t="str">
            <v>Business travel, meals and entertainment expense</v>
          </cell>
        </row>
        <row r="2116">
          <cell r="C2116" t="str">
            <v>867609120</v>
          </cell>
          <cell r="D2116" t="str">
            <v>Company vehicle - operating expense</v>
          </cell>
        </row>
        <row r="2117">
          <cell r="C2117" t="str">
            <v>867609320</v>
          </cell>
          <cell r="D2117" t="str">
            <v>Transportation expense</v>
          </cell>
        </row>
        <row r="2118">
          <cell r="C2118" t="str">
            <v>867609650</v>
          </cell>
          <cell r="D2118" t="str">
            <v>Legal expense</v>
          </cell>
        </row>
        <row r="2119">
          <cell r="C2119" t="str">
            <v>867609655</v>
          </cell>
          <cell r="D2119" t="str">
            <v>Consultants</v>
          </cell>
        </row>
        <row r="2120">
          <cell r="C2120" t="str">
            <v>867609656</v>
          </cell>
          <cell r="D2120" t="str">
            <v>Other outside expense</v>
          </cell>
        </row>
        <row r="2121">
          <cell r="C2121" t="str">
            <v>867609710</v>
          </cell>
          <cell r="D2121" t="str">
            <v>Welfare and recreation</v>
          </cell>
        </row>
        <row r="2122">
          <cell r="C2122" t="str">
            <v>867609715</v>
          </cell>
          <cell r="D2122" t="str">
            <v>Employee service recognition, safety achievement and productivity awards</v>
          </cell>
        </row>
        <row r="2125">
          <cell r="C2125" t="str">
            <v>867609730</v>
          </cell>
          <cell r="D2125" t="str">
            <v>Memberships and dues</v>
          </cell>
        </row>
        <row r="2126">
          <cell r="C2126" t="str">
            <v>867609970</v>
          </cell>
          <cell r="D2126" t="str">
            <v>Other sundry expense</v>
          </cell>
        </row>
        <row r="2127">
          <cell r="C2127" t="str">
            <v>867609972</v>
          </cell>
          <cell r="D2127" t="str">
            <v>8676 - ISP Tax Service</v>
          </cell>
        </row>
        <row r="2128">
          <cell r="C2128" t="str">
            <v>867610115</v>
          </cell>
          <cell r="D2128" t="str">
            <v>Transfers and redistributions</v>
          </cell>
        </row>
        <row r="2129">
          <cell r="C2129" t="str">
            <v>867610315</v>
          </cell>
          <cell r="D2129" t="str">
            <v>Services sold to home office or subsidiaries</v>
          </cell>
        </row>
        <row r="2130">
          <cell r="C2130" t="str">
            <v>867610355</v>
          </cell>
          <cell r="D2130" t="str">
            <v>Services sold -intradivisional</v>
          </cell>
        </row>
        <row r="2131">
          <cell r="C2131" t="str">
            <v>867610425</v>
          </cell>
          <cell r="D2131" t="str">
            <v>Capitalizeable GMDAT IT Expenses</v>
          </cell>
        </row>
        <row r="2132">
          <cell r="C2132" t="str">
            <v>867611100</v>
          </cell>
          <cell r="D2132" t="str">
            <v>DISC and Third Party IT direct billings for MSA services</v>
          </cell>
        </row>
        <row r="2134">
          <cell r="C2134" t="str">
            <v>867637100</v>
          </cell>
          <cell r="D2134" t="str">
            <v>New application deployment / development</v>
          </cell>
        </row>
        <row r="2135">
          <cell r="C2135" t="str">
            <v>867637201</v>
          </cell>
          <cell r="D2135" t="str">
            <v>Information processing center (IPC) operations</v>
          </cell>
        </row>
        <row r="2136">
          <cell r="C2136" t="str">
            <v>867637202</v>
          </cell>
          <cell r="D2136" t="str">
            <v>Client / server infrastructure</v>
          </cell>
        </row>
        <row r="2138">
          <cell r="C2138" t="str">
            <v>867637203</v>
          </cell>
          <cell r="D2138" t="str">
            <v>Fixed price communication services</v>
          </cell>
        </row>
        <row r="2139">
          <cell r="C2139" t="str">
            <v>867637204</v>
          </cell>
          <cell r="D2139" t="str">
            <v>Sustain applications</v>
          </cell>
        </row>
        <row r="2140">
          <cell r="C2140" t="str">
            <v>867637300</v>
          </cell>
          <cell r="D2140" t="str">
            <v>Usage based communication services</v>
          </cell>
        </row>
        <row r="2141">
          <cell r="C2141" t="str">
            <v>867637400</v>
          </cell>
          <cell r="D2141" t="str">
            <v>Non MSA&amp; Non-IT services</v>
          </cell>
        </row>
        <row r="2142">
          <cell r="C2142" t="str">
            <v>867637401</v>
          </cell>
          <cell r="D2142" t="str">
            <v>Plant floor systems</v>
          </cell>
        </row>
        <row r="2143">
          <cell r="C2143" t="str">
            <v>869500000</v>
          </cell>
          <cell r="D2143" t="str">
            <v>Bad debt expense</v>
          </cell>
          <cell r="E2143">
            <v>8646.65</v>
          </cell>
          <cell r="F2143">
            <v>0</v>
          </cell>
        </row>
        <row r="2145">
          <cell r="C2145" t="str">
            <v>869808260</v>
          </cell>
          <cell r="D2145" t="str">
            <v>State and local tax expense - not based on income</v>
          </cell>
          <cell r="E2145">
            <v>0</v>
          </cell>
        </row>
        <row r="2146">
          <cell r="D2146" t="str">
            <v>Other Deductions</v>
          </cell>
        </row>
        <row r="2147">
          <cell r="C2147" t="str">
            <v>880100000</v>
          </cell>
          <cell r="D2147" t="str">
            <v>Disposal loss or gain from the sale of assets</v>
          </cell>
        </row>
        <row r="2148">
          <cell r="C2148" t="str">
            <v>880119502</v>
          </cell>
          <cell r="D2148" t="str">
            <v>Net book value of property disposals - land</v>
          </cell>
        </row>
        <row r="2149">
          <cell r="C2149" t="str">
            <v>880119506</v>
          </cell>
          <cell r="D2149" t="str">
            <v>Net book value of property disposals - land improvements</v>
          </cell>
        </row>
        <row r="2150">
          <cell r="C2150" t="str">
            <v>880119510</v>
          </cell>
          <cell r="D2150" t="str">
            <v>Net book value of property disposals - leasehold improvements</v>
          </cell>
        </row>
        <row r="2151">
          <cell r="C2151" t="str">
            <v>880119515</v>
          </cell>
          <cell r="D2151" t="str">
            <v>Net book value of property disposals - buildings</v>
          </cell>
        </row>
        <row r="2152">
          <cell r="C2152" t="str">
            <v>880119530</v>
          </cell>
          <cell r="D2152" t="str">
            <v>Net book value of property disposals - passenger cars</v>
          </cell>
        </row>
        <row r="2153">
          <cell r="C2153" t="str">
            <v>880119532</v>
          </cell>
          <cell r="D2153" t="str">
            <v>Net book value of property disposals  -highway, commercial and truck equipment</v>
          </cell>
        </row>
        <row r="2154">
          <cell r="C2154" t="str">
            <v>880119539</v>
          </cell>
          <cell r="D2154" t="str">
            <v>Net book value of property disposals - other machinery and equipment</v>
          </cell>
        </row>
        <row r="2155">
          <cell r="C2155" t="str">
            <v>880119560</v>
          </cell>
          <cell r="D2155" t="str">
            <v>Net book value of property disposals - office furniture and equipment</v>
          </cell>
        </row>
        <row r="2156">
          <cell r="C2156" t="str">
            <v>880119602</v>
          </cell>
          <cell r="D2156" t="str">
            <v>LAND - proceeds from sale</v>
          </cell>
        </row>
        <row r="2157">
          <cell r="C2157" t="str">
            <v>880119606</v>
          </cell>
          <cell r="D2157" t="str">
            <v>LAND IMPROVEMENTS -proceeds from sale</v>
          </cell>
        </row>
        <row r="2158">
          <cell r="C2158" t="str">
            <v>880119610</v>
          </cell>
          <cell r="D2158" t="str">
            <v>LEASEHOLD IMPROVEMENTS-proceeds from sale</v>
          </cell>
        </row>
        <row r="2159">
          <cell r="C2159" t="str">
            <v>880119615</v>
          </cell>
          <cell r="D2159" t="str">
            <v>BUILDINGS-proceeds from sale</v>
          </cell>
        </row>
        <row r="2160">
          <cell r="C2160" t="str">
            <v>880119630</v>
          </cell>
          <cell r="D2160" t="str">
            <v>PASSENGER CARS-proceeds from sale</v>
          </cell>
        </row>
        <row r="2161">
          <cell r="C2161" t="str">
            <v>880119632</v>
          </cell>
          <cell r="D2161" t="str">
            <v>HIGHWAY, COMMERCIAL AND TRUCK EQUIPMENT-proceeds from sale</v>
          </cell>
        </row>
        <row r="2162">
          <cell r="C2162" t="str">
            <v>880119639</v>
          </cell>
          <cell r="D2162" t="str">
            <v>OTHER MACHINERY AND EQUIPMENT-proceeds from sale</v>
          </cell>
          <cell r="E2162">
            <v>0</v>
          </cell>
          <cell r="F2162">
            <v>0</v>
          </cell>
        </row>
        <row r="2163">
          <cell r="C2163" t="str">
            <v>880119660</v>
          </cell>
          <cell r="D2163" t="str">
            <v>FURNITURE AND OFFICE EQUIPMENT-proceeds from sale</v>
          </cell>
        </row>
        <row r="2164">
          <cell r="C2164" t="str">
            <v>880300000</v>
          </cell>
          <cell r="D2164" t="str">
            <v>Disposal loss or gain from the sale of capital lease assets</v>
          </cell>
        </row>
        <row r="2165">
          <cell r="C2165" t="str">
            <v>880800000</v>
          </cell>
          <cell r="D2165" t="str">
            <v>Disposal loss or gain from capital lease cancellations</v>
          </cell>
        </row>
        <row r="2166">
          <cell r="C2166" t="str">
            <v>881400000</v>
          </cell>
          <cell r="D2166" t="str">
            <v>Loss on excess and obsolete non-productive inventory sold or scrapped</v>
          </cell>
          <cell r="E2166">
            <v>-103221.73000000001</v>
          </cell>
          <cell r="F2166">
            <v>0</v>
          </cell>
        </row>
        <row r="2171">
          <cell r="C2171" t="str">
            <v>881500000</v>
          </cell>
          <cell r="D2171" t="str">
            <v>Loss on excess and obsolete productive inventory sold or scrapped</v>
          </cell>
          <cell r="E2171">
            <v>-3825.87</v>
          </cell>
        </row>
        <row r="2172">
          <cell r="C2172" t="str">
            <v>884000000</v>
          </cell>
          <cell r="D2172" t="str">
            <v>Separation and layoff costs</v>
          </cell>
        </row>
        <row r="2173">
          <cell r="C2173" t="str">
            <v>884006321</v>
          </cell>
          <cell r="D2173" t="str">
            <v>Separation and layoff costs</v>
          </cell>
          <cell r="E2173">
            <v>68722.25</v>
          </cell>
        </row>
        <row r="2177">
          <cell r="C2177" t="str">
            <v>889000000</v>
          </cell>
          <cell r="D2177" t="str">
            <v>Sundry other deductions</v>
          </cell>
        </row>
        <row r="2178">
          <cell r="C2178" t="str">
            <v>889019110</v>
          </cell>
          <cell r="D2178" t="str">
            <v>deductible</v>
          </cell>
          <cell r="E2178">
            <v>-2380651.33</v>
          </cell>
          <cell r="F2178">
            <v>0</v>
          </cell>
        </row>
        <row r="2183">
          <cell r="C2183" t="str">
            <v>889019120</v>
          </cell>
          <cell r="D2183" t="str">
            <v>non-deductible</v>
          </cell>
        </row>
        <row r="2184">
          <cell r="D2184" t="str">
            <v>Other Income</v>
          </cell>
        </row>
        <row r="2185">
          <cell r="C2185" t="str">
            <v>903000000</v>
          </cell>
          <cell r="D2185" t="str">
            <v>Rental income - outside net</v>
          </cell>
        </row>
        <row r="2186">
          <cell r="C2186" t="str">
            <v>903036330</v>
          </cell>
          <cell r="D2186" t="str">
            <v>Rental income from sources outside the US</v>
          </cell>
        </row>
        <row r="2187">
          <cell r="C2187" t="str">
            <v>903200000</v>
          </cell>
          <cell r="D2187" t="str">
            <v>RENTAL INCOME  -  GROSS  -  SUBSIDIARIES</v>
          </cell>
        </row>
        <row r="2188">
          <cell r="C2188" t="str">
            <v>903200010</v>
          </cell>
          <cell r="D2188" t="str">
            <v>GM Daewoo Automotive &amp; Technology, Ltd.</v>
          </cell>
        </row>
        <row r="2189">
          <cell r="C2189" t="str">
            <v>903200020</v>
          </cell>
          <cell r="D2189" t="str">
            <v xml:space="preserve">GM DAT – Zurich Office </v>
          </cell>
        </row>
        <row r="2190">
          <cell r="C2190" t="str">
            <v>903200100</v>
          </cell>
          <cell r="D2190" t="str">
            <v>Daewoo Motor Austria, GmbH</v>
          </cell>
        </row>
        <row r="2191">
          <cell r="C2191" t="str">
            <v>903200200</v>
          </cell>
          <cell r="D2191" t="str">
            <v>Daewoo Motor Benelux, B.V.</v>
          </cell>
        </row>
        <row r="2192">
          <cell r="C2192" t="str">
            <v>903200300</v>
          </cell>
          <cell r="D2192" t="str">
            <v>Daewoo Automobile (Deutschland) GmbH</v>
          </cell>
        </row>
        <row r="2193">
          <cell r="C2193" t="str">
            <v>903200400</v>
          </cell>
          <cell r="D2193" t="str">
            <v>Daewoo Motor Euro Parts Center B.V.</v>
          </cell>
        </row>
        <row r="2194">
          <cell r="C2194" t="str">
            <v>903200500</v>
          </cell>
          <cell r="D2194" t="str">
            <v>Daewoo Automobile France S.A.S</v>
          </cell>
        </row>
        <row r="2195">
          <cell r="C2195" t="str">
            <v>903200600</v>
          </cell>
          <cell r="D2195" t="str">
            <v>Daewoo Motor Iberia S. A.</v>
          </cell>
        </row>
        <row r="2196">
          <cell r="C2196" t="str">
            <v>903200700</v>
          </cell>
          <cell r="D2196" t="str">
            <v>Daewoo Motor Italia S. P. A.</v>
          </cell>
        </row>
        <row r="2197">
          <cell r="C2197" t="str">
            <v>903200800</v>
          </cell>
          <cell r="D2197" t="str">
            <v>Daewoo Automobile (Schweiz) AG</v>
          </cell>
        </row>
        <row r="2198">
          <cell r="C2198" t="str">
            <v>903200900</v>
          </cell>
          <cell r="D2198" t="str">
            <v>Daewoo Motor de Puerto Rico Inc.</v>
          </cell>
        </row>
        <row r="2199">
          <cell r="C2199" t="str">
            <v>903201000</v>
          </cell>
          <cell r="D2199" t="str">
            <v>Vietnam Daewoo Motor Co., Ltd.</v>
          </cell>
        </row>
        <row r="2200">
          <cell r="C2200" t="str">
            <v>903300000</v>
          </cell>
          <cell r="D2200" t="str">
            <v>RENTAL INCOME – RELATED EXPENSE  -- SUBSIDIARIES</v>
          </cell>
        </row>
        <row r="2201">
          <cell r="C2201" t="str">
            <v>903300010</v>
          </cell>
          <cell r="D2201" t="str">
            <v>GM Daewoo Automotive &amp; Technology, Ltd.</v>
          </cell>
        </row>
        <row r="2202">
          <cell r="C2202" t="str">
            <v>903300020</v>
          </cell>
          <cell r="D2202" t="str">
            <v xml:space="preserve">GM DAT – Zurich Office </v>
          </cell>
        </row>
        <row r="2203">
          <cell r="C2203" t="str">
            <v>903300100</v>
          </cell>
          <cell r="D2203" t="str">
            <v>Daewoo Motor Austria, GmbH</v>
          </cell>
        </row>
        <row r="2204">
          <cell r="C2204" t="str">
            <v>903300200</v>
          </cell>
          <cell r="D2204" t="str">
            <v>Daewoo Motor Benelux, B.V.</v>
          </cell>
        </row>
        <row r="2205">
          <cell r="C2205" t="str">
            <v>903300300</v>
          </cell>
          <cell r="D2205" t="str">
            <v>Daewoo Automobile (Deutschland) GmbH</v>
          </cell>
        </row>
        <row r="2206">
          <cell r="C2206" t="str">
            <v>903300400</v>
          </cell>
          <cell r="D2206" t="str">
            <v>Daewoo Motor Euro Parts Center B.V.</v>
          </cell>
        </row>
        <row r="2207">
          <cell r="C2207" t="str">
            <v>903300500</v>
          </cell>
          <cell r="D2207" t="str">
            <v>Daewoo Automobile France S.A.S</v>
          </cell>
        </row>
        <row r="2208">
          <cell r="C2208" t="str">
            <v>903300600</v>
          </cell>
          <cell r="D2208" t="str">
            <v>Daewoo Motor Iberia S. A.</v>
          </cell>
        </row>
        <row r="2209">
          <cell r="C2209" t="str">
            <v>903300700</v>
          </cell>
          <cell r="D2209" t="str">
            <v>Daewoo Motor Italia S. P. A.</v>
          </cell>
        </row>
        <row r="2210">
          <cell r="C2210" t="str">
            <v>903300800</v>
          </cell>
          <cell r="D2210" t="str">
            <v>Daewoo Automobile (Schweiz) AG</v>
          </cell>
        </row>
        <row r="2211">
          <cell r="C2211" t="str">
            <v>903300900</v>
          </cell>
          <cell r="D2211" t="str">
            <v>Daewoo Motor de Puerto Rico Inc.</v>
          </cell>
        </row>
        <row r="2212">
          <cell r="C2212" t="str">
            <v>903301000</v>
          </cell>
          <cell r="D2212" t="str">
            <v>Vietnam Daewoo Motor Co., Ltd.</v>
          </cell>
        </row>
        <row r="2213">
          <cell r="C2213" t="str">
            <v>903500000</v>
          </cell>
          <cell r="D2213" t="str">
            <v>Rental Expense – Personal Property - subsidiaries</v>
          </cell>
        </row>
        <row r="2214">
          <cell r="C2214" t="str">
            <v>903500010</v>
          </cell>
          <cell r="D2214" t="str">
            <v>GM Daewoo Automotive &amp; Technology, Ltd.</v>
          </cell>
        </row>
        <row r="2215">
          <cell r="C2215" t="str">
            <v>903500020</v>
          </cell>
          <cell r="D2215" t="str">
            <v xml:space="preserve">GM DAT – Zurich Office </v>
          </cell>
        </row>
        <row r="2216">
          <cell r="C2216" t="str">
            <v>903500100</v>
          </cell>
          <cell r="D2216" t="str">
            <v>Daewoo Motor Austria, GmbH</v>
          </cell>
        </row>
        <row r="2217">
          <cell r="C2217" t="str">
            <v>903500200</v>
          </cell>
          <cell r="D2217" t="str">
            <v>Daewoo Motor Benelux, B.V.</v>
          </cell>
        </row>
        <row r="2218">
          <cell r="C2218" t="str">
            <v>903500300</v>
          </cell>
          <cell r="D2218" t="str">
            <v>Daewoo Automobile (Deutschland) GmbH</v>
          </cell>
        </row>
        <row r="2219">
          <cell r="C2219" t="str">
            <v>903500400</v>
          </cell>
          <cell r="D2219" t="str">
            <v>Daewoo Motor Euro Parts Center B.V.</v>
          </cell>
        </row>
        <row r="2220">
          <cell r="C2220" t="str">
            <v>903500500</v>
          </cell>
          <cell r="D2220" t="str">
            <v>Daewoo Automobile France S.A.S</v>
          </cell>
        </row>
        <row r="2221">
          <cell r="C2221" t="str">
            <v>903500600</v>
          </cell>
          <cell r="D2221" t="str">
            <v>Daewoo Motor Iberia S. A.</v>
          </cell>
        </row>
        <row r="2222">
          <cell r="C2222" t="str">
            <v>903500700</v>
          </cell>
          <cell r="D2222" t="str">
            <v>Daewoo Motor Italia S. P. A.</v>
          </cell>
        </row>
        <row r="2223">
          <cell r="C2223" t="str">
            <v>903500800</v>
          </cell>
          <cell r="D2223" t="str">
            <v>Daewoo Automobile (Schweiz) AG</v>
          </cell>
        </row>
        <row r="2224">
          <cell r="C2224" t="str">
            <v>903500900</v>
          </cell>
          <cell r="D2224" t="str">
            <v>Daewoo Motor de Puerto Rico Inc.</v>
          </cell>
        </row>
        <row r="2225">
          <cell r="C2225" t="str">
            <v>903501000</v>
          </cell>
          <cell r="D2225" t="str">
            <v>Vietnam Daewoo Motor Co., Ltd.</v>
          </cell>
        </row>
        <row r="2226">
          <cell r="C2226" t="str">
            <v>903600000</v>
          </cell>
          <cell r="D2226" t="str">
            <v>Rental Expense – Real Estate - subsidiaries</v>
          </cell>
        </row>
        <row r="2227">
          <cell r="C2227" t="str">
            <v>903600010</v>
          </cell>
          <cell r="D2227" t="str">
            <v>GM Daewoo Automotive &amp; Technology, Ltd.</v>
          </cell>
        </row>
        <row r="2228">
          <cell r="C2228" t="str">
            <v>903600020</v>
          </cell>
          <cell r="D2228" t="str">
            <v xml:space="preserve">GM DAT – Zurich Office </v>
          </cell>
        </row>
        <row r="2229">
          <cell r="C2229" t="str">
            <v>903600100</v>
          </cell>
          <cell r="D2229" t="str">
            <v>Daewoo Motor Austria, GmbH</v>
          </cell>
        </row>
        <row r="2230">
          <cell r="C2230" t="str">
            <v>903600200</v>
          </cell>
          <cell r="D2230" t="str">
            <v>Daewoo Motor Benelux, B.V.</v>
          </cell>
        </row>
        <row r="2231">
          <cell r="C2231" t="str">
            <v>903600300</v>
          </cell>
          <cell r="D2231" t="str">
            <v>Daewoo Automobile (Deutschland) GmbH</v>
          </cell>
        </row>
        <row r="2232">
          <cell r="C2232" t="str">
            <v>903600400</v>
          </cell>
          <cell r="D2232" t="str">
            <v>Daewoo Motor Euro Parts Center B.V.</v>
          </cell>
        </row>
        <row r="2233">
          <cell r="C2233" t="str">
            <v>903600500</v>
          </cell>
          <cell r="D2233" t="str">
            <v>Daewoo Automobile France S.A.S</v>
          </cell>
        </row>
        <row r="2234">
          <cell r="C2234" t="str">
            <v>903600600</v>
          </cell>
          <cell r="D2234" t="str">
            <v>Daewoo Motor Iberia S. A.</v>
          </cell>
        </row>
        <row r="2235">
          <cell r="C2235" t="str">
            <v>903600700</v>
          </cell>
          <cell r="D2235" t="str">
            <v>Daewoo Motor Italia S. P. A.</v>
          </cell>
        </row>
        <row r="2236">
          <cell r="C2236" t="str">
            <v>903600800</v>
          </cell>
          <cell r="D2236" t="str">
            <v>Daewoo Automobile (Schweiz) AG</v>
          </cell>
        </row>
        <row r="2237">
          <cell r="C2237" t="str">
            <v>903600900</v>
          </cell>
          <cell r="D2237" t="str">
            <v>Daewoo Motor de Puerto Rico Inc.</v>
          </cell>
        </row>
        <row r="2238">
          <cell r="C2238" t="str">
            <v>903601000</v>
          </cell>
          <cell r="D2238" t="str">
            <v>Vietnam Daewoo Motor Co., Ltd.</v>
          </cell>
        </row>
        <row r="2239">
          <cell r="C2239" t="str">
            <v>904100000</v>
          </cell>
          <cell r="D2239" t="str">
            <v>Royalty income-net-outside</v>
          </cell>
        </row>
        <row r="2240">
          <cell r="C2240" t="str">
            <v>904136510</v>
          </cell>
          <cell r="D2240" t="str">
            <v>From sources in the USA</v>
          </cell>
        </row>
        <row r="2241">
          <cell r="C2241" t="str">
            <v>904136520</v>
          </cell>
          <cell r="D2241" t="str">
            <v>From sources outside the USA</v>
          </cell>
        </row>
        <row r="2242">
          <cell r="C2242" t="str">
            <v>904200000</v>
          </cell>
          <cell r="D2242" t="str">
            <v>Royalty Income</v>
          </cell>
        </row>
        <row r="2243">
          <cell r="C2243" t="str">
            <v>904200010</v>
          </cell>
          <cell r="D2243" t="str">
            <v>GM Daewoo Automotive &amp; Technology, Ltd.</v>
          </cell>
        </row>
        <row r="2244">
          <cell r="C2244" t="str">
            <v>904200020</v>
          </cell>
          <cell r="D2244" t="str">
            <v xml:space="preserve">GM DAT – Zurich Office </v>
          </cell>
        </row>
        <row r="2245">
          <cell r="C2245" t="str">
            <v>904200100</v>
          </cell>
          <cell r="D2245" t="str">
            <v>Daewoo Motor Austria, GmbH</v>
          </cell>
        </row>
        <row r="2246">
          <cell r="C2246" t="str">
            <v>904200200</v>
          </cell>
          <cell r="D2246" t="str">
            <v>Daewoo Motor Benelux, B.V.</v>
          </cell>
        </row>
        <row r="2247">
          <cell r="C2247" t="str">
            <v>904200300</v>
          </cell>
          <cell r="D2247" t="str">
            <v>Daewoo Automobile (Deutschland) GmbH</v>
          </cell>
        </row>
        <row r="2248">
          <cell r="C2248" t="str">
            <v>904200400</v>
          </cell>
          <cell r="D2248" t="str">
            <v>Daewoo Motor Euro Parts Center B.V.</v>
          </cell>
        </row>
        <row r="2249">
          <cell r="C2249" t="str">
            <v>904200500</v>
          </cell>
          <cell r="D2249" t="str">
            <v>Daewoo Automobile France S.A.S</v>
          </cell>
        </row>
        <row r="2250">
          <cell r="C2250" t="str">
            <v>904200600</v>
          </cell>
          <cell r="D2250" t="str">
            <v>Daewoo Motor Iberia S. A.</v>
          </cell>
        </row>
        <row r="2251">
          <cell r="C2251" t="str">
            <v>904200700</v>
          </cell>
          <cell r="D2251" t="str">
            <v>Daewoo Motor Italia S. P. A.</v>
          </cell>
        </row>
        <row r="2252">
          <cell r="C2252" t="str">
            <v>904200800</v>
          </cell>
          <cell r="D2252" t="str">
            <v>Daewoo Automobile (Schweiz) AG</v>
          </cell>
        </row>
        <row r="2253">
          <cell r="C2253" t="str">
            <v>904200900</v>
          </cell>
          <cell r="D2253" t="str">
            <v>Daewoo Motor de Puerto Rico Inc.</v>
          </cell>
        </row>
        <row r="2254">
          <cell r="C2254" t="str">
            <v>904201000</v>
          </cell>
          <cell r="D2254" t="str">
            <v>Vietnam Daewoo Motor Co., Ltd.</v>
          </cell>
        </row>
        <row r="2255">
          <cell r="C2255" t="str">
            <v>904400000</v>
          </cell>
          <cell r="D2255" t="str">
            <v>Royalty Expense</v>
          </cell>
        </row>
        <row r="2256">
          <cell r="C2256" t="str">
            <v>904400010</v>
          </cell>
          <cell r="D2256" t="str">
            <v>GM Daewoo Automotive &amp; Technology, Ltd.</v>
          </cell>
          <cell r="E2256">
            <v>561326.66</v>
          </cell>
        </row>
        <row r="2258">
          <cell r="C2258" t="str">
            <v>904400020</v>
          </cell>
          <cell r="D2258" t="str">
            <v xml:space="preserve">GM DAT – Zurich Office </v>
          </cell>
        </row>
        <row r="2259">
          <cell r="C2259" t="str">
            <v>904400100</v>
          </cell>
          <cell r="D2259" t="str">
            <v>Daewoo Motor Austria, GmbH</v>
          </cell>
        </row>
        <row r="2260">
          <cell r="C2260" t="str">
            <v>904400200</v>
          </cell>
          <cell r="D2260" t="str">
            <v>Daewoo Motor Benelux, B.V.</v>
          </cell>
        </row>
        <row r="2261">
          <cell r="C2261" t="str">
            <v>904400300</v>
          </cell>
          <cell r="D2261" t="str">
            <v>Daewoo Automobile (Deutschland) GmbH</v>
          </cell>
        </row>
        <row r="2262">
          <cell r="C2262" t="str">
            <v>904400400</v>
          </cell>
          <cell r="D2262" t="str">
            <v>Daewoo Motor Euro Parts Center B.V.</v>
          </cell>
        </row>
        <row r="2263">
          <cell r="C2263" t="str">
            <v>904400500</v>
          </cell>
          <cell r="D2263" t="str">
            <v>Daewoo Automobile France S.A.S</v>
          </cell>
        </row>
        <row r="2264">
          <cell r="C2264" t="str">
            <v>904400600</v>
          </cell>
          <cell r="D2264" t="str">
            <v>Daewoo Motor Iberia S. A.</v>
          </cell>
        </row>
        <row r="2265">
          <cell r="C2265" t="str">
            <v>904400700</v>
          </cell>
          <cell r="D2265" t="str">
            <v>Daewoo Motor Italia S. P. A.</v>
          </cell>
        </row>
        <row r="2266">
          <cell r="C2266" t="str">
            <v>904400800</v>
          </cell>
          <cell r="D2266" t="str">
            <v>Daewoo Automobile (Schweiz) AG</v>
          </cell>
        </row>
        <row r="2267">
          <cell r="C2267" t="str">
            <v>904400900</v>
          </cell>
          <cell r="D2267" t="str">
            <v>Daewoo Motor de Puerto Rico Inc.</v>
          </cell>
        </row>
        <row r="2268">
          <cell r="C2268" t="str">
            <v>904401000</v>
          </cell>
          <cell r="D2268" t="str">
            <v>Vietnam Daewoo Motor Co., Ltd.</v>
          </cell>
        </row>
        <row r="2269">
          <cell r="C2269" t="str">
            <v>904500000</v>
          </cell>
          <cell r="D2269" t="str">
            <v>Gain or loss on the disposal of other investments</v>
          </cell>
        </row>
        <row r="2270">
          <cell r="C2270" t="str">
            <v>904536510</v>
          </cell>
          <cell r="D2270" t="str">
            <v>From sources in the USA</v>
          </cell>
        </row>
        <row r="2271">
          <cell r="C2271" t="str">
            <v>904536520</v>
          </cell>
          <cell r="D2271" t="str">
            <v>From sources outside the USA</v>
          </cell>
        </row>
        <row r="2272">
          <cell r="C2272" t="str">
            <v>904700000</v>
          </cell>
          <cell r="D2272" t="str">
            <v>Rent and Royalty Expense – Contra Account</v>
          </cell>
        </row>
        <row r="2273">
          <cell r="C2273" t="str">
            <v>909000000</v>
          </cell>
          <cell r="D2273" t="str">
            <v>Claims, commissions, grants, credits and miscellaneous receipts</v>
          </cell>
        </row>
        <row r="2274">
          <cell r="C2274" t="str">
            <v>909036510</v>
          </cell>
          <cell r="D2274" t="str">
            <v>From sources in the USA</v>
          </cell>
        </row>
        <row r="2275">
          <cell r="C2275" t="str">
            <v>909036520</v>
          </cell>
          <cell r="D2275" t="str">
            <v>From sources outside the USA</v>
          </cell>
        </row>
        <row r="2276">
          <cell r="C2276" t="str">
            <v>909100000</v>
          </cell>
          <cell r="D2276" t="str">
            <v>Unclaimed wages, checks, accounts and overages</v>
          </cell>
        </row>
        <row r="2277">
          <cell r="C2277" t="str">
            <v>909136510</v>
          </cell>
          <cell r="D2277" t="str">
            <v>From sources in the USA</v>
          </cell>
        </row>
        <row r="2278">
          <cell r="C2278" t="str">
            <v>909136520</v>
          </cell>
          <cell r="D2278" t="str">
            <v>From sources outside the USA</v>
          </cell>
        </row>
        <row r="2279">
          <cell r="D2279" t="str">
            <v>Special profit and loss items</v>
          </cell>
        </row>
        <row r="2280">
          <cell r="C2280" t="str">
            <v>925600000</v>
          </cell>
          <cell r="D2280" t="str">
            <v>Exchange loss or gain on Foreign Transactions</v>
          </cell>
        </row>
        <row r="2281">
          <cell r="C2281" t="str">
            <v>925641110</v>
          </cell>
          <cell r="D2281" t="str">
            <v>Unrealized loss or gain</v>
          </cell>
        </row>
        <row r="2282">
          <cell r="C2282" t="str">
            <v>925641130</v>
          </cell>
          <cell r="D2282" t="str">
            <v>Realized loss or gain -foreign</v>
          </cell>
          <cell r="E2282">
            <v>86211.05</v>
          </cell>
          <cell r="F2282">
            <v>0</v>
          </cell>
        </row>
        <row r="2284">
          <cell r="C2284" t="str">
            <v>926100000</v>
          </cell>
          <cell r="D2284" t="str">
            <v>Interest income from bank balances and other investments related to cash</v>
          </cell>
          <cell r="E2284">
            <v>-914490.16999999993</v>
          </cell>
          <cell r="F2284">
            <v>0</v>
          </cell>
        </row>
        <row r="2289">
          <cell r="C2289" t="str">
            <v>926200000</v>
          </cell>
          <cell r="D2289" t="str">
            <v>Interest income - outside - all other</v>
          </cell>
        </row>
        <row r="2290">
          <cell r="C2290" t="str">
            <v>926500000</v>
          </cell>
          <cell r="D2290" t="str">
            <v>Interest expense and related charges on outside short-term borrowings</v>
          </cell>
          <cell r="E2290">
            <v>0</v>
          </cell>
          <cell r="F2290">
            <v>0</v>
          </cell>
        </row>
        <row r="2295">
          <cell r="C2295" t="str">
            <v>926600000</v>
          </cell>
          <cell r="D2295" t="str">
            <v>Interest expense on outside long-term borrowings</v>
          </cell>
        </row>
        <row r="2296">
          <cell r="C2296" t="str">
            <v>927000000</v>
          </cell>
          <cell r="D2296" t="str">
            <v>Interest Income</v>
          </cell>
        </row>
        <row r="2297">
          <cell r="C2297" t="str">
            <v>927000010</v>
          </cell>
          <cell r="D2297" t="str">
            <v>GM Daewoo Automotive &amp; Technology, Ltd.</v>
          </cell>
        </row>
        <row r="2298">
          <cell r="C2298" t="str">
            <v>927000020</v>
          </cell>
          <cell r="D2298" t="str">
            <v xml:space="preserve">GM DAT – Zurich Office </v>
          </cell>
        </row>
        <row r="2299">
          <cell r="C2299" t="str">
            <v>927000100</v>
          </cell>
          <cell r="D2299" t="str">
            <v>Daewoo Motor Austria, GmbH</v>
          </cell>
        </row>
        <row r="2300">
          <cell r="C2300" t="str">
            <v>927000200</v>
          </cell>
          <cell r="D2300" t="str">
            <v>Daewoo Motor Benelux, B.V.</v>
          </cell>
        </row>
        <row r="2301">
          <cell r="C2301" t="str">
            <v>927000300</v>
          </cell>
          <cell r="D2301" t="str">
            <v>Daewoo Automobile (Deutschland) GmbH</v>
          </cell>
        </row>
        <row r="2302">
          <cell r="C2302" t="str">
            <v>927000400</v>
          </cell>
          <cell r="D2302" t="str">
            <v>Daewoo Motor Euro Parts Center B.V.</v>
          </cell>
        </row>
        <row r="2303">
          <cell r="C2303" t="str">
            <v>927000500</v>
          </cell>
          <cell r="D2303" t="str">
            <v>Daewoo Automobile France S.A.S</v>
          </cell>
        </row>
        <row r="2304">
          <cell r="C2304" t="str">
            <v>927000600</v>
          </cell>
          <cell r="D2304" t="str">
            <v>Daewoo Motor Iberia S. A.</v>
          </cell>
        </row>
        <row r="2305">
          <cell r="C2305" t="str">
            <v>927000700</v>
          </cell>
          <cell r="D2305" t="str">
            <v>Daewoo Motor Italia S. P. A.</v>
          </cell>
        </row>
        <row r="2306">
          <cell r="C2306" t="str">
            <v>927000800</v>
          </cell>
          <cell r="D2306" t="str">
            <v>Daewoo Automobile (Schweiz) AG</v>
          </cell>
        </row>
        <row r="2307">
          <cell r="C2307" t="str">
            <v>927000900</v>
          </cell>
          <cell r="D2307" t="str">
            <v>Daewoo Motor de Puerto Rico Inc.</v>
          </cell>
        </row>
        <row r="2308">
          <cell r="C2308" t="str">
            <v>927001000</v>
          </cell>
          <cell r="D2308" t="str">
            <v>Vietnam Daewoo Motor Co., Ltd.</v>
          </cell>
        </row>
        <row r="2309">
          <cell r="C2309" t="str">
            <v>927600000</v>
          </cell>
          <cell r="D2309" t="str">
            <v>Interest Expense</v>
          </cell>
        </row>
        <row r="2310">
          <cell r="C2310" t="str">
            <v>927600010</v>
          </cell>
          <cell r="D2310" t="str">
            <v>GM Daewoo Automotive &amp; Technology, Ltd.</v>
          </cell>
        </row>
        <row r="2311">
          <cell r="C2311" t="str">
            <v>927600020</v>
          </cell>
          <cell r="D2311" t="str">
            <v xml:space="preserve">GM DAT – Zurich Office </v>
          </cell>
        </row>
        <row r="2312">
          <cell r="C2312" t="str">
            <v>927600100</v>
          </cell>
          <cell r="D2312" t="str">
            <v>Daewoo Motor Austria, GmbH</v>
          </cell>
        </row>
        <row r="2313">
          <cell r="C2313" t="str">
            <v>927600200</v>
          </cell>
          <cell r="D2313" t="str">
            <v>Daewoo Motor Benelux, B.V.</v>
          </cell>
        </row>
        <row r="2314">
          <cell r="C2314" t="str">
            <v>927600300</v>
          </cell>
          <cell r="D2314" t="str">
            <v>Daewoo Automobile (Deutschland) GmbH</v>
          </cell>
        </row>
        <row r="2315">
          <cell r="C2315" t="str">
            <v>927600400</v>
          </cell>
          <cell r="D2315" t="str">
            <v>Daewoo Motor Euro Parts Center B.V.</v>
          </cell>
        </row>
        <row r="2316">
          <cell r="C2316" t="str">
            <v>927600500</v>
          </cell>
          <cell r="D2316" t="str">
            <v>Daewoo Automobile France S.A.S</v>
          </cell>
        </row>
        <row r="2317">
          <cell r="C2317" t="str">
            <v>927600600</v>
          </cell>
          <cell r="D2317" t="str">
            <v>Daewoo Motor Iberia S. A.</v>
          </cell>
        </row>
        <row r="2318">
          <cell r="C2318" t="str">
            <v>927600700</v>
          </cell>
          <cell r="D2318" t="str">
            <v>Daewoo Motor Italia S. P. A.</v>
          </cell>
        </row>
        <row r="2319">
          <cell r="C2319" t="str">
            <v>927600800</v>
          </cell>
          <cell r="D2319" t="str">
            <v>Daewoo Automobile (Schweiz) AG</v>
          </cell>
        </row>
        <row r="2320">
          <cell r="C2320" t="str">
            <v>927600900</v>
          </cell>
          <cell r="D2320" t="str">
            <v>Daewoo Motor de Puerto Rico Inc.</v>
          </cell>
        </row>
        <row r="2321">
          <cell r="C2321" t="str">
            <v>927601000</v>
          </cell>
          <cell r="D2321" t="str">
            <v>Vietnam Daewoo Motor Co., Ltd.</v>
          </cell>
        </row>
        <row r="2322">
          <cell r="C2322" t="str">
            <v>928000000</v>
          </cell>
          <cell r="D2322" t="str">
            <v>Other special adjustments</v>
          </cell>
        </row>
        <row r="2323">
          <cell r="C2323" t="str">
            <v>928092038</v>
          </cell>
          <cell r="D2323" t="str">
            <v>Special adjustments</v>
          </cell>
          <cell r="E2323">
            <v>0</v>
          </cell>
          <cell r="F2323">
            <v>0</v>
          </cell>
        </row>
        <row r="2327">
          <cell r="C2327" t="str">
            <v>92045</v>
          </cell>
          <cell r="D2327" t="str">
            <v>Amortization of intangible assets</v>
          </cell>
        </row>
        <row r="2328">
          <cell r="C2328" t="str">
            <v>930500000</v>
          </cell>
          <cell r="D2328" t="str">
            <v>KOREAN  INCOME TAXES PAYABLE CURRENTLY -   NATIONAL</v>
          </cell>
        </row>
        <row r="2329">
          <cell r="C2329" t="str">
            <v>930600000</v>
          </cell>
          <cell r="D2329" t="str">
            <v>KOREAN  INCOME TAXES PAYABLE CURRENTLY -PROVINCIAL, REGIONAL OR MUNICIPAL</v>
          </cell>
        </row>
        <row r="2330">
          <cell r="C2330" t="str">
            <v>930800000</v>
          </cell>
          <cell r="D2330" t="str">
            <v>FOREIGN INCOME TAXES PAYABLE CURRENTLY</v>
          </cell>
          <cell r="E2330">
            <v>2945029.6799999997</v>
          </cell>
        </row>
        <row r="2332">
          <cell r="C2332" t="str">
            <v>930900000</v>
          </cell>
          <cell r="D2332" t="str">
            <v>FOREIGN TAXES WITHHELD ON OTHER INCOME</v>
          </cell>
        </row>
        <row r="2333">
          <cell r="C2333" t="str">
            <v>931000000</v>
          </cell>
          <cell r="D2333" t="str">
            <v>PRIOR YEARS' ADJUSTMENTS – KOREAN NATIONAL INCOME TAX</v>
          </cell>
        </row>
        <row r="2334">
          <cell r="C2334" t="str">
            <v>931500000</v>
          </cell>
          <cell r="D2334" t="str">
            <v xml:space="preserve"> KOREAN DEFERRED INCOME TAXES</v>
          </cell>
        </row>
        <row r="2335">
          <cell r="C2335" t="str">
            <v>931600000</v>
          </cell>
          <cell r="D2335" t="str">
            <v xml:space="preserve"> FOREIGN DEFERRED INCOME TAXES</v>
          </cell>
        </row>
        <row r="2336">
          <cell r="C2336" t="str">
            <v>937500000</v>
          </cell>
          <cell r="D2336" t="str">
            <v>COMPARATIVE ADJUSTMENTS TO DEFERRED TAXES</v>
          </cell>
        </row>
        <row r="2337">
          <cell r="C2337" t="str">
            <v>940000000</v>
          </cell>
          <cell r="D2337" t="str">
            <v>CURRENT YEAR INCOME</v>
          </cell>
          <cell r="E2337">
            <v>-9604698.7199999969</v>
          </cell>
        </row>
        <row r="2339">
          <cell r="E2339">
            <v>-4.6566128730773926E-9</v>
          </cell>
        </row>
      </sheetData>
      <sheetData sheetId="10"/>
      <sheetData sheetId="11"/>
      <sheetData sheetId="12"/>
      <sheetData sheetId="13"/>
      <sheetData sheetId="14"/>
      <sheetData sheetId="15"/>
      <sheetData sheetId="1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A"/>
      <sheetName val="Kiem tra KH, tai san tang"/>
      <sheetName val="Client figure"/>
      <sheetName val="Tickmarks"/>
      <sheetName val="#REF"/>
    </sheetNames>
    <sheetDataSet>
      <sheetData sheetId="0"/>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Shareholders' Equity"/>
      <sheetName val="Cash Flow Statement"/>
      <sheetName val="Cash Flow Worksheet"/>
      <sheetName val="gvl"/>
      <sheetName val="MTL$-INTER"/>
    </sheetNames>
    <sheetDataSet>
      <sheetData sheetId="0"/>
      <sheetData sheetId="1" refreshError="1">
        <row r="33">
          <cell r="B33">
            <v>0</v>
          </cell>
          <cell r="C33">
            <v>0</v>
          </cell>
        </row>
      </sheetData>
      <sheetData sheetId="2" refreshError="1">
        <row r="14">
          <cell r="H14">
            <v>0</v>
          </cell>
        </row>
        <row r="19">
          <cell r="H19">
            <v>0</v>
          </cell>
        </row>
      </sheetData>
      <sheetData sheetId="3"/>
      <sheetData sheetId="4"/>
      <sheetData sheetId="5" refreshError="1"/>
      <sheetData sheetId="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cell r="H2" t="str">
            <v>AJE</v>
          </cell>
          <cell r="I2" t="str">
            <v>Adjusted</v>
          </cell>
          <cell r="J2" t="str">
            <v>RJE</v>
          </cell>
          <cell r="K2" t="str">
            <v>Final</v>
          </cell>
          <cell r="M2" t="str">
            <v>PY1</v>
          </cell>
        </row>
        <row r="4">
          <cell r="F4">
            <v>247700000</v>
          </cell>
          <cell r="H4">
            <v>0</v>
          </cell>
          <cell r="I4">
            <v>247700000</v>
          </cell>
          <cell r="J4">
            <v>0</v>
          </cell>
          <cell r="K4">
            <v>247700000</v>
          </cell>
          <cell r="M4">
            <v>441866</v>
          </cell>
        </row>
        <row r="5">
          <cell r="F5">
            <v>247700000</v>
          </cell>
          <cell r="H5">
            <v>0</v>
          </cell>
          <cell r="I5">
            <v>247700000</v>
          </cell>
          <cell r="J5">
            <v>0</v>
          </cell>
          <cell r="K5">
            <v>247700000</v>
          </cell>
          <cell r="M5">
            <v>441866</v>
          </cell>
        </row>
        <row r="6">
          <cell r="F6">
            <v>1000000</v>
          </cell>
          <cell r="H6">
            <v>0</v>
          </cell>
          <cell r="I6">
            <v>1000000</v>
          </cell>
          <cell r="J6">
            <v>0</v>
          </cell>
          <cell r="K6">
            <v>1000000</v>
          </cell>
          <cell r="M6">
            <v>0</v>
          </cell>
        </row>
        <row r="7">
          <cell r="F7">
            <v>1000000</v>
          </cell>
          <cell r="H7">
            <v>0</v>
          </cell>
          <cell r="I7">
            <v>1000000</v>
          </cell>
          <cell r="J7">
            <v>0</v>
          </cell>
          <cell r="K7">
            <v>1000000</v>
          </cell>
          <cell r="M7">
            <v>0</v>
          </cell>
        </row>
        <row r="8">
          <cell r="F8">
            <v>5000000</v>
          </cell>
          <cell r="H8">
            <v>0</v>
          </cell>
          <cell r="I8">
            <v>5000000</v>
          </cell>
          <cell r="J8">
            <v>0</v>
          </cell>
          <cell r="K8">
            <v>5000000</v>
          </cell>
          <cell r="M8">
            <v>96041952</v>
          </cell>
        </row>
        <row r="9">
          <cell r="F9">
            <v>5000000</v>
          </cell>
          <cell r="H9">
            <v>0</v>
          </cell>
          <cell r="I9">
            <v>5000000</v>
          </cell>
          <cell r="J9">
            <v>0</v>
          </cell>
          <cell r="K9">
            <v>5000000</v>
          </cell>
          <cell r="M9">
            <v>96041952</v>
          </cell>
        </row>
        <row r="10">
          <cell r="F10">
            <v>13400000</v>
          </cell>
          <cell r="H10">
            <v>0</v>
          </cell>
          <cell r="I10">
            <v>13400000</v>
          </cell>
          <cell r="J10">
            <v>0</v>
          </cell>
          <cell r="K10">
            <v>13400000</v>
          </cell>
          <cell r="M10">
            <v>11039480</v>
          </cell>
        </row>
        <row r="11">
          <cell r="F11">
            <v>13400000</v>
          </cell>
          <cell r="H11">
            <v>0</v>
          </cell>
          <cell r="I11">
            <v>13400000</v>
          </cell>
          <cell r="J11">
            <v>0</v>
          </cell>
          <cell r="K11">
            <v>13400000</v>
          </cell>
          <cell r="M11">
            <v>11039480</v>
          </cell>
        </row>
        <row r="12">
          <cell r="F12">
            <v>73480085</v>
          </cell>
          <cell r="H12">
            <v>0</v>
          </cell>
          <cell r="I12">
            <v>73480085</v>
          </cell>
          <cell r="J12">
            <v>0</v>
          </cell>
          <cell r="K12">
            <v>73480085</v>
          </cell>
          <cell r="M12">
            <v>81970555</v>
          </cell>
        </row>
        <row r="13">
          <cell r="F13">
            <v>73480085</v>
          </cell>
          <cell r="H13">
            <v>0</v>
          </cell>
          <cell r="I13">
            <v>73480085</v>
          </cell>
          <cell r="J13">
            <v>0</v>
          </cell>
          <cell r="K13">
            <v>73480085</v>
          </cell>
          <cell r="M13">
            <v>81970555</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46500000</v>
          </cell>
          <cell r="H16">
            <v>0</v>
          </cell>
          <cell r="I16">
            <v>46500000</v>
          </cell>
          <cell r="J16">
            <v>0</v>
          </cell>
          <cell r="K16">
            <v>46500000</v>
          </cell>
          <cell r="M16">
            <v>1800000</v>
          </cell>
        </row>
        <row r="17">
          <cell r="F17">
            <v>46500000</v>
          </cell>
          <cell r="H17">
            <v>0</v>
          </cell>
          <cell r="I17">
            <v>46500000</v>
          </cell>
          <cell r="J17">
            <v>0</v>
          </cell>
          <cell r="K17">
            <v>46500000</v>
          </cell>
          <cell r="M17">
            <v>1800000</v>
          </cell>
        </row>
        <row r="18">
          <cell r="F18">
            <v>500000</v>
          </cell>
          <cell r="H18">
            <v>0</v>
          </cell>
          <cell r="I18">
            <v>500000</v>
          </cell>
          <cell r="J18">
            <v>0</v>
          </cell>
          <cell r="K18">
            <v>500000</v>
          </cell>
          <cell r="M18">
            <v>0</v>
          </cell>
        </row>
        <row r="19">
          <cell r="F19">
            <v>500000</v>
          </cell>
          <cell r="H19">
            <v>0</v>
          </cell>
          <cell r="I19">
            <v>500000</v>
          </cell>
          <cell r="J19">
            <v>0</v>
          </cell>
          <cell r="K19">
            <v>500000</v>
          </cell>
          <cell r="M19">
            <v>0</v>
          </cell>
        </row>
        <row r="20">
          <cell r="F20">
            <v>47340000</v>
          </cell>
          <cell r="H20">
            <v>0</v>
          </cell>
          <cell r="I20">
            <v>47340000</v>
          </cell>
          <cell r="J20">
            <v>0</v>
          </cell>
          <cell r="K20">
            <v>47340000</v>
          </cell>
          <cell r="M20">
            <v>7500000</v>
          </cell>
        </row>
        <row r="21">
          <cell r="F21">
            <v>47340000</v>
          </cell>
          <cell r="H21">
            <v>0</v>
          </cell>
          <cell r="I21">
            <v>47340000</v>
          </cell>
          <cell r="J21">
            <v>0</v>
          </cell>
          <cell r="K21">
            <v>47340000</v>
          </cell>
          <cell r="M21">
            <v>7500000</v>
          </cell>
        </row>
        <row r="22">
          <cell r="F22">
            <v>434920085</v>
          </cell>
          <cell r="H22">
            <v>0</v>
          </cell>
          <cell r="I22">
            <v>434920085</v>
          </cell>
          <cell r="J22">
            <v>0</v>
          </cell>
          <cell r="K22">
            <v>434920085</v>
          </cell>
          <cell r="M22">
            <v>198793853</v>
          </cell>
        </row>
        <row r="24">
          <cell r="F24">
            <v>0</v>
          </cell>
          <cell r="H24">
            <v>0</v>
          </cell>
          <cell r="I24">
            <v>0</v>
          </cell>
          <cell r="J24">
            <v>0</v>
          </cell>
          <cell r="K24">
            <v>0</v>
          </cell>
          <cell r="M24">
            <v>6000000</v>
          </cell>
        </row>
        <row r="25">
          <cell r="F25">
            <v>0</v>
          </cell>
          <cell r="H25">
            <v>0</v>
          </cell>
          <cell r="I25">
            <v>0</v>
          </cell>
          <cell r="J25">
            <v>0</v>
          </cell>
          <cell r="K25">
            <v>0</v>
          </cell>
          <cell r="M25">
            <v>6000000</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0</v>
          </cell>
          <cell r="H29">
            <v>0</v>
          </cell>
          <cell r="I29">
            <v>0</v>
          </cell>
          <cell r="J29">
            <v>0</v>
          </cell>
          <cell r="K29">
            <v>0</v>
          </cell>
          <cell r="M29">
            <v>0</v>
          </cell>
        </row>
        <row r="30">
          <cell r="F30">
            <v>4767550</v>
          </cell>
          <cell r="H30">
            <v>0</v>
          </cell>
          <cell r="I30">
            <v>4767550</v>
          </cell>
          <cell r="J30">
            <v>0</v>
          </cell>
          <cell r="K30">
            <v>4767550</v>
          </cell>
          <cell r="M30">
            <v>3860600</v>
          </cell>
        </row>
        <row r="31">
          <cell r="F31">
            <v>4767550</v>
          </cell>
          <cell r="H31">
            <v>0</v>
          </cell>
          <cell r="I31">
            <v>4767550</v>
          </cell>
          <cell r="J31">
            <v>0</v>
          </cell>
          <cell r="K31">
            <v>4767550</v>
          </cell>
          <cell r="M31">
            <v>3860600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0</v>
          </cell>
          <cell r="H36">
            <v>0</v>
          </cell>
          <cell r="I36">
            <v>0</v>
          </cell>
          <cell r="J36">
            <v>0</v>
          </cell>
          <cell r="K36">
            <v>0</v>
          </cell>
          <cell r="M36">
            <v>4450000</v>
          </cell>
        </row>
        <row r="37">
          <cell r="F37">
            <v>0</v>
          </cell>
          <cell r="H37">
            <v>0</v>
          </cell>
          <cell r="I37">
            <v>0</v>
          </cell>
          <cell r="J37">
            <v>0</v>
          </cell>
          <cell r="K37">
            <v>0</v>
          </cell>
          <cell r="M37">
            <v>4450000</v>
          </cell>
        </row>
        <row r="38">
          <cell r="F38">
            <v>0</v>
          </cell>
          <cell r="H38">
            <v>0</v>
          </cell>
          <cell r="I38">
            <v>0</v>
          </cell>
          <cell r="J38">
            <v>0</v>
          </cell>
          <cell r="K38">
            <v>0</v>
          </cell>
          <cell r="M38">
            <v>0</v>
          </cell>
        </row>
        <row r="39">
          <cell r="F39">
            <v>0</v>
          </cell>
          <cell r="H39">
            <v>0</v>
          </cell>
          <cell r="I39">
            <v>0</v>
          </cell>
          <cell r="J39">
            <v>0</v>
          </cell>
          <cell r="K39">
            <v>0</v>
          </cell>
          <cell r="M39">
            <v>0</v>
          </cell>
        </row>
        <row r="40">
          <cell r="F40">
            <v>4668094931</v>
          </cell>
          <cell r="H40">
            <v>0</v>
          </cell>
          <cell r="I40">
            <v>4668094931</v>
          </cell>
          <cell r="J40">
            <v>0</v>
          </cell>
          <cell r="K40">
            <v>4668094931</v>
          </cell>
          <cell r="M40">
            <v>4285714285</v>
          </cell>
        </row>
        <row r="41">
          <cell r="F41">
            <v>4668094931</v>
          </cell>
          <cell r="H41">
            <v>0</v>
          </cell>
          <cell r="I41">
            <v>4668094931</v>
          </cell>
          <cell r="J41">
            <v>0</v>
          </cell>
          <cell r="K41">
            <v>4668094931</v>
          </cell>
          <cell r="M41">
            <v>4285714285</v>
          </cell>
        </row>
        <row r="42">
          <cell r="F42">
            <v>4672862481</v>
          </cell>
          <cell r="H42">
            <v>0</v>
          </cell>
          <cell r="I42">
            <v>4672862481</v>
          </cell>
          <cell r="J42">
            <v>0</v>
          </cell>
          <cell r="K42">
            <v>4672862481</v>
          </cell>
          <cell r="M42">
            <v>4300024885</v>
          </cell>
        </row>
        <row r="44">
          <cell r="F44">
            <v>0</v>
          </cell>
          <cell r="H44">
            <v>0</v>
          </cell>
          <cell r="I44">
            <v>0</v>
          </cell>
          <cell r="J44">
            <v>0</v>
          </cell>
          <cell r="K44">
            <v>0</v>
          </cell>
          <cell r="M44">
            <v>0</v>
          </cell>
        </row>
        <row r="45">
          <cell r="F45">
            <v>0</v>
          </cell>
          <cell r="H45">
            <v>0</v>
          </cell>
          <cell r="I45">
            <v>0</v>
          </cell>
          <cell r="J45">
            <v>0</v>
          </cell>
          <cell r="K45">
            <v>0</v>
          </cell>
          <cell r="M45">
            <v>0</v>
          </cell>
        </row>
        <row r="46">
          <cell r="F46">
            <v>0</v>
          </cell>
          <cell r="H46">
            <v>0</v>
          </cell>
          <cell r="I46">
            <v>0</v>
          </cell>
          <cell r="J46">
            <v>0</v>
          </cell>
          <cell r="K46">
            <v>0</v>
          </cell>
          <cell r="M46">
            <v>0</v>
          </cell>
        </row>
        <row r="47">
          <cell r="F47">
            <v>0</v>
          </cell>
          <cell r="H47">
            <v>0</v>
          </cell>
          <cell r="I47">
            <v>0</v>
          </cell>
          <cell r="J47">
            <v>0</v>
          </cell>
          <cell r="K47">
            <v>0</v>
          </cell>
          <cell r="M47">
            <v>0</v>
          </cell>
        </row>
        <row r="48">
          <cell r="F48">
            <v>0</v>
          </cell>
          <cell r="H48">
            <v>0</v>
          </cell>
          <cell r="I48">
            <v>0</v>
          </cell>
          <cell r="J48">
            <v>0</v>
          </cell>
          <cell r="K48">
            <v>0</v>
          </cell>
          <cell r="M48">
            <v>0</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2338155</v>
          </cell>
          <cell r="H54">
            <v>0</v>
          </cell>
          <cell r="I54">
            <v>2338155</v>
          </cell>
          <cell r="J54">
            <v>0</v>
          </cell>
          <cell r="K54">
            <v>2338155</v>
          </cell>
          <cell r="M54">
            <v>0</v>
          </cell>
        </row>
        <row r="55">
          <cell r="F55">
            <v>2338155</v>
          </cell>
          <cell r="H55">
            <v>0</v>
          </cell>
          <cell r="I55">
            <v>2338155</v>
          </cell>
          <cell r="J55">
            <v>0</v>
          </cell>
          <cell r="K55">
            <v>2338155</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0</v>
          </cell>
          <cell r="H59">
            <v>0</v>
          </cell>
          <cell r="I59">
            <v>0</v>
          </cell>
          <cell r="J59">
            <v>0</v>
          </cell>
          <cell r="K59">
            <v>0</v>
          </cell>
          <cell r="M59">
            <v>0</v>
          </cell>
        </row>
        <row r="60">
          <cell r="F60">
            <v>0</v>
          </cell>
          <cell r="H60">
            <v>0</v>
          </cell>
          <cell r="I60">
            <v>0</v>
          </cell>
          <cell r="J60">
            <v>0</v>
          </cell>
          <cell r="K60">
            <v>0</v>
          </cell>
          <cell r="M60">
            <v>0</v>
          </cell>
        </row>
        <row r="61">
          <cell r="F61">
            <v>0</v>
          </cell>
          <cell r="H61">
            <v>0</v>
          </cell>
          <cell r="I61">
            <v>0</v>
          </cell>
          <cell r="J61">
            <v>0</v>
          </cell>
          <cell r="K61">
            <v>0</v>
          </cell>
          <cell r="M61">
            <v>0</v>
          </cell>
        </row>
        <row r="62">
          <cell r="F62">
            <v>2338155</v>
          </cell>
          <cell r="H62">
            <v>0</v>
          </cell>
          <cell r="I62">
            <v>2338155</v>
          </cell>
          <cell r="J62">
            <v>0</v>
          </cell>
          <cell r="K62">
            <v>2338155</v>
          </cell>
          <cell r="M62">
            <v>0</v>
          </cell>
        </row>
        <row r="63">
          <cell r="F63">
            <v>5110120721</v>
          </cell>
          <cell r="H63">
            <v>0</v>
          </cell>
          <cell r="I63">
            <v>5110120721</v>
          </cell>
          <cell r="J63">
            <v>0</v>
          </cell>
          <cell r="K63">
            <v>5110120721</v>
          </cell>
          <cell r="M63">
            <v>4498818738</v>
          </cell>
        </row>
      </sheetData>
      <sheetData sheetId="1" refreshError="1">
        <row r="1">
          <cell r="F1" t="str">
            <v>Preliminary</v>
          </cell>
          <cell r="G1" t="str">
            <v>AJE</v>
          </cell>
          <cell r="H1" t="str">
            <v>Adjusted</v>
          </cell>
          <cell r="I1" t="str">
            <v>RJE</v>
          </cell>
          <cell r="J1" t="str">
            <v>Final</v>
          </cell>
          <cell r="K1" t="str">
            <v>PY1</v>
          </cell>
        </row>
        <row r="3">
          <cell r="F3">
            <v>247700000</v>
          </cell>
          <cell r="G3">
            <v>0</v>
          </cell>
          <cell r="H3">
            <v>247700000</v>
          </cell>
          <cell r="I3">
            <v>0</v>
          </cell>
          <cell r="J3">
            <v>247700000</v>
          </cell>
          <cell r="K3">
            <v>441866</v>
          </cell>
        </row>
        <row r="4">
          <cell r="F4">
            <v>247700000</v>
          </cell>
          <cell r="G4">
            <v>0</v>
          </cell>
          <cell r="H4">
            <v>247700000</v>
          </cell>
          <cell r="I4">
            <v>0</v>
          </cell>
          <cell r="J4">
            <v>247700000</v>
          </cell>
          <cell r="K4">
            <v>441866</v>
          </cell>
        </row>
        <row r="5">
          <cell r="F5">
            <v>1000000</v>
          </cell>
          <cell r="G5">
            <v>0</v>
          </cell>
          <cell r="H5">
            <v>1000000</v>
          </cell>
          <cell r="I5">
            <v>0</v>
          </cell>
          <cell r="J5">
            <v>1000000</v>
          </cell>
          <cell r="K5">
            <v>0</v>
          </cell>
        </row>
        <row r="6">
          <cell r="F6">
            <v>1000000</v>
          </cell>
          <cell r="G6">
            <v>0</v>
          </cell>
          <cell r="H6">
            <v>1000000</v>
          </cell>
          <cell r="I6">
            <v>0</v>
          </cell>
          <cell r="J6">
            <v>1000000</v>
          </cell>
          <cell r="K6">
            <v>0</v>
          </cell>
        </row>
        <row r="7">
          <cell r="F7">
            <v>5000000</v>
          </cell>
          <cell r="G7">
            <v>0</v>
          </cell>
          <cell r="H7">
            <v>5000000</v>
          </cell>
          <cell r="I7">
            <v>0</v>
          </cell>
          <cell r="J7">
            <v>5000000</v>
          </cell>
          <cell r="K7">
            <v>96041952</v>
          </cell>
        </row>
        <row r="8">
          <cell r="F8">
            <v>5000000</v>
          </cell>
          <cell r="G8">
            <v>0</v>
          </cell>
          <cell r="H8">
            <v>5000000</v>
          </cell>
          <cell r="I8">
            <v>0</v>
          </cell>
          <cell r="J8">
            <v>5000000</v>
          </cell>
          <cell r="K8">
            <v>96041952</v>
          </cell>
        </row>
        <row r="9">
          <cell r="F9">
            <v>13400000</v>
          </cell>
          <cell r="G9">
            <v>0</v>
          </cell>
          <cell r="H9">
            <v>13400000</v>
          </cell>
          <cell r="I9">
            <v>0</v>
          </cell>
          <cell r="J9">
            <v>13400000</v>
          </cell>
          <cell r="K9">
            <v>11039480</v>
          </cell>
        </row>
        <row r="10">
          <cell r="F10">
            <v>13400000</v>
          </cell>
          <cell r="G10">
            <v>0</v>
          </cell>
          <cell r="H10">
            <v>13400000</v>
          </cell>
          <cell r="I10">
            <v>0</v>
          </cell>
          <cell r="J10">
            <v>13400000</v>
          </cell>
          <cell r="K10">
            <v>11039480</v>
          </cell>
        </row>
        <row r="11">
          <cell r="F11">
            <v>73480085</v>
          </cell>
          <cell r="G11">
            <v>0</v>
          </cell>
          <cell r="H11">
            <v>73480085</v>
          </cell>
          <cell r="I11">
            <v>0</v>
          </cell>
          <cell r="J11">
            <v>73480085</v>
          </cell>
          <cell r="K11">
            <v>81970555</v>
          </cell>
        </row>
        <row r="12">
          <cell r="F12">
            <v>73480085</v>
          </cell>
          <cell r="G12">
            <v>0</v>
          </cell>
          <cell r="H12">
            <v>73480085</v>
          </cell>
          <cell r="I12">
            <v>0</v>
          </cell>
          <cell r="J12">
            <v>73480085</v>
          </cell>
          <cell r="K12">
            <v>81970555</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46500000</v>
          </cell>
          <cell r="G15">
            <v>0</v>
          </cell>
          <cell r="H15">
            <v>46500000</v>
          </cell>
          <cell r="I15">
            <v>0</v>
          </cell>
          <cell r="J15">
            <v>46500000</v>
          </cell>
          <cell r="K15">
            <v>1800000</v>
          </cell>
        </row>
        <row r="16">
          <cell r="F16">
            <v>46500000</v>
          </cell>
          <cell r="G16">
            <v>0</v>
          </cell>
          <cell r="H16">
            <v>46500000</v>
          </cell>
          <cell r="I16">
            <v>0</v>
          </cell>
          <cell r="J16">
            <v>46500000</v>
          </cell>
          <cell r="K16">
            <v>1800000</v>
          </cell>
        </row>
        <row r="17">
          <cell r="F17">
            <v>500000</v>
          </cell>
          <cell r="G17">
            <v>0</v>
          </cell>
          <cell r="H17">
            <v>500000</v>
          </cell>
          <cell r="I17">
            <v>0</v>
          </cell>
          <cell r="J17">
            <v>500000</v>
          </cell>
          <cell r="K17">
            <v>0</v>
          </cell>
        </row>
        <row r="18">
          <cell r="F18">
            <v>500000</v>
          </cell>
          <cell r="G18">
            <v>0</v>
          </cell>
          <cell r="H18">
            <v>500000</v>
          </cell>
          <cell r="I18">
            <v>0</v>
          </cell>
          <cell r="J18">
            <v>500000</v>
          </cell>
          <cell r="K18">
            <v>0</v>
          </cell>
        </row>
        <row r="19">
          <cell r="F19">
            <v>47340000</v>
          </cell>
          <cell r="G19">
            <v>0</v>
          </cell>
          <cell r="H19">
            <v>47340000</v>
          </cell>
          <cell r="I19">
            <v>0</v>
          </cell>
          <cell r="J19">
            <v>47340000</v>
          </cell>
          <cell r="K19">
            <v>7500000</v>
          </cell>
        </row>
        <row r="20">
          <cell r="F20">
            <v>47340000</v>
          </cell>
          <cell r="G20">
            <v>0</v>
          </cell>
          <cell r="H20">
            <v>47340000</v>
          </cell>
          <cell r="I20">
            <v>0</v>
          </cell>
          <cell r="J20">
            <v>47340000</v>
          </cell>
          <cell r="K20">
            <v>7500000</v>
          </cell>
        </row>
        <row r="21">
          <cell r="F21">
            <v>434920085</v>
          </cell>
          <cell r="G21">
            <v>0</v>
          </cell>
          <cell r="H21">
            <v>434920085</v>
          </cell>
          <cell r="I21">
            <v>0</v>
          </cell>
          <cell r="J21">
            <v>434920085</v>
          </cell>
          <cell r="K21">
            <v>198793853</v>
          </cell>
        </row>
        <row r="23">
          <cell r="F23">
            <v>0</v>
          </cell>
          <cell r="G23">
            <v>0</v>
          </cell>
          <cell r="H23">
            <v>0</v>
          </cell>
          <cell r="I23">
            <v>0</v>
          </cell>
          <cell r="J23">
            <v>0</v>
          </cell>
          <cell r="K23">
            <v>6000000</v>
          </cell>
        </row>
        <row r="24">
          <cell r="F24">
            <v>0</v>
          </cell>
          <cell r="G24">
            <v>0</v>
          </cell>
          <cell r="H24">
            <v>0</v>
          </cell>
          <cell r="I24">
            <v>0</v>
          </cell>
          <cell r="J24">
            <v>0</v>
          </cell>
          <cell r="K24">
            <v>6000000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4767550</v>
          </cell>
          <cell r="G29">
            <v>0</v>
          </cell>
          <cell r="H29">
            <v>4767550</v>
          </cell>
          <cell r="I29">
            <v>0</v>
          </cell>
          <cell r="J29">
            <v>4767550</v>
          </cell>
          <cell r="K29">
            <v>3860600</v>
          </cell>
        </row>
        <row r="30">
          <cell r="F30">
            <v>4767550</v>
          </cell>
          <cell r="G30">
            <v>0</v>
          </cell>
          <cell r="H30">
            <v>4767550</v>
          </cell>
          <cell r="I30">
            <v>0</v>
          </cell>
          <cell r="J30">
            <v>4767550</v>
          </cell>
          <cell r="K30">
            <v>3860600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4450000</v>
          </cell>
        </row>
        <row r="36">
          <cell r="F36">
            <v>0</v>
          </cell>
          <cell r="G36">
            <v>0</v>
          </cell>
          <cell r="H36">
            <v>0</v>
          </cell>
          <cell r="I36">
            <v>0</v>
          </cell>
          <cell r="J36">
            <v>0</v>
          </cell>
          <cell r="K36">
            <v>4450000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4668094931</v>
          </cell>
          <cell r="G39">
            <v>0</v>
          </cell>
          <cell r="H39">
            <v>4668094931</v>
          </cell>
          <cell r="I39">
            <v>0</v>
          </cell>
          <cell r="J39">
            <v>4668094931</v>
          </cell>
          <cell r="K39">
            <v>4285714285</v>
          </cell>
        </row>
        <row r="40">
          <cell r="F40">
            <v>4668094931</v>
          </cell>
          <cell r="G40">
            <v>0</v>
          </cell>
          <cell r="H40">
            <v>4668094931</v>
          </cell>
          <cell r="I40">
            <v>0</v>
          </cell>
          <cell r="J40">
            <v>4668094931</v>
          </cell>
          <cell r="K40">
            <v>4285714285</v>
          </cell>
        </row>
        <row r="41">
          <cell r="F41">
            <v>4672862481</v>
          </cell>
          <cell r="G41">
            <v>0</v>
          </cell>
          <cell r="H41">
            <v>4672862481</v>
          </cell>
          <cell r="I41">
            <v>0</v>
          </cell>
          <cell r="J41">
            <v>4672862481</v>
          </cell>
          <cell r="K41">
            <v>4300024885</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2338155</v>
          </cell>
          <cell r="G53">
            <v>0</v>
          </cell>
          <cell r="H53">
            <v>2338155</v>
          </cell>
          <cell r="I53">
            <v>0</v>
          </cell>
          <cell r="J53">
            <v>2338155</v>
          </cell>
          <cell r="K53">
            <v>0</v>
          </cell>
        </row>
        <row r="54">
          <cell r="F54">
            <v>2338155</v>
          </cell>
          <cell r="G54">
            <v>0</v>
          </cell>
          <cell r="H54">
            <v>2338155</v>
          </cell>
          <cell r="I54">
            <v>0</v>
          </cell>
          <cell r="J54">
            <v>2338155</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2338155</v>
          </cell>
          <cell r="G61">
            <v>0</v>
          </cell>
          <cell r="H61">
            <v>2338155</v>
          </cell>
          <cell r="I61">
            <v>0</v>
          </cell>
          <cell r="J61">
            <v>2338155</v>
          </cell>
          <cell r="K61">
            <v>0</v>
          </cell>
        </row>
        <row r="62">
          <cell r="F62">
            <v>5110120721</v>
          </cell>
          <cell r="G62">
            <v>0</v>
          </cell>
          <cell r="H62">
            <v>5110120721</v>
          </cell>
          <cell r="I62">
            <v>0</v>
          </cell>
          <cell r="J62">
            <v>5110120721</v>
          </cell>
          <cell r="K62">
            <v>4498818738</v>
          </cell>
        </row>
      </sheetData>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uong56"/>
      <sheetName val="Hqkt561"/>
      <sheetName val="BTH1"/>
      <sheetName val="Hqkt562"/>
      <sheetName val="BTH2"/>
    </sheetNames>
    <sheetDataSet>
      <sheetData sheetId="0" refreshError="1"/>
      <sheetData sheetId="1" refreshError="1"/>
      <sheetData sheetId="2" refreshError="1"/>
      <sheetData sheetId="3" refreshError="1"/>
      <sheetData sheetId="4">
        <row r="19">
          <cell r="D19">
            <v>10500</v>
          </cell>
          <cell r="E19">
            <v>9450</v>
          </cell>
          <cell r="F19">
            <v>9975</v>
          </cell>
          <cell r="G19">
            <v>11025</v>
          </cell>
          <cell r="H19">
            <v>11550.000000000002</v>
          </cell>
        </row>
        <row r="20">
          <cell r="D20">
            <v>10650</v>
          </cell>
          <cell r="E20">
            <v>9600</v>
          </cell>
          <cell r="F20">
            <v>10125</v>
          </cell>
          <cell r="G20">
            <v>11175</v>
          </cell>
          <cell r="H20">
            <v>11700.000000000002</v>
          </cell>
        </row>
        <row r="21">
          <cell r="D21">
            <v>0</v>
          </cell>
          <cell r="E21">
            <v>0</v>
          </cell>
          <cell r="F21">
            <v>0</v>
          </cell>
          <cell r="G21">
            <v>0</v>
          </cell>
          <cell r="H21">
            <v>0</v>
          </cell>
        </row>
        <row r="22">
          <cell r="D22">
            <v>7350</v>
          </cell>
          <cell r="E22">
            <v>6300</v>
          </cell>
          <cell r="F22">
            <v>6825</v>
          </cell>
          <cell r="G22">
            <v>7875</v>
          </cell>
          <cell r="H22">
            <v>8400.0000000000018</v>
          </cell>
        </row>
        <row r="23">
          <cell r="D23">
            <v>3150</v>
          </cell>
          <cell r="E23">
            <v>3150</v>
          </cell>
          <cell r="F23">
            <v>3150</v>
          </cell>
          <cell r="G23">
            <v>3150</v>
          </cell>
          <cell r="H23">
            <v>3150</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_x0013_heet13"/>
      <sheetName val="Shaet12"/>
      <sheetName val="NXT T.bi"/>
      <sheetName val="BC NXT phone"/>
      <sheetName val="KHAI THUE"/>
      <sheetName val="BC TH SD HOA DON"/>
      <sheetName val="Mua vào HD TT"/>
      <sheetName val="Mua vao 5%"/>
      <sheetName val="BK MUA VAO 10%"/>
      <sheetName val="BK BAN RA"/>
      <sheetName val="Thuc thanh"/>
      <sheetName val="THCT"/>
      <sheetName val="TT04"/>
      <sheetName val="Names"/>
      <sheetName val="3.1.1"/>
      <sheetName val="3.1.4"/>
      <sheetName val="2.5.1"/>
      <sheetName val="4.1.1"/>
      <sheetName val="4.3.2"/>
      <sheetName val="2.3.3"/>
      <sheetName val="5.3.1"/>
      <sheetName val="2.4.3"/>
      <sheetName val="dtct cong"/>
      <sheetName val=" quy I-2005"/>
      <sheetName val="Quy 2- 2005 "/>
      <sheetName val="Quy III- 2005 "/>
      <sheetName val="Quy 4- 2005"/>
      <sheetName val="TSO_CHUNG"/>
      <sheetName val="gvl"/>
      <sheetName val="Tai khoan"/>
      <sheetName val="Trabang-ၔPhuoc"/>
      <sheetName val="VL"/>
      <sheetName val="JS duong"/>
      <sheetName val="35KV gia mo"/>
      <sheetName val="0,4KV -TBA1"/>
      <sheetName val="0,4KV - TBA2"/>
      <sheetName val="TBA"/>
      <sheetName val="Sheet8"/>
      <sheetName val="Bao gêa"/>
      <sheetName val="SUMMARY"/>
      <sheetName val="tra-vat-lieu"/>
      <sheetName val="TKKT-Giapba"/>
      <sheetName val="DGduong"/>
      <sheetName val="DG"/>
      <sheetName val="She%t13"/>
      <sheetName val="dongiachitiet"/>
      <sheetName val="TH-XL"/>
      <sheetName val="CHITIET VL-NC"/>
      <sheetName val="PT_VT"/>
      <sheetName val="dongia"/>
      <sheetName val="BILL No.22"/>
      <sheetName val="DATA"/>
      <sheetName val="Gia thanh"/>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Trabang-?Phuoc"/>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S"/>
      <sheetName val="IS"/>
      <sheetName val="CFS"/>
      <sheetName val="CFS-W"/>
      <sheetName val="Tickmarks"/>
      <sheetName val="MTO REV.2(ARMOR)"/>
    </sheetNames>
    <sheetDataSet>
      <sheetData sheetId="0"/>
      <sheetData sheetId="1">
        <row r="1">
          <cell r="C1" t="str">
            <v>Target Grouping</v>
          </cell>
        </row>
        <row r="2">
          <cell r="C2" t="str">
            <v>5110A</v>
          </cell>
        </row>
        <row r="3">
          <cell r="C3" t="str">
            <v>5110A</v>
          </cell>
        </row>
        <row r="4">
          <cell r="C4" t="str">
            <v>5110A</v>
          </cell>
        </row>
        <row r="5">
          <cell r="C5" t="str">
            <v>5110B</v>
          </cell>
        </row>
        <row r="6">
          <cell r="C6" t="str">
            <v>5110B</v>
          </cell>
        </row>
        <row r="7">
          <cell r="C7" t="str">
            <v>5110B</v>
          </cell>
        </row>
        <row r="8">
          <cell r="C8" t="str">
            <v>5110B</v>
          </cell>
        </row>
        <row r="9">
          <cell r="C9" t="str">
            <v>5110B</v>
          </cell>
        </row>
        <row r="10">
          <cell r="C10" t="str">
            <v>5110B</v>
          </cell>
        </row>
        <row r="11">
          <cell r="C11" t="str">
            <v>5110B</v>
          </cell>
        </row>
        <row r="12">
          <cell r="C12" t="str">
            <v>5310</v>
          </cell>
        </row>
        <row r="13">
          <cell r="C13" t="str">
            <v>5310</v>
          </cell>
        </row>
        <row r="14">
          <cell r="C14" t="str">
            <v>5310</v>
          </cell>
        </row>
        <row r="15">
          <cell r="C15" t="str">
            <v>5410</v>
          </cell>
        </row>
        <row r="16">
          <cell r="C16" t="str">
            <v>5410</v>
          </cell>
        </row>
        <row r="17">
          <cell r="C17" t="str">
            <v>5410</v>
          </cell>
        </row>
        <row r="18">
          <cell r="C18" t="str">
            <v>5410</v>
          </cell>
        </row>
        <row r="19">
          <cell r="C19" t="str">
            <v>5410</v>
          </cell>
        </row>
        <row r="20">
          <cell r="C20" t="str">
            <v>5410</v>
          </cell>
        </row>
        <row r="21">
          <cell r="C21" t="str">
            <v>5410</v>
          </cell>
        </row>
        <row r="22">
          <cell r="C22" t="str">
            <v>5410</v>
          </cell>
        </row>
        <row r="23">
          <cell r="C23" t="str">
            <v>5410</v>
          </cell>
        </row>
        <row r="24">
          <cell r="C24" t="str">
            <v>5410</v>
          </cell>
        </row>
        <row r="25">
          <cell r="C25" t="str">
            <v>5410</v>
          </cell>
        </row>
        <row r="26">
          <cell r="C26" t="str">
            <v>5410</v>
          </cell>
        </row>
        <row r="27">
          <cell r="C27" t="str">
            <v>5410</v>
          </cell>
        </row>
        <row r="28">
          <cell r="C28" t="str">
            <v>5410</v>
          </cell>
        </row>
        <row r="29">
          <cell r="C29" t="str">
            <v>5410</v>
          </cell>
        </row>
        <row r="30">
          <cell r="C30" t="str">
            <v>5410</v>
          </cell>
        </row>
        <row r="31">
          <cell r="C31" t="str">
            <v>5510</v>
          </cell>
        </row>
        <row r="32">
          <cell r="C32" t="str">
            <v>5510</v>
          </cell>
        </row>
        <row r="33">
          <cell r="C33" t="str">
            <v>5510</v>
          </cell>
        </row>
        <row r="34">
          <cell r="C34" t="str">
            <v>5510</v>
          </cell>
        </row>
        <row r="35">
          <cell r="C35" t="str">
            <v>5510</v>
          </cell>
        </row>
        <row r="36">
          <cell r="C36" t="str">
            <v>5510</v>
          </cell>
        </row>
        <row r="37">
          <cell r="C37" t="str">
            <v>5510</v>
          </cell>
        </row>
        <row r="38">
          <cell r="C38" t="str">
            <v>5510</v>
          </cell>
        </row>
        <row r="39">
          <cell r="C39" t="str">
            <v>5510</v>
          </cell>
        </row>
        <row r="40">
          <cell r="C40" t="str">
            <v>5510</v>
          </cell>
        </row>
        <row r="41">
          <cell r="C41" t="str">
            <v>5510</v>
          </cell>
        </row>
        <row r="42">
          <cell r="C42" t="str">
            <v>5510</v>
          </cell>
        </row>
        <row r="43">
          <cell r="C43" t="str">
            <v>5510</v>
          </cell>
        </row>
        <row r="44">
          <cell r="C44" t="str">
            <v>5610A</v>
          </cell>
        </row>
        <row r="45">
          <cell r="C45" t="str">
            <v>5610A</v>
          </cell>
        </row>
        <row r="46">
          <cell r="C46" t="str">
            <v>5610A</v>
          </cell>
        </row>
        <row r="47">
          <cell r="C47" t="str">
            <v>5610A</v>
          </cell>
        </row>
        <row r="48">
          <cell r="C48" t="str">
            <v>5610A</v>
          </cell>
        </row>
        <row r="49">
          <cell r="C49" t="str">
            <v>5610A</v>
          </cell>
        </row>
        <row r="50">
          <cell r="C50" t="str">
            <v>5610A</v>
          </cell>
        </row>
        <row r="51">
          <cell r="C51" t="str">
            <v>5610A</v>
          </cell>
        </row>
        <row r="52">
          <cell r="C52" t="str">
            <v>5610A</v>
          </cell>
        </row>
        <row r="53">
          <cell r="C53" t="str">
            <v>5610A</v>
          </cell>
        </row>
        <row r="54">
          <cell r="C54" t="str">
            <v>5610A</v>
          </cell>
        </row>
        <row r="55">
          <cell r="C55" t="str">
            <v>5610B</v>
          </cell>
        </row>
        <row r="56">
          <cell r="C56" t="str">
            <v>5610B</v>
          </cell>
        </row>
        <row r="57">
          <cell r="C57" t="str">
            <v>5610B</v>
          </cell>
        </row>
        <row r="58">
          <cell r="C58" t="str">
            <v>5610B</v>
          </cell>
        </row>
        <row r="59">
          <cell r="C59" t="str">
            <v>5610B</v>
          </cell>
        </row>
        <row r="60">
          <cell r="C60" t="str">
            <v>5610B</v>
          </cell>
        </row>
        <row r="61">
          <cell r="C61" t="str">
            <v>5610B</v>
          </cell>
        </row>
        <row r="62">
          <cell r="C62" t="str">
            <v>5610B</v>
          </cell>
        </row>
        <row r="63">
          <cell r="C63" t="str">
            <v>5610B</v>
          </cell>
        </row>
        <row r="64">
          <cell r="C64" t="str">
            <v>5610B</v>
          </cell>
        </row>
        <row r="65">
          <cell r="C65" t="str">
            <v>5610B</v>
          </cell>
        </row>
        <row r="66">
          <cell r="C66" t="str">
            <v>5710A</v>
          </cell>
        </row>
        <row r="67">
          <cell r="C67" t="str">
            <v>5710A</v>
          </cell>
        </row>
        <row r="68">
          <cell r="C68" t="str">
            <v>5710A</v>
          </cell>
        </row>
        <row r="69">
          <cell r="C69" t="str">
            <v>5710A</v>
          </cell>
        </row>
        <row r="70">
          <cell r="C70" t="str">
            <v>5710B</v>
          </cell>
        </row>
        <row r="71">
          <cell r="C71" t="str">
            <v>5710B</v>
          </cell>
        </row>
        <row r="72">
          <cell r="C72" t="str">
            <v>5710B</v>
          </cell>
        </row>
        <row r="73">
          <cell r="C73" t="str">
            <v>5710B</v>
          </cell>
        </row>
        <row r="74">
          <cell r="C74" t="str">
            <v>5710B</v>
          </cell>
        </row>
        <row r="75">
          <cell r="C75" t="str">
            <v>5710B</v>
          </cell>
        </row>
        <row r="76">
          <cell r="C76" t="str">
            <v>5710B</v>
          </cell>
        </row>
        <row r="77">
          <cell r="C77" t="str">
            <v>5710C</v>
          </cell>
        </row>
        <row r="78">
          <cell r="C78" t="str">
            <v>5710C</v>
          </cell>
        </row>
        <row r="79">
          <cell r="C79" t="str">
            <v>5710C</v>
          </cell>
        </row>
        <row r="80">
          <cell r="C80" t="str">
            <v>6110A</v>
          </cell>
        </row>
        <row r="81">
          <cell r="C81" t="str">
            <v>6110A</v>
          </cell>
        </row>
        <row r="82">
          <cell r="C82" t="str">
            <v>6110A</v>
          </cell>
        </row>
        <row r="83">
          <cell r="C83" t="str">
            <v>6110A</v>
          </cell>
        </row>
        <row r="84">
          <cell r="C84" t="str">
            <v>6110A</v>
          </cell>
        </row>
        <row r="85">
          <cell r="C85" t="str">
            <v>6110B</v>
          </cell>
        </row>
        <row r="86">
          <cell r="C86" t="str">
            <v>6110B</v>
          </cell>
        </row>
        <row r="87">
          <cell r="C87" t="str">
            <v>6110B</v>
          </cell>
        </row>
        <row r="88">
          <cell r="C88" t="str">
            <v>6110C</v>
          </cell>
        </row>
        <row r="89">
          <cell r="C89" t="str">
            <v>6110C</v>
          </cell>
        </row>
        <row r="90">
          <cell r="C90" t="str">
            <v>6110C</v>
          </cell>
        </row>
        <row r="91">
          <cell r="C91" t="str">
            <v>6110D</v>
          </cell>
        </row>
        <row r="92">
          <cell r="C92" t="str">
            <v>6110D</v>
          </cell>
        </row>
        <row r="93">
          <cell r="C93" t="str">
            <v>6110D</v>
          </cell>
        </row>
        <row r="94">
          <cell r="C94" t="str">
            <v>6110D</v>
          </cell>
        </row>
        <row r="95">
          <cell r="C95" t="str">
            <v>6210</v>
          </cell>
        </row>
        <row r="96">
          <cell r="C96" t="str">
            <v>6210</v>
          </cell>
        </row>
        <row r="97">
          <cell r="C97" t="str">
            <v>6210</v>
          </cell>
        </row>
        <row r="98">
          <cell r="C98" t="str">
            <v>6210</v>
          </cell>
        </row>
        <row r="99">
          <cell r="C99" t="str">
            <v>6210</v>
          </cell>
        </row>
        <row r="100">
          <cell r="C100" t="str">
            <v>6210</v>
          </cell>
        </row>
        <row r="101">
          <cell r="C101" t="str">
            <v>6210</v>
          </cell>
        </row>
        <row r="102">
          <cell r="C102" t="str">
            <v>6210</v>
          </cell>
        </row>
        <row r="103">
          <cell r="C103" t="str">
            <v>6210</v>
          </cell>
        </row>
        <row r="104">
          <cell r="C104" t="str">
            <v>6210</v>
          </cell>
        </row>
        <row r="105">
          <cell r="C105" t="str">
            <v>6210</v>
          </cell>
        </row>
        <row r="106">
          <cell r="C106" t="str">
            <v>6210</v>
          </cell>
        </row>
        <row r="107">
          <cell r="C107" t="str">
            <v>6310</v>
          </cell>
        </row>
        <row r="108">
          <cell r="C108" t="str">
            <v>6310</v>
          </cell>
        </row>
        <row r="109">
          <cell r="C109" t="str">
            <v>6310</v>
          </cell>
        </row>
        <row r="110">
          <cell r="C110" t="str">
            <v>6410</v>
          </cell>
        </row>
        <row r="111">
          <cell r="C111" t="str">
            <v>6410</v>
          </cell>
        </row>
        <row r="112">
          <cell r="C112" t="str">
            <v>6410</v>
          </cell>
        </row>
        <row r="113">
          <cell r="C113" t="str">
            <v>6410</v>
          </cell>
        </row>
        <row r="114">
          <cell r="C114" t="str">
            <v>6410</v>
          </cell>
        </row>
        <row r="115">
          <cell r="C115" t="str">
            <v>6410</v>
          </cell>
        </row>
        <row r="116">
          <cell r="C116" t="str">
            <v>7110A</v>
          </cell>
        </row>
        <row r="117">
          <cell r="C117" t="str">
            <v>7110A</v>
          </cell>
        </row>
        <row r="118">
          <cell r="C118" t="str">
            <v>7110A</v>
          </cell>
        </row>
        <row r="119">
          <cell r="C119" t="str">
            <v>7110A</v>
          </cell>
        </row>
        <row r="120">
          <cell r="C120" t="str">
            <v>7110A</v>
          </cell>
        </row>
        <row r="121">
          <cell r="C121" t="str">
            <v>7110A</v>
          </cell>
        </row>
        <row r="122">
          <cell r="C122" t="str">
            <v>7110B</v>
          </cell>
        </row>
        <row r="123">
          <cell r="C123" t="str">
            <v>7110B</v>
          </cell>
        </row>
        <row r="124">
          <cell r="C124" t="str">
            <v>7110B</v>
          </cell>
        </row>
        <row r="125">
          <cell r="C125" t="str">
            <v>8110</v>
          </cell>
        </row>
        <row r="126">
          <cell r="C126" t="str">
            <v>8110</v>
          </cell>
        </row>
        <row r="127">
          <cell r="C127" t="str">
            <v>8110</v>
          </cell>
        </row>
        <row r="128">
          <cell r="C128" t="str">
            <v>8110</v>
          </cell>
        </row>
        <row r="129">
          <cell r="C129" t="str">
            <v>8210</v>
          </cell>
        </row>
        <row r="130">
          <cell r="C130" t="str">
            <v>8210</v>
          </cell>
        </row>
        <row r="131">
          <cell r="C131" t="str">
            <v>8210</v>
          </cell>
        </row>
        <row r="132">
          <cell r="C132" t="str">
            <v>8210</v>
          </cell>
        </row>
        <row r="133">
          <cell r="C133" t="str">
            <v>8210</v>
          </cell>
        </row>
        <row r="134">
          <cell r="C134" t="str">
            <v>8310A</v>
          </cell>
        </row>
        <row r="135">
          <cell r="C135" t="str">
            <v>8310A</v>
          </cell>
        </row>
        <row r="136">
          <cell r="C136" t="str">
            <v>8310A</v>
          </cell>
        </row>
        <row r="137">
          <cell r="C137" t="str">
            <v>8310A</v>
          </cell>
        </row>
        <row r="138">
          <cell r="C138" t="str">
            <v>8310A</v>
          </cell>
        </row>
        <row r="139">
          <cell r="C139" t="str">
            <v>8310B</v>
          </cell>
        </row>
        <row r="140">
          <cell r="C140" t="str">
            <v>8310B</v>
          </cell>
        </row>
        <row r="141">
          <cell r="C141" t="str">
            <v>8310B</v>
          </cell>
        </row>
        <row r="142">
          <cell r="C142" t="str">
            <v>8310B</v>
          </cell>
        </row>
        <row r="143">
          <cell r="C143" t="str">
            <v>8310B</v>
          </cell>
        </row>
        <row r="144">
          <cell r="C144" t="str">
            <v>8310B</v>
          </cell>
        </row>
        <row r="145">
          <cell r="C145" t="str">
            <v>8310B</v>
          </cell>
        </row>
        <row r="146">
          <cell r="C146" t="str">
            <v>8310C</v>
          </cell>
        </row>
        <row r="147">
          <cell r="C147" t="str">
            <v>8310C</v>
          </cell>
        </row>
        <row r="148">
          <cell r="C148" t="str">
            <v>8310C</v>
          </cell>
        </row>
        <row r="149">
          <cell r="C149" t="str">
            <v>8310C</v>
          </cell>
        </row>
        <row r="150">
          <cell r="C150" t="str">
            <v>8310D</v>
          </cell>
        </row>
        <row r="151">
          <cell r="C151" t="str">
            <v>8310D</v>
          </cell>
        </row>
        <row r="152">
          <cell r="C152" t="str">
            <v>8310D</v>
          </cell>
        </row>
        <row r="153">
          <cell r="C153" t="str">
            <v>8310D</v>
          </cell>
        </row>
        <row r="154">
          <cell r="C154" t="str">
            <v>8310E</v>
          </cell>
        </row>
        <row r="155">
          <cell r="C155" t="str">
            <v>8310E</v>
          </cell>
        </row>
        <row r="156">
          <cell r="C156" t="str">
            <v>8310E</v>
          </cell>
        </row>
        <row r="157">
          <cell r="C157" t="str">
            <v>8310E</v>
          </cell>
        </row>
        <row r="158">
          <cell r="C158" t="str">
            <v>8310F</v>
          </cell>
        </row>
        <row r="159">
          <cell r="C159" t="str">
            <v>8310F</v>
          </cell>
        </row>
        <row r="160">
          <cell r="C160" t="str">
            <v>8310F</v>
          </cell>
        </row>
        <row r="161">
          <cell r="C161" t="str">
            <v>8310F</v>
          </cell>
        </row>
        <row r="162">
          <cell r="C162" t="str">
            <v>8310G</v>
          </cell>
        </row>
        <row r="163">
          <cell r="C163" t="str">
            <v>8310G</v>
          </cell>
        </row>
        <row r="164">
          <cell r="C164" t="str">
            <v>8310G</v>
          </cell>
        </row>
        <row r="165">
          <cell r="C165" t="str">
            <v>8310G</v>
          </cell>
        </row>
        <row r="166">
          <cell r="C166" t="str">
            <v>8310H</v>
          </cell>
        </row>
        <row r="167">
          <cell r="C167" t="str">
            <v>8310H</v>
          </cell>
        </row>
        <row r="168">
          <cell r="C168" t="str">
            <v>8310H</v>
          </cell>
        </row>
        <row r="169">
          <cell r="C169" t="str">
            <v>8310H</v>
          </cell>
        </row>
        <row r="170">
          <cell r="C170" t="str">
            <v>8310H</v>
          </cell>
        </row>
        <row r="171">
          <cell r="C171" t="str">
            <v>8310H</v>
          </cell>
        </row>
        <row r="172">
          <cell r="C172" t="str">
            <v>8310H</v>
          </cell>
        </row>
        <row r="173">
          <cell r="C173" t="str">
            <v>8310I</v>
          </cell>
        </row>
        <row r="174">
          <cell r="C174" t="str">
            <v>8310I</v>
          </cell>
        </row>
        <row r="175">
          <cell r="C175" t="str">
            <v>8310I</v>
          </cell>
        </row>
        <row r="176">
          <cell r="C176" t="str">
            <v>8310I</v>
          </cell>
        </row>
        <row r="177">
          <cell r="C177" t="str">
            <v>8310J</v>
          </cell>
        </row>
        <row r="178">
          <cell r="C178" t="str">
            <v>8310J</v>
          </cell>
        </row>
        <row r="179">
          <cell r="C179" t="str">
            <v>8310J</v>
          </cell>
        </row>
        <row r="180">
          <cell r="C180" t="str">
            <v>8310J</v>
          </cell>
        </row>
        <row r="181">
          <cell r="C181" t="str">
            <v>8310J</v>
          </cell>
        </row>
        <row r="182">
          <cell r="C182" t="str">
            <v>8310J</v>
          </cell>
        </row>
        <row r="183">
          <cell r="C183" t="str">
            <v>8310K</v>
          </cell>
        </row>
        <row r="184">
          <cell r="C184" t="str">
            <v>8310K</v>
          </cell>
        </row>
        <row r="185">
          <cell r="C185" t="str">
            <v>8310K</v>
          </cell>
        </row>
        <row r="186">
          <cell r="C186" t="str">
            <v>8310K</v>
          </cell>
        </row>
        <row r="187">
          <cell r="C187" t="str">
            <v>8310L</v>
          </cell>
        </row>
        <row r="188">
          <cell r="C188" t="str">
            <v>8310L</v>
          </cell>
        </row>
        <row r="189">
          <cell r="C189" t="str">
            <v>8310L</v>
          </cell>
        </row>
        <row r="190">
          <cell r="C190" t="str">
            <v>8310L</v>
          </cell>
        </row>
        <row r="191">
          <cell r="C191" t="str">
            <v>8310L</v>
          </cell>
        </row>
        <row r="192">
          <cell r="C192" t="str">
            <v>8310L</v>
          </cell>
        </row>
        <row r="193">
          <cell r="C193" t="str">
            <v>8310M</v>
          </cell>
        </row>
        <row r="194">
          <cell r="C194" t="str">
            <v>8310M</v>
          </cell>
        </row>
        <row r="195">
          <cell r="C195" t="str">
            <v>8310M</v>
          </cell>
        </row>
        <row r="196">
          <cell r="C196" t="str">
            <v>8310M</v>
          </cell>
        </row>
        <row r="197">
          <cell r="C197" t="str">
            <v>8310N</v>
          </cell>
        </row>
        <row r="198">
          <cell r="C198" t="str">
            <v>8310N</v>
          </cell>
        </row>
        <row r="199">
          <cell r="C199" t="str">
            <v>8310N</v>
          </cell>
        </row>
        <row r="200">
          <cell r="C200" t="str">
            <v>8310N</v>
          </cell>
        </row>
        <row r="201">
          <cell r="C201" t="str">
            <v>8310N</v>
          </cell>
        </row>
        <row r="202">
          <cell r="C202" t="str">
            <v>8310N</v>
          </cell>
        </row>
        <row r="203">
          <cell r="C203" t="str">
            <v>8310N</v>
          </cell>
        </row>
        <row r="204">
          <cell r="C204" t="str">
            <v>8310N</v>
          </cell>
        </row>
        <row r="205">
          <cell r="C205" t="str">
            <v>8310N</v>
          </cell>
        </row>
        <row r="206">
          <cell r="C206" t="str">
            <v>8310N</v>
          </cell>
        </row>
        <row r="207">
          <cell r="C207" t="str">
            <v>8310N</v>
          </cell>
        </row>
        <row r="208">
          <cell r="C208" t="str">
            <v>8310N</v>
          </cell>
        </row>
        <row r="209">
          <cell r="C209" t="str">
            <v>8310N</v>
          </cell>
        </row>
        <row r="210">
          <cell r="C210" t="str">
            <v>8310N</v>
          </cell>
        </row>
        <row r="211">
          <cell r="C211" t="str">
            <v>8310N</v>
          </cell>
        </row>
        <row r="212">
          <cell r="C212" t="str">
            <v>8310N</v>
          </cell>
        </row>
        <row r="213">
          <cell r="C213" t="str">
            <v>8310N</v>
          </cell>
        </row>
        <row r="214">
          <cell r="C214" t="str">
            <v>8310N</v>
          </cell>
        </row>
        <row r="215">
          <cell r="C215" t="str">
            <v>8310N</v>
          </cell>
        </row>
        <row r="216">
          <cell r="C216" t="str">
            <v>8310N</v>
          </cell>
        </row>
        <row r="217">
          <cell r="C217" t="str">
            <v>8310N</v>
          </cell>
        </row>
        <row r="218">
          <cell r="C218" t="str">
            <v>8310O</v>
          </cell>
        </row>
        <row r="219">
          <cell r="C219" t="str">
            <v>8310O</v>
          </cell>
        </row>
        <row r="220">
          <cell r="C220" t="str">
            <v>8310O</v>
          </cell>
        </row>
        <row r="221">
          <cell r="C221" t="str">
            <v>8310O</v>
          </cell>
        </row>
        <row r="222">
          <cell r="C222" t="str">
            <v>8310P</v>
          </cell>
        </row>
        <row r="223">
          <cell r="C223" t="str">
            <v>8310P</v>
          </cell>
        </row>
        <row r="224">
          <cell r="C224" t="str">
            <v>8310P</v>
          </cell>
        </row>
        <row r="225">
          <cell r="C225" t="str">
            <v>8310P</v>
          </cell>
        </row>
        <row r="226">
          <cell r="C226" t="str">
            <v>8310P</v>
          </cell>
        </row>
        <row r="227">
          <cell r="C227" t="str">
            <v>8310P</v>
          </cell>
        </row>
        <row r="228">
          <cell r="C228" t="str">
            <v>8310Q</v>
          </cell>
        </row>
        <row r="229">
          <cell r="C229" t="str">
            <v>8310Q</v>
          </cell>
        </row>
        <row r="230">
          <cell r="C230" t="str">
            <v>8310Q</v>
          </cell>
        </row>
        <row r="231">
          <cell r="C231" t="str">
            <v>8310Q</v>
          </cell>
        </row>
        <row r="232">
          <cell r="C232" t="str">
            <v>8310R</v>
          </cell>
        </row>
        <row r="233">
          <cell r="C233" t="str">
            <v>8310R</v>
          </cell>
        </row>
        <row r="234">
          <cell r="C234" t="str">
            <v>8310R</v>
          </cell>
        </row>
        <row r="235">
          <cell r="C235" t="str">
            <v>8310R</v>
          </cell>
        </row>
        <row r="236">
          <cell r="C236" t="str">
            <v>8310S</v>
          </cell>
        </row>
        <row r="237">
          <cell r="C237" t="str">
            <v>8310S</v>
          </cell>
        </row>
        <row r="238">
          <cell r="C238" t="str">
            <v>8310S</v>
          </cell>
        </row>
        <row r="239">
          <cell r="C239" t="str">
            <v>8310S</v>
          </cell>
        </row>
        <row r="240">
          <cell r="C240" t="str">
            <v>8310T</v>
          </cell>
        </row>
        <row r="241">
          <cell r="C241" t="str">
            <v>8310T</v>
          </cell>
        </row>
        <row r="242">
          <cell r="C242" t="str">
            <v>8310T</v>
          </cell>
        </row>
        <row r="243">
          <cell r="C243" t="str">
            <v>8310T</v>
          </cell>
        </row>
        <row r="244">
          <cell r="C244" t="str">
            <v>8510</v>
          </cell>
        </row>
        <row r="245">
          <cell r="C245" t="str">
            <v>8510</v>
          </cell>
        </row>
        <row r="246">
          <cell r="C246" t="str">
            <v>8510</v>
          </cell>
        </row>
        <row r="247">
          <cell r="C247" t="str">
            <v>8510</v>
          </cell>
        </row>
        <row r="248">
          <cell r="C248" t="str">
            <v>Grand Total</v>
          </cell>
        </row>
      </sheetData>
      <sheetData sheetId="2"/>
      <sheetData sheetId="3"/>
      <sheetData sheetId="4"/>
      <sheetData sheetId="5"/>
      <sheetData sheetId="6"/>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Sub-Classes - Consolidation"/>
      <sheetName val="Sheet1"/>
      <sheetName val="Tickmarks"/>
      <sheetName val="#REF"/>
    </sheetNames>
    <sheetDataSet>
      <sheetData sheetId="0" refreshError="1"/>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Verification"/>
      <sheetName val="Disposals"/>
      <sheetName val="FA Movement 12mths"/>
      <sheetName val="Tickmarks"/>
      <sheetName val="#REF"/>
    </sheetNames>
    <sheetDataSet>
      <sheetData sheetId="0" refreshError="1"/>
      <sheetData sheetId="1" refreshError="1"/>
      <sheetData sheetId="2" refreshError="1"/>
      <sheetData sheetId="3"/>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Tickmarks"/>
    </sheetNames>
    <sheetDataSet>
      <sheetData sheetId="0" refreshError="1"/>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OKH"/>
      <sheetName val="QD-gia NB"/>
      <sheetName val="Than mua NB"/>
      <sheetName val="TONGHOP"/>
      <sheetName val="CTKTKT"/>
      <sheetName val="TIEUTHU"/>
      <sheetName val="P.CAP"/>
      <sheetName val="THZ"/>
      <sheetName val="DT"/>
      <sheetName val="CTGT"/>
      <sheetName val="TKHO"/>
      <sheetName val="CTGT (2)"/>
      <sheetName val="KLCV"/>
      <sheetName val="LDTL"/>
      <sheetName val="GIA-NB"/>
      <sheetName val="DMLD"/>
      <sheetName val="BANGMA"/>
      <sheetName val="Sheet1"/>
      <sheetName val="BC"/>
      <sheetName val="00000000"/>
      <sheetName val="10000000"/>
      <sheetName val="00000001"/>
      <sheetName val="00000002"/>
      <sheetName val="00000003"/>
      <sheetName val="00000004"/>
      <sheetName val="XXXXXXXX"/>
      <sheetName val="XXXXXXX0"/>
      <sheetName val="XXXXXXX1"/>
      <sheetName val="00000005"/>
      <sheetName val="00000006"/>
      <sheetName val="00000007"/>
      <sheetName val="00000008"/>
      <sheetName val="00000009"/>
      <sheetName val="0000000a"/>
      <sheetName val="XL4Poppy"/>
      <sheetName val="簐愑⁀⁀?⃀à_x0014_¦ሱ&quot;簐愑⁀⁀?⃀à_x0014_\1ሱ 簐愑⁀⁀?⃀à_x0014_¦"/>
      <sheetName val="簐愑⁀⁀_x0000_⃀à_x0014_¦ሱ&quot;簐愑⁀⁀_x0000_⃀à_x0014_\1ሱ 簐愑⁀⁀_x0000_⃀à_x0014_¦"/>
      <sheetName val="ND"/>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dgct"/>
      <sheetName val="dtct"/>
      <sheetName val="gvl"/>
      <sheetName val="Sheet10"/>
      <sheetName val="Sheet11"/>
      <sheetName val="Sheet12"/>
      <sheetName val="Sheet13"/>
      <sheetName val="Sheet14"/>
      <sheetName val="Sheet15"/>
      <sheetName val="Sheet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t="str">
            <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t="str">
            <v/>
          </cell>
        </row>
        <row r="19">
          <cell r="G19" t="str">
            <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t="str">
            <v/>
          </cell>
        </row>
        <row r="33">
          <cell r="G33" t="str">
            <v/>
          </cell>
        </row>
        <row r="34">
          <cell r="G34" t="str">
            <v/>
          </cell>
        </row>
        <row r="35">
          <cell r="G35" t="str">
            <v/>
          </cell>
        </row>
        <row r="36">
          <cell r="G36" t="str">
            <v/>
          </cell>
        </row>
        <row r="37">
          <cell r="G37" t="str">
            <v/>
          </cell>
        </row>
        <row r="38">
          <cell r="G38" t="str">
            <v/>
          </cell>
        </row>
        <row r="39">
          <cell r="G39" t="str">
            <v/>
          </cell>
        </row>
        <row r="40">
          <cell r="G40" t="str">
            <v/>
          </cell>
        </row>
        <row r="41">
          <cell r="G41" t="str">
            <v/>
          </cell>
        </row>
        <row r="42">
          <cell r="G42" t="str">
            <v/>
          </cell>
        </row>
        <row r="43">
          <cell r="G43" t="str">
            <v/>
          </cell>
        </row>
        <row r="44">
          <cell r="G44" t="str">
            <v/>
          </cell>
        </row>
        <row r="45">
          <cell r="G45" t="str">
            <v/>
          </cell>
        </row>
        <row r="46">
          <cell r="G46" t="str">
            <v/>
          </cell>
        </row>
        <row r="47">
          <cell r="G47" t="str">
            <v/>
          </cell>
        </row>
        <row r="48">
          <cell r="G48" t="str">
            <v/>
          </cell>
        </row>
        <row r="49">
          <cell r="G49" t="str">
            <v/>
          </cell>
        </row>
        <row r="50">
          <cell r="G50" t="str">
            <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t="str">
            <v/>
          </cell>
        </row>
        <row r="62">
          <cell r="G62" t="str">
            <v/>
          </cell>
        </row>
        <row r="63">
          <cell r="G63" t="str">
            <v/>
          </cell>
        </row>
        <row r="64">
          <cell r="G64" t="str">
            <v/>
          </cell>
        </row>
        <row r="65">
          <cell r="G65" t="str">
            <v/>
          </cell>
        </row>
        <row r="66">
          <cell r="G66" t="str">
            <v>1KhÊu than</v>
          </cell>
        </row>
        <row r="67">
          <cell r="G67" t="str">
            <v>1KhÊu than</v>
          </cell>
        </row>
        <row r="68">
          <cell r="G68" t="str">
            <v/>
          </cell>
        </row>
        <row r="69">
          <cell r="G69" t="str">
            <v/>
          </cell>
        </row>
        <row r="70">
          <cell r="G70" t="str">
            <v/>
          </cell>
        </row>
        <row r="71">
          <cell r="G71" t="str">
            <v/>
          </cell>
        </row>
        <row r="72">
          <cell r="G72" t="str">
            <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t="str">
            <v/>
          </cell>
        </row>
        <row r="80">
          <cell r="G80" t="str">
            <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t="str">
            <v/>
          </cell>
        </row>
        <row r="89">
          <cell r="G89" t="str">
            <v/>
          </cell>
        </row>
        <row r="90">
          <cell r="G90" t="str">
            <v>1lß CBSX</v>
          </cell>
        </row>
        <row r="91">
          <cell r="G91" t="str">
            <v>1lß CBSX</v>
          </cell>
        </row>
        <row r="92">
          <cell r="G92" t="str">
            <v/>
          </cell>
        </row>
        <row r="93">
          <cell r="G93" t="str">
            <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t="str">
            <v/>
          </cell>
        </row>
        <row r="103">
          <cell r="G103" t="str">
            <v/>
          </cell>
        </row>
        <row r="104">
          <cell r="G104" t="str">
            <v/>
          </cell>
        </row>
        <row r="105">
          <cell r="G105" t="str">
            <v/>
          </cell>
        </row>
        <row r="106">
          <cell r="G106" t="str">
            <v/>
          </cell>
        </row>
        <row r="107">
          <cell r="G107" t="str">
            <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t="str">
            <v/>
          </cell>
        </row>
        <row r="118">
          <cell r="G118" t="str">
            <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t="str">
            <v/>
          </cell>
        </row>
        <row r="126">
          <cell r="G126" t="str">
            <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t="str">
            <v/>
          </cell>
        </row>
        <row r="138">
          <cell r="G138" t="str">
            <v/>
          </cell>
        </row>
        <row r="139">
          <cell r="G139" t="str">
            <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t="str">
            <v/>
          </cell>
        </row>
        <row r="147">
          <cell r="G147" t="str">
            <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t="str">
            <v/>
          </cell>
        </row>
        <row r="162">
          <cell r="G162" t="str">
            <v/>
          </cell>
        </row>
        <row r="163">
          <cell r="G163" t="str">
            <v/>
          </cell>
        </row>
        <row r="164">
          <cell r="G164" t="str">
            <v>1khÊu than</v>
          </cell>
        </row>
        <row r="165">
          <cell r="G165" t="str">
            <v>1khÊu than</v>
          </cell>
        </row>
        <row r="166">
          <cell r="G166" t="str">
            <v>1khÊu than</v>
          </cell>
        </row>
        <row r="167">
          <cell r="G167" t="str">
            <v>1khÊu than</v>
          </cell>
        </row>
        <row r="168">
          <cell r="G168" t="str">
            <v/>
          </cell>
        </row>
        <row r="169">
          <cell r="G169" t="str">
            <v/>
          </cell>
        </row>
        <row r="170">
          <cell r="G170" t="str">
            <v/>
          </cell>
        </row>
        <row r="171">
          <cell r="G171" t="str">
            <v>1lß CBSX</v>
          </cell>
        </row>
        <row r="172">
          <cell r="G172" t="str">
            <v>1lß CBSX</v>
          </cell>
        </row>
        <row r="173">
          <cell r="G173" t="str">
            <v/>
          </cell>
        </row>
        <row r="174">
          <cell r="G174" t="str">
            <v/>
          </cell>
        </row>
        <row r="175">
          <cell r="G175" t="str">
            <v/>
          </cell>
        </row>
        <row r="176">
          <cell r="G176" t="str">
            <v>1khÊu than</v>
          </cell>
        </row>
        <row r="177">
          <cell r="G177" t="str">
            <v>1khÊu than</v>
          </cell>
        </row>
        <row r="178">
          <cell r="G178" t="str">
            <v/>
          </cell>
        </row>
        <row r="179">
          <cell r="G179" t="str">
            <v/>
          </cell>
        </row>
        <row r="181">
          <cell r="G181" t="str">
            <v/>
          </cell>
        </row>
        <row r="182">
          <cell r="G182" t="str">
            <v/>
          </cell>
        </row>
        <row r="183">
          <cell r="G183" t="str">
            <v/>
          </cell>
        </row>
        <row r="184">
          <cell r="G184" t="str">
            <v/>
          </cell>
        </row>
        <row r="185">
          <cell r="G185" t="str">
            <v>1khÊu than</v>
          </cell>
        </row>
        <row r="186">
          <cell r="G186" t="str">
            <v>1khÊu than</v>
          </cell>
        </row>
        <row r="187">
          <cell r="G187" t="str">
            <v/>
          </cell>
        </row>
        <row r="188">
          <cell r="G188" t="str">
            <v/>
          </cell>
        </row>
        <row r="189">
          <cell r="G189" t="str">
            <v/>
          </cell>
        </row>
        <row r="190">
          <cell r="G190" t="str">
            <v>1lß CBSX</v>
          </cell>
        </row>
        <row r="191">
          <cell r="G191" t="str">
            <v>1lß CBSX</v>
          </cell>
        </row>
        <row r="192">
          <cell r="G192" t="str">
            <v/>
          </cell>
        </row>
        <row r="193">
          <cell r="G193" t="str">
            <v/>
          </cell>
        </row>
        <row r="194">
          <cell r="G194" t="str">
            <v>1khÊu than</v>
          </cell>
        </row>
        <row r="195">
          <cell r="G195" t="str">
            <v>1khÊu than</v>
          </cell>
        </row>
        <row r="196">
          <cell r="G196" t="str">
            <v/>
          </cell>
        </row>
        <row r="197">
          <cell r="G197" t="str">
            <v/>
          </cell>
        </row>
        <row r="198">
          <cell r="G198" t="str">
            <v/>
          </cell>
        </row>
        <row r="199">
          <cell r="G199" t="str">
            <v>1khÊu than</v>
          </cell>
        </row>
        <row r="200">
          <cell r="G200" t="str">
            <v>1khÊu than</v>
          </cell>
        </row>
        <row r="201">
          <cell r="G201" t="str">
            <v>1khÊu than</v>
          </cell>
        </row>
        <row r="202">
          <cell r="G202" t="str">
            <v/>
          </cell>
        </row>
        <row r="203">
          <cell r="G203" t="str">
            <v/>
          </cell>
        </row>
        <row r="204">
          <cell r="G204" t="str">
            <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t="str">
            <v/>
          </cell>
        </row>
        <row r="213">
          <cell r="G213" t="str">
            <v/>
          </cell>
        </row>
        <row r="214">
          <cell r="G214" t="str">
            <v/>
          </cell>
        </row>
        <row r="215">
          <cell r="G215" t="str">
            <v>1lß CBSX</v>
          </cell>
        </row>
        <row r="216">
          <cell r="G216" t="str">
            <v>1lß CBSX</v>
          </cell>
        </row>
        <row r="217">
          <cell r="G217" t="str">
            <v/>
          </cell>
        </row>
        <row r="218">
          <cell r="G218" t="str">
            <v/>
          </cell>
        </row>
        <row r="219">
          <cell r="G219" t="str">
            <v/>
          </cell>
        </row>
        <row r="220">
          <cell r="G220" t="str">
            <v>1khÊu than</v>
          </cell>
        </row>
        <row r="221">
          <cell r="G221" t="str">
            <v>1khÊu than</v>
          </cell>
        </row>
        <row r="222">
          <cell r="G222" t="str">
            <v>1khÊu than</v>
          </cell>
        </row>
        <row r="223">
          <cell r="G223" t="str">
            <v>1khÊu than</v>
          </cell>
        </row>
        <row r="224">
          <cell r="G224" t="str">
            <v>1khÊu than</v>
          </cell>
        </row>
        <row r="225">
          <cell r="G225" t="str">
            <v/>
          </cell>
        </row>
        <row r="226">
          <cell r="G226" t="str">
            <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t="str">
            <v/>
          </cell>
        </row>
        <row r="236">
          <cell r="G236" t="str">
            <v/>
          </cell>
        </row>
        <row r="237">
          <cell r="G237" t="str">
            <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t="str">
            <v/>
          </cell>
        </row>
        <row r="249">
          <cell r="G249" t="str">
            <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t="str">
            <v/>
          </cell>
        </row>
        <row r="259">
          <cell r="G259" t="str">
            <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t="str">
            <v/>
          </cell>
        </row>
        <row r="268">
          <cell r="G268" t="str">
            <v/>
          </cell>
        </row>
        <row r="269">
          <cell r="G269" t="str">
            <v>1khÊu than</v>
          </cell>
        </row>
        <row r="270">
          <cell r="G270" t="str">
            <v>1khÊu than</v>
          </cell>
        </row>
        <row r="271">
          <cell r="G271" t="str">
            <v>1khÊu than</v>
          </cell>
        </row>
        <row r="272">
          <cell r="G272" t="str">
            <v>1khÊu than</v>
          </cell>
        </row>
        <row r="273">
          <cell r="G273" t="str">
            <v>1khÊu than</v>
          </cell>
        </row>
        <row r="274">
          <cell r="G274" t="str">
            <v/>
          </cell>
        </row>
        <row r="275">
          <cell r="G275" t="str">
            <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t="str">
            <v/>
          </cell>
        </row>
        <row r="283">
          <cell r="G283" t="str">
            <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t="str">
            <v/>
          </cell>
        </row>
        <row r="298">
          <cell r="G298" t="str">
            <v/>
          </cell>
        </row>
        <row r="299">
          <cell r="G299" t="str">
            <v/>
          </cell>
        </row>
        <row r="300">
          <cell r="G300" t="str">
            <v/>
          </cell>
        </row>
        <row r="301">
          <cell r="G301" t="str">
            <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t="str">
            <v/>
          </cell>
        </row>
        <row r="311">
          <cell r="G311" t="str">
            <v/>
          </cell>
        </row>
        <row r="312">
          <cell r="G312" t="str">
            <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t="str">
            <v/>
          </cell>
        </row>
        <row r="323">
          <cell r="G323" t="str">
            <v/>
          </cell>
        </row>
        <row r="324">
          <cell r="G324" t="str">
            <v>1lß CBSX</v>
          </cell>
        </row>
        <row r="325">
          <cell r="G325" t="str">
            <v>1lß CBSX</v>
          </cell>
        </row>
        <row r="326">
          <cell r="G326" t="str">
            <v>1khÊu than</v>
          </cell>
        </row>
        <row r="327">
          <cell r="G327" t="str">
            <v>1khÊu than</v>
          </cell>
        </row>
        <row r="328">
          <cell r="G328" t="str">
            <v/>
          </cell>
        </row>
        <row r="329">
          <cell r="G329" t="str">
            <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t="str">
            <v/>
          </cell>
        </row>
        <row r="467">
          <cell r="G467" t="str">
            <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t="str">
            <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t="str">
            <v/>
          </cell>
        </row>
        <row r="490">
          <cell r="G490" t="str">
            <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t="str">
            <v/>
          </cell>
        </row>
        <row r="500">
          <cell r="G500" t="str">
            <v/>
          </cell>
        </row>
        <row r="501">
          <cell r="G501" t="str">
            <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t="str">
            <v/>
          </cell>
        </row>
        <row r="518">
          <cell r="G518" t="str">
            <v/>
          </cell>
        </row>
        <row r="519">
          <cell r="G519" t="str">
            <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t="str">
            <v/>
          </cell>
        </row>
        <row r="529">
          <cell r="G529" t="str">
            <v/>
          </cell>
        </row>
        <row r="530">
          <cell r="G530" t="str">
            <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t="str">
            <v/>
          </cell>
        </row>
        <row r="539">
          <cell r="G539" t="str">
            <v/>
          </cell>
        </row>
        <row r="540">
          <cell r="G540" t="str">
            <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t="str">
            <v/>
          </cell>
        </row>
        <row r="554">
          <cell r="G554" t="str">
            <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t="str">
            <v/>
          </cell>
        </row>
        <row r="563">
          <cell r="G563" t="str">
            <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t="str">
            <v/>
          </cell>
        </row>
        <row r="575">
          <cell r="G575" t="str">
            <v/>
          </cell>
        </row>
        <row r="576">
          <cell r="G576" t="str">
            <v/>
          </cell>
        </row>
        <row r="577">
          <cell r="G577" t="str">
            <v/>
          </cell>
        </row>
        <row r="578">
          <cell r="G578" t="str">
            <v>1lß CBSX</v>
          </cell>
        </row>
        <row r="579">
          <cell r="G579" t="str">
            <v>1lß CBSX</v>
          </cell>
        </row>
        <row r="580">
          <cell r="G580" t="str">
            <v>1lß CBSX</v>
          </cell>
        </row>
        <row r="581">
          <cell r="G581" t="str">
            <v>1lß CBSX</v>
          </cell>
        </row>
        <row r="582">
          <cell r="G582" t="str">
            <v>1lß CBSX</v>
          </cell>
        </row>
        <row r="583">
          <cell r="G583" t="str">
            <v/>
          </cell>
        </row>
        <row r="584">
          <cell r="G584" t="str">
            <v/>
          </cell>
        </row>
        <row r="585">
          <cell r="G585" t="str">
            <v/>
          </cell>
        </row>
        <row r="586">
          <cell r="G586" t="str">
            <v>1khÊu than</v>
          </cell>
        </row>
        <row r="587">
          <cell r="G587" t="str">
            <v>1khÊu than</v>
          </cell>
        </row>
        <row r="588">
          <cell r="G588" t="str">
            <v>1khÊu than</v>
          </cell>
        </row>
        <row r="589">
          <cell r="G589" t="str">
            <v>1khÊu than</v>
          </cell>
        </row>
        <row r="590">
          <cell r="G590" t="str">
            <v>1khÊu than</v>
          </cell>
        </row>
        <row r="591">
          <cell r="G591" t="str">
            <v/>
          </cell>
        </row>
        <row r="592">
          <cell r="G592" t="str">
            <v/>
          </cell>
        </row>
        <row r="593">
          <cell r="G593" t="str">
            <v>1khÊu than</v>
          </cell>
        </row>
        <row r="594">
          <cell r="G594" t="str">
            <v>1khÊu than</v>
          </cell>
        </row>
        <row r="595">
          <cell r="G595" t="str">
            <v>1khÊu than</v>
          </cell>
        </row>
        <row r="596">
          <cell r="G596" t="str">
            <v>1khÊu than</v>
          </cell>
        </row>
        <row r="597">
          <cell r="G597" t="str">
            <v/>
          </cell>
        </row>
        <row r="598">
          <cell r="G598" t="str">
            <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t="str">
            <v/>
          </cell>
        </row>
        <row r="614">
          <cell r="G614" t="str">
            <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t="str">
            <v/>
          </cell>
        </row>
        <row r="625">
          <cell r="G625" t="str">
            <v/>
          </cell>
        </row>
        <row r="626">
          <cell r="G626" t="str">
            <v/>
          </cell>
        </row>
        <row r="627">
          <cell r="G627" t="str">
            <v>1khÊu than</v>
          </cell>
        </row>
        <row r="628">
          <cell r="G628" t="str">
            <v>1khÊu than</v>
          </cell>
        </row>
        <row r="629">
          <cell r="G629" t="str">
            <v>1khÊu than</v>
          </cell>
        </row>
        <row r="630">
          <cell r="G630" t="str">
            <v/>
          </cell>
        </row>
        <row r="631">
          <cell r="G631" t="str">
            <v/>
          </cell>
        </row>
        <row r="632">
          <cell r="G632" t="str">
            <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t="str">
            <v/>
          </cell>
        </row>
        <row r="642">
          <cell r="G642" t="str">
            <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t="str">
            <v/>
          </cell>
        </row>
        <row r="653">
          <cell r="G653" t="str">
            <v/>
          </cell>
        </row>
        <row r="654">
          <cell r="G654" t="str">
            <v>1khÊu than</v>
          </cell>
        </row>
        <row r="655">
          <cell r="G655" t="str">
            <v>1khÊu than</v>
          </cell>
        </row>
        <row r="656">
          <cell r="G656" t="str">
            <v/>
          </cell>
        </row>
        <row r="657">
          <cell r="G657" t="str">
            <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t="str">
            <v/>
          </cell>
        </row>
        <row r="667">
          <cell r="G667" t="str">
            <v/>
          </cell>
        </row>
        <row r="668">
          <cell r="G668" t="str">
            <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t="str">
            <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t="str">
            <v/>
          </cell>
        </row>
        <row r="696">
          <cell r="G696" t="str">
            <v/>
          </cell>
        </row>
        <row r="697">
          <cell r="G697" t="str">
            <v/>
          </cell>
        </row>
        <row r="698">
          <cell r="G698" t="str">
            <v>1lß CBSX</v>
          </cell>
        </row>
        <row r="699">
          <cell r="G699" t="str">
            <v>1lß CBSX</v>
          </cell>
        </row>
        <row r="700">
          <cell r="G700" t="str">
            <v>1lß CBSX</v>
          </cell>
        </row>
        <row r="701">
          <cell r="G701" t="str">
            <v>1lß CBSX</v>
          </cell>
        </row>
        <row r="702">
          <cell r="G702" t="str">
            <v/>
          </cell>
        </row>
        <row r="703">
          <cell r="G703" t="str">
            <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t="str">
            <v/>
          </cell>
        </row>
        <row r="716">
          <cell r="G716" t="str">
            <v/>
          </cell>
        </row>
        <row r="717">
          <cell r="G717" t="str">
            <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t="str">
            <v/>
          </cell>
        </row>
        <row r="725">
          <cell r="G725" t="str">
            <v/>
          </cell>
        </row>
        <row r="726">
          <cell r="G726" t="str">
            <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t="str">
            <v/>
          </cell>
        </row>
        <row r="735">
          <cell r="G735" t="str">
            <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t="str">
            <v/>
          </cell>
        </row>
        <row r="745">
          <cell r="G745" t="str">
            <v/>
          </cell>
        </row>
        <row r="746">
          <cell r="G746" t="str">
            <v/>
          </cell>
        </row>
        <row r="747">
          <cell r="G747" t="str">
            <v>1khÊu than</v>
          </cell>
        </row>
        <row r="748">
          <cell r="G748" t="str">
            <v>1khÊu than</v>
          </cell>
        </row>
        <row r="749">
          <cell r="G749" t="str">
            <v/>
          </cell>
        </row>
        <row r="750">
          <cell r="G750" t="str">
            <v/>
          </cell>
        </row>
        <row r="751">
          <cell r="G751" t="str">
            <v/>
          </cell>
        </row>
        <row r="752">
          <cell r="G752" t="str">
            <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t="str">
            <v/>
          </cell>
        </row>
        <row r="878">
          <cell r="G878" t="str">
            <v/>
          </cell>
        </row>
        <row r="879">
          <cell r="G879" t="str">
            <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t="str">
            <v/>
          </cell>
        </row>
        <row r="922">
          <cell r="G922" t="str">
            <v/>
          </cell>
        </row>
        <row r="923">
          <cell r="G923" t="str">
            <v>1khÊu than</v>
          </cell>
        </row>
        <row r="924">
          <cell r="G924" t="str">
            <v>1khÊu than</v>
          </cell>
        </row>
        <row r="925">
          <cell r="G925" t="str">
            <v>1khÊu than</v>
          </cell>
        </row>
        <row r="926">
          <cell r="G926" t="str">
            <v/>
          </cell>
        </row>
        <row r="927">
          <cell r="G927" t="str">
            <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t="str">
            <v/>
          </cell>
        </row>
        <row r="936">
          <cell r="G936" t="str">
            <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t="str">
            <v/>
          </cell>
        </row>
        <row r="947">
          <cell r="G947" t="str">
            <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t="str">
            <v/>
          </cell>
        </row>
        <row r="956">
          <cell r="G956" t="str">
            <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t="str">
            <v/>
          </cell>
        </row>
        <row r="968">
          <cell r="G968" t="str">
            <v/>
          </cell>
        </row>
        <row r="969">
          <cell r="G969" t="str">
            <v/>
          </cell>
        </row>
        <row r="970">
          <cell r="G970" t="str">
            <v>1lß CBSX</v>
          </cell>
        </row>
        <row r="971">
          <cell r="G971" t="str">
            <v>1lß CBSX</v>
          </cell>
        </row>
        <row r="972">
          <cell r="G972" t="str">
            <v/>
          </cell>
        </row>
        <row r="973">
          <cell r="G973" t="str">
            <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t="str">
            <v/>
          </cell>
        </row>
        <row r="984">
          <cell r="G984" t="str">
            <v/>
          </cell>
        </row>
        <row r="985">
          <cell r="G985" t="str">
            <v/>
          </cell>
        </row>
        <row r="986">
          <cell r="G986" t="str">
            <v>1khÊu than</v>
          </cell>
        </row>
        <row r="987">
          <cell r="G987" t="str">
            <v>1khÊu than</v>
          </cell>
        </row>
        <row r="988">
          <cell r="G988" t="str">
            <v>1khÊu than</v>
          </cell>
        </row>
        <row r="989">
          <cell r="G989" t="str">
            <v/>
          </cell>
        </row>
        <row r="990">
          <cell r="G990" t="str">
            <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t="str">
            <v/>
          </cell>
        </row>
        <row r="998">
          <cell r="G998" t="str">
            <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t="str">
            <v/>
          </cell>
        </row>
        <row r="1009">
          <cell r="G1009" t="str">
            <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t="str">
            <v/>
          </cell>
        </row>
        <row r="1023">
          <cell r="G1023" t="str">
            <v/>
          </cell>
        </row>
        <row r="1024">
          <cell r="G1024" t="str">
            <v/>
          </cell>
        </row>
        <row r="1025">
          <cell r="G1025" t="str">
            <v>1khÊu than</v>
          </cell>
        </row>
        <row r="1026">
          <cell r="G1026" t="str">
            <v>1lß CBSX</v>
          </cell>
        </row>
        <row r="1027">
          <cell r="G1027" t="str">
            <v>1lß CBSX</v>
          </cell>
        </row>
        <row r="1028">
          <cell r="G1028" t="str">
            <v>1khÊu than</v>
          </cell>
        </row>
        <row r="1029">
          <cell r="G1029" t="str">
            <v>1khÊu than</v>
          </cell>
        </row>
        <row r="1030">
          <cell r="G1030" t="str">
            <v/>
          </cell>
        </row>
        <row r="1031">
          <cell r="G1031" t="str">
            <v/>
          </cell>
        </row>
        <row r="1032">
          <cell r="G1032" t="str">
            <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t="str">
            <v/>
          </cell>
        </row>
        <row r="1045">
          <cell r="G1045" t="str">
            <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t="str">
            <v/>
          </cell>
        </row>
        <row r="1053">
          <cell r="G1053" t="str">
            <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t="str">
            <v/>
          </cell>
        </row>
        <row r="1067">
          <cell r="G1067" t="str">
            <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t="str">
            <v/>
          </cell>
        </row>
        <row r="1074">
          <cell r="G1074" t="str">
            <v/>
          </cell>
        </row>
        <row r="1075">
          <cell r="G1075" t="str">
            <v/>
          </cell>
        </row>
        <row r="1076">
          <cell r="G1076" t="str">
            <v>1lß CBSX</v>
          </cell>
        </row>
        <row r="1077">
          <cell r="G1077" t="str">
            <v>1lß CBSX</v>
          </cell>
        </row>
        <row r="1078">
          <cell r="G1078" t="str">
            <v>1lß CBSX</v>
          </cell>
        </row>
        <row r="1079">
          <cell r="G1079" t="str">
            <v>1khÊu than</v>
          </cell>
        </row>
        <row r="1080">
          <cell r="G1080" t="str">
            <v>1khÊu than</v>
          </cell>
        </row>
        <row r="1081">
          <cell r="G1081" t="str">
            <v/>
          </cell>
        </row>
        <row r="1082">
          <cell r="G1082" t="str">
            <v/>
          </cell>
        </row>
        <row r="1083">
          <cell r="G1083" t="str">
            <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t="str">
            <v/>
          </cell>
        </row>
        <row r="1097">
          <cell r="G1097" t="str">
            <v/>
          </cell>
        </row>
        <row r="1098">
          <cell r="G1098" t="str">
            <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t="str">
            <v/>
          </cell>
        </row>
        <row r="1107">
          <cell r="G1107" t="str">
            <v/>
          </cell>
        </row>
        <row r="1108">
          <cell r="G1108" t="str">
            <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t="str">
            <v/>
          </cell>
        </row>
        <row r="1127">
          <cell r="G1127" t="str">
            <v/>
          </cell>
        </row>
        <row r="1128">
          <cell r="G1128" t="str">
            <v/>
          </cell>
        </row>
        <row r="1129">
          <cell r="G1129" t="str">
            <v>1lß CBSX</v>
          </cell>
        </row>
        <row r="1130">
          <cell r="G1130" t="str">
            <v>1lß CBSX</v>
          </cell>
        </row>
        <row r="1131">
          <cell r="G1131" t="str">
            <v>1lß CBSX</v>
          </cell>
        </row>
        <row r="1132">
          <cell r="G1132" t="str">
            <v>1khÊu than</v>
          </cell>
        </row>
        <row r="1133">
          <cell r="G1133" t="str">
            <v>1khÊu than</v>
          </cell>
        </row>
        <row r="1134">
          <cell r="G1134" t="str">
            <v/>
          </cell>
        </row>
        <row r="1135">
          <cell r="G1135" t="str">
            <v/>
          </cell>
        </row>
        <row r="1136">
          <cell r="G1136" t="str">
            <v/>
          </cell>
        </row>
        <row r="1137">
          <cell r="G1137" t="str">
            <v>1khÊu than</v>
          </cell>
        </row>
        <row r="1138">
          <cell r="G1138" t="str">
            <v>1khÊu than</v>
          </cell>
        </row>
        <row r="1139">
          <cell r="G1139" t="str">
            <v>1khÊu than</v>
          </cell>
        </row>
        <row r="1140">
          <cell r="G1140" t="str">
            <v>1khÊu than</v>
          </cell>
        </row>
        <row r="1141">
          <cell r="G1141" t="str">
            <v/>
          </cell>
        </row>
        <row r="1142">
          <cell r="G1142" t="str">
            <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t="str">
            <v/>
          </cell>
        </row>
        <row r="1159">
          <cell r="G1159" t="str">
            <v/>
          </cell>
        </row>
        <row r="1160">
          <cell r="G1160" t="str">
            <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t="str">
            <v/>
          </cell>
        </row>
        <row r="1171">
          <cell r="G1171" t="str">
            <v/>
          </cell>
        </row>
        <row r="1172">
          <cell r="G1172" t="str">
            <v/>
          </cell>
        </row>
        <row r="1173">
          <cell r="G1173" t="str">
            <v/>
          </cell>
        </row>
        <row r="1174">
          <cell r="G1174" t="str">
            <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t="str">
            <v/>
          </cell>
        </row>
        <row r="1197">
          <cell r="G1197" t="str">
            <v/>
          </cell>
        </row>
        <row r="1198">
          <cell r="G1198" t="str">
            <v/>
          </cell>
        </row>
        <row r="1199">
          <cell r="G1199" t="str">
            <v>1khÊu than</v>
          </cell>
        </row>
        <row r="1200">
          <cell r="G1200" t="str">
            <v>1khÊu than</v>
          </cell>
        </row>
        <row r="1201">
          <cell r="G1201" t="str">
            <v>1khÊu than</v>
          </cell>
        </row>
        <row r="1202">
          <cell r="G1202" t="str">
            <v>1khÊu than</v>
          </cell>
        </row>
        <row r="1203">
          <cell r="G1203" t="str">
            <v/>
          </cell>
        </row>
        <row r="1204">
          <cell r="G1204" t="str">
            <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t="str">
            <v/>
          </cell>
        </row>
        <row r="1216">
          <cell r="G1216" t="str">
            <v/>
          </cell>
        </row>
        <row r="1217">
          <cell r="G1217" t="str">
            <v>1khÊu than</v>
          </cell>
        </row>
        <row r="1218">
          <cell r="G1218" t="str">
            <v>1khÊu than</v>
          </cell>
        </row>
        <row r="1219">
          <cell r="G1219" t="str">
            <v/>
          </cell>
        </row>
        <row r="1220">
          <cell r="G1220" t="str">
            <v/>
          </cell>
        </row>
        <row r="1221">
          <cell r="G1221" t="str">
            <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t="str">
            <v/>
          </cell>
        </row>
        <row r="1325">
          <cell r="G1325" t="str">
            <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t="str">
            <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t="str">
            <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t="str">
            <v/>
          </cell>
        </row>
        <row r="1828">
          <cell r="G1828" t="str">
            <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t="str">
            <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t="str">
            <v/>
          </cell>
        </row>
        <row r="2279">
          <cell r="G2279" t="str">
            <v/>
          </cell>
        </row>
        <row r="2280">
          <cell r="G2280" t="str">
            <v/>
          </cell>
        </row>
        <row r="2281">
          <cell r="G2281" t="str">
            <v/>
          </cell>
        </row>
        <row r="2282">
          <cell r="G2282" t="str">
            <v/>
          </cell>
        </row>
        <row r="2283">
          <cell r="G2283" t="str">
            <v/>
          </cell>
        </row>
        <row r="2284">
          <cell r="G2284" t="str">
            <v/>
          </cell>
        </row>
        <row r="2285">
          <cell r="G2285" t="str">
            <v>33113</v>
          </cell>
        </row>
        <row r="2286">
          <cell r="G2286" t="str">
            <v>33113</v>
          </cell>
        </row>
        <row r="2287">
          <cell r="G2287" t="str">
            <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t="str">
            <v/>
          </cell>
        </row>
        <row r="2316">
          <cell r="G2316" t="str">
            <v/>
          </cell>
        </row>
        <row r="2317">
          <cell r="G2317" t="str">
            <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t="str">
            <v/>
          </cell>
        </row>
        <row r="2326">
          <cell r="G2326" t="str">
            <v>2vËn t¶i</v>
          </cell>
        </row>
        <row r="2327">
          <cell r="G2327" t="str">
            <v>2vËn t¶i</v>
          </cell>
        </row>
        <row r="2328">
          <cell r="G2328" t="str">
            <v>2vËn t¶i</v>
          </cell>
        </row>
        <row r="2329">
          <cell r="G2329" t="str">
            <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t="str">
            <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t="str">
            <v/>
          </cell>
        </row>
        <row r="2837">
          <cell r="G2837" t="str">
            <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t="str">
            <v/>
          </cell>
        </row>
        <row r="2856">
          <cell r="G2856" t="str">
            <v/>
          </cell>
        </row>
        <row r="2857">
          <cell r="G2857" t="str">
            <v/>
          </cell>
        </row>
        <row r="2858">
          <cell r="G2858" t="str">
            <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t="str">
            <v/>
          </cell>
        </row>
        <row r="2872">
          <cell r="G2872" t="str">
            <v/>
          </cell>
        </row>
        <row r="2873">
          <cell r="G2873" t="str">
            <v/>
          </cell>
        </row>
        <row r="2874">
          <cell r="G2874" t="str">
            <v/>
          </cell>
        </row>
        <row r="2875">
          <cell r="G2875" t="str">
            <v/>
          </cell>
        </row>
        <row r="2876">
          <cell r="G2876" t="str">
            <v/>
          </cell>
        </row>
        <row r="2877">
          <cell r="G2877" t="str">
            <v/>
          </cell>
        </row>
        <row r="2878">
          <cell r="G2878" t="str">
            <v/>
          </cell>
        </row>
        <row r="2879">
          <cell r="G2879" t="str">
            <v/>
          </cell>
        </row>
        <row r="2880">
          <cell r="G2880" t="str">
            <v/>
          </cell>
        </row>
        <row r="2881">
          <cell r="G2881" t="str">
            <v>1VPXN</v>
          </cell>
        </row>
        <row r="2882">
          <cell r="G2882" t="str">
            <v/>
          </cell>
        </row>
        <row r="2883">
          <cell r="G2883" t="str">
            <v/>
          </cell>
        </row>
        <row r="2884">
          <cell r="G2884" t="str">
            <v/>
          </cell>
        </row>
        <row r="2885">
          <cell r="G2885" t="str">
            <v/>
          </cell>
        </row>
        <row r="2886">
          <cell r="G2886" t="str">
            <v/>
          </cell>
        </row>
        <row r="2887">
          <cell r="G2887" t="str">
            <v/>
          </cell>
        </row>
        <row r="2888">
          <cell r="G2888" t="str">
            <v/>
          </cell>
        </row>
        <row r="2889">
          <cell r="G2889" t="str">
            <v/>
          </cell>
        </row>
        <row r="2890">
          <cell r="G2890" t="str">
            <v/>
          </cell>
        </row>
        <row r="2891">
          <cell r="G2891" t="str">
            <v/>
          </cell>
        </row>
        <row r="2892">
          <cell r="G289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Sheet2"/>
      <sheetName val="Sheet3"/>
      <sheetName val="KL"/>
      <sheetName val="THKL"/>
      <sheetName val="CHIETTINH"/>
      <sheetName val="SON"/>
      <sheetName val="DT chi tiet"/>
      <sheetName val="Don gia chung vat lieu chinh"/>
      <sheetName val="TH kinh phi"/>
      <sheetName val="bia"/>
      <sheetName val="SX"/>
      <sheetName val="00000000"/>
      <sheetName val="XXXXXXXX"/>
      <sheetName val="XXXXXXX0"/>
      <sheetName val="tuong"/>
      <sheetName val="CHITIET VL-NC-TT -1p"/>
      <sheetName val="CHITIET VL-NC-TT-3p"/>
      <sheetName val="TDTKP1"/>
      <sheetName val="KPVC-BD "/>
      <sheetName val="COAT&amp;WRAP-QIOT-#3"/>
      <sheetName val="PNT-QUOT-#3"/>
      <sheetName val="Giai trinh"/>
      <sheetName val="gvl"/>
      <sheetName val="HN"/>
      <sheetName val="Du_lieu"/>
      <sheetName val="SL dau ti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s>
    <sheetDataSet>
      <sheetData sheetId="0"/>
      <sheetData sheetId="1"/>
      <sheetData sheetId="2"/>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Hanton155"/>
      <sheetName val="Tonghop"/>
      <sheetName val="SCT"/>
      <sheetName val="XXXXXXXX"/>
    </sheetNames>
    <sheetDataSet>
      <sheetData sheetId="0" refreshError="1"/>
      <sheetData sheetId="1" refreshError="1"/>
      <sheetData sheetId="2" refreshError="1"/>
      <sheetData sheetId="3" refreshError="1"/>
      <sheetData sheetId="4" refreshError="1">
        <row r="7">
          <cell r="O7" t="str">
            <v>Thµnh tiÒn</v>
          </cell>
        </row>
        <row r="10">
          <cell r="O10">
            <v>52300000</v>
          </cell>
        </row>
        <row r="11">
          <cell r="O11">
            <v>100000</v>
          </cell>
        </row>
        <row r="12">
          <cell r="O12">
            <v>40000000</v>
          </cell>
        </row>
        <row r="13">
          <cell r="O13">
            <v>100000</v>
          </cell>
        </row>
        <row r="14">
          <cell r="O14">
            <v>1000000</v>
          </cell>
        </row>
        <row r="15">
          <cell r="O15">
            <v>10000</v>
          </cell>
        </row>
        <row r="16">
          <cell r="O16">
            <v>40000</v>
          </cell>
        </row>
        <row r="17">
          <cell r="O17">
            <v>10000000</v>
          </cell>
        </row>
        <row r="18">
          <cell r="O18">
            <v>1000000</v>
          </cell>
        </row>
        <row r="19">
          <cell r="O19">
            <v>0</v>
          </cell>
        </row>
        <row r="20">
          <cell r="O20">
            <v>0</v>
          </cell>
        </row>
        <row r="21">
          <cell r="O21">
            <v>50000</v>
          </cell>
        </row>
      </sheetData>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 tra KH tai san tang"/>
      <sheetName val="Kiem tra KH tai san giam"/>
      <sheetName val="Kiem tra khau hao trong ki"/>
      <sheetName val="KH nam 2006"/>
      <sheetName val="KH nam 2005"/>
      <sheetName val="Tickmarks"/>
      <sheetName val="so sanh doi chieu ms hoa"/>
      <sheetName val="Kiem tra KH tai san trong kì"/>
      <sheetName val="#REF"/>
    </sheetNames>
    <sheetDataSet>
      <sheetData sheetId="0"/>
      <sheetData sheetId="1"/>
      <sheetData sheetId="2"/>
      <sheetData sheetId="3" refreshError="1"/>
      <sheetData sheetId="4" refreshError="1"/>
      <sheetData sheetId="5"/>
      <sheetData sheetId="6" refreshError="1"/>
      <sheetData sheetId="7"/>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u"/>
      <sheetName val="chung loai"/>
      <sheetName val="tieu thu theo ho"/>
      <sheetName val="Xuat no bo"/>
      <sheetName val="D. thu NBo"/>
      <sheetName val="D.Thu"/>
      <sheetName val="ty le thu hoi"/>
      <sheetName val="Cac DV mua"/>
      <sheetName val="than mua sach"/>
      <sheetName val="chi "/>
      <sheetName val="gia co dinh"/>
      <sheetName val="B×a TK"/>
      <sheetName val="Sheet2"/>
      <sheetName val="Sheet1"/>
      <sheetName val=" cac dv trongnganh"/>
      <sheetName val="She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 tra KH tai san tang"/>
      <sheetName val="Tong hop tang tai san"/>
      <sheetName val="CMA_Samplings KTra TSHH tang"/>
      <sheetName val="Kiem tra KH tai san giam"/>
      <sheetName val="Kiem tra khau hao trong ki"/>
      <sheetName val="Tickmarks"/>
      <sheetName val="DI-ESTI"/>
    </sheetNames>
    <sheetDataSet>
      <sheetData sheetId="0"/>
      <sheetData sheetId="1"/>
      <sheetData sheetId="2"/>
      <sheetData sheetId="3"/>
      <sheetData sheetId="4"/>
      <sheetData sheetId="5"/>
      <sheetData sheetId="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OTAC"/>
      <sheetName val="CTBD"/>
      <sheetName val="CSDL"/>
      <sheetName val="PSI"/>
      <sheetName val="PSII"/>
      <sheetName val="PSIII"/>
      <sheetName val="PSIV"/>
      <sheetName val="BCDPS"/>
      <sheetName val="QTNS"/>
      <sheetName val="CDKT"/>
      <sheetName val="BCKQKD01"/>
      <sheetName val="BCKQ02"/>
      <sheetName val="BCKQ03"/>
      <sheetName val="BCDT"/>
      <sheetName val="BCLK"/>
      <sheetName val="LCTT"/>
      <sheetName val="TMINH"/>
      <sheetName val="TM2"/>
      <sheetName val="TM3"/>
      <sheetName val="TM4"/>
      <sheetName val="Sheet11"/>
      <sheetName val="Sheet3"/>
    </sheetNames>
    <sheetDataSet>
      <sheetData sheetId="0"/>
      <sheetData sheetId="1"/>
      <sheetData sheetId="2" refreshError="1"/>
      <sheetData sheetId="3"/>
      <sheetData sheetId="4"/>
      <sheetData sheetId="5" refreshError="1">
        <row r="1">
          <cell r="F1" t="str">
            <v>Nî</v>
          </cell>
          <cell r="G1" t="str">
            <v>Cã</v>
          </cell>
        </row>
        <row r="2">
          <cell r="F2">
            <v>911</v>
          </cell>
          <cell r="G2">
            <v>642</v>
          </cell>
        </row>
        <row r="3">
          <cell r="F3">
            <v>911</v>
          </cell>
          <cell r="G3" t="str">
            <v>142.2</v>
          </cell>
        </row>
        <row r="5">
          <cell r="A5" t="str">
            <v>Nî</v>
          </cell>
          <cell r="B5" t="str">
            <v>Cã</v>
          </cell>
          <cell r="C5" t="str">
            <v>N/s¸ch</v>
          </cell>
          <cell r="D5" t="str">
            <v>Sè tiÒn</v>
          </cell>
        </row>
        <row r="6">
          <cell r="A6" t="str">
            <v/>
          </cell>
          <cell r="B6" t="str">
            <v/>
          </cell>
          <cell r="C6">
            <v>0</v>
          </cell>
          <cell r="D6">
            <v>0</v>
          </cell>
        </row>
        <row r="7">
          <cell r="A7" t="str">
            <v/>
          </cell>
          <cell r="B7" t="str">
            <v/>
          </cell>
          <cell r="C7">
            <v>0</v>
          </cell>
          <cell r="D7">
            <v>0</v>
          </cell>
        </row>
        <row r="8">
          <cell r="A8" t="str">
            <v/>
          </cell>
          <cell r="B8" t="str">
            <v/>
          </cell>
          <cell r="C8">
            <v>0</v>
          </cell>
          <cell r="D8">
            <v>0</v>
          </cell>
        </row>
        <row r="9">
          <cell r="A9" t="str">
            <v/>
          </cell>
          <cell r="B9" t="str">
            <v/>
          </cell>
          <cell r="C9">
            <v>0</v>
          </cell>
          <cell r="D9">
            <v>0</v>
          </cell>
        </row>
        <row r="10">
          <cell r="A10" t="str">
            <v/>
          </cell>
          <cell r="B10" t="str">
            <v/>
          </cell>
          <cell r="C10">
            <v>0</v>
          </cell>
          <cell r="D10">
            <v>0</v>
          </cell>
        </row>
        <row r="11">
          <cell r="A11" t="str">
            <v/>
          </cell>
          <cell r="B11" t="str">
            <v/>
          </cell>
          <cell r="C11">
            <v>0</v>
          </cell>
          <cell r="D11">
            <v>0</v>
          </cell>
        </row>
        <row r="12">
          <cell r="A12" t="str">
            <v/>
          </cell>
          <cell r="B12" t="str">
            <v/>
          </cell>
          <cell r="C12">
            <v>0</v>
          </cell>
          <cell r="D12">
            <v>0</v>
          </cell>
        </row>
        <row r="13">
          <cell r="A13" t="str">
            <v/>
          </cell>
          <cell r="B13" t="str">
            <v/>
          </cell>
          <cell r="C13">
            <v>0</v>
          </cell>
          <cell r="D13">
            <v>0</v>
          </cell>
        </row>
        <row r="14">
          <cell r="A14" t="str">
            <v/>
          </cell>
          <cell r="B14" t="str">
            <v/>
          </cell>
          <cell r="C14">
            <v>0</v>
          </cell>
          <cell r="D14">
            <v>0</v>
          </cell>
        </row>
        <row r="15">
          <cell r="A15" t="str">
            <v/>
          </cell>
          <cell r="B15" t="str">
            <v/>
          </cell>
          <cell r="C15">
            <v>0</v>
          </cell>
          <cell r="D15">
            <v>0</v>
          </cell>
        </row>
        <row r="16">
          <cell r="A16" t="str">
            <v/>
          </cell>
          <cell r="B16" t="str">
            <v/>
          </cell>
          <cell r="C16">
            <v>0</v>
          </cell>
          <cell r="D16">
            <v>0</v>
          </cell>
        </row>
        <row r="17">
          <cell r="A17" t="str">
            <v/>
          </cell>
          <cell r="B17" t="str">
            <v/>
          </cell>
          <cell r="C17">
            <v>0</v>
          </cell>
          <cell r="D17">
            <v>0</v>
          </cell>
        </row>
        <row r="18">
          <cell r="A18" t="str">
            <v/>
          </cell>
          <cell r="B18" t="str">
            <v/>
          </cell>
          <cell r="C18">
            <v>0</v>
          </cell>
          <cell r="D18">
            <v>0</v>
          </cell>
        </row>
        <row r="19">
          <cell r="A19" t="str">
            <v/>
          </cell>
          <cell r="B19" t="str">
            <v/>
          </cell>
          <cell r="C19">
            <v>0</v>
          </cell>
          <cell r="D19">
            <v>0</v>
          </cell>
        </row>
        <row r="20">
          <cell r="A20" t="str">
            <v/>
          </cell>
          <cell r="B20" t="str">
            <v/>
          </cell>
          <cell r="C20">
            <v>0</v>
          </cell>
          <cell r="D20">
            <v>0</v>
          </cell>
        </row>
        <row r="21">
          <cell r="A21" t="str">
            <v/>
          </cell>
          <cell r="B21" t="str">
            <v/>
          </cell>
          <cell r="C21">
            <v>0</v>
          </cell>
          <cell r="D21">
            <v>0</v>
          </cell>
        </row>
        <row r="22">
          <cell r="A22" t="str">
            <v/>
          </cell>
          <cell r="B22" t="str">
            <v/>
          </cell>
          <cell r="C22">
            <v>0</v>
          </cell>
          <cell r="D22">
            <v>0</v>
          </cell>
        </row>
        <row r="23">
          <cell r="A23" t="str">
            <v/>
          </cell>
          <cell r="B23" t="str">
            <v/>
          </cell>
          <cell r="C23">
            <v>0</v>
          </cell>
          <cell r="D23">
            <v>0</v>
          </cell>
        </row>
        <row r="24">
          <cell r="A24" t="str">
            <v/>
          </cell>
          <cell r="B24" t="str">
            <v/>
          </cell>
          <cell r="C24">
            <v>0</v>
          </cell>
          <cell r="D24">
            <v>0</v>
          </cell>
        </row>
        <row r="25">
          <cell r="A25" t="str">
            <v/>
          </cell>
          <cell r="B25" t="str">
            <v/>
          </cell>
          <cell r="C25">
            <v>0</v>
          </cell>
          <cell r="D25">
            <v>0</v>
          </cell>
        </row>
        <row r="26">
          <cell r="A26" t="str">
            <v/>
          </cell>
          <cell r="B26" t="str">
            <v/>
          </cell>
          <cell r="C26">
            <v>0</v>
          </cell>
          <cell r="D26">
            <v>0</v>
          </cell>
        </row>
        <row r="27">
          <cell r="A27" t="str">
            <v/>
          </cell>
          <cell r="B27" t="str">
            <v/>
          </cell>
          <cell r="C27">
            <v>0</v>
          </cell>
          <cell r="D27">
            <v>0</v>
          </cell>
        </row>
        <row r="28">
          <cell r="A28" t="str">
            <v/>
          </cell>
          <cell r="B28" t="str">
            <v/>
          </cell>
          <cell r="C28">
            <v>0</v>
          </cell>
          <cell r="D28">
            <v>0</v>
          </cell>
        </row>
        <row r="29">
          <cell r="A29" t="str">
            <v/>
          </cell>
          <cell r="B29" t="str">
            <v/>
          </cell>
          <cell r="C29">
            <v>0</v>
          </cell>
          <cell r="D29">
            <v>0</v>
          </cell>
        </row>
        <row r="30">
          <cell r="A30" t="str">
            <v/>
          </cell>
          <cell r="B30" t="str">
            <v/>
          </cell>
          <cell r="C30">
            <v>0</v>
          </cell>
          <cell r="D30">
            <v>0</v>
          </cell>
        </row>
        <row r="31">
          <cell r="A31" t="str">
            <v/>
          </cell>
          <cell r="B31" t="str">
            <v/>
          </cell>
          <cell r="C31">
            <v>0</v>
          </cell>
          <cell r="D31">
            <v>0</v>
          </cell>
        </row>
        <row r="32">
          <cell r="A32" t="str">
            <v/>
          </cell>
          <cell r="B32" t="str">
            <v/>
          </cell>
          <cell r="C32">
            <v>0</v>
          </cell>
          <cell r="D32">
            <v>0</v>
          </cell>
        </row>
        <row r="33">
          <cell r="A33" t="str">
            <v/>
          </cell>
          <cell r="B33" t="str">
            <v/>
          </cell>
          <cell r="C33">
            <v>0</v>
          </cell>
          <cell r="D33">
            <v>0</v>
          </cell>
        </row>
        <row r="34">
          <cell r="A34" t="str">
            <v/>
          </cell>
          <cell r="B34" t="str">
            <v/>
          </cell>
          <cell r="C34">
            <v>0</v>
          </cell>
          <cell r="D34">
            <v>0</v>
          </cell>
        </row>
        <row r="35">
          <cell r="A35" t="str">
            <v/>
          </cell>
          <cell r="B35" t="str">
            <v/>
          </cell>
          <cell r="C35">
            <v>0</v>
          </cell>
          <cell r="D35">
            <v>0</v>
          </cell>
        </row>
        <row r="36">
          <cell r="A36" t="str">
            <v/>
          </cell>
          <cell r="B36" t="str">
            <v/>
          </cell>
          <cell r="C36">
            <v>0</v>
          </cell>
          <cell r="D36">
            <v>0</v>
          </cell>
        </row>
        <row r="37">
          <cell r="A37" t="str">
            <v/>
          </cell>
          <cell r="B37" t="str">
            <v/>
          </cell>
          <cell r="C37">
            <v>0</v>
          </cell>
          <cell r="D37">
            <v>0</v>
          </cell>
        </row>
        <row r="38">
          <cell r="A38" t="str">
            <v/>
          </cell>
          <cell r="B38" t="str">
            <v/>
          </cell>
          <cell r="C38">
            <v>0</v>
          </cell>
          <cell r="D38">
            <v>0</v>
          </cell>
        </row>
        <row r="39">
          <cell r="A39" t="str">
            <v/>
          </cell>
          <cell r="B39" t="str">
            <v/>
          </cell>
          <cell r="C39">
            <v>0</v>
          </cell>
          <cell r="D39">
            <v>0</v>
          </cell>
        </row>
        <row r="40">
          <cell r="A40" t="str">
            <v/>
          </cell>
          <cell r="B40" t="str">
            <v/>
          </cell>
          <cell r="C40">
            <v>0</v>
          </cell>
          <cell r="D40">
            <v>0</v>
          </cell>
        </row>
        <row r="41">
          <cell r="A41" t="str">
            <v/>
          </cell>
          <cell r="B41" t="str">
            <v/>
          </cell>
          <cell r="C41">
            <v>0</v>
          </cell>
          <cell r="D41">
            <v>0</v>
          </cell>
        </row>
        <row r="42">
          <cell r="A42" t="str">
            <v/>
          </cell>
          <cell r="B42" t="str">
            <v/>
          </cell>
          <cell r="C42">
            <v>0</v>
          </cell>
          <cell r="D42">
            <v>0</v>
          </cell>
        </row>
        <row r="43">
          <cell r="A43" t="str">
            <v/>
          </cell>
          <cell r="B43" t="str">
            <v/>
          </cell>
          <cell r="C43">
            <v>0</v>
          </cell>
          <cell r="D43">
            <v>0</v>
          </cell>
        </row>
        <row r="44">
          <cell r="A44" t="str">
            <v/>
          </cell>
          <cell r="B44" t="str">
            <v/>
          </cell>
          <cell r="C44">
            <v>0</v>
          </cell>
          <cell r="D44">
            <v>0</v>
          </cell>
        </row>
        <row r="45">
          <cell r="A45" t="str">
            <v/>
          </cell>
          <cell r="B45" t="str">
            <v/>
          </cell>
          <cell r="C45">
            <v>0</v>
          </cell>
          <cell r="D45">
            <v>0</v>
          </cell>
        </row>
        <row r="46">
          <cell r="A46" t="str">
            <v/>
          </cell>
          <cell r="B46" t="str">
            <v/>
          </cell>
          <cell r="C46">
            <v>0</v>
          </cell>
          <cell r="D46">
            <v>0</v>
          </cell>
        </row>
        <row r="47">
          <cell r="A47" t="str">
            <v/>
          </cell>
          <cell r="B47" t="str">
            <v/>
          </cell>
          <cell r="C47">
            <v>0</v>
          </cell>
          <cell r="D47">
            <v>0</v>
          </cell>
        </row>
        <row r="48">
          <cell r="A48" t="str">
            <v/>
          </cell>
          <cell r="B48" t="str">
            <v/>
          </cell>
          <cell r="C48">
            <v>0</v>
          </cell>
          <cell r="D48">
            <v>0</v>
          </cell>
        </row>
        <row r="49">
          <cell r="A49" t="str">
            <v/>
          </cell>
          <cell r="B49" t="str">
            <v/>
          </cell>
          <cell r="C49">
            <v>0</v>
          </cell>
          <cell r="D49">
            <v>0</v>
          </cell>
        </row>
        <row r="50">
          <cell r="A50" t="str">
            <v/>
          </cell>
          <cell r="B50" t="str">
            <v/>
          </cell>
          <cell r="C50">
            <v>0</v>
          </cell>
          <cell r="D50">
            <v>0</v>
          </cell>
        </row>
        <row r="51">
          <cell r="A51" t="str">
            <v/>
          </cell>
          <cell r="B51" t="str">
            <v/>
          </cell>
          <cell r="C51">
            <v>0</v>
          </cell>
          <cell r="D51">
            <v>0</v>
          </cell>
        </row>
        <row r="52">
          <cell r="A52" t="str">
            <v/>
          </cell>
          <cell r="B52" t="str">
            <v/>
          </cell>
          <cell r="C52">
            <v>0</v>
          </cell>
          <cell r="D52">
            <v>0</v>
          </cell>
        </row>
        <row r="53">
          <cell r="A53" t="str">
            <v/>
          </cell>
          <cell r="B53" t="str">
            <v/>
          </cell>
          <cell r="C53">
            <v>0</v>
          </cell>
          <cell r="D53">
            <v>0</v>
          </cell>
        </row>
        <row r="54">
          <cell r="A54" t="str">
            <v/>
          </cell>
          <cell r="B54" t="str">
            <v/>
          </cell>
          <cell r="C54">
            <v>0</v>
          </cell>
          <cell r="D54">
            <v>0</v>
          </cell>
        </row>
        <row r="55">
          <cell r="A55" t="str">
            <v/>
          </cell>
          <cell r="B55" t="str">
            <v/>
          </cell>
          <cell r="C55">
            <v>0</v>
          </cell>
          <cell r="D55">
            <v>0</v>
          </cell>
        </row>
        <row r="56">
          <cell r="A56" t="str">
            <v/>
          </cell>
          <cell r="B56" t="str">
            <v/>
          </cell>
          <cell r="C56">
            <v>0</v>
          </cell>
          <cell r="D56">
            <v>0</v>
          </cell>
        </row>
        <row r="57">
          <cell r="A57" t="str">
            <v/>
          </cell>
          <cell r="B57" t="str">
            <v/>
          </cell>
          <cell r="C57">
            <v>0</v>
          </cell>
          <cell r="D57">
            <v>0</v>
          </cell>
        </row>
        <row r="58">
          <cell r="A58" t="str">
            <v/>
          </cell>
          <cell r="B58" t="str">
            <v/>
          </cell>
          <cell r="C58">
            <v>0</v>
          </cell>
          <cell r="D58">
            <v>0</v>
          </cell>
        </row>
        <row r="59">
          <cell r="A59" t="str">
            <v/>
          </cell>
          <cell r="B59" t="str">
            <v/>
          </cell>
          <cell r="C59">
            <v>0</v>
          </cell>
          <cell r="D59">
            <v>0</v>
          </cell>
        </row>
        <row r="60">
          <cell r="A60" t="str">
            <v/>
          </cell>
          <cell r="B60" t="str">
            <v/>
          </cell>
          <cell r="C60">
            <v>0</v>
          </cell>
          <cell r="D60">
            <v>0</v>
          </cell>
        </row>
        <row r="61">
          <cell r="A61" t="str">
            <v/>
          </cell>
          <cell r="B61" t="str">
            <v/>
          </cell>
          <cell r="C61">
            <v>0</v>
          </cell>
          <cell r="D61">
            <v>0</v>
          </cell>
        </row>
        <row r="62">
          <cell r="A62" t="str">
            <v/>
          </cell>
          <cell r="B62" t="str">
            <v/>
          </cell>
          <cell r="C62">
            <v>0</v>
          </cell>
          <cell r="D62">
            <v>0</v>
          </cell>
        </row>
        <row r="63">
          <cell r="A63" t="str">
            <v/>
          </cell>
          <cell r="B63" t="str">
            <v/>
          </cell>
          <cell r="C63">
            <v>0</v>
          </cell>
          <cell r="D63">
            <v>0</v>
          </cell>
        </row>
        <row r="64">
          <cell r="A64" t="str">
            <v/>
          </cell>
          <cell r="B64" t="str">
            <v/>
          </cell>
          <cell r="C64">
            <v>0</v>
          </cell>
          <cell r="D64">
            <v>0</v>
          </cell>
        </row>
        <row r="65">
          <cell r="A65" t="str">
            <v/>
          </cell>
          <cell r="B65" t="str">
            <v/>
          </cell>
          <cell r="C65">
            <v>0</v>
          </cell>
          <cell r="D65">
            <v>0</v>
          </cell>
        </row>
        <row r="66">
          <cell r="A66" t="str">
            <v/>
          </cell>
          <cell r="B66" t="str">
            <v/>
          </cell>
          <cell r="C66">
            <v>0</v>
          </cell>
          <cell r="D66">
            <v>0</v>
          </cell>
        </row>
        <row r="67">
          <cell r="A67" t="str">
            <v/>
          </cell>
          <cell r="B67" t="str">
            <v/>
          </cell>
          <cell r="C67">
            <v>0</v>
          </cell>
          <cell r="D67">
            <v>0</v>
          </cell>
        </row>
        <row r="68">
          <cell r="A68" t="str">
            <v/>
          </cell>
          <cell r="B68" t="str">
            <v/>
          </cell>
          <cell r="C68">
            <v>0</v>
          </cell>
          <cell r="D68">
            <v>0</v>
          </cell>
        </row>
        <row r="69">
          <cell r="A69" t="str">
            <v/>
          </cell>
          <cell r="B69" t="str">
            <v/>
          </cell>
          <cell r="C69">
            <v>0</v>
          </cell>
          <cell r="D69">
            <v>0</v>
          </cell>
        </row>
        <row r="70">
          <cell r="A70" t="str">
            <v/>
          </cell>
          <cell r="B70" t="str">
            <v/>
          </cell>
          <cell r="C70">
            <v>0</v>
          </cell>
          <cell r="D70">
            <v>0</v>
          </cell>
        </row>
        <row r="71">
          <cell r="A71" t="str">
            <v/>
          </cell>
          <cell r="B71" t="str">
            <v/>
          </cell>
          <cell r="C71">
            <v>0</v>
          </cell>
          <cell r="D71">
            <v>0</v>
          </cell>
        </row>
        <row r="72">
          <cell r="A72" t="str">
            <v/>
          </cell>
          <cell r="B72" t="str">
            <v/>
          </cell>
          <cell r="C72">
            <v>0</v>
          </cell>
          <cell r="D72">
            <v>0</v>
          </cell>
        </row>
        <row r="73">
          <cell r="A73" t="str">
            <v/>
          </cell>
          <cell r="B73" t="str">
            <v/>
          </cell>
          <cell r="C73">
            <v>0</v>
          </cell>
          <cell r="D73">
            <v>0</v>
          </cell>
        </row>
        <row r="74">
          <cell r="A74" t="str">
            <v/>
          </cell>
          <cell r="B74" t="str">
            <v/>
          </cell>
          <cell r="C74">
            <v>0</v>
          </cell>
          <cell r="D74">
            <v>0</v>
          </cell>
        </row>
        <row r="75">
          <cell r="A75" t="str">
            <v/>
          </cell>
          <cell r="B75" t="str">
            <v/>
          </cell>
          <cell r="C75">
            <v>0</v>
          </cell>
          <cell r="D75">
            <v>0</v>
          </cell>
        </row>
        <row r="76">
          <cell r="A76" t="str">
            <v/>
          </cell>
          <cell r="B76" t="str">
            <v/>
          </cell>
          <cell r="C76">
            <v>0</v>
          </cell>
          <cell r="D76">
            <v>0</v>
          </cell>
        </row>
        <row r="77">
          <cell r="A77" t="str">
            <v/>
          </cell>
          <cell r="B77" t="str">
            <v/>
          </cell>
          <cell r="C77">
            <v>0</v>
          </cell>
          <cell r="D77">
            <v>0</v>
          </cell>
        </row>
        <row r="78">
          <cell r="A78" t="str">
            <v/>
          </cell>
          <cell r="B78" t="str">
            <v/>
          </cell>
          <cell r="C78">
            <v>0</v>
          </cell>
          <cell r="D78">
            <v>0</v>
          </cell>
        </row>
        <row r="79">
          <cell r="A79" t="str">
            <v/>
          </cell>
          <cell r="B79" t="str">
            <v/>
          </cell>
          <cell r="C79">
            <v>0</v>
          </cell>
          <cell r="D79">
            <v>0</v>
          </cell>
        </row>
        <row r="80">
          <cell r="A80" t="str">
            <v/>
          </cell>
          <cell r="B80" t="str">
            <v/>
          </cell>
          <cell r="C80">
            <v>0</v>
          </cell>
          <cell r="D80">
            <v>0</v>
          </cell>
        </row>
        <row r="81">
          <cell r="A81" t="str">
            <v/>
          </cell>
          <cell r="B81" t="str">
            <v/>
          </cell>
          <cell r="C81">
            <v>0</v>
          </cell>
          <cell r="D81">
            <v>0</v>
          </cell>
        </row>
        <row r="82">
          <cell r="A82" t="str">
            <v/>
          </cell>
          <cell r="B82" t="str">
            <v/>
          </cell>
          <cell r="C82">
            <v>0</v>
          </cell>
          <cell r="D82">
            <v>0</v>
          </cell>
        </row>
        <row r="83">
          <cell r="A83" t="str">
            <v/>
          </cell>
          <cell r="B83" t="str">
            <v/>
          </cell>
          <cell r="C83">
            <v>0</v>
          </cell>
          <cell r="D83">
            <v>0</v>
          </cell>
        </row>
        <row r="84">
          <cell r="A84" t="str">
            <v/>
          </cell>
          <cell r="B84" t="str">
            <v/>
          </cell>
          <cell r="C84">
            <v>0</v>
          </cell>
          <cell r="D84">
            <v>0</v>
          </cell>
        </row>
        <row r="85">
          <cell r="A85" t="str">
            <v/>
          </cell>
          <cell r="B85" t="str">
            <v/>
          </cell>
          <cell r="C85">
            <v>0</v>
          </cell>
          <cell r="D85">
            <v>0</v>
          </cell>
        </row>
        <row r="86">
          <cell r="A86" t="str">
            <v/>
          </cell>
          <cell r="B86" t="str">
            <v/>
          </cell>
          <cell r="C86">
            <v>0</v>
          </cell>
          <cell r="D86">
            <v>0</v>
          </cell>
        </row>
        <row r="87">
          <cell r="A87" t="str">
            <v/>
          </cell>
          <cell r="B87" t="str">
            <v/>
          </cell>
          <cell r="C87">
            <v>0</v>
          </cell>
          <cell r="D87">
            <v>0</v>
          </cell>
        </row>
        <row r="88">
          <cell r="A88" t="str">
            <v/>
          </cell>
          <cell r="B88" t="str">
            <v/>
          </cell>
          <cell r="C88">
            <v>0</v>
          </cell>
          <cell r="D88">
            <v>0</v>
          </cell>
        </row>
        <row r="89">
          <cell r="A89" t="str">
            <v/>
          </cell>
          <cell r="B89" t="str">
            <v/>
          </cell>
          <cell r="C89">
            <v>0</v>
          </cell>
          <cell r="D89">
            <v>0</v>
          </cell>
        </row>
        <row r="90">
          <cell r="A90" t="str">
            <v/>
          </cell>
          <cell r="B90" t="str">
            <v/>
          </cell>
          <cell r="C90">
            <v>0</v>
          </cell>
          <cell r="D90">
            <v>0</v>
          </cell>
        </row>
        <row r="91">
          <cell r="A91" t="str">
            <v/>
          </cell>
          <cell r="B91" t="str">
            <v/>
          </cell>
          <cell r="C91">
            <v>0</v>
          </cell>
          <cell r="D91">
            <v>0</v>
          </cell>
        </row>
        <row r="92">
          <cell r="A92" t="str">
            <v/>
          </cell>
          <cell r="B92" t="str">
            <v/>
          </cell>
          <cell r="C92">
            <v>0</v>
          </cell>
          <cell r="D92">
            <v>0</v>
          </cell>
        </row>
        <row r="93">
          <cell r="A93" t="str">
            <v/>
          </cell>
          <cell r="B93" t="str">
            <v/>
          </cell>
          <cell r="C93">
            <v>0</v>
          </cell>
          <cell r="D93">
            <v>0</v>
          </cell>
        </row>
        <row r="94">
          <cell r="A94" t="str">
            <v/>
          </cell>
          <cell r="B94" t="str">
            <v/>
          </cell>
          <cell r="C94">
            <v>0</v>
          </cell>
          <cell r="D94">
            <v>0</v>
          </cell>
        </row>
        <row r="95">
          <cell r="A95" t="str">
            <v/>
          </cell>
          <cell r="B95" t="str">
            <v/>
          </cell>
          <cell r="C95">
            <v>0</v>
          </cell>
          <cell r="D95">
            <v>0</v>
          </cell>
        </row>
        <row r="96">
          <cell r="A96" t="str">
            <v/>
          </cell>
          <cell r="B96" t="str">
            <v/>
          </cell>
          <cell r="C96">
            <v>0</v>
          </cell>
          <cell r="D96">
            <v>0</v>
          </cell>
        </row>
        <row r="97">
          <cell r="A97" t="str">
            <v/>
          </cell>
          <cell r="B97" t="str">
            <v/>
          </cell>
          <cell r="C97">
            <v>0</v>
          </cell>
          <cell r="D97">
            <v>0</v>
          </cell>
        </row>
        <row r="98">
          <cell r="A98" t="str">
            <v/>
          </cell>
          <cell r="B98" t="str">
            <v/>
          </cell>
          <cell r="C98">
            <v>0</v>
          </cell>
          <cell r="D98">
            <v>0</v>
          </cell>
        </row>
        <row r="99">
          <cell r="A99" t="str">
            <v/>
          </cell>
          <cell r="B99" t="str">
            <v/>
          </cell>
          <cell r="C99">
            <v>0</v>
          </cell>
          <cell r="D99">
            <v>0</v>
          </cell>
        </row>
        <row r="100">
          <cell r="A100" t="str">
            <v/>
          </cell>
          <cell r="B100" t="str">
            <v/>
          </cell>
          <cell r="C100">
            <v>0</v>
          </cell>
          <cell r="D100">
            <v>0</v>
          </cell>
        </row>
        <row r="101">
          <cell r="A101" t="str">
            <v/>
          </cell>
          <cell r="B101" t="str">
            <v/>
          </cell>
          <cell r="C101">
            <v>0</v>
          </cell>
          <cell r="D101">
            <v>0</v>
          </cell>
        </row>
        <row r="102">
          <cell r="A102" t="str">
            <v/>
          </cell>
          <cell r="B102" t="str">
            <v/>
          </cell>
          <cell r="C102">
            <v>0</v>
          </cell>
          <cell r="D102">
            <v>0</v>
          </cell>
        </row>
        <row r="103">
          <cell r="A103" t="str">
            <v/>
          </cell>
          <cell r="B103" t="str">
            <v/>
          </cell>
          <cell r="C103">
            <v>0</v>
          </cell>
          <cell r="D103">
            <v>0</v>
          </cell>
        </row>
        <row r="104">
          <cell r="A104" t="str">
            <v/>
          </cell>
          <cell r="B104" t="str">
            <v/>
          </cell>
          <cell r="C104">
            <v>0</v>
          </cell>
          <cell r="D104">
            <v>0</v>
          </cell>
        </row>
        <row r="105">
          <cell r="A105" t="str">
            <v/>
          </cell>
          <cell r="B105" t="str">
            <v/>
          </cell>
          <cell r="C105">
            <v>0</v>
          </cell>
          <cell r="D105">
            <v>0</v>
          </cell>
        </row>
        <row r="106">
          <cell r="A106" t="str">
            <v/>
          </cell>
          <cell r="B106" t="str">
            <v/>
          </cell>
          <cell r="C106">
            <v>0</v>
          </cell>
          <cell r="D106">
            <v>0</v>
          </cell>
        </row>
        <row r="107">
          <cell r="A107" t="str">
            <v/>
          </cell>
          <cell r="B107" t="str">
            <v/>
          </cell>
          <cell r="C107">
            <v>0</v>
          </cell>
          <cell r="D107">
            <v>0</v>
          </cell>
        </row>
        <row r="108">
          <cell r="A108" t="str">
            <v/>
          </cell>
          <cell r="B108" t="str">
            <v/>
          </cell>
          <cell r="C108">
            <v>0</v>
          </cell>
          <cell r="D108">
            <v>0</v>
          </cell>
        </row>
        <row r="109">
          <cell r="A109" t="str">
            <v/>
          </cell>
          <cell r="B109" t="str">
            <v/>
          </cell>
          <cell r="C109">
            <v>0</v>
          </cell>
          <cell r="D109">
            <v>0</v>
          </cell>
        </row>
        <row r="110">
          <cell r="A110" t="str">
            <v/>
          </cell>
          <cell r="B110" t="str">
            <v/>
          </cell>
          <cell r="C110">
            <v>0</v>
          </cell>
          <cell r="D110">
            <v>0</v>
          </cell>
        </row>
        <row r="111">
          <cell r="A111" t="str">
            <v/>
          </cell>
          <cell r="B111" t="str">
            <v/>
          </cell>
          <cell r="C111">
            <v>0</v>
          </cell>
          <cell r="D111">
            <v>0</v>
          </cell>
        </row>
        <row r="112">
          <cell r="A112" t="str">
            <v/>
          </cell>
          <cell r="B112" t="str">
            <v/>
          </cell>
          <cell r="C112">
            <v>0</v>
          </cell>
          <cell r="D112">
            <v>0</v>
          </cell>
        </row>
        <row r="113">
          <cell r="A113" t="str">
            <v/>
          </cell>
          <cell r="B113" t="str">
            <v/>
          </cell>
          <cell r="C113">
            <v>0</v>
          </cell>
          <cell r="D113">
            <v>0</v>
          </cell>
        </row>
        <row r="114">
          <cell r="A114" t="str">
            <v/>
          </cell>
          <cell r="B114" t="str">
            <v/>
          </cell>
          <cell r="C114">
            <v>0</v>
          </cell>
          <cell r="D114">
            <v>0</v>
          </cell>
        </row>
        <row r="115">
          <cell r="A115" t="str">
            <v/>
          </cell>
          <cell r="B115" t="str">
            <v/>
          </cell>
          <cell r="C115">
            <v>0</v>
          </cell>
          <cell r="D115">
            <v>0</v>
          </cell>
        </row>
        <row r="116">
          <cell r="A116" t="str">
            <v/>
          </cell>
          <cell r="B116" t="str">
            <v/>
          </cell>
          <cell r="C116">
            <v>0</v>
          </cell>
          <cell r="D116">
            <v>0</v>
          </cell>
        </row>
        <row r="117">
          <cell r="A117" t="str">
            <v/>
          </cell>
          <cell r="B117" t="str">
            <v/>
          </cell>
          <cell r="C117">
            <v>0</v>
          </cell>
          <cell r="D117">
            <v>0</v>
          </cell>
        </row>
        <row r="118">
          <cell r="A118" t="str">
            <v/>
          </cell>
          <cell r="B118" t="str">
            <v/>
          </cell>
          <cell r="C118">
            <v>0</v>
          </cell>
          <cell r="D118">
            <v>0</v>
          </cell>
        </row>
        <row r="119">
          <cell r="A119" t="str">
            <v/>
          </cell>
          <cell r="B119" t="str">
            <v/>
          </cell>
          <cell r="C119">
            <v>0</v>
          </cell>
          <cell r="D119">
            <v>0</v>
          </cell>
        </row>
        <row r="120">
          <cell r="A120" t="str">
            <v/>
          </cell>
          <cell r="B120" t="str">
            <v/>
          </cell>
          <cell r="C120">
            <v>0</v>
          </cell>
          <cell r="D120">
            <v>0</v>
          </cell>
        </row>
        <row r="121">
          <cell r="A121" t="str">
            <v/>
          </cell>
          <cell r="B121" t="str">
            <v/>
          </cell>
          <cell r="C121">
            <v>0</v>
          </cell>
          <cell r="D121">
            <v>0</v>
          </cell>
        </row>
        <row r="122">
          <cell r="A122" t="str">
            <v/>
          </cell>
          <cell r="B122" t="str">
            <v/>
          </cell>
          <cell r="C122">
            <v>0</v>
          </cell>
          <cell r="D122">
            <v>0</v>
          </cell>
        </row>
        <row r="123">
          <cell r="A123" t="str">
            <v/>
          </cell>
          <cell r="B123" t="str">
            <v/>
          </cell>
          <cell r="C123">
            <v>0</v>
          </cell>
          <cell r="D123">
            <v>0</v>
          </cell>
        </row>
        <row r="124">
          <cell r="A124" t="str">
            <v/>
          </cell>
          <cell r="B124" t="str">
            <v/>
          </cell>
          <cell r="C124">
            <v>0</v>
          </cell>
          <cell r="D124">
            <v>0</v>
          </cell>
        </row>
        <row r="125">
          <cell r="A125" t="str">
            <v/>
          </cell>
          <cell r="B125" t="str">
            <v/>
          </cell>
          <cell r="C125">
            <v>0</v>
          </cell>
          <cell r="D125">
            <v>0</v>
          </cell>
        </row>
        <row r="126">
          <cell r="A126" t="str">
            <v/>
          </cell>
          <cell r="B126" t="str">
            <v/>
          </cell>
          <cell r="C126">
            <v>0</v>
          </cell>
          <cell r="D126">
            <v>0</v>
          </cell>
        </row>
        <row r="127">
          <cell r="A127" t="str">
            <v/>
          </cell>
          <cell r="B127" t="str">
            <v/>
          </cell>
          <cell r="C127">
            <v>0</v>
          </cell>
          <cell r="D127">
            <v>0</v>
          </cell>
        </row>
        <row r="128">
          <cell r="A128" t="str">
            <v/>
          </cell>
          <cell r="B128" t="str">
            <v/>
          </cell>
          <cell r="C128">
            <v>0</v>
          </cell>
          <cell r="D128">
            <v>0</v>
          </cell>
        </row>
        <row r="129">
          <cell r="A129" t="str">
            <v/>
          </cell>
          <cell r="B129" t="str">
            <v/>
          </cell>
          <cell r="C129">
            <v>0</v>
          </cell>
          <cell r="D129">
            <v>0</v>
          </cell>
        </row>
        <row r="130">
          <cell r="A130" t="str">
            <v/>
          </cell>
          <cell r="B130" t="str">
            <v/>
          </cell>
          <cell r="C130">
            <v>0</v>
          </cell>
          <cell r="D130">
            <v>0</v>
          </cell>
        </row>
        <row r="131">
          <cell r="A131" t="str">
            <v/>
          </cell>
          <cell r="B131" t="str">
            <v/>
          </cell>
          <cell r="C131">
            <v>0</v>
          </cell>
          <cell r="D131">
            <v>0</v>
          </cell>
        </row>
        <row r="132">
          <cell r="A132" t="str">
            <v/>
          </cell>
          <cell r="B132" t="str">
            <v/>
          </cell>
          <cell r="C132">
            <v>0</v>
          </cell>
          <cell r="D132">
            <v>0</v>
          </cell>
        </row>
        <row r="133">
          <cell r="A133" t="str">
            <v/>
          </cell>
          <cell r="B133" t="str">
            <v/>
          </cell>
          <cell r="C133">
            <v>0</v>
          </cell>
          <cell r="D133">
            <v>0</v>
          </cell>
        </row>
        <row r="134">
          <cell r="A134" t="str">
            <v/>
          </cell>
          <cell r="B134" t="str">
            <v/>
          </cell>
          <cell r="C134">
            <v>0</v>
          </cell>
          <cell r="D134">
            <v>0</v>
          </cell>
        </row>
        <row r="135">
          <cell r="A135" t="str">
            <v/>
          </cell>
          <cell r="B135" t="str">
            <v/>
          </cell>
          <cell r="C135">
            <v>0</v>
          </cell>
          <cell r="D135">
            <v>0</v>
          </cell>
        </row>
        <row r="136">
          <cell r="A136" t="str">
            <v/>
          </cell>
          <cell r="B136" t="str">
            <v/>
          </cell>
          <cell r="C136">
            <v>0</v>
          </cell>
          <cell r="D136">
            <v>0</v>
          </cell>
        </row>
        <row r="137">
          <cell r="A137" t="str">
            <v/>
          </cell>
          <cell r="B137" t="str">
            <v/>
          </cell>
          <cell r="C137">
            <v>0</v>
          </cell>
          <cell r="D137">
            <v>0</v>
          </cell>
        </row>
        <row r="138">
          <cell r="A138" t="str">
            <v/>
          </cell>
          <cell r="B138" t="str">
            <v/>
          </cell>
          <cell r="C138">
            <v>0</v>
          </cell>
          <cell r="D138">
            <v>0</v>
          </cell>
        </row>
        <row r="139">
          <cell r="A139" t="str">
            <v/>
          </cell>
          <cell r="B139" t="str">
            <v/>
          </cell>
          <cell r="C139">
            <v>0</v>
          </cell>
          <cell r="D139">
            <v>0</v>
          </cell>
        </row>
        <row r="140">
          <cell r="A140" t="str">
            <v/>
          </cell>
          <cell r="B140" t="str">
            <v/>
          </cell>
          <cell r="C140">
            <v>0</v>
          </cell>
          <cell r="D140">
            <v>0</v>
          </cell>
        </row>
        <row r="141">
          <cell r="A141" t="str">
            <v/>
          </cell>
          <cell r="B141" t="str">
            <v/>
          </cell>
          <cell r="C141">
            <v>0</v>
          </cell>
          <cell r="D141">
            <v>0</v>
          </cell>
        </row>
        <row r="142">
          <cell r="A142" t="str">
            <v/>
          </cell>
          <cell r="B142" t="str">
            <v/>
          </cell>
          <cell r="C142">
            <v>0</v>
          </cell>
          <cell r="D142">
            <v>0</v>
          </cell>
        </row>
        <row r="143">
          <cell r="A143" t="str">
            <v/>
          </cell>
          <cell r="B143" t="str">
            <v/>
          </cell>
          <cell r="C143">
            <v>0</v>
          </cell>
          <cell r="D143">
            <v>0</v>
          </cell>
        </row>
        <row r="144">
          <cell r="A144" t="str">
            <v/>
          </cell>
          <cell r="B144" t="str">
            <v/>
          </cell>
          <cell r="C144">
            <v>0</v>
          </cell>
          <cell r="D144">
            <v>0</v>
          </cell>
        </row>
        <row r="145">
          <cell r="A145" t="str">
            <v/>
          </cell>
          <cell r="B145" t="str">
            <v/>
          </cell>
          <cell r="C145">
            <v>0</v>
          </cell>
          <cell r="D145">
            <v>0</v>
          </cell>
        </row>
        <row r="146">
          <cell r="A146" t="str">
            <v/>
          </cell>
          <cell r="B146" t="str">
            <v/>
          </cell>
          <cell r="C146">
            <v>0</v>
          </cell>
          <cell r="D146">
            <v>0</v>
          </cell>
        </row>
        <row r="147">
          <cell r="A147" t="str">
            <v/>
          </cell>
          <cell r="B147" t="str">
            <v/>
          </cell>
          <cell r="C147">
            <v>0</v>
          </cell>
          <cell r="D147">
            <v>0</v>
          </cell>
        </row>
        <row r="148">
          <cell r="A148" t="str">
            <v/>
          </cell>
          <cell r="B148" t="str">
            <v/>
          </cell>
          <cell r="C148">
            <v>0</v>
          </cell>
          <cell r="D148">
            <v>0</v>
          </cell>
        </row>
        <row r="149">
          <cell r="A149" t="str">
            <v/>
          </cell>
          <cell r="B149" t="str">
            <v/>
          </cell>
          <cell r="C149">
            <v>0</v>
          </cell>
          <cell r="D149">
            <v>0</v>
          </cell>
        </row>
        <row r="150">
          <cell r="A150" t="str">
            <v/>
          </cell>
          <cell r="B150" t="str">
            <v/>
          </cell>
          <cell r="C150">
            <v>0</v>
          </cell>
          <cell r="D150">
            <v>0</v>
          </cell>
        </row>
        <row r="151">
          <cell r="A151" t="str">
            <v/>
          </cell>
          <cell r="B151" t="str">
            <v/>
          </cell>
          <cell r="C151">
            <v>0</v>
          </cell>
          <cell r="D151">
            <v>0</v>
          </cell>
        </row>
        <row r="152">
          <cell r="A152" t="str">
            <v/>
          </cell>
          <cell r="B152" t="str">
            <v/>
          </cell>
          <cell r="C152">
            <v>0</v>
          </cell>
          <cell r="D152">
            <v>0</v>
          </cell>
        </row>
        <row r="153">
          <cell r="A153" t="str">
            <v/>
          </cell>
          <cell r="B153" t="str">
            <v/>
          </cell>
          <cell r="C153">
            <v>0</v>
          </cell>
          <cell r="D153">
            <v>0</v>
          </cell>
        </row>
        <row r="154">
          <cell r="A154" t="str">
            <v/>
          </cell>
          <cell r="B154" t="str">
            <v/>
          </cell>
          <cell r="C154">
            <v>0</v>
          </cell>
          <cell r="D154">
            <v>0</v>
          </cell>
        </row>
        <row r="155">
          <cell r="A155" t="str">
            <v/>
          </cell>
          <cell r="B155" t="str">
            <v/>
          </cell>
          <cell r="C155">
            <v>0</v>
          </cell>
          <cell r="D155">
            <v>0</v>
          </cell>
        </row>
        <row r="156">
          <cell r="A156" t="str">
            <v/>
          </cell>
          <cell r="B156" t="str">
            <v/>
          </cell>
          <cell r="C156">
            <v>0</v>
          </cell>
          <cell r="D156">
            <v>0</v>
          </cell>
        </row>
        <row r="157">
          <cell r="A157" t="str">
            <v/>
          </cell>
          <cell r="B157" t="str">
            <v/>
          </cell>
          <cell r="C157">
            <v>0</v>
          </cell>
          <cell r="D157">
            <v>0</v>
          </cell>
        </row>
        <row r="158">
          <cell r="A158" t="str">
            <v/>
          </cell>
          <cell r="B158" t="str">
            <v/>
          </cell>
          <cell r="C158">
            <v>0</v>
          </cell>
          <cell r="D158">
            <v>0</v>
          </cell>
        </row>
        <row r="159">
          <cell r="A159" t="str">
            <v/>
          </cell>
          <cell r="B159" t="str">
            <v/>
          </cell>
          <cell r="C159">
            <v>0</v>
          </cell>
          <cell r="D159">
            <v>0</v>
          </cell>
        </row>
        <row r="160">
          <cell r="A160" t="str">
            <v/>
          </cell>
          <cell r="B160" t="str">
            <v/>
          </cell>
          <cell r="C160">
            <v>0</v>
          </cell>
          <cell r="D160">
            <v>0</v>
          </cell>
        </row>
        <row r="161">
          <cell r="A161" t="str">
            <v/>
          </cell>
          <cell r="B161" t="str">
            <v/>
          </cell>
          <cell r="C161">
            <v>0</v>
          </cell>
          <cell r="D161">
            <v>0</v>
          </cell>
        </row>
        <row r="162">
          <cell r="A162" t="str">
            <v/>
          </cell>
          <cell r="B162" t="str">
            <v/>
          </cell>
          <cell r="C162">
            <v>0</v>
          </cell>
          <cell r="D162">
            <v>0</v>
          </cell>
        </row>
        <row r="163">
          <cell r="A163" t="str">
            <v/>
          </cell>
          <cell r="B163" t="str">
            <v/>
          </cell>
          <cell r="C163">
            <v>0</v>
          </cell>
          <cell r="D163">
            <v>0</v>
          </cell>
        </row>
        <row r="164">
          <cell r="A164" t="str">
            <v/>
          </cell>
          <cell r="B164" t="str">
            <v/>
          </cell>
          <cell r="C164">
            <v>0</v>
          </cell>
          <cell r="D164">
            <v>0</v>
          </cell>
        </row>
        <row r="165">
          <cell r="A165" t="str">
            <v/>
          </cell>
          <cell r="B165" t="str">
            <v/>
          </cell>
          <cell r="C165">
            <v>0</v>
          </cell>
          <cell r="D165">
            <v>0</v>
          </cell>
        </row>
        <row r="166">
          <cell r="A166" t="str">
            <v/>
          </cell>
          <cell r="B166" t="str">
            <v/>
          </cell>
          <cell r="C166">
            <v>0</v>
          </cell>
          <cell r="D166">
            <v>0</v>
          </cell>
        </row>
        <row r="167">
          <cell r="A167" t="str">
            <v/>
          </cell>
          <cell r="B167" t="str">
            <v/>
          </cell>
          <cell r="C167">
            <v>0</v>
          </cell>
          <cell r="D167">
            <v>0</v>
          </cell>
        </row>
        <row r="168">
          <cell r="A168" t="str">
            <v/>
          </cell>
          <cell r="B168" t="str">
            <v/>
          </cell>
          <cell r="C168">
            <v>0</v>
          </cell>
          <cell r="D168">
            <v>0</v>
          </cell>
        </row>
        <row r="169">
          <cell r="A169" t="str">
            <v/>
          </cell>
          <cell r="B169" t="str">
            <v/>
          </cell>
          <cell r="C169">
            <v>0</v>
          </cell>
          <cell r="D169">
            <v>0</v>
          </cell>
        </row>
        <row r="170">
          <cell r="A170" t="str">
            <v/>
          </cell>
          <cell r="B170" t="str">
            <v/>
          </cell>
          <cell r="C170">
            <v>0</v>
          </cell>
          <cell r="D170">
            <v>0</v>
          </cell>
        </row>
        <row r="171">
          <cell r="A171" t="str">
            <v/>
          </cell>
          <cell r="B171" t="str">
            <v/>
          </cell>
          <cell r="C171">
            <v>0</v>
          </cell>
          <cell r="D171">
            <v>0</v>
          </cell>
        </row>
        <row r="172">
          <cell r="A172" t="str">
            <v/>
          </cell>
          <cell r="B172" t="str">
            <v/>
          </cell>
          <cell r="C172">
            <v>0</v>
          </cell>
          <cell r="D172">
            <v>0</v>
          </cell>
        </row>
        <row r="173">
          <cell r="A173" t="str">
            <v/>
          </cell>
          <cell r="B173" t="str">
            <v/>
          </cell>
          <cell r="C173">
            <v>0</v>
          </cell>
          <cell r="D173">
            <v>0</v>
          </cell>
        </row>
        <row r="174">
          <cell r="A174" t="str">
            <v/>
          </cell>
          <cell r="B174" t="str">
            <v/>
          </cell>
          <cell r="C174">
            <v>0</v>
          </cell>
          <cell r="D174">
            <v>0</v>
          </cell>
        </row>
        <row r="175">
          <cell r="A175" t="str">
            <v/>
          </cell>
          <cell r="B175" t="str">
            <v/>
          </cell>
          <cell r="C175">
            <v>0</v>
          </cell>
          <cell r="D175">
            <v>0</v>
          </cell>
        </row>
        <row r="176">
          <cell r="A176" t="str">
            <v/>
          </cell>
          <cell r="B176" t="str">
            <v/>
          </cell>
          <cell r="C176">
            <v>0</v>
          </cell>
          <cell r="D176">
            <v>0</v>
          </cell>
        </row>
        <row r="177">
          <cell r="A177" t="str">
            <v/>
          </cell>
          <cell r="B177" t="str">
            <v/>
          </cell>
          <cell r="C177">
            <v>0</v>
          </cell>
          <cell r="D177">
            <v>0</v>
          </cell>
        </row>
        <row r="178">
          <cell r="A178" t="str">
            <v/>
          </cell>
          <cell r="B178" t="str">
            <v/>
          </cell>
          <cell r="C178">
            <v>0</v>
          </cell>
          <cell r="D178">
            <v>0</v>
          </cell>
        </row>
        <row r="179">
          <cell r="A179" t="str">
            <v/>
          </cell>
          <cell r="B179" t="str">
            <v/>
          </cell>
          <cell r="C179">
            <v>0</v>
          </cell>
          <cell r="D179">
            <v>0</v>
          </cell>
        </row>
        <row r="180">
          <cell r="A180" t="str">
            <v/>
          </cell>
          <cell r="B180" t="str">
            <v/>
          </cell>
          <cell r="C180">
            <v>0</v>
          </cell>
          <cell r="D180">
            <v>0</v>
          </cell>
        </row>
        <row r="181">
          <cell r="A181" t="str">
            <v/>
          </cell>
          <cell r="B181" t="str">
            <v/>
          </cell>
          <cell r="C181">
            <v>0</v>
          </cell>
          <cell r="D181">
            <v>0</v>
          </cell>
        </row>
        <row r="182">
          <cell r="A182" t="str">
            <v/>
          </cell>
          <cell r="B182" t="str">
            <v/>
          </cell>
          <cell r="C182">
            <v>0</v>
          </cell>
          <cell r="D182">
            <v>0</v>
          </cell>
        </row>
        <row r="183">
          <cell r="A183" t="str">
            <v/>
          </cell>
          <cell r="B183" t="str">
            <v/>
          </cell>
          <cell r="C183">
            <v>0</v>
          </cell>
          <cell r="D183">
            <v>0</v>
          </cell>
        </row>
        <row r="184">
          <cell r="A184" t="str">
            <v/>
          </cell>
          <cell r="B184" t="str">
            <v/>
          </cell>
          <cell r="C184">
            <v>0</v>
          </cell>
          <cell r="D184">
            <v>0</v>
          </cell>
        </row>
        <row r="185">
          <cell r="A185" t="str">
            <v/>
          </cell>
          <cell r="B185" t="str">
            <v/>
          </cell>
          <cell r="C185">
            <v>0</v>
          </cell>
          <cell r="D185">
            <v>0</v>
          </cell>
        </row>
        <row r="186">
          <cell r="A186" t="str">
            <v/>
          </cell>
          <cell r="B186" t="str">
            <v/>
          </cell>
          <cell r="C186">
            <v>0</v>
          </cell>
          <cell r="D186">
            <v>0</v>
          </cell>
        </row>
        <row r="187">
          <cell r="A187" t="str">
            <v/>
          </cell>
          <cell r="B187" t="str">
            <v/>
          </cell>
          <cell r="C187">
            <v>0</v>
          </cell>
          <cell r="D187">
            <v>0</v>
          </cell>
        </row>
        <row r="188">
          <cell r="A188" t="str">
            <v/>
          </cell>
          <cell r="B188" t="str">
            <v/>
          </cell>
          <cell r="C188">
            <v>0</v>
          </cell>
          <cell r="D188">
            <v>0</v>
          </cell>
        </row>
        <row r="189">
          <cell r="A189" t="str">
            <v/>
          </cell>
          <cell r="B189" t="str">
            <v/>
          </cell>
          <cell r="C189">
            <v>0</v>
          </cell>
          <cell r="D189">
            <v>0</v>
          </cell>
        </row>
        <row r="190">
          <cell r="A190" t="str">
            <v/>
          </cell>
          <cell r="B190" t="str">
            <v/>
          </cell>
          <cell r="C190">
            <v>0</v>
          </cell>
          <cell r="D190">
            <v>0</v>
          </cell>
        </row>
        <row r="191">
          <cell r="A191" t="str">
            <v/>
          </cell>
          <cell r="B191" t="str">
            <v/>
          </cell>
          <cell r="C191">
            <v>0</v>
          </cell>
          <cell r="D191">
            <v>0</v>
          </cell>
        </row>
        <row r="192">
          <cell r="A192" t="str">
            <v/>
          </cell>
          <cell r="B192" t="str">
            <v/>
          </cell>
          <cell r="C192">
            <v>0</v>
          </cell>
          <cell r="D192">
            <v>0</v>
          </cell>
        </row>
        <row r="193">
          <cell r="A193" t="str">
            <v/>
          </cell>
          <cell r="B193" t="str">
            <v/>
          </cell>
          <cell r="C193">
            <v>0</v>
          </cell>
          <cell r="D193">
            <v>0</v>
          </cell>
        </row>
        <row r="194">
          <cell r="A194" t="str">
            <v/>
          </cell>
          <cell r="B194" t="str">
            <v/>
          </cell>
          <cell r="C194">
            <v>0</v>
          </cell>
          <cell r="D194">
            <v>0</v>
          </cell>
        </row>
        <row r="195">
          <cell r="A195" t="str">
            <v/>
          </cell>
          <cell r="B195" t="str">
            <v/>
          </cell>
          <cell r="C195">
            <v>0</v>
          </cell>
          <cell r="D195">
            <v>0</v>
          </cell>
        </row>
        <row r="196">
          <cell r="A196" t="str">
            <v/>
          </cell>
          <cell r="B196" t="str">
            <v/>
          </cell>
          <cell r="C196">
            <v>0</v>
          </cell>
          <cell r="D196">
            <v>0</v>
          </cell>
        </row>
        <row r="197">
          <cell r="A197" t="str">
            <v/>
          </cell>
          <cell r="B197" t="str">
            <v/>
          </cell>
          <cell r="C197">
            <v>0</v>
          </cell>
          <cell r="D197">
            <v>0</v>
          </cell>
        </row>
        <row r="198">
          <cell r="A198" t="str">
            <v/>
          </cell>
          <cell r="B198" t="str">
            <v/>
          </cell>
          <cell r="C198">
            <v>0</v>
          </cell>
          <cell r="D198">
            <v>0</v>
          </cell>
        </row>
        <row r="199">
          <cell r="A199" t="str">
            <v/>
          </cell>
          <cell r="B199" t="str">
            <v/>
          </cell>
          <cell r="C199">
            <v>0</v>
          </cell>
          <cell r="D199">
            <v>0</v>
          </cell>
        </row>
        <row r="200">
          <cell r="A200" t="str">
            <v/>
          </cell>
          <cell r="B200" t="str">
            <v/>
          </cell>
          <cell r="C200">
            <v>0</v>
          </cell>
          <cell r="D200">
            <v>0</v>
          </cell>
        </row>
        <row r="201">
          <cell r="A201" t="str">
            <v/>
          </cell>
          <cell r="B201" t="str">
            <v/>
          </cell>
          <cell r="C201">
            <v>0</v>
          </cell>
          <cell r="D201">
            <v>0</v>
          </cell>
        </row>
        <row r="202">
          <cell r="A202" t="str">
            <v/>
          </cell>
          <cell r="B202" t="str">
            <v/>
          </cell>
          <cell r="C202">
            <v>0</v>
          </cell>
          <cell r="D202">
            <v>0</v>
          </cell>
        </row>
        <row r="203">
          <cell r="A203" t="str">
            <v/>
          </cell>
          <cell r="B203" t="str">
            <v/>
          </cell>
          <cell r="C203">
            <v>0</v>
          </cell>
          <cell r="D203">
            <v>0</v>
          </cell>
        </row>
        <row r="204">
          <cell r="A204" t="str">
            <v/>
          </cell>
          <cell r="B204" t="str">
            <v/>
          </cell>
          <cell r="C204">
            <v>0</v>
          </cell>
          <cell r="D204">
            <v>0</v>
          </cell>
        </row>
        <row r="205">
          <cell r="A205" t="str">
            <v/>
          </cell>
          <cell r="B205" t="str">
            <v/>
          </cell>
          <cell r="C205">
            <v>0</v>
          </cell>
          <cell r="D205">
            <v>0</v>
          </cell>
        </row>
        <row r="206">
          <cell r="A206" t="str">
            <v/>
          </cell>
          <cell r="B206" t="str">
            <v/>
          </cell>
          <cell r="C206">
            <v>0</v>
          </cell>
          <cell r="D206">
            <v>0</v>
          </cell>
        </row>
        <row r="207">
          <cell r="A207" t="str">
            <v/>
          </cell>
          <cell r="B207" t="str">
            <v/>
          </cell>
          <cell r="C207">
            <v>0</v>
          </cell>
          <cell r="D207">
            <v>0</v>
          </cell>
        </row>
        <row r="208">
          <cell r="A208" t="str">
            <v/>
          </cell>
          <cell r="B208" t="str">
            <v/>
          </cell>
          <cell r="C208">
            <v>0</v>
          </cell>
          <cell r="D208">
            <v>0</v>
          </cell>
        </row>
        <row r="209">
          <cell r="A209" t="str">
            <v/>
          </cell>
          <cell r="B209" t="str">
            <v/>
          </cell>
          <cell r="C209">
            <v>0</v>
          </cell>
          <cell r="D209">
            <v>0</v>
          </cell>
        </row>
        <row r="210">
          <cell r="A210" t="str">
            <v/>
          </cell>
          <cell r="B210" t="str">
            <v/>
          </cell>
          <cell r="C210">
            <v>0</v>
          </cell>
          <cell r="D210">
            <v>0</v>
          </cell>
        </row>
        <row r="211">
          <cell r="A211" t="str">
            <v/>
          </cell>
          <cell r="B211" t="str">
            <v/>
          </cell>
          <cell r="C211">
            <v>0</v>
          </cell>
          <cell r="D211">
            <v>0</v>
          </cell>
        </row>
        <row r="212">
          <cell r="A212" t="str">
            <v/>
          </cell>
          <cell r="B212" t="str">
            <v/>
          </cell>
          <cell r="C212">
            <v>0</v>
          </cell>
          <cell r="D212">
            <v>0</v>
          </cell>
        </row>
        <row r="213">
          <cell r="A213" t="str">
            <v/>
          </cell>
          <cell r="B213" t="str">
            <v/>
          </cell>
          <cell r="C213">
            <v>0</v>
          </cell>
          <cell r="D213">
            <v>0</v>
          </cell>
        </row>
        <row r="214">
          <cell r="A214" t="str">
            <v/>
          </cell>
          <cell r="B214" t="str">
            <v/>
          </cell>
          <cell r="C214">
            <v>0</v>
          </cell>
          <cell r="D214">
            <v>0</v>
          </cell>
        </row>
        <row r="215">
          <cell r="A215" t="str">
            <v/>
          </cell>
          <cell r="B215" t="str">
            <v/>
          </cell>
          <cell r="C215">
            <v>0</v>
          </cell>
          <cell r="D215">
            <v>0</v>
          </cell>
        </row>
        <row r="216">
          <cell r="A216" t="str">
            <v/>
          </cell>
          <cell r="B216" t="str">
            <v/>
          </cell>
          <cell r="C216">
            <v>0</v>
          </cell>
          <cell r="D216">
            <v>0</v>
          </cell>
        </row>
        <row r="217">
          <cell r="A217" t="str">
            <v/>
          </cell>
          <cell r="B217" t="str">
            <v/>
          </cell>
          <cell r="C217">
            <v>0</v>
          </cell>
          <cell r="D217">
            <v>0</v>
          </cell>
        </row>
        <row r="218">
          <cell r="A218" t="str">
            <v/>
          </cell>
          <cell r="B218" t="str">
            <v/>
          </cell>
          <cell r="C218">
            <v>0</v>
          </cell>
          <cell r="D218">
            <v>0</v>
          </cell>
        </row>
        <row r="219">
          <cell r="A219" t="str">
            <v/>
          </cell>
          <cell r="B219" t="str">
            <v/>
          </cell>
          <cell r="C219">
            <v>0</v>
          </cell>
          <cell r="D219">
            <v>0</v>
          </cell>
        </row>
        <row r="220">
          <cell r="A220" t="str">
            <v/>
          </cell>
          <cell r="B220" t="str">
            <v/>
          </cell>
          <cell r="C220">
            <v>0</v>
          </cell>
          <cell r="D220">
            <v>0</v>
          </cell>
        </row>
        <row r="221">
          <cell r="A221" t="str">
            <v/>
          </cell>
          <cell r="B221" t="str">
            <v/>
          </cell>
          <cell r="C221">
            <v>0</v>
          </cell>
          <cell r="D221">
            <v>0</v>
          </cell>
        </row>
        <row r="222">
          <cell r="A222" t="str">
            <v/>
          </cell>
          <cell r="B222" t="str">
            <v/>
          </cell>
          <cell r="C222">
            <v>0</v>
          </cell>
          <cell r="D222">
            <v>0</v>
          </cell>
        </row>
        <row r="223">
          <cell r="A223" t="str">
            <v/>
          </cell>
          <cell r="B223" t="str">
            <v/>
          </cell>
          <cell r="C223">
            <v>0</v>
          </cell>
          <cell r="D223">
            <v>0</v>
          </cell>
        </row>
        <row r="224">
          <cell r="A224" t="str">
            <v/>
          </cell>
          <cell r="B224" t="str">
            <v/>
          </cell>
          <cell r="C224">
            <v>0</v>
          </cell>
          <cell r="D224">
            <v>0</v>
          </cell>
        </row>
        <row r="225">
          <cell r="A225" t="str">
            <v/>
          </cell>
          <cell r="B225" t="str">
            <v/>
          </cell>
          <cell r="C225">
            <v>0</v>
          </cell>
          <cell r="D225">
            <v>0</v>
          </cell>
        </row>
        <row r="226">
          <cell r="A226" t="str">
            <v/>
          </cell>
          <cell r="B226" t="str">
            <v/>
          </cell>
          <cell r="C226">
            <v>0</v>
          </cell>
          <cell r="D226">
            <v>0</v>
          </cell>
        </row>
        <row r="227">
          <cell r="A227" t="str">
            <v/>
          </cell>
          <cell r="B227" t="str">
            <v/>
          </cell>
          <cell r="C227">
            <v>0</v>
          </cell>
          <cell r="D227">
            <v>0</v>
          </cell>
        </row>
        <row r="228">
          <cell r="A228" t="str">
            <v/>
          </cell>
          <cell r="B228" t="str">
            <v/>
          </cell>
          <cell r="C228">
            <v>0</v>
          </cell>
          <cell r="D228">
            <v>0</v>
          </cell>
        </row>
        <row r="229">
          <cell r="A229" t="str">
            <v/>
          </cell>
          <cell r="B229" t="str">
            <v/>
          </cell>
          <cell r="C229">
            <v>0</v>
          </cell>
          <cell r="D229">
            <v>0</v>
          </cell>
        </row>
        <row r="230">
          <cell r="A230" t="str">
            <v/>
          </cell>
          <cell r="B230" t="str">
            <v/>
          </cell>
          <cell r="C230">
            <v>0</v>
          </cell>
          <cell r="D230">
            <v>0</v>
          </cell>
        </row>
        <row r="231">
          <cell r="A231" t="str">
            <v/>
          </cell>
          <cell r="B231" t="str">
            <v/>
          </cell>
          <cell r="C231">
            <v>0</v>
          </cell>
          <cell r="D231">
            <v>0</v>
          </cell>
        </row>
        <row r="232">
          <cell r="A232" t="str">
            <v/>
          </cell>
          <cell r="B232" t="str">
            <v/>
          </cell>
          <cell r="C232">
            <v>0</v>
          </cell>
          <cell r="D232">
            <v>0</v>
          </cell>
        </row>
        <row r="233">
          <cell r="A233" t="str">
            <v/>
          </cell>
          <cell r="B233" t="str">
            <v/>
          </cell>
          <cell r="C233">
            <v>0</v>
          </cell>
          <cell r="D233">
            <v>0</v>
          </cell>
        </row>
        <row r="234">
          <cell r="A234" t="str">
            <v/>
          </cell>
          <cell r="B234" t="str">
            <v/>
          </cell>
          <cell r="C234">
            <v>0</v>
          </cell>
          <cell r="D234">
            <v>0</v>
          </cell>
        </row>
        <row r="235">
          <cell r="A235" t="str">
            <v/>
          </cell>
          <cell r="B235" t="str">
            <v/>
          </cell>
          <cell r="C235">
            <v>0</v>
          </cell>
          <cell r="D235">
            <v>0</v>
          </cell>
        </row>
        <row r="236">
          <cell r="A236" t="str">
            <v/>
          </cell>
          <cell r="B236" t="str">
            <v/>
          </cell>
          <cell r="C236">
            <v>0</v>
          </cell>
          <cell r="D236">
            <v>0</v>
          </cell>
        </row>
        <row r="237">
          <cell r="A237" t="str">
            <v/>
          </cell>
          <cell r="B237" t="str">
            <v/>
          </cell>
          <cell r="C237">
            <v>0</v>
          </cell>
          <cell r="D237">
            <v>0</v>
          </cell>
        </row>
        <row r="238">
          <cell r="A238" t="str">
            <v/>
          </cell>
          <cell r="B238" t="str">
            <v/>
          </cell>
          <cell r="C238">
            <v>0</v>
          </cell>
          <cell r="D238">
            <v>0</v>
          </cell>
        </row>
        <row r="239">
          <cell r="A239" t="str">
            <v/>
          </cell>
          <cell r="B239" t="str">
            <v/>
          </cell>
          <cell r="C239">
            <v>0</v>
          </cell>
          <cell r="D239">
            <v>0</v>
          </cell>
        </row>
        <row r="240">
          <cell r="A240" t="str">
            <v/>
          </cell>
          <cell r="B240" t="str">
            <v/>
          </cell>
          <cell r="C240">
            <v>0</v>
          </cell>
          <cell r="D240">
            <v>0</v>
          </cell>
        </row>
        <row r="241">
          <cell r="A241" t="str">
            <v/>
          </cell>
          <cell r="B241" t="str">
            <v/>
          </cell>
          <cell r="C241">
            <v>0</v>
          </cell>
          <cell r="D241">
            <v>0</v>
          </cell>
        </row>
        <row r="242">
          <cell r="A242" t="str">
            <v/>
          </cell>
          <cell r="B242" t="str">
            <v/>
          </cell>
          <cell r="C242">
            <v>0</v>
          </cell>
          <cell r="D242">
            <v>0</v>
          </cell>
        </row>
        <row r="243">
          <cell r="A243" t="str">
            <v/>
          </cell>
          <cell r="B243" t="str">
            <v/>
          </cell>
          <cell r="C243">
            <v>0</v>
          </cell>
          <cell r="D243">
            <v>0</v>
          </cell>
        </row>
        <row r="244">
          <cell r="A244" t="str">
            <v/>
          </cell>
          <cell r="B244" t="str">
            <v/>
          </cell>
          <cell r="C244">
            <v>0</v>
          </cell>
          <cell r="D244">
            <v>0</v>
          </cell>
        </row>
        <row r="245">
          <cell r="A245" t="str">
            <v/>
          </cell>
          <cell r="B245" t="str">
            <v/>
          </cell>
          <cell r="C245">
            <v>0</v>
          </cell>
          <cell r="D245">
            <v>0</v>
          </cell>
        </row>
        <row r="246">
          <cell r="A246" t="str">
            <v/>
          </cell>
          <cell r="B246" t="str">
            <v/>
          </cell>
          <cell r="C246">
            <v>0</v>
          </cell>
          <cell r="D246">
            <v>0</v>
          </cell>
        </row>
        <row r="247">
          <cell r="A247" t="str">
            <v/>
          </cell>
          <cell r="B247" t="str">
            <v/>
          </cell>
          <cell r="C247">
            <v>0</v>
          </cell>
          <cell r="D247">
            <v>0</v>
          </cell>
        </row>
        <row r="248">
          <cell r="A248" t="str">
            <v/>
          </cell>
          <cell r="B248" t="str">
            <v/>
          </cell>
          <cell r="C248">
            <v>0</v>
          </cell>
          <cell r="D248">
            <v>0</v>
          </cell>
        </row>
        <row r="249">
          <cell r="A249" t="str">
            <v/>
          </cell>
          <cell r="B249" t="str">
            <v/>
          </cell>
          <cell r="C249">
            <v>0</v>
          </cell>
          <cell r="D249">
            <v>0</v>
          </cell>
        </row>
        <row r="250">
          <cell r="A250" t="str">
            <v/>
          </cell>
          <cell r="B250" t="str">
            <v/>
          </cell>
          <cell r="C250">
            <v>0</v>
          </cell>
          <cell r="D250">
            <v>0</v>
          </cell>
        </row>
        <row r="251">
          <cell r="A251" t="str">
            <v/>
          </cell>
          <cell r="B251" t="str">
            <v/>
          </cell>
          <cell r="C251">
            <v>0</v>
          </cell>
          <cell r="D251">
            <v>0</v>
          </cell>
        </row>
        <row r="252">
          <cell r="A252" t="str">
            <v/>
          </cell>
          <cell r="B252" t="str">
            <v/>
          </cell>
          <cell r="C252">
            <v>0</v>
          </cell>
          <cell r="D252">
            <v>0</v>
          </cell>
        </row>
        <row r="253">
          <cell r="A253" t="str">
            <v/>
          </cell>
          <cell r="B253" t="str">
            <v/>
          </cell>
          <cell r="C253">
            <v>0</v>
          </cell>
          <cell r="D253">
            <v>0</v>
          </cell>
        </row>
        <row r="254">
          <cell r="A254" t="str">
            <v/>
          </cell>
          <cell r="B254" t="str">
            <v/>
          </cell>
          <cell r="C254">
            <v>0</v>
          </cell>
          <cell r="D254">
            <v>0</v>
          </cell>
        </row>
        <row r="255">
          <cell r="A255" t="str">
            <v/>
          </cell>
          <cell r="B255" t="str">
            <v/>
          </cell>
          <cell r="C255">
            <v>0</v>
          </cell>
          <cell r="D255">
            <v>0</v>
          </cell>
        </row>
        <row r="256">
          <cell r="A256" t="str">
            <v/>
          </cell>
          <cell r="B256" t="str">
            <v/>
          </cell>
          <cell r="C256">
            <v>0</v>
          </cell>
          <cell r="D256">
            <v>0</v>
          </cell>
        </row>
        <row r="257">
          <cell r="A257" t="str">
            <v/>
          </cell>
          <cell r="B257" t="str">
            <v/>
          </cell>
          <cell r="C257">
            <v>0</v>
          </cell>
          <cell r="D257">
            <v>0</v>
          </cell>
        </row>
        <row r="258">
          <cell r="A258" t="str">
            <v/>
          </cell>
          <cell r="B258" t="str">
            <v/>
          </cell>
          <cell r="C258">
            <v>0</v>
          </cell>
          <cell r="D258">
            <v>0</v>
          </cell>
        </row>
        <row r="259">
          <cell r="A259" t="str">
            <v/>
          </cell>
          <cell r="B259" t="str">
            <v/>
          </cell>
          <cell r="C259">
            <v>0</v>
          </cell>
          <cell r="D259">
            <v>0</v>
          </cell>
        </row>
        <row r="260">
          <cell r="A260" t="str">
            <v/>
          </cell>
          <cell r="B260" t="str">
            <v/>
          </cell>
          <cell r="C260">
            <v>0</v>
          </cell>
          <cell r="D260">
            <v>0</v>
          </cell>
        </row>
        <row r="261">
          <cell r="A261" t="str">
            <v/>
          </cell>
          <cell r="B261" t="str">
            <v/>
          </cell>
          <cell r="C261">
            <v>0</v>
          </cell>
          <cell r="D261">
            <v>0</v>
          </cell>
        </row>
        <row r="262">
          <cell r="A262" t="str">
            <v/>
          </cell>
          <cell r="B262" t="str">
            <v/>
          </cell>
          <cell r="C262">
            <v>0</v>
          </cell>
          <cell r="D262">
            <v>0</v>
          </cell>
        </row>
        <row r="263">
          <cell r="A263" t="str">
            <v/>
          </cell>
          <cell r="B263" t="str">
            <v/>
          </cell>
          <cell r="C263">
            <v>0</v>
          </cell>
          <cell r="D263">
            <v>0</v>
          </cell>
        </row>
        <row r="264">
          <cell r="A264" t="str">
            <v/>
          </cell>
          <cell r="B264" t="str">
            <v/>
          </cell>
          <cell r="C264">
            <v>0</v>
          </cell>
          <cell r="D264">
            <v>0</v>
          </cell>
        </row>
        <row r="265">
          <cell r="A265" t="str">
            <v/>
          </cell>
          <cell r="B265" t="str">
            <v/>
          </cell>
          <cell r="C265">
            <v>0</v>
          </cell>
          <cell r="D265">
            <v>0</v>
          </cell>
        </row>
        <row r="266">
          <cell r="A266" t="str">
            <v/>
          </cell>
          <cell r="B266" t="str">
            <v/>
          </cell>
          <cell r="C266">
            <v>0</v>
          </cell>
          <cell r="D266">
            <v>0</v>
          </cell>
        </row>
        <row r="267">
          <cell r="A267" t="str">
            <v/>
          </cell>
          <cell r="B267" t="str">
            <v/>
          </cell>
          <cell r="C267">
            <v>0</v>
          </cell>
          <cell r="D267">
            <v>0</v>
          </cell>
        </row>
        <row r="268">
          <cell r="A268" t="str">
            <v/>
          </cell>
          <cell r="B268" t="str">
            <v/>
          </cell>
          <cell r="C268">
            <v>0</v>
          </cell>
          <cell r="D268">
            <v>0</v>
          </cell>
        </row>
        <row r="269">
          <cell r="A269" t="str">
            <v/>
          </cell>
          <cell r="B269" t="str">
            <v/>
          </cell>
          <cell r="C269">
            <v>0</v>
          </cell>
          <cell r="D269">
            <v>0</v>
          </cell>
        </row>
        <row r="270">
          <cell r="A270" t="str">
            <v/>
          </cell>
          <cell r="B270" t="str">
            <v/>
          </cell>
          <cell r="C270">
            <v>0</v>
          </cell>
          <cell r="D270">
            <v>0</v>
          </cell>
        </row>
        <row r="271">
          <cell r="A271" t="str">
            <v/>
          </cell>
          <cell r="B271" t="str">
            <v/>
          </cell>
          <cell r="C271">
            <v>0</v>
          </cell>
          <cell r="D271">
            <v>0</v>
          </cell>
        </row>
        <row r="272">
          <cell r="A272" t="str">
            <v/>
          </cell>
          <cell r="B272" t="str">
            <v/>
          </cell>
          <cell r="C272">
            <v>0</v>
          </cell>
          <cell r="D272">
            <v>0</v>
          </cell>
        </row>
        <row r="273">
          <cell r="A273" t="str">
            <v/>
          </cell>
          <cell r="B273" t="str">
            <v/>
          </cell>
          <cell r="C273">
            <v>0</v>
          </cell>
          <cell r="D273">
            <v>0</v>
          </cell>
        </row>
        <row r="274">
          <cell r="A274" t="str">
            <v/>
          </cell>
          <cell r="B274" t="str">
            <v/>
          </cell>
          <cell r="C274">
            <v>0</v>
          </cell>
          <cell r="D274">
            <v>0</v>
          </cell>
        </row>
        <row r="275">
          <cell r="A275" t="str">
            <v/>
          </cell>
          <cell r="B275" t="str">
            <v/>
          </cell>
          <cell r="C275">
            <v>0</v>
          </cell>
          <cell r="D275">
            <v>0</v>
          </cell>
        </row>
        <row r="276">
          <cell r="A276" t="str">
            <v/>
          </cell>
          <cell r="B276" t="str">
            <v/>
          </cell>
          <cell r="C276">
            <v>0</v>
          </cell>
          <cell r="D276">
            <v>0</v>
          </cell>
        </row>
        <row r="277">
          <cell r="A277" t="str">
            <v/>
          </cell>
          <cell r="B277" t="str">
            <v/>
          </cell>
          <cell r="C277">
            <v>0</v>
          </cell>
          <cell r="D277">
            <v>0</v>
          </cell>
        </row>
        <row r="278">
          <cell r="A278" t="str">
            <v/>
          </cell>
          <cell r="B278" t="str">
            <v/>
          </cell>
          <cell r="C278">
            <v>0</v>
          </cell>
          <cell r="D278">
            <v>0</v>
          </cell>
        </row>
        <row r="279">
          <cell r="A279" t="str">
            <v/>
          </cell>
          <cell r="B279" t="str">
            <v/>
          </cell>
          <cell r="C279">
            <v>0</v>
          </cell>
          <cell r="D279">
            <v>0</v>
          </cell>
        </row>
        <row r="280">
          <cell r="A280" t="str">
            <v/>
          </cell>
          <cell r="B280" t="str">
            <v/>
          </cell>
          <cell r="C280">
            <v>0</v>
          </cell>
          <cell r="D280">
            <v>0</v>
          </cell>
        </row>
        <row r="281">
          <cell r="A281" t="str">
            <v/>
          </cell>
          <cell r="B281" t="str">
            <v/>
          </cell>
          <cell r="C281">
            <v>0</v>
          </cell>
          <cell r="D281">
            <v>0</v>
          </cell>
        </row>
        <row r="282">
          <cell r="A282" t="str">
            <v/>
          </cell>
          <cell r="B282" t="str">
            <v/>
          </cell>
          <cell r="C282">
            <v>0</v>
          </cell>
          <cell r="D282">
            <v>0</v>
          </cell>
        </row>
        <row r="283">
          <cell r="A283" t="str">
            <v/>
          </cell>
          <cell r="B283" t="str">
            <v/>
          </cell>
          <cell r="C283">
            <v>0</v>
          </cell>
          <cell r="D283">
            <v>0</v>
          </cell>
        </row>
        <row r="284">
          <cell r="A284" t="str">
            <v/>
          </cell>
          <cell r="B284" t="str">
            <v/>
          </cell>
          <cell r="C284">
            <v>0</v>
          </cell>
          <cell r="D284">
            <v>0</v>
          </cell>
        </row>
        <row r="285">
          <cell r="A285" t="str">
            <v/>
          </cell>
          <cell r="B285" t="str">
            <v/>
          </cell>
          <cell r="C285">
            <v>0</v>
          </cell>
          <cell r="D285">
            <v>0</v>
          </cell>
        </row>
        <row r="286">
          <cell r="A286" t="str">
            <v/>
          </cell>
          <cell r="B286" t="str">
            <v/>
          </cell>
          <cell r="C286">
            <v>0</v>
          </cell>
          <cell r="D286">
            <v>0</v>
          </cell>
        </row>
        <row r="287">
          <cell r="A287" t="str">
            <v/>
          </cell>
          <cell r="B287" t="str">
            <v/>
          </cell>
          <cell r="C287">
            <v>0</v>
          </cell>
          <cell r="D287">
            <v>0</v>
          </cell>
        </row>
        <row r="288">
          <cell r="A288" t="str">
            <v/>
          </cell>
          <cell r="B288" t="str">
            <v/>
          </cell>
          <cell r="C288">
            <v>0</v>
          </cell>
          <cell r="D288">
            <v>0</v>
          </cell>
        </row>
        <row r="289">
          <cell r="A289" t="str">
            <v/>
          </cell>
          <cell r="B289" t="str">
            <v/>
          </cell>
          <cell r="C289">
            <v>0</v>
          </cell>
          <cell r="D289">
            <v>0</v>
          </cell>
        </row>
        <row r="290">
          <cell r="A290" t="str">
            <v/>
          </cell>
          <cell r="B290" t="str">
            <v/>
          </cell>
          <cell r="C290">
            <v>0</v>
          </cell>
          <cell r="D290">
            <v>0</v>
          </cell>
        </row>
        <row r="291">
          <cell r="A291" t="str">
            <v/>
          </cell>
          <cell r="B291" t="str">
            <v/>
          </cell>
          <cell r="C291">
            <v>0</v>
          </cell>
          <cell r="D291">
            <v>0</v>
          </cell>
        </row>
        <row r="292">
          <cell r="A292" t="str">
            <v/>
          </cell>
          <cell r="B292" t="str">
            <v/>
          </cell>
          <cell r="C292">
            <v>0</v>
          </cell>
          <cell r="D292">
            <v>0</v>
          </cell>
        </row>
        <row r="293">
          <cell r="A293" t="str">
            <v/>
          </cell>
          <cell r="B293" t="str">
            <v/>
          </cell>
          <cell r="C293">
            <v>0</v>
          </cell>
          <cell r="D293">
            <v>0</v>
          </cell>
        </row>
        <row r="294">
          <cell r="A294" t="str">
            <v/>
          </cell>
          <cell r="B294" t="str">
            <v/>
          </cell>
          <cell r="C294">
            <v>0</v>
          </cell>
          <cell r="D294">
            <v>0</v>
          </cell>
        </row>
        <row r="295">
          <cell r="A295" t="str">
            <v/>
          </cell>
          <cell r="B295" t="str">
            <v/>
          </cell>
          <cell r="C295">
            <v>0</v>
          </cell>
          <cell r="D295">
            <v>0</v>
          </cell>
        </row>
        <row r="296">
          <cell r="A296" t="str">
            <v/>
          </cell>
          <cell r="B296" t="str">
            <v/>
          </cell>
          <cell r="C296">
            <v>0</v>
          </cell>
          <cell r="D296">
            <v>0</v>
          </cell>
        </row>
        <row r="297">
          <cell r="A297" t="str">
            <v/>
          </cell>
          <cell r="B297" t="str">
            <v/>
          </cell>
          <cell r="C297">
            <v>0</v>
          </cell>
          <cell r="D297">
            <v>0</v>
          </cell>
        </row>
        <row r="298">
          <cell r="A298" t="str">
            <v/>
          </cell>
          <cell r="B298" t="str">
            <v/>
          </cell>
          <cell r="C298">
            <v>0</v>
          </cell>
          <cell r="D298">
            <v>0</v>
          </cell>
        </row>
        <row r="299">
          <cell r="A299" t="str">
            <v/>
          </cell>
          <cell r="B299" t="str">
            <v/>
          </cell>
          <cell r="C299">
            <v>0</v>
          </cell>
          <cell r="D299">
            <v>0</v>
          </cell>
        </row>
        <row r="300">
          <cell r="A300" t="str">
            <v/>
          </cell>
          <cell r="B300" t="str">
            <v/>
          </cell>
          <cell r="C300">
            <v>0</v>
          </cell>
          <cell r="D300">
            <v>0</v>
          </cell>
        </row>
        <row r="301">
          <cell r="A301" t="str">
            <v/>
          </cell>
          <cell r="B301" t="str">
            <v/>
          </cell>
          <cell r="C301">
            <v>0</v>
          </cell>
          <cell r="D301">
            <v>0</v>
          </cell>
        </row>
        <row r="302">
          <cell r="A302" t="str">
            <v/>
          </cell>
          <cell r="B302" t="str">
            <v/>
          </cell>
          <cell r="C302">
            <v>0</v>
          </cell>
          <cell r="D302">
            <v>0</v>
          </cell>
        </row>
        <row r="303">
          <cell r="A303" t="str">
            <v/>
          </cell>
          <cell r="B303" t="str">
            <v/>
          </cell>
          <cell r="C303">
            <v>0</v>
          </cell>
          <cell r="D303">
            <v>0</v>
          </cell>
        </row>
        <row r="304">
          <cell r="A304" t="str">
            <v/>
          </cell>
          <cell r="B304" t="str">
            <v/>
          </cell>
          <cell r="C304">
            <v>0</v>
          </cell>
          <cell r="D304">
            <v>0</v>
          </cell>
        </row>
        <row r="305">
          <cell r="A305" t="str">
            <v/>
          </cell>
          <cell r="B305" t="str">
            <v/>
          </cell>
          <cell r="C305">
            <v>0</v>
          </cell>
          <cell r="D305">
            <v>0</v>
          </cell>
        </row>
        <row r="306">
          <cell r="A306" t="str">
            <v/>
          </cell>
          <cell r="B306" t="str">
            <v/>
          </cell>
          <cell r="C306">
            <v>0</v>
          </cell>
          <cell r="D306">
            <v>0</v>
          </cell>
        </row>
        <row r="307">
          <cell r="A307" t="str">
            <v/>
          </cell>
          <cell r="B307" t="str">
            <v/>
          </cell>
          <cell r="C307">
            <v>0</v>
          </cell>
          <cell r="D307">
            <v>0</v>
          </cell>
        </row>
        <row r="308">
          <cell r="A308" t="str">
            <v/>
          </cell>
          <cell r="B308" t="str">
            <v/>
          </cell>
          <cell r="C308">
            <v>0</v>
          </cell>
          <cell r="D308">
            <v>0</v>
          </cell>
        </row>
        <row r="309">
          <cell r="A309" t="str">
            <v/>
          </cell>
          <cell r="B309" t="str">
            <v/>
          </cell>
          <cell r="C309">
            <v>0</v>
          </cell>
          <cell r="D309">
            <v>0</v>
          </cell>
        </row>
        <row r="310">
          <cell r="A310" t="str">
            <v/>
          </cell>
          <cell r="B310" t="str">
            <v/>
          </cell>
          <cell r="C310">
            <v>0</v>
          </cell>
          <cell r="D310">
            <v>0</v>
          </cell>
        </row>
        <row r="311">
          <cell r="A311" t="str">
            <v/>
          </cell>
          <cell r="B311" t="str">
            <v/>
          </cell>
          <cell r="C311">
            <v>0</v>
          </cell>
          <cell r="D311">
            <v>0</v>
          </cell>
        </row>
        <row r="312">
          <cell r="A312" t="str">
            <v/>
          </cell>
          <cell r="B312" t="str">
            <v/>
          </cell>
          <cell r="C312">
            <v>0</v>
          </cell>
          <cell r="D312">
            <v>0</v>
          </cell>
        </row>
        <row r="313">
          <cell r="A313" t="str">
            <v/>
          </cell>
          <cell r="B313" t="str">
            <v/>
          </cell>
          <cell r="C313">
            <v>0</v>
          </cell>
          <cell r="D313">
            <v>0</v>
          </cell>
        </row>
        <row r="314">
          <cell r="A314" t="str">
            <v/>
          </cell>
          <cell r="B314" t="str">
            <v/>
          </cell>
          <cell r="C314">
            <v>0</v>
          </cell>
          <cell r="D314">
            <v>0</v>
          </cell>
        </row>
        <row r="315">
          <cell r="A315" t="str">
            <v/>
          </cell>
          <cell r="B315" t="str">
            <v/>
          </cell>
          <cell r="C315">
            <v>0</v>
          </cell>
          <cell r="D315">
            <v>0</v>
          </cell>
        </row>
        <row r="316">
          <cell r="A316" t="str">
            <v/>
          </cell>
          <cell r="B316" t="str">
            <v/>
          </cell>
          <cell r="C316">
            <v>0</v>
          </cell>
          <cell r="D316">
            <v>0</v>
          </cell>
        </row>
        <row r="317">
          <cell r="A317" t="str">
            <v/>
          </cell>
          <cell r="B317" t="str">
            <v/>
          </cell>
          <cell r="C317">
            <v>0</v>
          </cell>
          <cell r="D317">
            <v>0</v>
          </cell>
        </row>
        <row r="318">
          <cell r="A318" t="str">
            <v/>
          </cell>
          <cell r="B318" t="str">
            <v/>
          </cell>
          <cell r="C318">
            <v>0</v>
          </cell>
          <cell r="D318">
            <v>0</v>
          </cell>
        </row>
        <row r="319">
          <cell r="A319" t="str">
            <v/>
          </cell>
          <cell r="B319" t="str">
            <v/>
          </cell>
          <cell r="C319">
            <v>0</v>
          </cell>
          <cell r="D319">
            <v>0</v>
          </cell>
        </row>
        <row r="320">
          <cell r="A320" t="str">
            <v/>
          </cell>
          <cell r="B320" t="str">
            <v/>
          </cell>
          <cell r="C320">
            <v>0</v>
          </cell>
          <cell r="D320">
            <v>0</v>
          </cell>
        </row>
        <row r="321">
          <cell r="A321" t="str">
            <v/>
          </cell>
          <cell r="B321" t="str">
            <v/>
          </cell>
          <cell r="C321">
            <v>0</v>
          </cell>
          <cell r="D321">
            <v>0</v>
          </cell>
        </row>
        <row r="322">
          <cell r="A322" t="str">
            <v/>
          </cell>
          <cell r="B322" t="str">
            <v/>
          </cell>
          <cell r="C322">
            <v>0</v>
          </cell>
          <cell r="D322">
            <v>0</v>
          </cell>
        </row>
        <row r="323">
          <cell r="A323" t="str">
            <v/>
          </cell>
          <cell r="B323" t="str">
            <v/>
          </cell>
          <cell r="C323">
            <v>0</v>
          </cell>
          <cell r="D323">
            <v>0</v>
          </cell>
        </row>
        <row r="324">
          <cell r="A324" t="str">
            <v/>
          </cell>
          <cell r="B324" t="str">
            <v/>
          </cell>
          <cell r="C324">
            <v>0</v>
          </cell>
          <cell r="D324">
            <v>0</v>
          </cell>
        </row>
        <row r="325">
          <cell r="A325" t="str">
            <v/>
          </cell>
          <cell r="B325" t="str">
            <v/>
          </cell>
          <cell r="C325">
            <v>0</v>
          </cell>
          <cell r="D325">
            <v>0</v>
          </cell>
        </row>
        <row r="326">
          <cell r="A326" t="str">
            <v/>
          </cell>
          <cell r="B326" t="str">
            <v/>
          </cell>
          <cell r="C326">
            <v>0</v>
          </cell>
          <cell r="D326">
            <v>0</v>
          </cell>
        </row>
        <row r="327">
          <cell r="A327" t="str">
            <v/>
          </cell>
          <cell r="B327" t="str">
            <v/>
          </cell>
          <cell r="C327">
            <v>0</v>
          </cell>
          <cell r="D327">
            <v>0</v>
          </cell>
        </row>
        <row r="328">
          <cell r="A328" t="str">
            <v/>
          </cell>
          <cell r="B328" t="str">
            <v/>
          </cell>
          <cell r="C328">
            <v>0</v>
          </cell>
          <cell r="D328">
            <v>0</v>
          </cell>
        </row>
        <row r="329">
          <cell r="A329" t="str">
            <v/>
          </cell>
          <cell r="B329" t="str">
            <v/>
          </cell>
          <cell r="C329">
            <v>0</v>
          </cell>
          <cell r="D329">
            <v>0</v>
          </cell>
        </row>
        <row r="330">
          <cell r="A330" t="str">
            <v/>
          </cell>
          <cell r="B330" t="str">
            <v/>
          </cell>
          <cell r="C330">
            <v>0</v>
          </cell>
          <cell r="D330">
            <v>0</v>
          </cell>
        </row>
        <row r="331">
          <cell r="A331" t="str">
            <v/>
          </cell>
          <cell r="B331" t="str">
            <v/>
          </cell>
          <cell r="C331">
            <v>0</v>
          </cell>
          <cell r="D331">
            <v>0</v>
          </cell>
        </row>
        <row r="332">
          <cell r="A332" t="str">
            <v/>
          </cell>
          <cell r="B332" t="str">
            <v/>
          </cell>
          <cell r="C332">
            <v>0</v>
          </cell>
          <cell r="D332">
            <v>0</v>
          </cell>
        </row>
        <row r="333">
          <cell r="A333" t="str">
            <v/>
          </cell>
          <cell r="B333" t="str">
            <v/>
          </cell>
          <cell r="C333">
            <v>0</v>
          </cell>
          <cell r="D333">
            <v>0</v>
          </cell>
        </row>
        <row r="334">
          <cell r="A334" t="str">
            <v/>
          </cell>
          <cell r="B334" t="str">
            <v/>
          </cell>
          <cell r="C334">
            <v>0</v>
          </cell>
          <cell r="D334">
            <v>0</v>
          </cell>
        </row>
        <row r="335">
          <cell r="A335" t="str">
            <v/>
          </cell>
          <cell r="B335" t="str">
            <v/>
          </cell>
          <cell r="C335">
            <v>0</v>
          </cell>
          <cell r="D335">
            <v>0</v>
          </cell>
        </row>
        <row r="336">
          <cell r="A336" t="str">
            <v/>
          </cell>
          <cell r="B336" t="str">
            <v/>
          </cell>
          <cell r="C336">
            <v>0</v>
          </cell>
          <cell r="D336">
            <v>0</v>
          </cell>
        </row>
        <row r="337">
          <cell r="A337" t="str">
            <v/>
          </cell>
          <cell r="B337" t="str">
            <v/>
          </cell>
          <cell r="C337">
            <v>0</v>
          </cell>
          <cell r="D337">
            <v>0</v>
          </cell>
        </row>
        <row r="338">
          <cell r="A338" t="str">
            <v/>
          </cell>
          <cell r="B338" t="str">
            <v/>
          </cell>
          <cell r="C338">
            <v>0</v>
          </cell>
          <cell r="D338">
            <v>0</v>
          </cell>
        </row>
        <row r="339">
          <cell r="A339" t="str">
            <v/>
          </cell>
          <cell r="B339" t="str">
            <v/>
          </cell>
          <cell r="C339">
            <v>0</v>
          </cell>
          <cell r="D339">
            <v>0</v>
          </cell>
        </row>
        <row r="340">
          <cell r="A340" t="str">
            <v/>
          </cell>
          <cell r="B340" t="str">
            <v/>
          </cell>
          <cell r="C340">
            <v>0</v>
          </cell>
          <cell r="D340">
            <v>0</v>
          </cell>
        </row>
        <row r="341">
          <cell r="A341" t="str">
            <v/>
          </cell>
          <cell r="B341" t="str">
            <v/>
          </cell>
          <cell r="C341">
            <v>0</v>
          </cell>
          <cell r="D341">
            <v>0</v>
          </cell>
        </row>
        <row r="342">
          <cell r="A342" t="str">
            <v/>
          </cell>
          <cell r="B342" t="str">
            <v/>
          </cell>
          <cell r="C342">
            <v>0</v>
          </cell>
          <cell r="D342">
            <v>0</v>
          </cell>
        </row>
        <row r="343">
          <cell r="A343" t="str">
            <v/>
          </cell>
          <cell r="B343" t="str">
            <v/>
          </cell>
          <cell r="C343">
            <v>0</v>
          </cell>
          <cell r="D343">
            <v>0</v>
          </cell>
        </row>
        <row r="344">
          <cell r="A344" t="str">
            <v/>
          </cell>
          <cell r="B344" t="str">
            <v/>
          </cell>
          <cell r="C344">
            <v>0</v>
          </cell>
          <cell r="D344">
            <v>0</v>
          </cell>
        </row>
        <row r="345">
          <cell r="A345" t="str">
            <v/>
          </cell>
          <cell r="B345" t="str">
            <v/>
          </cell>
          <cell r="C345">
            <v>0</v>
          </cell>
          <cell r="D345">
            <v>0</v>
          </cell>
        </row>
        <row r="346">
          <cell r="A346" t="str">
            <v/>
          </cell>
          <cell r="B346" t="str">
            <v/>
          </cell>
          <cell r="C346">
            <v>0</v>
          </cell>
          <cell r="D346">
            <v>0</v>
          </cell>
        </row>
        <row r="347">
          <cell r="A347" t="str">
            <v/>
          </cell>
          <cell r="B347" t="str">
            <v/>
          </cell>
          <cell r="C347">
            <v>0</v>
          </cell>
          <cell r="D347">
            <v>0</v>
          </cell>
        </row>
        <row r="348">
          <cell r="A348" t="str">
            <v/>
          </cell>
          <cell r="B348" t="str">
            <v/>
          </cell>
          <cell r="C348">
            <v>0</v>
          </cell>
          <cell r="D348">
            <v>0</v>
          </cell>
        </row>
        <row r="349">
          <cell r="A349" t="str">
            <v/>
          </cell>
          <cell r="B349" t="str">
            <v/>
          </cell>
          <cell r="C349">
            <v>0</v>
          </cell>
          <cell r="D349">
            <v>0</v>
          </cell>
        </row>
        <row r="350">
          <cell r="A350" t="str">
            <v/>
          </cell>
          <cell r="B350" t="str">
            <v/>
          </cell>
          <cell r="C350">
            <v>0</v>
          </cell>
          <cell r="D350">
            <v>0</v>
          </cell>
        </row>
        <row r="351">
          <cell r="A351" t="str">
            <v/>
          </cell>
          <cell r="B351" t="str">
            <v/>
          </cell>
          <cell r="C351">
            <v>0</v>
          </cell>
          <cell r="D351">
            <v>0</v>
          </cell>
        </row>
        <row r="352">
          <cell r="A352" t="str">
            <v/>
          </cell>
          <cell r="B352" t="str">
            <v/>
          </cell>
          <cell r="C352">
            <v>0</v>
          </cell>
          <cell r="D352">
            <v>0</v>
          </cell>
        </row>
        <row r="353">
          <cell r="A353" t="str">
            <v/>
          </cell>
          <cell r="B353" t="str">
            <v/>
          </cell>
          <cell r="C353">
            <v>0</v>
          </cell>
          <cell r="D353">
            <v>0</v>
          </cell>
        </row>
        <row r="354">
          <cell r="A354" t="str">
            <v/>
          </cell>
          <cell r="B354" t="str">
            <v/>
          </cell>
          <cell r="C354">
            <v>0</v>
          </cell>
          <cell r="D354">
            <v>0</v>
          </cell>
        </row>
        <row r="355">
          <cell r="A355" t="str">
            <v/>
          </cell>
          <cell r="B355" t="str">
            <v/>
          </cell>
          <cell r="C355">
            <v>0</v>
          </cell>
          <cell r="D355">
            <v>0</v>
          </cell>
        </row>
        <row r="356">
          <cell r="A356" t="str">
            <v/>
          </cell>
          <cell r="B356" t="str">
            <v/>
          </cell>
          <cell r="C356">
            <v>0</v>
          </cell>
          <cell r="D356">
            <v>0</v>
          </cell>
        </row>
        <row r="357">
          <cell r="A357" t="str">
            <v/>
          </cell>
          <cell r="B357" t="str">
            <v/>
          </cell>
          <cell r="C357">
            <v>0</v>
          </cell>
          <cell r="D357">
            <v>0</v>
          </cell>
        </row>
        <row r="358">
          <cell r="A358" t="str">
            <v/>
          </cell>
          <cell r="B358" t="str">
            <v/>
          </cell>
          <cell r="C358">
            <v>0</v>
          </cell>
          <cell r="D358">
            <v>0</v>
          </cell>
        </row>
        <row r="359">
          <cell r="A359" t="str">
            <v/>
          </cell>
          <cell r="B359" t="str">
            <v/>
          </cell>
          <cell r="C359">
            <v>0</v>
          </cell>
          <cell r="D359">
            <v>0</v>
          </cell>
        </row>
        <row r="360">
          <cell r="A360" t="str">
            <v/>
          </cell>
          <cell r="B360" t="str">
            <v/>
          </cell>
          <cell r="C360">
            <v>0</v>
          </cell>
          <cell r="D360">
            <v>0</v>
          </cell>
        </row>
        <row r="361">
          <cell r="A361" t="str">
            <v/>
          </cell>
          <cell r="B361" t="str">
            <v/>
          </cell>
          <cell r="C361">
            <v>0</v>
          </cell>
          <cell r="D361">
            <v>0</v>
          </cell>
        </row>
        <row r="362">
          <cell r="A362" t="str">
            <v/>
          </cell>
          <cell r="B362" t="str">
            <v/>
          </cell>
          <cell r="C362">
            <v>0</v>
          </cell>
          <cell r="D362">
            <v>0</v>
          </cell>
        </row>
        <row r="363">
          <cell r="A363" t="str">
            <v/>
          </cell>
          <cell r="B363" t="str">
            <v/>
          </cell>
          <cell r="C363">
            <v>0</v>
          </cell>
          <cell r="D363">
            <v>0</v>
          </cell>
        </row>
        <row r="364">
          <cell r="A364" t="str">
            <v/>
          </cell>
          <cell r="B364" t="str">
            <v/>
          </cell>
          <cell r="C364">
            <v>0</v>
          </cell>
          <cell r="D364">
            <v>0</v>
          </cell>
        </row>
        <row r="365">
          <cell r="A365" t="str">
            <v/>
          </cell>
          <cell r="B365" t="str">
            <v/>
          </cell>
          <cell r="C365">
            <v>0</v>
          </cell>
          <cell r="D365">
            <v>0</v>
          </cell>
        </row>
        <row r="366">
          <cell r="A366" t="str">
            <v/>
          </cell>
          <cell r="B366" t="str">
            <v/>
          </cell>
          <cell r="C366">
            <v>0</v>
          </cell>
          <cell r="D366">
            <v>0</v>
          </cell>
        </row>
        <row r="367">
          <cell r="A367" t="str">
            <v/>
          </cell>
          <cell r="B367" t="str">
            <v/>
          </cell>
          <cell r="C367">
            <v>0</v>
          </cell>
          <cell r="D367">
            <v>0</v>
          </cell>
        </row>
        <row r="368">
          <cell r="A368" t="str">
            <v/>
          </cell>
          <cell r="B368" t="str">
            <v/>
          </cell>
          <cell r="C368">
            <v>0</v>
          </cell>
          <cell r="D368">
            <v>0</v>
          </cell>
        </row>
        <row r="369">
          <cell r="A369" t="str">
            <v/>
          </cell>
          <cell r="B369" t="str">
            <v/>
          </cell>
          <cell r="C369">
            <v>0</v>
          </cell>
          <cell r="D369">
            <v>0</v>
          </cell>
        </row>
        <row r="370">
          <cell r="A370" t="str">
            <v/>
          </cell>
          <cell r="B370" t="str">
            <v/>
          </cell>
          <cell r="C370">
            <v>0</v>
          </cell>
          <cell r="D370">
            <v>0</v>
          </cell>
        </row>
        <row r="371">
          <cell r="A371" t="str">
            <v/>
          </cell>
          <cell r="B371" t="str">
            <v/>
          </cell>
          <cell r="C371">
            <v>0</v>
          </cell>
          <cell r="D371">
            <v>0</v>
          </cell>
        </row>
        <row r="372">
          <cell r="A372" t="str">
            <v/>
          </cell>
          <cell r="B372" t="str">
            <v/>
          </cell>
          <cell r="C372">
            <v>0</v>
          </cell>
          <cell r="D372">
            <v>0</v>
          </cell>
        </row>
        <row r="373">
          <cell r="A373" t="str">
            <v/>
          </cell>
          <cell r="B373" t="str">
            <v/>
          </cell>
          <cell r="C373">
            <v>0</v>
          </cell>
          <cell r="D373">
            <v>0</v>
          </cell>
        </row>
        <row r="374">
          <cell r="A374" t="str">
            <v/>
          </cell>
          <cell r="B374" t="str">
            <v/>
          </cell>
          <cell r="C374">
            <v>0</v>
          </cell>
          <cell r="D374">
            <v>0</v>
          </cell>
        </row>
        <row r="375">
          <cell r="A375" t="str">
            <v/>
          </cell>
          <cell r="B375" t="str">
            <v/>
          </cell>
          <cell r="C375">
            <v>0</v>
          </cell>
          <cell r="D375">
            <v>0</v>
          </cell>
        </row>
        <row r="376">
          <cell r="A376" t="str">
            <v/>
          </cell>
          <cell r="B376" t="str">
            <v/>
          </cell>
          <cell r="C376">
            <v>0</v>
          </cell>
          <cell r="D376">
            <v>0</v>
          </cell>
        </row>
        <row r="377">
          <cell r="A377" t="str">
            <v/>
          </cell>
          <cell r="B377" t="str">
            <v/>
          </cell>
          <cell r="C377">
            <v>0</v>
          </cell>
          <cell r="D377">
            <v>0</v>
          </cell>
        </row>
        <row r="378">
          <cell r="A378" t="str">
            <v/>
          </cell>
          <cell r="B378" t="str">
            <v/>
          </cell>
          <cell r="C378">
            <v>0</v>
          </cell>
          <cell r="D378">
            <v>0</v>
          </cell>
        </row>
        <row r="379">
          <cell r="A379" t="str">
            <v/>
          </cell>
          <cell r="B379" t="str">
            <v/>
          </cell>
          <cell r="C379">
            <v>0</v>
          </cell>
          <cell r="D379">
            <v>0</v>
          </cell>
        </row>
        <row r="380">
          <cell r="A380" t="str">
            <v/>
          </cell>
          <cell r="B380" t="str">
            <v/>
          </cell>
          <cell r="C380">
            <v>0</v>
          </cell>
          <cell r="D380">
            <v>0</v>
          </cell>
        </row>
        <row r="381">
          <cell r="A381" t="str">
            <v/>
          </cell>
          <cell r="B381" t="str">
            <v/>
          </cell>
          <cell r="C381">
            <v>0</v>
          </cell>
          <cell r="D381">
            <v>0</v>
          </cell>
        </row>
        <row r="382">
          <cell r="A382" t="str">
            <v/>
          </cell>
          <cell r="B382" t="str">
            <v/>
          </cell>
          <cell r="C382">
            <v>0</v>
          </cell>
          <cell r="D382">
            <v>0</v>
          </cell>
        </row>
        <row r="383">
          <cell r="A383" t="str">
            <v/>
          </cell>
          <cell r="B383" t="str">
            <v/>
          </cell>
          <cell r="C383">
            <v>0</v>
          </cell>
          <cell r="D383">
            <v>0</v>
          </cell>
        </row>
        <row r="384">
          <cell r="A384" t="str">
            <v/>
          </cell>
          <cell r="B384" t="str">
            <v/>
          </cell>
          <cell r="C384">
            <v>0</v>
          </cell>
          <cell r="D384">
            <v>0</v>
          </cell>
        </row>
        <row r="385">
          <cell r="A385" t="str">
            <v/>
          </cell>
          <cell r="B385" t="str">
            <v/>
          </cell>
          <cell r="C385">
            <v>0</v>
          </cell>
          <cell r="D385">
            <v>0</v>
          </cell>
        </row>
        <row r="386">
          <cell r="A386" t="str">
            <v/>
          </cell>
          <cell r="B386" t="str">
            <v/>
          </cell>
          <cell r="C386">
            <v>0</v>
          </cell>
          <cell r="D386">
            <v>0</v>
          </cell>
        </row>
        <row r="387">
          <cell r="A387" t="str">
            <v/>
          </cell>
          <cell r="B387" t="str">
            <v/>
          </cell>
          <cell r="C387">
            <v>0</v>
          </cell>
          <cell r="D387">
            <v>0</v>
          </cell>
        </row>
        <row r="388">
          <cell r="A388" t="str">
            <v/>
          </cell>
          <cell r="B388" t="str">
            <v/>
          </cell>
          <cell r="C388">
            <v>0</v>
          </cell>
          <cell r="D388">
            <v>0</v>
          </cell>
        </row>
        <row r="389">
          <cell r="A389" t="str">
            <v/>
          </cell>
          <cell r="B389" t="str">
            <v/>
          </cell>
          <cell r="C389">
            <v>0</v>
          </cell>
          <cell r="D389">
            <v>0</v>
          </cell>
        </row>
        <row r="390">
          <cell r="A390" t="str">
            <v/>
          </cell>
          <cell r="B390" t="str">
            <v/>
          </cell>
          <cell r="C390">
            <v>0</v>
          </cell>
          <cell r="D390">
            <v>0</v>
          </cell>
        </row>
        <row r="391">
          <cell r="A391" t="str">
            <v/>
          </cell>
          <cell r="B391" t="str">
            <v/>
          </cell>
          <cell r="C391">
            <v>0</v>
          </cell>
          <cell r="D391">
            <v>0</v>
          </cell>
        </row>
        <row r="392">
          <cell r="A392" t="str">
            <v/>
          </cell>
          <cell r="B392" t="str">
            <v/>
          </cell>
          <cell r="C392">
            <v>0</v>
          </cell>
          <cell r="D392">
            <v>0</v>
          </cell>
        </row>
        <row r="393">
          <cell r="A393" t="str">
            <v/>
          </cell>
          <cell r="B393" t="str">
            <v/>
          </cell>
          <cell r="C393">
            <v>0</v>
          </cell>
          <cell r="D393">
            <v>0</v>
          </cell>
        </row>
        <row r="394">
          <cell r="A394" t="str">
            <v/>
          </cell>
          <cell r="B394" t="str">
            <v/>
          </cell>
          <cell r="C394">
            <v>0</v>
          </cell>
          <cell r="D394">
            <v>0</v>
          </cell>
        </row>
        <row r="395">
          <cell r="A395" t="str">
            <v/>
          </cell>
          <cell r="B395" t="str">
            <v/>
          </cell>
          <cell r="C395">
            <v>0</v>
          </cell>
          <cell r="D395">
            <v>0</v>
          </cell>
        </row>
        <row r="396">
          <cell r="A396" t="str">
            <v/>
          </cell>
          <cell r="B396" t="str">
            <v/>
          </cell>
          <cell r="C396">
            <v>0</v>
          </cell>
          <cell r="D396">
            <v>0</v>
          </cell>
        </row>
        <row r="397">
          <cell r="A397" t="str">
            <v/>
          </cell>
          <cell r="B397" t="str">
            <v/>
          </cell>
          <cell r="C397">
            <v>0</v>
          </cell>
          <cell r="D397">
            <v>0</v>
          </cell>
        </row>
        <row r="398">
          <cell r="A398" t="str">
            <v/>
          </cell>
          <cell r="B398" t="str">
            <v/>
          </cell>
          <cell r="C398">
            <v>0</v>
          </cell>
          <cell r="D398">
            <v>0</v>
          </cell>
        </row>
        <row r="399">
          <cell r="A399" t="str">
            <v/>
          </cell>
          <cell r="B399" t="str">
            <v/>
          </cell>
          <cell r="C399">
            <v>0</v>
          </cell>
          <cell r="D399">
            <v>0</v>
          </cell>
        </row>
        <row r="400">
          <cell r="A400" t="str">
            <v/>
          </cell>
          <cell r="B400" t="str">
            <v/>
          </cell>
          <cell r="C400">
            <v>0</v>
          </cell>
          <cell r="D400">
            <v>0</v>
          </cell>
        </row>
        <row r="401">
          <cell r="A401" t="str">
            <v/>
          </cell>
          <cell r="B401" t="str">
            <v/>
          </cell>
          <cell r="C401">
            <v>0</v>
          </cell>
          <cell r="D401">
            <v>0</v>
          </cell>
        </row>
        <row r="402">
          <cell r="A402" t="str">
            <v/>
          </cell>
          <cell r="B402" t="str">
            <v/>
          </cell>
          <cell r="C402">
            <v>0</v>
          </cell>
          <cell r="D402">
            <v>0</v>
          </cell>
        </row>
        <row r="403">
          <cell r="A403" t="str">
            <v/>
          </cell>
          <cell r="B403" t="str">
            <v/>
          </cell>
          <cell r="C403">
            <v>0</v>
          </cell>
          <cell r="D403">
            <v>0</v>
          </cell>
        </row>
        <row r="404">
          <cell r="A404" t="str">
            <v/>
          </cell>
          <cell r="B404" t="str">
            <v/>
          </cell>
          <cell r="C404">
            <v>0</v>
          </cell>
          <cell r="D404">
            <v>0</v>
          </cell>
        </row>
        <row r="405">
          <cell r="A405" t="str">
            <v/>
          </cell>
          <cell r="B405" t="str">
            <v/>
          </cell>
          <cell r="C405">
            <v>0</v>
          </cell>
          <cell r="D405">
            <v>0</v>
          </cell>
        </row>
        <row r="406">
          <cell r="A406" t="str">
            <v/>
          </cell>
          <cell r="B406" t="str">
            <v/>
          </cell>
          <cell r="C406">
            <v>0</v>
          </cell>
          <cell r="D406">
            <v>0</v>
          </cell>
        </row>
        <row r="407">
          <cell r="A407" t="str">
            <v/>
          </cell>
          <cell r="B407" t="str">
            <v/>
          </cell>
          <cell r="C407">
            <v>0</v>
          </cell>
          <cell r="D407">
            <v>0</v>
          </cell>
        </row>
        <row r="408">
          <cell r="A408" t="str">
            <v/>
          </cell>
          <cell r="B408" t="str">
            <v/>
          </cell>
          <cell r="C408">
            <v>0</v>
          </cell>
          <cell r="D408">
            <v>0</v>
          </cell>
        </row>
        <row r="409">
          <cell r="A409" t="str">
            <v/>
          </cell>
          <cell r="B409" t="str">
            <v/>
          </cell>
          <cell r="C409">
            <v>0</v>
          </cell>
          <cell r="D409">
            <v>0</v>
          </cell>
        </row>
        <row r="410">
          <cell r="A410" t="str">
            <v/>
          </cell>
          <cell r="B410" t="str">
            <v/>
          </cell>
          <cell r="C410">
            <v>0</v>
          </cell>
          <cell r="D410">
            <v>0</v>
          </cell>
        </row>
        <row r="411">
          <cell r="A411" t="str">
            <v/>
          </cell>
          <cell r="B411" t="str">
            <v/>
          </cell>
          <cell r="C411">
            <v>0</v>
          </cell>
          <cell r="D411">
            <v>0</v>
          </cell>
        </row>
        <row r="412">
          <cell r="A412" t="str">
            <v/>
          </cell>
          <cell r="B412" t="str">
            <v/>
          </cell>
          <cell r="C412">
            <v>0</v>
          </cell>
          <cell r="D412">
            <v>0</v>
          </cell>
        </row>
        <row r="413">
          <cell r="A413" t="str">
            <v/>
          </cell>
          <cell r="B413" t="str">
            <v/>
          </cell>
          <cell r="C413">
            <v>0</v>
          </cell>
          <cell r="D413">
            <v>0</v>
          </cell>
        </row>
        <row r="414">
          <cell r="A414" t="str">
            <v/>
          </cell>
          <cell r="B414" t="str">
            <v/>
          </cell>
          <cell r="C414">
            <v>0</v>
          </cell>
          <cell r="D414">
            <v>0</v>
          </cell>
        </row>
        <row r="415">
          <cell r="A415" t="str">
            <v/>
          </cell>
          <cell r="B415" t="str">
            <v/>
          </cell>
          <cell r="C415">
            <v>0</v>
          </cell>
          <cell r="D415">
            <v>0</v>
          </cell>
        </row>
        <row r="416">
          <cell r="A416" t="str">
            <v/>
          </cell>
          <cell r="B416" t="str">
            <v/>
          </cell>
          <cell r="C416">
            <v>0</v>
          </cell>
          <cell r="D416">
            <v>0</v>
          </cell>
        </row>
        <row r="417">
          <cell r="A417" t="str">
            <v/>
          </cell>
          <cell r="B417" t="str">
            <v/>
          </cell>
          <cell r="C417">
            <v>0</v>
          </cell>
          <cell r="D417">
            <v>0</v>
          </cell>
        </row>
        <row r="418">
          <cell r="A418" t="str">
            <v/>
          </cell>
          <cell r="B418" t="str">
            <v/>
          </cell>
          <cell r="C418">
            <v>0</v>
          </cell>
          <cell r="D418">
            <v>0</v>
          </cell>
        </row>
        <row r="419">
          <cell r="A419" t="str">
            <v/>
          </cell>
          <cell r="B419" t="str">
            <v/>
          </cell>
          <cell r="C419">
            <v>0</v>
          </cell>
          <cell r="D419">
            <v>0</v>
          </cell>
        </row>
        <row r="420">
          <cell r="A420" t="str">
            <v/>
          </cell>
          <cell r="B420" t="str">
            <v/>
          </cell>
          <cell r="C420">
            <v>0</v>
          </cell>
          <cell r="D420">
            <v>0</v>
          </cell>
        </row>
        <row r="421">
          <cell r="A421" t="str">
            <v/>
          </cell>
          <cell r="B421" t="str">
            <v/>
          </cell>
          <cell r="C421">
            <v>0</v>
          </cell>
          <cell r="D421">
            <v>0</v>
          </cell>
        </row>
        <row r="422">
          <cell r="A422" t="str">
            <v/>
          </cell>
          <cell r="B422" t="str">
            <v/>
          </cell>
          <cell r="C422">
            <v>0</v>
          </cell>
          <cell r="D422">
            <v>0</v>
          </cell>
        </row>
        <row r="423">
          <cell r="A423" t="str">
            <v/>
          </cell>
          <cell r="B423" t="str">
            <v/>
          </cell>
          <cell r="C423">
            <v>0</v>
          </cell>
          <cell r="D423">
            <v>0</v>
          </cell>
        </row>
        <row r="424">
          <cell r="A424" t="str">
            <v/>
          </cell>
          <cell r="B424" t="str">
            <v/>
          </cell>
          <cell r="C424">
            <v>0</v>
          </cell>
          <cell r="D424">
            <v>0</v>
          </cell>
        </row>
        <row r="425">
          <cell r="A425" t="str">
            <v/>
          </cell>
          <cell r="B425" t="str">
            <v/>
          </cell>
          <cell r="C425">
            <v>0</v>
          </cell>
          <cell r="D425">
            <v>0</v>
          </cell>
        </row>
        <row r="426">
          <cell r="A426" t="str">
            <v/>
          </cell>
          <cell r="B426" t="str">
            <v/>
          </cell>
          <cell r="C426">
            <v>0</v>
          </cell>
          <cell r="D426">
            <v>0</v>
          </cell>
        </row>
        <row r="427">
          <cell r="A427" t="str">
            <v/>
          </cell>
          <cell r="B427" t="str">
            <v/>
          </cell>
          <cell r="C427">
            <v>0</v>
          </cell>
          <cell r="D427">
            <v>0</v>
          </cell>
        </row>
        <row r="428">
          <cell r="A428" t="str">
            <v/>
          </cell>
          <cell r="B428" t="str">
            <v/>
          </cell>
          <cell r="C428">
            <v>0</v>
          </cell>
          <cell r="D428">
            <v>0</v>
          </cell>
        </row>
        <row r="429">
          <cell r="A429" t="str">
            <v/>
          </cell>
          <cell r="B429" t="str">
            <v/>
          </cell>
          <cell r="C429">
            <v>0</v>
          </cell>
          <cell r="D429">
            <v>0</v>
          </cell>
        </row>
        <row r="430">
          <cell r="A430" t="str">
            <v/>
          </cell>
          <cell r="B430" t="str">
            <v/>
          </cell>
          <cell r="C430">
            <v>0</v>
          </cell>
          <cell r="D430">
            <v>0</v>
          </cell>
        </row>
        <row r="431">
          <cell r="A431" t="str">
            <v/>
          </cell>
          <cell r="B431" t="str">
            <v/>
          </cell>
          <cell r="C431">
            <v>0</v>
          </cell>
          <cell r="D431">
            <v>0</v>
          </cell>
        </row>
        <row r="432">
          <cell r="A432" t="str">
            <v/>
          </cell>
          <cell r="B432" t="str">
            <v/>
          </cell>
          <cell r="C432">
            <v>0</v>
          </cell>
          <cell r="D432">
            <v>0</v>
          </cell>
        </row>
        <row r="433">
          <cell r="A433" t="str">
            <v/>
          </cell>
          <cell r="B433" t="str">
            <v/>
          </cell>
          <cell r="C433">
            <v>0</v>
          </cell>
          <cell r="D433">
            <v>0</v>
          </cell>
        </row>
        <row r="434">
          <cell r="A434" t="str">
            <v/>
          </cell>
          <cell r="B434" t="str">
            <v/>
          </cell>
          <cell r="C434">
            <v>0</v>
          </cell>
          <cell r="D434">
            <v>0</v>
          </cell>
        </row>
        <row r="435">
          <cell r="A435" t="str">
            <v/>
          </cell>
          <cell r="B435" t="str">
            <v/>
          </cell>
          <cell r="C435">
            <v>0</v>
          </cell>
          <cell r="D435">
            <v>0</v>
          </cell>
        </row>
        <row r="436">
          <cell r="A436" t="str">
            <v/>
          </cell>
          <cell r="B436" t="str">
            <v/>
          </cell>
          <cell r="C436">
            <v>0</v>
          </cell>
          <cell r="D436">
            <v>0</v>
          </cell>
        </row>
        <row r="437">
          <cell r="A437" t="str">
            <v/>
          </cell>
          <cell r="B437" t="str">
            <v/>
          </cell>
          <cell r="C437">
            <v>0</v>
          </cell>
          <cell r="D437">
            <v>0</v>
          </cell>
        </row>
        <row r="438">
          <cell r="A438" t="str">
            <v/>
          </cell>
          <cell r="B438" t="str">
            <v/>
          </cell>
          <cell r="C438">
            <v>0</v>
          </cell>
          <cell r="D438">
            <v>0</v>
          </cell>
        </row>
        <row r="439">
          <cell r="A439" t="str">
            <v/>
          </cell>
          <cell r="B439" t="str">
            <v/>
          </cell>
          <cell r="C439">
            <v>0</v>
          </cell>
          <cell r="D439">
            <v>0</v>
          </cell>
        </row>
        <row r="440">
          <cell r="A440" t="str">
            <v/>
          </cell>
          <cell r="B440" t="str">
            <v/>
          </cell>
          <cell r="C440">
            <v>0</v>
          </cell>
          <cell r="D440">
            <v>0</v>
          </cell>
        </row>
        <row r="441">
          <cell r="A441" t="str">
            <v/>
          </cell>
          <cell r="B441" t="str">
            <v/>
          </cell>
          <cell r="C441">
            <v>0</v>
          </cell>
          <cell r="D441">
            <v>0</v>
          </cell>
        </row>
        <row r="442">
          <cell r="A442" t="str">
            <v/>
          </cell>
          <cell r="B442" t="str">
            <v/>
          </cell>
          <cell r="C442">
            <v>0</v>
          </cell>
          <cell r="D442">
            <v>0</v>
          </cell>
        </row>
        <row r="443">
          <cell r="A443" t="str">
            <v/>
          </cell>
          <cell r="B443" t="str">
            <v/>
          </cell>
          <cell r="C443">
            <v>0</v>
          </cell>
          <cell r="D443">
            <v>0</v>
          </cell>
        </row>
        <row r="444">
          <cell r="A444" t="str">
            <v/>
          </cell>
          <cell r="B444" t="str">
            <v/>
          </cell>
          <cell r="C444">
            <v>0</v>
          </cell>
          <cell r="D444">
            <v>0</v>
          </cell>
        </row>
        <row r="445">
          <cell r="A445" t="str">
            <v/>
          </cell>
          <cell r="B445" t="str">
            <v/>
          </cell>
          <cell r="C445">
            <v>0</v>
          </cell>
          <cell r="D445">
            <v>0</v>
          </cell>
        </row>
        <row r="446">
          <cell r="A446" t="str">
            <v/>
          </cell>
          <cell r="B446" t="str">
            <v/>
          </cell>
          <cell r="C446">
            <v>0</v>
          </cell>
          <cell r="D446">
            <v>0</v>
          </cell>
        </row>
        <row r="447">
          <cell r="A447" t="str">
            <v/>
          </cell>
          <cell r="B447" t="str">
            <v/>
          </cell>
          <cell r="C447">
            <v>0</v>
          </cell>
          <cell r="D447">
            <v>0</v>
          </cell>
        </row>
        <row r="448">
          <cell r="A448" t="str">
            <v/>
          </cell>
          <cell r="B448" t="str">
            <v/>
          </cell>
          <cell r="C448">
            <v>0</v>
          </cell>
          <cell r="D448">
            <v>0</v>
          </cell>
        </row>
        <row r="449">
          <cell r="A449" t="str">
            <v/>
          </cell>
          <cell r="B449" t="str">
            <v/>
          </cell>
          <cell r="C449">
            <v>0</v>
          </cell>
          <cell r="D449">
            <v>0</v>
          </cell>
        </row>
        <row r="450">
          <cell r="A450" t="str">
            <v/>
          </cell>
          <cell r="B450" t="str">
            <v/>
          </cell>
          <cell r="C450">
            <v>0</v>
          </cell>
          <cell r="D450">
            <v>0</v>
          </cell>
        </row>
        <row r="451">
          <cell r="A451" t="str">
            <v/>
          </cell>
          <cell r="B451" t="str">
            <v/>
          </cell>
          <cell r="C451">
            <v>0</v>
          </cell>
          <cell r="D451">
            <v>0</v>
          </cell>
        </row>
        <row r="452">
          <cell r="A452" t="str">
            <v/>
          </cell>
          <cell r="B452" t="str">
            <v/>
          </cell>
          <cell r="C452">
            <v>0</v>
          </cell>
          <cell r="D452">
            <v>0</v>
          </cell>
        </row>
        <row r="453">
          <cell r="A453" t="str">
            <v/>
          </cell>
          <cell r="B453" t="str">
            <v/>
          </cell>
          <cell r="C453">
            <v>0</v>
          </cell>
          <cell r="D453">
            <v>0</v>
          </cell>
        </row>
        <row r="454">
          <cell r="A454" t="str">
            <v/>
          </cell>
          <cell r="B454" t="str">
            <v/>
          </cell>
          <cell r="C454">
            <v>0</v>
          </cell>
          <cell r="D454">
            <v>0</v>
          </cell>
        </row>
        <row r="455">
          <cell r="A455" t="str">
            <v/>
          </cell>
          <cell r="B455" t="str">
            <v/>
          </cell>
          <cell r="C455">
            <v>0</v>
          </cell>
          <cell r="D455">
            <v>0</v>
          </cell>
        </row>
        <row r="456">
          <cell r="A456" t="str">
            <v/>
          </cell>
          <cell r="B456" t="str">
            <v/>
          </cell>
          <cell r="C456">
            <v>0</v>
          </cell>
          <cell r="D456">
            <v>0</v>
          </cell>
        </row>
        <row r="457">
          <cell r="A457" t="str">
            <v/>
          </cell>
          <cell r="B457" t="str">
            <v/>
          </cell>
          <cell r="C457">
            <v>0</v>
          </cell>
          <cell r="D457">
            <v>0</v>
          </cell>
        </row>
        <row r="458">
          <cell r="A458" t="str">
            <v/>
          </cell>
          <cell r="B458" t="str">
            <v/>
          </cell>
          <cell r="C458">
            <v>0</v>
          </cell>
          <cell r="D458">
            <v>0</v>
          </cell>
        </row>
        <row r="459">
          <cell r="A459" t="str">
            <v/>
          </cell>
          <cell r="B459" t="str">
            <v/>
          </cell>
          <cell r="C459">
            <v>0</v>
          </cell>
          <cell r="D459">
            <v>0</v>
          </cell>
        </row>
        <row r="460">
          <cell r="A460" t="str">
            <v/>
          </cell>
          <cell r="B460" t="str">
            <v/>
          </cell>
          <cell r="C460">
            <v>0</v>
          </cell>
          <cell r="D460">
            <v>0</v>
          </cell>
        </row>
        <row r="461">
          <cell r="A461" t="str">
            <v/>
          </cell>
          <cell r="B461" t="str">
            <v/>
          </cell>
          <cell r="C461">
            <v>0</v>
          </cell>
          <cell r="D461">
            <v>0</v>
          </cell>
        </row>
        <row r="462">
          <cell r="A462" t="str">
            <v/>
          </cell>
          <cell r="B462" t="str">
            <v/>
          </cell>
          <cell r="C462">
            <v>0</v>
          </cell>
          <cell r="D462">
            <v>0</v>
          </cell>
        </row>
        <row r="463">
          <cell r="A463" t="str">
            <v/>
          </cell>
          <cell r="B463" t="str">
            <v/>
          </cell>
          <cell r="C463">
            <v>0</v>
          </cell>
          <cell r="D463">
            <v>0</v>
          </cell>
        </row>
        <row r="464">
          <cell r="A464" t="str">
            <v/>
          </cell>
          <cell r="B464" t="str">
            <v/>
          </cell>
          <cell r="C464">
            <v>0</v>
          </cell>
          <cell r="D464">
            <v>0</v>
          </cell>
        </row>
        <row r="465">
          <cell r="A465" t="str">
            <v/>
          </cell>
          <cell r="B465" t="str">
            <v/>
          </cell>
          <cell r="C465">
            <v>0</v>
          </cell>
          <cell r="D465">
            <v>0</v>
          </cell>
        </row>
        <row r="466">
          <cell r="A466" t="str">
            <v/>
          </cell>
          <cell r="B466" t="str">
            <v/>
          </cell>
          <cell r="C466">
            <v>0</v>
          </cell>
          <cell r="D466">
            <v>0</v>
          </cell>
        </row>
        <row r="467">
          <cell r="A467" t="str">
            <v/>
          </cell>
          <cell r="B467" t="str">
            <v/>
          </cell>
          <cell r="C467">
            <v>0</v>
          </cell>
          <cell r="D467">
            <v>0</v>
          </cell>
        </row>
        <row r="468">
          <cell r="A468" t="str">
            <v/>
          </cell>
          <cell r="B468" t="str">
            <v/>
          </cell>
          <cell r="C468">
            <v>0</v>
          </cell>
          <cell r="D468">
            <v>0</v>
          </cell>
        </row>
        <row r="469">
          <cell r="A469" t="str">
            <v/>
          </cell>
          <cell r="B469" t="str">
            <v/>
          </cell>
          <cell r="C469">
            <v>0</v>
          </cell>
          <cell r="D469">
            <v>0</v>
          </cell>
        </row>
        <row r="470">
          <cell r="A470" t="str">
            <v/>
          </cell>
          <cell r="B470" t="str">
            <v/>
          </cell>
          <cell r="C470">
            <v>0</v>
          </cell>
          <cell r="D470">
            <v>0</v>
          </cell>
        </row>
        <row r="471">
          <cell r="A471" t="str">
            <v/>
          </cell>
          <cell r="B471" t="str">
            <v/>
          </cell>
          <cell r="C471">
            <v>0</v>
          </cell>
          <cell r="D471">
            <v>0</v>
          </cell>
        </row>
        <row r="472">
          <cell r="A472" t="str">
            <v/>
          </cell>
          <cell r="B472" t="str">
            <v/>
          </cell>
          <cell r="C472">
            <v>0</v>
          </cell>
          <cell r="D472">
            <v>0</v>
          </cell>
        </row>
        <row r="473">
          <cell r="A473" t="str">
            <v/>
          </cell>
          <cell r="B473" t="str">
            <v/>
          </cell>
          <cell r="C473">
            <v>0</v>
          </cell>
          <cell r="D473">
            <v>0</v>
          </cell>
        </row>
        <row r="474">
          <cell r="A474" t="str">
            <v/>
          </cell>
          <cell r="B474" t="str">
            <v/>
          </cell>
          <cell r="C474">
            <v>0</v>
          </cell>
          <cell r="D474">
            <v>0</v>
          </cell>
        </row>
        <row r="475">
          <cell r="A475" t="str">
            <v/>
          </cell>
          <cell r="B475" t="str">
            <v/>
          </cell>
          <cell r="C475">
            <v>0</v>
          </cell>
          <cell r="D475">
            <v>0</v>
          </cell>
        </row>
        <row r="476">
          <cell r="A476" t="str">
            <v/>
          </cell>
          <cell r="B476" t="str">
            <v/>
          </cell>
          <cell r="C476">
            <v>0</v>
          </cell>
          <cell r="D476">
            <v>0</v>
          </cell>
        </row>
        <row r="477">
          <cell r="A477" t="str">
            <v/>
          </cell>
          <cell r="B477" t="str">
            <v/>
          </cell>
          <cell r="C477">
            <v>0</v>
          </cell>
          <cell r="D477">
            <v>0</v>
          </cell>
        </row>
        <row r="478">
          <cell r="A478" t="str">
            <v/>
          </cell>
          <cell r="B478" t="str">
            <v/>
          </cell>
          <cell r="C478">
            <v>0</v>
          </cell>
          <cell r="D478">
            <v>0</v>
          </cell>
        </row>
        <row r="479">
          <cell r="A479" t="str">
            <v/>
          </cell>
          <cell r="B479" t="str">
            <v/>
          </cell>
          <cell r="C479">
            <v>0</v>
          </cell>
          <cell r="D479">
            <v>0</v>
          </cell>
        </row>
        <row r="480">
          <cell r="A480" t="str">
            <v/>
          </cell>
          <cell r="B480" t="str">
            <v/>
          </cell>
          <cell r="C480">
            <v>0</v>
          </cell>
          <cell r="D480">
            <v>0</v>
          </cell>
        </row>
        <row r="481">
          <cell r="A481" t="str">
            <v/>
          </cell>
          <cell r="B481" t="str">
            <v/>
          </cell>
          <cell r="C481">
            <v>0</v>
          </cell>
          <cell r="D481">
            <v>0</v>
          </cell>
        </row>
        <row r="482">
          <cell r="A482" t="str">
            <v/>
          </cell>
          <cell r="B482" t="str">
            <v/>
          </cell>
          <cell r="C482">
            <v>0</v>
          </cell>
          <cell r="D482">
            <v>0</v>
          </cell>
        </row>
        <row r="483">
          <cell r="A483" t="str">
            <v/>
          </cell>
          <cell r="B483" t="str">
            <v/>
          </cell>
          <cell r="C483">
            <v>0</v>
          </cell>
          <cell r="D483">
            <v>0</v>
          </cell>
        </row>
        <row r="484">
          <cell r="A484" t="str">
            <v/>
          </cell>
          <cell r="B484" t="str">
            <v/>
          </cell>
          <cell r="C484">
            <v>0</v>
          </cell>
          <cell r="D484">
            <v>0</v>
          </cell>
        </row>
        <row r="485">
          <cell r="A485" t="str">
            <v/>
          </cell>
          <cell r="B485" t="str">
            <v/>
          </cell>
          <cell r="C485">
            <v>0</v>
          </cell>
          <cell r="D485">
            <v>0</v>
          </cell>
        </row>
        <row r="486">
          <cell r="A486" t="str">
            <v/>
          </cell>
          <cell r="B486" t="str">
            <v/>
          </cell>
          <cell r="C486">
            <v>0</v>
          </cell>
          <cell r="D486">
            <v>0</v>
          </cell>
        </row>
        <row r="487">
          <cell r="A487" t="str">
            <v/>
          </cell>
          <cell r="B487" t="str">
            <v/>
          </cell>
          <cell r="C487">
            <v>0</v>
          </cell>
          <cell r="D487">
            <v>0</v>
          </cell>
        </row>
        <row r="488">
          <cell r="A488" t="str">
            <v/>
          </cell>
          <cell r="B488" t="str">
            <v/>
          </cell>
          <cell r="C488">
            <v>0</v>
          </cell>
          <cell r="D488">
            <v>0</v>
          </cell>
        </row>
        <row r="489">
          <cell r="A489" t="str">
            <v/>
          </cell>
          <cell r="B489" t="str">
            <v/>
          </cell>
          <cell r="C489">
            <v>0</v>
          </cell>
          <cell r="D489">
            <v>0</v>
          </cell>
        </row>
        <row r="490">
          <cell r="A490" t="str">
            <v/>
          </cell>
          <cell r="B490" t="str">
            <v/>
          </cell>
          <cell r="C490">
            <v>0</v>
          </cell>
          <cell r="D490">
            <v>0</v>
          </cell>
        </row>
        <row r="491">
          <cell r="A491" t="str">
            <v/>
          </cell>
          <cell r="B491" t="str">
            <v/>
          </cell>
          <cell r="C491">
            <v>0</v>
          </cell>
          <cell r="D491">
            <v>0</v>
          </cell>
        </row>
        <row r="492">
          <cell r="A492" t="str">
            <v/>
          </cell>
          <cell r="B492" t="str">
            <v/>
          </cell>
          <cell r="C492">
            <v>0</v>
          </cell>
          <cell r="D492">
            <v>0</v>
          </cell>
        </row>
        <row r="493">
          <cell r="A493" t="str">
            <v/>
          </cell>
          <cell r="B493" t="str">
            <v/>
          </cell>
          <cell r="C493">
            <v>0</v>
          </cell>
          <cell r="D493">
            <v>0</v>
          </cell>
        </row>
        <row r="494">
          <cell r="A494" t="str">
            <v/>
          </cell>
          <cell r="B494" t="str">
            <v/>
          </cell>
          <cell r="C494">
            <v>0</v>
          </cell>
          <cell r="D494">
            <v>0</v>
          </cell>
        </row>
        <row r="495">
          <cell r="A495" t="str">
            <v/>
          </cell>
          <cell r="B495" t="str">
            <v/>
          </cell>
          <cell r="C495">
            <v>0</v>
          </cell>
          <cell r="D495">
            <v>0</v>
          </cell>
        </row>
        <row r="496">
          <cell r="A496" t="str">
            <v/>
          </cell>
          <cell r="B496" t="str">
            <v/>
          </cell>
          <cell r="C496">
            <v>0</v>
          </cell>
          <cell r="D496">
            <v>0</v>
          </cell>
        </row>
        <row r="497">
          <cell r="A497" t="str">
            <v/>
          </cell>
          <cell r="B497" t="str">
            <v/>
          </cell>
          <cell r="C497">
            <v>0</v>
          </cell>
          <cell r="D497">
            <v>0</v>
          </cell>
        </row>
        <row r="498">
          <cell r="A498" t="str">
            <v/>
          </cell>
          <cell r="B498" t="str">
            <v/>
          </cell>
          <cell r="C498">
            <v>0</v>
          </cell>
          <cell r="D498">
            <v>0</v>
          </cell>
        </row>
        <row r="499">
          <cell r="A499" t="str">
            <v/>
          </cell>
          <cell r="B499" t="str">
            <v/>
          </cell>
          <cell r="C499">
            <v>0</v>
          </cell>
          <cell r="D499">
            <v>0</v>
          </cell>
        </row>
        <row r="500">
          <cell r="A500" t="str">
            <v/>
          </cell>
          <cell r="B500" t="str">
            <v/>
          </cell>
          <cell r="C500">
            <v>0</v>
          </cell>
          <cell r="D500">
            <v>0</v>
          </cell>
        </row>
        <row r="501">
          <cell r="A501" t="str">
            <v/>
          </cell>
          <cell r="B501" t="str">
            <v/>
          </cell>
          <cell r="C501">
            <v>0</v>
          </cell>
          <cell r="D501">
            <v>0</v>
          </cell>
        </row>
        <row r="502">
          <cell r="A502" t="str">
            <v/>
          </cell>
          <cell r="B502" t="str">
            <v/>
          </cell>
          <cell r="C502">
            <v>0</v>
          </cell>
          <cell r="D502">
            <v>0</v>
          </cell>
        </row>
        <row r="503">
          <cell r="A503" t="str">
            <v/>
          </cell>
          <cell r="B503" t="str">
            <v/>
          </cell>
          <cell r="C503">
            <v>0</v>
          </cell>
          <cell r="D503">
            <v>0</v>
          </cell>
        </row>
        <row r="504">
          <cell r="A504" t="str">
            <v/>
          </cell>
          <cell r="B504" t="str">
            <v/>
          </cell>
          <cell r="C504">
            <v>0</v>
          </cell>
          <cell r="D504">
            <v>0</v>
          </cell>
        </row>
        <row r="505">
          <cell r="A505" t="str">
            <v/>
          </cell>
          <cell r="B505" t="str">
            <v/>
          </cell>
          <cell r="C505">
            <v>0</v>
          </cell>
          <cell r="D505">
            <v>0</v>
          </cell>
        </row>
        <row r="506">
          <cell r="A506" t="str">
            <v/>
          </cell>
          <cell r="B506" t="str">
            <v/>
          </cell>
          <cell r="C506">
            <v>0</v>
          </cell>
          <cell r="D506">
            <v>0</v>
          </cell>
        </row>
        <row r="507">
          <cell r="A507" t="str">
            <v/>
          </cell>
          <cell r="B507" t="str">
            <v/>
          </cell>
          <cell r="C507">
            <v>0</v>
          </cell>
          <cell r="D507">
            <v>0</v>
          </cell>
        </row>
        <row r="508">
          <cell r="A508" t="str">
            <v/>
          </cell>
          <cell r="B508" t="str">
            <v/>
          </cell>
          <cell r="C508">
            <v>0</v>
          </cell>
          <cell r="D508">
            <v>0</v>
          </cell>
        </row>
        <row r="509">
          <cell r="A509" t="str">
            <v/>
          </cell>
          <cell r="B509" t="str">
            <v/>
          </cell>
          <cell r="C509">
            <v>0</v>
          </cell>
          <cell r="D509">
            <v>0</v>
          </cell>
        </row>
        <row r="510">
          <cell r="A510" t="str">
            <v/>
          </cell>
          <cell r="B510" t="str">
            <v/>
          </cell>
          <cell r="C510">
            <v>0</v>
          </cell>
          <cell r="D510">
            <v>0</v>
          </cell>
        </row>
        <row r="511">
          <cell r="A511" t="str">
            <v/>
          </cell>
          <cell r="B511" t="str">
            <v/>
          </cell>
          <cell r="C511">
            <v>0</v>
          </cell>
          <cell r="D511">
            <v>0</v>
          </cell>
        </row>
        <row r="512">
          <cell r="A512" t="str">
            <v/>
          </cell>
          <cell r="B512" t="str">
            <v/>
          </cell>
          <cell r="C512">
            <v>0</v>
          </cell>
          <cell r="D512">
            <v>0</v>
          </cell>
        </row>
        <row r="513">
          <cell r="A513" t="str">
            <v/>
          </cell>
          <cell r="B513" t="str">
            <v/>
          </cell>
          <cell r="C513">
            <v>0</v>
          </cell>
          <cell r="D513">
            <v>0</v>
          </cell>
        </row>
        <row r="514">
          <cell r="A514" t="str">
            <v/>
          </cell>
          <cell r="B514" t="str">
            <v/>
          </cell>
          <cell r="C514">
            <v>0</v>
          </cell>
          <cell r="D514">
            <v>0</v>
          </cell>
        </row>
        <row r="515">
          <cell r="A515" t="str">
            <v/>
          </cell>
          <cell r="B515" t="str">
            <v/>
          </cell>
          <cell r="C515">
            <v>0</v>
          </cell>
          <cell r="D515">
            <v>0</v>
          </cell>
        </row>
        <row r="516">
          <cell r="A516" t="str">
            <v/>
          </cell>
          <cell r="B516" t="str">
            <v/>
          </cell>
          <cell r="C516">
            <v>0</v>
          </cell>
          <cell r="D516">
            <v>0</v>
          </cell>
        </row>
        <row r="517">
          <cell r="A517" t="str">
            <v/>
          </cell>
          <cell r="B517" t="str">
            <v/>
          </cell>
          <cell r="C517">
            <v>0</v>
          </cell>
          <cell r="D517">
            <v>0</v>
          </cell>
        </row>
        <row r="518">
          <cell r="A518" t="str">
            <v/>
          </cell>
          <cell r="B518" t="str">
            <v/>
          </cell>
          <cell r="C518">
            <v>0</v>
          </cell>
          <cell r="D518">
            <v>0</v>
          </cell>
        </row>
        <row r="519">
          <cell r="A519" t="str">
            <v/>
          </cell>
          <cell r="B519" t="str">
            <v/>
          </cell>
          <cell r="C519">
            <v>0</v>
          </cell>
          <cell r="D519">
            <v>0</v>
          </cell>
        </row>
        <row r="520">
          <cell r="A520" t="str">
            <v/>
          </cell>
          <cell r="B520" t="str">
            <v/>
          </cell>
          <cell r="C520">
            <v>0</v>
          </cell>
          <cell r="D520">
            <v>0</v>
          </cell>
        </row>
        <row r="521">
          <cell r="A521" t="str">
            <v/>
          </cell>
          <cell r="B521" t="str">
            <v/>
          </cell>
          <cell r="C521">
            <v>0</v>
          </cell>
          <cell r="D521">
            <v>0</v>
          </cell>
        </row>
        <row r="522">
          <cell r="A522" t="str">
            <v/>
          </cell>
          <cell r="B522" t="str">
            <v/>
          </cell>
          <cell r="C522">
            <v>0</v>
          </cell>
          <cell r="D522">
            <v>0</v>
          </cell>
        </row>
        <row r="523">
          <cell r="A523" t="str">
            <v/>
          </cell>
          <cell r="B523" t="str">
            <v/>
          </cell>
          <cell r="C523">
            <v>0</v>
          </cell>
          <cell r="D523">
            <v>0</v>
          </cell>
        </row>
        <row r="524">
          <cell r="A524" t="str">
            <v/>
          </cell>
          <cell r="B524" t="str">
            <v/>
          </cell>
          <cell r="C524">
            <v>0</v>
          </cell>
          <cell r="D524">
            <v>0</v>
          </cell>
        </row>
        <row r="525">
          <cell r="A525" t="str">
            <v/>
          </cell>
          <cell r="B525" t="str">
            <v/>
          </cell>
          <cell r="C525">
            <v>0</v>
          </cell>
          <cell r="D525">
            <v>0</v>
          </cell>
        </row>
        <row r="526">
          <cell r="A526" t="str">
            <v/>
          </cell>
          <cell r="B526" t="str">
            <v/>
          </cell>
          <cell r="C526">
            <v>0</v>
          </cell>
          <cell r="D526">
            <v>0</v>
          </cell>
        </row>
        <row r="527">
          <cell r="A527" t="str">
            <v/>
          </cell>
          <cell r="B527" t="str">
            <v/>
          </cell>
          <cell r="C527">
            <v>0</v>
          </cell>
          <cell r="D527">
            <v>0</v>
          </cell>
        </row>
        <row r="528">
          <cell r="A528" t="str">
            <v/>
          </cell>
          <cell r="B528" t="str">
            <v/>
          </cell>
          <cell r="C528">
            <v>0</v>
          </cell>
          <cell r="D528">
            <v>0</v>
          </cell>
        </row>
        <row r="529">
          <cell r="A529" t="str">
            <v/>
          </cell>
          <cell r="B529" t="str">
            <v/>
          </cell>
          <cell r="C529">
            <v>0</v>
          </cell>
          <cell r="D529">
            <v>0</v>
          </cell>
        </row>
        <row r="530">
          <cell r="A530" t="str">
            <v/>
          </cell>
          <cell r="B530" t="str">
            <v/>
          </cell>
          <cell r="C530">
            <v>0</v>
          </cell>
          <cell r="D530">
            <v>0</v>
          </cell>
        </row>
        <row r="531">
          <cell r="A531" t="str">
            <v/>
          </cell>
          <cell r="B531" t="str">
            <v/>
          </cell>
          <cell r="C531">
            <v>0</v>
          </cell>
          <cell r="D531">
            <v>0</v>
          </cell>
        </row>
        <row r="532">
          <cell r="A532" t="str">
            <v/>
          </cell>
          <cell r="B532" t="str">
            <v/>
          </cell>
          <cell r="C532">
            <v>0</v>
          </cell>
          <cell r="D532">
            <v>0</v>
          </cell>
        </row>
        <row r="533">
          <cell r="A533" t="str">
            <v/>
          </cell>
          <cell r="B533" t="str">
            <v/>
          </cell>
          <cell r="C533">
            <v>0</v>
          </cell>
          <cell r="D533">
            <v>0</v>
          </cell>
        </row>
        <row r="534">
          <cell r="A534" t="str">
            <v/>
          </cell>
          <cell r="B534" t="str">
            <v/>
          </cell>
          <cell r="C534">
            <v>0</v>
          </cell>
          <cell r="D534">
            <v>0</v>
          </cell>
        </row>
        <row r="535">
          <cell r="A535" t="str">
            <v/>
          </cell>
          <cell r="B535" t="str">
            <v/>
          </cell>
          <cell r="C535">
            <v>0</v>
          </cell>
          <cell r="D535">
            <v>0</v>
          </cell>
        </row>
        <row r="536">
          <cell r="A536" t="str">
            <v/>
          </cell>
          <cell r="B536" t="str">
            <v/>
          </cell>
          <cell r="C536">
            <v>0</v>
          </cell>
          <cell r="D536">
            <v>0</v>
          </cell>
        </row>
        <row r="537">
          <cell r="A537" t="str">
            <v/>
          </cell>
          <cell r="B537" t="str">
            <v/>
          </cell>
          <cell r="C537">
            <v>0</v>
          </cell>
          <cell r="D537">
            <v>0</v>
          </cell>
        </row>
        <row r="538">
          <cell r="A538" t="str">
            <v/>
          </cell>
          <cell r="B538" t="str">
            <v/>
          </cell>
          <cell r="C538">
            <v>0</v>
          </cell>
          <cell r="D538">
            <v>0</v>
          </cell>
        </row>
        <row r="539">
          <cell r="A539" t="str">
            <v/>
          </cell>
          <cell r="B539" t="str">
            <v/>
          </cell>
          <cell r="C539">
            <v>0</v>
          </cell>
          <cell r="D539">
            <v>0</v>
          </cell>
        </row>
        <row r="540">
          <cell r="A540" t="str">
            <v/>
          </cell>
          <cell r="B540" t="str">
            <v/>
          </cell>
          <cell r="C540">
            <v>0</v>
          </cell>
          <cell r="D540">
            <v>0</v>
          </cell>
        </row>
        <row r="541">
          <cell r="A541" t="str">
            <v/>
          </cell>
          <cell r="B541" t="str">
            <v/>
          </cell>
          <cell r="C541">
            <v>0</v>
          </cell>
          <cell r="D541">
            <v>0</v>
          </cell>
        </row>
        <row r="542">
          <cell r="A542" t="str">
            <v/>
          </cell>
          <cell r="B542" t="str">
            <v/>
          </cell>
          <cell r="C542">
            <v>0</v>
          </cell>
          <cell r="D542">
            <v>0</v>
          </cell>
        </row>
        <row r="543">
          <cell r="A543" t="str">
            <v/>
          </cell>
          <cell r="B543" t="str">
            <v/>
          </cell>
          <cell r="C543">
            <v>0</v>
          </cell>
          <cell r="D543">
            <v>0</v>
          </cell>
        </row>
        <row r="544">
          <cell r="A544" t="str">
            <v/>
          </cell>
          <cell r="B544" t="str">
            <v/>
          </cell>
          <cell r="C544">
            <v>0</v>
          </cell>
          <cell r="D544">
            <v>0</v>
          </cell>
        </row>
        <row r="545">
          <cell r="A545" t="str">
            <v/>
          </cell>
          <cell r="B545" t="str">
            <v/>
          </cell>
          <cell r="C545">
            <v>0</v>
          </cell>
          <cell r="D545">
            <v>0</v>
          </cell>
        </row>
        <row r="546">
          <cell r="A546" t="str">
            <v/>
          </cell>
          <cell r="B546" t="str">
            <v/>
          </cell>
          <cell r="C546">
            <v>0</v>
          </cell>
          <cell r="D546">
            <v>0</v>
          </cell>
        </row>
        <row r="547">
          <cell r="A547" t="str">
            <v/>
          </cell>
          <cell r="B547" t="str">
            <v/>
          </cell>
          <cell r="C547">
            <v>0</v>
          </cell>
          <cell r="D547">
            <v>0</v>
          </cell>
        </row>
        <row r="548">
          <cell r="A548" t="str">
            <v/>
          </cell>
          <cell r="B548" t="str">
            <v/>
          </cell>
          <cell r="C548">
            <v>0</v>
          </cell>
          <cell r="D548">
            <v>0</v>
          </cell>
        </row>
        <row r="549">
          <cell r="A549" t="str">
            <v/>
          </cell>
          <cell r="B549" t="str">
            <v/>
          </cell>
          <cell r="C549">
            <v>0</v>
          </cell>
          <cell r="D549">
            <v>0</v>
          </cell>
        </row>
        <row r="550">
          <cell r="A550" t="str">
            <v/>
          </cell>
          <cell r="B550" t="str">
            <v/>
          </cell>
          <cell r="C550">
            <v>0</v>
          </cell>
          <cell r="D550">
            <v>0</v>
          </cell>
        </row>
        <row r="551">
          <cell r="A551" t="str">
            <v/>
          </cell>
          <cell r="B551" t="str">
            <v/>
          </cell>
          <cell r="C551">
            <v>0</v>
          </cell>
          <cell r="D551">
            <v>0</v>
          </cell>
        </row>
        <row r="552">
          <cell r="A552" t="str">
            <v/>
          </cell>
          <cell r="B552" t="str">
            <v/>
          </cell>
          <cell r="C552">
            <v>0</v>
          </cell>
          <cell r="D552">
            <v>0</v>
          </cell>
        </row>
        <row r="553">
          <cell r="A553" t="str">
            <v/>
          </cell>
          <cell r="B553" t="str">
            <v/>
          </cell>
          <cell r="C553">
            <v>0</v>
          </cell>
          <cell r="D553">
            <v>0</v>
          </cell>
        </row>
        <row r="554">
          <cell r="A554" t="str">
            <v/>
          </cell>
          <cell r="B554" t="str">
            <v/>
          </cell>
          <cell r="C554">
            <v>0</v>
          </cell>
          <cell r="D554">
            <v>0</v>
          </cell>
        </row>
        <row r="555">
          <cell r="A555" t="str">
            <v/>
          </cell>
          <cell r="B555" t="str">
            <v/>
          </cell>
          <cell r="C555">
            <v>0</v>
          </cell>
          <cell r="D555">
            <v>0</v>
          </cell>
        </row>
        <row r="556">
          <cell r="A556" t="str">
            <v/>
          </cell>
          <cell r="B556" t="str">
            <v/>
          </cell>
          <cell r="C556">
            <v>0</v>
          </cell>
          <cell r="D556">
            <v>0</v>
          </cell>
        </row>
        <row r="557">
          <cell r="A557" t="str">
            <v/>
          </cell>
          <cell r="B557" t="str">
            <v/>
          </cell>
          <cell r="C557">
            <v>0</v>
          </cell>
          <cell r="D557">
            <v>0</v>
          </cell>
        </row>
        <row r="558">
          <cell r="A558" t="str">
            <v/>
          </cell>
          <cell r="B558" t="str">
            <v/>
          </cell>
          <cell r="C558">
            <v>0</v>
          </cell>
          <cell r="D558">
            <v>0</v>
          </cell>
        </row>
        <row r="559">
          <cell r="A559" t="str">
            <v/>
          </cell>
          <cell r="B559" t="str">
            <v/>
          </cell>
          <cell r="C559">
            <v>0</v>
          </cell>
          <cell r="D559">
            <v>0</v>
          </cell>
        </row>
        <row r="560">
          <cell r="A560" t="str">
            <v/>
          </cell>
          <cell r="B560" t="str">
            <v/>
          </cell>
          <cell r="C560">
            <v>0</v>
          </cell>
          <cell r="D560">
            <v>0</v>
          </cell>
        </row>
        <row r="561">
          <cell r="A561" t="str">
            <v/>
          </cell>
          <cell r="B561" t="str">
            <v/>
          </cell>
          <cell r="C561">
            <v>0</v>
          </cell>
          <cell r="D561">
            <v>0</v>
          </cell>
        </row>
        <row r="562">
          <cell r="A562" t="str">
            <v/>
          </cell>
          <cell r="B562" t="str">
            <v/>
          </cell>
          <cell r="C562">
            <v>0</v>
          </cell>
          <cell r="D562">
            <v>0</v>
          </cell>
        </row>
        <row r="563">
          <cell r="A563" t="str">
            <v/>
          </cell>
          <cell r="B563" t="str">
            <v/>
          </cell>
          <cell r="C563">
            <v>0</v>
          </cell>
          <cell r="D563">
            <v>0</v>
          </cell>
        </row>
        <row r="564">
          <cell r="A564" t="str">
            <v/>
          </cell>
          <cell r="B564" t="str">
            <v/>
          </cell>
          <cell r="C564">
            <v>0</v>
          </cell>
          <cell r="D564">
            <v>0</v>
          </cell>
        </row>
        <row r="565">
          <cell r="A565" t="str">
            <v/>
          </cell>
          <cell r="B565" t="str">
            <v/>
          </cell>
          <cell r="C565">
            <v>0</v>
          </cell>
          <cell r="D565">
            <v>0</v>
          </cell>
        </row>
        <row r="566">
          <cell r="A566" t="str">
            <v/>
          </cell>
          <cell r="B566" t="str">
            <v/>
          </cell>
          <cell r="C566">
            <v>0</v>
          </cell>
          <cell r="D566">
            <v>0</v>
          </cell>
        </row>
        <row r="567">
          <cell r="A567" t="str">
            <v/>
          </cell>
          <cell r="B567" t="str">
            <v/>
          </cell>
          <cell r="C567">
            <v>0</v>
          </cell>
          <cell r="D567">
            <v>0</v>
          </cell>
        </row>
        <row r="568">
          <cell r="A568" t="str">
            <v/>
          </cell>
          <cell r="B568" t="str">
            <v/>
          </cell>
          <cell r="C568">
            <v>0</v>
          </cell>
          <cell r="D568">
            <v>0</v>
          </cell>
        </row>
        <row r="569">
          <cell r="A569" t="str">
            <v/>
          </cell>
          <cell r="B569" t="str">
            <v/>
          </cell>
          <cell r="C569">
            <v>0</v>
          </cell>
          <cell r="D569">
            <v>0</v>
          </cell>
        </row>
        <row r="570">
          <cell r="A570" t="str">
            <v/>
          </cell>
          <cell r="B570" t="str">
            <v/>
          </cell>
          <cell r="C570">
            <v>0</v>
          </cell>
          <cell r="D570">
            <v>0</v>
          </cell>
        </row>
        <row r="571">
          <cell r="A571" t="str">
            <v/>
          </cell>
          <cell r="B571" t="str">
            <v/>
          </cell>
          <cell r="C571">
            <v>0</v>
          </cell>
          <cell r="D571">
            <v>0</v>
          </cell>
        </row>
        <row r="572">
          <cell r="A572" t="str">
            <v/>
          </cell>
          <cell r="B572" t="str">
            <v/>
          </cell>
          <cell r="C572">
            <v>0</v>
          </cell>
          <cell r="D572">
            <v>0</v>
          </cell>
        </row>
        <row r="573">
          <cell r="A573" t="str">
            <v/>
          </cell>
          <cell r="B573" t="str">
            <v/>
          </cell>
          <cell r="C573">
            <v>0</v>
          </cell>
          <cell r="D573">
            <v>0</v>
          </cell>
        </row>
        <row r="574">
          <cell r="A574" t="str">
            <v/>
          </cell>
          <cell r="B574" t="str">
            <v/>
          </cell>
          <cell r="C574">
            <v>0</v>
          </cell>
          <cell r="D574">
            <v>0</v>
          </cell>
        </row>
        <row r="575">
          <cell r="A575" t="str">
            <v/>
          </cell>
          <cell r="B575" t="str">
            <v/>
          </cell>
          <cell r="C575">
            <v>0</v>
          </cell>
          <cell r="D575">
            <v>0</v>
          </cell>
        </row>
        <row r="576">
          <cell r="A576" t="str">
            <v/>
          </cell>
          <cell r="B576" t="str">
            <v/>
          </cell>
          <cell r="C576">
            <v>0</v>
          </cell>
          <cell r="D576">
            <v>0</v>
          </cell>
        </row>
        <row r="577">
          <cell r="A577" t="str">
            <v/>
          </cell>
          <cell r="B577" t="str">
            <v/>
          </cell>
          <cell r="C577">
            <v>0</v>
          </cell>
          <cell r="D577">
            <v>0</v>
          </cell>
        </row>
        <row r="578">
          <cell r="A578" t="str">
            <v/>
          </cell>
          <cell r="B578" t="str">
            <v/>
          </cell>
          <cell r="C578">
            <v>0</v>
          </cell>
          <cell r="D578">
            <v>0</v>
          </cell>
        </row>
        <row r="579">
          <cell r="A579" t="str">
            <v/>
          </cell>
          <cell r="B579" t="str">
            <v/>
          </cell>
          <cell r="C579">
            <v>0</v>
          </cell>
          <cell r="D579">
            <v>0</v>
          </cell>
        </row>
        <row r="580">
          <cell r="A580" t="str">
            <v/>
          </cell>
          <cell r="B580" t="str">
            <v/>
          </cell>
          <cell r="C580">
            <v>0</v>
          </cell>
          <cell r="D580">
            <v>0</v>
          </cell>
        </row>
        <row r="581">
          <cell r="A581" t="str">
            <v/>
          </cell>
          <cell r="B581" t="str">
            <v/>
          </cell>
          <cell r="C581">
            <v>0</v>
          </cell>
          <cell r="D581">
            <v>0</v>
          </cell>
        </row>
        <row r="582">
          <cell r="A582" t="str">
            <v/>
          </cell>
          <cell r="B582" t="str">
            <v/>
          </cell>
          <cell r="C582">
            <v>0</v>
          </cell>
          <cell r="D582">
            <v>0</v>
          </cell>
        </row>
        <row r="583">
          <cell r="A583" t="str">
            <v/>
          </cell>
          <cell r="B583" t="str">
            <v/>
          </cell>
          <cell r="C583">
            <v>0</v>
          </cell>
          <cell r="D583">
            <v>0</v>
          </cell>
        </row>
        <row r="584">
          <cell r="A584" t="str">
            <v/>
          </cell>
          <cell r="B584" t="str">
            <v/>
          </cell>
          <cell r="C584">
            <v>0</v>
          </cell>
          <cell r="D584">
            <v>0</v>
          </cell>
        </row>
        <row r="585">
          <cell r="A585" t="str">
            <v/>
          </cell>
          <cell r="B585" t="str">
            <v/>
          </cell>
          <cell r="C585">
            <v>0</v>
          </cell>
          <cell r="D585">
            <v>0</v>
          </cell>
        </row>
        <row r="586">
          <cell r="A586" t="str">
            <v/>
          </cell>
          <cell r="B586" t="str">
            <v/>
          </cell>
          <cell r="C586">
            <v>0</v>
          </cell>
          <cell r="D586">
            <v>0</v>
          </cell>
        </row>
        <row r="587">
          <cell r="A587" t="str">
            <v/>
          </cell>
          <cell r="B587" t="str">
            <v/>
          </cell>
          <cell r="C587">
            <v>0</v>
          </cell>
          <cell r="D587">
            <v>0</v>
          </cell>
        </row>
        <row r="588">
          <cell r="A588" t="str">
            <v/>
          </cell>
          <cell r="B588" t="str">
            <v/>
          </cell>
          <cell r="C588">
            <v>0</v>
          </cell>
          <cell r="D588">
            <v>0</v>
          </cell>
        </row>
        <row r="589">
          <cell r="A589" t="str">
            <v/>
          </cell>
          <cell r="B589" t="str">
            <v/>
          </cell>
          <cell r="C589">
            <v>0</v>
          </cell>
          <cell r="D589">
            <v>0</v>
          </cell>
        </row>
        <row r="590">
          <cell r="A590" t="str">
            <v/>
          </cell>
          <cell r="B590" t="str">
            <v/>
          </cell>
          <cell r="C590">
            <v>0</v>
          </cell>
          <cell r="D590">
            <v>0</v>
          </cell>
        </row>
        <row r="591">
          <cell r="A591" t="str">
            <v/>
          </cell>
          <cell r="B591" t="str">
            <v/>
          </cell>
          <cell r="C591">
            <v>0</v>
          </cell>
          <cell r="D591">
            <v>0</v>
          </cell>
        </row>
        <row r="592">
          <cell r="A592" t="str">
            <v/>
          </cell>
          <cell r="B592" t="str">
            <v/>
          </cell>
          <cell r="C592">
            <v>0</v>
          </cell>
          <cell r="D592">
            <v>0</v>
          </cell>
        </row>
        <row r="593">
          <cell r="A593" t="str">
            <v/>
          </cell>
          <cell r="B593" t="str">
            <v/>
          </cell>
          <cell r="C593">
            <v>0</v>
          </cell>
          <cell r="D593">
            <v>0</v>
          </cell>
        </row>
        <row r="594">
          <cell r="A594" t="str">
            <v/>
          </cell>
          <cell r="B594" t="str">
            <v/>
          </cell>
          <cell r="C594">
            <v>0</v>
          </cell>
          <cell r="D594">
            <v>0</v>
          </cell>
        </row>
        <row r="595">
          <cell r="A595" t="str">
            <v/>
          </cell>
          <cell r="B595" t="str">
            <v/>
          </cell>
          <cell r="C595">
            <v>0</v>
          </cell>
          <cell r="D595">
            <v>0</v>
          </cell>
        </row>
        <row r="596">
          <cell r="A596" t="str">
            <v/>
          </cell>
          <cell r="B596" t="str">
            <v/>
          </cell>
          <cell r="C596">
            <v>0</v>
          </cell>
          <cell r="D596">
            <v>0</v>
          </cell>
        </row>
        <row r="597">
          <cell r="A597" t="str">
            <v/>
          </cell>
          <cell r="B597" t="str">
            <v/>
          </cell>
          <cell r="C597">
            <v>0</v>
          </cell>
          <cell r="D597">
            <v>0</v>
          </cell>
        </row>
        <row r="598">
          <cell r="A598" t="str">
            <v/>
          </cell>
          <cell r="B598" t="str">
            <v/>
          </cell>
          <cell r="C598">
            <v>0</v>
          </cell>
          <cell r="D598">
            <v>0</v>
          </cell>
        </row>
        <row r="599">
          <cell r="A599" t="str">
            <v/>
          </cell>
          <cell r="B599" t="str">
            <v/>
          </cell>
          <cell r="C599">
            <v>0</v>
          </cell>
          <cell r="D599">
            <v>0</v>
          </cell>
        </row>
        <row r="600">
          <cell r="A600" t="str">
            <v/>
          </cell>
          <cell r="B600" t="str">
            <v/>
          </cell>
          <cell r="C600">
            <v>0</v>
          </cell>
          <cell r="D600">
            <v>0</v>
          </cell>
        </row>
        <row r="601">
          <cell r="A601" t="str">
            <v/>
          </cell>
          <cell r="B601" t="str">
            <v/>
          </cell>
          <cell r="C601">
            <v>0</v>
          </cell>
          <cell r="D601">
            <v>0</v>
          </cell>
        </row>
        <row r="602">
          <cell r="A602" t="str">
            <v/>
          </cell>
          <cell r="B602" t="str">
            <v/>
          </cell>
          <cell r="C602">
            <v>0</v>
          </cell>
          <cell r="D602">
            <v>0</v>
          </cell>
        </row>
        <row r="603">
          <cell r="A603" t="str">
            <v/>
          </cell>
          <cell r="B603" t="str">
            <v/>
          </cell>
          <cell r="C603">
            <v>0</v>
          </cell>
          <cell r="D603">
            <v>0</v>
          </cell>
        </row>
        <row r="604">
          <cell r="A604" t="str">
            <v/>
          </cell>
          <cell r="B604" t="str">
            <v/>
          </cell>
          <cell r="C604">
            <v>0</v>
          </cell>
          <cell r="D604">
            <v>0</v>
          </cell>
        </row>
        <row r="605">
          <cell r="A605" t="str">
            <v/>
          </cell>
          <cell r="B605" t="str">
            <v/>
          </cell>
          <cell r="C605">
            <v>0</v>
          </cell>
          <cell r="D605">
            <v>0</v>
          </cell>
        </row>
        <row r="606">
          <cell r="A606" t="str">
            <v/>
          </cell>
          <cell r="B606" t="str">
            <v/>
          </cell>
          <cell r="C606">
            <v>0</v>
          </cell>
          <cell r="D606">
            <v>0</v>
          </cell>
        </row>
        <row r="607">
          <cell r="A607" t="str">
            <v/>
          </cell>
          <cell r="B607" t="str">
            <v/>
          </cell>
          <cell r="C607">
            <v>0</v>
          </cell>
          <cell r="D607">
            <v>0</v>
          </cell>
        </row>
        <row r="608">
          <cell r="A608" t="str">
            <v/>
          </cell>
          <cell r="B608" t="str">
            <v/>
          </cell>
          <cell r="C608">
            <v>0</v>
          </cell>
          <cell r="D608">
            <v>0</v>
          </cell>
        </row>
        <row r="609">
          <cell r="A609" t="str">
            <v/>
          </cell>
          <cell r="B609" t="str">
            <v/>
          </cell>
          <cell r="C609">
            <v>0</v>
          </cell>
          <cell r="D609">
            <v>0</v>
          </cell>
        </row>
        <row r="610">
          <cell r="A610" t="str">
            <v/>
          </cell>
          <cell r="B610" t="str">
            <v/>
          </cell>
          <cell r="C610">
            <v>0</v>
          </cell>
          <cell r="D610">
            <v>0</v>
          </cell>
        </row>
        <row r="611">
          <cell r="A611" t="str">
            <v/>
          </cell>
          <cell r="B611" t="str">
            <v/>
          </cell>
          <cell r="C611">
            <v>0</v>
          </cell>
          <cell r="D611">
            <v>0</v>
          </cell>
        </row>
        <row r="612">
          <cell r="A612" t="str">
            <v/>
          </cell>
          <cell r="B612" t="str">
            <v/>
          </cell>
          <cell r="C612">
            <v>0</v>
          </cell>
          <cell r="D612">
            <v>0</v>
          </cell>
        </row>
        <row r="613">
          <cell r="A613" t="str">
            <v/>
          </cell>
          <cell r="B613" t="str">
            <v/>
          </cell>
          <cell r="C613">
            <v>0</v>
          </cell>
          <cell r="D613">
            <v>0</v>
          </cell>
        </row>
        <row r="614">
          <cell r="A614" t="str">
            <v/>
          </cell>
          <cell r="B614" t="str">
            <v/>
          </cell>
          <cell r="C614">
            <v>0</v>
          </cell>
          <cell r="D614">
            <v>0</v>
          </cell>
        </row>
        <row r="615">
          <cell r="A615" t="str">
            <v/>
          </cell>
          <cell r="B615" t="str">
            <v/>
          </cell>
          <cell r="C615">
            <v>0</v>
          </cell>
          <cell r="D615">
            <v>0</v>
          </cell>
        </row>
        <row r="616">
          <cell r="A616" t="str">
            <v/>
          </cell>
          <cell r="B616" t="str">
            <v/>
          </cell>
          <cell r="C616">
            <v>0</v>
          </cell>
          <cell r="D616">
            <v>0</v>
          </cell>
        </row>
        <row r="617">
          <cell r="A617" t="str">
            <v/>
          </cell>
          <cell r="B617" t="str">
            <v/>
          </cell>
          <cell r="C617">
            <v>0</v>
          </cell>
          <cell r="D617">
            <v>0</v>
          </cell>
        </row>
        <row r="618">
          <cell r="A618" t="str">
            <v/>
          </cell>
          <cell r="B618" t="str">
            <v/>
          </cell>
          <cell r="C618">
            <v>0</v>
          </cell>
          <cell r="D618">
            <v>0</v>
          </cell>
        </row>
        <row r="619">
          <cell r="A619" t="str">
            <v/>
          </cell>
          <cell r="B619" t="str">
            <v/>
          </cell>
          <cell r="C619">
            <v>0</v>
          </cell>
          <cell r="D619">
            <v>0</v>
          </cell>
        </row>
        <row r="620">
          <cell r="A620" t="str">
            <v/>
          </cell>
          <cell r="B620" t="str">
            <v/>
          </cell>
          <cell r="C620">
            <v>0</v>
          </cell>
          <cell r="D620">
            <v>0</v>
          </cell>
        </row>
        <row r="621">
          <cell r="A621" t="str">
            <v/>
          </cell>
          <cell r="B621" t="str">
            <v/>
          </cell>
          <cell r="C621">
            <v>0</v>
          </cell>
          <cell r="D621">
            <v>0</v>
          </cell>
        </row>
        <row r="622">
          <cell r="A622" t="str">
            <v/>
          </cell>
          <cell r="B622" t="str">
            <v/>
          </cell>
          <cell r="C622">
            <v>0</v>
          </cell>
          <cell r="D622">
            <v>0</v>
          </cell>
        </row>
        <row r="623">
          <cell r="A623" t="str">
            <v/>
          </cell>
          <cell r="B623" t="str">
            <v/>
          </cell>
          <cell r="C623">
            <v>0</v>
          </cell>
          <cell r="D623">
            <v>0</v>
          </cell>
        </row>
        <row r="624">
          <cell r="A624" t="str">
            <v/>
          </cell>
          <cell r="B624" t="str">
            <v/>
          </cell>
          <cell r="C624">
            <v>0</v>
          </cell>
          <cell r="D624">
            <v>0</v>
          </cell>
        </row>
        <row r="625">
          <cell r="A625" t="str">
            <v/>
          </cell>
          <cell r="B625" t="str">
            <v/>
          </cell>
          <cell r="C625">
            <v>0</v>
          </cell>
          <cell r="D625">
            <v>0</v>
          </cell>
        </row>
        <row r="626">
          <cell r="A626" t="str">
            <v/>
          </cell>
          <cell r="B626" t="str">
            <v/>
          </cell>
          <cell r="C626">
            <v>0</v>
          </cell>
          <cell r="D626">
            <v>0</v>
          </cell>
        </row>
        <row r="627">
          <cell r="A627" t="str">
            <v/>
          </cell>
          <cell r="B627" t="str">
            <v/>
          </cell>
          <cell r="C627">
            <v>0</v>
          </cell>
          <cell r="D627">
            <v>0</v>
          </cell>
        </row>
        <row r="628">
          <cell r="A628" t="str">
            <v/>
          </cell>
          <cell r="B628" t="str">
            <v/>
          </cell>
          <cell r="C628">
            <v>0</v>
          </cell>
          <cell r="D628">
            <v>0</v>
          </cell>
        </row>
        <row r="629">
          <cell r="A629" t="str">
            <v/>
          </cell>
          <cell r="B629" t="str">
            <v/>
          </cell>
          <cell r="C629">
            <v>0</v>
          </cell>
          <cell r="D629">
            <v>0</v>
          </cell>
        </row>
        <row r="630">
          <cell r="A630" t="str">
            <v/>
          </cell>
          <cell r="B630" t="str">
            <v/>
          </cell>
          <cell r="C630">
            <v>0</v>
          </cell>
          <cell r="D630">
            <v>0</v>
          </cell>
        </row>
        <row r="631">
          <cell r="A631" t="str">
            <v/>
          </cell>
          <cell r="B631" t="str">
            <v/>
          </cell>
          <cell r="C631">
            <v>0</v>
          </cell>
          <cell r="D631">
            <v>0</v>
          </cell>
        </row>
        <row r="632">
          <cell r="A632" t="str">
            <v/>
          </cell>
          <cell r="B632" t="str">
            <v/>
          </cell>
          <cell r="C632">
            <v>0</v>
          </cell>
          <cell r="D632">
            <v>0</v>
          </cell>
        </row>
        <row r="633">
          <cell r="A633" t="str">
            <v/>
          </cell>
          <cell r="B633" t="str">
            <v/>
          </cell>
          <cell r="C633">
            <v>0</v>
          </cell>
          <cell r="D633">
            <v>0</v>
          </cell>
        </row>
        <row r="634">
          <cell r="A634" t="str">
            <v/>
          </cell>
          <cell r="B634" t="str">
            <v/>
          </cell>
          <cell r="C634">
            <v>0</v>
          </cell>
          <cell r="D634">
            <v>0</v>
          </cell>
        </row>
        <row r="635">
          <cell r="A635" t="str">
            <v/>
          </cell>
          <cell r="B635" t="str">
            <v/>
          </cell>
          <cell r="C635">
            <v>0</v>
          </cell>
          <cell r="D635">
            <v>0</v>
          </cell>
        </row>
        <row r="636">
          <cell r="A636" t="str">
            <v/>
          </cell>
          <cell r="B636" t="str">
            <v/>
          </cell>
          <cell r="C636">
            <v>0</v>
          </cell>
          <cell r="D636">
            <v>0</v>
          </cell>
        </row>
        <row r="637">
          <cell r="A637" t="str">
            <v/>
          </cell>
          <cell r="B637" t="str">
            <v/>
          </cell>
          <cell r="C637">
            <v>0</v>
          </cell>
          <cell r="D637">
            <v>0</v>
          </cell>
        </row>
        <row r="638">
          <cell r="A638" t="str">
            <v/>
          </cell>
          <cell r="B638" t="str">
            <v/>
          </cell>
          <cell r="C638">
            <v>0</v>
          </cell>
          <cell r="D638">
            <v>0</v>
          </cell>
        </row>
        <row r="639">
          <cell r="A639" t="str">
            <v/>
          </cell>
          <cell r="B639" t="str">
            <v/>
          </cell>
          <cell r="C639">
            <v>0</v>
          </cell>
          <cell r="D639">
            <v>0</v>
          </cell>
        </row>
        <row r="640">
          <cell r="A640" t="str">
            <v/>
          </cell>
          <cell r="B640" t="str">
            <v/>
          </cell>
          <cell r="C640">
            <v>0</v>
          </cell>
          <cell r="D640">
            <v>0</v>
          </cell>
        </row>
        <row r="641">
          <cell r="A641" t="str">
            <v/>
          </cell>
          <cell r="B641" t="str">
            <v/>
          </cell>
          <cell r="C641">
            <v>0</v>
          </cell>
          <cell r="D641">
            <v>0</v>
          </cell>
        </row>
        <row r="642">
          <cell r="A642" t="str">
            <v/>
          </cell>
          <cell r="B642" t="str">
            <v/>
          </cell>
          <cell r="C642">
            <v>0</v>
          </cell>
          <cell r="D642">
            <v>0</v>
          </cell>
        </row>
        <row r="643">
          <cell r="A643" t="str">
            <v/>
          </cell>
          <cell r="B643" t="str">
            <v/>
          </cell>
          <cell r="C643">
            <v>0</v>
          </cell>
          <cell r="D643">
            <v>0</v>
          </cell>
        </row>
        <row r="644">
          <cell r="A644" t="str">
            <v/>
          </cell>
          <cell r="B644" t="str">
            <v/>
          </cell>
          <cell r="C644">
            <v>0</v>
          </cell>
          <cell r="D644">
            <v>0</v>
          </cell>
        </row>
        <row r="645">
          <cell r="A645" t="str">
            <v/>
          </cell>
          <cell r="B645" t="str">
            <v/>
          </cell>
          <cell r="C645">
            <v>0</v>
          </cell>
          <cell r="D645">
            <v>0</v>
          </cell>
        </row>
        <row r="646">
          <cell r="A646" t="str">
            <v/>
          </cell>
          <cell r="B646" t="str">
            <v/>
          </cell>
          <cell r="C646">
            <v>0</v>
          </cell>
          <cell r="D646">
            <v>0</v>
          </cell>
        </row>
        <row r="647">
          <cell r="A647" t="str">
            <v/>
          </cell>
          <cell r="B647" t="str">
            <v/>
          </cell>
          <cell r="C647">
            <v>0</v>
          </cell>
          <cell r="D647">
            <v>0</v>
          </cell>
        </row>
        <row r="648">
          <cell r="A648" t="str">
            <v/>
          </cell>
          <cell r="B648" t="str">
            <v/>
          </cell>
          <cell r="C648">
            <v>0</v>
          </cell>
          <cell r="D648">
            <v>0</v>
          </cell>
        </row>
        <row r="649">
          <cell r="A649" t="str">
            <v/>
          </cell>
          <cell r="B649" t="str">
            <v/>
          </cell>
          <cell r="C649">
            <v>0</v>
          </cell>
          <cell r="D649">
            <v>0</v>
          </cell>
        </row>
        <row r="650">
          <cell r="A650" t="str">
            <v/>
          </cell>
          <cell r="B650" t="str">
            <v/>
          </cell>
          <cell r="C650">
            <v>0</v>
          </cell>
          <cell r="D650">
            <v>0</v>
          </cell>
        </row>
        <row r="651">
          <cell r="A651" t="str">
            <v/>
          </cell>
          <cell r="B651" t="str">
            <v/>
          </cell>
          <cell r="C651">
            <v>0</v>
          </cell>
          <cell r="D651">
            <v>0</v>
          </cell>
        </row>
        <row r="652">
          <cell r="A652" t="str">
            <v/>
          </cell>
          <cell r="B652" t="str">
            <v/>
          </cell>
          <cell r="C652">
            <v>0</v>
          </cell>
          <cell r="D652">
            <v>0</v>
          </cell>
        </row>
        <row r="653">
          <cell r="A653" t="str">
            <v/>
          </cell>
          <cell r="B653" t="str">
            <v/>
          </cell>
          <cell r="C653">
            <v>0</v>
          </cell>
          <cell r="D653">
            <v>0</v>
          </cell>
        </row>
        <row r="654">
          <cell r="A654" t="str">
            <v/>
          </cell>
          <cell r="B654" t="str">
            <v/>
          </cell>
          <cell r="C654">
            <v>0</v>
          </cell>
          <cell r="D654">
            <v>0</v>
          </cell>
        </row>
        <row r="655">
          <cell r="A655" t="str">
            <v/>
          </cell>
          <cell r="B655" t="str">
            <v/>
          </cell>
          <cell r="C655">
            <v>0</v>
          </cell>
          <cell r="D655">
            <v>0</v>
          </cell>
        </row>
        <row r="656">
          <cell r="A656" t="str">
            <v/>
          </cell>
          <cell r="B656" t="str">
            <v/>
          </cell>
          <cell r="C656">
            <v>0</v>
          </cell>
          <cell r="D656">
            <v>0</v>
          </cell>
        </row>
        <row r="657">
          <cell r="A657" t="str">
            <v/>
          </cell>
          <cell r="B657" t="str">
            <v/>
          </cell>
          <cell r="C657">
            <v>0</v>
          </cell>
          <cell r="D657">
            <v>0</v>
          </cell>
        </row>
        <row r="658">
          <cell r="A658" t="str">
            <v/>
          </cell>
          <cell r="B658" t="str">
            <v/>
          </cell>
          <cell r="C658">
            <v>0</v>
          </cell>
          <cell r="D658">
            <v>0</v>
          </cell>
        </row>
        <row r="659">
          <cell r="A659" t="str">
            <v/>
          </cell>
          <cell r="B659" t="str">
            <v/>
          </cell>
          <cell r="C659">
            <v>0</v>
          </cell>
          <cell r="D659">
            <v>0</v>
          </cell>
        </row>
        <row r="660">
          <cell r="A660" t="str">
            <v/>
          </cell>
          <cell r="B660" t="str">
            <v/>
          </cell>
          <cell r="C660">
            <v>0</v>
          </cell>
          <cell r="D660">
            <v>0</v>
          </cell>
        </row>
        <row r="661">
          <cell r="A661" t="str">
            <v/>
          </cell>
          <cell r="B661" t="str">
            <v/>
          </cell>
          <cell r="C661">
            <v>0</v>
          </cell>
          <cell r="D661">
            <v>0</v>
          </cell>
        </row>
        <row r="662">
          <cell r="A662" t="str">
            <v/>
          </cell>
          <cell r="B662" t="str">
            <v/>
          </cell>
          <cell r="C662">
            <v>0</v>
          </cell>
          <cell r="D662">
            <v>0</v>
          </cell>
        </row>
        <row r="663">
          <cell r="A663" t="str">
            <v/>
          </cell>
          <cell r="B663" t="str">
            <v/>
          </cell>
          <cell r="C663">
            <v>0</v>
          </cell>
          <cell r="D663">
            <v>0</v>
          </cell>
        </row>
        <row r="664">
          <cell r="A664" t="str">
            <v/>
          </cell>
          <cell r="B664" t="str">
            <v/>
          </cell>
          <cell r="C664">
            <v>0</v>
          </cell>
          <cell r="D664">
            <v>0</v>
          </cell>
        </row>
        <row r="665">
          <cell r="A665" t="str">
            <v/>
          </cell>
          <cell r="B665" t="str">
            <v/>
          </cell>
          <cell r="C665">
            <v>0</v>
          </cell>
          <cell r="D665">
            <v>0</v>
          </cell>
        </row>
        <row r="666">
          <cell r="A666" t="str">
            <v/>
          </cell>
          <cell r="B666" t="str">
            <v/>
          </cell>
          <cell r="C666">
            <v>0</v>
          </cell>
          <cell r="D666">
            <v>0</v>
          </cell>
        </row>
        <row r="667">
          <cell r="A667" t="str">
            <v/>
          </cell>
          <cell r="B667" t="str">
            <v/>
          </cell>
          <cell r="C667">
            <v>0</v>
          </cell>
          <cell r="D667">
            <v>0</v>
          </cell>
        </row>
        <row r="668">
          <cell r="A668" t="str">
            <v/>
          </cell>
          <cell r="B668" t="str">
            <v/>
          </cell>
          <cell r="C668">
            <v>0</v>
          </cell>
          <cell r="D668">
            <v>0</v>
          </cell>
        </row>
        <row r="669">
          <cell r="A669" t="str">
            <v/>
          </cell>
          <cell r="B669" t="str">
            <v/>
          </cell>
          <cell r="C669">
            <v>0</v>
          </cell>
          <cell r="D669">
            <v>0</v>
          </cell>
        </row>
        <row r="670">
          <cell r="A670" t="str">
            <v/>
          </cell>
          <cell r="B670" t="str">
            <v/>
          </cell>
          <cell r="C670">
            <v>0</v>
          </cell>
          <cell r="D670">
            <v>0</v>
          </cell>
        </row>
        <row r="671">
          <cell r="A671" t="str">
            <v/>
          </cell>
          <cell r="B671" t="str">
            <v/>
          </cell>
          <cell r="C671">
            <v>0</v>
          </cell>
          <cell r="D671">
            <v>0</v>
          </cell>
        </row>
        <row r="672">
          <cell r="A672" t="str">
            <v/>
          </cell>
          <cell r="B672" t="str">
            <v/>
          </cell>
          <cell r="C672">
            <v>0</v>
          </cell>
          <cell r="D672">
            <v>0</v>
          </cell>
        </row>
        <row r="673">
          <cell r="A673" t="str">
            <v/>
          </cell>
          <cell r="B673" t="str">
            <v/>
          </cell>
          <cell r="C673">
            <v>0</v>
          </cell>
          <cell r="D673">
            <v>0</v>
          </cell>
        </row>
        <row r="674">
          <cell r="A674" t="str">
            <v/>
          </cell>
          <cell r="B674" t="str">
            <v/>
          </cell>
          <cell r="C674">
            <v>0</v>
          </cell>
          <cell r="D674">
            <v>0</v>
          </cell>
        </row>
        <row r="675">
          <cell r="A675" t="str">
            <v/>
          </cell>
          <cell r="B675" t="str">
            <v/>
          </cell>
          <cell r="C675">
            <v>0</v>
          </cell>
          <cell r="D675">
            <v>0</v>
          </cell>
        </row>
        <row r="676">
          <cell r="A676" t="str">
            <v/>
          </cell>
          <cell r="B676" t="str">
            <v/>
          </cell>
          <cell r="C676">
            <v>0</v>
          </cell>
          <cell r="D676">
            <v>0</v>
          </cell>
        </row>
        <row r="677">
          <cell r="A677" t="str">
            <v/>
          </cell>
          <cell r="B677" t="str">
            <v/>
          </cell>
          <cell r="C677">
            <v>0</v>
          </cell>
          <cell r="D677">
            <v>0</v>
          </cell>
        </row>
        <row r="678">
          <cell r="A678" t="str">
            <v/>
          </cell>
          <cell r="B678" t="str">
            <v/>
          </cell>
          <cell r="C678">
            <v>0</v>
          </cell>
          <cell r="D678">
            <v>0</v>
          </cell>
        </row>
        <row r="679">
          <cell r="A679" t="str">
            <v/>
          </cell>
          <cell r="B679" t="str">
            <v/>
          </cell>
          <cell r="C679">
            <v>0</v>
          </cell>
          <cell r="D679">
            <v>0</v>
          </cell>
        </row>
        <row r="680">
          <cell r="A680" t="str">
            <v/>
          </cell>
          <cell r="B680" t="str">
            <v/>
          </cell>
          <cell r="C680">
            <v>0</v>
          </cell>
          <cell r="D680">
            <v>0</v>
          </cell>
        </row>
        <row r="681">
          <cell r="A681" t="str">
            <v/>
          </cell>
          <cell r="B681" t="str">
            <v/>
          </cell>
          <cell r="C681">
            <v>0</v>
          </cell>
          <cell r="D681">
            <v>0</v>
          </cell>
        </row>
        <row r="682">
          <cell r="A682" t="str">
            <v/>
          </cell>
          <cell r="B682" t="str">
            <v/>
          </cell>
          <cell r="C682">
            <v>0</v>
          </cell>
          <cell r="D682">
            <v>0</v>
          </cell>
        </row>
        <row r="683">
          <cell r="A683" t="str">
            <v/>
          </cell>
          <cell r="B683" t="str">
            <v/>
          </cell>
          <cell r="C683">
            <v>0</v>
          </cell>
          <cell r="D683">
            <v>0</v>
          </cell>
        </row>
        <row r="684">
          <cell r="A684" t="str">
            <v/>
          </cell>
          <cell r="B684" t="str">
            <v/>
          </cell>
          <cell r="C684">
            <v>0</v>
          </cell>
          <cell r="D684">
            <v>0</v>
          </cell>
        </row>
        <row r="685">
          <cell r="A685" t="str">
            <v/>
          </cell>
          <cell r="B685" t="str">
            <v/>
          </cell>
          <cell r="C685">
            <v>0</v>
          </cell>
          <cell r="D685">
            <v>0</v>
          </cell>
        </row>
        <row r="686">
          <cell r="A686" t="str">
            <v/>
          </cell>
          <cell r="B686" t="str">
            <v/>
          </cell>
          <cell r="C686">
            <v>0</v>
          </cell>
          <cell r="D686">
            <v>0</v>
          </cell>
        </row>
        <row r="687">
          <cell r="A687" t="str">
            <v/>
          </cell>
          <cell r="B687" t="str">
            <v/>
          </cell>
          <cell r="C687">
            <v>0</v>
          </cell>
          <cell r="D687">
            <v>0</v>
          </cell>
        </row>
        <row r="688">
          <cell r="A688" t="str">
            <v/>
          </cell>
          <cell r="B688" t="str">
            <v/>
          </cell>
          <cell r="C688">
            <v>0</v>
          </cell>
          <cell r="D688">
            <v>0</v>
          </cell>
        </row>
        <row r="689">
          <cell r="A689" t="str">
            <v/>
          </cell>
          <cell r="B689" t="str">
            <v/>
          </cell>
          <cell r="C689">
            <v>0</v>
          </cell>
          <cell r="D689">
            <v>0</v>
          </cell>
        </row>
        <row r="690">
          <cell r="A690" t="str">
            <v/>
          </cell>
          <cell r="B690" t="str">
            <v/>
          </cell>
          <cell r="C690">
            <v>0</v>
          </cell>
          <cell r="D690">
            <v>0</v>
          </cell>
        </row>
        <row r="691">
          <cell r="A691" t="str">
            <v/>
          </cell>
          <cell r="B691" t="str">
            <v/>
          </cell>
          <cell r="C691">
            <v>0</v>
          </cell>
          <cell r="D691">
            <v>0</v>
          </cell>
        </row>
        <row r="692">
          <cell r="A692" t="str">
            <v/>
          </cell>
          <cell r="B692" t="str">
            <v/>
          </cell>
          <cell r="C692">
            <v>0</v>
          </cell>
          <cell r="D692">
            <v>0</v>
          </cell>
        </row>
        <row r="693">
          <cell r="A693" t="str">
            <v/>
          </cell>
          <cell r="B693" t="str">
            <v/>
          </cell>
          <cell r="C693">
            <v>0</v>
          </cell>
          <cell r="D693">
            <v>0</v>
          </cell>
        </row>
        <row r="694">
          <cell r="A694" t="str">
            <v/>
          </cell>
          <cell r="B694" t="str">
            <v/>
          </cell>
          <cell r="C694">
            <v>0</v>
          </cell>
          <cell r="D694">
            <v>0</v>
          </cell>
        </row>
        <row r="695">
          <cell r="A695" t="str">
            <v/>
          </cell>
          <cell r="B695" t="str">
            <v/>
          </cell>
          <cell r="C695">
            <v>0</v>
          </cell>
          <cell r="D695">
            <v>0</v>
          </cell>
        </row>
        <row r="696">
          <cell r="A696" t="str">
            <v/>
          </cell>
          <cell r="B696" t="str">
            <v/>
          </cell>
          <cell r="C696">
            <v>0</v>
          </cell>
          <cell r="D696">
            <v>0</v>
          </cell>
        </row>
        <row r="697">
          <cell r="A697" t="str">
            <v/>
          </cell>
          <cell r="B697" t="str">
            <v/>
          </cell>
          <cell r="C697">
            <v>0</v>
          </cell>
          <cell r="D697">
            <v>0</v>
          </cell>
        </row>
        <row r="698">
          <cell r="A698" t="str">
            <v/>
          </cell>
          <cell r="B698" t="str">
            <v/>
          </cell>
          <cell r="C698">
            <v>0</v>
          </cell>
          <cell r="D698">
            <v>0</v>
          </cell>
        </row>
        <row r="699">
          <cell r="A699" t="str">
            <v/>
          </cell>
          <cell r="B699" t="str">
            <v/>
          </cell>
          <cell r="C699">
            <v>0</v>
          </cell>
          <cell r="D699">
            <v>0</v>
          </cell>
        </row>
        <row r="700">
          <cell r="A700" t="str">
            <v/>
          </cell>
          <cell r="B700" t="str">
            <v/>
          </cell>
          <cell r="C700">
            <v>0</v>
          </cell>
          <cell r="D700">
            <v>0</v>
          </cell>
        </row>
        <row r="701">
          <cell r="A701" t="str">
            <v/>
          </cell>
          <cell r="B701" t="str">
            <v/>
          </cell>
          <cell r="C701">
            <v>0</v>
          </cell>
          <cell r="D701">
            <v>0</v>
          </cell>
        </row>
        <row r="702">
          <cell r="A702" t="str">
            <v/>
          </cell>
          <cell r="B702" t="str">
            <v/>
          </cell>
          <cell r="C702">
            <v>0</v>
          </cell>
          <cell r="D702">
            <v>0</v>
          </cell>
        </row>
        <row r="703">
          <cell r="A703" t="str">
            <v/>
          </cell>
          <cell r="B703" t="str">
            <v/>
          </cell>
          <cell r="C703">
            <v>0</v>
          </cell>
          <cell r="D703">
            <v>0</v>
          </cell>
        </row>
        <row r="704">
          <cell r="A704" t="str">
            <v/>
          </cell>
          <cell r="B704" t="str">
            <v/>
          </cell>
          <cell r="C704">
            <v>0</v>
          </cell>
          <cell r="D704">
            <v>0</v>
          </cell>
        </row>
        <row r="705">
          <cell r="A705" t="str">
            <v/>
          </cell>
          <cell r="B705" t="str">
            <v/>
          </cell>
          <cell r="C705">
            <v>0</v>
          </cell>
          <cell r="D705">
            <v>0</v>
          </cell>
        </row>
        <row r="706">
          <cell r="A706" t="str">
            <v/>
          </cell>
          <cell r="B706" t="str">
            <v/>
          </cell>
          <cell r="C706">
            <v>0</v>
          </cell>
          <cell r="D706">
            <v>0</v>
          </cell>
        </row>
        <row r="707">
          <cell r="A707" t="str">
            <v/>
          </cell>
          <cell r="B707" t="str">
            <v/>
          </cell>
          <cell r="C707">
            <v>0</v>
          </cell>
          <cell r="D707">
            <v>0</v>
          </cell>
        </row>
        <row r="708">
          <cell r="A708" t="str">
            <v/>
          </cell>
          <cell r="B708" t="str">
            <v/>
          </cell>
          <cell r="C708">
            <v>0</v>
          </cell>
          <cell r="D708">
            <v>0</v>
          </cell>
        </row>
        <row r="709">
          <cell r="A709" t="str">
            <v/>
          </cell>
          <cell r="B709" t="str">
            <v/>
          </cell>
          <cell r="C709">
            <v>0</v>
          </cell>
          <cell r="D709">
            <v>0</v>
          </cell>
        </row>
        <row r="710">
          <cell r="A710" t="str">
            <v/>
          </cell>
          <cell r="B710" t="str">
            <v/>
          </cell>
          <cell r="C710">
            <v>0</v>
          </cell>
          <cell r="D710">
            <v>0</v>
          </cell>
        </row>
        <row r="711">
          <cell r="A711" t="str">
            <v/>
          </cell>
          <cell r="B711" t="str">
            <v/>
          </cell>
          <cell r="C711">
            <v>0</v>
          </cell>
          <cell r="D711">
            <v>0</v>
          </cell>
        </row>
        <row r="712">
          <cell r="A712" t="str">
            <v/>
          </cell>
          <cell r="B712" t="str">
            <v/>
          </cell>
          <cell r="C712">
            <v>0</v>
          </cell>
          <cell r="D712">
            <v>0</v>
          </cell>
        </row>
        <row r="713">
          <cell r="A713" t="str">
            <v/>
          </cell>
          <cell r="B713" t="str">
            <v/>
          </cell>
          <cell r="C713">
            <v>0</v>
          </cell>
          <cell r="D713">
            <v>0</v>
          </cell>
        </row>
        <row r="714">
          <cell r="A714" t="str">
            <v/>
          </cell>
          <cell r="B714" t="str">
            <v/>
          </cell>
          <cell r="C714">
            <v>0</v>
          </cell>
          <cell r="D714">
            <v>0</v>
          </cell>
        </row>
        <row r="715">
          <cell r="A715" t="str">
            <v/>
          </cell>
          <cell r="B715" t="str">
            <v/>
          </cell>
          <cell r="C715">
            <v>0</v>
          </cell>
          <cell r="D715">
            <v>0</v>
          </cell>
        </row>
        <row r="716">
          <cell r="A716" t="str">
            <v/>
          </cell>
          <cell r="B716" t="str">
            <v/>
          </cell>
          <cell r="C716">
            <v>0</v>
          </cell>
          <cell r="D716">
            <v>0</v>
          </cell>
        </row>
        <row r="717">
          <cell r="A717" t="str">
            <v/>
          </cell>
          <cell r="B717" t="str">
            <v/>
          </cell>
          <cell r="C717">
            <v>0</v>
          </cell>
          <cell r="D717">
            <v>0</v>
          </cell>
        </row>
        <row r="718">
          <cell r="A718" t="str">
            <v/>
          </cell>
          <cell r="B718" t="str">
            <v/>
          </cell>
          <cell r="C718">
            <v>0</v>
          </cell>
          <cell r="D718">
            <v>0</v>
          </cell>
        </row>
        <row r="719">
          <cell r="A719" t="str">
            <v/>
          </cell>
          <cell r="B719" t="str">
            <v/>
          </cell>
          <cell r="C719">
            <v>0</v>
          </cell>
          <cell r="D719">
            <v>0</v>
          </cell>
        </row>
        <row r="720">
          <cell r="A720" t="str">
            <v/>
          </cell>
          <cell r="B720" t="str">
            <v/>
          </cell>
          <cell r="C720">
            <v>0</v>
          </cell>
          <cell r="D720">
            <v>0</v>
          </cell>
        </row>
        <row r="721">
          <cell r="A721" t="str">
            <v/>
          </cell>
          <cell r="B721" t="str">
            <v/>
          </cell>
          <cell r="C721">
            <v>0</v>
          </cell>
          <cell r="D721">
            <v>0</v>
          </cell>
        </row>
        <row r="722">
          <cell r="A722" t="str">
            <v/>
          </cell>
          <cell r="B722" t="str">
            <v/>
          </cell>
          <cell r="C722">
            <v>0</v>
          </cell>
          <cell r="D722">
            <v>0</v>
          </cell>
        </row>
        <row r="723">
          <cell r="A723" t="str">
            <v/>
          </cell>
          <cell r="B723" t="str">
            <v/>
          </cell>
          <cell r="C723">
            <v>0</v>
          </cell>
          <cell r="D723">
            <v>0</v>
          </cell>
        </row>
        <row r="724">
          <cell r="A724" t="str">
            <v/>
          </cell>
          <cell r="B724" t="str">
            <v/>
          </cell>
          <cell r="C724">
            <v>0</v>
          </cell>
          <cell r="D724">
            <v>0</v>
          </cell>
        </row>
        <row r="725">
          <cell r="A725" t="str">
            <v/>
          </cell>
          <cell r="B725" t="str">
            <v/>
          </cell>
          <cell r="C725">
            <v>0</v>
          </cell>
          <cell r="D725">
            <v>0</v>
          </cell>
        </row>
        <row r="726">
          <cell r="A726" t="str">
            <v/>
          </cell>
          <cell r="B726" t="str">
            <v/>
          </cell>
          <cell r="C726">
            <v>0</v>
          </cell>
          <cell r="D726">
            <v>0</v>
          </cell>
        </row>
        <row r="727">
          <cell r="A727" t="str">
            <v/>
          </cell>
          <cell r="B727" t="str">
            <v/>
          </cell>
          <cell r="C727">
            <v>0</v>
          </cell>
          <cell r="D727">
            <v>0</v>
          </cell>
        </row>
        <row r="728">
          <cell r="A728" t="str">
            <v/>
          </cell>
          <cell r="B728" t="str">
            <v/>
          </cell>
          <cell r="C728">
            <v>0</v>
          </cell>
          <cell r="D728">
            <v>0</v>
          </cell>
        </row>
        <row r="729">
          <cell r="A729" t="str">
            <v/>
          </cell>
          <cell r="B729" t="str">
            <v/>
          </cell>
          <cell r="C729">
            <v>0</v>
          </cell>
          <cell r="D729">
            <v>0</v>
          </cell>
        </row>
        <row r="730">
          <cell r="A730" t="str">
            <v/>
          </cell>
          <cell r="B730" t="str">
            <v/>
          </cell>
          <cell r="C730">
            <v>0</v>
          </cell>
          <cell r="D730">
            <v>0</v>
          </cell>
        </row>
        <row r="731">
          <cell r="A731" t="str">
            <v/>
          </cell>
          <cell r="B731" t="str">
            <v/>
          </cell>
          <cell r="C731">
            <v>0</v>
          </cell>
          <cell r="D731">
            <v>0</v>
          </cell>
        </row>
        <row r="732">
          <cell r="A732" t="str">
            <v/>
          </cell>
          <cell r="B732" t="str">
            <v/>
          </cell>
          <cell r="C732">
            <v>0</v>
          </cell>
          <cell r="D732">
            <v>0</v>
          </cell>
        </row>
        <row r="733">
          <cell r="A733" t="str">
            <v/>
          </cell>
          <cell r="B733" t="str">
            <v/>
          </cell>
          <cell r="C733">
            <v>0</v>
          </cell>
          <cell r="D733">
            <v>0</v>
          </cell>
        </row>
        <row r="734">
          <cell r="A734" t="str">
            <v/>
          </cell>
          <cell r="B734" t="str">
            <v/>
          </cell>
          <cell r="C734">
            <v>0</v>
          </cell>
          <cell r="D734">
            <v>0</v>
          </cell>
        </row>
        <row r="735">
          <cell r="A735" t="str">
            <v/>
          </cell>
          <cell r="B735" t="str">
            <v/>
          </cell>
          <cell r="C735">
            <v>0</v>
          </cell>
          <cell r="D735">
            <v>0</v>
          </cell>
        </row>
        <row r="736">
          <cell r="A736" t="str">
            <v/>
          </cell>
          <cell r="B736" t="str">
            <v/>
          </cell>
          <cell r="C736">
            <v>0</v>
          </cell>
          <cell r="D736">
            <v>0</v>
          </cell>
        </row>
        <row r="737">
          <cell r="A737" t="str">
            <v/>
          </cell>
          <cell r="B737" t="str">
            <v/>
          </cell>
          <cell r="C737">
            <v>0</v>
          </cell>
          <cell r="D737">
            <v>0</v>
          </cell>
        </row>
        <row r="738">
          <cell r="A738" t="str">
            <v/>
          </cell>
          <cell r="B738" t="str">
            <v/>
          </cell>
          <cell r="C738">
            <v>0</v>
          </cell>
          <cell r="D738">
            <v>0</v>
          </cell>
        </row>
        <row r="739">
          <cell r="A739" t="str">
            <v/>
          </cell>
          <cell r="B739" t="str">
            <v/>
          </cell>
          <cell r="C739">
            <v>0</v>
          </cell>
          <cell r="D739">
            <v>0</v>
          </cell>
        </row>
        <row r="740">
          <cell r="A740" t="str">
            <v/>
          </cell>
          <cell r="B740" t="str">
            <v/>
          </cell>
          <cell r="C740">
            <v>0</v>
          </cell>
          <cell r="D740">
            <v>0</v>
          </cell>
        </row>
        <row r="741">
          <cell r="A741" t="str">
            <v/>
          </cell>
          <cell r="B741" t="str">
            <v/>
          </cell>
          <cell r="C741">
            <v>0</v>
          </cell>
          <cell r="D741">
            <v>0</v>
          </cell>
        </row>
        <row r="742">
          <cell r="A742" t="str">
            <v/>
          </cell>
          <cell r="B742" t="str">
            <v/>
          </cell>
          <cell r="C742">
            <v>0</v>
          </cell>
          <cell r="D742">
            <v>0</v>
          </cell>
        </row>
        <row r="743">
          <cell r="A743" t="str">
            <v/>
          </cell>
          <cell r="B743" t="str">
            <v/>
          </cell>
          <cell r="C743">
            <v>0</v>
          </cell>
          <cell r="D743">
            <v>0</v>
          </cell>
        </row>
        <row r="744">
          <cell r="A744" t="str">
            <v/>
          </cell>
          <cell r="B744" t="str">
            <v/>
          </cell>
          <cell r="C744">
            <v>0</v>
          </cell>
          <cell r="D744">
            <v>0</v>
          </cell>
        </row>
        <row r="745">
          <cell r="A745" t="str">
            <v/>
          </cell>
          <cell r="B745" t="str">
            <v/>
          </cell>
          <cell r="C745">
            <v>0</v>
          </cell>
          <cell r="D745">
            <v>0</v>
          </cell>
        </row>
        <row r="746">
          <cell r="A746" t="str">
            <v/>
          </cell>
          <cell r="B746" t="str">
            <v/>
          </cell>
          <cell r="C746">
            <v>0</v>
          </cell>
          <cell r="D746">
            <v>0</v>
          </cell>
        </row>
        <row r="747">
          <cell r="A747" t="str">
            <v/>
          </cell>
          <cell r="B747" t="str">
            <v/>
          </cell>
          <cell r="C747">
            <v>0</v>
          </cell>
          <cell r="D747">
            <v>0</v>
          </cell>
        </row>
        <row r="748">
          <cell r="A748" t="str">
            <v/>
          </cell>
          <cell r="B748" t="str">
            <v/>
          </cell>
          <cell r="C748">
            <v>0</v>
          </cell>
          <cell r="D748">
            <v>0</v>
          </cell>
        </row>
        <row r="749">
          <cell r="A749" t="str">
            <v/>
          </cell>
          <cell r="B749" t="str">
            <v/>
          </cell>
          <cell r="C749">
            <v>0</v>
          </cell>
          <cell r="D749">
            <v>0</v>
          </cell>
        </row>
        <row r="750">
          <cell r="A750" t="str">
            <v/>
          </cell>
          <cell r="B750" t="str">
            <v/>
          </cell>
          <cell r="C750">
            <v>0</v>
          </cell>
          <cell r="D750">
            <v>0</v>
          </cell>
        </row>
        <row r="751">
          <cell r="A751" t="str">
            <v/>
          </cell>
          <cell r="B751" t="str">
            <v/>
          </cell>
          <cell r="C751">
            <v>0</v>
          </cell>
          <cell r="D751">
            <v>0</v>
          </cell>
        </row>
        <row r="752">
          <cell r="A752" t="str">
            <v/>
          </cell>
          <cell r="B752" t="str">
            <v/>
          </cell>
          <cell r="C752">
            <v>0</v>
          </cell>
          <cell r="D752">
            <v>0</v>
          </cell>
        </row>
        <row r="753">
          <cell r="A753" t="str">
            <v/>
          </cell>
          <cell r="B753" t="str">
            <v/>
          </cell>
          <cell r="C753">
            <v>0</v>
          </cell>
          <cell r="D753">
            <v>0</v>
          </cell>
        </row>
        <row r="754">
          <cell r="A754" t="str">
            <v/>
          </cell>
          <cell r="B754" t="str">
            <v/>
          </cell>
          <cell r="C754">
            <v>0</v>
          </cell>
          <cell r="D754">
            <v>0</v>
          </cell>
        </row>
        <row r="755">
          <cell r="A755" t="str">
            <v/>
          </cell>
          <cell r="B755" t="str">
            <v/>
          </cell>
          <cell r="C755">
            <v>0</v>
          </cell>
          <cell r="D755">
            <v>0</v>
          </cell>
        </row>
        <row r="756">
          <cell r="A756" t="str">
            <v/>
          </cell>
          <cell r="B756" t="str">
            <v/>
          </cell>
          <cell r="C756">
            <v>0</v>
          </cell>
          <cell r="D756">
            <v>0</v>
          </cell>
        </row>
        <row r="757">
          <cell r="A757" t="str">
            <v/>
          </cell>
          <cell r="B757" t="str">
            <v/>
          </cell>
          <cell r="C757">
            <v>0</v>
          </cell>
          <cell r="D757">
            <v>0</v>
          </cell>
        </row>
        <row r="758">
          <cell r="A758" t="str">
            <v/>
          </cell>
          <cell r="B758" t="str">
            <v/>
          </cell>
          <cell r="C758">
            <v>0</v>
          </cell>
          <cell r="D758">
            <v>0</v>
          </cell>
        </row>
        <row r="759">
          <cell r="A759" t="str">
            <v/>
          </cell>
          <cell r="B759" t="str">
            <v/>
          </cell>
          <cell r="C759">
            <v>0</v>
          </cell>
          <cell r="D759">
            <v>0</v>
          </cell>
        </row>
        <row r="760">
          <cell r="A760" t="str">
            <v/>
          </cell>
          <cell r="B760" t="str">
            <v/>
          </cell>
          <cell r="C760">
            <v>0</v>
          </cell>
          <cell r="D760">
            <v>0</v>
          </cell>
        </row>
        <row r="761">
          <cell r="A761" t="str">
            <v/>
          </cell>
          <cell r="B761" t="str">
            <v/>
          </cell>
          <cell r="C761">
            <v>0</v>
          </cell>
          <cell r="D761">
            <v>0</v>
          </cell>
        </row>
        <row r="762">
          <cell r="A762" t="str">
            <v/>
          </cell>
          <cell r="B762" t="str">
            <v/>
          </cell>
          <cell r="C762">
            <v>0</v>
          </cell>
          <cell r="D762">
            <v>0</v>
          </cell>
        </row>
        <row r="763">
          <cell r="A763" t="str">
            <v/>
          </cell>
          <cell r="B763" t="str">
            <v/>
          </cell>
          <cell r="C763">
            <v>0</v>
          </cell>
          <cell r="D763">
            <v>0</v>
          </cell>
        </row>
        <row r="764">
          <cell r="A764" t="str">
            <v/>
          </cell>
          <cell r="B764" t="str">
            <v/>
          </cell>
          <cell r="C764">
            <v>0</v>
          </cell>
          <cell r="D764">
            <v>0</v>
          </cell>
        </row>
        <row r="765">
          <cell r="A765" t="str">
            <v/>
          </cell>
          <cell r="B765" t="str">
            <v/>
          </cell>
          <cell r="C765">
            <v>0</v>
          </cell>
          <cell r="D765">
            <v>0</v>
          </cell>
        </row>
        <row r="766">
          <cell r="A766" t="str">
            <v/>
          </cell>
          <cell r="B766" t="str">
            <v/>
          </cell>
          <cell r="C766">
            <v>0</v>
          </cell>
          <cell r="D766">
            <v>0</v>
          </cell>
        </row>
        <row r="767">
          <cell r="A767" t="str">
            <v/>
          </cell>
          <cell r="B767" t="str">
            <v/>
          </cell>
          <cell r="C767">
            <v>0</v>
          </cell>
          <cell r="D767">
            <v>0</v>
          </cell>
        </row>
        <row r="768">
          <cell r="A768" t="str">
            <v/>
          </cell>
          <cell r="B768" t="str">
            <v/>
          </cell>
          <cell r="C768">
            <v>0</v>
          </cell>
          <cell r="D768">
            <v>0</v>
          </cell>
        </row>
        <row r="769">
          <cell r="A769" t="str">
            <v/>
          </cell>
          <cell r="B769" t="str">
            <v/>
          </cell>
          <cell r="C769">
            <v>0</v>
          </cell>
          <cell r="D769">
            <v>0</v>
          </cell>
        </row>
        <row r="770">
          <cell r="A770" t="str">
            <v/>
          </cell>
          <cell r="B770" t="str">
            <v/>
          </cell>
          <cell r="C770">
            <v>0</v>
          </cell>
          <cell r="D770">
            <v>0</v>
          </cell>
        </row>
        <row r="771">
          <cell r="A771" t="str">
            <v/>
          </cell>
          <cell r="B771" t="str">
            <v/>
          </cell>
          <cell r="C771">
            <v>0</v>
          </cell>
          <cell r="D771">
            <v>0</v>
          </cell>
        </row>
        <row r="772">
          <cell r="A772" t="str">
            <v/>
          </cell>
          <cell r="B772" t="str">
            <v/>
          </cell>
          <cell r="C772">
            <v>0</v>
          </cell>
          <cell r="D772">
            <v>0</v>
          </cell>
        </row>
        <row r="773">
          <cell r="A773" t="str">
            <v/>
          </cell>
          <cell r="B773" t="str">
            <v/>
          </cell>
          <cell r="C773">
            <v>0</v>
          </cell>
          <cell r="D773">
            <v>0</v>
          </cell>
        </row>
        <row r="774">
          <cell r="A774" t="str">
            <v/>
          </cell>
          <cell r="B774" t="str">
            <v/>
          </cell>
          <cell r="C774">
            <v>0</v>
          </cell>
          <cell r="D774">
            <v>0</v>
          </cell>
        </row>
        <row r="775">
          <cell r="A775" t="str">
            <v/>
          </cell>
          <cell r="B775" t="str">
            <v/>
          </cell>
          <cell r="C775">
            <v>0</v>
          </cell>
          <cell r="D775">
            <v>0</v>
          </cell>
        </row>
        <row r="776">
          <cell r="A776" t="str">
            <v/>
          </cell>
          <cell r="B776" t="str">
            <v/>
          </cell>
          <cell r="C776">
            <v>0</v>
          </cell>
          <cell r="D776">
            <v>0</v>
          </cell>
        </row>
        <row r="777">
          <cell r="A777" t="str">
            <v/>
          </cell>
          <cell r="B777" t="str">
            <v/>
          </cell>
          <cell r="C777">
            <v>0</v>
          </cell>
          <cell r="D777">
            <v>0</v>
          </cell>
        </row>
        <row r="778">
          <cell r="A778" t="str">
            <v/>
          </cell>
          <cell r="B778" t="str">
            <v/>
          </cell>
          <cell r="C778">
            <v>0</v>
          </cell>
          <cell r="D778">
            <v>0</v>
          </cell>
        </row>
        <row r="779">
          <cell r="A779" t="str">
            <v/>
          </cell>
          <cell r="B779" t="str">
            <v/>
          </cell>
          <cell r="C779">
            <v>0</v>
          </cell>
          <cell r="D779">
            <v>0</v>
          </cell>
        </row>
        <row r="780">
          <cell r="A780" t="str">
            <v/>
          </cell>
          <cell r="B780" t="str">
            <v/>
          </cell>
          <cell r="C780">
            <v>0</v>
          </cell>
          <cell r="D780">
            <v>0</v>
          </cell>
        </row>
        <row r="781">
          <cell r="A781" t="str">
            <v/>
          </cell>
          <cell r="B781" t="str">
            <v/>
          </cell>
          <cell r="C781">
            <v>0</v>
          </cell>
          <cell r="D781">
            <v>0</v>
          </cell>
        </row>
        <row r="782">
          <cell r="A782" t="str">
            <v/>
          </cell>
          <cell r="B782" t="str">
            <v/>
          </cell>
          <cell r="C782">
            <v>0</v>
          </cell>
          <cell r="D782">
            <v>0</v>
          </cell>
        </row>
        <row r="783">
          <cell r="A783" t="str">
            <v/>
          </cell>
          <cell r="B783" t="str">
            <v/>
          </cell>
          <cell r="C783">
            <v>0</v>
          </cell>
          <cell r="D783">
            <v>0</v>
          </cell>
        </row>
        <row r="784">
          <cell r="A784" t="str">
            <v/>
          </cell>
          <cell r="B784" t="str">
            <v/>
          </cell>
          <cell r="C784">
            <v>0</v>
          </cell>
          <cell r="D784">
            <v>0</v>
          </cell>
        </row>
        <row r="785">
          <cell r="A785" t="str">
            <v/>
          </cell>
          <cell r="B785" t="str">
            <v/>
          </cell>
          <cell r="C785">
            <v>0</v>
          </cell>
          <cell r="D785">
            <v>0</v>
          </cell>
        </row>
        <row r="786">
          <cell r="A786" t="str">
            <v/>
          </cell>
          <cell r="B786" t="str">
            <v/>
          </cell>
          <cell r="C786">
            <v>0</v>
          </cell>
          <cell r="D786">
            <v>0</v>
          </cell>
        </row>
        <row r="787">
          <cell r="A787" t="str">
            <v/>
          </cell>
          <cell r="B787" t="str">
            <v/>
          </cell>
          <cell r="C787">
            <v>0</v>
          </cell>
          <cell r="D787">
            <v>0</v>
          </cell>
        </row>
        <row r="788">
          <cell r="A788" t="str">
            <v/>
          </cell>
          <cell r="B788" t="str">
            <v/>
          </cell>
          <cell r="C788">
            <v>0</v>
          </cell>
          <cell r="D788">
            <v>0</v>
          </cell>
        </row>
        <row r="789">
          <cell r="A789" t="str">
            <v/>
          </cell>
          <cell r="B789" t="str">
            <v/>
          </cell>
          <cell r="C789">
            <v>0</v>
          </cell>
          <cell r="D789">
            <v>0</v>
          </cell>
        </row>
        <row r="790">
          <cell r="A790" t="str">
            <v/>
          </cell>
          <cell r="B790" t="str">
            <v/>
          </cell>
          <cell r="C790">
            <v>0</v>
          </cell>
          <cell r="D790">
            <v>0</v>
          </cell>
        </row>
        <row r="791">
          <cell r="A791" t="str">
            <v/>
          </cell>
          <cell r="B791" t="str">
            <v/>
          </cell>
          <cell r="C791">
            <v>0</v>
          </cell>
          <cell r="D791">
            <v>0</v>
          </cell>
        </row>
        <row r="792">
          <cell r="A792" t="str">
            <v/>
          </cell>
          <cell r="B792" t="str">
            <v/>
          </cell>
          <cell r="C792">
            <v>0</v>
          </cell>
          <cell r="D792">
            <v>0</v>
          </cell>
        </row>
        <row r="793">
          <cell r="A793" t="str">
            <v/>
          </cell>
          <cell r="B793" t="str">
            <v/>
          </cell>
          <cell r="C793">
            <v>0</v>
          </cell>
          <cell r="D793">
            <v>0</v>
          </cell>
        </row>
        <row r="794">
          <cell r="A794" t="str">
            <v/>
          </cell>
          <cell r="B794" t="str">
            <v/>
          </cell>
          <cell r="C794">
            <v>0</v>
          </cell>
          <cell r="D794">
            <v>0</v>
          </cell>
        </row>
        <row r="795">
          <cell r="A795" t="str">
            <v/>
          </cell>
          <cell r="B795" t="str">
            <v/>
          </cell>
          <cell r="C795">
            <v>0</v>
          </cell>
          <cell r="D795">
            <v>0</v>
          </cell>
        </row>
        <row r="796">
          <cell r="A796" t="str">
            <v/>
          </cell>
          <cell r="B796" t="str">
            <v/>
          </cell>
          <cell r="C796">
            <v>0</v>
          </cell>
          <cell r="D796">
            <v>0</v>
          </cell>
        </row>
        <row r="797">
          <cell r="A797" t="str">
            <v/>
          </cell>
          <cell r="B797" t="str">
            <v/>
          </cell>
          <cell r="C797">
            <v>0</v>
          </cell>
          <cell r="D797">
            <v>0</v>
          </cell>
        </row>
        <row r="798">
          <cell r="A798" t="str">
            <v/>
          </cell>
          <cell r="B798" t="str">
            <v/>
          </cell>
          <cell r="C798">
            <v>0</v>
          </cell>
          <cell r="D798">
            <v>0</v>
          </cell>
        </row>
        <row r="799">
          <cell r="A799" t="str">
            <v/>
          </cell>
          <cell r="B799" t="str">
            <v/>
          </cell>
          <cell r="C799">
            <v>0</v>
          </cell>
          <cell r="D799">
            <v>0</v>
          </cell>
        </row>
        <row r="800">
          <cell r="A800" t="str">
            <v/>
          </cell>
          <cell r="B800" t="str">
            <v/>
          </cell>
          <cell r="C800">
            <v>0</v>
          </cell>
          <cell r="D800">
            <v>0</v>
          </cell>
        </row>
        <row r="801">
          <cell r="A801" t="str">
            <v/>
          </cell>
          <cell r="B801" t="str">
            <v/>
          </cell>
          <cell r="C801">
            <v>0</v>
          </cell>
          <cell r="D801">
            <v>0</v>
          </cell>
        </row>
        <row r="802">
          <cell r="A802" t="str">
            <v/>
          </cell>
          <cell r="B802" t="str">
            <v/>
          </cell>
          <cell r="C802">
            <v>0</v>
          </cell>
          <cell r="D802">
            <v>0</v>
          </cell>
        </row>
        <row r="803">
          <cell r="A803" t="str">
            <v/>
          </cell>
          <cell r="B803" t="str">
            <v/>
          </cell>
          <cell r="C803">
            <v>0</v>
          </cell>
          <cell r="D803">
            <v>0</v>
          </cell>
        </row>
        <row r="804">
          <cell r="A804" t="str">
            <v/>
          </cell>
          <cell r="B804" t="str">
            <v/>
          </cell>
          <cell r="C804">
            <v>0</v>
          </cell>
          <cell r="D804">
            <v>0</v>
          </cell>
        </row>
        <row r="805">
          <cell r="A805" t="str">
            <v/>
          </cell>
          <cell r="B805" t="str">
            <v/>
          </cell>
          <cell r="C805">
            <v>0</v>
          </cell>
          <cell r="D805">
            <v>0</v>
          </cell>
        </row>
        <row r="806">
          <cell r="A806" t="str">
            <v/>
          </cell>
          <cell r="B806" t="str">
            <v/>
          </cell>
          <cell r="C806">
            <v>0</v>
          </cell>
          <cell r="D806">
            <v>0</v>
          </cell>
        </row>
        <row r="807">
          <cell r="A807" t="str">
            <v/>
          </cell>
          <cell r="B807" t="str">
            <v/>
          </cell>
          <cell r="C807">
            <v>0</v>
          </cell>
          <cell r="D807">
            <v>0</v>
          </cell>
        </row>
        <row r="808">
          <cell r="A808" t="str">
            <v/>
          </cell>
          <cell r="B808" t="str">
            <v/>
          </cell>
          <cell r="C808">
            <v>0</v>
          </cell>
          <cell r="D808">
            <v>0</v>
          </cell>
        </row>
        <row r="809">
          <cell r="A809" t="str">
            <v/>
          </cell>
          <cell r="B809" t="str">
            <v/>
          </cell>
          <cell r="C809">
            <v>0</v>
          </cell>
          <cell r="D809">
            <v>0</v>
          </cell>
        </row>
        <row r="810">
          <cell r="A810" t="str">
            <v/>
          </cell>
          <cell r="B810" t="str">
            <v/>
          </cell>
          <cell r="C810">
            <v>0</v>
          </cell>
          <cell r="D810">
            <v>0</v>
          </cell>
        </row>
        <row r="811">
          <cell r="A811" t="str">
            <v/>
          </cell>
          <cell r="B811" t="str">
            <v/>
          </cell>
          <cell r="C811">
            <v>0</v>
          </cell>
          <cell r="D811">
            <v>0</v>
          </cell>
        </row>
        <row r="812">
          <cell r="A812" t="str">
            <v/>
          </cell>
          <cell r="B812" t="str">
            <v/>
          </cell>
          <cell r="C812">
            <v>0</v>
          </cell>
          <cell r="D812">
            <v>0</v>
          </cell>
        </row>
        <row r="813">
          <cell r="A813" t="str">
            <v/>
          </cell>
          <cell r="B813" t="str">
            <v/>
          </cell>
          <cell r="C813">
            <v>0</v>
          </cell>
          <cell r="D813">
            <v>0</v>
          </cell>
        </row>
        <row r="814">
          <cell r="A814" t="str">
            <v/>
          </cell>
          <cell r="B814" t="str">
            <v/>
          </cell>
          <cell r="C814">
            <v>0</v>
          </cell>
          <cell r="D814">
            <v>0</v>
          </cell>
        </row>
        <row r="815">
          <cell r="A815" t="str">
            <v/>
          </cell>
          <cell r="B815" t="str">
            <v/>
          </cell>
          <cell r="C815">
            <v>0</v>
          </cell>
          <cell r="D815">
            <v>0</v>
          </cell>
        </row>
        <row r="816">
          <cell r="A816" t="str">
            <v/>
          </cell>
          <cell r="B816" t="str">
            <v/>
          </cell>
          <cell r="C816">
            <v>0</v>
          </cell>
          <cell r="D816">
            <v>0</v>
          </cell>
        </row>
        <row r="817">
          <cell r="A817" t="str">
            <v/>
          </cell>
          <cell r="B817" t="str">
            <v/>
          </cell>
          <cell r="C817">
            <v>0</v>
          </cell>
          <cell r="D817">
            <v>0</v>
          </cell>
        </row>
        <row r="818">
          <cell r="A818" t="str">
            <v/>
          </cell>
          <cell r="B818" t="str">
            <v/>
          </cell>
          <cell r="C818">
            <v>0</v>
          </cell>
          <cell r="D818">
            <v>0</v>
          </cell>
        </row>
        <row r="819">
          <cell r="A819" t="str">
            <v/>
          </cell>
          <cell r="B819" t="str">
            <v/>
          </cell>
          <cell r="C819">
            <v>0</v>
          </cell>
          <cell r="D819">
            <v>0</v>
          </cell>
        </row>
        <row r="820">
          <cell r="A820" t="str">
            <v/>
          </cell>
          <cell r="B820" t="str">
            <v/>
          </cell>
          <cell r="C820">
            <v>0</v>
          </cell>
          <cell r="D820">
            <v>0</v>
          </cell>
        </row>
        <row r="821">
          <cell r="A821" t="str">
            <v/>
          </cell>
          <cell r="B821" t="str">
            <v/>
          </cell>
          <cell r="C821">
            <v>0</v>
          </cell>
          <cell r="D821">
            <v>0</v>
          </cell>
        </row>
        <row r="822">
          <cell r="A822" t="str">
            <v/>
          </cell>
          <cell r="B822" t="str">
            <v/>
          </cell>
          <cell r="C822">
            <v>0</v>
          </cell>
          <cell r="D822">
            <v>0</v>
          </cell>
        </row>
        <row r="823">
          <cell r="A823" t="str">
            <v/>
          </cell>
          <cell r="B823" t="str">
            <v/>
          </cell>
          <cell r="C823">
            <v>0</v>
          </cell>
          <cell r="D823">
            <v>0</v>
          </cell>
        </row>
        <row r="824">
          <cell r="A824" t="str">
            <v/>
          </cell>
          <cell r="B824" t="str">
            <v/>
          </cell>
          <cell r="C824">
            <v>0</v>
          </cell>
          <cell r="D824">
            <v>0</v>
          </cell>
        </row>
        <row r="825">
          <cell r="A825" t="str">
            <v/>
          </cell>
          <cell r="B825" t="str">
            <v/>
          </cell>
          <cell r="C825">
            <v>0</v>
          </cell>
          <cell r="D825">
            <v>0</v>
          </cell>
        </row>
        <row r="826">
          <cell r="A826" t="str">
            <v/>
          </cell>
          <cell r="B826" t="str">
            <v/>
          </cell>
          <cell r="C826">
            <v>0</v>
          </cell>
          <cell r="D826">
            <v>0</v>
          </cell>
        </row>
        <row r="827">
          <cell r="A827" t="str">
            <v/>
          </cell>
          <cell r="B827" t="str">
            <v/>
          </cell>
          <cell r="C827">
            <v>0</v>
          </cell>
          <cell r="D827">
            <v>0</v>
          </cell>
        </row>
        <row r="828">
          <cell r="A828" t="str">
            <v/>
          </cell>
          <cell r="B828" t="str">
            <v/>
          </cell>
          <cell r="C828">
            <v>0</v>
          </cell>
          <cell r="D828">
            <v>0</v>
          </cell>
        </row>
        <row r="829">
          <cell r="A829" t="str">
            <v/>
          </cell>
          <cell r="B829" t="str">
            <v/>
          </cell>
          <cell r="C829">
            <v>0</v>
          </cell>
          <cell r="D829">
            <v>0</v>
          </cell>
        </row>
        <row r="830">
          <cell r="A830" t="str">
            <v/>
          </cell>
          <cell r="B830" t="str">
            <v/>
          </cell>
          <cell r="C830">
            <v>0</v>
          </cell>
          <cell r="D830">
            <v>0</v>
          </cell>
        </row>
        <row r="831">
          <cell r="A831" t="str">
            <v/>
          </cell>
          <cell r="B831" t="str">
            <v/>
          </cell>
          <cell r="C831">
            <v>0</v>
          </cell>
          <cell r="D831">
            <v>0</v>
          </cell>
        </row>
        <row r="832">
          <cell r="A832" t="str">
            <v/>
          </cell>
          <cell r="B832" t="str">
            <v/>
          </cell>
          <cell r="C832">
            <v>0</v>
          </cell>
          <cell r="D832">
            <v>0</v>
          </cell>
        </row>
        <row r="833">
          <cell r="A833" t="str">
            <v/>
          </cell>
          <cell r="B833" t="str">
            <v/>
          </cell>
          <cell r="C833">
            <v>0</v>
          </cell>
          <cell r="D833">
            <v>0</v>
          </cell>
        </row>
        <row r="834">
          <cell r="A834" t="str">
            <v/>
          </cell>
          <cell r="B834" t="str">
            <v/>
          </cell>
          <cell r="C834">
            <v>0</v>
          </cell>
          <cell r="D834">
            <v>0</v>
          </cell>
        </row>
        <row r="835">
          <cell r="A835" t="str">
            <v/>
          </cell>
          <cell r="B835" t="str">
            <v/>
          </cell>
          <cell r="C835">
            <v>0</v>
          </cell>
          <cell r="D835">
            <v>0</v>
          </cell>
        </row>
        <row r="836">
          <cell r="A836" t="str">
            <v/>
          </cell>
          <cell r="B836" t="str">
            <v/>
          </cell>
          <cell r="C836">
            <v>0</v>
          </cell>
          <cell r="D836">
            <v>0</v>
          </cell>
        </row>
        <row r="837">
          <cell r="A837" t="str">
            <v/>
          </cell>
          <cell r="B837" t="str">
            <v/>
          </cell>
          <cell r="C837">
            <v>0</v>
          </cell>
          <cell r="D837">
            <v>0</v>
          </cell>
        </row>
        <row r="838">
          <cell r="A838" t="str">
            <v/>
          </cell>
          <cell r="B838" t="str">
            <v/>
          </cell>
          <cell r="C838">
            <v>0</v>
          </cell>
          <cell r="D838">
            <v>0</v>
          </cell>
        </row>
        <row r="839">
          <cell r="A839" t="str">
            <v/>
          </cell>
          <cell r="B839" t="str">
            <v/>
          </cell>
          <cell r="C839">
            <v>0</v>
          </cell>
          <cell r="D839">
            <v>0</v>
          </cell>
        </row>
        <row r="840">
          <cell r="A840" t="str">
            <v/>
          </cell>
          <cell r="B840" t="str">
            <v/>
          </cell>
          <cell r="C840">
            <v>0</v>
          </cell>
          <cell r="D840">
            <v>0</v>
          </cell>
        </row>
        <row r="841">
          <cell r="A841" t="str">
            <v/>
          </cell>
          <cell r="B841" t="str">
            <v/>
          </cell>
          <cell r="C841">
            <v>0</v>
          </cell>
          <cell r="D841">
            <v>0</v>
          </cell>
        </row>
        <row r="842">
          <cell r="A842" t="str">
            <v/>
          </cell>
          <cell r="B842" t="str">
            <v/>
          </cell>
          <cell r="C842">
            <v>0</v>
          </cell>
          <cell r="D842">
            <v>0</v>
          </cell>
        </row>
        <row r="843">
          <cell r="A843" t="str">
            <v/>
          </cell>
          <cell r="B843" t="str">
            <v/>
          </cell>
          <cell r="C843">
            <v>0</v>
          </cell>
          <cell r="D843">
            <v>0</v>
          </cell>
        </row>
        <row r="844">
          <cell r="A844" t="str">
            <v/>
          </cell>
          <cell r="B844" t="str">
            <v/>
          </cell>
          <cell r="C844">
            <v>0</v>
          </cell>
          <cell r="D844">
            <v>0</v>
          </cell>
        </row>
        <row r="845">
          <cell r="A845" t="str">
            <v/>
          </cell>
          <cell r="B845" t="str">
            <v/>
          </cell>
          <cell r="C845">
            <v>0</v>
          </cell>
          <cell r="D845">
            <v>0</v>
          </cell>
        </row>
        <row r="846">
          <cell r="A846" t="str">
            <v/>
          </cell>
          <cell r="B846" t="str">
            <v/>
          </cell>
          <cell r="C846">
            <v>0</v>
          </cell>
          <cell r="D846">
            <v>0</v>
          </cell>
        </row>
        <row r="847">
          <cell r="A847" t="str">
            <v/>
          </cell>
          <cell r="B847" t="str">
            <v/>
          </cell>
          <cell r="C847">
            <v>0</v>
          </cell>
          <cell r="D847">
            <v>0</v>
          </cell>
        </row>
        <row r="848">
          <cell r="A848" t="str">
            <v/>
          </cell>
          <cell r="B848" t="str">
            <v/>
          </cell>
          <cell r="C848">
            <v>0</v>
          </cell>
          <cell r="D848">
            <v>0</v>
          </cell>
        </row>
        <row r="849">
          <cell r="A849" t="str">
            <v/>
          </cell>
          <cell r="B849" t="str">
            <v/>
          </cell>
          <cell r="C849">
            <v>0</v>
          </cell>
          <cell r="D849">
            <v>0</v>
          </cell>
        </row>
        <row r="850">
          <cell r="A850" t="str">
            <v/>
          </cell>
          <cell r="B850" t="str">
            <v/>
          </cell>
          <cell r="C850">
            <v>0</v>
          </cell>
          <cell r="D850">
            <v>0</v>
          </cell>
        </row>
        <row r="851">
          <cell r="A851" t="str">
            <v/>
          </cell>
          <cell r="B851" t="str">
            <v/>
          </cell>
          <cell r="C851">
            <v>0</v>
          </cell>
          <cell r="D851">
            <v>0</v>
          </cell>
        </row>
        <row r="852">
          <cell r="A852" t="str">
            <v/>
          </cell>
          <cell r="B852" t="str">
            <v/>
          </cell>
          <cell r="C852">
            <v>0</v>
          </cell>
          <cell r="D852">
            <v>0</v>
          </cell>
        </row>
        <row r="853">
          <cell r="A853" t="str">
            <v/>
          </cell>
          <cell r="B853" t="str">
            <v/>
          </cell>
          <cell r="C853">
            <v>0</v>
          </cell>
          <cell r="D853">
            <v>0</v>
          </cell>
        </row>
        <row r="854">
          <cell r="A854" t="str">
            <v/>
          </cell>
          <cell r="B854" t="str">
            <v/>
          </cell>
          <cell r="C854">
            <v>0</v>
          </cell>
          <cell r="D854">
            <v>0</v>
          </cell>
        </row>
        <row r="855">
          <cell r="A855" t="str">
            <v/>
          </cell>
          <cell r="B855" t="str">
            <v/>
          </cell>
          <cell r="C855">
            <v>0</v>
          </cell>
          <cell r="D855">
            <v>0</v>
          </cell>
        </row>
        <row r="856">
          <cell r="A856" t="str">
            <v/>
          </cell>
          <cell r="B856" t="str">
            <v/>
          </cell>
          <cell r="C856">
            <v>0</v>
          </cell>
          <cell r="D856">
            <v>0</v>
          </cell>
        </row>
        <row r="857">
          <cell r="A857" t="str">
            <v/>
          </cell>
          <cell r="B857" t="str">
            <v/>
          </cell>
          <cell r="C857">
            <v>0</v>
          </cell>
          <cell r="D857">
            <v>0</v>
          </cell>
        </row>
        <row r="858">
          <cell r="A858" t="str">
            <v/>
          </cell>
          <cell r="B858" t="str">
            <v/>
          </cell>
          <cell r="C858">
            <v>0</v>
          </cell>
          <cell r="D858">
            <v>0</v>
          </cell>
        </row>
        <row r="859">
          <cell r="A859" t="str">
            <v/>
          </cell>
          <cell r="B859" t="str">
            <v/>
          </cell>
          <cell r="C859">
            <v>0</v>
          </cell>
          <cell r="D859">
            <v>0</v>
          </cell>
        </row>
        <row r="860">
          <cell r="A860" t="str">
            <v/>
          </cell>
          <cell r="B860" t="str">
            <v/>
          </cell>
          <cell r="C860">
            <v>0</v>
          </cell>
          <cell r="D860">
            <v>0</v>
          </cell>
        </row>
        <row r="861">
          <cell r="A861" t="str">
            <v/>
          </cell>
          <cell r="B861" t="str">
            <v/>
          </cell>
          <cell r="C861">
            <v>0</v>
          </cell>
          <cell r="D861">
            <v>0</v>
          </cell>
        </row>
        <row r="862">
          <cell r="A862" t="str">
            <v/>
          </cell>
          <cell r="B862" t="str">
            <v/>
          </cell>
          <cell r="C862">
            <v>0</v>
          </cell>
          <cell r="D862">
            <v>0</v>
          </cell>
        </row>
        <row r="863">
          <cell r="A863" t="str">
            <v/>
          </cell>
          <cell r="B863" t="str">
            <v/>
          </cell>
          <cell r="C863">
            <v>0</v>
          </cell>
          <cell r="D863">
            <v>0</v>
          </cell>
        </row>
        <row r="864">
          <cell r="A864" t="str">
            <v/>
          </cell>
          <cell r="B864" t="str">
            <v/>
          </cell>
          <cell r="C864">
            <v>0</v>
          </cell>
          <cell r="D864">
            <v>0</v>
          </cell>
        </row>
        <row r="865">
          <cell r="A865" t="str">
            <v/>
          </cell>
          <cell r="B865" t="str">
            <v/>
          </cell>
          <cell r="C865">
            <v>0</v>
          </cell>
          <cell r="D865">
            <v>0</v>
          </cell>
        </row>
        <row r="866">
          <cell r="A866" t="str">
            <v/>
          </cell>
          <cell r="B866" t="str">
            <v/>
          </cell>
          <cell r="C866">
            <v>0</v>
          </cell>
          <cell r="D866">
            <v>0</v>
          </cell>
        </row>
        <row r="867">
          <cell r="A867" t="str">
            <v/>
          </cell>
          <cell r="B867" t="str">
            <v/>
          </cell>
          <cell r="C867">
            <v>0</v>
          </cell>
          <cell r="D867">
            <v>0</v>
          </cell>
        </row>
        <row r="868">
          <cell r="A868" t="str">
            <v/>
          </cell>
          <cell r="B868" t="str">
            <v/>
          </cell>
          <cell r="C868">
            <v>0</v>
          </cell>
          <cell r="D868">
            <v>0</v>
          </cell>
        </row>
        <row r="869">
          <cell r="A869" t="str">
            <v/>
          </cell>
          <cell r="B869" t="str">
            <v/>
          </cell>
          <cell r="C869">
            <v>0</v>
          </cell>
          <cell r="D869">
            <v>0</v>
          </cell>
        </row>
        <row r="870">
          <cell r="A870" t="str">
            <v/>
          </cell>
          <cell r="B870" t="str">
            <v/>
          </cell>
          <cell r="C870">
            <v>0</v>
          </cell>
          <cell r="D870">
            <v>0</v>
          </cell>
        </row>
        <row r="871">
          <cell r="A871" t="str">
            <v/>
          </cell>
          <cell r="B871" t="str">
            <v/>
          </cell>
          <cell r="C871">
            <v>0</v>
          </cell>
          <cell r="D871">
            <v>0</v>
          </cell>
        </row>
        <row r="872">
          <cell r="A872" t="str">
            <v/>
          </cell>
          <cell r="B872" t="str">
            <v/>
          </cell>
          <cell r="C872">
            <v>0</v>
          </cell>
          <cell r="D872">
            <v>0</v>
          </cell>
        </row>
        <row r="873">
          <cell r="A873" t="str">
            <v/>
          </cell>
          <cell r="B873" t="str">
            <v/>
          </cell>
          <cell r="C873">
            <v>0</v>
          </cell>
          <cell r="D873">
            <v>0</v>
          </cell>
        </row>
        <row r="874">
          <cell r="A874" t="str">
            <v/>
          </cell>
          <cell r="B874" t="str">
            <v/>
          </cell>
          <cell r="C874">
            <v>0</v>
          </cell>
          <cell r="D874">
            <v>0</v>
          </cell>
        </row>
        <row r="875">
          <cell r="A875" t="str">
            <v/>
          </cell>
          <cell r="B875" t="str">
            <v/>
          </cell>
          <cell r="C875">
            <v>0</v>
          </cell>
          <cell r="D875">
            <v>0</v>
          </cell>
        </row>
        <row r="876">
          <cell r="A876" t="str">
            <v/>
          </cell>
          <cell r="B876" t="str">
            <v/>
          </cell>
          <cell r="C876">
            <v>0</v>
          </cell>
          <cell r="D876">
            <v>0</v>
          </cell>
        </row>
        <row r="877">
          <cell r="A877" t="str">
            <v/>
          </cell>
          <cell r="B877" t="str">
            <v/>
          </cell>
          <cell r="C877">
            <v>0</v>
          </cell>
          <cell r="D877">
            <v>0</v>
          </cell>
        </row>
        <row r="878">
          <cell r="A878" t="str">
            <v/>
          </cell>
          <cell r="B878" t="str">
            <v/>
          </cell>
          <cell r="C878">
            <v>0</v>
          </cell>
          <cell r="D878">
            <v>0</v>
          </cell>
        </row>
        <row r="879">
          <cell r="A879" t="str">
            <v/>
          </cell>
          <cell r="B879" t="str">
            <v/>
          </cell>
          <cell r="C879">
            <v>0</v>
          </cell>
          <cell r="D879">
            <v>0</v>
          </cell>
        </row>
        <row r="880">
          <cell r="A880" t="str">
            <v/>
          </cell>
          <cell r="B880" t="str">
            <v/>
          </cell>
          <cell r="C880">
            <v>0</v>
          </cell>
          <cell r="D880">
            <v>0</v>
          </cell>
        </row>
        <row r="881">
          <cell r="A881" t="str">
            <v/>
          </cell>
          <cell r="B881" t="str">
            <v/>
          </cell>
          <cell r="C881">
            <v>0</v>
          </cell>
          <cell r="D881">
            <v>0</v>
          </cell>
        </row>
        <row r="882">
          <cell r="A882" t="str">
            <v/>
          </cell>
          <cell r="B882" t="str">
            <v/>
          </cell>
          <cell r="C882">
            <v>0</v>
          </cell>
          <cell r="D882">
            <v>0</v>
          </cell>
        </row>
        <row r="883">
          <cell r="A883" t="str">
            <v/>
          </cell>
          <cell r="B883" t="str">
            <v/>
          </cell>
          <cell r="C883">
            <v>0</v>
          </cell>
          <cell r="D883">
            <v>0</v>
          </cell>
        </row>
        <row r="884">
          <cell r="A884" t="str">
            <v/>
          </cell>
          <cell r="B884" t="str">
            <v/>
          </cell>
          <cell r="C884">
            <v>0</v>
          </cell>
          <cell r="D884">
            <v>0</v>
          </cell>
        </row>
        <row r="885">
          <cell r="A885" t="str">
            <v/>
          </cell>
          <cell r="B885" t="str">
            <v/>
          </cell>
          <cell r="C885">
            <v>0</v>
          </cell>
          <cell r="D885">
            <v>0</v>
          </cell>
        </row>
        <row r="886">
          <cell r="A886" t="str">
            <v/>
          </cell>
          <cell r="B886" t="str">
            <v/>
          </cell>
          <cell r="C886">
            <v>0</v>
          </cell>
          <cell r="D886">
            <v>0</v>
          </cell>
        </row>
        <row r="887">
          <cell r="A887" t="str">
            <v/>
          </cell>
          <cell r="B887" t="str">
            <v/>
          </cell>
          <cell r="C887">
            <v>0</v>
          </cell>
          <cell r="D887">
            <v>0</v>
          </cell>
        </row>
        <row r="888">
          <cell r="A888" t="str">
            <v/>
          </cell>
          <cell r="B888" t="str">
            <v/>
          </cell>
          <cell r="C888">
            <v>0</v>
          </cell>
          <cell r="D888">
            <v>0</v>
          </cell>
        </row>
        <row r="889">
          <cell r="A889" t="str">
            <v/>
          </cell>
          <cell r="B889" t="str">
            <v/>
          </cell>
          <cell r="C889">
            <v>0</v>
          </cell>
          <cell r="D889">
            <v>0</v>
          </cell>
        </row>
        <row r="890">
          <cell r="A890" t="str">
            <v/>
          </cell>
          <cell r="B890" t="str">
            <v/>
          </cell>
          <cell r="C890">
            <v>0</v>
          </cell>
          <cell r="D890">
            <v>0</v>
          </cell>
        </row>
        <row r="891">
          <cell r="A891" t="str">
            <v/>
          </cell>
          <cell r="B891" t="str">
            <v/>
          </cell>
          <cell r="C891">
            <v>0</v>
          </cell>
          <cell r="D891">
            <v>0</v>
          </cell>
        </row>
        <row r="892">
          <cell r="A892" t="str">
            <v/>
          </cell>
          <cell r="B892" t="str">
            <v/>
          </cell>
          <cell r="C892">
            <v>0</v>
          </cell>
          <cell r="D892">
            <v>0</v>
          </cell>
        </row>
        <row r="893">
          <cell r="A893" t="str">
            <v/>
          </cell>
          <cell r="B893" t="str">
            <v/>
          </cell>
          <cell r="C893">
            <v>0</v>
          </cell>
          <cell r="D893">
            <v>0</v>
          </cell>
        </row>
        <row r="894">
          <cell r="A894" t="str">
            <v/>
          </cell>
          <cell r="B894" t="str">
            <v/>
          </cell>
          <cell r="C894">
            <v>0</v>
          </cell>
          <cell r="D894">
            <v>0</v>
          </cell>
        </row>
        <row r="895">
          <cell r="A895" t="str">
            <v/>
          </cell>
          <cell r="B895" t="str">
            <v/>
          </cell>
          <cell r="C895">
            <v>0</v>
          </cell>
          <cell r="D895">
            <v>0</v>
          </cell>
        </row>
        <row r="896">
          <cell r="A896" t="str">
            <v/>
          </cell>
          <cell r="B896" t="str">
            <v/>
          </cell>
          <cell r="C896">
            <v>0</v>
          </cell>
          <cell r="D896">
            <v>0</v>
          </cell>
        </row>
        <row r="897">
          <cell r="A897" t="str">
            <v/>
          </cell>
          <cell r="B897" t="str">
            <v/>
          </cell>
          <cell r="C897">
            <v>0</v>
          </cell>
          <cell r="D897">
            <v>0</v>
          </cell>
        </row>
        <row r="898">
          <cell r="A898" t="str">
            <v/>
          </cell>
          <cell r="B898" t="str">
            <v/>
          </cell>
          <cell r="C898">
            <v>0</v>
          </cell>
          <cell r="D898">
            <v>0</v>
          </cell>
        </row>
        <row r="899">
          <cell r="A899" t="str">
            <v/>
          </cell>
          <cell r="B899" t="str">
            <v/>
          </cell>
          <cell r="C899">
            <v>0</v>
          </cell>
          <cell r="D899">
            <v>0</v>
          </cell>
        </row>
        <row r="900">
          <cell r="A900" t="str">
            <v/>
          </cell>
          <cell r="B900" t="str">
            <v/>
          </cell>
          <cell r="C900">
            <v>0</v>
          </cell>
          <cell r="D900">
            <v>0</v>
          </cell>
        </row>
        <row r="901">
          <cell r="A901" t="str">
            <v/>
          </cell>
          <cell r="B901" t="str">
            <v/>
          </cell>
          <cell r="C901">
            <v>0</v>
          </cell>
          <cell r="D901">
            <v>0</v>
          </cell>
        </row>
        <row r="902">
          <cell r="A902" t="str">
            <v/>
          </cell>
          <cell r="B902" t="str">
            <v/>
          </cell>
          <cell r="C902">
            <v>0</v>
          </cell>
          <cell r="D902">
            <v>0</v>
          </cell>
        </row>
        <row r="903">
          <cell r="A903" t="str">
            <v/>
          </cell>
          <cell r="B903" t="str">
            <v/>
          </cell>
          <cell r="C903">
            <v>0</v>
          </cell>
          <cell r="D903">
            <v>0</v>
          </cell>
        </row>
        <row r="904">
          <cell r="A904" t="str">
            <v/>
          </cell>
          <cell r="B904" t="str">
            <v/>
          </cell>
          <cell r="C904">
            <v>0</v>
          </cell>
          <cell r="D904">
            <v>0</v>
          </cell>
        </row>
        <row r="905">
          <cell r="A905" t="str">
            <v/>
          </cell>
          <cell r="B905" t="str">
            <v/>
          </cell>
          <cell r="C905">
            <v>0</v>
          </cell>
          <cell r="D905">
            <v>0</v>
          </cell>
        </row>
        <row r="906">
          <cell r="A906" t="str">
            <v/>
          </cell>
          <cell r="B906" t="str">
            <v/>
          </cell>
          <cell r="C906">
            <v>0</v>
          </cell>
          <cell r="D906">
            <v>0</v>
          </cell>
        </row>
        <row r="907">
          <cell r="A907" t="str">
            <v/>
          </cell>
          <cell r="B907" t="str">
            <v/>
          </cell>
          <cell r="C907">
            <v>0</v>
          </cell>
          <cell r="D907">
            <v>0</v>
          </cell>
        </row>
        <row r="908">
          <cell r="A908" t="str">
            <v/>
          </cell>
          <cell r="B908" t="str">
            <v/>
          </cell>
          <cell r="C908">
            <v>0</v>
          </cell>
          <cell r="D908">
            <v>0</v>
          </cell>
        </row>
        <row r="909">
          <cell r="A909" t="str">
            <v/>
          </cell>
          <cell r="B909" t="str">
            <v/>
          </cell>
          <cell r="C909">
            <v>0</v>
          </cell>
          <cell r="D909">
            <v>0</v>
          </cell>
        </row>
        <row r="910">
          <cell r="A910" t="str">
            <v/>
          </cell>
          <cell r="B910" t="str">
            <v/>
          </cell>
          <cell r="C910">
            <v>0</v>
          </cell>
          <cell r="D910">
            <v>0</v>
          </cell>
        </row>
        <row r="911">
          <cell r="A911" t="str">
            <v/>
          </cell>
          <cell r="B911" t="str">
            <v/>
          </cell>
          <cell r="C911">
            <v>0</v>
          </cell>
          <cell r="D911">
            <v>0</v>
          </cell>
        </row>
        <row r="912">
          <cell r="A912" t="str">
            <v/>
          </cell>
          <cell r="B912" t="str">
            <v/>
          </cell>
          <cell r="C912">
            <v>0</v>
          </cell>
          <cell r="D912">
            <v>0</v>
          </cell>
        </row>
        <row r="913">
          <cell r="A913" t="str">
            <v/>
          </cell>
          <cell r="B913" t="str">
            <v/>
          </cell>
          <cell r="C913">
            <v>0</v>
          </cell>
          <cell r="D913">
            <v>0</v>
          </cell>
        </row>
        <row r="914">
          <cell r="A914" t="str">
            <v/>
          </cell>
          <cell r="B914" t="str">
            <v/>
          </cell>
          <cell r="C914">
            <v>0</v>
          </cell>
          <cell r="D914">
            <v>0</v>
          </cell>
        </row>
        <row r="915">
          <cell r="A915" t="str">
            <v/>
          </cell>
          <cell r="B915" t="str">
            <v/>
          </cell>
          <cell r="C915">
            <v>0</v>
          </cell>
          <cell r="D915">
            <v>0</v>
          </cell>
        </row>
        <row r="916">
          <cell r="A916" t="str">
            <v/>
          </cell>
          <cell r="B916" t="str">
            <v/>
          </cell>
          <cell r="C916">
            <v>0</v>
          </cell>
          <cell r="D916">
            <v>0</v>
          </cell>
        </row>
        <row r="917">
          <cell r="A917" t="str">
            <v/>
          </cell>
          <cell r="B917" t="str">
            <v/>
          </cell>
          <cell r="C917">
            <v>0</v>
          </cell>
          <cell r="D917">
            <v>0</v>
          </cell>
        </row>
        <row r="918">
          <cell r="A918" t="str">
            <v/>
          </cell>
          <cell r="B918" t="str">
            <v/>
          </cell>
          <cell r="C918">
            <v>0</v>
          </cell>
          <cell r="D918">
            <v>0</v>
          </cell>
        </row>
        <row r="919">
          <cell r="A919" t="str">
            <v/>
          </cell>
          <cell r="B919" t="str">
            <v/>
          </cell>
          <cell r="C919">
            <v>0</v>
          </cell>
          <cell r="D919">
            <v>0</v>
          </cell>
        </row>
        <row r="920">
          <cell r="A920" t="str">
            <v/>
          </cell>
          <cell r="B920" t="str">
            <v/>
          </cell>
          <cell r="C920">
            <v>0</v>
          </cell>
          <cell r="D920">
            <v>0</v>
          </cell>
        </row>
        <row r="921">
          <cell r="A921" t="str">
            <v/>
          </cell>
          <cell r="B921" t="str">
            <v/>
          </cell>
          <cell r="C921">
            <v>0</v>
          </cell>
          <cell r="D921">
            <v>0</v>
          </cell>
        </row>
        <row r="922">
          <cell r="A922" t="str">
            <v/>
          </cell>
          <cell r="B922" t="str">
            <v/>
          </cell>
          <cell r="C922">
            <v>0</v>
          </cell>
          <cell r="D922">
            <v>0</v>
          </cell>
        </row>
        <row r="923">
          <cell r="A923" t="str">
            <v/>
          </cell>
          <cell r="B923" t="str">
            <v/>
          </cell>
          <cell r="C923">
            <v>0</v>
          </cell>
          <cell r="D923">
            <v>0</v>
          </cell>
        </row>
        <row r="924">
          <cell r="A924" t="str">
            <v/>
          </cell>
          <cell r="B924" t="str">
            <v/>
          </cell>
          <cell r="C924">
            <v>0</v>
          </cell>
          <cell r="D924">
            <v>0</v>
          </cell>
        </row>
        <row r="925">
          <cell r="A925" t="str">
            <v/>
          </cell>
          <cell r="B925" t="str">
            <v/>
          </cell>
          <cell r="C925">
            <v>0</v>
          </cell>
          <cell r="D925">
            <v>0</v>
          </cell>
        </row>
        <row r="926">
          <cell r="A926" t="str">
            <v/>
          </cell>
          <cell r="B926" t="str">
            <v/>
          </cell>
          <cell r="C926">
            <v>0</v>
          </cell>
          <cell r="D926">
            <v>0</v>
          </cell>
        </row>
        <row r="927">
          <cell r="A927" t="str">
            <v/>
          </cell>
          <cell r="B927" t="str">
            <v/>
          </cell>
          <cell r="C927">
            <v>0</v>
          </cell>
          <cell r="D927">
            <v>0</v>
          </cell>
        </row>
        <row r="928">
          <cell r="A928" t="str">
            <v/>
          </cell>
          <cell r="B928" t="str">
            <v/>
          </cell>
          <cell r="C928">
            <v>0</v>
          </cell>
          <cell r="D928">
            <v>0</v>
          </cell>
        </row>
        <row r="929">
          <cell r="A929" t="str">
            <v/>
          </cell>
          <cell r="B929" t="str">
            <v/>
          </cell>
          <cell r="C929">
            <v>0</v>
          </cell>
          <cell r="D929">
            <v>0</v>
          </cell>
        </row>
        <row r="930">
          <cell r="A930" t="str">
            <v/>
          </cell>
          <cell r="B930" t="str">
            <v/>
          </cell>
          <cell r="C930">
            <v>0</v>
          </cell>
          <cell r="D930">
            <v>0</v>
          </cell>
        </row>
        <row r="931">
          <cell r="A931" t="str">
            <v/>
          </cell>
          <cell r="B931" t="str">
            <v/>
          </cell>
          <cell r="C931">
            <v>0</v>
          </cell>
          <cell r="D931">
            <v>0</v>
          </cell>
        </row>
        <row r="932">
          <cell r="A932" t="str">
            <v/>
          </cell>
          <cell r="B932" t="str">
            <v/>
          </cell>
          <cell r="C932">
            <v>0</v>
          </cell>
          <cell r="D932">
            <v>0</v>
          </cell>
        </row>
        <row r="933">
          <cell r="A933" t="str">
            <v/>
          </cell>
          <cell r="B933" t="str">
            <v/>
          </cell>
          <cell r="C933">
            <v>0</v>
          </cell>
          <cell r="D933">
            <v>0</v>
          </cell>
        </row>
        <row r="934">
          <cell r="A934" t="str">
            <v/>
          </cell>
          <cell r="B934" t="str">
            <v/>
          </cell>
          <cell r="C934">
            <v>0</v>
          </cell>
          <cell r="D934">
            <v>0</v>
          </cell>
        </row>
        <row r="935">
          <cell r="A935" t="str">
            <v/>
          </cell>
          <cell r="B935" t="str">
            <v/>
          </cell>
          <cell r="C935">
            <v>0</v>
          </cell>
          <cell r="D935">
            <v>0</v>
          </cell>
        </row>
        <row r="936">
          <cell r="A936" t="str">
            <v/>
          </cell>
          <cell r="B936" t="str">
            <v/>
          </cell>
          <cell r="C936">
            <v>0</v>
          </cell>
          <cell r="D936">
            <v>0</v>
          </cell>
        </row>
        <row r="937">
          <cell r="A937" t="str">
            <v/>
          </cell>
          <cell r="B937" t="str">
            <v/>
          </cell>
          <cell r="C937">
            <v>0</v>
          </cell>
          <cell r="D937">
            <v>0</v>
          </cell>
        </row>
        <row r="938">
          <cell r="A938" t="str">
            <v/>
          </cell>
          <cell r="B938" t="str">
            <v/>
          </cell>
          <cell r="C938">
            <v>0</v>
          </cell>
          <cell r="D938">
            <v>0</v>
          </cell>
        </row>
        <row r="939">
          <cell r="A939" t="str">
            <v/>
          </cell>
          <cell r="B939" t="str">
            <v/>
          </cell>
          <cell r="C939">
            <v>0</v>
          </cell>
          <cell r="D939">
            <v>0</v>
          </cell>
        </row>
        <row r="940">
          <cell r="A940" t="str">
            <v/>
          </cell>
          <cell r="B940" t="str">
            <v/>
          </cell>
          <cell r="C940">
            <v>0</v>
          </cell>
          <cell r="D940">
            <v>0</v>
          </cell>
        </row>
        <row r="941">
          <cell r="A941" t="str">
            <v/>
          </cell>
          <cell r="B941" t="str">
            <v/>
          </cell>
          <cell r="C941">
            <v>0</v>
          </cell>
          <cell r="D941">
            <v>0</v>
          </cell>
        </row>
        <row r="942">
          <cell r="A942" t="str">
            <v/>
          </cell>
          <cell r="B942" t="str">
            <v/>
          </cell>
          <cell r="C942">
            <v>0</v>
          </cell>
          <cell r="D942">
            <v>0</v>
          </cell>
        </row>
        <row r="943">
          <cell r="A943" t="str">
            <v/>
          </cell>
          <cell r="B943" t="str">
            <v/>
          </cell>
          <cell r="C943">
            <v>0</v>
          </cell>
          <cell r="D943">
            <v>0</v>
          </cell>
        </row>
        <row r="944">
          <cell r="A944" t="str">
            <v/>
          </cell>
          <cell r="B944" t="str">
            <v/>
          </cell>
          <cell r="C944">
            <v>0</v>
          </cell>
          <cell r="D944">
            <v>0</v>
          </cell>
        </row>
        <row r="945">
          <cell r="A945" t="str">
            <v/>
          </cell>
          <cell r="B945" t="str">
            <v/>
          </cell>
          <cell r="C945">
            <v>0</v>
          </cell>
          <cell r="D945">
            <v>0</v>
          </cell>
        </row>
        <row r="946">
          <cell r="A946" t="str">
            <v/>
          </cell>
          <cell r="B946" t="str">
            <v/>
          </cell>
          <cell r="C946">
            <v>0</v>
          </cell>
          <cell r="D946">
            <v>0</v>
          </cell>
        </row>
        <row r="947">
          <cell r="A947" t="str">
            <v/>
          </cell>
          <cell r="B947" t="str">
            <v/>
          </cell>
          <cell r="C947">
            <v>0</v>
          </cell>
          <cell r="D947">
            <v>0</v>
          </cell>
        </row>
        <row r="948">
          <cell r="A948" t="str">
            <v/>
          </cell>
          <cell r="B948" t="str">
            <v/>
          </cell>
          <cell r="C948">
            <v>0</v>
          </cell>
          <cell r="D948">
            <v>0</v>
          </cell>
        </row>
        <row r="949">
          <cell r="A949" t="str">
            <v/>
          </cell>
          <cell r="B949" t="str">
            <v/>
          </cell>
          <cell r="C949">
            <v>0</v>
          </cell>
          <cell r="D949">
            <v>0</v>
          </cell>
        </row>
        <row r="950">
          <cell r="A950" t="str">
            <v/>
          </cell>
          <cell r="B950" t="str">
            <v/>
          </cell>
          <cell r="C950">
            <v>0</v>
          </cell>
          <cell r="D950">
            <v>0</v>
          </cell>
        </row>
        <row r="951">
          <cell r="A951" t="str">
            <v/>
          </cell>
          <cell r="B951" t="str">
            <v/>
          </cell>
          <cell r="C951">
            <v>0</v>
          </cell>
          <cell r="D951">
            <v>0</v>
          </cell>
        </row>
        <row r="952">
          <cell r="A952" t="str">
            <v/>
          </cell>
          <cell r="B952" t="str">
            <v/>
          </cell>
          <cell r="C952">
            <v>0</v>
          </cell>
          <cell r="D952">
            <v>0</v>
          </cell>
        </row>
        <row r="953">
          <cell r="A953" t="str">
            <v/>
          </cell>
          <cell r="B953" t="str">
            <v/>
          </cell>
          <cell r="C953">
            <v>0</v>
          </cell>
          <cell r="D953">
            <v>0</v>
          </cell>
        </row>
        <row r="954">
          <cell r="A954" t="str">
            <v/>
          </cell>
          <cell r="B954" t="str">
            <v/>
          </cell>
          <cell r="C954">
            <v>0</v>
          </cell>
          <cell r="D954">
            <v>0</v>
          </cell>
        </row>
        <row r="955">
          <cell r="A955" t="str">
            <v/>
          </cell>
          <cell r="B955" t="str">
            <v/>
          </cell>
          <cell r="C955">
            <v>0</v>
          </cell>
          <cell r="D955">
            <v>0</v>
          </cell>
        </row>
        <row r="956">
          <cell r="A956" t="str">
            <v/>
          </cell>
          <cell r="B956" t="str">
            <v/>
          </cell>
          <cell r="C956">
            <v>0</v>
          </cell>
          <cell r="D956">
            <v>0</v>
          </cell>
        </row>
        <row r="957">
          <cell r="A957" t="str">
            <v/>
          </cell>
          <cell r="B957" t="str">
            <v/>
          </cell>
          <cell r="C957">
            <v>0</v>
          </cell>
          <cell r="D957">
            <v>0</v>
          </cell>
        </row>
        <row r="958">
          <cell r="A958" t="str">
            <v/>
          </cell>
          <cell r="B958" t="str">
            <v/>
          </cell>
          <cell r="C958">
            <v>0</v>
          </cell>
          <cell r="D958">
            <v>0</v>
          </cell>
        </row>
        <row r="959">
          <cell r="A959" t="str">
            <v/>
          </cell>
          <cell r="B959" t="str">
            <v/>
          </cell>
          <cell r="C959">
            <v>0</v>
          </cell>
          <cell r="D959">
            <v>0</v>
          </cell>
        </row>
        <row r="960">
          <cell r="A960" t="str">
            <v/>
          </cell>
          <cell r="B960" t="str">
            <v/>
          </cell>
          <cell r="C960">
            <v>0</v>
          </cell>
          <cell r="D960">
            <v>0</v>
          </cell>
        </row>
        <row r="961">
          <cell r="A961" t="str">
            <v/>
          </cell>
          <cell r="B961" t="str">
            <v/>
          </cell>
          <cell r="C961">
            <v>0</v>
          </cell>
          <cell r="D961">
            <v>0</v>
          </cell>
        </row>
        <row r="962">
          <cell r="A962" t="str">
            <v/>
          </cell>
          <cell r="B962" t="str">
            <v/>
          </cell>
          <cell r="C962">
            <v>0</v>
          </cell>
          <cell r="D962">
            <v>0</v>
          </cell>
        </row>
        <row r="963">
          <cell r="A963" t="str">
            <v/>
          </cell>
          <cell r="B963" t="str">
            <v/>
          </cell>
          <cell r="C963">
            <v>0</v>
          </cell>
          <cell r="D963">
            <v>0</v>
          </cell>
        </row>
        <row r="964">
          <cell r="A964" t="str">
            <v/>
          </cell>
          <cell r="B964" t="str">
            <v/>
          </cell>
          <cell r="C964">
            <v>0</v>
          </cell>
          <cell r="D964">
            <v>0</v>
          </cell>
        </row>
        <row r="965">
          <cell r="A965" t="str">
            <v/>
          </cell>
          <cell r="B965" t="str">
            <v/>
          </cell>
          <cell r="C965">
            <v>0</v>
          </cell>
          <cell r="D965">
            <v>0</v>
          </cell>
        </row>
        <row r="966">
          <cell r="A966" t="str">
            <v/>
          </cell>
          <cell r="B966" t="str">
            <v/>
          </cell>
          <cell r="C966">
            <v>0</v>
          </cell>
          <cell r="D966">
            <v>0</v>
          </cell>
        </row>
        <row r="967">
          <cell r="A967" t="str">
            <v/>
          </cell>
          <cell r="B967" t="str">
            <v/>
          </cell>
          <cell r="C967">
            <v>0</v>
          </cell>
          <cell r="D967">
            <v>0</v>
          </cell>
        </row>
        <row r="968">
          <cell r="A968" t="str">
            <v/>
          </cell>
          <cell r="B968" t="str">
            <v/>
          </cell>
          <cell r="C968">
            <v>0</v>
          </cell>
          <cell r="D968">
            <v>0</v>
          </cell>
        </row>
        <row r="969">
          <cell r="A969" t="str">
            <v/>
          </cell>
          <cell r="B969" t="str">
            <v/>
          </cell>
          <cell r="C969">
            <v>0</v>
          </cell>
          <cell r="D969">
            <v>0</v>
          </cell>
        </row>
        <row r="970">
          <cell r="A970" t="str">
            <v/>
          </cell>
          <cell r="B970" t="str">
            <v/>
          </cell>
          <cell r="C970">
            <v>0</v>
          </cell>
          <cell r="D970">
            <v>0</v>
          </cell>
        </row>
        <row r="971">
          <cell r="A971" t="str">
            <v/>
          </cell>
          <cell r="B971" t="str">
            <v/>
          </cell>
          <cell r="C971">
            <v>0</v>
          </cell>
          <cell r="D971">
            <v>0</v>
          </cell>
        </row>
        <row r="972">
          <cell r="A972" t="str">
            <v/>
          </cell>
          <cell r="B972" t="str">
            <v/>
          </cell>
          <cell r="C972">
            <v>0</v>
          </cell>
          <cell r="D972">
            <v>0</v>
          </cell>
        </row>
        <row r="973">
          <cell r="A973" t="str">
            <v/>
          </cell>
          <cell r="B973" t="str">
            <v/>
          </cell>
          <cell r="C973">
            <v>0</v>
          </cell>
          <cell r="D973">
            <v>0</v>
          </cell>
        </row>
        <row r="974">
          <cell r="A974" t="str">
            <v/>
          </cell>
          <cell r="B974" t="str">
            <v/>
          </cell>
          <cell r="C974">
            <v>0</v>
          </cell>
          <cell r="D974">
            <v>0</v>
          </cell>
        </row>
        <row r="975">
          <cell r="A975" t="str">
            <v/>
          </cell>
          <cell r="B975" t="str">
            <v/>
          </cell>
          <cell r="C975">
            <v>0</v>
          </cell>
          <cell r="D975">
            <v>0</v>
          </cell>
        </row>
        <row r="976">
          <cell r="A976" t="str">
            <v/>
          </cell>
          <cell r="B976" t="str">
            <v/>
          </cell>
          <cell r="C976">
            <v>0</v>
          </cell>
          <cell r="D976">
            <v>0</v>
          </cell>
        </row>
        <row r="977">
          <cell r="A977" t="str">
            <v/>
          </cell>
          <cell r="B977" t="str">
            <v/>
          </cell>
          <cell r="C977">
            <v>0</v>
          </cell>
          <cell r="D977">
            <v>0</v>
          </cell>
        </row>
        <row r="978">
          <cell r="A978" t="str">
            <v/>
          </cell>
          <cell r="B978" t="str">
            <v/>
          </cell>
          <cell r="C978">
            <v>0</v>
          </cell>
          <cell r="D978">
            <v>0</v>
          </cell>
        </row>
        <row r="979">
          <cell r="A979" t="str">
            <v/>
          </cell>
          <cell r="B979" t="str">
            <v/>
          </cell>
          <cell r="C979">
            <v>0</v>
          </cell>
          <cell r="D979">
            <v>0</v>
          </cell>
        </row>
        <row r="980">
          <cell r="A980" t="str">
            <v/>
          </cell>
          <cell r="B980" t="str">
            <v/>
          </cell>
          <cell r="C980">
            <v>0</v>
          </cell>
          <cell r="D980">
            <v>0</v>
          </cell>
        </row>
        <row r="981">
          <cell r="A981" t="str">
            <v/>
          </cell>
          <cell r="B981" t="str">
            <v/>
          </cell>
          <cell r="C981">
            <v>0</v>
          </cell>
          <cell r="D981">
            <v>0</v>
          </cell>
        </row>
        <row r="982">
          <cell r="A982" t="str">
            <v/>
          </cell>
          <cell r="B982" t="str">
            <v/>
          </cell>
          <cell r="C982">
            <v>0</v>
          </cell>
          <cell r="D982">
            <v>0</v>
          </cell>
        </row>
        <row r="983">
          <cell r="A983" t="str">
            <v/>
          </cell>
          <cell r="B983" t="str">
            <v/>
          </cell>
          <cell r="C983">
            <v>0</v>
          </cell>
          <cell r="D983">
            <v>0</v>
          </cell>
        </row>
        <row r="984">
          <cell r="A984" t="str">
            <v/>
          </cell>
          <cell r="B984" t="str">
            <v/>
          </cell>
          <cell r="C984">
            <v>0</v>
          </cell>
          <cell r="D984">
            <v>0</v>
          </cell>
        </row>
        <row r="985">
          <cell r="A985" t="str">
            <v/>
          </cell>
          <cell r="B985" t="str">
            <v/>
          </cell>
          <cell r="C985">
            <v>0</v>
          </cell>
          <cell r="D985">
            <v>0</v>
          </cell>
        </row>
        <row r="986">
          <cell r="A986" t="str">
            <v/>
          </cell>
          <cell r="B986" t="str">
            <v/>
          </cell>
          <cell r="C986">
            <v>0</v>
          </cell>
          <cell r="D986">
            <v>0</v>
          </cell>
        </row>
        <row r="987">
          <cell r="A987" t="str">
            <v/>
          </cell>
          <cell r="B987" t="str">
            <v/>
          </cell>
          <cell r="C987">
            <v>0</v>
          </cell>
          <cell r="D987">
            <v>0</v>
          </cell>
        </row>
        <row r="988">
          <cell r="A988" t="str">
            <v/>
          </cell>
          <cell r="B988" t="str">
            <v/>
          </cell>
          <cell r="C988">
            <v>0</v>
          </cell>
          <cell r="D988">
            <v>0</v>
          </cell>
        </row>
        <row r="989">
          <cell r="A989" t="str">
            <v/>
          </cell>
          <cell r="B989" t="str">
            <v/>
          </cell>
          <cell r="C989">
            <v>0</v>
          </cell>
          <cell r="D989">
            <v>0</v>
          </cell>
        </row>
        <row r="990">
          <cell r="A990" t="str">
            <v/>
          </cell>
          <cell r="B990" t="str">
            <v/>
          </cell>
          <cell r="C990">
            <v>0</v>
          </cell>
          <cell r="D990">
            <v>0</v>
          </cell>
        </row>
        <row r="991">
          <cell r="A991" t="str">
            <v/>
          </cell>
          <cell r="B991" t="str">
            <v/>
          </cell>
          <cell r="C991">
            <v>0</v>
          </cell>
          <cell r="D991">
            <v>0</v>
          </cell>
        </row>
        <row r="992">
          <cell r="A992" t="str">
            <v/>
          </cell>
          <cell r="B992" t="str">
            <v/>
          </cell>
          <cell r="C992">
            <v>0</v>
          </cell>
          <cell r="D992">
            <v>0</v>
          </cell>
        </row>
        <row r="993">
          <cell r="A993" t="str">
            <v/>
          </cell>
          <cell r="B993" t="str">
            <v/>
          </cell>
          <cell r="C993">
            <v>0</v>
          </cell>
          <cell r="D993">
            <v>0</v>
          </cell>
        </row>
        <row r="994">
          <cell r="A994" t="str">
            <v/>
          </cell>
          <cell r="B994" t="str">
            <v/>
          </cell>
          <cell r="C994">
            <v>0</v>
          </cell>
          <cell r="D994">
            <v>0</v>
          </cell>
        </row>
        <row r="995">
          <cell r="A995" t="str">
            <v/>
          </cell>
          <cell r="B995" t="str">
            <v/>
          </cell>
          <cell r="C995">
            <v>0</v>
          </cell>
          <cell r="D995">
            <v>0</v>
          </cell>
        </row>
        <row r="996">
          <cell r="A996" t="str">
            <v/>
          </cell>
          <cell r="B996" t="str">
            <v/>
          </cell>
          <cell r="C996">
            <v>0</v>
          </cell>
          <cell r="D996">
            <v>0</v>
          </cell>
        </row>
        <row r="997">
          <cell r="A997" t="str">
            <v/>
          </cell>
          <cell r="B997" t="str">
            <v/>
          </cell>
          <cell r="C997">
            <v>0</v>
          </cell>
          <cell r="D997">
            <v>0</v>
          </cell>
        </row>
        <row r="998">
          <cell r="A998" t="str">
            <v/>
          </cell>
          <cell r="B998" t="str">
            <v/>
          </cell>
          <cell r="C998">
            <v>0</v>
          </cell>
          <cell r="D998">
            <v>0</v>
          </cell>
        </row>
        <row r="999">
          <cell r="A999" t="str">
            <v/>
          </cell>
          <cell r="B999" t="str">
            <v/>
          </cell>
          <cell r="C999">
            <v>0</v>
          </cell>
          <cell r="D999">
            <v>0</v>
          </cell>
        </row>
        <row r="1000">
          <cell r="A1000" t="str">
            <v/>
          </cell>
          <cell r="B1000" t="str">
            <v/>
          </cell>
          <cell r="C1000">
            <v>0</v>
          </cell>
          <cell r="D1000">
            <v>0</v>
          </cell>
        </row>
        <row r="1001">
          <cell r="A1001" t="str">
            <v/>
          </cell>
          <cell r="B1001" t="str">
            <v/>
          </cell>
          <cell r="C1001">
            <v>0</v>
          </cell>
          <cell r="D1001">
            <v>0</v>
          </cell>
        </row>
        <row r="1002">
          <cell r="A1002" t="str">
            <v/>
          </cell>
          <cell r="B1002" t="str">
            <v/>
          </cell>
          <cell r="C1002">
            <v>0</v>
          </cell>
          <cell r="D1002">
            <v>0</v>
          </cell>
        </row>
        <row r="1003">
          <cell r="A1003" t="str">
            <v/>
          </cell>
          <cell r="B1003" t="str">
            <v/>
          </cell>
          <cell r="C1003">
            <v>0</v>
          </cell>
          <cell r="D1003">
            <v>0</v>
          </cell>
        </row>
        <row r="1004">
          <cell r="A1004" t="str">
            <v/>
          </cell>
          <cell r="B1004" t="str">
            <v/>
          </cell>
          <cell r="C1004">
            <v>0</v>
          </cell>
          <cell r="D1004">
            <v>0</v>
          </cell>
        </row>
        <row r="1005">
          <cell r="A1005" t="str">
            <v/>
          </cell>
          <cell r="B1005" t="str">
            <v/>
          </cell>
          <cell r="C1005">
            <v>0</v>
          </cell>
          <cell r="D1005">
            <v>0</v>
          </cell>
        </row>
        <row r="1006">
          <cell r="A1006" t="str">
            <v/>
          </cell>
          <cell r="B1006" t="str">
            <v/>
          </cell>
          <cell r="C1006">
            <v>0</v>
          </cell>
          <cell r="D1006">
            <v>0</v>
          </cell>
        </row>
        <row r="1007">
          <cell r="A1007" t="str">
            <v/>
          </cell>
          <cell r="B1007" t="str">
            <v/>
          </cell>
          <cell r="C1007">
            <v>0</v>
          </cell>
          <cell r="D1007">
            <v>0</v>
          </cell>
        </row>
        <row r="1008">
          <cell r="A1008" t="str">
            <v/>
          </cell>
          <cell r="B1008" t="str">
            <v/>
          </cell>
          <cell r="C1008">
            <v>0</v>
          </cell>
          <cell r="D1008">
            <v>0</v>
          </cell>
        </row>
        <row r="1009">
          <cell r="A1009" t="str">
            <v/>
          </cell>
          <cell r="B1009" t="str">
            <v/>
          </cell>
          <cell r="C1009">
            <v>0</v>
          </cell>
          <cell r="D1009">
            <v>0</v>
          </cell>
        </row>
        <row r="1010">
          <cell r="A1010" t="str">
            <v/>
          </cell>
          <cell r="B1010" t="str">
            <v/>
          </cell>
          <cell r="C1010">
            <v>0</v>
          </cell>
          <cell r="D1010">
            <v>0</v>
          </cell>
        </row>
        <row r="1011">
          <cell r="A1011" t="str">
            <v/>
          </cell>
          <cell r="B1011" t="str">
            <v/>
          </cell>
          <cell r="C1011">
            <v>0</v>
          </cell>
          <cell r="D1011">
            <v>0</v>
          </cell>
        </row>
        <row r="1012">
          <cell r="A1012" t="str">
            <v/>
          </cell>
          <cell r="B1012" t="str">
            <v/>
          </cell>
          <cell r="C1012">
            <v>0</v>
          </cell>
          <cell r="D1012">
            <v>0</v>
          </cell>
        </row>
        <row r="1013">
          <cell r="A1013" t="str">
            <v/>
          </cell>
          <cell r="B1013" t="str">
            <v/>
          </cell>
          <cell r="C1013">
            <v>0</v>
          </cell>
          <cell r="D1013">
            <v>0</v>
          </cell>
        </row>
        <row r="1014">
          <cell r="A1014" t="str">
            <v/>
          </cell>
          <cell r="B1014" t="str">
            <v/>
          </cell>
          <cell r="C1014">
            <v>0</v>
          </cell>
          <cell r="D1014">
            <v>0</v>
          </cell>
        </row>
        <row r="1015">
          <cell r="A1015" t="str">
            <v/>
          </cell>
          <cell r="B1015" t="str">
            <v/>
          </cell>
          <cell r="C1015">
            <v>0</v>
          </cell>
          <cell r="D1015">
            <v>0</v>
          </cell>
        </row>
        <row r="1016">
          <cell r="A1016" t="str">
            <v/>
          </cell>
          <cell r="B1016" t="str">
            <v/>
          </cell>
          <cell r="C1016">
            <v>0</v>
          </cell>
          <cell r="D1016">
            <v>0</v>
          </cell>
        </row>
        <row r="1017">
          <cell r="A1017" t="str">
            <v/>
          </cell>
          <cell r="B1017" t="str">
            <v/>
          </cell>
          <cell r="C1017">
            <v>0</v>
          </cell>
          <cell r="D1017">
            <v>0</v>
          </cell>
        </row>
        <row r="1018">
          <cell r="A1018" t="str">
            <v/>
          </cell>
          <cell r="B1018" t="str">
            <v/>
          </cell>
          <cell r="C1018">
            <v>0</v>
          </cell>
          <cell r="D1018">
            <v>0</v>
          </cell>
        </row>
        <row r="1019">
          <cell r="A1019" t="str">
            <v/>
          </cell>
          <cell r="B1019" t="str">
            <v/>
          </cell>
          <cell r="C1019">
            <v>0</v>
          </cell>
          <cell r="D1019">
            <v>0</v>
          </cell>
        </row>
        <row r="1020">
          <cell r="A1020" t="str">
            <v/>
          </cell>
          <cell r="B1020" t="str">
            <v/>
          </cell>
          <cell r="C1020">
            <v>0</v>
          </cell>
          <cell r="D1020">
            <v>0</v>
          </cell>
        </row>
        <row r="1021">
          <cell r="A1021" t="str">
            <v/>
          </cell>
          <cell r="B1021" t="str">
            <v/>
          </cell>
          <cell r="C1021">
            <v>0</v>
          </cell>
          <cell r="D1021">
            <v>0</v>
          </cell>
        </row>
        <row r="1022">
          <cell r="A1022" t="str">
            <v/>
          </cell>
          <cell r="B1022" t="str">
            <v/>
          </cell>
          <cell r="C1022">
            <v>0</v>
          </cell>
          <cell r="D1022">
            <v>0</v>
          </cell>
        </row>
        <row r="1023">
          <cell r="A1023" t="str">
            <v/>
          </cell>
          <cell r="B1023" t="str">
            <v/>
          </cell>
          <cell r="C1023">
            <v>0</v>
          </cell>
          <cell r="D1023">
            <v>0</v>
          </cell>
        </row>
        <row r="1024">
          <cell r="A1024" t="str">
            <v/>
          </cell>
          <cell r="B1024" t="str">
            <v/>
          </cell>
          <cell r="C1024">
            <v>0</v>
          </cell>
          <cell r="D1024">
            <v>0</v>
          </cell>
        </row>
        <row r="1025">
          <cell r="A1025" t="str">
            <v/>
          </cell>
          <cell r="B1025" t="str">
            <v/>
          </cell>
          <cell r="C1025">
            <v>0</v>
          </cell>
          <cell r="D1025">
            <v>0</v>
          </cell>
        </row>
        <row r="1026">
          <cell r="A1026" t="str">
            <v/>
          </cell>
          <cell r="B1026" t="str">
            <v/>
          </cell>
          <cell r="C1026">
            <v>0</v>
          </cell>
          <cell r="D1026">
            <v>0</v>
          </cell>
        </row>
        <row r="1027">
          <cell r="A1027" t="str">
            <v/>
          </cell>
          <cell r="B1027" t="str">
            <v/>
          </cell>
          <cell r="C1027">
            <v>0</v>
          </cell>
          <cell r="D1027">
            <v>0</v>
          </cell>
        </row>
        <row r="1028">
          <cell r="A1028" t="str">
            <v/>
          </cell>
          <cell r="B1028" t="str">
            <v/>
          </cell>
          <cell r="C1028">
            <v>0</v>
          </cell>
          <cell r="D1028">
            <v>0</v>
          </cell>
        </row>
        <row r="1029">
          <cell r="A1029" t="str">
            <v/>
          </cell>
          <cell r="B1029" t="str">
            <v/>
          </cell>
          <cell r="C1029">
            <v>0</v>
          </cell>
          <cell r="D1029">
            <v>0</v>
          </cell>
        </row>
        <row r="1030">
          <cell r="A1030" t="str">
            <v/>
          </cell>
          <cell r="B1030" t="str">
            <v/>
          </cell>
          <cell r="C1030">
            <v>0</v>
          </cell>
          <cell r="D1030">
            <v>0</v>
          </cell>
        </row>
        <row r="1031">
          <cell r="A1031" t="str">
            <v/>
          </cell>
          <cell r="B1031" t="str">
            <v/>
          </cell>
          <cell r="C1031">
            <v>0</v>
          </cell>
          <cell r="D1031">
            <v>0</v>
          </cell>
        </row>
        <row r="1032">
          <cell r="A1032" t="str">
            <v/>
          </cell>
          <cell r="B1032" t="str">
            <v/>
          </cell>
          <cell r="C1032">
            <v>0</v>
          </cell>
          <cell r="D1032">
            <v>0</v>
          </cell>
        </row>
        <row r="1033">
          <cell r="A1033" t="str">
            <v/>
          </cell>
          <cell r="B1033" t="str">
            <v/>
          </cell>
          <cell r="C1033">
            <v>0</v>
          </cell>
          <cell r="D1033">
            <v>0</v>
          </cell>
        </row>
        <row r="1034">
          <cell r="A1034" t="str">
            <v/>
          </cell>
          <cell r="B1034" t="str">
            <v/>
          </cell>
          <cell r="C1034">
            <v>0</v>
          </cell>
          <cell r="D1034">
            <v>0</v>
          </cell>
        </row>
        <row r="1035">
          <cell r="A1035" t="str">
            <v/>
          </cell>
          <cell r="B1035" t="str">
            <v/>
          </cell>
          <cell r="C1035">
            <v>0</v>
          </cell>
          <cell r="D1035">
            <v>0</v>
          </cell>
        </row>
        <row r="1036">
          <cell r="A1036" t="str">
            <v/>
          </cell>
          <cell r="B1036" t="str">
            <v/>
          </cell>
          <cell r="C1036">
            <v>0</v>
          </cell>
          <cell r="D1036">
            <v>0</v>
          </cell>
        </row>
        <row r="1037">
          <cell r="A1037" t="str">
            <v/>
          </cell>
          <cell r="B1037" t="str">
            <v/>
          </cell>
          <cell r="C1037">
            <v>0</v>
          </cell>
          <cell r="D1037">
            <v>0</v>
          </cell>
        </row>
        <row r="1038">
          <cell r="A1038" t="str">
            <v/>
          </cell>
          <cell r="B1038" t="str">
            <v/>
          </cell>
          <cell r="C1038">
            <v>0</v>
          </cell>
          <cell r="D1038">
            <v>0</v>
          </cell>
        </row>
        <row r="1039">
          <cell r="A1039" t="str">
            <v/>
          </cell>
          <cell r="B1039" t="str">
            <v/>
          </cell>
          <cell r="C1039">
            <v>0</v>
          </cell>
          <cell r="D1039">
            <v>0</v>
          </cell>
        </row>
        <row r="1040">
          <cell r="A1040" t="str">
            <v/>
          </cell>
          <cell r="B1040" t="str">
            <v/>
          </cell>
          <cell r="C1040">
            <v>0</v>
          </cell>
          <cell r="D1040">
            <v>0</v>
          </cell>
        </row>
        <row r="1041">
          <cell r="A1041" t="str">
            <v/>
          </cell>
          <cell r="B1041" t="str">
            <v/>
          </cell>
          <cell r="C1041">
            <v>0</v>
          </cell>
          <cell r="D1041">
            <v>0</v>
          </cell>
        </row>
        <row r="1042">
          <cell r="A1042" t="str">
            <v/>
          </cell>
          <cell r="B1042" t="str">
            <v/>
          </cell>
          <cell r="C1042">
            <v>0</v>
          </cell>
          <cell r="D1042">
            <v>0</v>
          </cell>
        </row>
        <row r="1043">
          <cell r="A1043" t="str">
            <v/>
          </cell>
          <cell r="B1043" t="str">
            <v/>
          </cell>
          <cell r="C1043">
            <v>0</v>
          </cell>
          <cell r="D1043">
            <v>0</v>
          </cell>
        </row>
        <row r="1044">
          <cell r="A1044" t="str">
            <v/>
          </cell>
          <cell r="B1044" t="str">
            <v/>
          </cell>
          <cell r="C1044">
            <v>0</v>
          </cell>
          <cell r="D1044">
            <v>0</v>
          </cell>
        </row>
        <row r="1045">
          <cell r="A1045" t="str">
            <v/>
          </cell>
          <cell r="B1045" t="str">
            <v/>
          </cell>
          <cell r="C1045">
            <v>0</v>
          </cell>
          <cell r="D1045">
            <v>0</v>
          </cell>
        </row>
        <row r="1046">
          <cell r="A1046" t="str">
            <v/>
          </cell>
          <cell r="B1046" t="str">
            <v/>
          </cell>
          <cell r="C1046">
            <v>0</v>
          </cell>
          <cell r="D1046">
            <v>0</v>
          </cell>
        </row>
        <row r="1047">
          <cell r="A1047" t="str">
            <v/>
          </cell>
          <cell r="B1047" t="str">
            <v/>
          </cell>
          <cell r="C1047">
            <v>0</v>
          </cell>
          <cell r="D1047">
            <v>0</v>
          </cell>
        </row>
        <row r="1048">
          <cell r="A1048" t="str">
            <v/>
          </cell>
          <cell r="B1048" t="str">
            <v/>
          </cell>
          <cell r="C1048">
            <v>0</v>
          </cell>
          <cell r="D1048">
            <v>0</v>
          </cell>
        </row>
        <row r="1049">
          <cell r="A1049" t="str">
            <v/>
          </cell>
          <cell r="B1049" t="str">
            <v/>
          </cell>
          <cell r="C1049">
            <v>0</v>
          </cell>
          <cell r="D1049">
            <v>0</v>
          </cell>
        </row>
        <row r="1050">
          <cell r="A1050" t="str">
            <v/>
          </cell>
          <cell r="B1050" t="str">
            <v/>
          </cell>
          <cell r="C1050">
            <v>0</v>
          </cell>
          <cell r="D1050">
            <v>0</v>
          </cell>
        </row>
        <row r="1051">
          <cell r="A1051" t="str">
            <v/>
          </cell>
          <cell r="B1051" t="str">
            <v/>
          </cell>
          <cell r="C1051">
            <v>0</v>
          </cell>
          <cell r="D1051">
            <v>0</v>
          </cell>
        </row>
        <row r="1052">
          <cell r="A1052" t="str">
            <v/>
          </cell>
          <cell r="B1052" t="str">
            <v/>
          </cell>
          <cell r="C1052">
            <v>0</v>
          </cell>
          <cell r="D1052">
            <v>0</v>
          </cell>
        </row>
        <row r="1053">
          <cell r="A1053" t="str">
            <v/>
          </cell>
          <cell r="B1053" t="str">
            <v/>
          </cell>
          <cell r="C1053">
            <v>0</v>
          </cell>
          <cell r="D1053">
            <v>0</v>
          </cell>
        </row>
        <row r="1054">
          <cell r="A1054" t="str">
            <v/>
          </cell>
          <cell r="B1054" t="str">
            <v/>
          </cell>
          <cell r="C1054">
            <v>0</v>
          </cell>
          <cell r="D1054">
            <v>0</v>
          </cell>
        </row>
        <row r="1055">
          <cell r="A1055" t="str">
            <v/>
          </cell>
          <cell r="B1055" t="str">
            <v/>
          </cell>
          <cell r="C1055">
            <v>0</v>
          </cell>
          <cell r="D1055">
            <v>0</v>
          </cell>
        </row>
        <row r="1056">
          <cell r="A1056" t="str">
            <v/>
          </cell>
          <cell r="B1056" t="str">
            <v/>
          </cell>
          <cell r="C1056">
            <v>0</v>
          </cell>
          <cell r="D1056">
            <v>0</v>
          </cell>
        </row>
        <row r="1057">
          <cell r="A1057" t="str">
            <v/>
          </cell>
          <cell r="B1057" t="str">
            <v/>
          </cell>
          <cell r="C1057">
            <v>0</v>
          </cell>
          <cell r="D1057">
            <v>0</v>
          </cell>
        </row>
        <row r="1058">
          <cell r="A1058" t="str">
            <v/>
          </cell>
          <cell r="B1058" t="str">
            <v/>
          </cell>
          <cell r="C1058">
            <v>0</v>
          </cell>
          <cell r="D1058">
            <v>0</v>
          </cell>
        </row>
        <row r="1059">
          <cell r="A1059" t="str">
            <v/>
          </cell>
          <cell r="B1059" t="str">
            <v/>
          </cell>
          <cell r="C1059">
            <v>0</v>
          </cell>
          <cell r="D1059">
            <v>0</v>
          </cell>
        </row>
        <row r="1060">
          <cell r="A1060" t="str">
            <v/>
          </cell>
          <cell r="B1060" t="str">
            <v/>
          </cell>
          <cell r="C1060">
            <v>0</v>
          </cell>
          <cell r="D1060">
            <v>0</v>
          </cell>
        </row>
        <row r="1061">
          <cell r="A1061" t="str">
            <v/>
          </cell>
          <cell r="B1061" t="str">
            <v/>
          </cell>
          <cell r="C1061">
            <v>0</v>
          </cell>
          <cell r="D1061">
            <v>0</v>
          </cell>
        </row>
        <row r="1062">
          <cell r="A1062" t="str">
            <v/>
          </cell>
          <cell r="B1062" t="str">
            <v/>
          </cell>
          <cell r="C1062">
            <v>0</v>
          </cell>
          <cell r="D1062">
            <v>0</v>
          </cell>
        </row>
        <row r="1063">
          <cell r="A1063" t="str">
            <v/>
          </cell>
          <cell r="B1063" t="str">
            <v/>
          </cell>
          <cell r="C1063">
            <v>0</v>
          </cell>
          <cell r="D1063">
            <v>0</v>
          </cell>
        </row>
        <row r="1064">
          <cell r="A1064" t="str">
            <v/>
          </cell>
          <cell r="B1064" t="str">
            <v/>
          </cell>
          <cell r="C1064">
            <v>0</v>
          </cell>
          <cell r="D1064">
            <v>0</v>
          </cell>
        </row>
        <row r="1065">
          <cell r="A1065" t="str">
            <v/>
          </cell>
          <cell r="B1065" t="str">
            <v/>
          </cell>
          <cell r="C1065">
            <v>0</v>
          </cell>
          <cell r="D1065">
            <v>0</v>
          </cell>
        </row>
        <row r="1066">
          <cell r="A1066" t="str">
            <v/>
          </cell>
          <cell r="B1066" t="str">
            <v/>
          </cell>
          <cell r="C1066">
            <v>0</v>
          </cell>
          <cell r="D1066">
            <v>0</v>
          </cell>
        </row>
        <row r="1067">
          <cell r="A1067" t="str">
            <v/>
          </cell>
          <cell r="B1067" t="str">
            <v/>
          </cell>
          <cell r="C1067">
            <v>0</v>
          </cell>
          <cell r="D1067">
            <v>0</v>
          </cell>
        </row>
        <row r="1068">
          <cell r="A1068" t="str">
            <v/>
          </cell>
          <cell r="B1068" t="str">
            <v/>
          </cell>
          <cell r="C1068">
            <v>0</v>
          </cell>
          <cell r="D1068">
            <v>0</v>
          </cell>
        </row>
        <row r="1069">
          <cell r="A1069" t="str">
            <v/>
          </cell>
          <cell r="B1069" t="str">
            <v/>
          </cell>
          <cell r="C1069">
            <v>0</v>
          </cell>
          <cell r="D1069">
            <v>0</v>
          </cell>
        </row>
        <row r="1070">
          <cell r="A1070" t="str">
            <v/>
          </cell>
          <cell r="B1070" t="str">
            <v/>
          </cell>
          <cell r="C1070">
            <v>0</v>
          </cell>
          <cell r="D1070">
            <v>0</v>
          </cell>
        </row>
        <row r="1071">
          <cell r="A1071" t="str">
            <v/>
          </cell>
          <cell r="B1071" t="str">
            <v/>
          </cell>
          <cell r="C1071">
            <v>0</v>
          </cell>
          <cell r="D1071">
            <v>0</v>
          </cell>
        </row>
        <row r="1072">
          <cell r="A1072" t="str">
            <v/>
          </cell>
          <cell r="B1072" t="str">
            <v/>
          </cell>
          <cell r="C1072">
            <v>0</v>
          </cell>
          <cell r="D1072">
            <v>0</v>
          </cell>
        </row>
        <row r="1073">
          <cell r="A1073" t="str">
            <v/>
          </cell>
          <cell r="B1073" t="str">
            <v/>
          </cell>
          <cell r="C1073">
            <v>0</v>
          </cell>
          <cell r="D1073">
            <v>0</v>
          </cell>
        </row>
        <row r="1074">
          <cell r="A1074" t="str">
            <v/>
          </cell>
          <cell r="B1074" t="str">
            <v/>
          </cell>
          <cell r="C1074">
            <v>0</v>
          </cell>
          <cell r="D1074">
            <v>0</v>
          </cell>
        </row>
        <row r="1075">
          <cell r="A1075" t="str">
            <v/>
          </cell>
          <cell r="B1075" t="str">
            <v/>
          </cell>
          <cell r="C1075">
            <v>0</v>
          </cell>
          <cell r="D1075">
            <v>0</v>
          </cell>
        </row>
        <row r="1076">
          <cell r="A1076" t="str">
            <v/>
          </cell>
          <cell r="B1076" t="str">
            <v/>
          </cell>
          <cell r="C1076">
            <v>0</v>
          </cell>
          <cell r="D1076">
            <v>0</v>
          </cell>
        </row>
        <row r="1077">
          <cell r="A1077" t="str">
            <v/>
          </cell>
          <cell r="B1077" t="str">
            <v/>
          </cell>
          <cell r="C1077">
            <v>0</v>
          </cell>
          <cell r="D1077">
            <v>0</v>
          </cell>
        </row>
        <row r="1078">
          <cell r="A1078" t="str">
            <v/>
          </cell>
          <cell r="B1078" t="str">
            <v/>
          </cell>
          <cell r="C1078">
            <v>0</v>
          </cell>
          <cell r="D1078">
            <v>0</v>
          </cell>
        </row>
        <row r="1079">
          <cell r="A1079" t="str">
            <v/>
          </cell>
          <cell r="B1079" t="str">
            <v/>
          </cell>
          <cell r="C1079">
            <v>0</v>
          </cell>
          <cell r="D1079">
            <v>0</v>
          </cell>
        </row>
        <row r="1080">
          <cell r="A1080" t="str">
            <v/>
          </cell>
          <cell r="B1080" t="str">
            <v/>
          </cell>
          <cell r="C1080">
            <v>0</v>
          </cell>
          <cell r="D1080">
            <v>0</v>
          </cell>
        </row>
        <row r="1081">
          <cell r="A1081" t="str">
            <v/>
          </cell>
          <cell r="B1081" t="str">
            <v/>
          </cell>
          <cell r="C1081">
            <v>0</v>
          </cell>
          <cell r="D1081">
            <v>0</v>
          </cell>
        </row>
        <row r="1082">
          <cell r="A1082" t="str">
            <v/>
          </cell>
          <cell r="B1082" t="str">
            <v/>
          </cell>
          <cell r="C1082">
            <v>0</v>
          </cell>
          <cell r="D1082">
            <v>0</v>
          </cell>
        </row>
        <row r="1083">
          <cell r="A1083" t="str">
            <v/>
          </cell>
          <cell r="B1083" t="str">
            <v/>
          </cell>
          <cell r="C1083">
            <v>0</v>
          </cell>
          <cell r="D1083">
            <v>0</v>
          </cell>
        </row>
        <row r="1084">
          <cell r="A1084" t="str">
            <v/>
          </cell>
          <cell r="B1084" t="str">
            <v/>
          </cell>
          <cell r="C1084">
            <v>0</v>
          </cell>
          <cell r="D1084">
            <v>0</v>
          </cell>
        </row>
        <row r="1085">
          <cell r="A1085" t="str">
            <v/>
          </cell>
          <cell r="B1085" t="str">
            <v/>
          </cell>
          <cell r="C1085">
            <v>0</v>
          </cell>
          <cell r="D1085">
            <v>0</v>
          </cell>
        </row>
        <row r="1086">
          <cell r="A1086" t="str">
            <v/>
          </cell>
          <cell r="B1086" t="str">
            <v/>
          </cell>
          <cell r="C1086">
            <v>0</v>
          </cell>
          <cell r="D1086">
            <v>0</v>
          </cell>
        </row>
        <row r="1087">
          <cell r="A1087" t="str">
            <v/>
          </cell>
          <cell r="B1087" t="str">
            <v/>
          </cell>
          <cell r="C1087">
            <v>0</v>
          </cell>
          <cell r="D1087">
            <v>0</v>
          </cell>
        </row>
        <row r="1088">
          <cell r="A1088" t="str">
            <v/>
          </cell>
          <cell r="B1088" t="str">
            <v/>
          </cell>
          <cell r="C1088">
            <v>0</v>
          </cell>
          <cell r="D1088">
            <v>0</v>
          </cell>
        </row>
        <row r="1089">
          <cell r="A1089" t="str">
            <v/>
          </cell>
          <cell r="B1089" t="str">
            <v/>
          </cell>
          <cell r="C1089">
            <v>0</v>
          </cell>
          <cell r="D1089">
            <v>0</v>
          </cell>
        </row>
        <row r="1090">
          <cell r="A1090" t="str">
            <v/>
          </cell>
          <cell r="B1090" t="str">
            <v/>
          </cell>
          <cell r="C1090">
            <v>0</v>
          </cell>
          <cell r="D1090">
            <v>0</v>
          </cell>
        </row>
        <row r="1091">
          <cell r="A1091" t="str">
            <v/>
          </cell>
          <cell r="B1091" t="str">
            <v/>
          </cell>
          <cell r="C1091">
            <v>0</v>
          </cell>
          <cell r="D1091">
            <v>0</v>
          </cell>
        </row>
        <row r="1092">
          <cell r="A1092" t="str">
            <v/>
          </cell>
          <cell r="B1092" t="str">
            <v/>
          </cell>
          <cell r="C1092">
            <v>0</v>
          </cell>
          <cell r="D1092">
            <v>0</v>
          </cell>
        </row>
        <row r="1093">
          <cell r="A1093" t="str">
            <v/>
          </cell>
          <cell r="B1093" t="str">
            <v/>
          </cell>
          <cell r="C1093">
            <v>0</v>
          </cell>
          <cell r="D1093">
            <v>0</v>
          </cell>
        </row>
        <row r="1094">
          <cell r="A1094" t="str">
            <v/>
          </cell>
          <cell r="B1094" t="str">
            <v/>
          </cell>
          <cell r="C1094">
            <v>0</v>
          </cell>
          <cell r="D1094">
            <v>0</v>
          </cell>
        </row>
        <row r="1095">
          <cell r="A1095" t="str">
            <v/>
          </cell>
          <cell r="B1095" t="str">
            <v/>
          </cell>
          <cell r="C1095">
            <v>0</v>
          </cell>
          <cell r="D1095">
            <v>0</v>
          </cell>
        </row>
        <row r="1096">
          <cell r="A1096" t="str">
            <v/>
          </cell>
          <cell r="B1096" t="str">
            <v/>
          </cell>
          <cell r="C1096">
            <v>0</v>
          </cell>
          <cell r="D1096">
            <v>0</v>
          </cell>
        </row>
        <row r="1097">
          <cell r="A1097" t="str">
            <v/>
          </cell>
          <cell r="B1097" t="str">
            <v/>
          </cell>
          <cell r="C1097">
            <v>0</v>
          </cell>
          <cell r="D1097">
            <v>0</v>
          </cell>
        </row>
        <row r="1098">
          <cell r="A1098" t="str">
            <v/>
          </cell>
          <cell r="B1098" t="str">
            <v/>
          </cell>
          <cell r="C1098">
            <v>0</v>
          </cell>
          <cell r="D1098">
            <v>0</v>
          </cell>
        </row>
        <row r="1099">
          <cell r="A1099" t="str">
            <v/>
          </cell>
          <cell r="B1099" t="str">
            <v/>
          </cell>
          <cell r="C1099">
            <v>0</v>
          </cell>
          <cell r="D1099">
            <v>0</v>
          </cell>
        </row>
        <row r="1100">
          <cell r="A1100" t="str">
            <v/>
          </cell>
          <cell r="B1100" t="str">
            <v/>
          </cell>
          <cell r="C1100">
            <v>0</v>
          </cell>
          <cell r="D1100">
            <v>0</v>
          </cell>
        </row>
        <row r="1101">
          <cell r="A1101" t="str">
            <v/>
          </cell>
          <cell r="B1101" t="str">
            <v/>
          </cell>
          <cell r="C1101">
            <v>0</v>
          </cell>
          <cell r="D1101">
            <v>0</v>
          </cell>
        </row>
        <row r="1102">
          <cell r="A1102" t="str">
            <v/>
          </cell>
          <cell r="B1102" t="str">
            <v/>
          </cell>
          <cell r="C1102">
            <v>0</v>
          </cell>
          <cell r="D1102">
            <v>0</v>
          </cell>
        </row>
        <row r="1103">
          <cell r="A1103" t="str">
            <v/>
          </cell>
          <cell r="B1103" t="str">
            <v/>
          </cell>
          <cell r="C1103">
            <v>0</v>
          </cell>
          <cell r="D1103">
            <v>0</v>
          </cell>
        </row>
        <row r="1104">
          <cell r="A1104" t="str">
            <v/>
          </cell>
          <cell r="B1104" t="str">
            <v/>
          </cell>
          <cell r="C1104">
            <v>0</v>
          </cell>
          <cell r="D1104">
            <v>0</v>
          </cell>
        </row>
        <row r="1105">
          <cell r="A1105" t="str">
            <v/>
          </cell>
          <cell r="B1105" t="str">
            <v/>
          </cell>
          <cell r="C1105">
            <v>0</v>
          </cell>
          <cell r="D1105">
            <v>0</v>
          </cell>
        </row>
        <row r="1106">
          <cell r="A1106" t="str">
            <v/>
          </cell>
          <cell r="B1106" t="str">
            <v/>
          </cell>
          <cell r="C1106">
            <v>0</v>
          </cell>
          <cell r="D1106">
            <v>0</v>
          </cell>
        </row>
        <row r="1107">
          <cell r="A1107" t="str">
            <v/>
          </cell>
          <cell r="B1107" t="str">
            <v/>
          </cell>
          <cell r="C1107">
            <v>0</v>
          </cell>
          <cell r="D1107">
            <v>0</v>
          </cell>
        </row>
        <row r="1108">
          <cell r="A1108" t="str">
            <v/>
          </cell>
          <cell r="B1108" t="str">
            <v/>
          </cell>
          <cell r="C1108">
            <v>0</v>
          </cell>
          <cell r="D1108">
            <v>0</v>
          </cell>
        </row>
        <row r="1109">
          <cell r="A1109" t="str">
            <v/>
          </cell>
          <cell r="B1109" t="str">
            <v/>
          </cell>
          <cell r="C1109">
            <v>0</v>
          </cell>
          <cell r="D1109">
            <v>0</v>
          </cell>
        </row>
        <row r="1110">
          <cell r="A1110" t="str">
            <v/>
          </cell>
          <cell r="B1110" t="str">
            <v/>
          </cell>
          <cell r="C1110">
            <v>0</v>
          </cell>
          <cell r="D1110">
            <v>0</v>
          </cell>
        </row>
        <row r="1111">
          <cell r="A1111" t="str">
            <v/>
          </cell>
          <cell r="B1111" t="str">
            <v/>
          </cell>
          <cell r="C1111">
            <v>0</v>
          </cell>
          <cell r="D1111">
            <v>0</v>
          </cell>
        </row>
        <row r="1112">
          <cell r="A1112" t="str">
            <v/>
          </cell>
          <cell r="B1112" t="str">
            <v/>
          </cell>
          <cell r="C1112">
            <v>0</v>
          </cell>
          <cell r="D1112">
            <v>0</v>
          </cell>
        </row>
        <row r="1113">
          <cell r="A1113" t="str">
            <v/>
          </cell>
          <cell r="B1113" t="str">
            <v/>
          </cell>
          <cell r="C1113">
            <v>0</v>
          </cell>
          <cell r="D1113">
            <v>0</v>
          </cell>
        </row>
        <row r="1114">
          <cell r="A1114" t="str">
            <v/>
          </cell>
          <cell r="B1114" t="str">
            <v/>
          </cell>
          <cell r="C1114">
            <v>0</v>
          </cell>
          <cell r="D1114">
            <v>0</v>
          </cell>
        </row>
        <row r="1115">
          <cell r="A1115" t="str">
            <v/>
          </cell>
          <cell r="B1115" t="str">
            <v/>
          </cell>
          <cell r="C1115">
            <v>0</v>
          </cell>
          <cell r="D1115">
            <v>0</v>
          </cell>
        </row>
        <row r="1116">
          <cell r="A1116" t="str">
            <v/>
          </cell>
          <cell r="B1116" t="str">
            <v/>
          </cell>
          <cell r="C1116">
            <v>0</v>
          </cell>
          <cell r="D1116">
            <v>0</v>
          </cell>
        </row>
        <row r="1117">
          <cell r="A1117" t="str">
            <v/>
          </cell>
          <cell r="B1117" t="str">
            <v/>
          </cell>
          <cell r="C1117">
            <v>0</v>
          </cell>
          <cell r="D1117">
            <v>0</v>
          </cell>
        </row>
        <row r="1118">
          <cell r="A1118" t="str">
            <v/>
          </cell>
          <cell r="B1118" t="str">
            <v/>
          </cell>
          <cell r="C1118">
            <v>0</v>
          </cell>
          <cell r="D1118">
            <v>0</v>
          </cell>
        </row>
        <row r="1119">
          <cell r="A1119" t="str">
            <v/>
          </cell>
          <cell r="B1119" t="str">
            <v/>
          </cell>
          <cell r="C1119">
            <v>0</v>
          </cell>
          <cell r="D1119">
            <v>0</v>
          </cell>
        </row>
        <row r="1120">
          <cell r="A1120" t="str">
            <v/>
          </cell>
          <cell r="B1120" t="str">
            <v/>
          </cell>
          <cell r="C1120">
            <v>0</v>
          </cell>
          <cell r="D1120">
            <v>0</v>
          </cell>
        </row>
        <row r="1121">
          <cell r="A1121" t="str">
            <v/>
          </cell>
          <cell r="B1121" t="str">
            <v/>
          </cell>
          <cell r="C1121">
            <v>0</v>
          </cell>
          <cell r="D1121">
            <v>0</v>
          </cell>
        </row>
        <row r="1122">
          <cell r="A1122" t="str">
            <v/>
          </cell>
          <cell r="B1122" t="str">
            <v/>
          </cell>
          <cell r="C1122">
            <v>0</v>
          </cell>
          <cell r="D1122">
            <v>0</v>
          </cell>
        </row>
        <row r="1123">
          <cell r="A1123" t="str">
            <v/>
          </cell>
          <cell r="B1123" t="str">
            <v/>
          </cell>
          <cell r="C1123">
            <v>0</v>
          </cell>
          <cell r="D1123">
            <v>0</v>
          </cell>
        </row>
        <row r="1124">
          <cell r="A1124" t="str">
            <v/>
          </cell>
          <cell r="B1124" t="str">
            <v/>
          </cell>
          <cell r="C1124">
            <v>0</v>
          </cell>
          <cell r="D1124">
            <v>0</v>
          </cell>
        </row>
        <row r="1125">
          <cell r="A1125" t="str">
            <v/>
          </cell>
          <cell r="B1125" t="str">
            <v/>
          </cell>
          <cell r="C1125">
            <v>0</v>
          </cell>
          <cell r="D1125">
            <v>0</v>
          </cell>
        </row>
        <row r="1126">
          <cell r="A1126" t="str">
            <v/>
          </cell>
          <cell r="B1126" t="str">
            <v/>
          </cell>
          <cell r="C1126">
            <v>0</v>
          </cell>
          <cell r="D1126">
            <v>0</v>
          </cell>
        </row>
        <row r="1127">
          <cell r="A1127" t="str">
            <v/>
          </cell>
          <cell r="B1127" t="str">
            <v/>
          </cell>
          <cell r="C1127">
            <v>0</v>
          </cell>
          <cell r="D1127">
            <v>0</v>
          </cell>
        </row>
        <row r="1128">
          <cell r="A1128" t="str">
            <v/>
          </cell>
          <cell r="B1128" t="str">
            <v/>
          </cell>
          <cell r="C1128">
            <v>0</v>
          </cell>
          <cell r="D1128">
            <v>0</v>
          </cell>
        </row>
        <row r="1129">
          <cell r="A1129" t="str">
            <v/>
          </cell>
          <cell r="B1129" t="str">
            <v/>
          </cell>
          <cell r="C1129">
            <v>0</v>
          </cell>
          <cell r="D1129">
            <v>0</v>
          </cell>
        </row>
        <row r="1130">
          <cell r="A1130" t="str">
            <v/>
          </cell>
          <cell r="B1130" t="str">
            <v/>
          </cell>
          <cell r="C1130">
            <v>0</v>
          </cell>
          <cell r="D1130">
            <v>0</v>
          </cell>
        </row>
        <row r="1131">
          <cell r="A1131" t="str">
            <v/>
          </cell>
          <cell r="B1131" t="str">
            <v/>
          </cell>
          <cell r="C1131">
            <v>0</v>
          </cell>
          <cell r="D1131">
            <v>0</v>
          </cell>
        </row>
        <row r="1132">
          <cell r="A1132" t="str">
            <v/>
          </cell>
          <cell r="B1132" t="str">
            <v/>
          </cell>
          <cell r="C1132">
            <v>0</v>
          </cell>
          <cell r="D1132">
            <v>0</v>
          </cell>
        </row>
        <row r="1133">
          <cell r="A1133" t="str">
            <v/>
          </cell>
          <cell r="B1133" t="str">
            <v/>
          </cell>
          <cell r="C1133">
            <v>0</v>
          </cell>
          <cell r="D1133">
            <v>0</v>
          </cell>
        </row>
        <row r="1134">
          <cell r="A1134" t="str">
            <v/>
          </cell>
          <cell r="B1134" t="str">
            <v/>
          </cell>
          <cell r="C1134">
            <v>0</v>
          </cell>
          <cell r="D1134">
            <v>0</v>
          </cell>
        </row>
        <row r="1135">
          <cell r="A1135" t="str">
            <v/>
          </cell>
          <cell r="B1135" t="str">
            <v/>
          </cell>
          <cell r="C1135">
            <v>0</v>
          </cell>
          <cell r="D1135">
            <v>0</v>
          </cell>
        </row>
        <row r="1136">
          <cell r="A1136" t="str">
            <v/>
          </cell>
          <cell r="B1136" t="str">
            <v/>
          </cell>
          <cell r="C1136">
            <v>0</v>
          </cell>
          <cell r="D1136">
            <v>0</v>
          </cell>
        </row>
        <row r="1137">
          <cell r="A1137" t="str">
            <v/>
          </cell>
          <cell r="B1137" t="str">
            <v/>
          </cell>
          <cell r="C1137">
            <v>0</v>
          </cell>
          <cell r="D1137">
            <v>0</v>
          </cell>
        </row>
        <row r="1138">
          <cell r="A1138" t="str">
            <v/>
          </cell>
          <cell r="B1138" t="str">
            <v/>
          </cell>
          <cell r="C1138">
            <v>0</v>
          </cell>
          <cell r="D1138">
            <v>0</v>
          </cell>
        </row>
        <row r="1139">
          <cell r="A1139" t="str">
            <v/>
          </cell>
          <cell r="B1139" t="str">
            <v/>
          </cell>
          <cell r="C1139">
            <v>0</v>
          </cell>
          <cell r="D1139">
            <v>0</v>
          </cell>
        </row>
        <row r="1140">
          <cell r="A1140" t="str">
            <v/>
          </cell>
          <cell r="B1140" t="str">
            <v/>
          </cell>
          <cell r="C1140">
            <v>0</v>
          </cell>
          <cell r="D1140">
            <v>0</v>
          </cell>
        </row>
        <row r="1141">
          <cell r="A1141" t="str">
            <v/>
          </cell>
          <cell r="B1141" t="str">
            <v/>
          </cell>
          <cell r="C1141">
            <v>0</v>
          </cell>
          <cell r="D1141">
            <v>0</v>
          </cell>
        </row>
        <row r="1142">
          <cell r="A1142" t="str">
            <v/>
          </cell>
          <cell r="B1142" t="str">
            <v/>
          </cell>
          <cell r="C1142">
            <v>0</v>
          </cell>
          <cell r="D1142">
            <v>0</v>
          </cell>
        </row>
        <row r="1143">
          <cell r="A1143" t="str">
            <v/>
          </cell>
          <cell r="B1143" t="str">
            <v/>
          </cell>
          <cell r="C1143">
            <v>0</v>
          </cell>
          <cell r="D1143">
            <v>0</v>
          </cell>
        </row>
        <row r="1144">
          <cell r="A1144" t="str">
            <v/>
          </cell>
          <cell r="B1144" t="str">
            <v/>
          </cell>
          <cell r="C1144">
            <v>0</v>
          </cell>
          <cell r="D1144">
            <v>0</v>
          </cell>
        </row>
        <row r="1145">
          <cell r="A1145" t="str">
            <v/>
          </cell>
          <cell r="B1145" t="str">
            <v/>
          </cell>
          <cell r="C1145">
            <v>0</v>
          </cell>
          <cell r="D1145">
            <v>0</v>
          </cell>
        </row>
        <row r="1146">
          <cell r="A1146" t="str">
            <v/>
          </cell>
          <cell r="B1146" t="str">
            <v/>
          </cell>
          <cell r="C1146">
            <v>0</v>
          </cell>
          <cell r="D1146">
            <v>0</v>
          </cell>
        </row>
        <row r="1147">
          <cell r="A1147" t="str">
            <v/>
          </cell>
          <cell r="B1147" t="str">
            <v/>
          </cell>
          <cell r="C1147">
            <v>0</v>
          </cell>
          <cell r="D1147">
            <v>0</v>
          </cell>
        </row>
        <row r="1148">
          <cell r="A1148" t="str">
            <v/>
          </cell>
          <cell r="B1148" t="str">
            <v/>
          </cell>
          <cell r="C1148">
            <v>0</v>
          </cell>
          <cell r="D1148">
            <v>0</v>
          </cell>
        </row>
        <row r="1149">
          <cell r="A1149" t="str">
            <v/>
          </cell>
          <cell r="B1149" t="str">
            <v/>
          </cell>
          <cell r="C1149">
            <v>0</v>
          </cell>
          <cell r="D1149">
            <v>0</v>
          </cell>
        </row>
        <row r="1150">
          <cell r="A1150" t="str">
            <v/>
          </cell>
          <cell r="B1150" t="str">
            <v/>
          </cell>
          <cell r="C1150">
            <v>0</v>
          </cell>
          <cell r="D1150">
            <v>0</v>
          </cell>
        </row>
        <row r="1151">
          <cell r="A1151" t="str">
            <v/>
          </cell>
          <cell r="B1151" t="str">
            <v/>
          </cell>
          <cell r="C1151">
            <v>0</v>
          </cell>
          <cell r="D1151">
            <v>0</v>
          </cell>
        </row>
        <row r="1152">
          <cell r="A1152" t="str">
            <v/>
          </cell>
          <cell r="B1152" t="str">
            <v/>
          </cell>
          <cell r="C1152">
            <v>0</v>
          </cell>
          <cell r="D1152">
            <v>0</v>
          </cell>
        </row>
        <row r="1153">
          <cell r="A1153" t="str">
            <v/>
          </cell>
          <cell r="B1153" t="str">
            <v/>
          </cell>
          <cell r="C1153">
            <v>0</v>
          </cell>
          <cell r="D1153">
            <v>0</v>
          </cell>
        </row>
        <row r="1154">
          <cell r="A1154" t="str">
            <v/>
          </cell>
          <cell r="B1154" t="str">
            <v/>
          </cell>
          <cell r="C1154">
            <v>0</v>
          </cell>
          <cell r="D1154">
            <v>0</v>
          </cell>
        </row>
        <row r="1155">
          <cell r="A1155" t="str">
            <v/>
          </cell>
          <cell r="B1155" t="str">
            <v/>
          </cell>
          <cell r="C1155">
            <v>0</v>
          </cell>
          <cell r="D1155">
            <v>0</v>
          </cell>
        </row>
        <row r="1156">
          <cell r="A1156" t="str">
            <v/>
          </cell>
          <cell r="B1156" t="str">
            <v/>
          </cell>
          <cell r="C1156">
            <v>0</v>
          </cell>
          <cell r="D1156">
            <v>0</v>
          </cell>
        </row>
        <row r="1157">
          <cell r="A1157" t="str">
            <v/>
          </cell>
          <cell r="B1157" t="str">
            <v/>
          </cell>
          <cell r="C1157">
            <v>0</v>
          </cell>
          <cell r="D1157">
            <v>0</v>
          </cell>
        </row>
        <row r="1158">
          <cell r="A1158" t="str">
            <v/>
          </cell>
          <cell r="B1158" t="str">
            <v/>
          </cell>
          <cell r="C1158">
            <v>0</v>
          </cell>
          <cell r="D1158">
            <v>0</v>
          </cell>
        </row>
        <row r="1159">
          <cell r="A1159" t="str">
            <v/>
          </cell>
          <cell r="B1159" t="str">
            <v/>
          </cell>
          <cell r="C1159">
            <v>0</v>
          </cell>
          <cell r="D1159">
            <v>0</v>
          </cell>
        </row>
        <row r="1160">
          <cell r="A1160" t="str">
            <v/>
          </cell>
          <cell r="B1160" t="str">
            <v/>
          </cell>
          <cell r="C1160">
            <v>0</v>
          </cell>
          <cell r="D1160">
            <v>0</v>
          </cell>
        </row>
        <row r="1161">
          <cell r="A1161" t="str">
            <v/>
          </cell>
          <cell r="B1161" t="str">
            <v/>
          </cell>
          <cell r="C1161">
            <v>0</v>
          </cell>
          <cell r="D1161">
            <v>0</v>
          </cell>
        </row>
        <row r="1162">
          <cell r="A1162" t="str">
            <v/>
          </cell>
          <cell r="B1162" t="str">
            <v/>
          </cell>
          <cell r="C1162">
            <v>0</v>
          </cell>
          <cell r="D1162">
            <v>0</v>
          </cell>
        </row>
        <row r="1163">
          <cell r="A1163" t="str">
            <v/>
          </cell>
          <cell r="B1163" t="str">
            <v/>
          </cell>
          <cell r="C1163">
            <v>0</v>
          </cell>
          <cell r="D1163">
            <v>0</v>
          </cell>
        </row>
        <row r="1164">
          <cell r="A1164" t="str">
            <v/>
          </cell>
          <cell r="B1164" t="str">
            <v/>
          </cell>
          <cell r="C1164">
            <v>0</v>
          </cell>
          <cell r="D1164">
            <v>0</v>
          </cell>
        </row>
        <row r="1165">
          <cell r="A1165" t="str">
            <v/>
          </cell>
          <cell r="B1165" t="str">
            <v/>
          </cell>
          <cell r="C1165">
            <v>0</v>
          </cell>
          <cell r="D1165">
            <v>0</v>
          </cell>
        </row>
        <row r="1166">
          <cell r="A1166" t="str">
            <v/>
          </cell>
          <cell r="B1166" t="str">
            <v/>
          </cell>
          <cell r="C1166">
            <v>0</v>
          </cell>
          <cell r="D1166">
            <v>0</v>
          </cell>
        </row>
        <row r="1167">
          <cell r="A1167" t="str">
            <v/>
          </cell>
          <cell r="B1167" t="str">
            <v/>
          </cell>
          <cell r="C1167">
            <v>0</v>
          </cell>
          <cell r="D1167">
            <v>0</v>
          </cell>
        </row>
        <row r="1168">
          <cell r="A1168" t="str">
            <v/>
          </cell>
          <cell r="B1168" t="str">
            <v/>
          </cell>
          <cell r="C1168">
            <v>0</v>
          </cell>
          <cell r="D1168">
            <v>0</v>
          </cell>
        </row>
        <row r="1169">
          <cell r="A1169" t="str">
            <v/>
          </cell>
          <cell r="B1169" t="str">
            <v/>
          </cell>
          <cell r="C1169">
            <v>0</v>
          </cell>
          <cell r="D1169">
            <v>0</v>
          </cell>
        </row>
        <row r="1170">
          <cell r="A1170" t="str">
            <v/>
          </cell>
          <cell r="B1170" t="str">
            <v/>
          </cell>
          <cell r="C1170">
            <v>0</v>
          </cell>
          <cell r="D1170">
            <v>0</v>
          </cell>
        </row>
        <row r="1171">
          <cell r="A1171" t="str">
            <v/>
          </cell>
          <cell r="B1171" t="str">
            <v/>
          </cell>
          <cell r="C1171">
            <v>0</v>
          </cell>
          <cell r="D1171">
            <v>0</v>
          </cell>
        </row>
        <row r="1172">
          <cell r="A1172" t="str">
            <v/>
          </cell>
          <cell r="B1172" t="str">
            <v/>
          </cell>
          <cell r="C1172">
            <v>0</v>
          </cell>
          <cell r="D1172">
            <v>0</v>
          </cell>
        </row>
        <row r="1173">
          <cell r="A1173" t="str">
            <v/>
          </cell>
          <cell r="B1173" t="str">
            <v/>
          </cell>
          <cell r="C1173">
            <v>0</v>
          </cell>
          <cell r="D1173">
            <v>0</v>
          </cell>
        </row>
        <row r="1174">
          <cell r="A1174" t="str">
            <v/>
          </cell>
          <cell r="B1174" t="str">
            <v/>
          </cell>
          <cell r="C1174">
            <v>0</v>
          </cell>
          <cell r="D1174">
            <v>0</v>
          </cell>
        </row>
        <row r="1175">
          <cell r="A1175" t="str">
            <v/>
          </cell>
          <cell r="B1175" t="str">
            <v/>
          </cell>
          <cell r="C1175">
            <v>0</v>
          </cell>
          <cell r="D1175">
            <v>0</v>
          </cell>
        </row>
        <row r="1176">
          <cell r="A1176" t="str">
            <v/>
          </cell>
          <cell r="B1176" t="str">
            <v/>
          </cell>
          <cell r="C1176">
            <v>0</v>
          </cell>
          <cell r="D1176">
            <v>0</v>
          </cell>
        </row>
        <row r="1177">
          <cell r="A1177" t="str">
            <v/>
          </cell>
          <cell r="B1177" t="str">
            <v/>
          </cell>
          <cell r="C1177">
            <v>0</v>
          </cell>
          <cell r="D1177">
            <v>0</v>
          </cell>
        </row>
        <row r="1178">
          <cell r="A1178" t="str">
            <v/>
          </cell>
          <cell r="B1178" t="str">
            <v/>
          </cell>
          <cell r="C1178">
            <v>0</v>
          </cell>
          <cell r="D1178">
            <v>0</v>
          </cell>
        </row>
        <row r="1179">
          <cell r="A1179" t="str">
            <v/>
          </cell>
          <cell r="B1179" t="str">
            <v/>
          </cell>
          <cell r="C1179">
            <v>0</v>
          </cell>
          <cell r="D1179">
            <v>0</v>
          </cell>
        </row>
        <row r="1180">
          <cell r="A1180" t="str">
            <v/>
          </cell>
          <cell r="B1180" t="str">
            <v/>
          </cell>
          <cell r="C1180">
            <v>0</v>
          </cell>
          <cell r="D1180">
            <v>0</v>
          </cell>
        </row>
        <row r="1181">
          <cell r="A1181" t="str">
            <v/>
          </cell>
          <cell r="B1181" t="str">
            <v/>
          </cell>
          <cell r="C1181">
            <v>0</v>
          </cell>
          <cell r="D1181">
            <v>0</v>
          </cell>
        </row>
        <row r="1182">
          <cell r="A1182" t="str">
            <v/>
          </cell>
          <cell r="B1182" t="str">
            <v/>
          </cell>
          <cell r="C1182">
            <v>0</v>
          </cell>
          <cell r="D1182">
            <v>0</v>
          </cell>
        </row>
        <row r="1183">
          <cell r="A1183" t="str">
            <v/>
          </cell>
          <cell r="B1183" t="str">
            <v/>
          </cell>
          <cell r="C1183">
            <v>0</v>
          </cell>
          <cell r="D1183">
            <v>0</v>
          </cell>
        </row>
        <row r="1184">
          <cell r="A1184" t="str">
            <v/>
          </cell>
          <cell r="B1184" t="str">
            <v/>
          </cell>
          <cell r="C1184">
            <v>0</v>
          </cell>
          <cell r="D1184">
            <v>0</v>
          </cell>
        </row>
        <row r="1185">
          <cell r="A1185" t="str">
            <v/>
          </cell>
          <cell r="B1185" t="str">
            <v/>
          </cell>
          <cell r="C1185">
            <v>0</v>
          </cell>
          <cell r="D1185">
            <v>0</v>
          </cell>
        </row>
        <row r="1186">
          <cell r="A1186" t="str">
            <v/>
          </cell>
          <cell r="B1186" t="str">
            <v/>
          </cell>
          <cell r="C1186">
            <v>0</v>
          </cell>
          <cell r="D1186">
            <v>0</v>
          </cell>
        </row>
        <row r="1187">
          <cell r="A1187" t="str">
            <v/>
          </cell>
          <cell r="B1187" t="str">
            <v/>
          </cell>
          <cell r="C1187">
            <v>0</v>
          </cell>
          <cell r="D1187">
            <v>0</v>
          </cell>
        </row>
        <row r="1188">
          <cell r="A1188" t="str">
            <v/>
          </cell>
          <cell r="B1188" t="str">
            <v/>
          </cell>
          <cell r="C1188">
            <v>0</v>
          </cell>
          <cell r="D1188">
            <v>0</v>
          </cell>
        </row>
        <row r="1189">
          <cell r="A1189" t="str">
            <v/>
          </cell>
          <cell r="B1189" t="str">
            <v/>
          </cell>
          <cell r="C1189">
            <v>0</v>
          </cell>
          <cell r="D1189">
            <v>0</v>
          </cell>
        </row>
        <row r="1190">
          <cell r="A1190" t="str">
            <v/>
          </cell>
          <cell r="B1190" t="str">
            <v/>
          </cell>
          <cell r="C1190">
            <v>0</v>
          </cell>
          <cell r="D1190">
            <v>0</v>
          </cell>
        </row>
        <row r="1191">
          <cell r="A1191" t="str">
            <v/>
          </cell>
          <cell r="B1191" t="str">
            <v/>
          </cell>
          <cell r="C1191">
            <v>0</v>
          </cell>
          <cell r="D1191">
            <v>0</v>
          </cell>
        </row>
        <row r="1192">
          <cell r="A1192" t="str">
            <v/>
          </cell>
          <cell r="B1192" t="str">
            <v/>
          </cell>
          <cell r="C1192">
            <v>0</v>
          </cell>
          <cell r="D1192">
            <v>0</v>
          </cell>
        </row>
        <row r="1193">
          <cell r="A1193" t="str">
            <v/>
          </cell>
          <cell r="B1193" t="str">
            <v/>
          </cell>
          <cell r="C1193">
            <v>0</v>
          </cell>
          <cell r="D1193">
            <v>0</v>
          </cell>
        </row>
        <row r="1194">
          <cell r="A1194" t="str">
            <v/>
          </cell>
          <cell r="B1194" t="str">
            <v/>
          </cell>
          <cell r="C1194">
            <v>0</v>
          </cell>
          <cell r="D1194">
            <v>0</v>
          </cell>
        </row>
        <row r="1195">
          <cell r="A1195" t="str">
            <v/>
          </cell>
          <cell r="B1195" t="str">
            <v/>
          </cell>
          <cell r="C1195">
            <v>0</v>
          </cell>
          <cell r="D1195">
            <v>0</v>
          </cell>
        </row>
        <row r="1196">
          <cell r="A1196" t="str">
            <v/>
          </cell>
          <cell r="B1196" t="str">
            <v/>
          </cell>
          <cell r="C1196">
            <v>0</v>
          </cell>
          <cell r="D1196">
            <v>0</v>
          </cell>
        </row>
        <row r="1197">
          <cell r="A1197" t="str">
            <v/>
          </cell>
          <cell r="B1197" t="str">
            <v/>
          </cell>
          <cell r="C1197">
            <v>0</v>
          </cell>
          <cell r="D1197">
            <v>0</v>
          </cell>
        </row>
        <row r="1198">
          <cell r="A1198" t="str">
            <v/>
          </cell>
          <cell r="B1198" t="str">
            <v/>
          </cell>
          <cell r="C1198">
            <v>0</v>
          </cell>
          <cell r="D1198">
            <v>0</v>
          </cell>
        </row>
        <row r="1199">
          <cell r="A1199" t="str">
            <v/>
          </cell>
          <cell r="B1199" t="str">
            <v/>
          </cell>
          <cell r="C1199">
            <v>0</v>
          </cell>
          <cell r="D1199">
            <v>0</v>
          </cell>
        </row>
        <row r="1200">
          <cell r="A1200" t="str">
            <v/>
          </cell>
          <cell r="B1200" t="str">
            <v/>
          </cell>
          <cell r="C1200">
            <v>0</v>
          </cell>
          <cell r="D1200">
            <v>0</v>
          </cell>
        </row>
        <row r="1201">
          <cell r="A1201" t="str">
            <v/>
          </cell>
          <cell r="B1201" t="str">
            <v/>
          </cell>
          <cell r="C1201">
            <v>0</v>
          </cell>
          <cell r="D1201">
            <v>0</v>
          </cell>
        </row>
        <row r="1202">
          <cell r="A1202" t="str">
            <v/>
          </cell>
          <cell r="B1202" t="str">
            <v/>
          </cell>
          <cell r="C1202">
            <v>0</v>
          </cell>
          <cell r="D1202">
            <v>0</v>
          </cell>
        </row>
        <row r="1203">
          <cell r="A1203" t="str">
            <v/>
          </cell>
          <cell r="B1203" t="str">
            <v/>
          </cell>
          <cell r="C1203">
            <v>0</v>
          </cell>
          <cell r="D1203">
            <v>0</v>
          </cell>
        </row>
        <row r="1204">
          <cell r="A1204" t="str">
            <v/>
          </cell>
          <cell r="B1204" t="str">
            <v/>
          </cell>
          <cell r="C1204">
            <v>0</v>
          </cell>
          <cell r="D1204">
            <v>0</v>
          </cell>
        </row>
        <row r="1205">
          <cell r="A1205" t="str">
            <v/>
          </cell>
          <cell r="B1205" t="str">
            <v/>
          </cell>
          <cell r="C1205">
            <v>0</v>
          </cell>
          <cell r="D1205">
            <v>0</v>
          </cell>
        </row>
        <row r="1206">
          <cell r="A1206" t="str">
            <v/>
          </cell>
          <cell r="B1206" t="str">
            <v/>
          </cell>
          <cell r="C1206">
            <v>0</v>
          </cell>
          <cell r="D1206">
            <v>0</v>
          </cell>
        </row>
        <row r="1207">
          <cell r="A1207" t="str">
            <v/>
          </cell>
          <cell r="B1207" t="str">
            <v/>
          </cell>
          <cell r="C1207">
            <v>0</v>
          </cell>
          <cell r="D1207">
            <v>0</v>
          </cell>
        </row>
        <row r="1208">
          <cell r="A1208" t="str">
            <v/>
          </cell>
          <cell r="B1208" t="str">
            <v/>
          </cell>
          <cell r="C1208">
            <v>0</v>
          </cell>
          <cell r="D1208">
            <v>0</v>
          </cell>
        </row>
        <row r="1209">
          <cell r="A1209" t="str">
            <v/>
          </cell>
          <cell r="B1209" t="str">
            <v/>
          </cell>
          <cell r="C1209">
            <v>0</v>
          </cell>
          <cell r="D1209">
            <v>0</v>
          </cell>
        </row>
        <row r="1210">
          <cell r="A1210" t="str">
            <v/>
          </cell>
          <cell r="B1210" t="str">
            <v/>
          </cell>
          <cell r="C1210">
            <v>0</v>
          </cell>
          <cell r="D1210">
            <v>0</v>
          </cell>
        </row>
        <row r="1211">
          <cell r="A1211" t="str">
            <v/>
          </cell>
          <cell r="B1211" t="str">
            <v/>
          </cell>
          <cell r="C1211">
            <v>0</v>
          </cell>
          <cell r="D1211">
            <v>0</v>
          </cell>
        </row>
        <row r="1212">
          <cell r="A1212" t="str">
            <v/>
          </cell>
          <cell r="B1212" t="str">
            <v/>
          </cell>
          <cell r="C1212">
            <v>0</v>
          </cell>
          <cell r="D1212">
            <v>0</v>
          </cell>
        </row>
        <row r="1213">
          <cell r="A1213" t="str">
            <v/>
          </cell>
          <cell r="B1213" t="str">
            <v/>
          </cell>
          <cell r="C1213">
            <v>0</v>
          </cell>
          <cell r="D1213">
            <v>0</v>
          </cell>
        </row>
        <row r="1214">
          <cell r="A1214" t="str">
            <v/>
          </cell>
          <cell r="B1214" t="str">
            <v/>
          </cell>
          <cell r="C1214">
            <v>0</v>
          </cell>
          <cell r="D1214">
            <v>0</v>
          </cell>
        </row>
        <row r="1215">
          <cell r="A1215" t="str">
            <v/>
          </cell>
          <cell r="B1215" t="str">
            <v/>
          </cell>
          <cell r="C1215">
            <v>0</v>
          </cell>
          <cell r="D1215">
            <v>0</v>
          </cell>
        </row>
        <row r="1216">
          <cell r="A1216" t="str">
            <v/>
          </cell>
          <cell r="B1216" t="str">
            <v/>
          </cell>
          <cell r="C1216">
            <v>0</v>
          </cell>
          <cell r="D1216">
            <v>0</v>
          </cell>
        </row>
        <row r="1217">
          <cell r="A1217" t="str">
            <v/>
          </cell>
          <cell r="B1217" t="str">
            <v/>
          </cell>
          <cell r="C1217">
            <v>0</v>
          </cell>
          <cell r="D1217">
            <v>0</v>
          </cell>
        </row>
        <row r="1218">
          <cell r="A1218" t="str">
            <v/>
          </cell>
          <cell r="B1218" t="str">
            <v/>
          </cell>
          <cell r="C1218">
            <v>0</v>
          </cell>
          <cell r="D1218">
            <v>0</v>
          </cell>
        </row>
        <row r="1219">
          <cell r="A1219" t="str">
            <v/>
          </cell>
          <cell r="B1219" t="str">
            <v/>
          </cell>
          <cell r="C1219">
            <v>0</v>
          </cell>
          <cell r="D1219">
            <v>0</v>
          </cell>
        </row>
        <row r="1220">
          <cell r="A1220" t="str">
            <v/>
          </cell>
          <cell r="B1220" t="str">
            <v/>
          </cell>
          <cell r="C1220">
            <v>0</v>
          </cell>
          <cell r="D1220">
            <v>0</v>
          </cell>
        </row>
        <row r="1221">
          <cell r="A1221" t="str">
            <v/>
          </cell>
          <cell r="B1221" t="str">
            <v/>
          </cell>
          <cell r="C1221">
            <v>0</v>
          </cell>
          <cell r="D1221">
            <v>0</v>
          </cell>
        </row>
        <row r="1222">
          <cell r="A1222" t="str">
            <v/>
          </cell>
          <cell r="B1222" t="str">
            <v/>
          </cell>
          <cell r="C1222">
            <v>0</v>
          </cell>
          <cell r="D1222">
            <v>0</v>
          </cell>
        </row>
        <row r="1223">
          <cell r="A1223" t="str">
            <v/>
          </cell>
          <cell r="B1223" t="str">
            <v/>
          </cell>
          <cell r="C1223">
            <v>0</v>
          </cell>
          <cell r="D1223">
            <v>0</v>
          </cell>
        </row>
        <row r="1224">
          <cell r="A1224" t="str">
            <v/>
          </cell>
          <cell r="B1224" t="str">
            <v/>
          </cell>
          <cell r="C1224">
            <v>0</v>
          </cell>
          <cell r="D1224">
            <v>0</v>
          </cell>
        </row>
        <row r="1225">
          <cell r="A1225" t="str">
            <v/>
          </cell>
          <cell r="B1225" t="str">
            <v/>
          </cell>
          <cell r="C1225">
            <v>0</v>
          </cell>
          <cell r="D1225">
            <v>0</v>
          </cell>
        </row>
        <row r="1226">
          <cell r="A1226" t="str">
            <v/>
          </cell>
          <cell r="B1226" t="str">
            <v/>
          </cell>
          <cell r="C1226">
            <v>0</v>
          </cell>
          <cell r="D1226">
            <v>0</v>
          </cell>
        </row>
        <row r="1227">
          <cell r="A1227" t="str">
            <v/>
          </cell>
          <cell r="B1227" t="str">
            <v/>
          </cell>
          <cell r="C1227">
            <v>0</v>
          </cell>
          <cell r="D1227">
            <v>0</v>
          </cell>
        </row>
        <row r="1228">
          <cell r="A1228" t="str">
            <v/>
          </cell>
          <cell r="B1228" t="str">
            <v/>
          </cell>
          <cell r="C1228">
            <v>0</v>
          </cell>
          <cell r="D1228">
            <v>0</v>
          </cell>
        </row>
        <row r="1229">
          <cell r="A1229" t="str">
            <v/>
          </cell>
          <cell r="B1229" t="str">
            <v/>
          </cell>
          <cell r="C1229">
            <v>0</v>
          </cell>
          <cell r="D1229">
            <v>0</v>
          </cell>
        </row>
        <row r="1230">
          <cell r="A1230" t="str">
            <v/>
          </cell>
          <cell r="B1230" t="str">
            <v/>
          </cell>
          <cell r="C1230">
            <v>0</v>
          </cell>
          <cell r="D1230">
            <v>0</v>
          </cell>
        </row>
        <row r="1231">
          <cell r="A1231" t="str">
            <v/>
          </cell>
          <cell r="B1231" t="str">
            <v/>
          </cell>
          <cell r="C1231">
            <v>0</v>
          </cell>
          <cell r="D1231">
            <v>0</v>
          </cell>
        </row>
        <row r="1232">
          <cell r="A1232" t="str">
            <v/>
          </cell>
          <cell r="B1232" t="str">
            <v/>
          </cell>
          <cell r="C1232">
            <v>0</v>
          </cell>
          <cell r="D1232">
            <v>0</v>
          </cell>
        </row>
        <row r="1233">
          <cell r="A1233" t="str">
            <v/>
          </cell>
          <cell r="B1233" t="str">
            <v/>
          </cell>
          <cell r="C1233">
            <v>0</v>
          </cell>
          <cell r="D1233">
            <v>0</v>
          </cell>
        </row>
        <row r="1234">
          <cell r="A1234" t="str">
            <v/>
          </cell>
          <cell r="B1234" t="str">
            <v/>
          </cell>
          <cell r="C1234">
            <v>0</v>
          </cell>
          <cell r="D1234">
            <v>0</v>
          </cell>
        </row>
        <row r="1235">
          <cell r="A1235" t="str">
            <v/>
          </cell>
          <cell r="B1235" t="str">
            <v/>
          </cell>
          <cell r="C1235">
            <v>0</v>
          </cell>
          <cell r="D1235">
            <v>0</v>
          </cell>
        </row>
        <row r="1236">
          <cell r="A1236" t="str">
            <v/>
          </cell>
          <cell r="B1236" t="str">
            <v/>
          </cell>
          <cell r="C1236">
            <v>0</v>
          </cell>
          <cell r="D1236">
            <v>0</v>
          </cell>
        </row>
        <row r="1237">
          <cell r="A1237" t="str">
            <v/>
          </cell>
          <cell r="B1237" t="str">
            <v/>
          </cell>
          <cell r="C1237">
            <v>0</v>
          </cell>
          <cell r="D1237">
            <v>0</v>
          </cell>
        </row>
        <row r="1238">
          <cell r="A1238" t="str">
            <v/>
          </cell>
          <cell r="B1238" t="str">
            <v/>
          </cell>
          <cell r="C1238">
            <v>0</v>
          </cell>
          <cell r="D1238">
            <v>0</v>
          </cell>
        </row>
        <row r="1239">
          <cell r="A1239" t="str">
            <v/>
          </cell>
          <cell r="B1239" t="str">
            <v/>
          </cell>
          <cell r="C1239">
            <v>0</v>
          </cell>
          <cell r="D1239">
            <v>0</v>
          </cell>
        </row>
        <row r="1240">
          <cell r="A1240" t="str">
            <v/>
          </cell>
          <cell r="B1240" t="str">
            <v/>
          </cell>
          <cell r="C1240">
            <v>0</v>
          </cell>
          <cell r="D1240">
            <v>0</v>
          </cell>
        </row>
        <row r="1241">
          <cell r="A1241" t="str">
            <v/>
          </cell>
          <cell r="B1241" t="str">
            <v/>
          </cell>
          <cell r="C1241">
            <v>0</v>
          </cell>
          <cell r="D1241">
            <v>0</v>
          </cell>
        </row>
        <row r="1242">
          <cell r="A1242" t="str">
            <v/>
          </cell>
          <cell r="B1242" t="str">
            <v/>
          </cell>
          <cell r="C1242">
            <v>0</v>
          </cell>
          <cell r="D1242">
            <v>0</v>
          </cell>
        </row>
        <row r="1243">
          <cell r="A1243" t="str">
            <v/>
          </cell>
          <cell r="B1243" t="str">
            <v/>
          </cell>
          <cell r="C1243">
            <v>0</v>
          </cell>
          <cell r="D1243">
            <v>0</v>
          </cell>
        </row>
        <row r="1244">
          <cell r="A1244" t="str">
            <v/>
          </cell>
          <cell r="B1244" t="str">
            <v/>
          </cell>
          <cell r="C1244">
            <v>0</v>
          </cell>
          <cell r="D1244">
            <v>0</v>
          </cell>
        </row>
        <row r="1245">
          <cell r="A1245" t="str">
            <v/>
          </cell>
          <cell r="B1245" t="str">
            <v/>
          </cell>
          <cell r="C1245">
            <v>0</v>
          </cell>
          <cell r="D1245">
            <v>0</v>
          </cell>
        </row>
        <row r="1246">
          <cell r="A1246" t="str">
            <v/>
          </cell>
          <cell r="B1246" t="str">
            <v/>
          </cell>
          <cell r="C1246">
            <v>0</v>
          </cell>
          <cell r="D1246">
            <v>0</v>
          </cell>
        </row>
        <row r="1247">
          <cell r="A1247" t="str">
            <v/>
          </cell>
          <cell r="B1247" t="str">
            <v/>
          </cell>
          <cell r="C1247">
            <v>0</v>
          </cell>
          <cell r="D1247">
            <v>0</v>
          </cell>
        </row>
        <row r="1248">
          <cell r="A1248" t="str">
            <v/>
          </cell>
          <cell r="B1248" t="str">
            <v/>
          </cell>
          <cell r="C1248">
            <v>0</v>
          </cell>
          <cell r="D1248">
            <v>0</v>
          </cell>
        </row>
        <row r="1249">
          <cell r="A1249" t="str">
            <v/>
          </cell>
          <cell r="B1249" t="str">
            <v/>
          </cell>
          <cell r="C1249">
            <v>0</v>
          </cell>
          <cell r="D1249">
            <v>0</v>
          </cell>
        </row>
        <row r="1250">
          <cell r="A1250" t="str">
            <v/>
          </cell>
          <cell r="B1250" t="str">
            <v/>
          </cell>
          <cell r="C1250">
            <v>0</v>
          </cell>
          <cell r="D1250">
            <v>0</v>
          </cell>
        </row>
        <row r="1251">
          <cell r="A1251" t="str">
            <v/>
          </cell>
          <cell r="B1251" t="str">
            <v/>
          </cell>
          <cell r="C1251">
            <v>0</v>
          </cell>
          <cell r="D1251">
            <v>0</v>
          </cell>
        </row>
        <row r="1252">
          <cell r="A1252" t="str">
            <v/>
          </cell>
          <cell r="B1252" t="str">
            <v/>
          </cell>
          <cell r="C1252">
            <v>0</v>
          </cell>
          <cell r="D1252">
            <v>0</v>
          </cell>
        </row>
        <row r="1253">
          <cell r="A1253" t="str">
            <v/>
          </cell>
          <cell r="B1253" t="str">
            <v/>
          </cell>
          <cell r="C1253">
            <v>0</v>
          </cell>
          <cell r="D1253">
            <v>0</v>
          </cell>
        </row>
        <row r="1254">
          <cell r="A1254" t="str">
            <v/>
          </cell>
          <cell r="B1254" t="str">
            <v/>
          </cell>
          <cell r="C1254">
            <v>0</v>
          </cell>
          <cell r="D1254">
            <v>0</v>
          </cell>
        </row>
        <row r="1255">
          <cell r="A1255" t="str">
            <v/>
          </cell>
          <cell r="B1255" t="str">
            <v/>
          </cell>
          <cell r="C1255">
            <v>0</v>
          </cell>
          <cell r="D1255">
            <v>0</v>
          </cell>
        </row>
        <row r="1256">
          <cell r="A1256" t="str">
            <v/>
          </cell>
          <cell r="B1256" t="str">
            <v/>
          </cell>
          <cell r="C1256">
            <v>0</v>
          </cell>
          <cell r="D1256">
            <v>0</v>
          </cell>
        </row>
        <row r="1257">
          <cell r="A1257" t="str">
            <v/>
          </cell>
          <cell r="B1257" t="str">
            <v/>
          </cell>
          <cell r="C1257">
            <v>0</v>
          </cell>
          <cell r="D1257">
            <v>0</v>
          </cell>
        </row>
        <row r="1258">
          <cell r="A1258" t="str">
            <v/>
          </cell>
          <cell r="B1258" t="str">
            <v/>
          </cell>
          <cell r="C1258">
            <v>0</v>
          </cell>
          <cell r="D1258">
            <v>0</v>
          </cell>
        </row>
        <row r="1259">
          <cell r="A1259" t="str">
            <v/>
          </cell>
          <cell r="B1259" t="str">
            <v/>
          </cell>
          <cell r="C1259">
            <v>0</v>
          </cell>
          <cell r="D1259">
            <v>0</v>
          </cell>
        </row>
        <row r="1260">
          <cell r="A1260" t="str">
            <v/>
          </cell>
          <cell r="B1260" t="str">
            <v/>
          </cell>
          <cell r="C1260">
            <v>0</v>
          </cell>
          <cell r="D1260">
            <v>0</v>
          </cell>
        </row>
        <row r="1261">
          <cell r="A1261" t="str">
            <v/>
          </cell>
          <cell r="B1261" t="str">
            <v/>
          </cell>
          <cell r="C1261">
            <v>0</v>
          </cell>
          <cell r="D1261">
            <v>0</v>
          </cell>
        </row>
        <row r="1262">
          <cell r="A1262" t="str">
            <v/>
          </cell>
          <cell r="B1262" t="str">
            <v/>
          </cell>
          <cell r="C1262">
            <v>0</v>
          </cell>
          <cell r="D1262">
            <v>0</v>
          </cell>
        </row>
        <row r="1263">
          <cell r="A1263" t="str">
            <v/>
          </cell>
          <cell r="B1263" t="str">
            <v/>
          </cell>
          <cell r="C1263">
            <v>0</v>
          </cell>
          <cell r="D1263">
            <v>0</v>
          </cell>
        </row>
        <row r="1264">
          <cell r="A1264" t="str">
            <v/>
          </cell>
          <cell r="B1264" t="str">
            <v/>
          </cell>
          <cell r="C1264">
            <v>0</v>
          </cell>
          <cell r="D1264">
            <v>0</v>
          </cell>
        </row>
        <row r="1265">
          <cell r="A1265" t="str">
            <v/>
          </cell>
          <cell r="B1265" t="str">
            <v/>
          </cell>
          <cell r="C1265">
            <v>0</v>
          </cell>
          <cell r="D1265">
            <v>0</v>
          </cell>
        </row>
        <row r="1266">
          <cell r="A1266" t="str">
            <v/>
          </cell>
          <cell r="B1266" t="str">
            <v/>
          </cell>
          <cell r="C1266">
            <v>0</v>
          </cell>
          <cell r="D1266">
            <v>0</v>
          </cell>
        </row>
        <row r="1267">
          <cell r="A1267" t="str">
            <v/>
          </cell>
          <cell r="B1267" t="str">
            <v/>
          </cell>
          <cell r="C1267">
            <v>0</v>
          </cell>
          <cell r="D1267">
            <v>0</v>
          </cell>
        </row>
        <row r="1268">
          <cell r="A1268" t="str">
            <v/>
          </cell>
          <cell r="B1268" t="str">
            <v/>
          </cell>
          <cell r="C1268">
            <v>0</v>
          </cell>
          <cell r="D1268">
            <v>0</v>
          </cell>
        </row>
        <row r="1269">
          <cell r="A1269" t="str">
            <v/>
          </cell>
          <cell r="B1269" t="str">
            <v/>
          </cell>
          <cell r="C1269">
            <v>0</v>
          </cell>
          <cell r="D1269">
            <v>0</v>
          </cell>
        </row>
        <row r="1270">
          <cell r="A1270" t="str">
            <v/>
          </cell>
          <cell r="B1270" t="str">
            <v/>
          </cell>
          <cell r="C1270">
            <v>0</v>
          </cell>
          <cell r="D1270">
            <v>0</v>
          </cell>
        </row>
        <row r="1271">
          <cell r="A1271" t="str">
            <v/>
          </cell>
          <cell r="B1271" t="str">
            <v/>
          </cell>
          <cell r="C1271">
            <v>0</v>
          </cell>
          <cell r="D1271">
            <v>0</v>
          </cell>
        </row>
        <row r="1272">
          <cell r="A1272" t="str">
            <v/>
          </cell>
          <cell r="B1272" t="str">
            <v/>
          </cell>
          <cell r="C1272">
            <v>0</v>
          </cell>
          <cell r="D1272">
            <v>0</v>
          </cell>
        </row>
        <row r="1273">
          <cell r="A1273" t="str">
            <v/>
          </cell>
          <cell r="B1273" t="str">
            <v/>
          </cell>
          <cell r="C1273">
            <v>0</v>
          </cell>
          <cell r="D1273">
            <v>0</v>
          </cell>
        </row>
        <row r="1274">
          <cell r="A1274" t="str">
            <v/>
          </cell>
          <cell r="B1274" t="str">
            <v/>
          </cell>
          <cell r="C1274">
            <v>0</v>
          </cell>
          <cell r="D1274">
            <v>0</v>
          </cell>
        </row>
        <row r="1275">
          <cell r="A1275" t="str">
            <v/>
          </cell>
          <cell r="B1275" t="str">
            <v/>
          </cell>
          <cell r="C1275">
            <v>0</v>
          </cell>
          <cell r="D1275">
            <v>0</v>
          </cell>
        </row>
        <row r="1276">
          <cell r="A1276" t="str">
            <v/>
          </cell>
          <cell r="B1276" t="str">
            <v/>
          </cell>
          <cell r="C1276">
            <v>0</v>
          </cell>
          <cell r="D1276">
            <v>0</v>
          </cell>
        </row>
        <row r="1277">
          <cell r="A1277" t="str">
            <v/>
          </cell>
          <cell r="B1277" t="str">
            <v/>
          </cell>
          <cell r="C1277">
            <v>0</v>
          </cell>
          <cell r="D1277">
            <v>0</v>
          </cell>
        </row>
        <row r="1278">
          <cell r="A1278" t="str">
            <v/>
          </cell>
          <cell r="B1278" t="str">
            <v/>
          </cell>
          <cell r="C1278">
            <v>0</v>
          </cell>
          <cell r="D1278">
            <v>0</v>
          </cell>
        </row>
        <row r="1279">
          <cell r="A1279" t="str">
            <v/>
          </cell>
          <cell r="B1279" t="str">
            <v/>
          </cell>
          <cell r="C1279">
            <v>0</v>
          </cell>
          <cell r="D1279">
            <v>0</v>
          </cell>
        </row>
        <row r="1280">
          <cell r="A1280" t="str">
            <v/>
          </cell>
          <cell r="B1280" t="str">
            <v/>
          </cell>
          <cell r="C1280">
            <v>0</v>
          </cell>
          <cell r="D1280">
            <v>0</v>
          </cell>
        </row>
        <row r="1281">
          <cell r="A1281" t="str">
            <v/>
          </cell>
          <cell r="B1281" t="str">
            <v/>
          </cell>
          <cell r="C1281">
            <v>0</v>
          </cell>
          <cell r="D1281">
            <v>0</v>
          </cell>
        </row>
        <row r="1282">
          <cell r="A1282" t="str">
            <v/>
          </cell>
          <cell r="B1282" t="str">
            <v/>
          </cell>
          <cell r="C1282">
            <v>0</v>
          </cell>
          <cell r="D1282">
            <v>0</v>
          </cell>
        </row>
        <row r="1283">
          <cell r="A1283" t="str">
            <v/>
          </cell>
          <cell r="B1283" t="str">
            <v/>
          </cell>
          <cell r="C1283">
            <v>0</v>
          </cell>
          <cell r="D1283">
            <v>0</v>
          </cell>
        </row>
        <row r="1284">
          <cell r="A1284" t="str">
            <v/>
          </cell>
          <cell r="B1284" t="str">
            <v/>
          </cell>
          <cell r="C1284">
            <v>0</v>
          </cell>
          <cell r="D1284">
            <v>0</v>
          </cell>
        </row>
        <row r="1285">
          <cell r="A1285" t="str">
            <v/>
          </cell>
          <cell r="B1285" t="str">
            <v/>
          </cell>
          <cell r="C1285">
            <v>0</v>
          </cell>
          <cell r="D1285">
            <v>0</v>
          </cell>
        </row>
        <row r="1286">
          <cell r="A1286" t="str">
            <v/>
          </cell>
          <cell r="B1286" t="str">
            <v/>
          </cell>
          <cell r="C1286">
            <v>0</v>
          </cell>
          <cell r="D1286">
            <v>0</v>
          </cell>
        </row>
        <row r="1287">
          <cell r="A1287" t="str">
            <v/>
          </cell>
          <cell r="B1287" t="str">
            <v/>
          </cell>
          <cell r="C1287">
            <v>0</v>
          </cell>
          <cell r="D1287">
            <v>0</v>
          </cell>
        </row>
        <row r="1288">
          <cell r="A1288" t="str">
            <v/>
          </cell>
          <cell r="B1288" t="str">
            <v/>
          </cell>
          <cell r="C1288">
            <v>0</v>
          </cell>
          <cell r="D1288">
            <v>0</v>
          </cell>
        </row>
        <row r="1289">
          <cell r="A1289" t="str">
            <v/>
          </cell>
          <cell r="B1289" t="str">
            <v/>
          </cell>
          <cell r="C1289">
            <v>0</v>
          </cell>
          <cell r="D1289">
            <v>0</v>
          </cell>
        </row>
        <row r="1290">
          <cell r="A1290" t="str">
            <v/>
          </cell>
          <cell r="B1290" t="str">
            <v/>
          </cell>
          <cell r="C1290">
            <v>0</v>
          </cell>
          <cell r="D1290">
            <v>0</v>
          </cell>
        </row>
        <row r="1291">
          <cell r="A1291" t="str">
            <v/>
          </cell>
          <cell r="B1291" t="str">
            <v/>
          </cell>
          <cell r="C1291">
            <v>0</v>
          </cell>
          <cell r="D1291">
            <v>0</v>
          </cell>
        </row>
        <row r="1292">
          <cell r="A1292" t="str">
            <v/>
          </cell>
          <cell r="B1292" t="str">
            <v/>
          </cell>
          <cell r="C1292">
            <v>0</v>
          </cell>
          <cell r="D1292">
            <v>0</v>
          </cell>
        </row>
        <row r="1293">
          <cell r="A1293" t="str">
            <v/>
          </cell>
          <cell r="B1293" t="str">
            <v/>
          </cell>
          <cell r="C1293">
            <v>0</v>
          </cell>
          <cell r="D1293">
            <v>0</v>
          </cell>
        </row>
        <row r="1294">
          <cell r="A1294" t="str">
            <v/>
          </cell>
          <cell r="B1294" t="str">
            <v/>
          </cell>
          <cell r="C1294">
            <v>0</v>
          </cell>
          <cell r="D1294">
            <v>0</v>
          </cell>
        </row>
        <row r="1295">
          <cell r="A1295" t="str">
            <v/>
          </cell>
          <cell r="B1295" t="str">
            <v/>
          </cell>
          <cell r="C1295">
            <v>0</v>
          </cell>
          <cell r="D1295">
            <v>0</v>
          </cell>
        </row>
        <row r="1296">
          <cell r="A1296" t="str">
            <v/>
          </cell>
          <cell r="B1296" t="str">
            <v/>
          </cell>
          <cell r="C1296">
            <v>0</v>
          </cell>
          <cell r="D1296">
            <v>0</v>
          </cell>
        </row>
        <row r="1297">
          <cell r="A1297" t="str">
            <v/>
          </cell>
          <cell r="B1297" t="str">
            <v/>
          </cell>
          <cell r="C1297">
            <v>0</v>
          </cell>
          <cell r="D1297">
            <v>0</v>
          </cell>
        </row>
        <row r="1298">
          <cell r="A1298" t="str">
            <v/>
          </cell>
          <cell r="B1298" t="str">
            <v/>
          </cell>
          <cell r="C1298">
            <v>0</v>
          </cell>
          <cell r="D1298">
            <v>0</v>
          </cell>
        </row>
        <row r="1299">
          <cell r="A1299" t="str">
            <v/>
          </cell>
          <cell r="B1299" t="str">
            <v/>
          </cell>
          <cell r="C1299">
            <v>0</v>
          </cell>
          <cell r="D1299">
            <v>0</v>
          </cell>
        </row>
        <row r="1300">
          <cell r="A1300" t="str">
            <v/>
          </cell>
          <cell r="B1300" t="str">
            <v/>
          </cell>
          <cell r="C1300">
            <v>0</v>
          </cell>
          <cell r="D1300">
            <v>0</v>
          </cell>
        </row>
        <row r="1301">
          <cell r="A1301" t="str">
            <v/>
          </cell>
          <cell r="B1301" t="str">
            <v/>
          </cell>
          <cell r="C1301">
            <v>0</v>
          </cell>
          <cell r="D1301">
            <v>0</v>
          </cell>
        </row>
        <row r="1302">
          <cell r="A1302" t="str">
            <v/>
          </cell>
          <cell r="B1302" t="str">
            <v/>
          </cell>
          <cell r="C1302">
            <v>0</v>
          </cell>
          <cell r="D1302">
            <v>0</v>
          </cell>
        </row>
        <row r="1303">
          <cell r="A1303" t="str">
            <v/>
          </cell>
          <cell r="B1303" t="str">
            <v/>
          </cell>
          <cell r="C1303">
            <v>0</v>
          </cell>
          <cell r="D1303">
            <v>0</v>
          </cell>
        </row>
        <row r="1304">
          <cell r="A1304" t="str">
            <v/>
          </cell>
          <cell r="B1304" t="str">
            <v/>
          </cell>
          <cell r="C1304">
            <v>0</v>
          </cell>
          <cell r="D1304">
            <v>0</v>
          </cell>
        </row>
        <row r="1305">
          <cell r="A1305" t="str">
            <v/>
          </cell>
          <cell r="B1305" t="str">
            <v/>
          </cell>
          <cell r="C1305">
            <v>0</v>
          </cell>
          <cell r="D1305">
            <v>0</v>
          </cell>
        </row>
        <row r="1306">
          <cell r="A1306" t="str">
            <v/>
          </cell>
          <cell r="B1306" t="str">
            <v/>
          </cell>
          <cell r="C1306">
            <v>0</v>
          </cell>
          <cell r="D1306">
            <v>0</v>
          </cell>
        </row>
        <row r="1307">
          <cell r="A1307" t="str">
            <v/>
          </cell>
          <cell r="B1307" t="str">
            <v/>
          </cell>
          <cell r="C1307">
            <v>0</v>
          </cell>
          <cell r="D1307">
            <v>0</v>
          </cell>
        </row>
        <row r="1308">
          <cell r="A1308" t="str">
            <v/>
          </cell>
          <cell r="B1308" t="str">
            <v/>
          </cell>
          <cell r="C1308">
            <v>0</v>
          </cell>
          <cell r="D1308">
            <v>0</v>
          </cell>
        </row>
        <row r="1309">
          <cell r="A1309" t="str">
            <v/>
          </cell>
          <cell r="B1309" t="str">
            <v/>
          </cell>
          <cell r="C1309">
            <v>0</v>
          </cell>
          <cell r="D1309">
            <v>0</v>
          </cell>
        </row>
        <row r="1310">
          <cell r="A1310" t="str">
            <v/>
          </cell>
          <cell r="B1310" t="str">
            <v/>
          </cell>
          <cell r="C1310">
            <v>0</v>
          </cell>
          <cell r="D1310">
            <v>0</v>
          </cell>
        </row>
        <row r="1311">
          <cell r="A1311" t="str">
            <v/>
          </cell>
          <cell r="B1311" t="str">
            <v/>
          </cell>
          <cell r="C1311">
            <v>0</v>
          </cell>
          <cell r="D1311">
            <v>0</v>
          </cell>
        </row>
        <row r="1312">
          <cell r="A1312" t="str">
            <v/>
          </cell>
          <cell r="B1312" t="str">
            <v/>
          </cell>
          <cell r="C1312">
            <v>0</v>
          </cell>
          <cell r="D1312">
            <v>0</v>
          </cell>
        </row>
        <row r="1313">
          <cell r="A1313" t="str">
            <v/>
          </cell>
          <cell r="B1313" t="str">
            <v/>
          </cell>
          <cell r="C1313">
            <v>0</v>
          </cell>
          <cell r="D1313">
            <v>0</v>
          </cell>
        </row>
        <row r="1314">
          <cell r="A1314" t="str">
            <v/>
          </cell>
          <cell r="B1314" t="str">
            <v/>
          </cell>
          <cell r="C1314">
            <v>0</v>
          </cell>
          <cell r="D1314">
            <v>0</v>
          </cell>
        </row>
        <row r="1315">
          <cell r="A1315" t="str">
            <v/>
          </cell>
          <cell r="B1315" t="str">
            <v/>
          </cell>
          <cell r="C1315">
            <v>0</v>
          </cell>
          <cell r="D1315">
            <v>0</v>
          </cell>
        </row>
        <row r="1316">
          <cell r="A1316" t="str">
            <v/>
          </cell>
          <cell r="B1316" t="str">
            <v/>
          </cell>
          <cell r="C1316">
            <v>0</v>
          </cell>
          <cell r="D1316">
            <v>0</v>
          </cell>
        </row>
        <row r="1317">
          <cell r="A1317" t="str">
            <v/>
          </cell>
          <cell r="B1317" t="str">
            <v/>
          </cell>
          <cell r="C1317">
            <v>0</v>
          </cell>
          <cell r="D1317">
            <v>0</v>
          </cell>
        </row>
        <row r="1318">
          <cell r="A1318" t="str">
            <v/>
          </cell>
          <cell r="B1318" t="str">
            <v/>
          </cell>
          <cell r="C1318">
            <v>0</v>
          </cell>
          <cell r="D1318">
            <v>0</v>
          </cell>
        </row>
        <row r="1319">
          <cell r="A1319" t="str">
            <v/>
          </cell>
          <cell r="B1319" t="str">
            <v/>
          </cell>
          <cell r="C1319">
            <v>0</v>
          </cell>
          <cell r="D1319">
            <v>0</v>
          </cell>
        </row>
        <row r="1320">
          <cell r="A1320" t="str">
            <v/>
          </cell>
          <cell r="B1320" t="str">
            <v/>
          </cell>
          <cell r="C1320">
            <v>0</v>
          </cell>
          <cell r="D1320">
            <v>0</v>
          </cell>
        </row>
        <row r="1321">
          <cell r="A1321" t="str">
            <v/>
          </cell>
          <cell r="B1321" t="str">
            <v/>
          </cell>
          <cell r="C1321">
            <v>0</v>
          </cell>
          <cell r="D1321">
            <v>0</v>
          </cell>
        </row>
        <row r="1322">
          <cell r="A1322" t="str">
            <v/>
          </cell>
          <cell r="B1322" t="str">
            <v/>
          </cell>
          <cell r="C1322">
            <v>0</v>
          </cell>
          <cell r="D1322">
            <v>0</v>
          </cell>
        </row>
        <row r="1323">
          <cell r="A1323" t="str">
            <v/>
          </cell>
          <cell r="B1323" t="str">
            <v/>
          </cell>
          <cell r="C1323">
            <v>0</v>
          </cell>
          <cell r="D1323">
            <v>0</v>
          </cell>
        </row>
        <row r="1324">
          <cell r="A1324" t="str">
            <v/>
          </cell>
          <cell r="B1324" t="str">
            <v/>
          </cell>
          <cell r="C1324">
            <v>0</v>
          </cell>
          <cell r="D1324">
            <v>0</v>
          </cell>
        </row>
        <row r="1325">
          <cell r="A1325" t="str">
            <v/>
          </cell>
          <cell r="B1325" t="str">
            <v/>
          </cell>
          <cell r="C1325">
            <v>0</v>
          </cell>
          <cell r="D1325">
            <v>0</v>
          </cell>
        </row>
        <row r="1326">
          <cell r="A1326" t="str">
            <v/>
          </cell>
          <cell r="B1326" t="str">
            <v/>
          </cell>
          <cell r="C1326">
            <v>0</v>
          </cell>
          <cell r="D1326">
            <v>0</v>
          </cell>
        </row>
        <row r="1327">
          <cell r="A1327" t="str">
            <v/>
          </cell>
          <cell r="B1327" t="str">
            <v/>
          </cell>
          <cell r="C1327">
            <v>0</v>
          </cell>
          <cell r="D1327">
            <v>0</v>
          </cell>
        </row>
        <row r="1328">
          <cell r="A1328" t="str">
            <v/>
          </cell>
          <cell r="B1328" t="str">
            <v/>
          </cell>
          <cell r="C1328">
            <v>0</v>
          </cell>
          <cell r="D1328">
            <v>0</v>
          </cell>
        </row>
        <row r="1329">
          <cell r="A1329" t="str">
            <v/>
          </cell>
          <cell r="B1329" t="str">
            <v/>
          </cell>
          <cell r="C1329">
            <v>0</v>
          </cell>
          <cell r="D1329">
            <v>0</v>
          </cell>
        </row>
        <row r="1330">
          <cell r="A1330" t="str">
            <v/>
          </cell>
          <cell r="B1330" t="str">
            <v/>
          </cell>
          <cell r="C1330">
            <v>0</v>
          </cell>
          <cell r="D1330">
            <v>0</v>
          </cell>
        </row>
        <row r="1331">
          <cell r="A1331" t="str">
            <v/>
          </cell>
          <cell r="B1331" t="str">
            <v/>
          </cell>
          <cell r="C1331">
            <v>0</v>
          </cell>
          <cell r="D1331">
            <v>0</v>
          </cell>
        </row>
        <row r="1332">
          <cell r="A1332" t="str">
            <v/>
          </cell>
          <cell r="B1332" t="str">
            <v/>
          </cell>
          <cell r="C1332">
            <v>0</v>
          </cell>
          <cell r="D1332">
            <v>0</v>
          </cell>
        </row>
        <row r="1333">
          <cell r="A1333" t="str">
            <v/>
          </cell>
          <cell r="B1333" t="str">
            <v/>
          </cell>
          <cell r="C1333">
            <v>0</v>
          </cell>
          <cell r="D1333">
            <v>0</v>
          </cell>
        </row>
        <row r="1334">
          <cell r="A1334" t="str">
            <v/>
          </cell>
          <cell r="B1334" t="str">
            <v/>
          </cell>
          <cell r="C1334">
            <v>0</v>
          </cell>
          <cell r="D1334">
            <v>0</v>
          </cell>
        </row>
        <row r="1335">
          <cell r="A1335" t="str">
            <v/>
          </cell>
          <cell r="B1335" t="str">
            <v/>
          </cell>
          <cell r="C1335">
            <v>0</v>
          </cell>
          <cell r="D1335">
            <v>0</v>
          </cell>
        </row>
        <row r="1336">
          <cell r="A1336" t="str">
            <v/>
          </cell>
          <cell r="B1336" t="str">
            <v/>
          </cell>
          <cell r="C1336">
            <v>0</v>
          </cell>
          <cell r="D1336">
            <v>0</v>
          </cell>
        </row>
        <row r="1337">
          <cell r="A1337" t="str">
            <v/>
          </cell>
          <cell r="B1337" t="str">
            <v/>
          </cell>
          <cell r="C1337">
            <v>0</v>
          </cell>
          <cell r="D1337">
            <v>0</v>
          </cell>
        </row>
        <row r="1338">
          <cell r="A1338" t="str">
            <v/>
          </cell>
          <cell r="B1338" t="str">
            <v/>
          </cell>
          <cell r="C1338">
            <v>0</v>
          </cell>
          <cell r="D1338">
            <v>0</v>
          </cell>
        </row>
        <row r="1339">
          <cell r="A1339" t="str">
            <v/>
          </cell>
          <cell r="B1339" t="str">
            <v/>
          </cell>
          <cell r="C1339">
            <v>0</v>
          </cell>
          <cell r="D1339">
            <v>0</v>
          </cell>
        </row>
        <row r="1340">
          <cell r="A1340" t="str">
            <v/>
          </cell>
          <cell r="B1340" t="str">
            <v/>
          </cell>
          <cell r="C1340">
            <v>0</v>
          </cell>
          <cell r="D1340">
            <v>0</v>
          </cell>
        </row>
        <row r="1341">
          <cell r="A1341" t="str">
            <v/>
          </cell>
          <cell r="B1341" t="str">
            <v/>
          </cell>
          <cell r="C1341">
            <v>0</v>
          </cell>
          <cell r="D1341">
            <v>0</v>
          </cell>
        </row>
        <row r="1342">
          <cell r="A1342" t="str">
            <v/>
          </cell>
          <cell r="B1342" t="str">
            <v/>
          </cell>
          <cell r="C1342">
            <v>0</v>
          </cell>
          <cell r="D1342">
            <v>0</v>
          </cell>
        </row>
        <row r="1343">
          <cell r="A1343" t="str">
            <v/>
          </cell>
          <cell r="B1343" t="str">
            <v/>
          </cell>
          <cell r="C1343">
            <v>0</v>
          </cell>
          <cell r="D1343">
            <v>0</v>
          </cell>
        </row>
        <row r="1344">
          <cell r="A1344" t="str">
            <v/>
          </cell>
          <cell r="B1344" t="str">
            <v/>
          </cell>
          <cell r="C1344">
            <v>0</v>
          </cell>
          <cell r="D1344">
            <v>0</v>
          </cell>
        </row>
        <row r="1345">
          <cell r="A1345" t="str">
            <v/>
          </cell>
          <cell r="B1345" t="str">
            <v/>
          </cell>
          <cell r="C1345">
            <v>0</v>
          </cell>
          <cell r="D1345">
            <v>0</v>
          </cell>
        </row>
        <row r="1346">
          <cell r="A1346" t="str">
            <v/>
          </cell>
          <cell r="B1346" t="str">
            <v/>
          </cell>
          <cell r="C1346">
            <v>0</v>
          </cell>
          <cell r="D1346">
            <v>0</v>
          </cell>
        </row>
        <row r="1347">
          <cell r="A1347" t="str">
            <v/>
          </cell>
          <cell r="B1347" t="str">
            <v/>
          </cell>
          <cell r="C1347">
            <v>0</v>
          </cell>
          <cell r="D1347">
            <v>0</v>
          </cell>
        </row>
        <row r="1348">
          <cell r="A1348" t="str">
            <v/>
          </cell>
          <cell r="B1348" t="str">
            <v/>
          </cell>
          <cell r="C1348">
            <v>0</v>
          </cell>
          <cell r="D1348">
            <v>0</v>
          </cell>
        </row>
        <row r="1349">
          <cell r="A1349" t="str">
            <v/>
          </cell>
          <cell r="B1349" t="str">
            <v/>
          </cell>
          <cell r="C1349">
            <v>0</v>
          </cell>
          <cell r="D1349">
            <v>0</v>
          </cell>
        </row>
        <row r="1350">
          <cell r="A1350" t="str">
            <v/>
          </cell>
          <cell r="B1350" t="str">
            <v/>
          </cell>
          <cell r="C1350">
            <v>0</v>
          </cell>
          <cell r="D1350">
            <v>0</v>
          </cell>
        </row>
        <row r="1351">
          <cell r="A1351" t="str">
            <v/>
          </cell>
          <cell r="B1351" t="str">
            <v/>
          </cell>
          <cell r="C1351">
            <v>0</v>
          </cell>
          <cell r="D1351">
            <v>0</v>
          </cell>
        </row>
        <row r="1352">
          <cell r="A1352" t="str">
            <v/>
          </cell>
          <cell r="B1352" t="str">
            <v/>
          </cell>
          <cell r="C1352">
            <v>0</v>
          </cell>
          <cell r="D1352">
            <v>0</v>
          </cell>
        </row>
        <row r="1353">
          <cell r="A1353" t="str">
            <v/>
          </cell>
          <cell r="B1353" t="str">
            <v/>
          </cell>
          <cell r="C1353">
            <v>0</v>
          </cell>
          <cell r="D1353">
            <v>0</v>
          </cell>
        </row>
        <row r="1354">
          <cell r="A1354" t="str">
            <v/>
          </cell>
          <cell r="B1354" t="str">
            <v/>
          </cell>
          <cell r="C1354">
            <v>0</v>
          </cell>
          <cell r="D1354">
            <v>0</v>
          </cell>
        </row>
        <row r="1355">
          <cell r="A1355" t="str">
            <v/>
          </cell>
          <cell r="B1355" t="str">
            <v/>
          </cell>
          <cell r="C1355">
            <v>0</v>
          </cell>
          <cell r="D1355">
            <v>0</v>
          </cell>
        </row>
        <row r="1356">
          <cell r="A1356" t="str">
            <v/>
          </cell>
          <cell r="B1356" t="str">
            <v/>
          </cell>
          <cell r="C1356">
            <v>0</v>
          </cell>
          <cell r="D1356">
            <v>0</v>
          </cell>
        </row>
        <row r="1357">
          <cell r="A1357" t="str">
            <v/>
          </cell>
          <cell r="B1357" t="str">
            <v/>
          </cell>
          <cell r="C1357">
            <v>0</v>
          </cell>
          <cell r="D1357">
            <v>0</v>
          </cell>
        </row>
        <row r="1358">
          <cell r="A1358" t="str">
            <v/>
          </cell>
          <cell r="B1358" t="str">
            <v/>
          </cell>
          <cell r="C1358">
            <v>0</v>
          </cell>
          <cell r="D1358">
            <v>0</v>
          </cell>
        </row>
        <row r="1359">
          <cell r="A1359" t="str">
            <v/>
          </cell>
          <cell r="B1359" t="str">
            <v/>
          </cell>
          <cell r="C1359">
            <v>0</v>
          </cell>
          <cell r="D1359">
            <v>0</v>
          </cell>
        </row>
        <row r="1360">
          <cell r="A1360" t="str">
            <v/>
          </cell>
          <cell r="B1360" t="str">
            <v/>
          </cell>
          <cell r="C1360">
            <v>0</v>
          </cell>
          <cell r="D1360">
            <v>0</v>
          </cell>
        </row>
        <row r="1361">
          <cell r="A1361" t="str">
            <v/>
          </cell>
          <cell r="B1361" t="str">
            <v/>
          </cell>
          <cell r="C1361">
            <v>0</v>
          </cell>
          <cell r="D1361">
            <v>0</v>
          </cell>
        </row>
        <row r="1362">
          <cell r="A1362" t="str">
            <v/>
          </cell>
          <cell r="B1362" t="str">
            <v/>
          </cell>
          <cell r="C1362">
            <v>0</v>
          </cell>
          <cell r="D1362">
            <v>0</v>
          </cell>
        </row>
        <row r="1363">
          <cell r="A1363" t="str">
            <v/>
          </cell>
          <cell r="B1363" t="str">
            <v/>
          </cell>
          <cell r="C1363">
            <v>0</v>
          </cell>
          <cell r="D1363">
            <v>0</v>
          </cell>
        </row>
        <row r="1364">
          <cell r="A1364" t="str">
            <v/>
          </cell>
          <cell r="B1364" t="str">
            <v/>
          </cell>
          <cell r="C1364">
            <v>0</v>
          </cell>
          <cell r="D1364">
            <v>0</v>
          </cell>
        </row>
        <row r="1365">
          <cell r="A1365" t="str">
            <v/>
          </cell>
          <cell r="B1365" t="str">
            <v/>
          </cell>
          <cell r="C1365">
            <v>0</v>
          </cell>
          <cell r="D1365">
            <v>0</v>
          </cell>
        </row>
        <row r="1366">
          <cell r="A1366" t="str">
            <v/>
          </cell>
          <cell r="B1366" t="str">
            <v/>
          </cell>
          <cell r="C1366">
            <v>0</v>
          </cell>
          <cell r="D1366">
            <v>0</v>
          </cell>
        </row>
        <row r="1367">
          <cell r="A1367" t="str">
            <v/>
          </cell>
          <cell r="B1367" t="str">
            <v/>
          </cell>
          <cell r="C1367">
            <v>0</v>
          </cell>
          <cell r="D1367">
            <v>0</v>
          </cell>
        </row>
        <row r="1368">
          <cell r="A1368" t="str">
            <v/>
          </cell>
          <cell r="B1368" t="str">
            <v/>
          </cell>
          <cell r="C1368">
            <v>0</v>
          </cell>
          <cell r="D1368">
            <v>0</v>
          </cell>
        </row>
        <row r="1369">
          <cell r="A1369" t="str">
            <v/>
          </cell>
          <cell r="B1369" t="str">
            <v/>
          </cell>
          <cell r="C1369">
            <v>0</v>
          </cell>
          <cell r="D1369">
            <v>0</v>
          </cell>
        </row>
        <row r="1370">
          <cell r="A1370" t="str">
            <v/>
          </cell>
          <cell r="B1370" t="str">
            <v/>
          </cell>
          <cell r="C1370">
            <v>0</v>
          </cell>
          <cell r="D1370">
            <v>0</v>
          </cell>
        </row>
        <row r="1371">
          <cell r="A1371" t="str">
            <v/>
          </cell>
          <cell r="B1371" t="str">
            <v/>
          </cell>
          <cell r="C1371">
            <v>0</v>
          </cell>
          <cell r="D1371">
            <v>0</v>
          </cell>
        </row>
        <row r="1372">
          <cell r="A1372" t="str">
            <v/>
          </cell>
          <cell r="B1372" t="str">
            <v/>
          </cell>
          <cell r="C1372">
            <v>0</v>
          </cell>
          <cell r="D1372">
            <v>0</v>
          </cell>
        </row>
        <row r="1373">
          <cell r="A1373" t="str">
            <v/>
          </cell>
          <cell r="B1373" t="str">
            <v/>
          </cell>
          <cell r="C1373">
            <v>0</v>
          </cell>
          <cell r="D1373">
            <v>0</v>
          </cell>
        </row>
        <row r="1374">
          <cell r="A1374" t="str">
            <v/>
          </cell>
          <cell r="B1374" t="str">
            <v/>
          </cell>
          <cell r="C1374">
            <v>0</v>
          </cell>
          <cell r="D1374">
            <v>0</v>
          </cell>
        </row>
        <row r="1375">
          <cell r="A1375" t="str">
            <v/>
          </cell>
          <cell r="B1375" t="str">
            <v/>
          </cell>
          <cell r="C1375">
            <v>0</v>
          </cell>
          <cell r="D1375">
            <v>0</v>
          </cell>
        </row>
        <row r="1376">
          <cell r="A1376" t="str">
            <v/>
          </cell>
          <cell r="B1376" t="str">
            <v/>
          </cell>
          <cell r="C1376">
            <v>0</v>
          </cell>
          <cell r="D1376">
            <v>0</v>
          </cell>
        </row>
        <row r="1377">
          <cell r="A1377" t="str">
            <v/>
          </cell>
          <cell r="B1377" t="str">
            <v/>
          </cell>
          <cell r="C1377">
            <v>0</v>
          </cell>
          <cell r="D1377">
            <v>0</v>
          </cell>
        </row>
        <row r="1378">
          <cell r="A1378" t="str">
            <v/>
          </cell>
          <cell r="B1378" t="str">
            <v/>
          </cell>
          <cell r="C1378">
            <v>0</v>
          </cell>
          <cell r="D1378">
            <v>0</v>
          </cell>
        </row>
        <row r="1379">
          <cell r="A1379" t="str">
            <v/>
          </cell>
          <cell r="B1379" t="str">
            <v/>
          </cell>
          <cell r="C1379">
            <v>0</v>
          </cell>
          <cell r="D1379">
            <v>0</v>
          </cell>
        </row>
        <row r="1380">
          <cell r="A1380" t="str">
            <v/>
          </cell>
          <cell r="B1380" t="str">
            <v/>
          </cell>
          <cell r="C1380">
            <v>0</v>
          </cell>
          <cell r="D1380">
            <v>0</v>
          </cell>
        </row>
        <row r="1381">
          <cell r="A1381" t="str">
            <v/>
          </cell>
          <cell r="B1381" t="str">
            <v/>
          </cell>
          <cell r="C1381">
            <v>0</v>
          </cell>
          <cell r="D1381">
            <v>0</v>
          </cell>
        </row>
        <row r="1382">
          <cell r="A1382" t="str">
            <v/>
          </cell>
          <cell r="B1382" t="str">
            <v/>
          </cell>
          <cell r="C1382">
            <v>0</v>
          </cell>
          <cell r="D1382">
            <v>0</v>
          </cell>
        </row>
        <row r="1383">
          <cell r="A1383" t="str">
            <v/>
          </cell>
          <cell r="B1383" t="str">
            <v/>
          </cell>
          <cell r="C1383">
            <v>0</v>
          </cell>
          <cell r="D1383">
            <v>0</v>
          </cell>
        </row>
        <row r="1384">
          <cell r="A1384" t="str">
            <v/>
          </cell>
          <cell r="B1384" t="str">
            <v/>
          </cell>
          <cell r="C1384">
            <v>0</v>
          </cell>
          <cell r="D1384">
            <v>0</v>
          </cell>
        </row>
        <row r="1385">
          <cell r="A1385" t="str">
            <v/>
          </cell>
          <cell r="B1385" t="str">
            <v/>
          </cell>
          <cell r="C1385">
            <v>0</v>
          </cell>
          <cell r="D1385">
            <v>0</v>
          </cell>
        </row>
        <row r="1386">
          <cell r="A1386" t="str">
            <v/>
          </cell>
          <cell r="B1386" t="str">
            <v/>
          </cell>
          <cell r="C1386">
            <v>0</v>
          </cell>
          <cell r="D1386">
            <v>0</v>
          </cell>
        </row>
        <row r="1387">
          <cell r="A1387" t="str">
            <v/>
          </cell>
          <cell r="B1387" t="str">
            <v/>
          </cell>
          <cell r="C1387">
            <v>0</v>
          </cell>
          <cell r="D1387">
            <v>0</v>
          </cell>
        </row>
        <row r="1388">
          <cell r="A1388" t="str">
            <v/>
          </cell>
          <cell r="B1388" t="str">
            <v/>
          </cell>
          <cell r="C1388">
            <v>0</v>
          </cell>
          <cell r="D1388">
            <v>0</v>
          </cell>
        </row>
        <row r="1389">
          <cell r="A1389" t="str">
            <v/>
          </cell>
          <cell r="B1389" t="str">
            <v/>
          </cell>
          <cell r="C1389">
            <v>0</v>
          </cell>
          <cell r="D1389">
            <v>0</v>
          </cell>
        </row>
        <row r="1390">
          <cell r="A1390" t="str">
            <v/>
          </cell>
          <cell r="B1390" t="str">
            <v/>
          </cell>
          <cell r="C1390">
            <v>0</v>
          </cell>
          <cell r="D1390">
            <v>0</v>
          </cell>
        </row>
        <row r="1391">
          <cell r="A1391" t="str">
            <v/>
          </cell>
          <cell r="B1391" t="str">
            <v/>
          </cell>
          <cell r="C1391">
            <v>0</v>
          </cell>
          <cell r="D1391">
            <v>0</v>
          </cell>
        </row>
        <row r="1392">
          <cell r="A1392" t="str">
            <v/>
          </cell>
          <cell r="B1392" t="str">
            <v/>
          </cell>
          <cell r="C1392">
            <v>0</v>
          </cell>
          <cell r="D1392">
            <v>0</v>
          </cell>
        </row>
        <row r="1393">
          <cell r="A1393" t="str">
            <v/>
          </cell>
          <cell r="B1393" t="str">
            <v/>
          </cell>
          <cell r="C1393">
            <v>0</v>
          </cell>
          <cell r="D1393">
            <v>0</v>
          </cell>
        </row>
        <row r="1394">
          <cell r="A1394" t="str">
            <v/>
          </cell>
          <cell r="B1394" t="str">
            <v/>
          </cell>
          <cell r="C1394">
            <v>0</v>
          </cell>
          <cell r="D1394">
            <v>0</v>
          </cell>
        </row>
        <row r="1395">
          <cell r="A1395" t="str">
            <v/>
          </cell>
          <cell r="B1395" t="str">
            <v/>
          </cell>
          <cell r="C1395">
            <v>0</v>
          </cell>
          <cell r="D1395">
            <v>0</v>
          </cell>
        </row>
        <row r="1396">
          <cell r="A1396" t="str">
            <v/>
          </cell>
          <cell r="B1396" t="str">
            <v/>
          </cell>
          <cell r="C1396">
            <v>0</v>
          </cell>
          <cell r="D1396">
            <v>0</v>
          </cell>
        </row>
        <row r="1397">
          <cell r="A1397" t="str">
            <v/>
          </cell>
          <cell r="B1397" t="str">
            <v/>
          </cell>
          <cell r="C1397">
            <v>0</v>
          </cell>
          <cell r="D1397">
            <v>0</v>
          </cell>
        </row>
        <row r="1398">
          <cell r="A1398" t="str">
            <v/>
          </cell>
          <cell r="B1398" t="str">
            <v/>
          </cell>
          <cell r="C1398">
            <v>0</v>
          </cell>
          <cell r="D1398">
            <v>0</v>
          </cell>
        </row>
        <row r="1399">
          <cell r="A1399" t="str">
            <v/>
          </cell>
          <cell r="B1399" t="str">
            <v/>
          </cell>
          <cell r="C1399">
            <v>0</v>
          </cell>
          <cell r="D1399">
            <v>0</v>
          </cell>
        </row>
        <row r="1400">
          <cell r="A1400" t="str">
            <v/>
          </cell>
          <cell r="B1400" t="str">
            <v/>
          </cell>
          <cell r="C1400">
            <v>0</v>
          </cell>
          <cell r="D1400">
            <v>0</v>
          </cell>
        </row>
        <row r="1401">
          <cell r="A1401" t="str">
            <v/>
          </cell>
          <cell r="B1401" t="str">
            <v/>
          </cell>
          <cell r="C1401">
            <v>0</v>
          </cell>
          <cell r="D1401">
            <v>0</v>
          </cell>
        </row>
        <row r="1402">
          <cell r="A1402" t="str">
            <v/>
          </cell>
          <cell r="B1402" t="str">
            <v/>
          </cell>
          <cell r="C1402">
            <v>0</v>
          </cell>
          <cell r="D1402">
            <v>0</v>
          </cell>
        </row>
        <row r="1403">
          <cell r="A1403" t="str">
            <v/>
          </cell>
          <cell r="B1403" t="str">
            <v/>
          </cell>
          <cell r="C1403">
            <v>0</v>
          </cell>
          <cell r="D1403">
            <v>0</v>
          </cell>
        </row>
        <row r="1404">
          <cell r="A1404" t="str">
            <v/>
          </cell>
          <cell r="B1404" t="str">
            <v/>
          </cell>
          <cell r="C1404">
            <v>0</v>
          </cell>
          <cell r="D1404">
            <v>0</v>
          </cell>
        </row>
        <row r="1405">
          <cell r="A1405" t="str">
            <v/>
          </cell>
          <cell r="B1405" t="str">
            <v/>
          </cell>
          <cell r="C1405">
            <v>0</v>
          </cell>
          <cell r="D1405">
            <v>0</v>
          </cell>
        </row>
        <row r="1406">
          <cell r="A1406" t="str">
            <v/>
          </cell>
          <cell r="B1406" t="str">
            <v/>
          </cell>
          <cell r="C1406">
            <v>0</v>
          </cell>
          <cell r="D1406">
            <v>0</v>
          </cell>
        </row>
        <row r="1407">
          <cell r="A1407" t="str">
            <v/>
          </cell>
          <cell r="B1407" t="str">
            <v/>
          </cell>
          <cell r="C1407">
            <v>0</v>
          </cell>
          <cell r="D1407">
            <v>0</v>
          </cell>
        </row>
        <row r="1408">
          <cell r="A1408" t="str">
            <v/>
          </cell>
          <cell r="B1408" t="str">
            <v/>
          </cell>
          <cell r="C1408">
            <v>0</v>
          </cell>
          <cell r="D1408">
            <v>0</v>
          </cell>
        </row>
        <row r="1409">
          <cell r="A1409" t="str">
            <v/>
          </cell>
          <cell r="B1409" t="str">
            <v/>
          </cell>
          <cell r="C1409">
            <v>0</v>
          </cell>
          <cell r="D1409">
            <v>0</v>
          </cell>
        </row>
        <row r="1410">
          <cell r="A1410" t="str">
            <v/>
          </cell>
          <cell r="B1410" t="str">
            <v/>
          </cell>
          <cell r="C1410">
            <v>0</v>
          </cell>
          <cell r="D1410">
            <v>0</v>
          </cell>
        </row>
        <row r="1411">
          <cell r="A1411" t="str">
            <v/>
          </cell>
          <cell r="B1411" t="str">
            <v/>
          </cell>
          <cell r="C1411">
            <v>0</v>
          </cell>
          <cell r="D1411">
            <v>0</v>
          </cell>
        </row>
        <row r="1412">
          <cell r="A1412" t="str">
            <v/>
          </cell>
          <cell r="B1412" t="str">
            <v/>
          </cell>
          <cell r="C1412">
            <v>0</v>
          </cell>
          <cell r="D1412">
            <v>0</v>
          </cell>
        </row>
        <row r="1413">
          <cell r="A1413" t="str">
            <v/>
          </cell>
          <cell r="B1413" t="str">
            <v/>
          </cell>
          <cell r="C1413">
            <v>0</v>
          </cell>
          <cell r="D1413">
            <v>0</v>
          </cell>
        </row>
        <row r="1414">
          <cell r="A1414" t="str">
            <v/>
          </cell>
          <cell r="B1414" t="str">
            <v/>
          </cell>
          <cell r="C1414">
            <v>0</v>
          </cell>
          <cell r="D1414">
            <v>0</v>
          </cell>
        </row>
        <row r="1415">
          <cell r="A1415" t="str">
            <v/>
          </cell>
          <cell r="B1415" t="str">
            <v/>
          </cell>
          <cell r="C1415">
            <v>0</v>
          </cell>
          <cell r="D1415">
            <v>0</v>
          </cell>
        </row>
        <row r="1416">
          <cell r="A1416" t="str">
            <v/>
          </cell>
          <cell r="B1416" t="str">
            <v/>
          </cell>
          <cell r="C1416">
            <v>0</v>
          </cell>
          <cell r="D1416">
            <v>0</v>
          </cell>
        </row>
        <row r="1417">
          <cell r="A1417" t="str">
            <v/>
          </cell>
          <cell r="B1417" t="str">
            <v/>
          </cell>
          <cell r="C1417">
            <v>0</v>
          </cell>
          <cell r="D1417">
            <v>0</v>
          </cell>
        </row>
        <row r="1418">
          <cell r="A1418" t="str">
            <v/>
          </cell>
          <cell r="B1418" t="str">
            <v/>
          </cell>
          <cell r="C1418">
            <v>0</v>
          </cell>
          <cell r="D1418">
            <v>0</v>
          </cell>
        </row>
        <row r="1419">
          <cell r="A1419" t="str">
            <v/>
          </cell>
          <cell r="B1419" t="str">
            <v/>
          </cell>
          <cell r="C1419">
            <v>0</v>
          </cell>
          <cell r="D1419">
            <v>0</v>
          </cell>
        </row>
        <row r="1420">
          <cell r="A1420" t="str">
            <v/>
          </cell>
          <cell r="B1420" t="str">
            <v/>
          </cell>
          <cell r="C1420">
            <v>0</v>
          </cell>
          <cell r="D1420">
            <v>0</v>
          </cell>
        </row>
        <row r="1421">
          <cell r="A1421" t="str">
            <v/>
          </cell>
          <cell r="B1421" t="str">
            <v/>
          </cell>
          <cell r="C1421">
            <v>0</v>
          </cell>
          <cell r="D1421">
            <v>0</v>
          </cell>
        </row>
        <row r="1422">
          <cell r="A1422" t="str">
            <v/>
          </cell>
          <cell r="B1422" t="str">
            <v/>
          </cell>
          <cell r="C1422">
            <v>0</v>
          </cell>
          <cell r="D1422">
            <v>0</v>
          </cell>
        </row>
        <row r="1423">
          <cell r="A1423" t="str">
            <v/>
          </cell>
          <cell r="B1423" t="str">
            <v/>
          </cell>
          <cell r="C1423">
            <v>0</v>
          </cell>
          <cell r="D1423">
            <v>0</v>
          </cell>
        </row>
        <row r="1424">
          <cell r="A1424" t="str">
            <v/>
          </cell>
          <cell r="B1424" t="str">
            <v/>
          </cell>
          <cell r="C1424">
            <v>0</v>
          </cell>
          <cell r="D1424">
            <v>0</v>
          </cell>
        </row>
        <row r="1425">
          <cell r="A1425" t="str">
            <v/>
          </cell>
          <cell r="B1425" t="str">
            <v/>
          </cell>
          <cell r="C1425">
            <v>0</v>
          </cell>
          <cell r="D1425">
            <v>0</v>
          </cell>
        </row>
        <row r="1426">
          <cell r="A1426" t="str">
            <v/>
          </cell>
          <cell r="B1426" t="str">
            <v/>
          </cell>
          <cell r="C1426">
            <v>0</v>
          </cell>
          <cell r="D1426">
            <v>0</v>
          </cell>
        </row>
        <row r="1427">
          <cell r="A1427" t="str">
            <v/>
          </cell>
          <cell r="B1427" t="str">
            <v/>
          </cell>
          <cell r="C1427">
            <v>0</v>
          </cell>
          <cell r="D1427">
            <v>0</v>
          </cell>
        </row>
        <row r="1428">
          <cell r="A1428" t="str">
            <v/>
          </cell>
          <cell r="B1428" t="str">
            <v/>
          </cell>
          <cell r="C1428">
            <v>0</v>
          </cell>
          <cell r="D1428">
            <v>0</v>
          </cell>
        </row>
        <row r="1429">
          <cell r="A1429" t="str">
            <v/>
          </cell>
          <cell r="B1429" t="str">
            <v/>
          </cell>
          <cell r="C1429">
            <v>0</v>
          </cell>
          <cell r="D1429">
            <v>0</v>
          </cell>
        </row>
        <row r="1430">
          <cell r="A1430" t="str">
            <v/>
          </cell>
          <cell r="B1430" t="str">
            <v/>
          </cell>
          <cell r="C1430">
            <v>0</v>
          </cell>
          <cell r="D1430">
            <v>0</v>
          </cell>
        </row>
        <row r="1431">
          <cell r="A1431" t="str">
            <v/>
          </cell>
          <cell r="B1431" t="str">
            <v/>
          </cell>
          <cell r="C1431">
            <v>0</v>
          </cell>
          <cell r="D1431">
            <v>0</v>
          </cell>
        </row>
        <row r="1432">
          <cell r="A1432" t="str">
            <v/>
          </cell>
          <cell r="B1432" t="str">
            <v/>
          </cell>
          <cell r="C1432">
            <v>0</v>
          </cell>
          <cell r="D1432">
            <v>0</v>
          </cell>
        </row>
        <row r="1433">
          <cell r="A1433" t="str">
            <v/>
          </cell>
          <cell r="B1433" t="str">
            <v/>
          </cell>
          <cell r="C1433">
            <v>0</v>
          </cell>
          <cell r="D1433">
            <v>0</v>
          </cell>
        </row>
        <row r="1434">
          <cell r="A1434" t="str">
            <v/>
          </cell>
          <cell r="B1434" t="str">
            <v/>
          </cell>
          <cell r="C1434">
            <v>0</v>
          </cell>
          <cell r="D1434">
            <v>0</v>
          </cell>
        </row>
        <row r="1435">
          <cell r="A1435" t="str">
            <v/>
          </cell>
          <cell r="B1435" t="str">
            <v/>
          </cell>
          <cell r="C1435">
            <v>0</v>
          </cell>
          <cell r="D1435">
            <v>0</v>
          </cell>
        </row>
        <row r="1436">
          <cell r="A1436" t="str">
            <v/>
          </cell>
          <cell r="B1436" t="str">
            <v/>
          </cell>
          <cell r="C1436">
            <v>0</v>
          </cell>
          <cell r="D1436">
            <v>0</v>
          </cell>
        </row>
        <row r="1437">
          <cell r="A1437" t="str">
            <v/>
          </cell>
          <cell r="B1437" t="str">
            <v/>
          </cell>
          <cell r="C1437">
            <v>0</v>
          </cell>
          <cell r="D1437">
            <v>0</v>
          </cell>
        </row>
        <row r="1438">
          <cell r="A1438" t="str">
            <v/>
          </cell>
          <cell r="B1438" t="str">
            <v/>
          </cell>
          <cell r="C1438">
            <v>0</v>
          </cell>
          <cell r="D1438">
            <v>0</v>
          </cell>
        </row>
        <row r="1439">
          <cell r="A1439" t="str">
            <v/>
          </cell>
          <cell r="B1439" t="str">
            <v/>
          </cell>
          <cell r="C1439">
            <v>0</v>
          </cell>
          <cell r="D1439">
            <v>0</v>
          </cell>
        </row>
        <row r="1440">
          <cell r="A1440" t="str">
            <v/>
          </cell>
          <cell r="B1440" t="str">
            <v/>
          </cell>
          <cell r="C1440">
            <v>0</v>
          </cell>
          <cell r="D1440">
            <v>0</v>
          </cell>
        </row>
        <row r="1441">
          <cell r="A1441" t="str">
            <v/>
          </cell>
          <cell r="B1441" t="str">
            <v/>
          </cell>
          <cell r="C1441">
            <v>0</v>
          </cell>
          <cell r="D1441">
            <v>0</v>
          </cell>
        </row>
        <row r="1442">
          <cell r="A1442" t="str">
            <v/>
          </cell>
          <cell r="B1442" t="str">
            <v/>
          </cell>
          <cell r="C1442">
            <v>0</v>
          </cell>
          <cell r="D1442">
            <v>0</v>
          </cell>
        </row>
        <row r="1443">
          <cell r="A1443" t="str">
            <v/>
          </cell>
          <cell r="B1443" t="str">
            <v/>
          </cell>
          <cell r="C1443">
            <v>0</v>
          </cell>
          <cell r="D1443">
            <v>0</v>
          </cell>
        </row>
        <row r="1444">
          <cell r="A1444" t="str">
            <v/>
          </cell>
          <cell r="B1444" t="str">
            <v/>
          </cell>
          <cell r="C1444">
            <v>0</v>
          </cell>
          <cell r="D1444">
            <v>0</v>
          </cell>
        </row>
        <row r="1445">
          <cell r="A1445" t="str">
            <v/>
          </cell>
          <cell r="B1445" t="str">
            <v/>
          </cell>
          <cell r="C1445">
            <v>0</v>
          </cell>
          <cell r="D1445">
            <v>0</v>
          </cell>
        </row>
        <row r="1446">
          <cell r="A1446" t="str">
            <v/>
          </cell>
          <cell r="B1446" t="str">
            <v/>
          </cell>
          <cell r="C1446">
            <v>0</v>
          </cell>
          <cell r="D1446">
            <v>0</v>
          </cell>
        </row>
        <row r="1447">
          <cell r="A1447" t="str">
            <v/>
          </cell>
          <cell r="B1447" t="str">
            <v/>
          </cell>
          <cell r="C1447">
            <v>0</v>
          </cell>
          <cell r="D1447">
            <v>0</v>
          </cell>
        </row>
        <row r="1448">
          <cell r="A1448" t="str">
            <v/>
          </cell>
          <cell r="B1448" t="str">
            <v/>
          </cell>
          <cell r="C1448">
            <v>0</v>
          </cell>
          <cell r="D1448">
            <v>0</v>
          </cell>
        </row>
        <row r="1449">
          <cell r="A1449" t="str">
            <v/>
          </cell>
          <cell r="B1449" t="str">
            <v/>
          </cell>
          <cell r="C1449">
            <v>0</v>
          </cell>
          <cell r="D1449">
            <v>0</v>
          </cell>
        </row>
        <row r="1450">
          <cell r="A1450" t="str">
            <v/>
          </cell>
          <cell r="B1450" t="str">
            <v/>
          </cell>
          <cell r="C1450">
            <v>0</v>
          </cell>
          <cell r="D1450">
            <v>0</v>
          </cell>
        </row>
        <row r="1451">
          <cell r="A1451" t="str">
            <v/>
          </cell>
          <cell r="B1451" t="str">
            <v/>
          </cell>
          <cell r="C1451">
            <v>0</v>
          </cell>
          <cell r="D1451">
            <v>0</v>
          </cell>
        </row>
        <row r="1452">
          <cell r="A1452" t="str">
            <v/>
          </cell>
          <cell r="B1452" t="str">
            <v/>
          </cell>
          <cell r="C1452">
            <v>0</v>
          </cell>
          <cell r="D1452">
            <v>0</v>
          </cell>
        </row>
        <row r="1453">
          <cell r="A1453" t="str">
            <v/>
          </cell>
          <cell r="B1453" t="str">
            <v/>
          </cell>
          <cell r="C1453">
            <v>0</v>
          </cell>
          <cell r="D1453">
            <v>0</v>
          </cell>
        </row>
        <row r="1454">
          <cell r="A1454" t="str">
            <v/>
          </cell>
          <cell r="B1454" t="str">
            <v/>
          </cell>
          <cell r="C1454">
            <v>0</v>
          </cell>
          <cell r="D1454">
            <v>0</v>
          </cell>
        </row>
        <row r="1455">
          <cell r="A1455" t="str">
            <v/>
          </cell>
          <cell r="B1455" t="str">
            <v/>
          </cell>
          <cell r="C1455">
            <v>0</v>
          </cell>
          <cell r="D1455">
            <v>0</v>
          </cell>
        </row>
        <row r="1456">
          <cell r="A1456" t="str">
            <v/>
          </cell>
          <cell r="B1456" t="str">
            <v/>
          </cell>
          <cell r="C1456">
            <v>0</v>
          </cell>
          <cell r="D1456">
            <v>0</v>
          </cell>
        </row>
        <row r="1457">
          <cell r="A1457" t="str">
            <v/>
          </cell>
          <cell r="B1457" t="str">
            <v/>
          </cell>
          <cell r="C1457">
            <v>0</v>
          </cell>
          <cell r="D1457">
            <v>0</v>
          </cell>
        </row>
        <row r="1458">
          <cell r="A1458" t="str">
            <v/>
          </cell>
          <cell r="B1458" t="str">
            <v/>
          </cell>
          <cell r="C1458">
            <v>0</v>
          </cell>
          <cell r="D1458">
            <v>0</v>
          </cell>
        </row>
        <row r="1459">
          <cell r="A1459" t="str">
            <v/>
          </cell>
          <cell r="B1459" t="str">
            <v/>
          </cell>
          <cell r="C1459">
            <v>0</v>
          </cell>
          <cell r="D1459">
            <v>0</v>
          </cell>
        </row>
        <row r="1460">
          <cell r="A1460" t="str">
            <v/>
          </cell>
          <cell r="B1460" t="str">
            <v/>
          </cell>
          <cell r="C1460">
            <v>0</v>
          </cell>
          <cell r="D1460">
            <v>0</v>
          </cell>
        </row>
        <row r="1461">
          <cell r="A1461" t="str">
            <v/>
          </cell>
          <cell r="B1461" t="str">
            <v/>
          </cell>
          <cell r="C1461">
            <v>0</v>
          </cell>
          <cell r="D1461">
            <v>0</v>
          </cell>
        </row>
        <row r="1462">
          <cell r="A1462" t="str">
            <v/>
          </cell>
          <cell r="B1462" t="str">
            <v/>
          </cell>
          <cell r="C1462">
            <v>0</v>
          </cell>
          <cell r="D1462">
            <v>0</v>
          </cell>
        </row>
        <row r="1463">
          <cell r="A1463" t="str">
            <v/>
          </cell>
          <cell r="B1463" t="str">
            <v/>
          </cell>
          <cell r="C1463">
            <v>0</v>
          </cell>
          <cell r="D1463">
            <v>0</v>
          </cell>
        </row>
        <row r="1464">
          <cell r="A1464" t="str">
            <v/>
          </cell>
          <cell r="B1464" t="str">
            <v/>
          </cell>
          <cell r="C1464">
            <v>0</v>
          </cell>
          <cell r="D1464">
            <v>0</v>
          </cell>
        </row>
        <row r="1465">
          <cell r="A1465" t="str">
            <v/>
          </cell>
          <cell r="B1465" t="str">
            <v/>
          </cell>
          <cell r="C1465">
            <v>0</v>
          </cell>
          <cell r="D1465">
            <v>0</v>
          </cell>
        </row>
        <row r="1466">
          <cell r="A1466" t="str">
            <v/>
          </cell>
          <cell r="B1466" t="str">
            <v/>
          </cell>
          <cell r="C1466">
            <v>0</v>
          </cell>
          <cell r="D1466">
            <v>0</v>
          </cell>
        </row>
        <row r="1467">
          <cell r="A1467" t="str">
            <v/>
          </cell>
          <cell r="B1467" t="str">
            <v/>
          </cell>
          <cell r="C1467">
            <v>0</v>
          </cell>
          <cell r="D1467">
            <v>0</v>
          </cell>
        </row>
        <row r="1468">
          <cell r="A1468" t="str">
            <v/>
          </cell>
          <cell r="B1468" t="str">
            <v/>
          </cell>
          <cell r="C1468">
            <v>0</v>
          </cell>
          <cell r="D1468">
            <v>0</v>
          </cell>
        </row>
        <row r="1469">
          <cell r="A1469" t="str">
            <v/>
          </cell>
          <cell r="B1469" t="str">
            <v/>
          </cell>
          <cell r="C1469">
            <v>0</v>
          </cell>
          <cell r="D1469">
            <v>0</v>
          </cell>
        </row>
        <row r="1470">
          <cell r="A1470" t="str">
            <v/>
          </cell>
          <cell r="B1470" t="str">
            <v/>
          </cell>
          <cell r="C1470">
            <v>0</v>
          </cell>
          <cell r="D1470">
            <v>0</v>
          </cell>
        </row>
        <row r="1471">
          <cell r="A1471" t="str">
            <v/>
          </cell>
          <cell r="B1471" t="str">
            <v/>
          </cell>
          <cell r="C1471">
            <v>0</v>
          </cell>
          <cell r="D1471">
            <v>0</v>
          </cell>
        </row>
        <row r="1472">
          <cell r="A1472" t="str">
            <v/>
          </cell>
          <cell r="B1472" t="str">
            <v/>
          </cell>
          <cell r="C1472">
            <v>0</v>
          </cell>
          <cell r="D1472">
            <v>0</v>
          </cell>
        </row>
        <row r="1473">
          <cell r="A1473" t="str">
            <v/>
          </cell>
          <cell r="B1473" t="str">
            <v/>
          </cell>
          <cell r="C1473">
            <v>0</v>
          </cell>
          <cell r="D1473">
            <v>0</v>
          </cell>
        </row>
        <row r="1474">
          <cell r="A1474" t="str">
            <v/>
          </cell>
          <cell r="B1474" t="str">
            <v/>
          </cell>
          <cell r="C1474">
            <v>0</v>
          </cell>
          <cell r="D1474">
            <v>0</v>
          </cell>
        </row>
        <row r="1475">
          <cell r="A1475" t="str">
            <v/>
          </cell>
          <cell r="B1475" t="str">
            <v/>
          </cell>
          <cell r="C1475">
            <v>0</v>
          </cell>
          <cell r="D1475">
            <v>0</v>
          </cell>
        </row>
        <row r="1476">
          <cell r="A1476" t="str">
            <v/>
          </cell>
          <cell r="B1476" t="str">
            <v/>
          </cell>
          <cell r="C1476">
            <v>0</v>
          </cell>
          <cell r="D1476">
            <v>0</v>
          </cell>
        </row>
        <row r="1477">
          <cell r="A1477" t="str">
            <v/>
          </cell>
          <cell r="B1477" t="str">
            <v/>
          </cell>
          <cell r="C1477">
            <v>0</v>
          </cell>
          <cell r="D1477">
            <v>0</v>
          </cell>
        </row>
        <row r="1478">
          <cell r="A1478" t="str">
            <v/>
          </cell>
          <cell r="B1478" t="str">
            <v/>
          </cell>
          <cell r="C1478">
            <v>0</v>
          </cell>
          <cell r="D1478">
            <v>0</v>
          </cell>
        </row>
        <row r="1479">
          <cell r="A1479" t="str">
            <v/>
          </cell>
          <cell r="B1479" t="str">
            <v/>
          </cell>
          <cell r="C1479">
            <v>0</v>
          </cell>
          <cell r="D1479">
            <v>0</v>
          </cell>
        </row>
        <row r="1480">
          <cell r="A1480" t="str">
            <v/>
          </cell>
          <cell r="B1480" t="str">
            <v/>
          </cell>
          <cell r="C1480">
            <v>0</v>
          </cell>
          <cell r="D1480">
            <v>0</v>
          </cell>
        </row>
        <row r="1481">
          <cell r="A1481" t="str">
            <v/>
          </cell>
          <cell r="B1481" t="str">
            <v/>
          </cell>
          <cell r="C1481">
            <v>0</v>
          </cell>
          <cell r="D1481">
            <v>0</v>
          </cell>
        </row>
        <row r="1482">
          <cell r="A1482" t="str">
            <v/>
          </cell>
          <cell r="B1482" t="str">
            <v/>
          </cell>
          <cell r="C1482">
            <v>0</v>
          </cell>
          <cell r="D1482">
            <v>0</v>
          </cell>
        </row>
        <row r="1483">
          <cell r="A1483" t="str">
            <v/>
          </cell>
          <cell r="B1483" t="str">
            <v/>
          </cell>
          <cell r="C1483">
            <v>0</v>
          </cell>
          <cell r="D1483">
            <v>0</v>
          </cell>
        </row>
        <row r="1484">
          <cell r="A1484" t="str">
            <v/>
          </cell>
          <cell r="B1484" t="str">
            <v/>
          </cell>
          <cell r="C1484">
            <v>0</v>
          </cell>
          <cell r="D1484">
            <v>0</v>
          </cell>
        </row>
        <row r="1485">
          <cell r="A1485" t="str">
            <v/>
          </cell>
          <cell r="B1485" t="str">
            <v/>
          </cell>
          <cell r="C1485">
            <v>0</v>
          </cell>
          <cell r="D1485">
            <v>0</v>
          </cell>
        </row>
        <row r="1486">
          <cell r="A1486" t="str">
            <v/>
          </cell>
          <cell r="B1486" t="str">
            <v/>
          </cell>
          <cell r="C1486">
            <v>0</v>
          </cell>
          <cell r="D1486">
            <v>0</v>
          </cell>
        </row>
        <row r="1487">
          <cell r="A1487" t="str">
            <v/>
          </cell>
          <cell r="B1487" t="str">
            <v/>
          </cell>
          <cell r="C1487">
            <v>0</v>
          </cell>
          <cell r="D1487">
            <v>0</v>
          </cell>
        </row>
        <row r="1488">
          <cell r="A1488" t="str">
            <v/>
          </cell>
          <cell r="B1488" t="str">
            <v/>
          </cell>
          <cell r="C1488">
            <v>0</v>
          </cell>
          <cell r="D1488">
            <v>0</v>
          </cell>
        </row>
        <row r="1489">
          <cell r="A1489" t="str">
            <v/>
          </cell>
          <cell r="B1489" t="str">
            <v/>
          </cell>
          <cell r="C1489">
            <v>0</v>
          </cell>
          <cell r="D1489">
            <v>0</v>
          </cell>
        </row>
        <row r="1490">
          <cell r="A1490" t="str">
            <v/>
          </cell>
          <cell r="B1490" t="str">
            <v/>
          </cell>
          <cell r="C1490">
            <v>0</v>
          </cell>
          <cell r="D1490">
            <v>0</v>
          </cell>
        </row>
        <row r="1491">
          <cell r="A1491" t="str">
            <v/>
          </cell>
          <cell r="B1491" t="str">
            <v/>
          </cell>
          <cell r="C1491">
            <v>0</v>
          </cell>
          <cell r="D1491">
            <v>0</v>
          </cell>
        </row>
        <row r="1492">
          <cell r="A1492" t="str">
            <v/>
          </cell>
          <cell r="B1492" t="str">
            <v/>
          </cell>
          <cell r="C1492">
            <v>0</v>
          </cell>
          <cell r="D1492">
            <v>0</v>
          </cell>
        </row>
        <row r="1493">
          <cell r="A1493" t="str">
            <v/>
          </cell>
          <cell r="B1493" t="str">
            <v/>
          </cell>
          <cell r="C1493">
            <v>0</v>
          </cell>
          <cell r="D1493">
            <v>0</v>
          </cell>
        </row>
        <row r="1494">
          <cell r="A1494" t="str">
            <v/>
          </cell>
          <cell r="B1494" t="str">
            <v/>
          </cell>
          <cell r="C1494">
            <v>0</v>
          </cell>
          <cell r="D1494">
            <v>0</v>
          </cell>
        </row>
        <row r="1495">
          <cell r="A1495" t="str">
            <v/>
          </cell>
          <cell r="B1495" t="str">
            <v/>
          </cell>
          <cell r="C1495">
            <v>0</v>
          </cell>
          <cell r="D1495">
            <v>0</v>
          </cell>
        </row>
        <row r="1496">
          <cell r="A1496" t="str">
            <v/>
          </cell>
          <cell r="B1496" t="str">
            <v/>
          </cell>
          <cell r="C1496">
            <v>0</v>
          </cell>
          <cell r="D1496">
            <v>0</v>
          </cell>
        </row>
        <row r="1497">
          <cell r="A1497" t="str">
            <v/>
          </cell>
          <cell r="B1497" t="str">
            <v/>
          </cell>
          <cell r="C1497">
            <v>0</v>
          </cell>
          <cell r="D1497">
            <v>0</v>
          </cell>
        </row>
        <row r="1498">
          <cell r="A1498" t="str">
            <v/>
          </cell>
          <cell r="B1498" t="str">
            <v/>
          </cell>
          <cell r="C1498">
            <v>0</v>
          </cell>
          <cell r="D1498">
            <v>0</v>
          </cell>
        </row>
        <row r="1499">
          <cell r="A1499" t="str">
            <v/>
          </cell>
          <cell r="B1499" t="str">
            <v/>
          </cell>
          <cell r="C1499">
            <v>0</v>
          </cell>
          <cell r="D1499">
            <v>0</v>
          </cell>
        </row>
        <row r="1500">
          <cell r="A1500" t="str">
            <v/>
          </cell>
          <cell r="B1500" t="str">
            <v/>
          </cell>
          <cell r="C1500">
            <v>0</v>
          </cell>
          <cell r="D1500">
            <v>0</v>
          </cell>
        </row>
        <row r="1501">
          <cell r="A1501" t="str">
            <v/>
          </cell>
          <cell r="B1501" t="str">
            <v/>
          </cell>
          <cell r="C1501">
            <v>0</v>
          </cell>
          <cell r="D1501">
            <v>0</v>
          </cell>
        </row>
        <row r="1502">
          <cell r="A1502" t="str">
            <v/>
          </cell>
          <cell r="B1502" t="str">
            <v/>
          </cell>
          <cell r="C1502">
            <v>0</v>
          </cell>
          <cell r="D1502">
            <v>0</v>
          </cell>
        </row>
        <row r="1503">
          <cell r="A1503" t="str">
            <v/>
          </cell>
          <cell r="B1503" t="str">
            <v/>
          </cell>
          <cell r="C1503">
            <v>0</v>
          </cell>
          <cell r="D1503">
            <v>0</v>
          </cell>
        </row>
        <row r="1504">
          <cell r="A1504" t="str">
            <v/>
          </cell>
          <cell r="B1504" t="str">
            <v/>
          </cell>
          <cell r="C1504">
            <v>0</v>
          </cell>
          <cell r="D1504">
            <v>0</v>
          </cell>
        </row>
        <row r="1505">
          <cell r="A1505" t="str">
            <v/>
          </cell>
          <cell r="B1505" t="str">
            <v/>
          </cell>
          <cell r="C1505">
            <v>0</v>
          </cell>
          <cell r="D1505">
            <v>0</v>
          </cell>
        </row>
        <row r="1506">
          <cell r="A1506" t="str">
            <v/>
          </cell>
          <cell r="B1506" t="str">
            <v/>
          </cell>
          <cell r="C1506">
            <v>0</v>
          </cell>
          <cell r="D1506">
            <v>0</v>
          </cell>
        </row>
        <row r="1507">
          <cell r="A1507" t="str">
            <v/>
          </cell>
          <cell r="B1507" t="str">
            <v/>
          </cell>
          <cell r="C1507">
            <v>0</v>
          </cell>
          <cell r="D1507">
            <v>0</v>
          </cell>
        </row>
        <row r="1508">
          <cell r="A1508" t="str">
            <v/>
          </cell>
          <cell r="B1508" t="str">
            <v/>
          </cell>
          <cell r="C1508">
            <v>0</v>
          </cell>
          <cell r="D1508">
            <v>0</v>
          </cell>
        </row>
        <row r="1509">
          <cell r="A1509" t="str">
            <v/>
          </cell>
          <cell r="B1509" t="str">
            <v/>
          </cell>
          <cell r="C1509">
            <v>0</v>
          </cell>
          <cell r="D1509">
            <v>0</v>
          </cell>
        </row>
        <row r="1510">
          <cell r="A1510" t="str">
            <v/>
          </cell>
          <cell r="B1510" t="str">
            <v/>
          </cell>
          <cell r="C1510">
            <v>0</v>
          </cell>
          <cell r="D1510">
            <v>0</v>
          </cell>
        </row>
        <row r="1511">
          <cell r="A1511" t="str">
            <v/>
          </cell>
          <cell r="B1511" t="str">
            <v/>
          </cell>
          <cell r="C1511">
            <v>0</v>
          </cell>
          <cell r="D1511">
            <v>0</v>
          </cell>
        </row>
        <row r="1512">
          <cell r="A1512" t="str">
            <v/>
          </cell>
          <cell r="B1512" t="str">
            <v/>
          </cell>
          <cell r="C1512">
            <v>0</v>
          </cell>
          <cell r="D1512">
            <v>0</v>
          </cell>
        </row>
        <row r="1513">
          <cell r="A1513" t="str">
            <v/>
          </cell>
          <cell r="B1513" t="str">
            <v/>
          </cell>
          <cell r="C1513">
            <v>0</v>
          </cell>
          <cell r="D1513">
            <v>0</v>
          </cell>
        </row>
        <row r="1514">
          <cell r="A1514" t="str">
            <v/>
          </cell>
          <cell r="B1514" t="str">
            <v/>
          </cell>
          <cell r="C1514">
            <v>0</v>
          </cell>
          <cell r="D1514">
            <v>0</v>
          </cell>
        </row>
        <row r="1515">
          <cell r="A1515" t="str">
            <v/>
          </cell>
          <cell r="B1515" t="str">
            <v/>
          </cell>
          <cell r="C1515">
            <v>0</v>
          </cell>
          <cell r="D1515">
            <v>0</v>
          </cell>
        </row>
        <row r="1516">
          <cell r="A1516" t="str">
            <v/>
          </cell>
          <cell r="B1516" t="str">
            <v/>
          </cell>
          <cell r="C1516">
            <v>0</v>
          </cell>
          <cell r="D1516">
            <v>0</v>
          </cell>
        </row>
        <row r="1517">
          <cell r="A1517" t="str">
            <v/>
          </cell>
          <cell r="B1517" t="str">
            <v/>
          </cell>
          <cell r="C1517">
            <v>0</v>
          </cell>
          <cell r="D1517">
            <v>0</v>
          </cell>
        </row>
        <row r="1518">
          <cell r="A1518" t="str">
            <v/>
          </cell>
          <cell r="B1518" t="str">
            <v/>
          </cell>
          <cell r="C1518">
            <v>0</v>
          </cell>
          <cell r="D1518">
            <v>0</v>
          </cell>
        </row>
        <row r="1519">
          <cell r="A1519" t="str">
            <v/>
          </cell>
          <cell r="B1519" t="str">
            <v/>
          </cell>
          <cell r="C1519">
            <v>0</v>
          </cell>
          <cell r="D1519">
            <v>0</v>
          </cell>
        </row>
        <row r="1520">
          <cell r="A1520" t="str">
            <v/>
          </cell>
          <cell r="B1520" t="str">
            <v/>
          </cell>
          <cell r="C1520">
            <v>0</v>
          </cell>
          <cell r="D1520">
            <v>0</v>
          </cell>
        </row>
        <row r="1521">
          <cell r="A1521" t="str">
            <v/>
          </cell>
          <cell r="B1521" t="str">
            <v/>
          </cell>
          <cell r="C1521">
            <v>0</v>
          </cell>
          <cell r="D1521">
            <v>0</v>
          </cell>
        </row>
        <row r="1522">
          <cell r="A1522" t="str">
            <v/>
          </cell>
          <cell r="B1522" t="str">
            <v/>
          </cell>
          <cell r="C1522">
            <v>0</v>
          </cell>
          <cell r="D1522">
            <v>0</v>
          </cell>
        </row>
        <row r="1523">
          <cell r="A1523" t="str">
            <v/>
          </cell>
          <cell r="B1523" t="str">
            <v/>
          </cell>
          <cell r="C1523">
            <v>0</v>
          </cell>
          <cell r="D1523">
            <v>0</v>
          </cell>
        </row>
        <row r="1524">
          <cell r="A1524" t="str">
            <v/>
          </cell>
          <cell r="B1524" t="str">
            <v/>
          </cell>
          <cell r="C1524">
            <v>0</v>
          </cell>
          <cell r="D1524">
            <v>0</v>
          </cell>
        </row>
        <row r="1525">
          <cell r="A1525" t="str">
            <v/>
          </cell>
          <cell r="B1525" t="str">
            <v/>
          </cell>
          <cell r="C1525">
            <v>0</v>
          </cell>
          <cell r="D1525">
            <v>0</v>
          </cell>
        </row>
        <row r="1526">
          <cell r="A1526" t="str">
            <v/>
          </cell>
          <cell r="B1526" t="str">
            <v/>
          </cell>
          <cell r="C1526">
            <v>0</v>
          </cell>
          <cell r="D1526">
            <v>0</v>
          </cell>
        </row>
        <row r="1527">
          <cell r="A1527" t="str">
            <v/>
          </cell>
          <cell r="B1527" t="str">
            <v/>
          </cell>
          <cell r="C1527">
            <v>0</v>
          </cell>
          <cell r="D1527">
            <v>0</v>
          </cell>
        </row>
        <row r="1528">
          <cell r="A1528" t="str">
            <v/>
          </cell>
          <cell r="B1528" t="str">
            <v/>
          </cell>
          <cell r="C1528">
            <v>0</v>
          </cell>
          <cell r="D1528">
            <v>0</v>
          </cell>
        </row>
        <row r="1529">
          <cell r="A1529" t="str">
            <v/>
          </cell>
          <cell r="B1529" t="str">
            <v/>
          </cell>
          <cell r="C1529">
            <v>0</v>
          </cell>
          <cell r="D1529">
            <v>0</v>
          </cell>
        </row>
        <row r="1530">
          <cell r="A1530" t="str">
            <v/>
          </cell>
          <cell r="B1530" t="str">
            <v/>
          </cell>
          <cell r="C1530">
            <v>0</v>
          </cell>
          <cell r="D1530">
            <v>0</v>
          </cell>
        </row>
        <row r="1531">
          <cell r="A1531" t="str">
            <v/>
          </cell>
          <cell r="B1531" t="str">
            <v/>
          </cell>
          <cell r="C1531">
            <v>0</v>
          </cell>
          <cell r="D1531">
            <v>0</v>
          </cell>
        </row>
        <row r="1532">
          <cell r="A1532" t="str">
            <v/>
          </cell>
          <cell r="B1532" t="str">
            <v/>
          </cell>
          <cell r="C1532">
            <v>0</v>
          </cell>
          <cell r="D1532">
            <v>0</v>
          </cell>
        </row>
        <row r="1533">
          <cell r="A1533" t="str">
            <v/>
          </cell>
          <cell r="B1533" t="str">
            <v/>
          </cell>
          <cell r="C1533">
            <v>0</v>
          </cell>
          <cell r="D1533">
            <v>0</v>
          </cell>
        </row>
        <row r="1534">
          <cell r="A1534" t="str">
            <v/>
          </cell>
          <cell r="B1534" t="str">
            <v/>
          </cell>
          <cell r="C1534">
            <v>0</v>
          </cell>
          <cell r="D1534">
            <v>0</v>
          </cell>
        </row>
        <row r="1535">
          <cell r="A1535" t="str">
            <v/>
          </cell>
          <cell r="B1535" t="str">
            <v/>
          </cell>
          <cell r="C1535">
            <v>0</v>
          </cell>
          <cell r="D1535">
            <v>0</v>
          </cell>
        </row>
        <row r="1536">
          <cell r="A1536" t="str">
            <v/>
          </cell>
          <cell r="B1536" t="str">
            <v/>
          </cell>
          <cell r="C1536">
            <v>0</v>
          </cell>
          <cell r="D1536">
            <v>0</v>
          </cell>
        </row>
        <row r="1537">
          <cell r="A1537" t="str">
            <v/>
          </cell>
          <cell r="B1537" t="str">
            <v/>
          </cell>
          <cell r="C1537">
            <v>0</v>
          </cell>
          <cell r="D1537">
            <v>0</v>
          </cell>
        </row>
        <row r="1538">
          <cell r="A1538" t="str">
            <v/>
          </cell>
          <cell r="B1538" t="str">
            <v/>
          </cell>
          <cell r="C1538">
            <v>0</v>
          </cell>
          <cell r="D1538">
            <v>0</v>
          </cell>
        </row>
        <row r="1539">
          <cell r="A1539" t="str">
            <v/>
          </cell>
          <cell r="B1539" t="str">
            <v/>
          </cell>
          <cell r="C1539">
            <v>0</v>
          </cell>
          <cell r="D1539">
            <v>0</v>
          </cell>
        </row>
        <row r="1540">
          <cell r="A1540" t="str">
            <v/>
          </cell>
          <cell r="B1540" t="str">
            <v/>
          </cell>
          <cell r="C1540">
            <v>0</v>
          </cell>
          <cell r="D1540">
            <v>0</v>
          </cell>
        </row>
        <row r="1541">
          <cell r="A1541" t="str">
            <v/>
          </cell>
          <cell r="B1541" t="str">
            <v/>
          </cell>
          <cell r="C1541">
            <v>0</v>
          </cell>
          <cell r="D1541">
            <v>0</v>
          </cell>
        </row>
        <row r="1542">
          <cell r="A1542" t="str">
            <v/>
          </cell>
          <cell r="B1542" t="str">
            <v/>
          </cell>
          <cell r="C1542">
            <v>0</v>
          </cell>
          <cell r="D1542">
            <v>0</v>
          </cell>
        </row>
        <row r="1543">
          <cell r="A1543" t="str">
            <v/>
          </cell>
          <cell r="B1543" t="str">
            <v/>
          </cell>
          <cell r="C1543">
            <v>0</v>
          </cell>
          <cell r="D1543">
            <v>0</v>
          </cell>
        </row>
        <row r="1544">
          <cell r="A1544" t="str">
            <v/>
          </cell>
          <cell r="B1544" t="str">
            <v/>
          </cell>
          <cell r="C1544">
            <v>0</v>
          </cell>
          <cell r="D1544">
            <v>0</v>
          </cell>
        </row>
        <row r="1545">
          <cell r="A1545" t="str">
            <v/>
          </cell>
          <cell r="B1545" t="str">
            <v/>
          </cell>
          <cell r="C1545">
            <v>0</v>
          </cell>
          <cell r="D1545">
            <v>0</v>
          </cell>
        </row>
        <row r="1546">
          <cell r="A1546" t="str">
            <v/>
          </cell>
          <cell r="B1546" t="str">
            <v/>
          </cell>
          <cell r="C1546">
            <v>0</v>
          </cell>
          <cell r="D1546">
            <v>0</v>
          </cell>
        </row>
        <row r="1547">
          <cell r="A1547" t="str">
            <v/>
          </cell>
          <cell r="B1547" t="str">
            <v/>
          </cell>
          <cell r="C1547">
            <v>0</v>
          </cell>
          <cell r="D1547">
            <v>0</v>
          </cell>
        </row>
        <row r="1548">
          <cell r="A1548" t="str">
            <v/>
          </cell>
          <cell r="B1548" t="str">
            <v/>
          </cell>
          <cell r="C1548">
            <v>0</v>
          </cell>
          <cell r="D1548">
            <v>0</v>
          </cell>
        </row>
        <row r="1549">
          <cell r="A1549" t="str">
            <v/>
          </cell>
          <cell r="B1549" t="str">
            <v/>
          </cell>
          <cell r="C1549">
            <v>0</v>
          </cell>
          <cell r="D1549">
            <v>0</v>
          </cell>
        </row>
        <row r="1550">
          <cell r="A1550" t="str">
            <v/>
          </cell>
          <cell r="B1550" t="str">
            <v/>
          </cell>
          <cell r="C1550">
            <v>0</v>
          </cell>
          <cell r="D1550">
            <v>0</v>
          </cell>
        </row>
        <row r="1551">
          <cell r="A1551" t="str">
            <v/>
          </cell>
          <cell r="B1551" t="str">
            <v/>
          </cell>
          <cell r="C1551">
            <v>0</v>
          </cell>
          <cell r="D1551">
            <v>0</v>
          </cell>
        </row>
        <row r="1552">
          <cell r="A1552" t="str">
            <v/>
          </cell>
          <cell r="B1552" t="str">
            <v/>
          </cell>
          <cell r="C1552">
            <v>0</v>
          </cell>
          <cell r="D1552">
            <v>0</v>
          </cell>
        </row>
        <row r="1553">
          <cell r="A1553" t="str">
            <v/>
          </cell>
          <cell r="B1553" t="str">
            <v/>
          </cell>
          <cell r="C1553">
            <v>0</v>
          </cell>
          <cell r="D1553">
            <v>0</v>
          </cell>
        </row>
        <row r="1554">
          <cell r="A1554" t="str">
            <v/>
          </cell>
          <cell r="B1554" t="str">
            <v/>
          </cell>
          <cell r="C1554">
            <v>0</v>
          </cell>
          <cell r="D1554">
            <v>0</v>
          </cell>
        </row>
        <row r="1555">
          <cell r="A1555" t="str">
            <v/>
          </cell>
          <cell r="B1555" t="str">
            <v/>
          </cell>
          <cell r="C1555">
            <v>0</v>
          </cell>
          <cell r="D1555">
            <v>0</v>
          </cell>
        </row>
        <row r="1556">
          <cell r="A1556" t="str">
            <v/>
          </cell>
          <cell r="B1556" t="str">
            <v/>
          </cell>
          <cell r="C1556">
            <v>0</v>
          </cell>
          <cell r="D1556">
            <v>0</v>
          </cell>
        </row>
        <row r="1557">
          <cell r="A1557" t="str">
            <v/>
          </cell>
          <cell r="B1557" t="str">
            <v/>
          </cell>
          <cell r="C1557">
            <v>0</v>
          </cell>
          <cell r="D1557">
            <v>0</v>
          </cell>
        </row>
        <row r="1558">
          <cell r="A1558" t="str">
            <v/>
          </cell>
          <cell r="B1558" t="str">
            <v/>
          </cell>
          <cell r="C1558">
            <v>0</v>
          </cell>
          <cell r="D1558">
            <v>0</v>
          </cell>
        </row>
        <row r="1559">
          <cell r="A1559" t="str">
            <v/>
          </cell>
          <cell r="B1559" t="str">
            <v/>
          </cell>
          <cell r="C1559">
            <v>0</v>
          </cell>
          <cell r="D1559">
            <v>0</v>
          </cell>
        </row>
        <row r="1560">
          <cell r="A1560" t="str">
            <v/>
          </cell>
          <cell r="B1560" t="str">
            <v/>
          </cell>
          <cell r="C1560">
            <v>0</v>
          </cell>
          <cell r="D1560">
            <v>0</v>
          </cell>
        </row>
        <row r="1561">
          <cell r="A1561" t="str">
            <v/>
          </cell>
          <cell r="B1561" t="str">
            <v/>
          </cell>
          <cell r="C1561">
            <v>0</v>
          </cell>
          <cell r="D1561">
            <v>0</v>
          </cell>
        </row>
        <row r="1562">
          <cell r="A1562" t="str">
            <v/>
          </cell>
          <cell r="B1562" t="str">
            <v/>
          </cell>
          <cell r="C1562">
            <v>0</v>
          </cell>
          <cell r="D1562">
            <v>0</v>
          </cell>
        </row>
        <row r="1563">
          <cell r="A1563" t="str">
            <v/>
          </cell>
          <cell r="B1563" t="str">
            <v/>
          </cell>
          <cell r="C1563">
            <v>0</v>
          </cell>
          <cell r="D1563">
            <v>0</v>
          </cell>
        </row>
        <row r="1564">
          <cell r="A1564" t="str">
            <v/>
          </cell>
          <cell r="B1564" t="str">
            <v/>
          </cell>
          <cell r="C1564">
            <v>0</v>
          </cell>
          <cell r="D1564">
            <v>0</v>
          </cell>
        </row>
        <row r="1565">
          <cell r="A1565" t="str">
            <v/>
          </cell>
          <cell r="B1565" t="str">
            <v/>
          </cell>
          <cell r="C1565">
            <v>0</v>
          </cell>
          <cell r="D1565">
            <v>0</v>
          </cell>
        </row>
        <row r="1566">
          <cell r="A1566" t="str">
            <v/>
          </cell>
          <cell r="B1566" t="str">
            <v/>
          </cell>
          <cell r="C1566">
            <v>0</v>
          </cell>
          <cell r="D1566">
            <v>0</v>
          </cell>
        </row>
        <row r="1567">
          <cell r="A1567" t="str">
            <v/>
          </cell>
          <cell r="B1567" t="str">
            <v/>
          </cell>
          <cell r="C1567">
            <v>0</v>
          </cell>
          <cell r="D1567">
            <v>0</v>
          </cell>
        </row>
        <row r="1568">
          <cell r="A1568" t="str">
            <v/>
          </cell>
          <cell r="B1568" t="str">
            <v/>
          </cell>
          <cell r="C1568">
            <v>0</v>
          </cell>
          <cell r="D1568">
            <v>0</v>
          </cell>
        </row>
        <row r="1569">
          <cell r="A1569" t="str">
            <v/>
          </cell>
          <cell r="B1569" t="str">
            <v/>
          </cell>
          <cell r="C1569">
            <v>0</v>
          </cell>
          <cell r="D1569">
            <v>0</v>
          </cell>
        </row>
        <row r="1570">
          <cell r="A1570" t="str">
            <v/>
          </cell>
          <cell r="B1570" t="str">
            <v/>
          </cell>
          <cell r="C1570">
            <v>0</v>
          </cell>
          <cell r="D1570">
            <v>0</v>
          </cell>
        </row>
        <row r="1571">
          <cell r="A1571" t="str">
            <v/>
          </cell>
          <cell r="B1571" t="str">
            <v/>
          </cell>
          <cell r="C1571">
            <v>0</v>
          </cell>
          <cell r="D1571">
            <v>0</v>
          </cell>
        </row>
        <row r="1572">
          <cell r="A1572" t="str">
            <v/>
          </cell>
          <cell r="B1572" t="str">
            <v/>
          </cell>
          <cell r="C1572">
            <v>0</v>
          </cell>
          <cell r="D1572">
            <v>0</v>
          </cell>
        </row>
        <row r="1573">
          <cell r="A1573" t="str">
            <v/>
          </cell>
          <cell r="B1573" t="str">
            <v/>
          </cell>
          <cell r="C1573">
            <v>0</v>
          </cell>
          <cell r="D1573">
            <v>0</v>
          </cell>
        </row>
        <row r="1574">
          <cell r="A1574" t="str">
            <v/>
          </cell>
          <cell r="B1574" t="str">
            <v/>
          </cell>
          <cell r="C1574">
            <v>0</v>
          </cell>
          <cell r="D1574">
            <v>0</v>
          </cell>
        </row>
        <row r="1575">
          <cell r="A1575" t="str">
            <v/>
          </cell>
          <cell r="B1575" t="str">
            <v/>
          </cell>
          <cell r="C1575">
            <v>0</v>
          </cell>
          <cell r="D1575">
            <v>0</v>
          </cell>
        </row>
        <row r="1576">
          <cell r="A1576" t="str">
            <v/>
          </cell>
          <cell r="B1576" t="str">
            <v/>
          </cell>
          <cell r="C1576">
            <v>0</v>
          </cell>
          <cell r="D1576">
            <v>0</v>
          </cell>
        </row>
        <row r="1577">
          <cell r="A1577" t="str">
            <v/>
          </cell>
          <cell r="B1577" t="str">
            <v/>
          </cell>
          <cell r="C1577">
            <v>0</v>
          </cell>
          <cell r="D1577">
            <v>0</v>
          </cell>
        </row>
        <row r="1578">
          <cell r="A1578" t="str">
            <v/>
          </cell>
          <cell r="B1578" t="str">
            <v/>
          </cell>
          <cell r="C1578">
            <v>0</v>
          </cell>
          <cell r="D1578">
            <v>0</v>
          </cell>
        </row>
        <row r="1579">
          <cell r="A1579" t="str">
            <v/>
          </cell>
          <cell r="B1579" t="str">
            <v/>
          </cell>
          <cell r="C1579">
            <v>0</v>
          </cell>
          <cell r="D1579">
            <v>0</v>
          </cell>
        </row>
        <row r="1580">
          <cell r="A1580" t="str">
            <v/>
          </cell>
          <cell r="B1580" t="str">
            <v/>
          </cell>
          <cell r="C1580">
            <v>0</v>
          </cell>
          <cell r="D1580">
            <v>0</v>
          </cell>
        </row>
        <row r="1581">
          <cell r="A1581" t="str">
            <v/>
          </cell>
          <cell r="B1581" t="str">
            <v/>
          </cell>
          <cell r="C1581">
            <v>0</v>
          </cell>
          <cell r="D1581">
            <v>0</v>
          </cell>
        </row>
        <row r="1582">
          <cell r="A1582" t="str">
            <v/>
          </cell>
          <cell r="B1582" t="str">
            <v/>
          </cell>
          <cell r="C1582">
            <v>0</v>
          </cell>
          <cell r="D1582">
            <v>0</v>
          </cell>
        </row>
        <row r="1583">
          <cell r="A1583" t="str">
            <v/>
          </cell>
          <cell r="B1583" t="str">
            <v/>
          </cell>
          <cell r="C1583">
            <v>0</v>
          </cell>
          <cell r="D1583">
            <v>0</v>
          </cell>
        </row>
        <row r="1584">
          <cell r="A1584" t="str">
            <v/>
          </cell>
          <cell r="B1584" t="str">
            <v/>
          </cell>
          <cell r="C1584">
            <v>0</v>
          </cell>
          <cell r="D1584">
            <v>0</v>
          </cell>
        </row>
        <row r="1585">
          <cell r="A1585" t="str">
            <v/>
          </cell>
          <cell r="B1585" t="str">
            <v/>
          </cell>
          <cell r="C1585">
            <v>0</v>
          </cell>
          <cell r="D1585">
            <v>0</v>
          </cell>
        </row>
        <row r="1586">
          <cell r="A1586" t="str">
            <v/>
          </cell>
          <cell r="B1586" t="str">
            <v/>
          </cell>
          <cell r="C1586">
            <v>0</v>
          </cell>
          <cell r="D1586">
            <v>0</v>
          </cell>
        </row>
        <row r="1587">
          <cell r="A1587" t="str">
            <v/>
          </cell>
          <cell r="B1587" t="str">
            <v/>
          </cell>
          <cell r="C1587">
            <v>0</v>
          </cell>
          <cell r="D1587">
            <v>0</v>
          </cell>
        </row>
        <row r="1588">
          <cell r="A1588" t="str">
            <v/>
          </cell>
          <cell r="B1588" t="str">
            <v/>
          </cell>
          <cell r="C1588">
            <v>0</v>
          </cell>
          <cell r="D1588">
            <v>0</v>
          </cell>
        </row>
        <row r="1589">
          <cell r="A1589" t="str">
            <v/>
          </cell>
          <cell r="B1589" t="str">
            <v/>
          </cell>
          <cell r="C1589">
            <v>0</v>
          </cell>
          <cell r="D1589">
            <v>0</v>
          </cell>
        </row>
        <row r="1590">
          <cell r="A1590" t="str">
            <v/>
          </cell>
          <cell r="B1590" t="str">
            <v/>
          </cell>
          <cell r="C1590">
            <v>0</v>
          </cell>
          <cell r="D1590">
            <v>0</v>
          </cell>
        </row>
        <row r="1591">
          <cell r="A1591" t="str">
            <v/>
          </cell>
          <cell r="B1591" t="str">
            <v/>
          </cell>
          <cell r="C1591">
            <v>0</v>
          </cell>
          <cell r="D1591">
            <v>0</v>
          </cell>
        </row>
        <row r="1592">
          <cell r="A1592" t="str">
            <v/>
          </cell>
          <cell r="B1592" t="str">
            <v/>
          </cell>
          <cell r="C1592">
            <v>0</v>
          </cell>
          <cell r="D1592">
            <v>0</v>
          </cell>
        </row>
        <row r="1593">
          <cell r="A1593" t="str">
            <v/>
          </cell>
          <cell r="B1593" t="str">
            <v/>
          </cell>
          <cell r="C1593">
            <v>0</v>
          </cell>
          <cell r="D1593">
            <v>0</v>
          </cell>
        </row>
        <row r="1594">
          <cell r="A1594" t="str">
            <v/>
          </cell>
          <cell r="B1594" t="str">
            <v/>
          </cell>
          <cell r="C1594">
            <v>0</v>
          </cell>
          <cell r="D1594">
            <v>0</v>
          </cell>
        </row>
        <row r="1595">
          <cell r="A1595" t="str">
            <v/>
          </cell>
          <cell r="B1595" t="str">
            <v/>
          </cell>
          <cell r="C1595">
            <v>0</v>
          </cell>
          <cell r="D1595">
            <v>0</v>
          </cell>
        </row>
        <row r="1596">
          <cell r="A1596" t="str">
            <v/>
          </cell>
          <cell r="B1596" t="str">
            <v/>
          </cell>
          <cell r="C1596">
            <v>0</v>
          </cell>
          <cell r="D1596">
            <v>0</v>
          </cell>
        </row>
        <row r="1597">
          <cell r="A1597" t="str">
            <v/>
          </cell>
          <cell r="B1597" t="str">
            <v/>
          </cell>
          <cell r="C1597">
            <v>0</v>
          </cell>
          <cell r="D1597">
            <v>0</v>
          </cell>
        </row>
        <row r="1598">
          <cell r="A1598" t="str">
            <v/>
          </cell>
          <cell r="B1598" t="str">
            <v/>
          </cell>
          <cell r="C1598">
            <v>0</v>
          </cell>
          <cell r="D1598">
            <v>0</v>
          </cell>
        </row>
        <row r="1599">
          <cell r="A1599" t="str">
            <v/>
          </cell>
          <cell r="B1599" t="str">
            <v/>
          </cell>
          <cell r="C1599">
            <v>0</v>
          </cell>
          <cell r="D1599">
            <v>0</v>
          </cell>
        </row>
        <row r="1600">
          <cell r="A1600" t="str">
            <v/>
          </cell>
          <cell r="B1600" t="str">
            <v/>
          </cell>
          <cell r="C1600">
            <v>0</v>
          </cell>
          <cell r="D1600">
            <v>0</v>
          </cell>
        </row>
        <row r="1601">
          <cell r="A1601" t="str">
            <v/>
          </cell>
          <cell r="B1601" t="str">
            <v/>
          </cell>
          <cell r="C1601">
            <v>0</v>
          </cell>
          <cell r="D1601">
            <v>0</v>
          </cell>
        </row>
        <row r="1602">
          <cell r="A1602" t="str">
            <v/>
          </cell>
          <cell r="B1602" t="str">
            <v/>
          </cell>
          <cell r="C1602">
            <v>0</v>
          </cell>
          <cell r="D1602">
            <v>0</v>
          </cell>
        </row>
        <row r="1603">
          <cell r="A1603" t="str">
            <v/>
          </cell>
          <cell r="B1603" t="str">
            <v/>
          </cell>
          <cell r="C1603">
            <v>0</v>
          </cell>
          <cell r="D1603">
            <v>0</v>
          </cell>
        </row>
        <row r="1604">
          <cell r="A1604" t="str">
            <v/>
          </cell>
          <cell r="B1604" t="str">
            <v/>
          </cell>
          <cell r="C1604">
            <v>0</v>
          </cell>
          <cell r="D1604">
            <v>0</v>
          </cell>
        </row>
        <row r="1605">
          <cell r="A1605" t="str">
            <v/>
          </cell>
          <cell r="B1605" t="str">
            <v/>
          </cell>
          <cell r="C1605">
            <v>0</v>
          </cell>
          <cell r="D1605">
            <v>0</v>
          </cell>
        </row>
        <row r="1606">
          <cell r="A1606" t="str">
            <v/>
          </cell>
          <cell r="B1606" t="str">
            <v/>
          </cell>
          <cell r="C1606">
            <v>0</v>
          </cell>
          <cell r="D1606">
            <v>0</v>
          </cell>
        </row>
        <row r="1607">
          <cell r="A1607" t="str">
            <v/>
          </cell>
          <cell r="B1607" t="str">
            <v/>
          </cell>
          <cell r="C1607">
            <v>0</v>
          </cell>
          <cell r="D1607">
            <v>0</v>
          </cell>
        </row>
        <row r="1608">
          <cell r="A1608" t="str">
            <v/>
          </cell>
          <cell r="B1608" t="str">
            <v/>
          </cell>
          <cell r="C1608">
            <v>0</v>
          </cell>
          <cell r="D1608">
            <v>0</v>
          </cell>
        </row>
        <row r="1609">
          <cell r="A1609" t="str">
            <v/>
          </cell>
          <cell r="B1609" t="str">
            <v/>
          </cell>
          <cell r="C1609">
            <v>0</v>
          </cell>
          <cell r="D1609">
            <v>0</v>
          </cell>
        </row>
        <row r="1610">
          <cell r="A1610" t="str">
            <v/>
          </cell>
          <cell r="B1610" t="str">
            <v/>
          </cell>
          <cell r="C1610">
            <v>0</v>
          </cell>
          <cell r="D1610">
            <v>0</v>
          </cell>
        </row>
        <row r="1611">
          <cell r="A1611" t="str">
            <v/>
          </cell>
          <cell r="B1611" t="str">
            <v/>
          </cell>
          <cell r="C1611">
            <v>0</v>
          </cell>
          <cell r="D1611">
            <v>0</v>
          </cell>
        </row>
        <row r="1612">
          <cell r="A1612" t="str">
            <v/>
          </cell>
          <cell r="B1612" t="str">
            <v/>
          </cell>
          <cell r="C1612">
            <v>0</v>
          </cell>
          <cell r="D1612">
            <v>0</v>
          </cell>
        </row>
        <row r="1613">
          <cell r="A1613" t="str">
            <v/>
          </cell>
          <cell r="B1613" t="str">
            <v/>
          </cell>
          <cell r="C1613">
            <v>0</v>
          </cell>
          <cell r="D1613">
            <v>0</v>
          </cell>
        </row>
        <row r="1614">
          <cell r="A1614" t="str">
            <v/>
          </cell>
          <cell r="B1614" t="str">
            <v/>
          </cell>
          <cell r="C1614">
            <v>0</v>
          </cell>
          <cell r="D1614">
            <v>0</v>
          </cell>
        </row>
        <row r="1615">
          <cell r="A1615" t="str">
            <v/>
          </cell>
          <cell r="B1615" t="str">
            <v/>
          </cell>
          <cell r="C1615">
            <v>0</v>
          </cell>
          <cell r="D1615">
            <v>0</v>
          </cell>
        </row>
        <row r="1616">
          <cell r="A1616" t="str">
            <v/>
          </cell>
          <cell r="B1616" t="str">
            <v/>
          </cell>
          <cell r="C1616">
            <v>0</v>
          </cell>
          <cell r="D1616">
            <v>0</v>
          </cell>
        </row>
        <row r="1617">
          <cell r="A1617" t="str">
            <v/>
          </cell>
          <cell r="B1617" t="str">
            <v/>
          </cell>
          <cell r="C1617">
            <v>0</v>
          </cell>
          <cell r="D1617">
            <v>0</v>
          </cell>
        </row>
        <row r="1618">
          <cell r="A1618" t="str">
            <v/>
          </cell>
          <cell r="B1618" t="str">
            <v/>
          </cell>
          <cell r="C1618">
            <v>0</v>
          </cell>
          <cell r="D1618">
            <v>0</v>
          </cell>
        </row>
        <row r="1619">
          <cell r="A1619" t="str">
            <v/>
          </cell>
          <cell r="B1619" t="str">
            <v/>
          </cell>
          <cell r="C1619">
            <v>0</v>
          </cell>
          <cell r="D1619">
            <v>0</v>
          </cell>
        </row>
        <row r="1620">
          <cell r="A1620" t="str">
            <v/>
          </cell>
          <cell r="B1620" t="str">
            <v/>
          </cell>
          <cell r="C1620">
            <v>0</v>
          </cell>
          <cell r="D1620">
            <v>0</v>
          </cell>
        </row>
        <row r="1621">
          <cell r="A1621" t="str">
            <v/>
          </cell>
          <cell r="B1621" t="str">
            <v/>
          </cell>
          <cell r="C1621">
            <v>0</v>
          </cell>
          <cell r="D1621">
            <v>0</v>
          </cell>
        </row>
        <row r="1622">
          <cell r="A1622" t="str">
            <v/>
          </cell>
          <cell r="B1622" t="str">
            <v/>
          </cell>
          <cell r="C1622">
            <v>0</v>
          </cell>
          <cell r="D1622">
            <v>0</v>
          </cell>
        </row>
        <row r="1623">
          <cell r="A1623" t="str">
            <v/>
          </cell>
          <cell r="B1623" t="str">
            <v/>
          </cell>
          <cell r="C1623">
            <v>0</v>
          </cell>
          <cell r="D1623">
            <v>0</v>
          </cell>
        </row>
        <row r="1624">
          <cell r="A1624" t="str">
            <v/>
          </cell>
          <cell r="B1624" t="str">
            <v/>
          </cell>
          <cell r="C1624">
            <v>0</v>
          </cell>
          <cell r="D1624">
            <v>0</v>
          </cell>
        </row>
        <row r="1625">
          <cell r="A1625" t="str">
            <v/>
          </cell>
          <cell r="B1625" t="str">
            <v/>
          </cell>
          <cell r="C1625">
            <v>0</v>
          </cell>
          <cell r="D1625">
            <v>0</v>
          </cell>
        </row>
        <row r="1626">
          <cell r="A1626" t="str">
            <v/>
          </cell>
          <cell r="B1626" t="str">
            <v/>
          </cell>
          <cell r="C1626">
            <v>0</v>
          </cell>
          <cell r="D1626">
            <v>0</v>
          </cell>
        </row>
        <row r="1627">
          <cell r="A1627" t="str">
            <v/>
          </cell>
          <cell r="B1627" t="str">
            <v/>
          </cell>
          <cell r="C1627">
            <v>0</v>
          </cell>
          <cell r="D1627">
            <v>0</v>
          </cell>
        </row>
        <row r="1628">
          <cell r="A1628" t="str">
            <v/>
          </cell>
          <cell r="B1628" t="str">
            <v/>
          </cell>
          <cell r="C1628">
            <v>0</v>
          </cell>
          <cell r="D1628">
            <v>0</v>
          </cell>
        </row>
        <row r="1629">
          <cell r="A1629" t="str">
            <v/>
          </cell>
          <cell r="B1629" t="str">
            <v/>
          </cell>
          <cell r="C1629">
            <v>0</v>
          </cell>
          <cell r="D1629">
            <v>0</v>
          </cell>
        </row>
        <row r="1630">
          <cell r="A1630" t="str">
            <v/>
          </cell>
          <cell r="B1630" t="str">
            <v/>
          </cell>
          <cell r="C1630">
            <v>0</v>
          </cell>
          <cell r="D1630">
            <v>0</v>
          </cell>
        </row>
        <row r="1631">
          <cell r="A1631" t="str">
            <v/>
          </cell>
          <cell r="B1631" t="str">
            <v/>
          </cell>
          <cell r="C1631">
            <v>0</v>
          </cell>
          <cell r="D1631">
            <v>0</v>
          </cell>
        </row>
        <row r="1632">
          <cell r="A1632" t="str">
            <v/>
          </cell>
          <cell r="B1632" t="str">
            <v/>
          </cell>
          <cell r="C1632">
            <v>0</v>
          </cell>
          <cell r="D1632">
            <v>0</v>
          </cell>
        </row>
        <row r="1633">
          <cell r="A1633" t="str">
            <v/>
          </cell>
          <cell r="B1633" t="str">
            <v/>
          </cell>
          <cell r="C1633">
            <v>0</v>
          </cell>
          <cell r="D1633">
            <v>0</v>
          </cell>
        </row>
        <row r="1634">
          <cell r="A1634" t="str">
            <v/>
          </cell>
          <cell r="B1634" t="str">
            <v/>
          </cell>
          <cell r="C1634">
            <v>0</v>
          </cell>
          <cell r="D1634">
            <v>0</v>
          </cell>
        </row>
        <row r="1635">
          <cell r="A1635" t="str">
            <v/>
          </cell>
          <cell r="B1635" t="str">
            <v/>
          </cell>
          <cell r="C1635">
            <v>0</v>
          </cell>
          <cell r="D1635">
            <v>0</v>
          </cell>
        </row>
        <row r="1636">
          <cell r="A1636" t="str">
            <v/>
          </cell>
          <cell r="B1636" t="str">
            <v/>
          </cell>
          <cell r="C1636">
            <v>0</v>
          </cell>
          <cell r="D1636">
            <v>0</v>
          </cell>
        </row>
        <row r="1637">
          <cell r="A1637" t="str">
            <v/>
          </cell>
          <cell r="B1637" t="str">
            <v/>
          </cell>
          <cell r="C1637">
            <v>0</v>
          </cell>
          <cell r="D1637">
            <v>0</v>
          </cell>
        </row>
        <row r="1638">
          <cell r="A1638" t="str">
            <v/>
          </cell>
          <cell r="B1638" t="str">
            <v/>
          </cell>
          <cell r="C1638">
            <v>0</v>
          </cell>
          <cell r="D1638">
            <v>0</v>
          </cell>
        </row>
        <row r="1639">
          <cell r="A1639" t="str">
            <v/>
          </cell>
          <cell r="B1639" t="str">
            <v/>
          </cell>
          <cell r="C1639">
            <v>0</v>
          </cell>
          <cell r="D1639">
            <v>0</v>
          </cell>
        </row>
        <row r="1640">
          <cell r="A1640" t="str">
            <v/>
          </cell>
          <cell r="B1640" t="str">
            <v/>
          </cell>
          <cell r="C1640">
            <v>0</v>
          </cell>
          <cell r="D1640">
            <v>0</v>
          </cell>
        </row>
        <row r="1641">
          <cell r="A1641" t="str">
            <v/>
          </cell>
          <cell r="B1641" t="str">
            <v/>
          </cell>
          <cell r="C1641">
            <v>0</v>
          </cell>
          <cell r="D1641">
            <v>0</v>
          </cell>
        </row>
        <row r="1642">
          <cell r="A1642" t="str">
            <v/>
          </cell>
          <cell r="B1642" t="str">
            <v/>
          </cell>
          <cell r="C1642">
            <v>0</v>
          </cell>
          <cell r="D1642">
            <v>0</v>
          </cell>
        </row>
        <row r="1643">
          <cell r="A1643" t="str">
            <v/>
          </cell>
          <cell r="B1643" t="str">
            <v/>
          </cell>
          <cell r="C1643">
            <v>0</v>
          </cell>
          <cell r="D1643">
            <v>0</v>
          </cell>
        </row>
        <row r="1644">
          <cell r="A1644" t="str">
            <v/>
          </cell>
          <cell r="B1644" t="str">
            <v/>
          </cell>
          <cell r="C1644">
            <v>0</v>
          </cell>
          <cell r="D1644">
            <v>0</v>
          </cell>
        </row>
        <row r="1645">
          <cell r="A1645" t="str">
            <v/>
          </cell>
          <cell r="B1645" t="str">
            <v/>
          </cell>
          <cell r="C1645">
            <v>0</v>
          </cell>
          <cell r="D1645">
            <v>0</v>
          </cell>
        </row>
        <row r="1646">
          <cell r="A1646" t="str">
            <v/>
          </cell>
          <cell r="B1646" t="str">
            <v/>
          </cell>
          <cell r="C1646">
            <v>0</v>
          </cell>
          <cell r="D1646">
            <v>0</v>
          </cell>
        </row>
        <row r="1647">
          <cell r="A1647" t="str">
            <v/>
          </cell>
          <cell r="B1647" t="str">
            <v/>
          </cell>
          <cell r="C1647">
            <v>0</v>
          </cell>
          <cell r="D1647">
            <v>0</v>
          </cell>
        </row>
        <row r="1648">
          <cell r="A1648" t="str">
            <v/>
          </cell>
          <cell r="B1648" t="str">
            <v/>
          </cell>
          <cell r="C1648">
            <v>0</v>
          </cell>
          <cell r="D1648">
            <v>0</v>
          </cell>
        </row>
        <row r="1649">
          <cell r="A1649" t="str">
            <v/>
          </cell>
          <cell r="B1649" t="str">
            <v/>
          </cell>
          <cell r="C1649">
            <v>0</v>
          </cell>
          <cell r="D1649">
            <v>0</v>
          </cell>
        </row>
        <row r="1650">
          <cell r="A1650" t="str">
            <v/>
          </cell>
          <cell r="B1650" t="str">
            <v/>
          </cell>
          <cell r="C1650">
            <v>0</v>
          </cell>
          <cell r="D1650">
            <v>0</v>
          </cell>
        </row>
        <row r="1651">
          <cell r="A1651" t="str">
            <v/>
          </cell>
          <cell r="B1651" t="str">
            <v/>
          </cell>
          <cell r="C1651">
            <v>0</v>
          </cell>
          <cell r="D1651">
            <v>0</v>
          </cell>
        </row>
        <row r="1652">
          <cell r="A1652" t="str">
            <v/>
          </cell>
          <cell r="B1652" t="str">
            <v/>
          </cell>
          <cell r="C1652">
            <v>0</v>
          </cell>
          <cell r="D1652">
            <v>0</v>
          </cell>
        </row>
        <row r="1653">
          <cell r="A1653" t="str">
            <v/>
          </cell>
          <cell r="B1653" t="str">
            <v/>
          </cell>
          <cell r="C1653">
            <v>0</v>
          </cell>
          <cell r="D1653">
            <v>0</v>
          </cell>
        </row>
        <row r="1654">
          <cell r="A1654" t="str">
            <v/>
          </cell>
          <cell r="B1654" t="str">
            <v/>
          </cell>
          <cell r="C1654">
            <v>0</v>
          </cell>
          <cell r="D1654">
            <v>0</v>
          </cell>
        </row>
        <row r="1655">
          <cell r="A1655" t="str">
            <v/>
          </cell>
          <cell r="B1655" t="str">
            <v/>
          </cell>
          <cell r="C1655">
            <v>0</v>
          </cell>
          <cell r="D1655">
            <v>0</v>
          </cell>
        </row>
        <row r="1656">
          <cell r="A1656" t="str">
            <v/>
          </cell>
          <cell r="B1656" t="str">
            <v/>
          </cell>
          <cell r="C1656">
            <v>0</v>
          </cell>
          <cell r="D1656">
            <v>0</v>
          </cell>
        </row>
        <row r="1657">
          <cell r="A1657" t="str">
            <v/>
          </cell>
          <cell r="B1657" t="str">
            <v/>
          </cell>
          <cell r="C1657">
            <v>0</v>
          </cell>
          <cell r="D1657">
            <v>0</v>
          </cell>
        </row>
        <row r="1658">
          <cell r="A1658" t="str">
            <v/>
          </cell>
          <cell r="B1658" t="str">
            <v/>
          </cell>
          <cell r="C1658">
            <v>0</v>
          </cell>
          <cell r="D1658">
            <v>0</v>
          </cell>
        </row>
        <row r="1659">
          <cell r="A1659" t="str">
            <v/>
          </cell>
          <cell r="B1659" t="str">
            <v/>
          </cell>
          <cell r="C1659">
            <v>0</v>
          </cell>
          <cell r="D1659">
            <v>0</v>
          </cell>
        </row>
        <row r="1660">
          <cell r="A1660" t="str">
            <v/>
          </cell>
          <cell r="B1660" t="str">
            <v/>
          </cell>
          <cell r="C1660">
            <v>0</v>
          </cell>
          <cell r="D1660">
            <v>0</v>
          </cell>
        </row>
        <row r="1661">
          <cell r="A1661" t="str">
            <v/>
          </cell>
          <cell r="B1661" t="str">
            <v/>
          </cell>
          <cell r="C1661">
            <v>0</v>
          </cell>
          <cell r="D1661">
            <v>0</v>
          </cell>
        </row>
        <row r="1662">
          <cell r="A1662" t="str">
            <v/>
          </cell>
          <cell r="B1662" t="str">
            <v/>
          </cell>
          <cell r="C1662">
            <v>0</v>
          </cell>
          <cell r="D1662">
            <v>0</v>
          </cell>
        </row>
        <row r="1663">
          <cell r="A1663" t="str">
            <v/>
          </cell>
          <cell r="B1663" t="str">
            <v/>
          </cell>
          <cell r="C1663">
            <v>0</v>
          </cell>
          <cell r="D1663">
            <v>0</v>
          </cell>
        </row>
        <row r="1664">
          <cell r="A1664" t="str">
            <v/>
          </cell>
          <cell r="B1664" t="str">
            <v/>
          </cell>
          <cell r="C1664">
            <v>0</v>
          </cell>
          <cell r="D1664">
            <v>0</v>
          </cell>
        </row>
        <row r="1665">
          <cell r="A1665" t="str">
            <v/>
          </cell>
          <cell r="B1665" t="str">
            <v/>
          </cell>
          <cell r="C1665">
            <v>0</v>
          </cell>
          <cell r="D1665">
            <v>0</v>
          </cell>
        </row>
        <row r="1666">
          <cell r="A1666" t="str">
            <v/>
          </cell>
          <cell r="B1666" t="str">
            <v/>
          </cell>
          <cell r="C1666">
            <v>0</v>
          </cell>
          <cell r="D1666">
            <v>0</v>
          </cell>
        </row>
        <row r="1667">
          <cell r="A1667" t="str">
            <v/>
          </cell>
          <cell r="B1667" t="str">
            <v/>
          </cell>
          <cell r="C1667">
            <v>0</v>
          </cell>
          <cell r="D1667">
            <v>0</v>
          </cell>
        </row>
        <row r="1668">
          <cell r="A1668" t="str">
            <v/>
          </cell>
          <cell r="B1668" t="str">
            <v/>
          </cell>
          <cell r="C1668">
            <v>0</v>
          </cell>
          <cell r="D1668">
            <v>0</v>
          </cell>
        </row>
        <row r="1669">
          <cell r="A1669" t="str">
            <v/>
          </cell>
          <cell r="B1669" t="str">
            <v/>
          </cell>
          <cell r="C1669">
            <v>0</v>
          </cell>
          <cell r="D1669">
            <v>0</v>
          </cell>
        </row>
        <row r="1670">
          <cell r="A1670" t="str">
            <v/>
          </cell>
          <cell r="B1670" t="str">
            <v/>
          </cell>
          <cell r="C1670">
            <v>0</v>
          </cell>
          <cell r="D1670">
            <v>0</v>
          </cell>
        </row>
        <row r="1671">
          <cell r="A1671" t="str">
            <v/>
          </cell>
          <cell r="B1671" t="str">
            <v/>
          </cell>
          <cell r="C1671">
            <v>0</v>
          </cell>
          <cell r="D1671">
            <v>0</v>
          </cell>
        </row>
        <row r="1672">
          <cell r="A1672" t="str">
            <v/>
          </cell>
          <cell r="B1672" t="str">
            <v/>
          </cell>
          <cell r="C1672">
            <v>0</v>
          </cell>
          <cell r="D1672">
            <v>0</v>
          </cell>
        </row>
        <row r="1673">
          <cell r="A1673" t="str">
            <v/>
          </cell>
          <cell r="B1673" t="str">
            <v/>
          </cell>
          <cell r="C1673">
            <v>0</v>
          </cell>
          <cell r="D1673">
            <v>0</v>
          </cell>
        </row>
        <row r="1674">
          <cell r="A1674" t="str">
            <v/>
          </cell>
          <cell r="B1674" t="str">
            <v/>
          </cell>
          <cell r="C1674">
            <v>0</v>
          </cell>
          <cell r="D1674">
            <v>0</v>
          </cell>
        </row>
        <row r="1675">
          <cell r="A1675" t="str">
            <v/>
          </cell>
          <cell r="B1675" t="str">
            <v/>
          </cell>
          <cell r="C1675">
            <v>0</v>
          </cell>
          <cell r="D1675">
            <v>0</v>
          </cell>
        </row>
        <row r="1676">
          <cell r="A1676" t="str">
            <v/>
          </cell>
          <cell r="B1676" t="str">
            <v/>
          </cell>
          <cell r="C1676">
            <v>0</v>
          </cell>
          <cell r="D1676">
            <v>0</v>
          </cell>
        </row>
        <row r="1677">
          <cell r="A1677" t="str">
            <v/>
          </cell>
          <cell r="B1677" t="str">
            <v/>
          </cell>
          <cell r="C1677">
            <v>0</v>
          </cell>
          <cell r="D1677">
            <v>0</v>
          </cell>
        </row>
        <row r="1678">
          <cell r="A1678" t="str">
            <v/>
          </cell>
          <cell r="B1678" t="str">
            <v/>
          </cell>
          <cell r="C1678">
            <v>0</v>
          </cell>
          <cell r="D1678">
            <v>0</v>
          </cell>
        </row>
        <row r="1679">
          <cell r="A1679" t="str">
            <v/>
          </cell>
          <cell r="B1679" t="str">
            <v/>
          </cell>
          <cell r="C1679">
            <v>0</v>
          </cell>
          <cell r="D1679">
            <v>0</v>
          </cell>
        </row>
        <row r="1680">
          <cell r="A1680" t="str">
            <v/>
          </cell>
          <cell r="B1680" t="str">
            <v/>
          </cell>
          <cell r="C1680">
            <v>0</v>
          </cell>
          <cell r="D1680">
            <v>0</v>
          </cell>
        </row>
        <row r="1681">
          <cell r="A1681" t="str">
            <v/>
          </cell>
          <cell r="B1681" t="str">
            <v/>
          </cell>
          <cell r="C1681">
            <v>0</v>
          </cell>
          <cell r="D1681">
            <v>0</v>
          </cell>
        </row>
        <row r="1682">
          <cell r="A1682" t="str">
            <v/>
          </cell>
          <cell r="B1682" t="str">
            <v/>
          </cell>
          <cell r="C1682">
            <v>0</v>
          </cell>
          <cell r="D1682">
            <v>0</v>
          </cell>
        </row>
        <row r="1683">
          <cell r="A1683" t="str">
            <v/>
          </cell>
          <cell r="B1683" t="str">
            <v/>
          </cell>
          <cell r="C1683">
            <v>0</v>
          </cell>
          <cell r="D1683">
            <v>0</v>
          </cell>
        </row>
        <row r="1684">
          <cell r="A1684" t="str">
            <v/>
          </cell>
          <cell r="B1684" t="str">
            <v/>
          </cell>
          <cell r="C1684">
            <v>0</v>
          </cell>
          <cell r="D1684">
            <v>0</v>
          </cell>
        </row>
        <row r="1685">
          <cell r="A1685" t="str">
            <v/>
          </cell>
          <cell r="B1685" t="str">
            <v/>
          </cell>
          <cell r="C1685">
            <v>0</v>
          </cell>
          <cell r="D1685">
            <v>0</v>
          </cell>
        </row>
        <row r="1686">
          <cell r="A1686" t="str">
            <v/>
          </cell>
          <cell r="B1686" t="str">
            <v/>
          </cell>
          <cell r="C1686">
            <v>0</v>
          </cell>
          <cell r="D1686">
            <v>0</v>
          </cell>
        </row>
        <row r="1687">
          <cell r="A1687" t="str">
            <v/>
          </cell>
          <cell r="B1687" t="str">
            <v/>
          </cell>
          <cell r="C1687">
            <v>0</v>
          </cell>
          <cell r="D1687">
            <v>0</v>
          </cell>
        </row>
        <row r="1688">
          <cell r="A1688" t="str">
            <v/>
          </cell>
          <cell r="B1688" t="str">
            <v/>
          </cell>
          <cell r="C1688">
            <v>0</v>
          </cell>
          <cell r="D1688">
            <v>0</v>
          </cell>
        </row>
        <row r="1689">
          <cell r="A1689" t="str">
            <v/>
          </cell>
          <cell r="B1689" t="str">
            <v/>
          </cell>
          <cell r="C1689">
            <v>0</v>
          </cell>
          <cell r="D1689">
            <v>0</v>
          </cell>
        </row>
        <row r="1690">
          <cell r="A1690" t="str">
            <v/>
          </cell>
          <cell r="B1690" t="str">
            <v/>
          </cell>
          <cell r="C1690">
            <v>0</v>
          </cell>
          <cell r="D1690">
            <v>0</v>
          </cell>
        </row>
        <row r="1691">
          <cell r="A1691" t="str">
            <v/>
          </cell>
          <cell r="B1691" t="str">
            <v/>
          </cell>
          <cell r="C1691">
            <v>0</v>
          </cell>
          <cell r="D1691">
            <v>0</v>
          </cell>
        </row>
        <row r="1692">
          <cell r="A1692" t="str">
            <v/>
          </cell>
          <cell r="B1692" t="str">
            <v/>
          </cell>
          <cell r="C1692">
            <v>0</v>
          </cell>
          <cell r="D1692">
            <v>0</v>
          </cell>
        </row>
        <row r="1693">
          <cell r="A1693" t="str">
            <v/>
          </cell>
          <cell r="B1693" t="str">
            <v/>
          </cell>
          <cell r="C1693">
            <v>0</v>
          </cell>
          <cell r="D1693">
            <v>0</v>
          </cell>
        </row>
        <row r="1694">
          <cell r="A1694" t="str">
            <v/>
          </cell>
          <cell r="B1694" t="str">
            <v/>
          </cell>
          <cell r="C1694">
            <v>0</v>
          </cell>
          <cell r="D1694">
            <v>0</v>
          </cell>
        </row>
        <row r="1695">
          <cell r="A1695" t="str">
            <v/>
          </cell>
          <cell r="B1695" t="str">
            <v/>
          </cell>
          <cell r="C1695">
            <v>0</v>
          </cell>
          <cell r="D1695">
            <v>0</v>
          </cell>
        </row>
        <row r="1696">
          <cell r="A1696" t="str">
            <v/>
          </cell>
          <cell r="B1696" t="str">
            <v/>
          </cell>
          <cell r="C1696">
            <v>0</v>
          </cell>
          <cell r="D1696">
            <v>0</v>
          </cell>
        </row>
        <row r="1697">
          <cell r="A1697" t="str">
            <v/>
          </cell>
          <cell r="B1697" t="str">
            <v/>
          </cell>
          <cell r="C1697">
            <v>0</v>
          </cell>
          <cell r="D1697">
            <v>0</v>
          </cell>
        </row>
        <row r="1698">
          <cell r="A1698" t="str">
            <v/>
          </cell>
          <cell r="B1698" t="str">
            <v/>
          </cell>
          <cell r="C1698">
            <v>0</v>
          </cell>
          <cell r="D1698">
            <v>0</v>
          </cell>
        </row>
        <row r="1699">
          <cell r="A1699" t="str">
            <v/>
          </cell>
          <cell r="B1699" t="str">
            <v/>
          </cell>
          <cell r="C1699">
            <v>0</v>
          </cell>
          <cell r="D1699">
            <v>0</v>
          </cell>
        </row>
        <row r="1700">
          <cell r="A1700" t="str">
            <v/>
          </cell>
          <cell r="B1700" t="str">
            <v/>
          </cell>
          <cell r="C1700">
            <v>0</v>
          </cell>
          <cell r="D1700">
            <v>0</v>
          </cell>
        </row>
        <row r="1701">
          <cell r="A1701" t="str">
            <v/>
          </cell>
          <cell r="B1701" t="str">
            <v/>
          </cell>
          <cell r="C1701">
            <v>0</v>
          </cell>
          <cell r="D1701">
            <v>0</v>
          </cell>
        </row>
        <row r="1702">
          <cell r="A1702" t="str">
            <v/>
          </cell>
          <cell r="B1702" t="str">
            <v/>
          </cell>
          <cell r="C1702">
            <v>0</v>
          </cell>
          <cell r="D1702">
            <v>0</v>
          </cell>
        </row>
        <row r="1703">
          <cell r="A1703" t="str">
            <v/>
          </cell>
          <cell r="B1703" t="str">
            <v/>
          </cell>
          <cell r="C1703">
            <v>0</v>
          </cell>
          <cell r="D1703">
            <v>0</v>
          </cell>
        </row>
        <row r="1704">
          <cell r="A1704" t="str">
            <v/>
          </cell>
          <cell r="B1704" t="str">
            <v/>
          </cell>
          <cell r="C1704">
            <v>0</v>
          </cell>
          <cell r="D1704">
            <v>0</v>
          </cell>
        </row>
        <row r="1705">
          <cell r="A1705" t="str">
            <v/>
          </cell>
          <cell r="B1705" t="str">
            <v/>
          </cell>
          <cell r="C1705">
            <v>0</v>
          </cell>
          <cell r="D1705">
            <v>0</v>
          </cell>
        </row>
        <row r="1706">
          <cell r="A1706" t="str">
            <v/>
          </cell>
          <cell r="B1706" t="str">
            <v/>
          </cell>
          <cell r="C1706">
            <v>0</v>
          </cell>
          <cell r="D1706">
            <v>0</v>
          </cell>
        </row>
        <row r="1707">
          <cell r="A1707" t="str">
            <v/>
          </cell>
          <cell r="B1707" t="str">
            <v/>
          </cell>
          <cell r="C1707">
            <v>0</v>
          </cell>
          <cell r="D1707">
            <v>0</v>
          </cell>
        </row>
        <row r="1708">
          <cell r="A1708" t="str">
            <v/>
          </cell>
          <cell r="B1708" t="str">
            <v/>
          </cell>
          <cell r="C1708">
            <v>0</v>
          </cell>
          <cell r="D1708">
            <v>0</v>
          </cell>
        </row>
        <row r="1709">
          <cell r="A1709" t="str">
            <v/>
          </cell>
          <cell r="B1709" t="str">
            <v/>
          </cell>
          <cell r="C1709">
            <v>0</v>
          </cell>
          <cell r="D1709">
            <v>0</v>
          </cell>
        </row>
        <row r="1710">
          <cell r="A1710" t="str">
            <v/>
          </cell>
          <cell r="B1710" t="str">
            <v/>
          </cell>
          <cell r="C1710">
            <v>0</v>
          </cell>
          <cell r="D1710">
            <v>0</v>
          </cell>
        </row>
        <row r="1711">
          <cell r="A1711" t="str">
            <v/>
          </cell>
          <cell r="B1711" t="str">
            <v/>
          </cell>
          <cell r="C1711">
            <v>0</v>
          </cell>
          <cell r="D1711">
            <v>0</v>
          </cell>
        </row>
        <row r="1712">
          <cell r="A1712" t="str">
            <v/>
          </cell>
          <cell r="B1712" t="str">
            <v/>
          </cell>
          <cell r="C1712">
            <v>0</v>
          </cell>
          <cell r="D1712">
            <v>0</v>
          </cell>
        </row>
        <row r="1713">
          <cell r="A1713" t="str">
            <v/>
          </cell>
          <cell r="B1713" t="str">
            <v/>
          </cell>
          <cell r="C1713">
            <v>0</v>
          </cell>
          <cell r="D1713">
            <v>0</v>
          </cell>
        </row>
        <row r="1714">
          <cell r="A1714" t="str">
            <v/>
          </cell>
          <cell r="B1714" t="str">
            <v/>
          </cell>
          <cell r="C1714">
            <v>0</v>
          </cell>
          <cell r="D1714">
            <v>0</v>
          </cell>
        </row>
        <row r="1715">
          <cell r="A1715" t="str">
            <v/>
          </cell>
          <cell r="B1715" t="str">
            <v/>
          </cell>
          <cell r="C1715">
            <v>0</v>
          </cell>
          <cell r="D1715">
            <v>0</v>
          </cell>
        </row>
        <row r="1716">
          <cell r="A1716" t="str">
            <v/>
          </cell>
          <cell r="B1716" t="str">
            <v/>
          </cell>
          <cell r="C1716">
            <v>0</v>
          </cell>
          <cell r="D1716">
            <v>0</v>
          </cell>
        </row>
        <row r="1717">
          <cell r="A1717" t="str">
            <v/>
          </cell>
          <cell r="B1717" t="str">
            <v/>
          </cell>
          <cell r="C1717">
            <v>0</v>
          </cell>
          <cell r="D1717">
            <v>0</v>
          </cell>
        </row>
        <row r="1718">
          <cell r="A1718" t="str">
            <v/>
          </cell>
          <cell r="B1718" t="str">
            <v/>
          </cell>
          <cell r="C1718">
            <v>0</v>
          </cell>
          <cell r="D1718">
            <v>0</v>
          </cell>
        </row>
        <row r="1719">
          <cell r="A1719" t="str">
            <v/>
          </cell>
          <cell r="B1719" t="str">
            <v/>
          </cell>
          <cell r="C1719">
            <v>0</v>
          </cell>
          <cell r="D1719">
            <v>0</v>
          </cell>
        </row>
        <row r="1720">
          <cell r="A1720" t="str">
            <v/>
          </cell>
          <cell r="B1720" t="str">
            <v/>
          </cell>
          <cell r="C1720">
            <v>0</v>
          </cell>
          <cell r="D1720">
            <v>0</v>
          </cell>
        </row>
        <row r="1721">
          <cell r="A1721" t="str">
            <v/>
          </cell>
          <cell r="B1721" t="str">
            <v/>
          </cell>
          <cell r="C1721">
            <v>0</v>
          </cell>
          <cell r="D1721">
            <v>0</v>
          </cell>
        </row>
        <row r="1722">
          <cell r="A1722" t="str">
            <v/>
          </cell>
          <cell r="B1722" t="str">
            <v/>
          </cell>
          <cell r="C1722">
            <v>0</v>
          </cell>
          <cell r="D1722">
            <v>0</v>
          </cell>
        </row>
        <row r="1723">
          <cell r="A1723" t="str">
            <v/>
          </cell>
          <cell r="B1723" t="str">
            <v/>
          </cell>
          <cell r="C1723">
            <v>0</v>
          </cell>
          <cell r="D1723">
            <v>0</v>
          </cell>
        </row>
        <row r="1724">
          <cell r="A1724" t="str">
            <v/>
          </cell>
          <cell r="B1724" t="str">
            <v/>
          </cell>
          <cell r="C1724">
            <v>0</v>
          </cell>
          <cell r="D1724">
            <v>0</v>
          </cell>
        </row>
        <row r="1725">
          <cell r="A1725" t="str">
            <v/>
          </cell>
          <cell r="B1725" t="str">
            <v/>
          </cell>
          <cell r="C1725">
            <v>0</v>
          </cell>
          <cell r="D1725">
            <v>0</v>
          </cell>
        </row>
        <row r="1726">
          <cell r="A1726" t="str">
            <v/>
          </cell>
          <cell r="B1726" t="str">
            <v/>
          </cell>
          <cell r="C1726">
            <v>0</v>
          </cell>
          <cell r="D1726">
            <v>0</v>
          </cell>
        </row>
        <row r="1727">
          <cell r="A1727" t="str">
            <v/>
          </cell>
          <cell r="B1727" t="str">
            <v/>
          </cell>
          <cell r="C1727">
            <v>0</v>
          </cell>
          <cell r="D1727">
            <v>0</v>
          </cell>
        </row>
        <row r="1728">
          <cell r="A1728" t="str">
            <v/>
          </cell>
          <cell r="B1728" t="str">
            <v/>
          </cell>
          <cell r="C1728">
            <v>0</v>
          </cell>
          <cell r="D1728">
            <v>0</v>
          </cell>
        </row>
        <row r="1729">
          <cell r="A1729" t="str">
            <v/>
          </cell>
          <cell r="B1729" t="str">
            <v/>
          </cell>
          <cell r="C1729">
            <v>0</v>
          </cell>
          <cell r="D1729">
            <v>0</v>
          </cell>
        </row>
        <row r="1730">
          <cell r="A1730" t="str">
            <v/>
          </cell>
          <cell r="B1730" t="str">
            <v/>
          </cell>
          <cell r="C1730">
            <v>0</v>
          </cell>
          <cell r="D1730">
            <v>0</v>
          </cell>
        </row>
        <row r="1731">
          <cell r="A1731" t="str">
            <v/>
          </cell>
          <cell r="B1731" t="str">
            <v/>
          </cell>
          <cell r="C1731">
            <v>0</v>
          </cell>
          <cell r="D1731">
            <v>0</v>
          </cell>
        </row>
        <row r="1732">
          <cell r="A1732" t="str">
            <v/>
          </cell>
          <cell r="B1732" t="str">
            <v/>
          </cell>
          <cell r="C1732">
            <v>0</v>
          </cell>
          <cell r="D1732">
            <v>0</v>
          </cell>
        </row>
        <row r="1733">
          <cell r="A1733" t="str">
            <v/>
          </cell>
          <cell r="B1733" t="str">
            <v/>
          </cell>
          <cell r="C1733">
            <v>0</v>
          </cell>
          <cell r="D1733">
            <v>0</v>
          </cell>
        </row>
        <row r="1734">
          <cell r="A1734" t="str">
            <v/>
          </cell>
          <cell r="B1734" t="str">
            <v/>
          </cell>
          <cell r="C1734">
            <v>0</v>
          </cell>
          <cell r="D1734">
            <v>0</v>
          </cell>
        </row>
        <row r="1735">
          <cell r="A1735" t="str">
            <v/>
          </cell>
          <cell r="B1735" t="str">
            <v/>
          </cell>
          <cell r="C1735">
            <v>0</v>
          </cell>
          <cell r="D1735">
            <v>0</v>
          </cell>
        </row>
        <row r="1736">
          <cell r="A1736" t="str">
            <v/>
          </cell>
          <cell r="B1736" t="str">
            <v/>
          </cell>
          <cell r="C1736">
            <v>0</v>
          </cell>
          <cell r="D1736">
            <v>0</v>
          </cell>
        </row>
        <row r="1737">
          <cell r="A1737" t="str">
            <v/>
          </cell>
          <cell r="B1737" t="str">
            <v/>
          </cell>
          <cell r="C1737">
            <v>0</v>
          </cell>
          <cell r="D1737">
            <v>0</v>
          </cell>
        </row>
        <row r="1738">
          <cell r="A1738" t="str">
            <v/>
          </cell>
          <cell r="B1738" t="str">
            <v/>
          </cell>
          <cell r="C1738">
            <v>0</v>
          </cell>
          <cell r="D1738">
            <v>0</v>
          </cell>
        </row>
        <row r="1739">
          <cell r="A1739" t="str">
            <v/>
          </cell>
          <cell r="B1739" t="str">
            <v/>
          </cell>
          <cell r="C1739">
            <v>0</v>
          </cell>
          <cell r="D1739">
            <v>0</v>
          </cell>
        </row>
        <row r="1740">
          <cell r="A1740" t="str">
            <v/>
          </cell>
          <cell r="B1740" t="str">
            <v/>
          </cell>
          <cell r="C1740">
            <v>0</v>
          </cell>
          <cell r="D1740">
            <v>0</v>
          </cell>
        </row>
        <row r="1741">
          <cell r="A1741" t="str">
            <v/>
          </cell>
          <cell r="B1741" t="str">
            <v/>
          </cell>
          <cell r="C1741">
            <v>0</v>
          </cell>
          <cell r="D1741">
            <v>0</v>
          </cell>
        </row>
        <row r="1742">
          <cell r="A1742" t="str">
            <v/>
          </cell>
          <cell r="B1742" t="str">
            <v/>
          </cell>
          <cell r="C1742">
            <v>0</v>
          </cell>
          <cell r="D1742">
            <v>0</v>
          </cell>
        </row>
        <row r="1743">
          <cell r="A1743" t="str">
            <v/>
          </cell>
          <cell r="B1743" t="str">
            <v/>
          </cell>
          <cell r="C1743">
            <v>0</v>
          </cell>
          <cell r="D1743">
            <v>0</v>
          </cell>
        </row>
        <row r="1744">
          <cell r="A1744" t="str">
            <v/>
          </cell>
          <cell r="B1744" t="str">
            <v/>
          </cell>
          <cell r="C1744">
            <v>0</v>
          </cell>
          <cell r="D1744">
            <v>0</v>
          </cell>
        </row>
        <row r="1745">
          <cell r="A1745" t="str">
            <v/>
          </cell>
          <cell r="B1745" t="str">
            <v/>
          </cell>
          <cell r="C1745">
            <v>0</v>
          </cell>
          <cell r="D1745">
            <v>0</v>
          </cell>
        </row>
        <row r="1746">
          <cell r="A1746" t="str">
            <v/>
          </cell>
          <cell r="B1746" t="str">
            <v/>
          </cell>
          <cell r="C1746">
            <v>0</v>
          </cell>
          <cell r="D1746">
            <v>0</v>
          </cell>
        </row>
        <row r="1747">
          <cell r="A1747" t="str">
            <v/>
          </cell>
          <cell r="B1747" t="str">
            <v/>
          </cell>
          <cell r="C1747">
            <v>0</v>
          </cell>
          <cell r="D1747">
            <v>0</v>
          </cell>
        </row>
        <row r="1748">
          <cell r="A1748" t="str">
            <v/>
          </cell>
          <cell r="B1748" t="str">
            <v/>
          </cell>
          <cell r="C1748">
            <v>0</v>
          </cell>
          <cell r="D1748">
            <v>0</v>
          </cell>
        </row>
        <row r="1749">
          <cell r="A1749" t="str">
            <v/>
          </cell>
          <cell r="B1749" t="str">
            <v/>
          </cell>
          <cell r="C1749">
            <v>0</v>
          </cell>
          <cell r="D1749">
            <v>0</v>
          </cell>
        </row>
        <row r="1750">
          <cell r="A1750" t="str">
            <v/>
          </cell>
          <cell r="B1750" t="str">
            <v/>
          </cell>
          <cell r="C1750">
            <v>0</v>
          </cell>
          <cell r="D1750">
            <v>0</v>
          </cell>
        </row>
        <row r="1751">
          <cell r="A1751" t="str">
            <v/>
          </cell>
          <cell r="B1751" t="str">
            <v/>
          </cell>
          <cell r="C1751">
            <v>0</v>
          </cell>
          <cell r="D1751">
            <v>0</v>
          </cell>
        </row>
        <row r="1752">
          <cell r="A1752" t="str">
            <v/>
          </cell>
          <cell r="B1752" t="str">
            <v/>
          </cell>
          <cell r="C1752">
            <v>0</v>
          </cell>
          <cell r="D1752">
            <v>0</v>
          </cell>
        </row>
        <row r="1753">
          <cell r="A1753" t="str">
            <v/>
          </cell>
          <cell r="B1753" t="str">
            <v/>
          </cell>
          <cell r="C1753">
            <v>0</v>
          </cell>
          <cell r="D1753">
            <v>0</v>
          </cell>
        </row>
        <row r="1754">
          <cell r="A1754" t="str">
            <v/>
          </cell>
          <cell r="B1754" t="str">
            <v/>
          </cell>
          <cell r="C1754">
            <v>0</v>
          </cell>
          <cell r="D1754">
            <v>0</v>
          </cell>
        </row>
        <row r="1755">
          <cell r="A1755" t="str">
            <v/>
          </cell>
          <cell r="B1755" t="str">
            <v/>
          </cell>
          <cell r="C1755">
            <v>0</v>
          </cell>
          <cell r="D1755">
            <v>0</v>
          </cell>
        </row>
        <row r="1756">
          <cell r="A1756" t="str">
            <v/>
          </cell>
          <cell r="B1756" t="str">
            <v/>
          </cell>
          <cell r="C1756">
            <v>0</v>
          </cell>
          <cell r="D1756">
            <v>0</v>
          </cell>
        </row>
        <row r="1757">
          <cell r="A1757" t="str">
            <v/>
          </cell>
          <cell r="B1757" t="str">
            <v/>
          </cell>
          <cell r="C1757">
            <v>0</v>
          </cell>
          <cell r="D1757">
            <v>0</v>
          </cell>
        </row>
        <row r="1758">
          <cell r="A1758" t="str">
            <v/>
          </cell>
          <cell r="B1758" t="str">
            <v/>
          </cell>
          <cell r="C1758">
            <v>0</v>
          </cell>
          <cell r="D1758">
            <v>0</v>
          </cell>
        </row>
        <row r="1759">
          <cell r="A1759" t="str">
            <v/>
          </cell>
          <cell r="B1759" t="str">
            <v/>
          </cell>
          <cell r="C1759">
            <v>0</v>
          </cell>
          <cell r="D1759">
            <v>0</v>
          </cell>
        </row>
        <row r="1760">
          <cell r="A1760" t="str">
            <v/>
          </cell>
          <cell r="B1760" t="str">
            <v/>
          </cell>
          <cell r="C1760">
            <v>0</v>
          </cell>
          <cell r="D1760">
            <v>0</v>
          </cell>
        </row>
        <row r="1761">
          <cell r="A1761" t="str">
            <v/>
          </cell>
          <cell r="B1761" t="str">
            <v/>
          </cell>
          <cell r="C1761">
            <v>0</v>
          </cell>
          <cell r="D1761">
            <v>0</v>
          </cell>
        </row>
        <row r="1762">
          <cell r="A1762" t="str">
            <v/>
          </cell>
          <cell r="B1762" t="str">
            <v/>
          </cell>
          <cell r="C1762">
            <v>0</v>
          </cell>
          <cell r="D1762">
            <v>0</v>
          </cell>
        </row>
        <row r="1763">
          <cell r="A1763" t="str">
            <v/>
          </cell>
          <cell r="B1763" t="str">
            <v/>
          </cell>
          <cell r="C1763">
            <v>0</v>
          </cell>
          <cell r="D1763">
            <v>0</v>
          </cell>
        </row>
        <row r="1764">
          <cell r="A1764" t="str">
            <v/>
          </cell>
          <cell r="B1764" t="str">
            <v/>
          </cell>
          <cell r="C1764">
            <v>0</v>
          </cell>
          <cell r="D1764">
            <v>0</v>
          </cell>
        </row>
        <row r="1765">
          <cell r="A1765" t="str">
            <v/>
          </cell>
          <cell r="B1765" t="str">
            <v/>
          </cell>
          <cell r="C1765">
            <v>0</v>
          </cell>
          <cell r="D1765">
            <v>0</v>
          </cell>
        </row>
        <row r="1766">
          <cell r="A1766" t="str">
            <v/>
          </cell>
          <cell r="B1766" t="str">
            <v/>
          </cell>
          <cell r="C1766">
            <v>0</v>
          </cell>
          <cell r="D1766">
            <v>0</v>
          </cell>
        </row>
        <row r="1767">
          <cell r="A1767" t="str">
            <v/>
          </cell>
          <cell r="B1767" t="str">
            <v/>
          </cell>
          <cell r="C1767">
            <v>0</v>
          </cell>
          <cell r="D1767">
            <v>0</v>
          </cell>
        </row>
        <row r="1768">
          <cell r="A1768" t="str">
            <v/>
          </cell>
          <cell r="B1768" t="str">
            <v/>
          </cell>
          <cell r="C1768">
            <v>0</v>
          </cell>
          <cell r="D1768">
            <v>0</v>
          </cell>
        </row>
        <row r="1769">
          <cell r="A1769" t="str">
            <v/>
          </cell>
          <cell r="B1769" t="str">
            <v/>
          </cell>
          <cell r="C1769">
            <v>0</v>
          </cell>
          <cell r="D1769">
            <v>0</v>
          </cell>
        </row>
        <row r="1770">
          <cell r="A1770" t="str">
            <v/>
          </cell>
          <cell r="B1770" t="str">
            <v/>
          </cell>
          <cell r="C1770">
            <v>0</v>
          </cell>
          <cell r="D1770">
            <v>0</v>
          </cell>
        </row>
        <row r="1771">
          <cell r="A1771" t="str">
            <v/>
          </cell>
          <cell r="B1771" t="str">
            <v/>
          </cell>
          <cell r="C1771">
            <v>0</v>
          </cell>
          <cell r="D1771">
            <v>0</v>
          </cell>
        </row>
        <row r="1772">
          <cell r="A1772" t="str">
            <v/>
          </cell>
          <cell r="B1772" t="str">
            <v/>
          </cell>
          <cell r="C1772">
            <v>0</v>
          </cell>
          <cell r="D1772">
            <v>0</v>
          </cell>
        </row>
        <row r="1773">
          <cell r="A1773" t="str">
            <v/>
          </cell>
          <cell r="B1773" t="str">
            <v/>
          </cell>
          <cell r="C1773">
            <v>0</v>
          </cell>
          <cell r="D1773">
            <v>0</v>
          </cell>
        </row>
        <row r="1774">
          <cell r="A1774" t="str">
            <v/>
          </cell>
          <cell r="B1774" t="str">
            <v/>
          </cell>
          <cell r="C1774">
            <v>0</v>
          </cell>
          <cell r="D1774">
            <v>0</v>
          </cell>
        </row>
        <row r="1775">
          <cell r="A1775" t="str">
            <v/>
          </cell>
          <cell r="B1775" t="str">
            <v/>
          </cell>
          <cell r="C1775">
            <v>0</v>
          </cell>
          <cell r="D1775">
            <v>0</v>
          </cell>
        </row>
        <row r="1776">
          <cell r="A1776" t="str">
            <v/>
          </cell>
          <cell r="B1776" t="str">
            <v/>
          </cell>
          <cell r="C1776">
            <v>0</v>
          </cell>
          <cell r="D1776">
            <v>0</v>
          </cell>
        </row>
        <row r="1777">
          <cell r="A1777" t="str">
            <v/>
          </cell>
          <cell r="B1777" t="str">
            <v/>
          </cell>
          <cell r="C1777">
            <v>0</v>
          </cell>
          <cell r="D1777">
            <v>0</v>
          </cell>
        </row>
        <row r="1778">
          <cell r="A1778" t="str">
            <v/>
          </cell>
          <cell r="B1778" t="str">
            <v/>
          </cell>
          <cell r="C1778">
            <v>0</v>
          </cell>
          <cell r="D1778">
            <v>0</v>
          </cell>
        </row>
        <row r="1779">
          <cell r="A1779" t="str">
            <v/>
          </cell>
          <cell r="B1779" t="str">
            <v/>
          </cell>
          <cell r="C1779">
            <v>0</v>
          </cell>
          <cell r="D1779">
            <v>0</v>
          </cell>
        </row>
        <row r="1780">
          <cell r="A1780" t="str">
            <v/>
          </cell>
          <cell r="B1780" t="str">
            <v/>
          </cell>
          <cell r="C1780">
            <v>0</v>
          </cell>
          <cell r="D1780">
            <v>0</v>
          </cell>
        </row>
        <row r="1781">
          <cell r="A1781" t="str">
            <v/>
          </cell>
          <cell r="B1781" t="str">
            <v/>
          </cell>
          <cell r="C1781">
            <v>0</v>
          </cell>
          <cell r="D1781">
            <v>0</v>
          </cell>
        </row>
        <row r="1782">
          <cell r="A1782" t="str">
            <v/>
          </cell>
          <cell r="B1782" t="str">
            <v/>
          </cell>
          <cell r="C1782">
            <v>0</v>
          </cell>
          <cell r="D1782">
            <v>0</v>
          </cell>
        </row>
        <row r="1783">
          <cell r="A1783" t="str">
            <v/>
          </cell>
          <cell r="B1783" t="str">
            <v/>
          </cell>
          <cell r="C1783">
            <v>0</v>
          </cell>
          <cell r="D1783">
            <v>0</v>
          </cell>
        </row>
        <row r="1784">
          <cell r="A1784" t="str">
            <v/>
          </cell>
          <cell r="B1784" t="str">
            <v/>
          </cell>
          <cell r="C1784">
            <v>0</v>
          </cell>
          <cell r="D1784">
            <v>0</v>
          </cell>
        </row>
        <row r="1785">
          <cell r="A1785" t="str">
            <v/>
          </cell>
          <cell r="B1785" t="str">
            <v/>
          </cell>
          <cell r="C1785">
            <v>0</v>
          </cell>
          <cell r="D1785">
            <v>0</v>
          </cell>
        </row>
        <row r="1786">
          <cell r="A1786" t="str">
            <v/>
          </cell>
          <cell r="B1786" t="str">
            <v/>
          </cell>
          <cell r="C1786">
            <v>0</v>
          </cell>
          <cell r="D1786">
            <v>0</v>
          </cell>
        </row>
        <row r="1787">
          <cell r="A1787" t="str">
            <v/>
          </cell>
          <cell r="B1787" t="str">
            <v/>
          </cell>
          <cell r="C1787">
            <v>0</v>
          </cell>
          <cell r="D1787">
            <v>0</v>
          </cell>
        </row>
        <row r="1788">
          <cell r="A1788" t="str">
            <v/>
          </cell>
          <cell r="B1788" t="str">
            <v/>
          </cell>
          <cell r="C1788">
            <v>0</v>
          </cell>
          <cell r="D1788">
            <v>0</v>
          </cell>
        </row>
        <row r="1789">
          <cell r="A1789" t="str">
            <v/>
          </cell>
          <cell r="B1789" t="str">
            <v/>
          </cell>
          <cell r="C1789">
            <v>0</v>
          </cell>
          <cell r="D1789">
            <v>0</v>
          </cell>
        </row>
        <row r="1790">
          <cell r="A1790" t="str">
            <v/>
          </cell>
          <cell r="B1790" t="str">
            <v/>
          </cell>
          <cell r="C1790">
            <v>0</v>
          </cell>
          <cell r="D1790">
            <v>0</v>
          </cell>
        </row>
        <row r="1791">
          <cell r="A1791" t="str">
            <v/>
          </cell>
          <cell r="B1791" t="str">
            <v/>
          </cell>
          <cell r="C1791">
            <v>0</v>
          </cell>
          <cell r="D1791">
            <v>0</v>
          </cell>
        </row>
        <row r="1792">
          <cell r="A1792" t="str">
            <v/>
          </cell>
          <cell r="B1792" t="str">
            <v/>
          </cell>
          <cell r="C1792">
            <v>0</v>
          </cell>
          <cell r="D1792">
            <v>0</v>
          </cell>
        </row>
        <row r="1793">
          <cell r="A1793" t="str">
            <v/>
          </cell>
          <cell r="B1793" t="str">
            <v/>
          </cell>
          <cell r="C1793">
            <v>0</v>
          </cell>
          <cell r="D1793">
            <v>0</v>
          </cell>
        </row>
        <row r="1794">
          <cell r="A1794" t="str">
            <v/>
          </cell>
          <cell r="B1794" t="str">
            <v/>
          </cell>
          <cell r="C1794">
            <v>0</v>
          </cell>
          <cell r="D1794">
            <v>0</v>
          </cell>
        </row>
        <row r="1795">
          <cell r="A1795" t="str">
            <v/>
          </cell>
          <cell r="B1795" t="str">
            <v/>
          </cell>
          <cell r="C1795">
            <v>0</v>
          </cell>
          <cell r="D1795">
            <v>0</v>
          </cell>
        </row>
        <row r="1796">
          <cell r="A1796" t="str">
            <v/>
          </cell>
          <cell r="B1796" t="str">
            <v/>
          </cell>
          <cell r="C1796">
            <v>0</v>
          </cell>
          <cell r="D1796">
            <v>0</v>
          </cell>
        </row>
        <row r="1797">
          <cell r="A1797" t="str">
            <v/>
          </cell>
          <cell r="B1797" t="str">
            <v/>
          </cell>
          <cell r="C1797">
            <v>0</v>
          </cell>
          <cell r="D1797">
            <v>0</v>
          </cell>
        </row>
      </sheetData>
      <sheetData sheetId="6" refreshError="1">
        <row r="5">
          <cell r="A5" t="str">
            <v>Nî</v>
          </cell>
          <cell r="B5" t="str">
            <v>Cã</v>
          </cell>
          <cell r="C5" t="str">
            <v>N/s¸ch</v>
          </cell>
          <cell r="D5" t="str">
            <v>Sè tiÒn</v>
          </cell>
        </row>
        <row r="6">
          <cell r="A6" t="str">
            <v/>
          </cell>
          <cell r="B6" t="str">
            <v/>
          </cell>
          <cell r="C6">
            <v>0</v>
          </cell>
          <cell r="D6">
            <v>0</v>
          </cell>
        </row>
        <row r="7">
          <cell r="A7" t="str">
            <v/>
          </cell>
          <cell r="B7" t="str">
            <v/>
          </cell>
          <cell r="C7">
            <v>0</v>
          </cell>
          <cell r="D7">
            <v>0</v>
          </cell>
        </row>
        <row r="8">
          <cell r="A8" t="str">
            <v/>
          </cell>
          <cell r="B8" t="str">
            <v/>
          </cell>
          <cell r="C8">
            <v>0</v>
          </cell>
          <cell r="D8">
            <v>0</v>
          </cell>
        </row>
        <row r="9">
          <cell r="A9" t="str">
            <v/>
          </cell>
          <cell r="B9" t="str">
            <v/>
          </cell>
          <cell r="C9">
            <v>0</v>
          </cell>
          <cell r="D9">
            <v>0</v>
          </cell>
        </row>
        <row r="10">
          <cell r="A10" t="str">
            <v/>
          </cell>
          <cell r="B10" t="str">
            <v/>
          </cell>
          <cell r="C10">
            <v>0</v>
          </cell>
          <cell r="D10">
            <v>0</v>
          </cell>
        </row>
        <row r="11">
          <cell r="A11" t="str">
            <v/>
          </cell>
          <cell r="B11" t="str">
            <v/>
          </cell>
          <cell r="C11">
            <v>0</v>
          </cell>
          <cell r="D11">
            <v>0</v>
          </cell>
        </row>
        <row r="12">
          <cell r="A12" t="str">
            <v/>
          </cell>
          <cell r="B12" t="str">
            <v/>
          </cell>
          <cell r="C12">
            <v>0</v>
          </cell>
          <cell r="D12">
            <v>0</v>
          </cell>
        </row>
        <row r="13">
          <cell r="A13" t="str">
            <v/>
          </cell>
          <cell r="B13" t="str">
            <v/>
          </cell>
          <cell r="C13">
            <v>0</v>
          </cell>
          <cell r="D13">
            <v>0</v>
          </cell>
        </row>
        <row r="14">
          <cell r="A14" t="str">
            <v/>
          </cell>
          <cell r="B14" t="str">
            <v/>
          </cell>
          <cell r="C14">
            <v>0</v>
          </cell>
          <cell r="D14">
            <v>0</v>
          </cell>
        </row>
        <row r="15">
          <cell r="A15" t="str">
            <v/>
          </cell>
          <cell r="B15" t="str">
            <v/>
          </cell>
          <cell r="C15">
            <v>0</v>
          </cell>
          <cell r="D15">
            <v>0</v>
          </cell>
        </row>
        <row r="16">
          <cell r="A16" t="str">
            <v/>
          </cell>
          <cell r="B16" t="str">
            <v/>
          </cell>
          <cell r="C16">
            <v>0</v>
          </cell>
          <cell r="D16">
            <v>0</v>
          </cell>
        </row>
        <row r="17">
          <cell r="A17" t="str">
            <v/>
          </cell>
          <cell r="B17" t="str">
            <v/>
          </cell>
          <cell r="C17">
            <v>0</v>
          </cell>
          <cell r="D17">
            <v>0</v>
          </cell>
        </row>
        <row r="18">
          <cell r="A18" t="str">
            <v/>
          </cell>
          <cell r="B18" t="str">
            <v/>
          </cell>
          <cell r="C18">
            <v>0</v>
          </cell>
          <cell r="D18">
            <v>0</v>
          </cell>
        </row>
        <row r="19">
          <cell r="A19" t="str">
            <v/>
          </cell>
          <cell r="B19" t="str">
            <v/>
          </cell>
          <cell r="C19">
            <v>0</v>
          </cell>
          <cell r="D19">
            <v>0</v>
          </cell>
        </row>
        <row r="20">
          <cell r="A20" t="str">
            <v/>
          </cell>
          <cell r="B20" t="str">
            <v/>
          </cell>
          <cell r="C20">
            <v>0</v>
          </cell>
          <cell r="D20">
            <v>0</v>
          </cell>
        </row>
        <row r="21">
          <cell r="A21" t="str">
            <v/>
          </cell>
          <cell r="B21" t="str">
            <v/>
          </cell>
          <cell r="C21">
            <v>0</v>
          </cell>
          <cell r="D21">
            <v>0</v>
          </cell>
        </row>
        <row r="22">
          <cell r="A22" t="str">
            <v/>
          </cell>
          <cell r="B22" t="str">
            <v/>
          </cell>
          <cell r="C22">
            <v>0</v>
          </cell>
          <cell r="D22">
            <v>0</v>
          </cell>
        </row>
        <row r="23">
          <cell r="A23" t="str">
            <v/>
          </cell>
          <cell r="B23" t="str">
            <v/>
          </cell>
          <cell r="C23">
            <v>0</v>
          </cell>
          <cell r="D23">
            <v>0</v>
          </cell>
        </row>
        <row r="24">
          <cell r="A24" t="str">
            <v/>
          </cell>
          <cell r="B24" t="str">
            <v/>
          </cell>
          <cell r="C24">
            <v>0</v>
          </cell>
          <cell r="D24">
            <v>0</v>
          </cell>
        </row>
        <row r="25">
          <cell r="A25" t="str">
            <v/>
          </cell>
          <cell r="B25" t="str">
            <v/>
          </cell>
          <cell r="C25">
            <v>0</v>
          </cell>
          <cell r="D25">
            <v>0</v>
          </cell>
        </row>
        <row r="26">
          <cell r="A26" t="str">
            <v/>
          </cell>
          <cell r="B26" t="str">
            <v/>
          </cell>
          <cell r="C26">
            <v>0</v>
          </cell>
          <cell r="D26">
            <v>0</v>
          </cell>
        </row>
        <row r="27">
          <cell r="A27" t="str">
            <v/>
          </cell>
          <cell r="B27" t="str">
            <v/>
          </cell>
          <cell r="C27">
            <v>0</v>
          </cell>
          <cell r="D27">
            <v>0</v>
          </cell>
        </row>
        <row r="28">
          <cell r="A28" t="str">
            <v/>
          </cell>
          <cell r="B28" t="str">
            <v/>
          </cell>
          <cell r="C28">
            <v>0</v>
          </cell>
          <cell r="D28">
            <v>0</v>
          </cell>
        </row>
        <row r="29">
          <cell r="A29" t="str">
            <v/>
          </cell>
          <cell r="B29" t="str">
            <v/>
          </cell>
          <cell r="C29">
            <v>0</v>
          </cell>
          <cell r="D29">
            <v>0</v>
          </cell>
        </row>
        <row r="30">
          <cell r="A30" t="str">
            <v/>
          </cell>
          <cell r="B30" t="str">
            <v/>
          </cell>
          <cell r="C30">
            <v>0</v>
          </cell>
          <cell r="D30">
            <v>0</v>
          </cell>
        </row>
        <row r="31">
          <cell r="A31" t="str">
            <v/>
          </cell>
          <cell r="B31" t="str">
            <v/>
          </cell>
          <cell r="C31">
            <v>0</v>
          </cell>
          <cell r="D31">
            <v>0</v>
          </cell>
        </row>
        <row r="32">
          <cell r="A32" t="str">
            <v/>
          </cell>
          <cell r="B32" t="str">
            <v/>
          </cell>
          <cell r="C32">
            <v>0</v>
          </cell>
          <cell r="D32">
            <v>0</v>
          </cell>
        </row>
        <row r="33">
          <cell r="A33" t="str">
            <v/>
          </cell>
          <cell r="B33" t="str">
            <v/>
          </cell>
          <cell r="C33">
            <v>0</v>
          </cell>
          <cell r="D33">
            <v>0</v>
          </cell>
        </row>
        <row r="34">
          <cell r="A34" t="str">
            <v/>
          </cell>
          <cell r="B34" t="str">
            <v/>
          </cell>
          <cell r="C34">
            <v>0</v>
          </cell>
          <cell r="D34">
            <v>0</v>
          </cell>
        </row>
        <row r="35">
          <cell r="A35" t="str">
            <v/>
          </cell>
          <cell r="B35" t="str">
            <v/>
          </cell>
          <cell r="C35">
            <v>0</v>
          </cell>
          <cell r="D35">
            <v>0</v>
          </cell>
        </row>
        <row r="36">
          <cell r="A36" t="str">
            <v/>
          </cell>
          <cell r="B36" t="str">
            <v/>
          </cell>
          <cell r="C36">
            <v>0</v>
          </cell>
          <cell r="D36">
            <v>0</v>
          </cell>
        </row>
        <row r="37">
          <cell r="A37" t="str">
            <v/>
          </cell>
          <cell r="B37" t="str">
            <v/>
          </cell>
          <cell r="C37">
            <v>0</v>
          </cell>
          <cell r="D37">
            <v>0</v>
          </cell>
        </row>
        <row r="38">
          <cell r="A38" t="str">
            <v/>
          </cell>
          <cell r="B38" t="str">
            <v/>
          </cell>
          <cell r="C38">
            <v>0</v>
          </cell>
          <cell r="D38">
            <v>0</v>
          </cell>
        </row>
        <row r="39">
          <cell r="A39" t="str">
            <v/>
          </cell>
          <cell r="B39" t="str">
            <v/>
          </cell>
          <cell r="C39">
            <v>0</v>
          </cell>
          <cell r="D39">
            <v>0</v>
          </cell>
        </row>
        <row r="40">
          <cell r="A40" t="str">
            <v/>
          </cell>
          <cell r="B40" t="str">
            <v/>
          </cell>
          <cell r="C40">
            <v>0</v>
          </cell>
          <cell r="D40">
            <v>0</v>
          </cell>
        </row>
        <row r="41">
          <cell r="A41" t="str">
            <v/>
          </cell>
          <cell r="B41" t="str">
            <v/>
          </cell>
          <cell r="C41">
            <v>0</v>
          </cell>
          <cell r="D41">
            <v>0</v>
          </cell>
        </row>
        <row r="42">
          <cell r="A42" t="str">
            <v/>
          </cell>
          <cell r="B42" t="str">
            <v/>
          </cell>
          <cell r="C42">
            <v>0</v>
          </cell>
          <cell r="D42">
            <v>0</v>
          </cell>
        </row>
        <row r="43">
          <cell r="A43" t="str">
            <v/>
          </cell>
          <cell r="B43" t="str">
            <v/>
          </cell>
          <cell r="C43">
            <v>0</v>
          </cell>
          <cell r="D43">
            <v>0</v>
          </cell>
        </row>
        <row r="44">
          <cell r="A44" t="str">
            <v/>
          </cell>
          <cell r="B44" t="str">
            <v/>
          </cell>
          <cell r="C44">
            <v>0</v>
          </cell>
          <cell r="D44">
            <v>0</v>
          </cell>
        </row>
        <row r="45">
          <cell r="A45" t="str">
            <v/>
          </cell>
          <cell r="B45" t="str">
            <v/>
          </cell>
          <cell r="C45">
            <v>0</v>
          </cell>
          <cell r="D45">
            <v>0</v>
          </cell>
        </row>
        <row r="46">
          <cell r="A46" t="str">
            <v/>
          </cell>
          <cell r="B46" t="str">
            <v/>
          </cell>
          <cell r="C46">
            <v>0</v>
          </cell>
          <cell r="D46">
            <v>0</v>
          </cell>
        </row>
        <row r="47">
          <cell r="A47" t="str">
            <v/>
          </cell>
          <cell r="B47" t="str">
            <v/>
          </cell>
          <cell r="C47">
            <v>0</v>
          </cell>
          <cell r="D47">
            <v>0</v>
          </cell>
        </row>
        <row r="48">
          <cell r="A48" t="str">
            <v/>
          </cell>
          <cell r="B48" t="str">
            <v/>
          </cell>
          <cell r="C48">
            <v>0</v>
          </cell>
          <cell r="D48">
            <v>0</v>
          </cell>
        </row>
        <row r="49">
          <cell r="A49" t="str">
            <v/>
          </cell>
          <cell r="B49" t="str">
            <v/>
          </cell>
          <cell r="C49">
            <v>0</v>
          </cell>
          <cell r="D49">
            <v>0</v>
          </cell>
        </row>
        <row r="50">
          <cell r="A50" t="str">
            <v/>
          </cell>
          <cell r="B50" t="str">
            <v/>
          </cell>
          <cell r="C50">
            <v>0</v>
          </cell>
          <cell r="D50">
            <v>0</v>
          </cell>
        </row>
        <row r="51">
          <cell r="A51" t="str">
            <v/>
          </cell>
          <cell r="B51" t="str">
            <v/>
          </cell>
          <cell r="C51">
            <v>0</v>
          </cell>
          <cell r="D51">
            <v>0</v>
          </cell>
        </row>
        <row r="52">
          <cell r="A52" t="str">
            <v/>
          </cell>
          <cell r="B52" t="str">
            <v/>
          </cell>
          <cell r="C52">
            <v>0</v>
          </cell>
          <cell r="D52">
            <v>0</v>
          </cell>
        </row>
        <row r="53">
          <cell r="A53" t="str">
            <v/>
          </cell>
          <cell r="B53" t="str">
            <v/>
          </cell>
          <cell r="C53">
            <v>0</v>
          </cell>
          <cell r="D53">
            <v>0</v>
          </cell>
        </row>
        <row r="54">
          <cell r="A54" t="str">
            <v/>
          </cell>
          <cell r="B54" t="str">
            <v/>
          </cell>
          <cell r="C54">
            <v>0</v>
          </cell>
          <cell r="D54">
            <v>0</v>
          </cell>
        </row>
        <row r="55">
          <cell r="A55" t="str">
            <v/>
          </cell>
          <cell r="B55" t="str">
            <v/>
          </cell>
          <cell r="C55">
            <v>0</v>
          </cell>
          <cell r="D55">
            <v>0</v>
          </cell>
        </row>
        <row r="56">
          <cell r="A56" t="str">
            <v/>
          </cell>
          <cell r="B56" t="str">
            <v/>
          </cell>
          <cell r="C56">
            <v>0</v>
          </cell>
          <cell r="D56">
            <v>0</v>
          </cell>
        </row>
        <row r="57">
          <cell r="A57" t="str">
            <v/>
          </cell>
          <cell r="B57" t="str">
            <v/>
          </cell>
          <cell r="C57">
            <v>0</v>
          </cell>
          <cell r="D57">
            <v>0</v>
          </cell>
        </row>
        <row r="58">
          <cell r="A58" t="str">
            <v/>
          </cell>
          <cell r="B58" t="str">
            <v/>
          </cell>
          <cell r="C58">
            <v>0</v>
          </cell>
          <cell r="D58">
            <v>0</v>
          </cell>
        </row>
        <row r="59">
          <cell r="A59" t="str">
            <v/>
          </cell>
          <cell r="B59" t="str">
            <v/>
          </cell>
          <cell r="C59">
            <v>0</v>
          </cell>
          <cell r="D59">
            <v>0</v>
          </cell>
        </row>
        <row r="60">
          <cell r="A60" t="str">
            <v/>
          </cell>
          <cell r="B60" t="str">
            <v/>
          </cell>
          <cell r="C60">
            <v>0</v>
          </cell>
          <cell r="D60">
            <v>0</v>
          </cell>
        </row>
        <row r="61">
          <cell r="A61" t="str">
            <v/>
          </cell>
          <cell r="B61" t="str">
            <v/>
          </cell>
          <cell r="C61">
            <v>0</v>
          </cell>
          <cell r="D61">
            <v>0</v>
          </cell>
        </row>
        <row r="62">
          <cell r="A62" t="str">
            <v/>
          </cell>
          <cell r="B62" t="str">
            <v/>
          </cell>
          <cell r="C62">
            <v>0</v>
          </cell>
          <cell r="D62">
            <v>0</v>
          </cell>
        </row>
        <row r="63">
          <cell r="A63" t="str">
            <v/>
          </cell>
          <cell r="B63" t="str">
            <v/>
          </cell>
          <cell r="C63">
            <v>0</v>
          </cell>
          <cell r="D63">
            <v>0</v>
          </cell>
        </row>
        <row r="64">
          <cell r="A64" t="str">
            <v/>
          </cell>
          <cell r="B64" t="str">
            <v/>
          </cell>
          <cell r="C64">
            <v>0</v>
          </cell>
          <cell r="D64">
            <v>0</v>
          </cell>
        </row>
        <row r="65">
          <cell r="A65" t="str">
            <v/>
          </cell>
          <cell r="B65" t="str">
            <v/>
          </cell>
          <cell r="C65">
            <v>0</v>
          </cell>
          <cell r="D65">
            <v>0</v>
          </cell>
        </row>
        <row r="66">
          <cell r="A66" t="str">
            <v/>
          </cell>
          <cell r="B66" t="str">
            <v/>
          </cell>
          <cell r="C66">
            <v>0</v>
          </cell>
          <cell r="D66">
            <v>0</v>
          </cell>
        </row>
        <row r="67">
          <cell r="A67" t="str">
            <v/>
          </cell>
          <cell r="B67" t="str">
            <v/>
          </cell>
          <cell r="C67">
            <v>0</v>
          </cell>
          <cell r="D67">
            <v>0</v>
          </cell>
        </row>
        <row r="68">
          <cell r="A68" t="str">
            <v/>
          </cell>
          <cell r="B68" t="str">
            <v/>
          </cell>
          <cell r="C68">
            <v>0</v>
          </cell>
          <cell r="D68">
            <v>0</v>
          </cell>
        </row>
        <row r="69">
          <cell r="A69" t="str">
            <v/>
          </cell>
          <cell r="B69" t="str">
            <v/>
          </cell>
          <cell r="C69">
            <v>0</v>
          </cell>
          <cell r="D69">
            <v>0</v>
          </cell>
        </row>
        <row r="70">
          <cell r="A70" t="str">
            <v/>
          </cell>
          <cell r="B70" t="str">
            <v/>
          </cell>
          <cell r="C70">
            <v>0</v>
          </cell>
          <cell r="D70">
            <v>0</v>
          </cell>
        </row>
        <row r="71">
          <cell r="A71" t="str">
            <v/>
          </cell>
          <cell r="B71" t="str">
            <v/>
          </cell>
          <cell r="C71">
            <v>0</v>
          </cell>
          <cell r="D71">
            <v>0</v>
          </cell>
        </row>
        <row r="72">
          <cell r="A72" t="str">
            <v/>
          </cell>
          <cell r="B72" t="str">
            <v/>
          </cell>
          <cell r="C72">
            <v>0</v>
          </cell>
          <cell r="D72">
            <v>0</v>
          </cell>
        </row>
        <row r="73">
          <cell r="A73" t="str">
            <v/>
          </cell>
          <cell r="B73" t="str">
            <v/>
          </cell>
          <cell r="C73">
            <v>0</v>
          </cell>
          <cell r="D73">
            <v>0</v>
          </cell>
        </row>
        <row r="74">
          <cell r="A74" t="str">
            <v/>
          </cell>
          <cell r="B74" t="str">
            <v/>
          </cell>
          <cell r="C74">
            <v>0</v>
          </cell>
          <cell r="D74">
            <v>0</v>
          </cell>
        </row>
        <row r="75">
          <cell r="A75" t="str">
            <v/>
          </cell>
          <cell r="B75" t="str">
            <v/>
          </cell>
          <cell r="C75">
            <v>0</v>
          </cell>
          <cell r="D75">
            <v>0</v>
          </cell>
        </row>
        <row r="76">
          <cell r="A76" t="str">
            <v/>
          </cell>
          <cell r="B76" t="str">
            <v/>
          </cell>
          <cell r="C76">
            <v>0</v>
          </cell>
          <cell r="D76">
            <v>0</v>
          </cell>
        </row>
        <row r="77">
          <cell r="A77" t="str">
            <v/>
          </cell>
          <cell r="B77" t="str">
            <v/>
          </cell>
          <cell r="C77">
            <v>0</v>
          </cell>
          <cell r="D77">
            <v>0</v>
          </cell>
        </row>
        <row r="78">
          <cell r="A78" t="str">
            <v/>
          </cell>
          <cell r="B78" t="str">
            <v/>
          </cell>
          <cell r="C78">
            <v>0</v>
          </cell>
          <cell r="D78">
            <v>0</v>
          </cell>
        </row>
        <row r="79">
          <cell r="A79" t="str">
            <v/>
          </cell>
          <cell r="B79" t="str">
            <v/>
          </cell>
          <cell r="C79">
            <v>0</v>
          </cell>
          <cell r="D79">
            <v>0</v>
          </cell>
        </row>
        <row r="80">
          <cell r="A80" t="str">
            <v/>
          </cell>
          <cell r="B80" t="str">
            <v/>
          </cell>
          <cell r="C80">
            <v>0</v>
          </cell>
          <cell r="D80">
            <v>0</v>
          </cell>
        </row>
        <row r="81">
          <cell r="A81" t="str">
            <v/>
          </cell>
          <cell r="B81" t="str">
            <v/>
          </cell>
          <cell r="C81">
            <v>0</v>
          </cell>
          <cell r="D81">
            <v>0</v>
          </cell>
        </row>
        <row r="82">
          <cell r="A82" t="str">
            <v/>
          </cell>
          <cell r="B82" t="str">
            <v/>
          </cell>
          <cell r="C82">
            <v>0</v>
          </cell>
          <cell r="D82">
            <v>0</v>
          </cell>
        </row>
        <row r="83">
          <cell r="A83" t="str">
            <v/>
          </cell>
          <cell r="B83" t="str">
            <v/>
          </cell>
          <cell r="C83">
            <v>0</v>
          </cell>
          <cell r="D83">
            <v>0</v>
          </cell>
        </row>
        <row r="84">
          <cell r="A84" t="str">
            <v/>
          </cell>
          <cell r="B84" t="str">
            <v/>
          </cell>
          <cell r="C84">
            <v>0</v>
          </cell>
          <cell r="D84">
            <v>0</v>
          </cell>
        </row>
        <row r="85">
          <cell r="A85" t="str">
            <v/>
          </cell>
          <cell r="B85" t="str">
            <v/>
          </cell>
          <cell r="C85">
            <v>0</v>
          </cell>
          <cell r="D85">
            <v>0</v>
          </cell>
        </row>
        <row r="86">
          <cell r="A86" t="str">
            <v/>
          </cell>
          <cell r="B86" t="str">
            <v/>
          </cell>
          <cell r="C86">
            <v>0</v>
          </cell>
          <cell r="D86">
            <v>0</v>
          </cell>
        </row>
        <row r="87">
          <cell r="A87" t="str">
            <v/>
          </cell>
          <cell r="B87" t="str">
            <v/>
          </cell>
          <cell r="C87">
            <v>0</v>
          </cell>
          <cell r="D87">
            <v>0</v>
          </cell>
        </row>
        <row r="88">
          <cell r="A88" t="str">
            <v/>
          </cell>
          <cell r="B88" t="str">
            <v/>
          </cell>
          <cell r="C88">
            <v>0</v>
          </cell>
          <cell r="D88">
            <v>0</v>
          </cell>
        </row>
        <row r="89">
          <cell r="A89" t="str">
            <v/>
          </cell>
          <cell r="B89" t="str">
            <v/>
          </cell>
          <cell r="C89">
            <v>0</v>
          </cell>
          <cell r="D89">
            <v>0</v>
          </cell>
        </row>
        <row r="90">
          <cell r="A90" t="str">
            <v/>
          </cell>
          <cell r="B90" t="str">
            <v/>
          </cell>
          <cell r="C90">
            <v>0</v>
          </cell>
          <cell r="D90">
            <v>0</v>
          </cell>
        </row>
        <row r="91">
          <cell r="A91" t="str">
            <v/>
          </cell>
          <cell r="B91" t="str">
            <v/>
          </cell>
          <cell r="C91">
            <v>0</v>
          </cell>
          <cell r="D91">
            <v>0</v>
          </cell>
        </row>
        <row r="92">
          <cell r="A92" t="str">
            <v/>
          </cell>
          <cell r="B92" t="str">
            <v/>
          </cell>
          <cell r="C92">
            <v>0</v>
          </cell>
          <cell r="D92">
            <v>0</v>
          </cell>
        </row>
        <row r="93">
          <cell r="A93" t="str">
            <v/>
          </cell>
          <cell r="B93" t="str">
            <v/>
          </cell>
          <cell r="C93">
            <v>0</v>
          </cell>
          <cell r="D93">
            <v>0</v>
          </cell>
        </row>
        <row r="94">
          <cell r="A94" t="str">
            <v/>
          </cell>
          <cell r="B94" t="str">
            <v/>
          </cell>
          <cell r="C94">
            <v>0</v>
          </cell>
          <cell r="D94">
            <v>0</v>
          </cell>
        </row>
        <row r="95">
          <cell r="A95" t="str">
            <v/>
          </cell>
          <cell r="B95" t="str">
            <v/>
          </cell>
          <cell r="C95">
            <v>0</v>
          </cell>
          <cell r="D95">
            <v>0</v>
          </cell>
        </row>
        <row r="96">
          <cell r="A96" t="str">
            <v/>
          </cell>
          <cell r="B96" t="str">
            <v/>
          </cell>
          <cell r="C96">
            <v>0</v>
          </cell>
          <cell r="D96">
            <v>0</v>
          </cell>
        </row>
        <row r="97">
          <cell r="A97" t="str">
            <v/>
          </cell>
          <cell r="B97" t="str">
            <v/>
          </cell>
          <cell r="C97">
            <v>0</v>
          </cell>
          <cell r="D97">
            <v>0</v>
          </cell>
        </row>
        <row r="98">
          <cell r="A98" t="str">
            <v/>
          </cell>
          <cell r="B98" t="str">
            <v/>
          </cell>
          <cell r="C98">
            <v>0</v>
          </cell>
          <cell r="D98">
            <v>0</v>
          </cell>
        </row>
        <row r="99">
          <cell r="A99" t="str">
            <v/>
          </cell>
          <cell r="B99" t="str">
            <v/>
          </cell>
          <cell r="C99">
            <v>0</v>
          </cell>
          <cell r="D99">
            <v>0</v>
          </cell>
        </row>
        <row r="100">
          <cell r="A100" t="str">
            <v/>
          </cell>
          <cell r="B100" t="str">
            <v/>
          </cell>
          <cell r="C100">
            <v>0</v>
          </cell>
          <cell r="D100">
            <v>0</v>
          </cell>
        </row>
        <row r="101">
          <cell r="A101" t="str">
            <v/>
          </cell>
          <cell r="B101" t="str">
            <v/>
          </cell>
          <cell r="C101">
            <v>0</v>
          </cell>
          <cell r="D101">
            <v>0</v>
          </cell>
        </row>
        <row r="102">
          <cell r="A102" t="str">
            <v/>
          </cell>
          <cell r="B102" t="str">
            <v/>
          </cell>
          <cell r="C102">
            <v>0</v>
          </cell>
          <cell r="D102">
            <v>0</v>
          </cell>
        </row>
        <row r="103">
          <cell r="A103" t="str">
            <v/>
          </cell>
          <cell r="B103" t="str">
            <v/>
          </cell>
          <cell r="C103">
            <v>0</v>
          </cell>
          <cell r="D103">
            <v>0</v>
          </cell>
        </row>
        <row r="104">
          <cell r="A104" t="str">
            <v/>
          </cell>
          <cell r="B104" t="str">
            <v/>
          </cell>
          <cell r="C104">
            <v>0</v>
          </cell>
          <cell r="D104">
            <v>0</v>
          </cell>
        </row>
        <row r="105">
          <cell r="A105" t="str">
            <v/>
          </cell>
          <cell r="B105" t="str">
            <v/>
          </cell>
          <cell r="C105">
            <v>0</v>
          </cell>
          <cell r="D105">
            <v>0</v>
          </cell>
        </row>
        <row r="106">
          <cell r="A106" t="str">
            <v/>
          </cell>
          <cell r="B106" t="str">
            <v/>
          </cell>
          <cell r="C106">
            <v>0</v>
          </cell>
          <cell r="D106">
            <v>0</v>
          </cell>
        </row>
        <row r="107">
          <cell r="A107" t="str">
            <v/>
          </cell>
          <cell r="B107" t="str">
            <v/>
          </cell>
          <cell r="C107">
            <v>0</v>
          </cell>
          <cell r="D107">
            <v>0</v>
          </cell>
        </row>
        <row r="108">
          <cell r="A108" t="str">
            <v/>
          </cell>
          <cell r="B108" t="str">
            <v/>
          </cell>
          <cell r="C108">
            <v>0</v>
          </cell>
          <cell r="D108">
            <v>0</v>
          </cell>
        </row>
        <row r="109">
          <cell r="A109" t="str">
            <v/>
          </cell>
          <cell r="B109" t="str">
            <v/>
          </cell>
          <cell r="C109">
            <v>0</v>
          </cell>
          <cell r="D109">
            <v>0</v>
          </cell>
        </row>
        <row r="110">
          <cell r="A110" t="str">
            <v/>
          </cell>
          <cell r="B110" t="str">
            <v/>
          </cell>
          <cell r="C110">
            <v>0</v>
          </cell>
          <cell r="D110">
            <v>0</v>
          </cell>
        </row>
        <row r="111">
          <cell r="A111" t="str">
            <v/>
          </cell>
          <cell r="B111" t="str">
            <v/>
          </cell>
          <cell r="C111">
            <v>0</v>
          </cell>
          <cell r="D111">
            <v>0</v>
          </cell>
        </row>
        <row r="112">
          <cell r="A112" t="str">
            <v/>
          </cell>
          <cell r="B112" t="str">
            <v/>
          </cell>
          <cell r="C112">
            <v>0</v>
          </cell>
          <cell r="D112">
            <v>0</v>
          </cell>
        </row>
        <row r="113">
          <cell r="A113" t="str">
            <v/>
          </cell>
          <cell r="B113" t="str">
            <v/>
          </cell>
          <cell r="C113">
            <v>0</v>
          </cell>
          <cell r="D113">
            <v>0</v>
          </cell>
        </row>
        <row r="114">
          <cell r="A114" t="str">
            <v/>
          </cell>
          <cell r="B114" t="str">
            <v/>
          </cell>
          <cell r="C114">
            <v>0</v>
          </cell>
          <cell r="D114">
            <v>0</v>
          </cell>
        </row>
        <row r="115">
          <cell r="A115" t="str">
            <v/>
          </cell>
          <cell r="B115" t="str">
            <v/>
          </cell>
          <cell r="C115">
            <v>0</v>
          </cell>
          <cell r="D115">
            <v>0</v>
          </cell>
        </row>
        <row r="116">
          <cell r="A116" t="str">
            <v/>
          </cell>
          <cell r="B116" t="str">
            <v/>
          </cell>
          <cell r="C116">
            <v>0</v>
          </cell>
          <cell r="D116">
            <v>0</v>
          </cell>
        </row>
        <row r="117">
          <cell r="A117" t="str">
            <v/>
          </cell>
          <cell r="B117" t="str">
            <v/>
          </cell>
          <cell r="C117">
            <v>0</v>
          </cell>
          <cell r="D117">
            <v>0</v>
          </cell>
        </row>
        <row r="118">
          <cell r="A118" t="str">
            <v/>
          </cell>
          <cell r="B118" t="str">
            <v/>
          </cell>
          <cell r="C118">
            <v>0</v>
          </cell>
          <cell r="D118">
            <v>0</v>
          </cell>
        </row>
        <row r="119">
          <cell r="A119" t="str">
            <v/>
          </cell>
          <cell r="B119" t="str">
            <v/>
          </cell>
          <cell r="C119">
            <v>0</v>
          </cell>
          <cell r="D119">
            <v>0</v>
          </cell>
        </row>
        <row r="120">
          <cell r="A120" t="str">
            <v/>
          </cell>
          <cell r="B120" t="str">
            <v/>
          </cell>
          <cell r="C120">
            <v>0</v>
          </cell>
          <cell r="D120">
            <v>0</v>
          </cell>
        </row>
        <row r="121">
          <cell r="A121" t="str">
            <v/>
          </cell>
          <cell r="B121" t="str">
            <v/>
          </cell>
          <cell r="C121">
            <v>0</v>
          </cell>
          <cell r="D121">
            <v>0</v>
          </cell>
        </row>
        <row r="122">
          <cell r="A122" t="str">
            <v/>
          </cell>
          <cell r="B122" t="str">
            <v/>
          </cell>
          <cell r="C122">
            <v>0</v>
          </cell>
          <cell r="D122">
            <v>0</v>
          </cell>
        </row>
        <row r="123">
          <cell r="A123" t="str">
            <v/>
          </cell>
          <cell r="B123" t="str">
            <v/>
          </cell>
          <cell r="C123">
            <v>0</v>
          </cell>
          <cell r="D123">
            <v>0</v>
          </cell>
        </row>
        <row r="124">
          <cell r="A124" t="str">
            <v/>
          </cell>
          <cell r="B124" t="str">
            <v/>
          </cell>
          <cell r="C124">
            <v>0</v>
          </cell>
          <cell r="D124">
            <v>0</v>
          </cell>
        </row>
        <row r="125">
          <cell r="A125" t="str">
            <v/>
          </cell>
          <cell r="B125" t="str">
            <v/>
          </cell>
          <cell r="C125">
            <v>0</v>
          </cell>
          <cell r="D125">
            <v>0</v>
          </cell>
        </row>
        <row r="126">
          <cell r="A126" t="str">
            <v/>
          </cell>
          <cell r="B126" t="str">
            <v/>
          </cell>
          <cell r="C126">
            <v>0</v>
          </cell>
          <cell r="D126">
            <v>0</v>
          </cell>
        </row>
        <row r="127">
          <cell r="A127" t="str">
            <v/>
          </cell>
          <cell r="B127" t="str">
            <v/>
          </cell>
          <cell r="C127">
            <v>0</v>
          </cell>
          <cell r="D127">
            <v>0</v>
          </cell>
        </row>
        <row r="128">
          <cell r="A128" t="str">
            <v/>
          </cell>
          <cell r="B128" t="str">
            <v/>
          </cell>
          <cell r="C128">
            <v>0</v>
          </cell>
          <cell r="D128">
            <v>0</v>
          </cell>
        </row>
        <row r="129">
          <cell r="A129" t="str">
            <v/>
          </cell>
          <cell r="B129" t="str">
            <v/>
          </cell>
          <cell r="C129">
            <v>0</v>
          </cell>
          <cell r="D129">
            <v>0</v>
          </cell>
        </row>
        <row r="130">
          <cell r="A130" t="str">
            <v/>
          </cell>
          <cell r="B130" t="str">
            <v/>
          </cell>
          <cell r="C130">
            <v>0</v>
          </cell>
          <cell r="D130">
            <v>0</v>
          </cell>
        </row>
        <row r="131">
          <cell r="A131" t="str">
            <v/>
          </cell>
          <cell r="B131" t="str">
            <v/>
          </cell>
          <cell r="C131">
            <v>0</v>
          </cell>
          <cell r="D131">
            <v>0</v>
          </cell>
        </row>
        <row r="132">
          <cell r="A132" t="str">
            <v/>
          </cell>
          <cell r="B132" t="str">
            <v/>
          </cell>
          <cell r="C132">
            <v>0</v>
          </cell>
          <cell r="D132">
            <v>0</v>
          </cell>
        </row>
        <row r="133">
          <cell r="A133" t="str">
            <v/>
          </cell>
          <cell r="B133" t="str">
            <v/>
          </cell>
          <cell r="C133">
            <v>0</v>
          </cell>
          <cell r="D133">
            <v>0</v>
          </cell>
        </row>
        <row r="134">
          <cell r="A134" t="str">
            <v/>
          </cell>
          <cell r="B134" t="str">
            <v/>
          </cell>
          <cell r="C134">
            <v>0</v>
          </cell>
          <cell r="D134">
            <v>0</v>
          </cell>
        </row>
        <row r="135">
          <cell r="A135" t="str">
            <v/>
          </cell>
          <cell r="B135" t="str">
            <v/>
          </cell>
          <cell r="C135">
            <v>0</v>
          </cell>
          <cell r="D135">
            <v>0</v>
          </cell>
        </row>
        <row r="136">
          <cell r="A136" t="str">
            <v/>
          </cell>
          <cell r="B136" t="str">
            <v/>
          </cell>
          <cell r="C136">
            <v>0</v>
          </cell>
          <cell r="D136">
            <v>0</v>
          </cell>
        </row>
        <row r="137">
          <cell r="A137" t="str">
            <v/>
          </cell>
          <cell r="B137" t="str">
            <v/>
          </cell>
          <cell r="C137">
            <v>0</v>
          </cell>
          <cell r="D137">
            <v>0</v>
          </cell>
        </row>
        <row r="138">
          <cell r="A138" t="str">
            <v/>
          </cell>
          <cell r="B138" t="str">
            <v/>
          </cell>
          <cell r="C138">
            <v>0</v>
          </cell>
          <cell r="D138">
            <v>0</v>
          </cell>
        </row>
        <row r="139">
          <cell r="A139" t="str">
            <v/>
          </cell>
          <cell r="B139" t="str">
            <v/>
          </cell>
          <cell r="C139">
            <v>0</v>
          </cell>
          <cell r="D139">
            <v>0</v>
          </cell>
        </row>
        <row r="140">
          <cell r="A140" t="str">
            <v/>
          </cell>
          <cell r="B140" t="str">
            <v/>
          </cell>
          <cell r="C140">
            <v>0</v>
          </cell>
          <cell r="D140">
            <v>0</v>
          </cell>
        </row>
        <row r="141">
          <cell r="A141" t="str">
            <v/>
          </cell>
          <cell r="B141" t="str">
            <v/>
          </cell>
          <cell r="C141">
            <v>0</v>
          </cell>
          <cell r="D141">
            <v>0</v>
          </cell>
        </row>
        <row r="142">
          <cell r="A142" t="str">
            <v/>
          </cell>
          <cell r="B142" t="str">
            <v/>
          </cell>
          <cell r="C142">
            <v>0</v>
          </cell>
          <cell r="D142">
            <v>0</v>
          </cell>
        </row>
        <row r="143">
          <cell r="A143" t="str">
            <v/>
          </cell>
          <cell r="B143" t="str">
            <v/>
          </cell>
          <cell r="C143">
            <v>0</v>
          </cell>
          <cell r="D143">
            <v>0</v>
          </cell>
        </row>
        <row r="144">
          <cell r="A144" t="str">
            <v/>
          </cell>
          <cell r="B144" t="str">
            <v/>
          </cell>
          <cell r="C144">
            <v>0</v>
          </cell>
          <cell r="D144">
            <v>0</v>
          </cell>
        </row>
        <row r="145">
          <cell r="A145" t="str">
            <v/>
          </cell>
          <cell r="B145" t="str">
            <v/>
          </cell>
          <cell r="C145">
            <v>0</v>
          </cell>
          <cell r="D145">
            <v>0</v>
          </cell>
        </row>
        <row r="146">
          <cell r="A146" t="str">
            <v/>
          </cell>
          <cell r="B146" t="str">
            <v/>
          </cell>
          <cell r="C146">
            <v>0</v>
          </cell>
          <cell r="D146">
            <v>0</v>
          </cell>
        </row>
        <row r="147">
          <cell r="A147" t="str">
            <v/>
          </cell>
          <cell r="B147" t="str">
            <v/>
          </cell>
          <cell r="C147">
            <v>0</v>
          </cell>
          <cell r="D147">
            <v>0</v>
          </cell>
        </row>
        <row r="148">
          <cell r="A148" t="str">
            <v/>
          </cell>
          <cell r="B148" t="str">
            <v/>
          </cell>
          <cell r="C148">
            <v>0</v>
          </cell>
          <cell r="D148">
            <v>0</v>
          </cell>
        </row>
        <row r="149">
          <cell r="A149" t="str">
            <v/>
          </cell>
          <cell r="B149" t="str">
            <v/>
          </cell>
          <cell r="C149">
            <v>0</v>
          </cell>
          <cell r="D149">
            <v>0</v>
          </cell>
        </row>
        <row r="150">
          <cell r="A150" t="str">
            <v/>
          </cell>
          <cell r="B150" t="str">
            <v/>
          </cell>
          <cell r="C150">
            <v>0</v>
          </cell>
          <cell r="D150">
            <v>0</v>
          </cell>
        </row>
        <row r="151">
          <cell r="A151" t="str">
            <v/>
          </cell>
          <cell r="B151" t="str">
            <v/>
          </cell>
          <cell r="C151">
            <v>0</v>
          </cell>
          <cell r="D151">
            <v>0</v>
          </cell>
        </row>
        <row r="152">
          <cell r="A152" t="str">
            <v/>
          </cell>
          <cell r="B152" t="str">
            <v/>
          </cell>
          <cell r="C152">
            <v>0</v>
          </cell>
          <cell r="D152">
            <v>0</v>
          </cell>
        </row>
        <row r="153">
          <cell r="A153" t="str">
            <v/>
          </cell>
          <cell r="B153" t="str">
            <v/>
          </cell>
          <cell r="C153">
            <v>0</v>
          </cell>
          <cell r="D153">
            <v>0</v>
          </cell>
        </row>
        <row r="154">
          <cell r="A154" t="str">
            <v/>
          </cell>
          <cell r="B154" t="str">
            <v/>
          </cell>
          <cell r="C154">
            <v>0</v>
          </cell>
          <cell r="D154">
            <v>0</v>
          </cell>
        </row>
        <row r="155">
          <cell r="A155" t="str">
            <v/>
          </cell>
          <cell r="B155" t="str">
            <v/>
          </cell>
          <cell r="C155">
            <v>0</v>
          </cell>
          <cell r="D155">
            <v>0</v>
          </cell>
        </row>
        <row r="156">
          <cell r="A156" t="str">
            <v/>
          </cell>
          <cell r="B156" t="str">
            <v/>
          </cell>
          <cell r="C156">
            <v>0</v>
          </cell>
          <cell r="D156">
            <v>0</v>
          </cell>
        </row>
        <row r="157">
          <cell r="A157" t="str">
            <v/>
          </cell>
          <cell r="B157" t="str">
            <v/>
          </cell>
          <cell r="C157">
            <v>0</v>
          </cell>
          <cell r="D157">
            <v>0</v>
          </cell>
        </row>
        <row r="158">
          <cell r="A158" t="str">
            <v/>
          </cell>
          <cell r="B158" t="str">
            <v/>
          </cell>
          <cell r="C158">
            <v>0</v>
          </cell>
          <cell r="D158">
            <v>0</v>
          </cell>
        </row>
        <row r="159">
          <cell r="A159" t="str">
            <v/>
          </cell>
          <cell r="B159" t="str">
            <v/>
          </cell>
          <cell r="C159">
            <v>0</v>
          </cell>
          <cell r="D159">
            <v>0</v>
          </cell>
        </row>
        <row r="160">
          <cell r="A160" t="str">
            <v/>
          </cell>
          <cell r="B160" t="str">
            <v/>
          </cell>
          <cell r="C160">
            <v>0</v>
          </cell>
          <cell r="D160">
            <v>0</v>
          </cell>
        </row>
        <row r="161">
          <cell r="A161" t="str">
            <v/>
          </cell>
          <cell r="B161" t="str">
            <v/>
          </cell>
          <cell r="C161">
            <v>0</v>
          </cell>
          <cell r="D161">
            <v>0</v>
          </cell>
        </row>
        <row r="162">
          <cell r="A162" t="str">
            <v/>
          </cell>
          <cell r="B162" t="str">
            <v/>
          </cell>
          <cell r="C162">
            <v>0</v>
          </cell>
          <cell r="D162">
            <v>0</v>
          </cell>
        </row>
        <row r="163">
          <cell r="A163" t="str">
            <v/>
          </cell>
          <cell r="B163" t="str">
            <v/>
          </cell>
          <cell r="C163">
            <v>0</v>
          </cell>
          <cell r="D163">
            <v>0</v>
          </cell>
        </row>
        <row r="164">
          <cell r="A164" t="str">
            <v/>
          </cell>
          <cell r="B164" t="str">
            <v/>
          </cell>
          <cell r="C164">
            <v>0</v>
          </cell>
          <cell r="D164">
            <v>0</v>
          </cell>
        </row>
        <row r="165">
          <cell r="A165" t="str">
            <v/>
          </cell>
          <cell r="B165" t="str">
            <v/>
          </cell>
          <cell r="C165">
            <v>0</v>
          </cell>
          <cell r="D165">
            <v>0</v>
          </cell>
        </row>
        <row r="166">
          <cell r="A166" t="str">
            <v/>
          </cell>
          <cell r="B166" t="str">
            <v/>
          </cell>
          <cell r="C166">
            <v>0</v>
          </cell>
          <cell r="D166">
            <v>0</v>
          </cell>
        </row>
        <row r="167">
          <cell r="A167" t="str">
            <v/>
          </cell>
          <cell r="B167" t="str">
            <v/>
          </cell>
          <cell r="C167">
            <v>0</v>
          </cell>
          <cell r="D167">
            <v>0</v>
          </cell>
        </row>
        <row r="168">
          <cell r="A168" t="str">
            <v/>
          </cell>
          <cell r="B168" t="str">
            <v/>
          </cell>
          <cell r="C168">
            <v>0</v>
          </cell>
          <cell r="D168">
            <v>0</v>
          </cell>
        </row>
        <row r="169">
          <cell r="A169" t="str">
            <v/>
          </cell>
          <cell r="B169" t="str">
            <v/>
          </cell>
          <cell r="C169">
            <v>0</v>
          </cell>
          <cell r="D169">
            <v>0</v>
          </cell>
        </row>
        <row r="170">
          <cell r="A170" t="str">
            <v/>
          </cell>
          <cell r="B170" t="str">
            <v/>
          </cell>
          <cell r="C170">
            <v>0</v>
          </cell>
          <cell r="D170">
            <v>0</v>
          </cell>
        </row>
        <row r="171">
          <cell r="A171" t="str">
            <v/>
          </cell>
          <cell r="B171" t="str">
            <v/>
          </cell>
          <cell r="C171">
            <v>0</v>
          </cell>
          <cell r="D171">
            <v>0</v>
          </cell>
        </row>
        <row r="172">
          <cell r="A172" t="str">
            <v/>
          </cell>
          <cell r="B172" t="str">
            <v/>
          </cell>
          <cell r="C172">
            <v>0</v>
          </cell>
          <cell r="D172">
            <v>0</v>
          </cell>
        </row>
        <row r="173">
          <cell r="A173" t="str">
            <v/>
          </cell>
          <cell r="B173" t="str">
            <v/>
          </cell>
          <cell r="C173">
            <v>0</v>
          </cell>
          <cell r="D173">
            <v>0</v>
          </cell>
        </row>
        <row r="174">
          <cell r="A174" t="str">
            <v/>
          </cell>
          <cell r="B174" t="str">
            <v/>
          </cell>
          <cell r="C174">
            <v>0</v>
          </cell>
          <cell r="D174">
            <v>0</v>
          </cell>
        </row>
        <row r="175">
          <cell r="A175" t="str">
            <v/>
          </cell>
          <cell r="B175" t="str">
            <v/>
          </cell>
          <cell r="C175">
            <v>0</v>
          </cell>
          <cell r="D175">
            <v>0</v>
          </cell>
        </row>
        <row r="176">
          <cell r="A176" t="str">
            <v/>
          </cell>
          <cell r="B176" t="str">
            <v/>
          </cell>
          <cell r="C176">
            <v>0</v>
          </cell>
          <cell r="D176">
            <v>0</v>
          </cell>
        </row>
        <row r="177">
          <cell r="A177" t="str">
            <v/>
          </cell>
          <cell r="B177" t="str">
            <v/>
          </cell>
          <cell r="C177">
            <v>0</v>
          </cell>
          <cell r="D177">
            <v>0</v>
          </cell>
        </row>
        <row r="178">
          <cell r="A178" t="str">
            <v/>
          </cell>
          <cell r="B178" t="str">
            <v/>
          </cell>
          <cell r="C178">
            <v>0</v>
          </cell>
          <cell r="D178">
            <v>0</v>
          </cell>
        </row>
        <row r="179">
          <cell r="A179" t="str">
            <v/>
          </cell>
          <cell r="B179" t="str">
            <v/>
          </cell>
          <cell r="C179">
            <v>0</v>
          </cell>
          <cell r="D179">
            <v>0</v>
          </cell>
        </row>
        <row r="180">
          <cell r="A180" t="str">
            <v/>
          </cell>
          <cell r="B180" t="str">
            <v/>
          </cell>
          <cell r="C180">
            <v>0</v>
          </cell>
          <cell r="D180">
            <v>0</v>
          </cell>
        </row>
        <row r="181">
          <cell r="A181" t="str">
            <v/>
          </cell>
          <cell r="B181" t="str">
            <v/>
          </cell>
          <cell r="C181">
            <v>0</v>
          </cell>
          <cell r="D181">
            <v>0</v>
          </cell>
        </row>
        <row r="182">
          <cell r="A182" t="str">
            <v/>
          </cell>
          <cell r="B182" t="str">
            <v/>
          </cell>
          <cell r="C182">
            <v>0</v>
          </cell>
          <cell r="D182">
            <v>0</v>
          </cell>
        </row>
        <row r="183">
          <cell r="A183" t="str">
            <v/>
          </cell>
          <cell r="B183" t="str">
            <v/>
          </cell>
          <cell r="C183">
            <v>0</v>
          </cell>
          <cell r="D183">
            <v>0</v>
          </cell>
        </row>
        <row r="184">
          <cell r="A184" t="str">
            <v/>
          </cell>
          <cell r="B184" t="str">
            <v/>
          </cell>
          <cell r="C184">
            <v>0</v>
          </cell>
          <cell r="D184">
            <v>0</v>
          </cell>
        </row>
        <row r="185">
          <cell r="A185" t="str">
            <v/>
          </cell>
          <cell r="B185" t="str">
            <v/>
          </cell>
          <cell r="C185">
            <v>0</v>
          </cell>
          <cell r="D185">
            <v>0</v>
          </cell>
        </row>
        <row r="186">
          <cell r="A186" t="str">
            <v/>
          </cell>
          <cell r="B186" t="str">
            <v/>
          </cell>
          <cell r="C186">
            <v>0</v>
          </cell>
          <cell r="D186">
            <v>0</v>
          </cell>
        </row>
        <row r="187">
          <cell r="A187" t="str">
            <v/>
          </cell>
          <cell r="B187" t="str">
            <v/>
          </cell>
          <cell r="C187">
            <v>0</v>
          </cell>
          <cell r="D187">
            <v>0</v>
          </cell>
        </row>
        <row r="188">
          <cell r="A188" t="str">
            <v/>
          </cell>
          <cell r="B188" t="str">
            <v/>
          </cell>
          <cell r="C188">
            <v>0</v>
          </cell>
          <cell r="D188">
            <v>0</v>
          </cell>
        </row>
        <row r="189">
          <cell r="A189" t="str">
            <v/>
          </cell>
          <cell r="B189" t="str">
            <v/>
          </cell>
          <cell r="C189">
            <v>0</v>
          </cell>
          <cell r="D189">
            <v>0</v>
          </cell>
        </row>
        <row r="190">
          <cell r="A190" t="str">
            <v/>
          </cell>
          <cell r="B190" t="str">
            <v/>
          </cell>
          <cell r="C190">
            <v>0</v>
          </cell>
          <cell r="D190">
            <v>0</v>
          </cell>
        </row>
        <row r="191">
          <cell r="A191" t="str">
            <v/>
          </cell>
          <cell r="B191" t="str">
            <v/>
          </cell>
          <cell r="C191">
            <v>0</v>
          </cell>
          <cell r="D191">
            <v>0</v>
          </cell>
        </row>
        <row r="192">
          <cell r="A192" t="str">
            <v/>
          </cell>
          <cell r="B192" t="str">
            <v/>
          </cell>
          <cell r="C192">
            <v>0</v>
          </cell>
          <cell r="D192">
            <v>0</v>
          </cell>
        </row>
        <row r="193">
          <cell r="A193" t="str">
            <v/>
          </cell>
          <cell r="B193" t="str">
            <v/>
          </cell>
          <cell r="C193">
            <v>0</v>
          </cell>
          <cell r="D193">
            <v>0</v>
          </cell>
        </row>
        <row r="194">
          <cell r="A194" t="str">
            <v/>
          </cell>
          <cell r="B194" t="str">
            <v/>
          </cell>
          <cell r="C194">
            <v>0</v>
          </cell>
          <cell r="D194">
            <v>0</v>
          </cell>
        </row>
        <row r="195">
          <cell r="A195" t="str">
            <v/>
          </cell>
          <cell r="B195" t="str">
            <v/>
          </cell>
          <cell r="C195">
            <v>0</v>
          </cell>
          <cell r="D195">
            <v>0</v>
          </cell>
        </row>
        <row r="196">
          <cell r="A196" t="str">
            <v/>
          </cell>
          <cell r="B196" t="str">
            <v/>
          </cell>
          <cell r="C196">
            <v>0</v>
          </cell>
          <cell r="D196">
            <v>0</v>
          </cell>
        </row>
        <row r="197">
          <cell r="A197" t="str">
            <v/>
          </cell>
          <cell r="B197" t="str">
            <v/>
          </cell>
          <cell r="C197">
            <v>0</v>
          </cell>
          <cell r="D197">
            <v>0</v>
          </cell>
        </row>
        <row r="198">
          <cell r="A198" t="str">
            <v/>
          </cell>
          <cell r="B198" t="str">
            <v/>
          </cell>
          <cell r="C198">
            <v>0</v>
          </cell>
          <cell r="D198">
            <v>0</v>
          </cell>
        </row>
        <row r="199">
          <cell r="A199" t="str">
            <v/>
          </cell>
          <cell r="B199" t="str">
            <v/>
          </cell>
          <cell r="C199">
            <v>0</v>
          </cell>
          <cell r="D199">
            <v>0</v>
          </cell>
        </row>
        <row r="200">
          <cell r="A200" t="str">
            <v/>
          </cell>
          <cell r="B200" t="str">
            <v/>
          </cell>
          <cell r="C200">
            <v>0</v>
          </cell>
          <cell r="D200">
            <v>0</v>
          </cell>
        </row>
        <row r="201">
          <cell r="A201" t="str">
            <v/>
          </cell>
          <cell r="B201" t="str">
            <v/>
          </cell>
          <cell r="C201">
            <v>0</v>
          </cell>
          <cell r="D201">
            <v>0</v>
          </cell>
        </row>
        <row r="202">
          <cell r="A202" t="str">
            <v/>
          </cell>
          <cell r="B202" t="str">
            <v/>
          </cell>
          <cell r="C202">
            <v>0</v>
          </cell>
          <cell r="D202">
            <v>0</v>
          </cell>
        </row>
        <row r="203">
          <cell r="A203" t="str">
            <v/>
          </cell>
          <cell r="B203" t="str">
            <v/>
          </cell>
          <cell r="C203">
            <v>0</v>
          </cell>
          <cell r="D203">
            <v>0</v>
          </cell>
        </row>
        <row r="204">
          <cell r="A204" t="str">
            <v/>
          </cell>
          <cell r="B204" t="str">
            <v/>
          </cell>
          <cell r="C204">
            <v>0</v>
          </cell>
          <cell r="D204">
            <v>0</v>
          </cell>
        </row>
        <row r="205">
          <cell r="A205" t="str">
            <v/>
          </cell>
          <cell r="B205" t="str">
            <v/>
          </cell>
          <cell r="C205">
            <v>0</v>
          </cell>
          <cell r="D205">
            <v>0</v>
          </cell>
        </row>
        <row r="206">
          <cell r="A206" t="str">
            <v/>
          </cell>
          <cell r="B206" t="str">
            <v/>
          </cell>
          <cell r="C206">
            <v>0</v>
          </cell>
          <cell r="D206">
            <v>0</v>
          </cell>
        </row>
        <row r="207">
          <cell r="A207" t="str">
            <v/>
          </cell>
          <cell r="B207" t="str">
            <v/>
          </cell>
          <cell r="C207">
            <v>0</v>
          </cell>
          <cell r="D207">
            <v>0</v>
          </cell>
        </row>
        <row r="208">
          <cell r="A208" t="str">
            <v/>
          </cell>
          <cell r="B208" t="str">
            <v/>
          </cell>
          <cell r="C208">
            <v>0</v>
          </cell>
          <cell r="D208">
            <v>0</v>
          </cell>
        </row>
        <row r="209">
          <cell r="A209" t="str">
            <v/>
          </cell>
          <cell r="B209" t="str">
            <v/>
          </cell>
          <cell r="C209">
            <v>0</v>
          </cell>
          <cell r="D209">
            <v>0</v>
          </cell>
        </row>
        <row r="210">
          <cell r="A210" t="str">
            <v/>
          </cell>
          <cell r="B210" t="str">
            <v/>
          </cell>
          <cell r="C210">
            <v>0</v>
          </cell>
          <cell r="D210">
            <v>0</v>
          </cell>
        </row>
        <row r="211">
          <cell r="A211" t="str">
            <v/>
          </cell>
          <cell r="B211" t="str">
            <v/>
          </cell>
          <cell r="C211">
            <v>0</v>
          </cell>
          <cell r="D211">
            <v>0</v>
          </cell>
        </row>
        <row r="212">
          <cell r="A212" t="str">
            <v/>
          </cell>
          <cell r="B212" t="str">
            <v/>
          </cell>
          <cell r="C212">
            <v>0</v>
          </cell>
          <cell r="D212">
            <v>0</v>
          </cell>
        </row>
        <row r="213">
          <cell r="A213" t="str">
            <v/>
          </cell>
          <cell r="B213" t="str">
            <v/>
          </cell>
          <cell r="C213">
            <v>0</v>
          </cell>
          <cell r="D213">
            <v>0</v>
          </cell>
        </row>
        <row r="214">
          <cell r="A214" t="str">
            <v/>
          </cell>
          <cell r="B214" t="str">
            <v/>
          </cell>
          <cell r="C214">
            <v>0</v>
          </cell>
          <cell r="D214">
            <v>0</v>
          </cell>
        </row>
        <row r="215">
          <cell r="A215" t="str">
            <v/>
          </cell>
          <cell r="B215" t="str">
            <v/>
          </cell>
          <cell r="C215">
            <v>0</v>
          </cell>
          <cell r="D215">
            <v>0</v>
          </cell>
        </row>
        <row r="216">
          <cell r="A216" t="str">
            <v/>
          </cell>
          <cell r="B216" t="str">
            <v/>
          </cell>
          <cell r="C216">
            <v>0</v>
          </cell>
          <cell r="D216">
            <v>0</v>
          </cell>
        </row>
        <row r="217">
          <cell r="A217" t="str">
            <v/>
          </cell>
          <cell r="B217" t="str">
            <v/>
          </cell>
          <cell r="C217">
            <v>0</v>
          </cell>
          <cell r="D217">
            <v>0</v>
          </cell>
        </row>
        <row r="218">
          <cell r="A218" t="str">
            <v/>
          </cell>
          <cell r="B218" t="str">
            <v/>
          </cell>
          <cell r="C218">
            <v>0</v>
          </cell>
          <cell r="D218">
            <v>0</v>
          </cell>
        </row>
        <row r="219">
          <cell r="A219" t="str">
            <v/>
          </cell>
          <cell r="B219" t="str">
            <v/>
          </cell>
          <cell r="C219">
            <v>0</v>
          </cell>
          <cell r="D219">
            <v>0</v>
          </cell>
        </row>
        <row r="220">
          <cell r="A220" t="str">
            <v/>
          </cell>
          <cell r="B220" t="str">
            <v/>
          </cell>
          <cell r="C220">
            <v>0</v>
          </cell>
          <cell r="D220">
            <v>0</v>
          </cell>
        </row>
        <row r="221">
          <cell r="A221" t="str">
            <v/>
          </cell>
          <cell r="B221" t="str">
            <v/>
          </cell>
          <cell r="C221">
            <v>0</v>
          </cell>
          <cell r="D221">
            <v>0</v>
          </cell>
        </row>
        <row r="222">
          <cell r="A222" t="str">
            <v/>
          </cell>
          <cell r="B222" t="str">
            <v/>
          </cell>
          <cell r="C222">
            <v>0</v>
          </cell>
          <cell r="D222">
            <v>0</v>
          </cell>
        </row>
        <row r="223">
          <cell r="A223" t="str">
            <v/>
          </cell>
          <cell r="B223" t="str">
            <v/>
          </cell>
          <cell r="C223">
            <v>0</v>
          </cell>
          <cell r="D223">
            <v>0</v>
          </cell>
        </row>
        <row r="224">
          <cell r="A224" t="str">
            <v/>
          </cell>
          <cell r="B224" t="str">
            <v/>
          </cell>
          <cell r="C224">
            <v>0</v>
          </cell>
          <cell r="D224">
            <v>0</v>
          </cell>
        </row>
        <row r="225">
          <cell r="A225" t="str">
            <v/>
          </cell>
          <cell r="B225" t="str">
            <v/>
          </cell>
          <cell r="C225">
            <v>0</v>
          </cell>
          <cell r="D225">
            <v>0</v>
          </cell>
        </row>
        <row r="226">
          <cell r="A226" t="str">
            <v/>
          </cell>
          <cell r="B226" t="str">
            <v/>
          </cell>
          <cell r="C226">
            <v>0</v>
          </cell>
          <cell r="D226">
            <v>0</v>
          </cell>
        </row>
        <row r="227">
          <cell r="A227" t="str">
            <v/>
          </cell>
          <cell r="B227" t="str">
            <v/>
          </cell>
          <cell r="C227">
            <v>0</v>
          </cell>
          <cell r="D227">
            <v>0</v>
          </cell>
        </row>
        <row r="228">
          <cell r="A228" t="str">
            <v/>
          </cell>
          <cell r="B228" t="str">
            <v/>
          </cell>
          <cell r="C228">
            <v>0</v>
          </cell>
          <cell r="D228">
            <v>0</v>
          </cell>
        </row>
        <row r="229">
          <cell r="A229" t="str">
            <v/>
          </cell>
          <cell r="B229" t="str">
            <v/>
          </cell>
          <cell r="C229">
            <v>0</v>
          </cell>
          <cell r="D229">
            <v>0</v>
          </cell>
        </row>
        <row r="230">
          <cell r="A230" t="str">
            <v/>
          </cell>
          <cell r="B230" t="str">
            <v/>
          </cell>
          <cell r="C230">
            <v>0</v>
          </cell>
          <cell r="D230">
            <v>0</v>
          </cell>
        </row>
        <row r="231">
          <cell r="A231" t="str">
            <v/>
          </cell>
          <cell r="B231" t="str">
            <v/>
          </cell>
          <cell r="C231">
            <v>0</v>
          </cell>
          <cell r="D231">
            <v>0</v>
          </cell>
        </row>
        <row r="232">
          <cell r="A232" t="str">
            <v/>
          </cell>
          <cell r="B232" t="str">
            <v/>
          </cell>
          <cell r="C232">
            <v>0</v>
          </cell>
          <cell r="D232">
            <v>0</v>
          </cell>
        </row>
        <row r="233">
          <cell r="A233" t="str">
            <v/>
          </cell>
          <cell r="B233" t="str">
            <v/>
          </cell>
          <cell r="C233">
            <v>0</v>
          </cell>
          <cell r="D233">
            <v>0</v>
          </cell>
        </row>
        <row r="234">
          <cell r="A234" t="str">
            <v/>
          </cell>
          <cell r="B234" t="str">
            <v/>
          </cell>
          <cell r="C234">
            <v>0</v>
          </cell>
          <cell r="D234">
            <v>0</v>
          </cell>
        </row>
        <row r="235">
          <cell r="A235" t="str">
            <v/>
          </cell>
          <cell r="B235" t="str">
            <v/>
          </cell>
          <cell r="C235">
            <v>0</v>
          </cell>
          <cell r="D235">
            <v>0</v>
          </cell>
        </row>
        <row r="236">
          <cell r="A236" t="str">
            <v/>
          </cell>
          <cell r="B236" t="str">
            <v/>
          </cell>
          <cell r="C236">
            <v>0</v>
          </cell>
          <cell r="D236">
            <v>0</v>
          </cell>
        </row>
        <row r="237">
          <cell r="A237" t="str">
            <v/>
          </cell>
          <cell r="B237" t="str">
            <v/>
          </cell>
          <cell r="C237">
            <v>0</v>
          </cell>
          <cell r="D237">
            <v>0</v>
          </cell>
        </row>
        <row r="238">
          <cell r="A238" t="str">
            <v/>
          </cell>
          <cell r="B238" t="str">
            <v/>
          </cell>
          <cell r="C238">
            <v>0</v>
          </cell>
          <cell r="D238">
            <v>0</v>
          </cell>
        </row>
        <row r="239">
          <cell r="A239" t="str">
            <v/>
          </cell>
          <cell r="B239" t="str">
            <v/>
          </cell>
          <cell r="C239">
            <v>0</v>
          </cell>
          <cell r="D239">
            <v>0</v>
          </cell>
        </row>
        <row r="240">
          <cell r="A240" t="str">
            <v/>
          </cell>
          <cell r="B240" t="str">
            <v/>
          </cell>
          <cell r="C240">
            <v>0</v>
          </cell>
          <cell r="D240">
            <v>0</v>
          </cell>
        </row>
        <row r="241">
          <cell r="A241" t="str">
            <v/>
          </cell>
          <cell r="B241" t="str">
            <v/>
          </cell>
          <cell r="C241">
            <v>0</v>
          </cell>
          <cell r="D241">
            <v>0</v>
          </cell>
        </row>
        <row r="242">
          <cell r="A242" t="str">
            <v/>
          </cell>
          <cell r="B242" t="str">
            <v/>
          </cell>
          <cell r="C242">
            <v>0</v>
          </cell>
          <cell r="D242">
            <v>0</v>
          </cell>
        </row>
        <row r="243">
          <cell r="A243" t="str">
            <v/>
          </cell>
          <cell r="B243" t="str">
            <v/>
          </cell>
          <cell r="C243">
            <v>0</v>
          </cell>
          <cell r="D243">
            <v>0</v>
          </cell>
        </row>
        <row r="244">
          <cell r="A244" t="str">
            <v/>
          </cell>
          <cell r="B244" t="str">
            <v/>
          </cell>
          <cell r="C244">
            <v>0</v>
          </cell>
          <cell r="D244">
            <v>0</v>
          </cell>
        </row>
        <row r="245">
          <cell r="A245" t="str">
            <v/>
          </cell>
          <cell r="B245" t="str">
            <v/>
          </cell>
          <cell r="C245">
            <v>0</v>
          </cell>
          <cell r="D245">
            <v>0</v>
          </cell>
        </row>
        <row r="246">
          <cell r="A246" t="str">
            <v/>
          </cell>
          <cell r="B246" t="str">
            <v/>
          </cell>
          <cell r="C246">
            <v>0</v>
          </cell>
          <cell r="D246">
            <v>0</v>
          </cell>
        </row>
        <row r="247">
          <cell r="A247" t="str">
            <v/>
          </cell>
          <cell r="B247" t="str">
            <v/>
          </cell>
          <cell r="C247">
            <v>0</v>
          </cell>
          <cell r="D247">
            <v>0</v>
          </cell>
        </row>
        <row r="248">
          <cell r="A248" t="str">
            <v/>
          </cell>
          <cell r="B248" t="str">
            <v/>
          </cell>
          <cell r="C248">
            <v>0</v>
          </cell>
          <cell r="D248">
            <v>0</v>
          </cell>
        </row>
        <row r="249">
          <cell r="A249" t="str">
            <v/>
          </cell>
          <cell r="B249" t="str">
            <v/>
          </cell>
          <cell r="C249">
            <v>0</v>
          </cell>
          <cell r="D249">
            <v>0</v>
          </cell>
        </row>
        <row r="250">
          <cell r="A250" t="str">
            <v/>
          </cell>
          <cell r="B250" t="str">
            <v/>
          </cell>
          <cell r="C250">
            <v>0</v>
          </cell>
          <cell r="D250">
            <v>0</v>
          </cell>
        </row>
        <row r="251">
          <cell r="A251" t="str">
            <v/>
          </cell>
          <cell r="B251" t="str">
            <v/>
          </cell>
          <cell r="C251">
            <v>0</v>
          </cell>
          <cell r="D251">
            <v>0</v>
          </cell>
        </row>
        <row r="252">
          <cell r="A252" t="str">
            <v/>
          </cell>
          <cell r="B252" t="str">
            <v/>
          </cell>
          <cell r="C252">
            <v>0</v>
          </cell>
          <cell r="D252">
            <v>0</v>
          </cell>
        </row>
        <row r="253">
          <cell r="A253" t="str">
            <v/>
          </cell>
          <cell r="B253" t="str">
            <v/>
          </cell>
          <cell r="C253">
            <v>0</v>
          </cell>
          <cell r="D253">
            <v>0</v>
          </cell>
        </row>
        <row r="254">
          <cell r="A254" t="str">
            <v/>
          </cell>
          <cell r="B254" t="str">
            <v/>
          </cell>
          <cell r="C254">
            <v>0</v>
          </cell>
          <cell r="D254">
            <v>0</v>
          </cell>
        </row>
        <row r="255">
          <cell r="A255" t="str">
            <v/>
          </cell>
          <cell r="B255" t="str">
            <v/>
          </cell>
          <cell r="C255">
            <v>0</v>
          </cell>
          <cell r="D255">
            <v>0</v>
          </cell>
        </row>
        <row r="256">
          <cell r="A256" t="str">
            <v/>
          </cell>
          <cell r="B256" t="str">
            <v/>
          </cell>
          <cell r="C256">
            <v>0</v>
          </cell>
          <cell r="D256">
            <v>0</v>
          </cell>
        </row>
        <row r="257">
          <cell r="A257" t="str">
            <v/>
          </cell>
          <cell r="B257" t="str">
            <v/>
          </cell>
          <cell r="C257">
            <v>0</v>
          </cell>
          <cell r="D257">
            <v>0</v>
          </cell>
        </row>
        <row r="258">
          <cell r="A258" t="str">
            <v/>
          </cell>
          <cell r="B258" t="str">
            <v/>
          </cell>
          <cell r="C258">
            <v>0</v>
          </cell>
          <cell r="D258">
            <v>0</v>
          </cell>
        </row>
        <row r="259">
          <cell r="A259" t="str">
            <v/>
          </cell>
          <cell r="B259" t="str">
            <v/>
          </cell>
          <cell r="C259">
            <v>0</v>
          </cell>
          <cell r="D259">
            <v>0</v>
          </cell>
        </row>
        <row r="260">
          <cell r="A260" t="str">
            <v/>
          </cell>
          <cell r="B260" t="str">
            <v/>
          </cell>
          <cell r="C260">
            <v>0</v>
          </cell>
          <cell r="D260">
            <v>0</v>
          </cell>
        </row>
        <row r="261">
          <cell r="A261" t="str">
            <v/>
          </cell>
          <cell r="B261" t="str">
            <v/>
          </cell>
          <cell r="C261">
            <v>0</v>
          </cell>
          <cell r="D261">
            <v>0</v>
          </cell>
        </row>
        <row r="262">
          <cell r="A262" t="str">
            <v/>
          </cell>
          <cell r="B262" t="str">
            <v/>
          </cell>
          <cell r="C262">
            <v>0</v>
          </cell>
          <cell r="D262">
            <v>0</v>
          </cell>
        </row>
        <row r="263">
          <cell r="A263" t="str">
            <v/>
          </cell>
          <cell r="B263" t="str">
            <v/>
          </cell>
          <cell r="C263">
            <v>0</v>
          </cell>
          <cell r="D263">
            <v>0</v>
          </cell>
        </row>
        <row r="264">
          <cell r="A264" t="str">
            <v/>
          </cell>
          <cell r="B264" t="str">
            <v/>
          </cell>
          <cell r="C264">
            <v>0</v>
          </cell>
          <cell r="D264">
            <v>0</v>
          </cell>
        </row>
        <row r="265">
          <cell r="A265" t="str">
            <v/>
          </cell>
          <cell r="B265" t="str">
            <v/>
          </cell>
          <cell r="C265">
            <v>0</v>
          </cell>
          <cell r="D265">
            <v>0</v>
          </cell>
        </row>
        <row r="266">
          <cell r="A266" t="str">
            <v/>
          </cell>
          <cell r="B266" t="str">
            <v/>
          </cell>
          <cell r="C266">
            <v>0</v>
          </cell>
          <cell r="D266">
            <v>0</v>
          </cell>
        </row>
        <row r="267">
          <cell r="A267" t="str">
            <v/>
          </cell>
          <cell r="B267" t="str">
            <v/>
          </cell>
          <cell r="C267">
            <v>0</v>
          </cell>
          <cell r="D267">
            <v>0</v>
          </cell>
        </row>
        <row r="268">
          <cell r="A268" t="str">
            <v/>
          </cell>
          <cell r="B268" t="str">
            <v/>
          </cell>
          <cell r="C268">
            <v>0</v>
          </cell>
          <cell r="D268">
            <v>0</v>
          </cell>
        </row>
        <row r="269">
          <cell r="A269" t="str">
            <v/>
          </cell>
          <cell r="B269" t="str">
            <v/>
          </cell>
          <cell r="C269">
            <v>0</v>
          </cell>
          <cell r="D269">
            <v>0</v>
          </cell>
        </row>
        <row r="270">
          <cell r="A270" t="str">
            <v/>
          </cell>
          <cell r="B270" t="str">
            <v/>
          </cell>
          <cell r="C270">
            <v>0</v>
          </cell>
          <cell r="D270">
            <v>0</v>
          </cell>
        </row>
        <row r="271">
          <cell r="A271" t="str">
            <v/>
          </cell>
          <cell r="B271" t="str">
            <v/>
          </cell>
          <cell r="C271">
            <v>0</v>
          </cell>
          <cell r="D271">
            <v>0</v>
          </cell>
        </row>
        <row r="272">
          <cell r="A272" t="str">
            <v/>
          </cell>
          <cell r="B272" t="str">
            <v/>
          </cell>
          <cell r="C272">
            <v>0</v>
          </cell>
          <cell r="D272">
            <v>0</v>
          </cell>
        </row>
        <row r="273">
          <cell r="A273" t="str">
            <v/>
          </cell>
          <cell r="B273" t="str">
            <v/>
          </cell>
          <cell r="C273">
            <v>0</v>
          </cell>
          <cell r="D273">
            <v>0</v>
          </cell>
        </row>
        <row r="274">
          <cell r="A274" t="str">
            <v/>
          </cell>
          <cell r="B274" t="str">
            <v/>
          </cell>
          <cell r="C274">
            <v>0</v>
          </cell>
          <cell r="D274">
            <v>0</v>
          </cell>
        </row>
        <row r="275">
          <cell r="A275" t="str">
            <v/>
          </cell>
          <cell r="B275" t="str">
            <v/>
          </cell>
          <cell r="C275">
            <v>0</v>
          </cell>
          <cell r="D275">
            <v>0</v>
          </cell>
        </row>
        <row r="276">
          <cell r="A276" t="str">
            <v/>
          </cell>
          <cell r="B276" t="str">
            <v/>
          </cell>
          <cell r="C276">
            <v>0</v>
          </cell>
          <cell r="D276">
            <v>0</v>
          </cell>
        </row>
        <row r="277">
          <cell r="A277" t="str">
            <v/>
          </cell>
          <cell r="B277" t="str">
            <v/>
          </cell>
          <cell r="C277">
            <v>0</v>
          </cell>
          <cell r="D277">
            <v>0</v>
          </cell>
        </row>
        <row r="278">
          <cell r="A278" t="str">
            <v/>
          </cell>
          <cell r="B278" t="str">
            <v/>
          </cell>
          <cell r="C278">
            <v>0</v>
          </cell>
          <cell r="D278">
            <v>0</v>
          </cell>
        </row>
        <row r="279">
          <cell r="A279" t="str">
            <v/>
          </cell>
          <cell r="B279" t="str">
            <v/>
          </cell>
          <cell r="C279">
            <v>0</v>
          </cell>
          <cell r="D279">
            <v>0</v>
          </cell>
        </row>
        <row r="280">
          <cell r="A280" t="str">
            <v/>
          </cell>
          <cell r="B280" t="str">
            <v/>
          </cell>
          <cell r="C280">
            <v>0</v>
          </cell>
          <cell r="D280">
            <v>0</v>
          </cell>
        </row>
        <row r="281">
          <cell r="A281" t="str">
            <v/>
          </cell>
          <cell r="B281" t="str">
            <v/>
          </cell>
          <cell r="C281">
            <v>0</v>
          </cell>
          <cell r="D281">
            <v>0</v>
          </cell>
        </row>
        <row r="282">
          <cell r="A282" t="str">
            <v/>
          </cell>
          <cell r="B282" t="str">
            <v/>
          </cell>
          <cell r="C282">
            <v>0</v>
          </cell>
          <cell r="D282">
            <v>0</v>
          </cell>
        </row>
        <row r="283">
          <cell r="A283" t="str">
            <v/>
          </cell>
          <cell r="B283" t="str">
            <v/>
          </cell>
          <cell r="C283">
            <v>0</v>
          </cell>
          <cell r="D283">
            <v>0</v>
          </cell>
        </row>
        <row r="284">
          <cell r="A284" t="str">
            <v/>
          </cell>
          <cell r="B284" t="str">
            <v/>
          </cell>
          <cell r="C284">
            <v>0</v>
          </cell>
          <cell r="D284">
            <v>0</v>
          </cell>
        </row>
        <row r="285">
          <cell r="A285" t="str">
            <v/>
          </cell>
          <cell r="B285" t="str">
            <v/>
          </cell>
          <cell r="C285">
            <v>0</v>
          </cell>
          <cell r="D285">
            <v>0</v>
          </cell>
        </row>
        <row r="286">
          <cell r="A286" t="str">
            <v/>
          </cell>
          <cell r="B286" t="str">
            <v/>
          </cell>
          <cell r="C286">
            <v>0</v>
          </cell>
          <cell r="D286">
            <v>0</v>
          </cell>
        </row>
        <row r="287">
          <cell r="A287" t="str">
            <v/>
          </cell>
          <cell r="B287" t="str">
            <v/>
          </cell>
          <cell r="C287">
            <v>0</v>
          </cell>
          <cell r="D287">
            <v>0</v>
          </cell>
        </row>
        <row r="288">
          <cell r="A288" t="str">
            <v/>
          </cell>
          <cell r="B288" t="str">
            <v/>
          </cell>
          <cell r="C288">
            <v>0</v>
          </cell>
          <cell r="D288">
            <v>0</v>
          </cell>
        </row>
        <row r="289">
          <cell r="A289" t="str">
            <v/>
          </cell>
          <cell r="B289" t="str">
            <v/>
          </cell>
          <cell r="C289">
            <v>0</v>
          </cell>
          <cell r="D289">
            <v>0</v>
          </cell>
        </row>
        <row r="290">
          <cell r="A290" t="str">
            <v/>
          </cell>
          <cell r="B290" t="str">
            <v/>
          </cell>
          <cell r="C290">
            <v>0</v>
          </cell>
          <cell r="D290">
            <v>0</v>
          </cell>
        </row>
        <row r="291">
          <cell r="A291" t="str">
            <v/>
          </cell>
          <cell r="B291" t="str">
            <v/>
          </cell>
          <cell r="C291">
            <v>0</v>
          </cell>
          <cell r="D291">
            <v>0</v>
          </cell>
        </row>
        <row r="292">
          <cell r="A292" t="str">
            <v/>
          </cell>
          <cell r="B292" t="str">
            <v/>
          </cell>
          <cell r="C292">
            <v>0</v>
          </cell>
          <cell r="D292">
            <v>0</v>
          </cell>
        </row>
        <row r="293">
          <cell r="A293" t="str">
            <v/>
          </cell>
          <cell r="B293" t="str">
            <v/>
          </cell>
          <cell r="C293">
            <v>0</v>
          </cell>
          <cell r="D293">
            <v>0</v>
          </cell>
        </row>
        <row r="294">
          <cell r="A294" t="str">
            <v/>
          </cell>
          <cell r="B294" t="str">
            <v/>
          </cell>
          <cell r="C294">
            <v>0</v>
          </cell>
          <cell r="D294">
            <v>0</v>
          </cell>
        </row>
        <row r="295">
          <cell r="A295" t="str">
            <v/>
          </cell>
          <cell r="B295" t="str">
            <v/>
          </cell>
          <cell r="C295">
            <v>0</v>
          </cell>
          <cell r="D295">
            <v>0</v>
          </cell>
        </row>
        <row r="296">
          <cell r="A296" t="str">
            <v/>
          </cell>
          <cell r="B296" t="str">
            <v/>
          </cell>
          <cell r="C296">
            <v>0</v>
          </cell>
          <cell r="D296">
            <v>0</v>
          </cell>
        </row>
        <row r="297">
          <cell r="A297" t="str">
            <v/>
          </cell>
          <cell r="B297" t="str">
            <v/>
          </cell>
          <cell r="C297">
            <v>0</v>
          </cell>
          <cell r="D297">
            <v>0</v>
          </cell>
        </row>
        <row r="298">
          <cell r="A298" t="str">
            <v/>
          </cell>
          <cell r="B298" t="str">
            <v/>
          </cell>
          <cell r="C298">
            <v>0</v>
          </cell>
          <cell r="D298">
            <v>0</v>
          </cell>
        </row>
        <row r="299">
          <cell r="A299" t="str">
            <v/>
          </cell>
          <cell r="B299" t="str">
            <v/>
          </cell>
          <cell r="C299">
            <v>0</v>
          </cell>
          <cell r="D299">
            <v>0</v>
          </cell>
        </row>
        <row r="300">
          <cell r="A300" t="str">
            <v/>
          </cell>
          <cell r="B300" t="str">
            <v/>
          </cell>
          <cell r="C300">
            <v>0</v>
          </cell>
          <cell r="D300">
            <v>0</v>
          </cell>
        </row>
        <row r="301">
          <cell r="A301" t="str">
            <v/>
          </cell>
          <cell r="B301" t="str">
            <v/>
          </cell>
          <cell r="C301">
            <v>0</v>
          </cell>
          <cell r="D301">
            <v>0</v>
          </cell>
        </row>
        <row r="302">
          <cell r="A302" t="str">
            <v/>
          </cell>
          <cell r="B302" t="str">
            <v/>
          </cell>
          <cell r="C302">
            <v>0</v>
          </cell>
          <cell r="D302">
            <v>0</v>
          </cell>
        </row>
        <row r="303">
          <cell r="A303" t="str">
            <v/>
          </cell>
          <cell r="B303" t="str">
            <v/>
          </cell>
          <cell r="C303">
            <v>0</v>
          </cell>
          <cell r="D303">
            <v>0</v>
          </cell>
        </row>
        <row r="304">
          <cell r="A304" t="str">
            <v/>
          </cell>
          <cell r="B304" t="str">
            <v/>
          </cell>
          <cell r="C304">
            <v>0</v>
          </cell>
          <cell r="D304">
            <v>0</v>
          </cell>
        </row>
        <row r="305">
          <cell r="A305" t="str">
            <v/>
          </cell>
          <cell r="B305" t="str">
            <v/>
          </cell>
          <cell r="C305">
            <v>0</v>
          </cell>
          <cell r="D305">
            <v>0</v>
          </cell>
        </row>
        <row r="306">
          <cell r="A306" t="str">
            <v/>
          </cell>
          <cell r="B306" t="str">
            <v/>
          </cell>
          <cell r="C306">
            <v>0</v>
          </cell>
          <cell r="D306">
            <v>0</v>
          </cell>
        </row>
        <row r="307">
          <cell r="A307" t="str">
            <v/>
          </cell>
          <cell r="B307" t="str">
            <v/>
          </cell>
          <cell r="C307">
            <v>0</v>
          </cell>
          <cell r="D307">
            <v>0</v>
          </cell>
        </row>
        <row r="308">
          <cell r="A308" t="str">
            <v/>
          </cell>
          <cell r="B308" t="str">
            <v/>
          </cell>
          <cell r="C308">
            <v>0</v>
          </cell>
          <cell r="D308">
            <v>0</v>
          </cell>
        </row>
        <row r="309">
          <cell r="A309" t="str">
            <v/>
          </cell>
          <cell r="B309" t="str">
            <v/>
          </cell>
          <cell r="C309">
            <v>0</v>
          </cell>
          <cell r="D309">
            <v>0</v>
          </cell>
        </row>
        <row r="310">
          <cell r="A310" t="str">
            <v/>
          </cell>
          <cell r="B310" t="str">
            <v/>
          </cell>
          <cell r="C310">
            <v>0</v>
          </cell>
          <cell r="D310">
            <v>0</v>
          </cell>
        </row>
        <row r="311">
          <cell r="A311" t="str">
            <v/>
          </cell>
          <cell r="B311" t="str">
            <v/>
          </cell>
          <cell r="C311">
            <v>0</v>
          </cell>
          <cell r="D311">
            <v>0</v>
          </cell>
        </row>
        <row r="312">
          <cell r="A312" t="str">
            <v/>
          </cell>
          <cell r="B312" t="str">
            <v/>
          </cell>
          <cell r="C312">
            <v>0</v>
          </cell>
          <cell r="D312">
            <v>0</v>
          </cell>
        </row>
        <row r="313">
          <cell r="A313" t="str">
            <v/>
          </cell>
          <cell r="B313" t="str">
            <v/>
          </cell>
          <cell r="C313">
            <v>0</v>
          </cell>
          <cell r="D313">
            <v>0</v>
          </cell>
        </row>
        <row r="314">
          <cell r="A314" t="str">
            <v/>
          </cell>
          <cell r="B314" t="str">
            <v/>
          </cell>
          <cell r="C314">
            <v>0</v>
          </cell>
          <cell r="D314">
            <v>0</v>
          </cell>
        </row>
        <row r="315">
          <cell r="A315" t="str">
            <v/>
          </cell>
          <cell r="B315" t="str">
            <v/>
          </cell>
          <cell r="C315">
            <v>0</v>
          </cell>
          <cell r="D315">
            <v>0</v>
          </cell>
        </row>
        <row r="316">
          <cell r="A316" t="str">
            <v/>
          </cell>
          <cell r="B316" t="str">
            <v/>
          </cell>
          <cell r="C316">
            <v>0</v>
          </cell>
          <cell r="D316">
            <v>0</v>
          </cell>
        </row>
        <row r="317">
          <cell r="A317" t="str">
            <v/>
          </cell>
          <cell r="B317" t="str">
            <v/>
          </cell>
          <cell r="C317">
            <v>0</v>
          </cell>
          <cell r="D317">
            <v>0</v>
          </cell>
        </row>
        <row r="318">
          <cell r="A318" t="str">
            <v/>
          </cell>
          <cell r="B318" t="str">
            <v/>
          </cell>
          <cell r="C318">
            <v>0</v>
          </cell>
          <cell r="D318">
            <v>0</v>
          </cell>
        </row>
        <row r="319">
          <cell r="A319" t="str">
            <v/>
          </cell>
          <cell r="B319" t="str">
            <v/>
          </cell>
          <cell r="C319">
            <v>0</v>
          </cell>
          <cell r="D319">
            <v>0</v>
          </cell>
        </row>
        <row r="320">
          <cell r="A320" t="str">
            <v/>
          </cell>
          <cell r="B320" t="str">
            <v/>
          </cell>
          <cell r="C320">
            <v>0</v>
          </cell>
          <cell r="D320">
            <v>0</v>
          </cell>
        </row>
        <row r="321">
          <cell r="A321" t="str">
            <v/>
          </cell>
          <cell r="B321" t="str">
            <v/>
          </cell>
          <cell r="C321">
            <v>0</v>
          </cell>
          <cell r="D321">
            <v>0</v>
          </cell>
        </row>
        <row r="322">
          <cell r="A322" t="str">
            <v/>
          </cell>
          <cell r="B322" t="str">
            <v/>
          </cell>
          <cell r="C322">
            <v>0</v>
          </cell>
          <cell r="D322">
            <v>0</v>
          </cell>
        </row>
        <row r="323">
          <cell r="A323" t="str">
            <v/>
          </cell>
          <cell r="B323" t="str">
            <v/>
          </cell>
          <cell r="C323">
            <v>0</v>
          </cell>
          <cell r="D323">
            <v>0</v>
          </cell>
        </row>
        <row r="324">
          <cell r="A324" t="str">
            <v/>
          </cell>
          <cell r="B324" t="str">
            <v/>
          </cell>
          <cell r="C324">
            <v>0</v>
          </cell>
          <cell r="D324">
            <v>0</v>
          </cell>
        </row>
        <row r="325">
          <cell r="A325" t="str">
            <v/>
          </cell>
          <cell r="B325" t="str">
            <v/>
          </cell>
          <cell r="C325">
            <v>0</v>
          </cell>
          <cell r="D325">
            <v>0</v>
          </cell>
        </row>
        <row r="326">
          <cell r="A326" t="str">
            <v/>
          </cell>
          <cell r="B326" t="str">
            <v/>
          </cell>
          <cell r="C326">
            <v>0</v>
          </cell>
          <cell r="D326">
            <v>0</v>
          </cell>
        </row>
        <row r="327">
          <cell r="A327" t="str">
            <v/>
          </cell>
          <cell r="B327" t="str">
            <v/>
          </cell>
          <cell r="C327">
            <v>0</v>
          </cell>
          <cell r="D327">
            <v>0</v>
          </cell>
        </row>
        <row r="328">
          <cell r="A328" t="str">
            <v/>
          </cell>
          <cell r="B328" t="str">
            <v/>
          </cell>
          <cell r="C328">
            <v>0</v>
          </cell>
          <cell r="D328">
            <v>0</v>
          </cell>
        </row>
        <row r="329">
          <cell r="A329" t="str">
            <v/>
          </cell>
          <cell r="B329" t="str">
            <v/>
          </cell>
          <cell r="C329">
            <v>0</v>
          </cell>
          <cell r="D329">
            <v>0</v>
          </cell>
        </row>
        <row r="330">
          <cell r="A330" t="str">
            <v/>
          </cell>
          <cell r="B330" t="str">
            <v/>
          </cell>
          <cell r="C330">
            <v>0</v>
          </cell>
          <cell r="D330">
            <v>0</v>
          </cell>
        </row>
        <row r="331">
          <cell r="A331" t="str">
            <v/>
          </cell>
          <cell r="B331" t="str">
            <v/>
          </cell>
          <cell r="C331">
            <v>0</v>
          </cell>
          <cell r="D331">
            <v>0</v>
          </cell>
        </row>
        <row r="332">
          <cell r="A332" t="str">
            <v/>
          </cell>
          <cell r="B332" t="str">
            <v/>
          </cell>
          <cell r="C332">
            <v>0</v>
          </cell>
          <cell r="D332">
            <v>0</v>
          </cell>
        </row>
        <row r="333">
          <cell r="A333" t="str">
            <v/>
          </cell>
          <cell r="B333" t="str">
            <v/>
          </cell>
          <cell r="C333">
            <v>0</v>
          </cell>
          <cell r="D333">
            <v>0</v>
          </cell>
        </row>
        <row r="334">
          <cell r="A334" t="str">
            <v/>
          </cell>
          <cell r="B334" t="str">
            <v/>
          </cell>
          <cell r="C334">
            <v>0</v>
          </cell>
          <cell r="D334">
            <v>0</v>
          </cell>
        </row>
        <row r="335">
          <cell r="A335" t="str">
            <v/>
          </cell>
          <cell r="B335" t="str">
            <v/>
          </cell>
          <cell r="C335">
            <v>0</v>
          </cell>
          <cell r="D335">
            <v>0</v>
          </cell>
        </row>
        <row r="336">
          <cell r="A336" t="str">
            <v/>
          </cell>
          <cell r="B336" t="str">
            <v/>
          </cell>
          <cell r="C336">
            <v>0</v>
          </cell>
          <cell r="D336">
            <v>0</v>
          </cell>
        </row>
        <row r="337">
          <cell r="A337" t="str">
            <v/>
          </cell>
          <cell r="B337" t="str">
            <v/>
          </cell>
          <cell r="C337">
            <v>0</v>
          </cell>
          <cell r="D337">
            <v>0</v>
          </cell>
        </row>
        <row r="338">
          <cell r="A338" t="str">
            <v/>
          </cell>
          <cell r="B338" t="str">
            <v/>
          </cell>
          <cell r="C338">
            <v>0</v>
          </cell>
          <cell r="D338">
            <v>0</v>
          </cell>
        </row>
        <row r="339">
          <cell r="A339" t="str">
            <v/>
          </cell>
          <cell r="B339" t="str">
            <v/>
          </cell>
          <cell r="C339">
            <v>0</v>
          </cell>
          <cell r="D339">
            <v>0</v>
          </cell>
        </row>
        <row r="340">
          <cell r="A340" t="str">
            <v/>
          </cell>
          <cell r="B340" t="str">
            <v/>
          </cell>
          <cell r="C340">
            <v>0</v>
          </cell>
          <cell r="D340">
            <v>0</v>
          </cell>
        </row>
        <row r="341">
          <cell r="A341" t="str">
            <v/>
          </cell>
          <cell r="B341" t="str">
            <v/>
          </cell>
          <cell r="C341">
            <v>0</v>
          </cell>
          <cell r="D341">
            <v>0</v>
          </cell>
        </row>
        <row r="342">
          <cell r="A342" t="str">
            <v/>
          </cell>
          <cell r="B342" t="str">
            <v/>
          </cell>
          <cell r="C342">
            <v>0</v>
          </cell>
          <cell r="D342">
            <v>0</v>
          </cell>
        </row>
        <row r="343">
          <cell r="A343" t="str">
            <v/>
          </cell>
          <cell r="B343" t="str">
            <v/>
          </cell>
          <cell r="C343">
            <v>0</v>
          </cell>
          <cell r="D343">
            <v>0</v>
          </cell>
        </row>
        <row r="344">
          <cell r="A344" t="str">
            <v/>
          </cell>
          <cell r="B344" t="str">
            <v/>
          </cell>
          <cell r="C344">
            <v>0</v>
          </cell>
          <cell r="D344">
            <v>0</v>
          </cell>
        </row>
        <row r="345">
          <cell r="A345" t="str">
            <v/>
          </cell>
          <cell r="B345" t="str">
            <v/>
          </cell>
          <cell r="C345">
            <v>0</v>
          </cell>
          <cell r="D345">
            <v>0</v>
          </cell>
        </row>
        <row r="346">
          <cell r="A346" t="str">
            <v/>
          </cell>
          <cell r="B346" t="str">
            <v/>
          </cell>
          <cell r="C346">
            <v>0</v>
          </cell>
          <cell r="D346">
            <v>0</v>
          </cell>
        </row>
        <row r="347">
          <cell r="A347" t="str">
            <v/>
          </cell>
          <cell r="B347" t="str">
            <v/>
          </cell>
          <cell r="C347">
            <v>0</v>
          </cell>
          <cell r="D347">
            <v>0</v>
          </cell>
        </row>
        <row r="348">
          <cell r="A348" t="str">
            <v/>
          </cell>
          <cell r="B348" t="str">
            <v/>
          </cell>
          <cell r="C348">
            <v>0</v>
          </cell>
          <cell r="D348">
            <v>0</v>
          </cell>
        </row>
        <row r="349">
          <cell r="A349" t="str">
            <v/>
          </cell>
          <cell r="B349" t="str">
            <v/>
          </cell>
          <cell r="C349">
            <v>0</v>
          </cell>
          <cell r="D349">
            <v>0</v>
          </cell>
        </row>
        <row r="350">
          <cell r="A350" t="str">
            <v/>
          </cell>
          <cell r="B350" t="str">
            <v/>
          </cell>
          <cell r="C350">
            <v>0</v>
          </cell>
          <cell r="D350">
            <v>0</v>
          </cell>
        </row>
        <row r="351">
          <cell r="A351" t="str">
            <v/>
          </cell>
          <cell r="B351" t="str">
            <v/>
          </cell>
          <cell r="C351">
            <v>0</v>
          </cell>
          <cell r="D351">
            <v>0</v>
          </cell>
        </row>
        <row r="352">
          <cell r="A352" t="str">
            <v/>
          </cell>
          <cell r="B352" t="str">
            <v/>
          </cell>
          <cell r="C352">
            <v>0</v>
          </cell>
          <cell r="D352">
            <v>0</v>
          </cell>
        </row>
        <row r="353">
          <cell r="A353" t="str">
            <v/>
          </cell>
          <cell r="B353" t="str">
            <v/>
          </cell>
          <cell r="C353">
            <v>0</v>
          </cell>
          <cell r="D353">
            <v>0</v>
          </cell>
        </row>
        <row r="354">
          <cell r="A354" t="str">
            <v/>
          </cell>
          <cell r="B354" t="str">
            <v/>
          </cell>
          <cell r="C354">
            <v>0</v>
          </cell>
          <cell r="D354">
            <v>0</v>
          </cell>
        </row>
        <row r="355">
          <cell r="A355" t="str">
            <v/>
          </cell>
          <cell r="B355" t="str">
            <v/>
          </cell>
          <cell r="C355">
            <v>0</v>
          </cell>
          <cell r="D355">
            <v>0</v>
          </cell>
        </row>
        <row r="356">
          <cell r="A356" t="str">
            <v/>
          </cell>
          <cell r="B356" t="str">
            <v/>
          </cell>
          <cell r="C356">
            <v>0</v>
          </cell>
          <cell r="D356">
            <v>0</v>
          </cell>
        </row>
        <row r="357">
          <cell r="A357" t="str">
            <v/>
          </cell>
          <cell r="B357" t="str">
            <v/>
          </cell>
          <cell r="C357">
            <v>0</v>
          </cell>
          <cell r="D357">
            <v>0</v>
          </cell>
        </row>
        <row r="358">
          <cell r="A358" t="str">
            <v/>
          </cell>
          <cell r="B358" t="str">
            <v/>
          </cell>
          <cell r="C358">
            <v>0</v>
          </cell>
          <cell r="D358">
            <v>0</v>
          </cell>
        </row>
        <row r="359">
          <cell r="A359" t="str">
            <v/>
          </cell>
          <cell r="B359" t="str">
            <v/>
          </cell>
          <cell r="C359">
            <v>0</v>
          </cell>
          <cell r="D359">
            <v>0</v>
          </cell>
        </row>
        <row r="360">
          <cell r="A360" t="str">
            <v/>
          </cell>
          <cell r="B360" t="str">
            <v/>
          </cell>
          <cell r="C360">
            <v>0</v>
          </cell>
          <cell r="D360">
            <v>0</v>
          </cell>
        </row>
        <row r="361">
          <cell r="A361" t="str">
            <v/>
          </cell>
          <cell r="B361" t="str">
            <v/>
          </cell>
          <cell r="C361">
            <v>0</v>
          </cell>
          <cell r="D361">
            <v>0</v>
          </cell>
        </row>
        <row r="362">
          <cell r="A362" t="str">
            <v/>
          </cell>
          <cell r="B362" t="str">
            <v/>
          </cell>
          <cell r="C362">
            <v>0</v>
          </cell>
          <cell r="D362">
            <v>0</v>
          </cell>
        </row>
        <row r="363">
          <cell r="A363" t="str">
            <v/>
          </cell>
          <cell r="B363" t="str">
            <v/>
          </cell>
          <cell r="C363">
            <v>0</v>
          </cell>
          <cell r="D363">
            <v>0</v>
          </cell>
        </row>
        <row r="364">
          <cell r="A364" t="str">
            <v/>
          </cell>
          <cell r="B364" t="str">
            <v/>
          </cell>
          <cell r="C364">
            <v>0</v>
          </cell>
          <cell r="D364">
            <v>0</v>
          </cell>
        </row>
        <row r="365">
          <cell r="A365" t="str">
            <v/>
          </cell>
          <cell r="B365" t="str">
            <v/>
          </cell>
          <cell r="C365">
            <v>0</v>
          </cell>
          <cell r="D365">
            <v>0</v>
          </cell>
        </row>
        <row r="366">
          <cell r="A366" t="str">
            <v/>
          </cell>
          <cell r="B366" t="str">
            <v/>
          </cell>
          <cell r="C366">
            <v>0</v>
          </cell>
          <cell r="D366">
            <v>0</v>
          </cell>
        </row>
        <row r="367">
          <cell r="A367" t="str">
            <v/>
          </cell>
          <cell r="B367" t="str">
            <v/>
          </cell>
          <cell r="C367">
            <v>0</v>
          </cell>
          <cell r="D367">
            <v>0</v>
          </cell>
        </row>
        <row r="368">
          <cell r="A368" t="str">
            <v/>
          </cell>
          <cell r="B368" t="str">
            <v/>
          </cell>
          <cell r="C368">
            <v>0</v>
          </cell>
          <cell r="D368">
            <v>0</v>
          </cell>
        </row>
        <row r="369">
          <cell r="A369" t="str">
            <v/>
          </cell>
          <cell r="B369" t="str">
            <v/>
          </cell>
          <cell r="C369">
            <v>0</v>
          </cell>
          <cell r="D369">
            <v>0</v>
          </cell>
        </row>
        <row r="370">
          <cell r="A370" t="str">
            <v/>
          </cell>
          <cell r="B370" t="str">
            <v/>
          </cell>
          <cell r="C370">
            <v>0</v>
          </cell>
          <cell r="D370">
            <v>0</v>
          </cell>
        </row>
        <row r="371">
          <cell r="A371" t="str">
            <v/>
          </cell>
          <cell r="B371" t="str">
            <v/>
          </cell>
          <cell r="C371">
            <v>0</v>
          </cell>
          <cell r="D371">
            <v>0</v>
          </cell>
        </row>
        <row r="372">
          <cell r="A372" t="str">
            <v/>
          </cell>
          <cell r="B372" t="str">
            <v/>
          </cell>
          <cell r="C372">
            <v>0</v>
          </cell>
          <cell r="D372">
            <v>0</v>
          </cell>
        </row>
        <row r="373">
          <cell r="A373" t="str">
            <v/>
          </cell>
          <cell r="B373" t="str">
            <v/>
          </cell>
          <cell r="C373">
            <v>0</v>
          </cell>
          <cell r="D373">
            <v>0</v>
          </cell>
        </row>
        <row r="374">
          <cell r="A374" t="str">
            <v/>
          </cell>
          <cell r="B374" t="str">
            <v/>
          </cell>
          <cell r="C374">
            <v>0</v>
          </cell>
          <cell r="D374">
            <v>0</v>
          </cell>
        </row>
        <row r="375">
          <cell r="A375" t="str">
            <v/>
          </cell>
          <cell r="B375" t="str">
            <v/>
          </cell>
          <cell r="C375">
            <v>0</v>
          </cell>
          <cell r="D375">
            <v>0</v>
          </cell>
        </row>
        <row r="376">
          <cell r="A376" t="str">
            <v/>
          </cell>
          <cell r="B376" t="str">
            <v/>
          </cell>
          <cell r="C376">
            <v>0</v>
          </cell>
          <cell r="D376">
            <v>0</v>
          </cell>
        </row>
        <row r="377">
          <cell r="A377" t="str">
            <v/>
          </cell>
          <cell r="B377" t="str">
            <v/>
          </cell>
          <cell r="C377">
            <v>0</v>
          </cell>
          <cell r="D377">
            <v>0</v>
          </cell>
        </row>
        <row r="378">
          <cell r="A378" t="str">
            <v/>
          </cell>
          <cell r="B378" t="str">
            <v/>
          </cell>
          <cell r="C378">
            <v>0</v>
          </cell>
          <cell r="D378">
            <v>0</v>
          </cell>
        </row>
        <row r="379">
          <cell r="A379" t="str">
            <v/>
          </cell>
          <cell r="B379" t="str">
            <v/>
          </cell>
          <cell r="C379">
            <v>0</v>
          </cell>
          <cell r="D379">
            <v>0</v>
          </cell>
        </row>
        <row r="380">
          <cell r="A380" t="str">
            <v/>
          </cell>
          <cell r="B380" t="str">
            <v/>
          </cell>
          <cell r="C380">
            <v>0</v>
          </cell>
          <cell r="D380">
            <v>0</v>
          </cell>
        </row>
        <row r="381">
          <cell r="A381" t="str">
            <v/>
          </cell>
          <cell r="B381" t="str">
            <v/>
          </cell>
          <cell r="C381">
            <v>0</v>
          </cell>
          <cell r="D381">
            <v>0</v>
          </cell>
        </row>
        <row r="382">
          <cell r="A382" t="str">
            <v/>
          </cell>
          <cell r="B382" t="str">
            <v/>
          </cell>
          <cell r="C382">
            <v>0</v>
          </cell>
          <cell r="D382">
            <v>0</v>
          </cell>
        </row>
        <row r="383">
          <cell r="A383" t="str">
            <v/>
          </cell>
          <cell r="B383" t="str">
            <v/>
          </cell>
          <cell r="C383">
            <v>0</v>
          </cell>
          <cell r="D383">
            <v>0</v>
          </cell>
        </row>
        <row r="384">
          <cell r="A384" t="str">
            <v/>
          </cell>
          <cell r="B384" t="str">
            <v/>
          </cell>
          <cell r="C384">
            <v>0</v>
          </cell>
          <cell r="D384">
            <v>0</v>
          </cell>
        </row>
        <row r="385">
          <cell r="A385" t="str">
            <v/>
          </cell>
          <cell r="B385" t="str">
            <v/>
          </cell>
          <cell r="C385">
            <v>0</v>
          </cell>
          <cell r="D385">
            <v>0</v>
          </cell>
        </row>
        <row r="386">
          <cell r="A386" t="str">
            <v/>
          </cell>
          <cell r="B386" t="str">
            <v/>
          </cell>
          <cell r="C386">
            <v>0</v>
          </cell>
          <cell r="D386">
            <v>0</v>
          </cell>
        </row>
        <row r="387">
          <cell r="A387" t="str">
            <v/>
          </cell>
          <cell r="B387" t="str">
            <v/>
          </cell>
          <cell r="C387">
            <v>0</v>
          </cell>
          <cell r="D387">
            <v>0</v>
          </cell>
        </row>
        <row r="388">
          <cell r="A388" t="str">
            <v/>
          </cell>
          <cell r="B388" t="str">
            <v/>
          </cell>
          <cell r="C388">
            <v>0</v>
          </cell>
          <cell r="D388">
            <v>0</v>
          </cell>
        </row>
        <row r="389">
          <cell r="A389" t="str">
            <v/>
          </cell>
          <cell r="B389" t="str">
            <v/>
          </cell>
          <cell r="C389">
            <v>0</v>
          </cell>
          <cell r="D389">
            <v>0</v>
          </cell>
        </row>
        <row r="390">
          <cell r="A390" t="str">
            <v/>
          </cell>
          <cell r="B390" t="str">
            <v/>
          </cell>
          <cell r="C390">
            <v>0</v>
          </cell>
          <cell r="D390">
            <v>0</v>
          </cell>
        </row>
        <row r="391">
          <cell r="A391" t="str">
            <v/>
          </cell>
          <cell r="B391" t="str">
            <v/>
          </cell>
          <cell r="C391">
            <v>0</v>
          </cell>
          <cell r="D391">
            <v>0</v>
          </cell>
        </row>
        <row r="392">
          <cell r="A392" t="str">
            <v/>
          </cell>
          <cell r="B392" t="str">
            <v/>
          </cell>
          <cell r="C392">
            <v>0</v>
          </cell>
          <cell r="D392">
            <v>0</v>
          </cell>
        </row>
        <row r="393">
          <cell r="A393" t="str">
            <v/>
          </cell>
          <cell r="B393" t="str">
            <v/>
          </cell>
          <cell r="C393">
            <v>0</v>
          </cell>
          <cell r="D393">
            <v>0</v>
          </cell>
        </row>
        <row r="394">
          <cell r="A394" t="str">
            <v/>
          </cell>
          <cell r="B394" t="str">
            <v/>
          </cell>
          <cell r="C394">
            <v>0</v>
          </cell>
          <cell r="D394">
            <v>0</v>
          </cell>
        </row>
        <row r="395">
          <cell r="A395" t="str">
            <v/>
          </cell>
          <cell r="B395" t="str">
            <v/>
          </cell>
          <cell r="C395">
            <v>0</v>
          </cell>
          <cell r="D395">
            <v>0</v>
          </cell>
        </row>
        <row r="396">
          <cell r="A396" t="str">
            <v/>
          </cell>
          <cell r="B396" t="str">
            <v/>
          </cell>
          <cell r="C396">
            <v>0</v>
          </cell>
          <cell r="D396">
            <v>0</v>
          </cell>
        </row>
        <row r="397">
          <cell r="A397" t="str">
            <v/>
          </cell>
          <cell r="B397" t="str">
            <v/>
          </cell>
          <cell r="C397">
            <v>0</v>
          </cell>
          <cell r="D397">
            <v>0</v>
          </cell>
        </row>
        <row r="398">
          <cell r="A398" t="str">
            <v/>
          </cell>
          <cell r="B398" t="str">
            <v/>
          </cell>
          <cell r="C398">
            <v>0</v>
          </cell>
          <cell r="D398">
            <v>0</v>
          </cell>
        </row>
        <row r="399">
          <cell r="A399" t="str">
            <v/>
          </cell>
          <cell r="B399" t="str">
            <v/>
          </cell>
          <cell r="C399">
            <v>0</v>
          </cell>
          <cell r="D399">
            <v>0</v>
          </cell>
        </row>
        <row r="400">
          <cell r="A400" t="str">
            <v/>
          </cell>
          <cell r="B400" t="str">
            <v/>
          </cell>
          <cell r="C400">
            <v>0</v>
          </cell>
          <cell r="D400">
            <v>0</v>
          </cell>
        </row>
        <row r="401">
          <cell r="A401" t="str">
            <v/>
          </cell>
          <cell r="B401" t="str">
            <v/>
          </cell>
          <cell r="C401">
            <v>0</v>
          </cell>
          <cell r="D401">
            <v>0</v>
          </cell>
        </row>
        <row r="402">
          <cell r="A402" t="str">
            <v/>
          </cell>
          <cell r="B402" t="str">
            <v/>
          </cell>
          <cell r="C402">
            <v>0</v>
          </cell>
          <cell r="D402">
            <v>0</v>
          </cell>
        </row>
        <row r="403">
          <cell r="A403" t="str">
            <v/>
          </cell>
          <cell r="B403" t="str">
            <v/>
          </cell>
          <cell r="C403">
            <v>0</v>
          </cell>
          <cell r="D403">
            <v>0</v>
          </cell>
        </row>
        <row r="404">
          <cell r="A404" t="str">
            <v/>
          </cell>
          <cell r="B404" t="str">
            <v/>
          </cell>
          <cell r="C404">
            <v>0</v>
          </cell>
          <cell r="D404">
            <v>0</v>
          </cell>
        </row>
        <row r="405">
          <cell r="A405" t="str">
            <v/>
          </cell>
          <cell r="B405" t="str">
            <v/>
          </cell>
          <cell r="C405">
            <v>0</v>
          </cell>
          <cell r="D405">
            <v>0</v>
          </cell>
        </row>
        <row r="406">
          <cell r="A406" t="str">
            <v/>
          </cell>
          <cell r="B406" t="str">
            <v/>
          </cell>
          <cell r="C406">
            <v>0</v>
          </cell>
          <cell r="D406">
            <v>0</v>
          </cell>
        </row>
        <row r="407">
          <cell r="A407" t="str">
            <v/>
          </cell>
          <cell r="B407" t="str">
            <v/>
          </cell>
          <cell r="C407">
            <v>0</v>
          </cell>
          <cell r="D407">
            <v>0</v>
          </cell>
        </row>
        <row r="408">
          <cell r="A408" t="str">
            <v/>
          </cell>
          <cell r="B408" t="str">
            <v/>
          </cell>
          <cell r="C408">
            <v>0</v>
          </cell>
          <cell r="D408">
            <v>0</v>
          </cell>
        </row>
        <row r="409">
          <cell r="A409" t="str">
            <v/>
          </cell>
          <cell r="B409" t="str">
            <v/>
          </cell>
          <cell r="C409">
            <v>0</v>
          </cell>
          <cell r="D409">
            <v>0</v>
          </cell>
        </row>
        <row r="410">
          <cell r="A410" t="str">
            <v/>
          </cell>
          <cell r="B410" t="str">
            <v/>
          </cell>
          <cell r="C410">
            <v>0</v>
          </cell>
          <cell r="D410">
            <v>0</v>
          </cell>
        </row>
        <row r="411">
          <cell r="A411" t="str">
            <v/>
          </cell>
          <cell r="B411" t="str">
            <v/>
          </cell>
          <cell r="C411">
            <v>0</v>
          </cell>
          <cell r="D411">
            <v>0</v>
          </cell>
        </row>
        <row r="412">
          <cell r="A412" t="str">
            <v/>
          </cell>
          <cell r="B412" t="str">
            <v/>
          </cell>
          <cell r="C412">
            <v>0</v>
          </cell>
          <cell r="D412">
            <v>0</v>
          </cell>
        </row>
        <row r="413">
          <cell r="A413" t="str">
            <v/>
          </cell>
          <cell r="B413" t="str">
            <v/>
          </cell>
          <cell r="C413">
            <v>0</v>
          </cell>
          <cell r="D413">
            <v>0</v>
          </cell>
        </row>
        <row r="414">
          <cell r="A414" t="str">
            <v/>
          </cell>
          <cell r="B414" t="str">
            <v/>
          </cell>
          <cell r="C414">
            <v>0</v>
          </cell>
          <cell r="D414">
            <v>0</v>
          </cell>
        </row>
        <row r="415">
          <cell r="A415" t="str">
            <v/>
          </cell>
          <cell r="B415" t="str">
            <v/>
          </cell>
          <cell r="C415">
            <v>0</v>
          </cell>
          <cell r="D415">
            <v>0</v>
          </cell>
        </row>
        <row r="416">
          <cell r="A416" t="str">
            <v/>
          </cell>
          <cell r="B416" t="str">
            <v/>
          </cell>
          <cell r="C416">
            <v>0</v>
          </cell>
          <cell r="D416">
            <v>0</v>
          </cell>
        </row>
        <row r="417">
          <cell r="A417" t="str">
            <v/>
          </cell>
          <cell r="B417" t="str">
            <v/>
          </cell>
          <cell r="C417">
            <v>0</v>
          </cell>
          <cell r="D417">
            <v>0</v>
          </cell>
        </row>
        <row r="418">
          <cell r="A418" t="str">
            <v/>
          </cell>
          <cell r="B418" t="str">
            <v/>
          </cell>
          <cell r="C418">
            <v>0</v>
          </cell>
          <cell r="D418">
            <v>0</v>
          </cell>
        </row>
        <row r="419">
          <cell r="A419" t="str">
            <v/>
          </cell>
          <cell r="B419" t="str">
            <v/>
          </cell>
          <cell r="C419">
            <v>0</v>
          </cell>
          <cell r="D419">
            <v>0</v>
          </cell>
        </row>
        <row r="420">
          <cell r="A420" t="str">
            <v/>
          </cell>
          <cell r="B420" t="str">
            <v/>
          </cell>
          <cell r="C420">
            <v>0</v>
          </cell>
          <cell r="D420">
            <v>0</v>
          </cell>
        </row>
        <row r="421">
          <cell r="A421" t="str">
            <v/>
          </cell>
          <cell r="B421" t="str">
            <v/>
          </cell>
          <cell r="C421">
            <v>0</v>
          </cell>
          <cell r="D421">
            <v>0</v>
          </cell>
        </row>
        <row r="422">
          <cell r="A422" t="str">
            <v/>
          </cell>
          <cell r="B422" t="str">
            <v/>
          </cell>
          <cell r="C422">
            <v>0</v>
          </cell>
          <cell r="D422">
            <v>0</v>
          </cell>
        </row>
        <row r="423">
          <cell r="A423" t="str">
            <v/>
          </cell>
          <cell r="B423" t="str">
            <v/>
          </cell>
          <cell r="C423">
            <v>0</v>
          </cell>
          <cell r="D423">
            <v>0</v>
          </cell>
        </row>
        <row r="424">
          <cell r="A424" t="str">
            <v/>
          </cell>
          <cell r="B424" t="str">
            <v/>
          </cell>
          <cell r="C424">
            <v>0</v>
          </cell>
          <cell r="D424">
            <v>0</v>
          </cell>
        </row>
        <row r="425">
          <cell r="A425" t="str">
            <v/>
          </cell>
          <cell r="B425" t="str">
            <v/>
          </cell>
          <cell r="C425">
            <v>0</v>
          </cell>
          <cell r="D425">
            <v>0</v>
          </cell>
        </row>
        <row r="426">
          <cell r="A426" t="str">
            <v/>
          </cell>
          <cell r="B426" t="str">
            <v/>
          </cell>
          <cell r="C426">
            <v>0</v>
          </cell>
          <cell r="D426">
            <v>0</v>
          </cell>
        </row>
        <row r="427">
          <cell r="A427" t="str">
            <v/>
          </cell>
          <cell r="B427" t="str">
            <v/>
          </cell>
          <cell r="C427">
            <v>0</v>
          </cell>
          <cell r="D427">
            <v>0</v>
          </cell>
        </row>
        <row r="428">
          <cell r="A428" t="str">
            <v/>
          </cell>
          <cell r="B428" t="str">
            <v/>
          </cell>
          <cell r="C428">
            <v>0</v>
          </cell>
          <cell r="D428">
            <v>0</v>
          </cell>
        </row>
        <row r="429">
          <cell r="A429" t="str">
            <v/>
          </cell>
          <cell r="B429" t="str">
            <v/>
          </cell>
          <cell r="C429">
            <v>0</v>
          </cell>
          <cell r="D429">
            <v>0</v>
          </cell>
        </row>
        <row r="430">
          <cell r="A430" t="str">
            <v/>
          </cell>
          <cell r="B430" t="str">
            <v/>
          </cell>
          <cell r="C430">
            <v>0</v>
          </cell>
          <cell r="D430">
            <v>0</v>
          </cell>
        </row>
        <row r="431">
          <cell r="A431" t="str">
            <v/>
          </cell>
          <cell r="B431" t="str">
            <v/>
          </cell>
          <cell r="C431">
            <v>0</v>
          </cell>
          <cell r="D431">
            <v>0</v>
          </cell>
        </row>
        <row r="432">
          <cell r="A432" t="str">
            <v/>
          </cell>
          <cell r="B432" t="str">
            <v/>
          </cell>
          <cell r="C432">
            <v>0</v>
          </cell>
          <cell r="D432">
            <v>0</v>
          </cell>
        </row>
        <row r="433">
          <cell r="A433" t="str">
            <v/>
          </cell>
          <cell r="B433" t="str">
            <v/>
          </cell>
          <cell r="C433">
            <v>0</v>
          </cell>
          <cell r="D433">
            <v>0</v>
          </cell>
        </row>
        <row r="434">
          <cell r="A434" t="str">
            <v/>
          </cell>
          <cell r="B434" t="str">
            <v/>
          </cell>
          <cell r="C434">
            <v>0</v>
          </cell>
          <cell r="D434">
            <v>0</v>
          </cell>
        </row>
        <row r="435">
          <cell r="A435" t="str">
            <v/>
          </cell>
          <cell r="B435" t="str">
            <v/>
          </cell>
          <cell r="C435">
            <v>0</v>
          </cell>
          <cell r="D435">
            <v>0</v>
          </cell>
        </row>
        <row r="436">
          <cell r="A436" t="str">
            <v/>
          </cell>
          <cell r="B436" t="str">
            <v/>
          </cell>
          <cell r="C436">
            <v>0</v>
          </cell>
          <cell r="D436">
            <v>0</v>
          </cell>
        </row>
        <row r="437">
          <cell r="A437" t="str">
            <v/>
          </cell>
          <cell r="B437" t="str">
            <v/>
          </cell>
          <cell r="C437">
            <v>0</v>
          </cell>
          <cell r="D437">
            <v>0</v>
          </cell>
        </row>
        <row r="438">
          <cell r="A438" t="str">
            <v/>
          </cell>
          <cell r="B438" t="str">
            <v/>
          </cell>
          <cell r="C438">
            <v>0</v>
          </cell>
          <cell r="D438">
            <v>0</v>
          </cell>
        </row>
        <row r="439">
          <cell r="A439" t="str">
            <v/>
          </cell>
          <cell r="B439" t="str">
            <v/>
          </cell>
          <cell r="C439">
            <v>0</v>
          </cell>
          <cell r="D439">
            <v>0</v>
          </cell>
        </row>
        <row r="440">
          <cell r="A440" t="str">
            <v/>
          </cell>
          <cell r="B440" t="str">
            <v/>
          </cell>
          <cell r="C440">
            <v>0</v>
          </cell>
          <cell r="D440">
            <v>0</v>
          </cell>
        </row>
        <row r="441">
          <cell r="A441" t="str">
            <v/>
          </cell>
          <cell r="B441" t="str">
            <v/>
          </cell>
          <cell r="C441">
            <v>0</v>
          </cell>
          <cell r="D441">
            <v>0</v>
          </cell>
        </row>
        <row r="442">
          <cell r="A442" t="str">
            <v/>
          </cell>
          <cell r="B442" t="str">
            <v/>
          </cell>
          <cell r="C442">
            <v>0</v>
          </cell>
          <cell r="D442">
            <v>0</v>
          </cell>
        </row>
        <row r="443">
          <cell r="A443" t="str">
            <v/>
          </cell>
          <cell r="B443" t="str">
            <v/>
          </cell>
          <cell r="C443">
            <v>0</v>
          </cell>
          <cell r="D443">
            <v>0</v>
          </cell>
        </row>
        <row r="444">
          <cell r="A444" t="str">
            <v/>
          </cell>
          <cell r="B444" t="str">
            <v/>
          </cell>
          <cell r="C444">
            <v>0</v>
          </cell>
          <cell r="D444">
            <v>0</v>
          </cell>
        </row>
        <row r="445">
          <cell r="A445" t="str">
            <v/>
          </cell>
          <cell r="B445" t="str">
            <v/>
          </cell>
          <cell r="C445">
            <v>0</v>
          </cell>
          <cell r="D445">
            <v>0</v>
          </cell>
        </row>
        <row r="446">
          <cell r="A446" t="str">
            <v/>
          </cell>
          <cell r="B446" t="str">
            <v/>
          </cell>
          <cell r="C446">
            <v>0</v>
          </cell>
          <cell r="D446">
            <v>0</v>
          </cell>
        </row>
        <row r="447">
          <cell r="A447" t="str">
            <v/>
          </cell>
          <cell r="B447" t="str">
            <v/>
          </cell>
          <cell r="C447">
            <v>0</v>
          </cell>
          <cell r="D447">
            <v>0</v>
          </cell>
        </row>
        <row r="448">
          <cell r="A448" t="str">
            <v/>
          </cell>
          <cell r="B448" t="str">
            <v/>
          </cell>
          <cell r="C448">
            <v>0</v>
          </cell>
          <cell r="D448">
            <v>0</v>
          </cell>
        </row>
        <row r="449">
          <cell r="A449" t="str">
            <v/>
          </cell>
          <cell r="B449" t="str">
            <v/>
          </cell>
          <cell r="C449">
            <v>0</v>
          </cell>
          <cell r="D449">
            <v>0</v>
          </cell>
        </row>
        <row r="450">
          <cell r="A450" t="str">
            <v/>
          </cell>
          <cell r="B450" t="str">
            <v/>
          </cell>
          <cell r="C450">
            <v>0</v>
          </cell>
          <cell r="D450">
            <v>0</v>
          </cell>
        </row>
        <row r="451">
          <cell r="A451" t="str">
            <v/>
          </cell>
          <cell r="B451" t="str">
            <v/>
          </cell>
          <cell r="C451">
            <v>0</v>
          </cell>
          <cell r="D451">
            <v>0</v>
          </cell>
        </row>
        <row r="452">
          <cell r="A452" t="str">
            <v/>
          </cell>
          <cell r="B452" t="str">
            <v/>
          </cell>
          <cell r="C452">
            <v>0</v>
          </cell>
          <cell r="D452">
            <v>0</v>
          </cell>
        </row>
        <row r="453">
          <cell r="A453" t="str">
            <v/>
          </cell>
          <cell r="B453" t="str">
            <v/>
          </cell>
          <cell r="C453">
            <v>0</v>
          </cell>
          <cell r="D453">
            <v>0</v>
          </cell>
        </row>
        <row r="454">
          <cell r="A454" t="str">
            <v/>
          </cell>
          <cell r="B454" t="str">
            <v/>
          </cell>
          <cell r="C454">
            <v>0</v>
          </cell>
          <cell r="D454">
            <v>0</v>
          </cell>
        </row>
        <row r="455">
          <cell r="A455" t="str">
            <v/>
          </cell>
          <cell r="B455" t="str">
            <v/>
          </cell>
          <cell r="C455">
            <v>0</v>
          </cell>
          <cell r="D455">
            <v>0</v>
          </cell>
        </row>
        <row r="456">
          <cell r="A456" t="str">
            <v/>
          </cell>
          <cell r="B456" t="str">
            <v/>
          </cell>
          <cell r="C456">
            <v>0</v>
          </cell>
          <cell r="D456">
            <v>0</v>
          </cell>
        </row>
        <row r="457">
          <cell r="A457" t="str">
            <v/>
          </cell>
          <cell r="B457" t="str">
            <v/>
          </cell>
          <cell r="C457">
            <v>0</v>
          </cell>
          <cell r="D457">
            <v>0</v>
          </cell>
        </row>
        <row r="458">
          <cell r="A458" t="str">
            <v/>
          </cell>
          <cell r="B458" t="str">
            <v/>
          </cell>
          <cell r="C458">
            <v>0</v>
          </cell>
          <cell r="D458">
            <v>0</v>
          </cell>
        </row>
        <row r="459">
          <cell r="A459" t="str">
            <v/>
          </cell>
          <cell r="B459" t="str">
            <v/>
          </cell>
          <cell r="C459">
            <v>0</v>
          </cell>
          <cell r="D459">
            <v>0</v>
          </cell>
        </row>
        <row r="460">
          <cell r="A460" t="str">
            <v/>
          </cell>
          <cell r="B460" t="str">
            <v/>
          </cell>
          <cell r="C460">
            <v>0</v>
          </cell>
          <cell r="D460">
            <v>0</v>
          </cell>
        </row>
        <row r="461">
          <cell r="A461" t="str">
            <v/>
          </cell>
          <cell r="B461" t="str">
            <v/>
          </cell>
          <cell r="C461">
            <v>0</v>
          </cell>
          <cell r="D461">
            <v>0</v>
          </cell>
        </row>
        <row r="462">
          <cell r="A462" t="str">
            <v/>
          </cell>
          <cell r="B462" t="str">
            <v/>
          </cell>
          <cell r="C462">
            <v>0</v>
          </cell>
          <cell r="D462">
            <v>0</v>
          </cell>
        </row>
        <row r="463">
          <cell r="A463" t="str">
            <v/>
          </cell>
          <cell r="B463" t="str">
            <v/>
          </cell>
          <cell r="C463">
            <v>0</v>
          </cell>
          <cell r="D463">
            <v>0</v>
          </cell>
        </row>
        <row r="464">
          <cell r="A464" t="str">
            <v/>
          </cell>
          <cell r="B464" t="str">
            <v/>
          </cell>
          <cell r="C464">
            <v>0</v>
          </cell>
          <cell r="D464">
            <v>0</v>
          </cell>
        </row>
        <row r="465">
          <cell r="A465" t="str">
            <v/>
          </cell>
          <cell r="B465" t="str">
            <v/>
          </cell>
          <cell r="C465">
            <v>0</v>
          </cell>
          <cell r="D465">
            <v>0</v>
          </cell>
        </row>
        <row r="466">
          <cell r="A466" t="str">
            <v/>
          </cell>
          <cell r="B466" t="str">
            <v/>
          </cell>
          <cell r="C466">
            <v>0</v>
          </cell>
          <cell r="D466">
            <v>0</v>
          </cell>
        </row>
        <row r="467">
          <cell r="A467" t="str">
            <v/>
          </cell>
          <cell r="B467" t="str">
            <v/>
          </cell>
          <cell r="C467">
            <v>0</v>
          </cell>
          <cell r="D467">
            <v>0</v>
          </cell>
        </row>
        <row r="468">
          <cell r="A468" t="str">
            <v/>
          </cell>
          <cell r="B468" t="str">
            <v/>
          </cell>
          <cell r="C468">
            <v>0</v>
          </cell>
          <cell r="D468">
            <v>0</v>
          </cell>
        </row>
        <row r="469">
          <cell r="A469" t="str">
            <v/>
          </cell>
          <cell r="B469" t="str">
            <v/>
          </cell>
          <cell r="C469">
            <v>0</v>
          </cell>
          <cell r="D469">
            <v>0</v>
          </cell>
        </row>
        <row r="470">
          <cell r="A470" t="str">
            <v/>
          </cell>
          <cell r="B470" t="str">
            <v/>
          </cell>
          <cell r="C470">
            <v>0</v>
          </cell>
          <cell r="D470">
            <v>0</v>
          </cell>
        </row>
        <row r="471">
          <cell r="A471" t="str">
            <v/>
          </cell>
          <cell r="B471" t="str">
            <v/>
          </cell>
          <cell r="C471">
            <v>0</v>
          </cell>
          <cell r="D471">
            <v>0</v>
          </cell>
        </row>
        <row r="472">
          <cell r="A472" t="str">
            <v/>
          </cell>
          <cell r="B472" t="str">
            <v/>
          </cell>
          <cell r="C472">
            <v>0</v>
          </cell>
          <cell r="D472">
            <v>0</v>
          </cell>
        </row>
        <row r="473">
          <cell r="A473" t="str">
            <v/>
          </cell>
          <cell r="B473" t="str">
            <v/>
          </cell>
          <cell r="C473">
            <v>0</v>
          </cell>
          <cell r="D473">
            <v>0</v>
          </cell>
        </row>
        <row r="474">
          <cell r="A474" t="str">
            <v/>
          </cell>
          <cell r="B474" t="str">
            <v/>
          </cell>
          <cell r="C474">
            <v>0</v>
          </cell>
          <cell r="D474">
            <v>0</v>
          </cell>
        </row>
        <row r="475">
          <cell r="A475" t="str">
            <v/>
          </cell>
          <cell r="B475" t="str">
            <v/>
          </cell>
          <cell r="C475">
            <v>0</v>
          </cell>
          <cell r="D475">
            <v>0</v>
          </cell>
        </row>
        <row r="476">
          <cell r="A476" t="str">
            <v/>
          </cell>
          <cell r="B476" t="str">
            <v/>
          </cell>
          <cell r="C476">
            <v>0</v>
          </cell>
          <cell r="D476">
            <v>0</v>
          </cell>
        </row>
        <row r="477">
          <cell r="A477" t="str">
            <v/>
          </cell>
          <cell r="B477" t="str">
            <v/>
          </cell>
          <cell r="C477">
            <v>0</v>
          </cell>
          <cell r="D477">
            <v>0</v>
          </cell>
        </row>
        <row r="478">
          <cell r="A478" t="str">
            <v/>
          </cell>
          <cell r="B478" t="str">
            <v/>
          </cell>
          <cell r="C478">
            <v>0</v>
          </cell>
          <cell r="D478">
            <v>0</v>
          </cell>
        </row>
        <row r="479">
          <cell r="A479" t="str">
            <v/>
          </cell>
          <cell r="B479" t="str">
            <v/>
          </cell>
          <cell r="C479">
            <v>0</v>
          </cell>
          <cell r="D479">
            <v>0</v>
          </cell>
        </row>
        <row r="480">
          <cell r="A480" t="str">
            <v/>
          </cell>
          <cell r="B480" t="str">
            <v/>
          </cell>
          <cell r="C480">
            <v>0</v>
          </cell>
          <cell r="D480">
            <v>0</v>
          </cell>
        </row>
        <row r="481">
          <cell r="A481" t="str">
            <v/>
          </cell>
          <cell r="B481" t="str">
            <v/>
          </cell>
          <cell r="C481">
            <v>0</v>
          </cell>
          <cell r="D481">
            <v>0</v>
          </cell>
        </row>
        <row r="482">
          <cell r="A482" t="str">
            <v/>
          </cell>
          <cell r="B482" t="str">
            <v/>
          </cell>
          <cell r="C482">
            <v>0</v>
          </cell>
          <cell r="D482">
            <v>0</v>
          </cell>
        </row>
        <row r="483">
          <cell r="A483" t="str">
            <v/>
          </cell>
          <cell r="B483" t="str">
            <v/>
          </cell>
          <cell r="C483">
            <v>0</v>
          </cell>
          <cell r="D483">
            <v>0</v>
          </cell>
        </row>
        <row r="484">
          <cell r="A484" t="str">
            <v/>
          </cell>
          <cell r="B484" t="str">
            <v/>
          </cell>
          <cell r="C484">
            <v>0</v>
          </cell>
          <cell r="D484">
            <v>0</v>
          </cell>
        </row>
        <row r="485">
          <cell r="A485" t="str">
            <v/>
          </cell>
          <cell r="B485" t="str">
            <v/>
          </cell>
          <cell r="C485">
            <v>0</v>
          </cell>
          <cell r="D485">
            <v>0</v>
          </cell>
        </row>
        <row r="486">
          <cell r="A486" t="str">
            <v/>
          </cell>
          <cell r="B486" t="str">
            <v/>
          </cell>
          <cell r="C486">
            <v>0</v>
          </cell>
          <cell r="D486">
            <v>0</v>
          </cell>
        </row>
        <row r="487">
          <cell r="A487" t="str">
            <v/>
          </cell>
          <cell r="B487" t="str">
            <v/>
          </cell>
          <cell r="C487">
            <v>0</v>
          </cell>
          <cell r="D487">
            <v>0</v>
          </cell>
        </row>
        <row r="488">
          <cell r="A488" t="str">
            <v/>
          </cell>
          <cell r="B488" t="str">
            <v/>
          </cell>
          <cell r="C488">
            <v>0</v>
          </cell>
          <cell r="D488">
            <v>0</v>
          </cell>
        </row>
        <row r="489">
          <cell r="A489" t="str">
            <v/>
          </cell>
          <cell r="B489" t="str">
            <v/>
          </cell>
          <cell r="C489">
            <v>0</v>
          </cell>
          <cell r="D489">
            <v>0</v>
          </cell>
        </row>
        <row r="490">
          <cell r="A490" t="str">
            <v/>
          </cell>
          <cell r="B490" t="str">
            <v/>
          </cell>
          <cell r="C490">
            <v>0</v>
          </cell>
          <cell r="D490">
            <v>0</v>
          </cell>
        </row>
        <row r="491">
          <cell r="A491" t="str">
            <v/>
          </cell>
          <cell r="B491" t="str">
            <v/>
          </cell>
          <cell r="C491">
            <v>0</v>
          </cell>
          <cell r="D491">
            <v>0</v>
          </cell>
        </row>
        <row r="492">
          <cell r="A492" t="str">
            <v/>
          </cell>
          <cell r="B492" t="str">
            <v/>
          </cell>
          <cell r="C492">
            <v>0</v>
          </cell>
          <cell r="D492">
            <v>0</v>
          </cell>
        </row>
        <row r="493">
          <cell r="A493" t="str">
            <v/>
          </cell>
          <cell r="B493" t="str">
            <v/>
          </cell>
          <cell r="C493">
            <v>0</v>
          </cell>
          <cell r="D493">
            <v>0</v>
          </cell>
        </row>
        <row r="494">
          <cell r="A494" t="str">
            <v/>
          </cell>
          <cell r="B494" t="str">
            <v/>
          </cell>
          <cell r="C494">
            <v>0</v>
          </cell>
          <cell r="D494">
            <v>0</v>
          </cell>
        </row>
        <row r="495">
          <cell r="A495" t="str">
            <v/>
          </cell>
          <cell r="B495" t="str">
            <v/>
          </cell>
          <cell r="C495">
            <v>0</v>
          </cell>
          <cell r="D495">
            <v>0</v>
          </cell>
        </row>
        <row r="496">
          <cell r="A496" t="str">
            <v/>
          </cell>
          <cell r="B496" t="str">
            <v/>
          </cell>
          <cell r="C496">
            <v>0</v>
          </cell>
          <cell r="D496">
            <v>0</v>
          </cell>
        </row>
        <row r="497">
          <cell r="A497" t="str">
            <v/>
          </cell>
          <cell r="B497" t="str">
            <v/>
          </cell>
          <cell r="C497">
            <v>0</v>
          </cell>
          <cell r="D497">
            <v>0</v>
          </cell>
        </row>
        <row r="498">
          <cell r="A498" t="str">
            <v/>
          </cell>
          <cell r="B498" t="str">
            <v/>
          </cell>
          <cell r="C498">
            <v>0</v>
          </cell>
          <cell r="D498">
            <v>0</v>
          </cell>
        </row>
        <row r="499">
          <cell r="A499" t="str">
            <v/>
          </cell>
          <cell r="B499" t="str">
            <v/>
          </cell>
          <cell r="C499">
            <v>0</v>
          </cell>
          <cell r="D499">
            <v>0</v>
          </cell>
        </row>
        <row r="500">
          <cell r="A500" t="str">
            <v/>
          </cell>
          <cell r="B500" t="str">
            <v/>
          </cell>
          <cell r="C500">
            <v>0</v>
          </cell>
          <cell r="D500">
            <v>0</v>
          </cell>
        </row>
        <row r="501">
          <cell r="A501" t="str">
            <v/>
          </cell>
          <cell r="B501" t="str">
            <v/>
          </cell>
          <cell r="C501">
            <v>0</v>
          </cell>
          <cell r="D501">
            <v>0</v>
          </cell>
        </row>
        <row r="502">
          <cell r="A502" t="str">
            <v/>
          </cell>
          <cell r="B502" t="str">
            <v/>
          </cell>
          <cell r="C502">
            <v>0</v>
          </cell>
          <cell r="D502">
            <v>0</v>
          </cell>
        </row>
        <row r="503">
          <cell r="A503" t="str">
            <v/>
          </cell>
          <cell r="B503" t="str">
            <v/>
          </cell>
          <cell r="C503">
            <v>0</v>
          </cell>
          <cell r="D503">
            <v>0</v>
          </cell>
        </row>
        <row r="504">
          <cell r="A504" t="str">
            <v/>
          </cell>
          <cell r="B504" t="str">
            <v/>
          </cell>
          <cell r="C504">
            <v>0</v>
          </cell>
          <cell r="D504">
            <v>0</v>
          </cell>
        </row>
        <row r="505">
          <cell r="A505" t="str">
            <v/>
          </cell>
          <cell r="B505" t="str">
            <v/>
          </cell>
          <cell r="C505">
            <v>0</v>
          </cell>
          <cell r="D505">
            <v>0</v>
          </cell>
        </row>
        <row r="506">
          <cell r="A506" t="str">
            <v/>
          </cell>
          <cell r="B506" t="str">
            <v/>
          </cell>
          <cell r="C506">
            <v>0</v>
          </cell>
          <cell r="D506">
            <v>0</v>
          </cell>
        </row>
        <row r="507">
          <cell r="A507" t="str">
            <v/>
          </cell>
          <cell r="B507" t="str">
            <v/>
          </cell>
          <cell r="C507">
            <v>0</v>
          </cell>
          <cell r="D507">
            <v>0</v>
          </cell>
        </row>
        <row r="508">
          <cell r="A508" t="str">
            <v/>
          </cell>
          <cell r="B508" t="str">
            <v/>
          </cell>
          <cell r="C508">
            <v>0</v>
          </cell>
          <cell r="D508">
            <v>0</v>
          </cell>
        </row>
        <row r="509">
          <cell r="A509" t="str">
            <v/>
          </cell>
          <cell r="B509" t="str">
            <v/>
          </cell>
          <cell r="C509">
            <v>0</v>
          </cell>
          <cell r="D509">
            <v>0</v>
          </cell>
        </row>
        <row r="510">
          <cell r="A510" t="str">
            <v/>
          </cell>
          <cell r="B510" t="str">
            <v/>
          </cell>
          <cell r="C510">
            <v>0</v>
          </cell>
          <cell r="D510">
            <v>0</v>
          </cell>
        </row>
        <row r="511">
          <cell r="A511" t="str">
            <v/>
          </cell>
          <cell r="B511" t="str">
            <v/>
          </cell>
          <cell r="C511">
            <v>0</v>
          </cell>
          <cell r="D511">
            <v>0</v>
          </cell>
        </row>
        <row r="512">
          <cell r="A512" t="str">
            <v/>
          </cell>
          <cell r="B512" t="str">
            <v/>
          </cell>
          <cell r="C512">
            <v>0</v>
          </cell>
          <cell r="D512">
            <v>0</v>
          </cell>
        </row>
        <row r="513">
          <cell r="A513" t="str">
            <v/>
          </cell>
          <cell r="B513" t="str">
            <v/>
          </cell>
          <cell r="C513">
            <v>0</v>
          </cell>
          <cell r="D513">
            <v>0</v>
          </cell>
        </row>
        <row r="514">
          <cell r="A514" t="str">
            <v/>
          </cell>
          <cell r="B514" t="str">
            <v/>
          </cell>
          <cell r="C514">
            <v>0</v>
          </cell>
          <cell r="D514">
            <v>0</v>
          </cell>
        </row>
        <row r="515">
          <cell r="A515" t="str">
            <v/>
          </cell>
          <cell r="B515" t="str">
            <v/>
          </cell>
          <cell r="C515">
            <v>0</v>
          </cell>
          <cell r="D515">
            <v>0</v>
          </cell>
        </row>
        <row r="516">
          <cell r="A516" t="str">
            <v/>
          </cell>
          <cell r="B516" t="str">
            <v/>
          </cell>
          <cell r="C516">
            <v>0</v>
          </cell>
          <cell r="D516">
            <v>0</v>
          </cell>
        </row>
        <row r="517">
          <cell r="A517" t="str">
            <v/>
          </cell>
          <cell r="B517" t="str">
            <v/>
          </cell>
          <cell r="C517">
            <v>0</v>
          </cell>
          <cell r="D517">
            <v>0</v>
          </cell>
        </row>
        <row r="518">
          <cell r="A518" t="str">
            <v/>
          </cell>
          <cell r="B518" t="str">
            <v/>
          </cell>
          <cell r="C518">
            <v>0</v>
          </cell>
          <cell r="D518">
            <v>0</v>
          </cell>
        </row>
        <row r="519">
          <cell r="A519" t="str">
            <v/>
          </cell>
          <cell r="B519" t="str">
            <v/>
          </cell>
          <cell r="C519">
            <v>0</v>
          </cell>
          <cell r="D519">
            <v>0</v>
          </cell>
        </row>
        <row r="520">
          <cell r="A520" t="str">
            <v/>
          </cell>
          <cell r="B520" t="str">
            <v/>
          </cell>
          <cell r="C520">
            <v>0</v>
          </cell>
          <cell r="D520">
            <v>0</v>
          </cell>
        </row>
        <row r="521">
          <cell r="A521" t="str">
            <v/>
          </cell>
          <cell r="B521" t="str">
            <v/>
          </cell>
          <cell r="C521">
            <v>0</v>
          </cell>
          <cell r="D521">
            <v>0</v>
          </cell>
        </row>
        <row r="522">
          <cell r="A522" t="str">
            <v/>
          </cell>
          <cell r="B522" t="str">
            <v/>
          </cell>
          <cell r="C522">
            <v>0</v>
          </cell>
          <cell r="D522">
            <v>0</v>
          </cell>
        </row>
        <row r="523">
          <cell r="A523" t="str">
            <v/>
          </cell>
          <cell r="B523" t="str">
            <v/>
          </cell>
          <cell r="C523">
            <v>0</v>
          </cell>
          <cell r="D523">
            <v>0</v>
          </cell>
        </row>
        <row r="524">
          <cell r="A524" t="str">
            <v/>
          </cell>
          <cell r="B524" t="str">
            <v/>
          </cell>
          <cell r="C524">
            <v>0</v>
          </cell>
          <cell r="D524">
            <v>0</v>
          </cell>
        </row>
        <row r="525">
          <cell r="A525" t="str">
            <v/>
          </cell>
          <cell r="B525" t="str">
            <v/>
          </cell>
          <cell r="C525">
            <v>0</v>
          </cell>
          <cell r="D525">
            <v>0</v>
          </cell>
        </row>
        <row r="526">
          <cell r="A526" t="str">
            <v/>
          </cell>
          <cell r="B526" t="str">
            <v/>
          </cell>
          <cell r="C526">
            <v>0</v>
          </cell>
          <cell r="D526">
            <v>0</v>
          </cell>
        </row>
        <row r="527">
          <cell r="A527" t="str">
            <v/>
          </cell>
          <cell r="B527" t="str">
            <v/>
          </cell>
          <cell r="C527">
            <v>0</v>
          </cell>
          <cell r="D527">
            <v>0</v>
          </cell>
        </row>
        <row r="528">
          <cell r="A528" t="str">
            <v/>
          </cell>
          <cell r="B528" t="str">
            <v/>
          </cell>
          <cell r="C528">
            <v>0</v>
          </cell>
          <cell r="D528">
            <v>0</v>
          </cell>
        </row>
        <row r="529">
          <cell r="A529" t="str">
            <v/>
          </cell>
          <cell r="B529" t="str">
            <v/>
          </cell>
          <cell r="C529">
            <v>0</v>
          </cell>
          <cell r="D529">
            <v>0</v>
          </cell>
        </row>
        <row r="530">
          <cell r="A530" t="str">
            <v/>
          </cell>
          <cell r="B530" t="str">
            <v/>
          </cell>
          <cell r="C530">
            <v>0</v>
          </cell>
          <cell r="D530">
            <v>0</v>
          </cell>
        </row>
        <row r="531">
          <cell r="A531" t="str">
            <v/>
          </cell>
          <cell r="B531" t="str">
            <v/>
          </cell>
          <cell r="C531">
            <v>0</v>
          </cell>
          <cell r="D531">
            <v>0</v>
          </cell>
        </row>
        <row r="532">
          <cell r="A532" t="str">
            <v/>
          </cell>
          <cell r="B532" t="str">
            <v/>
          </cell>
          <cell r="C532">
            <v>0</v>
          </cell>
          <cell r="D532">
            <v>0</v>
          </cell>
        </row>
        <row r="533">
          <cell r="A533" t="str">
            <v/>
          </cell>
          <cell r="B533" t="str">
            <v/>
          </cell>
          <cell r="C533">
            <v>0</v>
          </cell>
          <cell r="D533">
            <v>0</v>
          </cell>
        </row>
        <row r="534">
          <cell r="A534" t="str">
            <v/>
          </cell>
          <cell r="B534" t="str">
            <v/>
          </cell>
          <cell r="C534">
            <v>0</v>
          </cell>
          <cell r="D534">
            <v>0</v>
          </cell>
        </row>
        <row r="535">
          <cell r="A535" t="str">
            <v/>
          </cell>
          <cell r="B535" t="str">
            <v/>
          </cell>
          <cell r="C535">
            <v>0</v>
          </cell>
          <cell r="D535">
            <v>0</v>
          </cell>
        </row>
        <row r="536">
          <cell r="A536" t="str">
            <v/>
          </cell>
          <cell r="B536" t="str">
            <v/>
          </cell>
          <cell r="C536">
            <v>0</v>
          </cell>
          <cell r="D536">
            <v>0</v>
          </cell>
        </row>
        <row r="537">
          <cell r="A537" t="str">
            <v/>
          </cell>
          <cell r="B537" t="str">
            <v/>
          </cell>
          <cell r="C537">
            <v>0</v>
          </cell>
          <cell r="D537">
            <v>0</v>
          </cell>
        </row>
        <row r="538">
          <cell r="A538" t="str">
            <v/>
          </cell>
          <cell r="B538" t="str">
            <v/>
          </cell>
          <cell r="C538">
            <v>0</v>
          </cell>
          <cell r="D538">
            <v>0</v>
          </cell>
        </row>
        <row r="539">
          <cell r="A539" t="str">
            <v/>
          </cell>
          <cell r="B539" t="str">
            <v/>
          </cell>
          <cell r="C539">
            <v>0</v>
          </cell>
          <cell r="D539">
            <v>0</v>
          </cell>
        </row>
        <row r="540">
          <cell r="A540" t="str">
            <v/>
          </cell>
          <cell r="B540" t="str">
            <v/>
          </cell>
          <cell r="C540">
            <v>0</v>
          </cell>
          <cell r="D540">
            <v>0</v>
          </cell>
        </row>
        <row r="541">
          <cell r="A541" t="str">
            <v/>
          </cell>
          <cell r="B541" t="str">
            <v/>
          </cell>
          <cell r="C541">
            <v>0</v>
          </cell>
          <cell r="D541">
            <v>0</v>
          </cell>
        </row>
        <row r="542">
          <cell r="A542" t="str">
            <v/>
          </cell>
          <cell r="B542" t="str">
            <v/>
          </cell>
          <cell r="C542">
            <v>0</v>
          </cell>
          <cell r="D542">
            <v>0</v>
          </cell>
        </row>
        <row r="543">
          <cell r="A543" t="str">
            <v/>
          </cell>
          <cell r="B543" t="str">
            <v/>
          </cell>
          <cell r="C543">
            <v>0</v>
          </cell>
          <cell r="D543">
            <v>0</v>
          </cell>
        </row>
        <row r="544">
          <cell r="A544" t="str">
            <v/>
          </cell>
          <cell r="B544" t="str">
            <v/>
          </cell>
          <cell r="C544">
            <v>0</v>
          </cell>
          <cell r="D544">
            <v>0</v>
          </cell>
        </row>
        <row r="545">
          <cell r="A545" t="str">
            <v/>
          </cell>
          <cell r="B545" t="str">
            <v/>
          </cell>
          <cell r="C545">
            <v>0</v>
          </cell>
          <cell r="D545">
            <v>0</v>
          </cell>
        </row>
        <row r="546">
          <cell r="A546" t="str">
            <v/>
          </cell>
          <cell r="B546" t="str">
            <v/>
          </cell>
          <cell r="C546">
            <v>0</v>
          </cell>
          <cell r="D546">
            <v>0</v>
          </cell>
        </row>
        <row r="547">
          <cell r="A547" t="str">
            <v/>
          </cell>
          <cell r="B547" t="str">
            <v/>
          </cell>
          <cell r="C547">
            <v>0</v>
          </cell>
          <cell r="D547">
            <v>0</v>
          </cell>
        </row>
        <row r="548">
          <cell r="A548" t="str">
            <v/>
          </cell>
          <cell r="B548" t="str">
            <v/>
          </cell>
          <cell r="C548">
            <v>0</v>
          </cell>
          <cell r="D548">
            <v>0</v>
          </cell>
        </row>
        <row r="549">
          <cell r="A549" t="str">
            <v/>
          </cell>
          <cell r="B549" t="str">
            <v/>
          </cell>
          <cell r="C549">
            <v>0</v>
          </cell>
          <cell r="D549">
            <v>0</v>
          </cell>
        </row>
        <row r="550">
          <cell r="A550" t="str">
            <v/>
          </cell>
          <cell r="B550" t="str">
            <v/>
          </cell>
          <cell r="C550">
            <v>0</v>
          </cell>
          <cell r="D550">
            <v>0</v>
          </cell>
        </row>
        <row r="551">
          <cell r="A551" t="str">
            <v/>
          </cell>
          <cell r="B551" t="str">
            <v/>
          </cell>
          <cell r="C551">
            <v>0</v>
          </cell>
          <cell r="D551">
            <v>0</v>
          </cell>
        </row>
        <row r="552">
          <cell r="A552" t="str">
            <v/>
          </cell>
          <cell r="B552" t="str">
            <v/>
          </cell>
          <cell r="C552">
            <v>0</v>
          </cell>
          <cell r="D552">
            <v>0</v>
          </cell>
        </row>
        <row r="553">
          <cell r="A553" t="str">
            <v/>
          </cell>
          <cell r="B553" t="str">
            <v/>
          </cell>
          <cell r="C553">
            <v>0</v>
          </cell>
          <cell r="D553">
            <v>0</v>
          </cell>
        </row>
        <row r="554">
          <cell r="A554" t="str">
            <v/>
          </cell>
          <cell r="B554" t="str">
            <v/>
          </cell>
          <cell r="C554">
            <v>0</v>
          </cell>
          <cell r="D554">
            <v>0</v>
          </cell>
        </row>
        <row r="555">
          <cell r="A555" t="str">
            <v/>
          </cell>
          <cell r="B555" t="str">
            <v/>
          </cell>
          <cell r="C555">
            <v>0</v>
          </cell>
          <cell r="D555">
            <v>0</v>
          </cell>
        </row>
        <row r="556">
          <cell r="A556" t="str">
            <v/>
          </cell>
          <cell r="B556" t="str">
            <v/>
          </cell>
          <cell r="C556">
            <v>0</v>
          </cell>
          <cell r="D556">
            <v>0</v>
          </cell>
        </row>
        <row r="557">
          <cell r="A557" t="str">
            <v/>
          </cell>
          <cell r="B557" t="str">
            <v/>
          </cell>
          <cell r="C557">
            <v>0</v>
          </cell>
          <cell r="D557">
            <v>0</v>
          </cell>
        </row>
        <row r="558">
          <cell r="A558" t="str">
            <v/>
          </cell>
          <cell r="B558" t="str">
            <v/>
          </cell>
          <cell r="C558">
            <v>0</v>
          </cell>
          <cell r="D558">
            <v>0</v>
          </cell>
        </row>
        <row r="559">
          <cell r="A559" t="str">
            <v/>
          </cell>
          <cell r="B559" t="str">
            <v/>
          </cell>
          <cell r="C559">
            <v>0</v>
          </cell>
          <cell r="D559">
            <v>0</v>
          </cell>
        </row>
        <row r="560">
          <cell r="A560" t="str">
            <v/>
          </cell>
          <cell r="B560" t="str">
            <v/>
          </cell>
          <cell r="C560">
            <v>0</v>
          </cell>
          <cell r="D560">
            <v>0</v>
          </cell>
        </row>
        <row r="561">
          <cell r="A561" t="str">
            <v/>
          </cell>
          <cell r="B561" t="str">
            <v/>
          </cell>
          <cell r="C561">
            <v>0</v>
          </cell>
          <cell r="D561">
            <v>0</v>
          </cell>
        </row>
        <row r="562">
          <cell r="A562" t="str">
            <v/>
          </cell>
          <cell r="B562" t="str">
            <v/>
          </cell>
          <cell r="C562">
            <v>0</v>
          </cell>
          <cell r="D562">
            <v>0</v>
          </cell>
        </row>
        <row r="563">
          <cell r="A563" t="str">
            <v/>
          </cell>
          <cell r="B563" t="str">
            <v/>
          </cell>
          <cell r="C563">
            <v>0</v>
          </cell>
          <cell r="D563">
            <v>0</v>
          </cell>
        </row>
        <row r="564">
          <cell r="A564" t="str">
            <v/>
          </cell>
          <cell r="B564" t="str">
            <v/>
          </cell>
          <cell r="C564">
            <v>0</v>
          </cell>
          <cell r="D564">
            <v>0</v>
          </cell>
        </row>
        <row r="565">
          <cell r="A565" t="str">
            <v/>
          </cell>
          <cell r="B565" t="str">
            <v/>
          </cell>
          <cell r="C565">
            <v>0</v>
          </cell>
          <cell r="D565">
            <v>0</v>
          </cell>
        </row>
        <row r="566">
          <cell r="A566" t="str">
            <v/>
          </cell>
          <cell r="B566" t="str">
            <v/>
          </cell>
          <cell r="C566">
            <v>0</v>
          </cell>
          <cell r="D566">
            <v>0</v>
          </cell>
        </row>
        <row r="567">
          <cell r="A567" t="str">
            <v/>
          </cell>
          <cell r="B567" t="str">
            <v/>
          </cell>
          <cell r="C567">
            <v>0</v>
          </cell>
          <cell r="D567">
            <v>0</v>
          </cell>
        </row>
        <row r="568">
          <cell r="A568" t="str">
            <v/>
          </cell>
          <cell r="B568" t="str">
            <v/>
          </cell>
          <cell r="C568">
            <v>0</v>
          </cell>
          <cell r="D568">
            <v>0</v>
          </cell>
        </row>
        <row r="569">
          <cell r="A569" t="str">
            <v/>
          </cell>
          <cell r="B569" t="str">
            <v/>
          </cell>
          <cell r="C569">
            <v>0</v>
          </cell>
          <cell r="D569">
            <v>0</v>
          </cell>
        </row>
        <row r="570">
          <cell r="A570" t="str">
            <v/>
          </cell>
          <cell r="B570" t="str">
            <v/>
          </cell>
          <cell r="C570">
            <v>0</v>
          </cell>
          <cell r="D570">
            <v>0</v>
          </cell>
        </row>
        <row r="571">
          <cell r="A571" t="str">
            <v/>
          </cell>
          <cell r="B571" t="str">
            <v/>
          </cell>
          <cell r="C571">
            <v>0</v>
          </cell>
          <cell r="D571">
            <v>0</v>
          </cell>
        </row>
        <row r="572">
          <cell r="A572" t="str">
            <v/>
          </cell>
          <cell r="B572" t="str">
            <v/>
          </cell>
          <cell r="C572">
            <v>0</v>
          </cell>
          <cell r="D572">
            <v>0</v>
          </cell>
        </row>
        <row r="573">
          <cell r="A573" t="str">
            <v/>
          </cell>
          <cell r="B573" t="str">
            <v/>
          </cell>
          <cell r="C573">
            <v>0</v>
          </cell>
          <cell r="D573">
            <v>0</v>
          </cell>
        </row>
        <row r="574">
          <cell r="A574" t="str">
            <v/>
          </cell>
          <cell r="B574" t="str">
            <v/>
          </cell>
          <cell r="C574">
            <v>0</v>
          </cell>
          <cell r="D574">
            <v>0</v>
          </cell>
        </row>
        <row r="575">
          <cell r="A575" t="str">
            <v/>
          </cell>
          <cell r="B575" t="str">
            <v/>
          </cell>
          <cell r="C575">
            <v>0</v>
          </cell>
          <cell r="D575">
            <v>0</v>
          </cell>
        </row>
        <row r="576">
          <cell r="A576" t="str">
            <v/>
          </cell>
          <cell r="B576" t="str">
            <v/>
          </cell>
          <cell r="C576">
            <v>0</v>
          </cell>
          <cell r="D576">
            <v>0</v>
          </cell>
        </row>
        <row r="577">
          <cell r="A577" t="str">
            <v/>
          </cell>
          <cell r="B577" t="str">
            <v/>
          </cell>
          <cell r="C577">
            <v>0</v>
          </cell>
          <cell r="D577">
            <v>0</v>
          </cell>
        </row>
        <row r="578">
          <cell r="A578" t="str">
            <v/>
          </cell>
          <cell r="B578" t="str">
            <v/>
          </cell>
          <cell r="C578">
            <v>0</v>
          </cell>
          <cell r="D578">
            <v>0</v>
          </cell>
        </row>
        <row r="579">
          <cell r="A579" t="str">
            <v/>
          </cell>
          <cell r="B579" t="str">
            <v/>
          </cell>
          <cell r="C579">
            <v>0</v>
          </cell>
          <cell r="D579">
            <v>0</v>
          </cell>
        </row>
        <row r="580">
          <cell r="A580" t="str">
            <v/>
          </cell>
          <cell r="B580" t="str">
            <v/>
          </cell>
          <cell r="C580">
            <v>0</v>
          </cell>
          <cell r="D580">
            <v>0</v>
          </cell>
        </row>
        <row r="581">
          <cell r="A581" t="str">
            <v/>
          </cell>
          <cell r="B581" t="str">
            <v/>
          </cell>
          <cell r="C581">
            <v>0</v>
          </cell>
          <cell r="D581">
            <v>0</v>
          </cell>
        </row>
        <row r="582">
          <cell r="A582" t="str">
            <v/>
          </cell>
          <cell r="B582" t="str">
            <v/>
          </cell>
          <cell r="C582">
            <v>0</v>
          </cell>
          <cell r="D582">
            <v>0</v>
          </cell>
        </row>
        <row r="583">
          <cell r="A583" t="str">
            <v/>
          </cell>
          <cell r="B583" t="str">
            <v/>
          </cell>
          <cell r="C583">
            <v>0</v>
          </cell>
          <cell r="D583">
            <v>0</v>
          </cell>
        </row>
        <row r="584">
          <cell r="A584" t="str">
            <v/>
          </cell>
          <cell r="B584" t="str">
            <v/>
          </cell>
          <cell r="C584">
            <v>0</v>
          </cell>
          <cell r="D584">
            <v>0</v>
          </cell>
        </row>
        <row r="585">
          <cell r="A585" t="str">
            <v/>
          </cell>
          <cell r="B585" t="str">
            <v/>
          </cell>
          <cell r="C585">
            <v>0</v>
          </cell>
          <cell r="D585">
            <v>0</v>
          </cell>
        </row>
        <row r="586">
          <cell r="A586" t="str">
            <v/>
          </cell>
          <cell r="B586" t="str">
            <v/>
          </cell>
          <cell r="C586">
            <v>0</v>
          </cell>
          <cell r="D586">
            <v>0</v>
          </cell>
        </row>
        <row r="587">
          <cell r="A587" t="str">
            <v/>
          </cell>
          <cell r="B587" t="str">
            <v/>
          </cell>
          <cell r="C587">
            <v>0</v>
          </cell>
          <cell r="D587">
            <v>0</v>
          </cell>
        </row>
        <row r="588">
          <cell r="A588" t="str">
            <v/>
          </cell>
          <cell r="B588" t="str">
            <v/>
          </cell>
          <cell r="C588">
            <v>0</v>
          </cell>
          <cell r="D588">
            <v>0</v>
          </cell>
        </row>
        <row r="589">
          <cell r="A589" t="str">
            <v/>
          </cell>
          <cell r="B589" t="str">
            <v/>
          </cell>
          <cell r="C589">
            <v>0</v>
          </cell>
          <cell r="D589">
            <v>0</v>
          </cell>
        </row>
        <row r="590">
          <cell r="A590" t="str">
            <v/>
          </cell>
          <cell r="B590" t="str">
            <v/>
          </cell>
          <cell r="C590">
            <v>0</v>
          </cell>
          <cell r="D590">
            <v>0</v>
          </cell>
        </row>
        <row r="591">
          <cell r="A591" t="str">
            <v/>
          </cell>
          <cell r="B591" t="str">
            <v/>
          </cell>
          <cell r="C591">
            <v>0</v>
          </cell>
          <cell r="D591">
            <v>0</v>
          </cell>
        </row>
        <row r="592">
          <cell r="A592" t="str">
            <v/>
          </cell>
          <cell r="B592" t="str">
            <v/>
          </cell>
          <cell r="C592">
            <v>0</v>
          </cell>
          <cell r="D592">
            <v>0</v>
          </cell>
        </row>
        <row r="593">
          <cell r="A593" t="str">
            <v/>
          </cell>
          <cell r="B593" t="str">
            <v/>
          </cell>
          <cell r="C593">
            <v>0</v>
          </cell>
          <cell r="D593">
            <v>0</v>
          </cell>
        </row>
        <row r="594">
          <cell r="A594" t="str">
            <v/>
          </cell>
          <cell r="B594" t="str">
            <v/>
          </cell>
          <cell r="C594">
            <v>0</v>
          </cell>
          <cell r="D594">
            <v>0</v>
          </cell>
        </row>
        <row r="595">
          <cell r="A595" t="str">
            <v/>
          </cell>
          <cell r="B595" t="str">
            <v/>
          </cell>
          <cell r="C595">
            <v>0</v>
          </cell>
          <cell r="D595">
            <v>0</v>
          </cell>
        </row>
        <row r="596">
          <cell r="A596" t="str">
            <v/>
          </cell>
          <cell r="B596" t="str">
            <v/>
          </cell>
          <cell r="C596">
            <v>0</v>
          </cell>
          <cell r="D596">
            <v>0</v>
          </cell>
        </row>
        <row r="597">
          <cell r="A597" t="str">
            <v/>
          </cell>
          <cell r="B597" t="str">
            <v/>
          </cell>
          <cell r="C597">
            <v>0</v>
          </cell>
          <cell r="D597">
            <v>0</v>
          </cell>
        </row>
        <row r="598">
          <cell r="A598" t="str">
            <v/>
          </cell>
          <cell r="B598" t="str">
            <v/>
          </cell>
          <cell r="C598">
            <v>0</v>
          </cell>
          <cell r="D598">
            <v>0</v>
          </cell>
        </row>
        <row r="599">
          <cell r="A599" t="str">
            <v/>
          </cell>
          <cell r="B599" t="str">
            <v/>
          </cell>
          <cell r="C599">
            <v>0</v>
          </cell>
          <cell r="D599">
            <v>0</v>
          </cell>
        </row>
        <row r="600">
          <cell r="A600" t="str">
            <v/>
          </cell>
          <cell r="B600" t="str">
            <v/>
          </cell>
          <cell r="C600">
            <v>0</v>
          </cell>
          <cell r="D600">
            <v>0</v>
          </cell>
        </row>
        <row r="601">
          <cell r="A601" t="str">
            <v/>
          </cell>
          <cell r="B601" t="str">
            <v/>
          </cell>
          <cell r="C601">
            <v>0</v>
          </cell>
          <cell r="D601">
            <v>0</v>
          </cell>
        </row>
        <row r="602">
          <cell r="A602" t="str">
            <v/>
          </cell>
          <cell r="B602" t="str">
            <v/>
          </cell>
          <cell r="C602">
            <v>0</v>
          </cell>
          <cell r="D602">
            <v>0</v>
          </cell>
        </row>
        <row r="603">
          <cell r="A603" t="str">
            <v/>
          </cell>
          <cell r="B603" t="str">
            <v/>
          </cell>
          <cell r="C603">
            <v>0</v>
          </cell>
          <cell r="D603">
            <v>0</v>
          </cell>
        </row>
        <row r="604">
          <cell r="A604" t="str">
            <v/>
          </cell>
          <cell r="B604" t="str">
            <v/>
          </cell>
          <cell r="C604">
            <v>0</v>
          </cell>
          <cell r="D604">
            <v>0</v>
          </cell>
        </row>
        <row r="605">
          <cell r="A605" t="str">
            <v/>
          </cell>
          <cell r="B605" t="str">
            <v/>
          </cell>
          <cell r="C605">
            <v>0</v>
          </cell>
          <cell r="D605">
            <v>0</v>
          </cell>
        </row>
        <row r="606">
          <cell r="A606" t="str">
            <v/>
          </cell>
          <cell r="B606" t="str">
            <v/>
          </cell>
          <cell r="C606">
            <v>0</v>
          </cell>
          <cell r="D606">
            <v>0</v>
          </cell>
        </row>
        <row r="607">
          <cell r="A607" t="str">
            <v/>
          </cell>
          <cell r="B607" t="str">
            <v/>
          </cell>
          <cell r="C607">
            <v>0</v>
          </cell>
          <cell r="D607">
            <v>0</v>
          </cell>
        </row>
        <row r="608">
          <cell r="A608" t="str">
            <v/>
          </cell>
          <cell r="B608" t="str">
            <v/>
          </cell>
          <cell r="C608">
            <v>0</v>
          </cell>
          <cell r="D608">
            <v>0</v>
          </cell>
        </row>
        <row r="609">
          <cell r="A609" t="str">
            <v/>
          </cell>
          <cell r="B609" t="str">
            <v/>
          </cell>
          <cell r="C609">
            <v>0</v>
          </cell>
          <cell r="D609">
            <v>0</v>
          </cell>
        </row>
        <row r="610">
          <cell r="A610" t="str">
            <v/>
          </cell>
          <cell r="B610" t="str">
            <v/>
          </cell>
          <cell r="C610">
            <v>0</v>
          </cell>
          <cell r="D610">
            <v>0</v>
          </cell>
        </row>
        <row r="611">
          <cell r="A611" t="str">
            <v/>
          </cell>
          <cell r="B611" t="str">
            <v/>
          </cell>
          <cell r="C611">
            <v>0</v>
          </cell>
          <cell r="D611">
            <v>0</v>
          </cell>
        </row>
        <row r="612">
          <cell r="A612" t="str">
            <v/>
          </cell>
          <cell r="B612" t="str">
            <v/>
          </cell>
          <cell r="C612">
            <v>0</v>
          </cell>
          <cell r="D612">
            <v>0</v>
          </cell>
        </row>
        <row r="613">
          <cell r="A613" t="str">
            <v/>
          </cell>
          <cell r="B613" t="str">
            <v/>
          </cell>
          <cell r="C613">
            <v>0</v>
          </cell>
          <cell r="D613">
            <v>0</v>
          </cell>
        </row>
        <row r="614">
          <cell r="A614" t="str">
            <v/>
          </cell>
          <cell r="B614" t="str">
            <v/>
          </cell>
          <cell r="C614">
            <v>0</v>
          </cell>
          <cell r="D614">
            <v>0</v>
          </cell>
        </row>
        <row r="615">
          <cell r="A615" t="str">
            <v/>
          </cell>
          <cell r="B615" t="str">
            <v/>
          </cell>
          <cell r="C615">
            <v>0</v>
          </cell>
          <cell r="D615">
            <v>0</v>
          </cell>
        </row>
        <row r="616">
          <cell r="A616" t="str">
            <v/>
          </cell>
          <cell r="B616" t="str">
            <v/>
          </cell>
          <cell r="C616">
            <v>0</v>
          </cell>
          <cell r="D616">
            <v>0</v>
          </cell>
        </row>
        <row r="617">
          <cell r="A617" t="str">
            <v/>
          </cell>
          <cell r="B617" t="str">
            <v/>
          </cell>
          <cell r="C617">
            <v>0</v>
          </cell>
          <cell r="D617">
            <v>0</v>
          </cell>
        </row>
        <row r="618">
          <cell r="A618" t="str">
            <v/>
          </cell>
          <cell r="B618" t="str">
            <v/>
          </cell>
          <cell r="C618">
            <v>0</v>
          </cell>
          <cell r="D618">
            <v>0</v>
          </cell>
        </row>
        <row r="619">
          <cell r="A619" t="str">
            <v/>
          </cell>
          <cell r="B619" t="str">
            <v/>
          </cell>
          <cell r="C619">
            <v>0</v>
          </cell>
          <cell r="D619">
            <v>0</v>
          </cell>
        </row>
        <row r="620">
          <cell r="A620" t="str">
            <v/>
          </cell>
          <cell r="B620" t="str">
            <v/>
          </cell>
          <cell r="C620">
            <v>0</v>
          </cell>
          <cell r="D620">
            <v>0</v>
          </cell>
        </row>
        <row r="621">
          <cell r="A621" t="str">
            <v/>
          </cell>
          <cell r="B621" t="str">
            <v/>
          </cell>
          <cell r="C621">
            <v>0</v>
          </cell>
          <cell r="D621">
            <v>0</v>
          </cell>
        </row>
        <row r="622">
          <cell r="A622" t="str">
            <v/>
          </cell>
          <cell r="B622" t="str">
            <v/>
          </cell>
          <cell r="C622">
            <v>0</v>
          </cell>
          <cell r="D622">
            <v>0</v>
          </cell>
        </row>
        <row r="623">
          <cell r="A623" t="str">
            <v/>
          </cell>
          <cell r="B623" t="str">
            <v/>
          </cell>
          <cell r="C623">
            <v>0</v>
          </cell>
          <cell r="D623">
            <v>0</v>
          </cell>
        </row>
        <row r="624">
          <cell r="A624" t="str">
            <v/>
          </cell>
          <cell r="B624" t="str">
            <v/>
          </cell>
          <cell r="C624">
            <v>0</v>
          </cell>
          <cell r="D624">
            <v>0</v>
          </cell>
        </row>
        <row r="625">
          <cell r="A625" t="str">
            <v/>
          </cell>
          <cell r="B625" t="str">
            <v/>
          </cell>
          <cell r="C625">
            <v>0</v>
          </cell>
          <cell r="D625">
            <v>0</v>
          </cell>
        </row>
        <row r="626">
          <cell r="A626" t="str">
            <v/>
          </cell>
          <cell r="B626" t="str">
            <v/>
          </cell>
          <cell r="C626">
            <v>0</v>
          </cell>
          <cell r="D626">
            <v>0</v>
          </cell>
        </row>
        <row r="627">
          <cell r="A627" t="str">
            <v/>
          </cell>
          <cell r="B627" t="str">
            <v/>
          </cell>
          <cell r="C627">
            <v>0</v>
          </cell>
          <cell r="D627">
            <v>0</v>
          </cell>
        </row>
        <row r="628">
          <cell r="A628" t="str">
            <v/>
          </cell>
          <cell r="B628" t="str">
            <v/>
          </cell>
          <cell r="C628">
            <v>0</v>
          </cell>
          <cell r="D628">
            <v>0</v>
          </cell>
        </row>
        <row r="629">
          <cell r="A629" t="str">
            <v/>
          </cell>
          <cell r="B629" t="str">
            <v/>
          </cell>
          <cell r="C629">
            <v>0</v>
          </cell>
          <cell r="D629">
            <v>0</v>
          </cell>
        </row>
        <row r="630">
          <cell r="A630" t="str">
            <v/>
          </cell>
          <cell r="B630" t="str">
            <v/>
          </cell>
          <cell r="C630">
            <v>0</v>
          </cell>
          <cell r="D630">
            <v>0</v>
          </cell>
        </row>
        <row r="631">
          <cell r="A631" t="str">
            <v/>
          </cell>
          <cell r="B631" t="str">
            <v/>
          </cell>
          <cell r="C631">
            <v>0</v>
          </cell>
          <cell r="D631">
            <v>0</v>
          </cell>
        </row>
        <row r="632">
          <cell r="A632" t="str">
            <v/>
          </cell>
          <cell r="B632" t="str">
            <v/>
          </cell>
          <cell r="C632">
            <v>0</v>
          </cell>
          <cell r="D632">
            <v>0</v>
          </cell>
        </row>
        <row r="633">
          <cell r="A633" t="str">
            <v/>
          </cell>
          <cell r="B633" t="str">
            <v/>
          </cell>
          <cell r="C633">
            <v>0</v>
          </cell>
          <cell r="D633">
            <v>0</v>
          </cell>
        </row>
        <row r="634">
          <cell r="A634" t="str">
            <v/>
          </cell>
          <cell r="B634" t="str">
            <v/>
          </cell>
          <cell r="C634">
            <v>0</v>
          </cell>
          <cell r="D634">
            <v>0</v>
          </cell>
        </row>
        <row r="635">
          <cell r="A635" t="str">
            <v/>
          </cell>
          <cell r="B635" t="str">
            <v/>
          </cell>
          <cell r="C635">
            <v>0</v>
          </cell>
          <cell r="D635">
            <v>0</v>
          </cell>
        </row>
        <row r="636">
          <cell r="A636" t="str">
            <v/>
          </cell>
          <cell r="B636" t="str">
            <v/>
          </cell>
          <cell r="C636">
            <v>0</v>
          </cell>
          <cell r="D636">
            <v>0</v>
          </cell>
        </row>
        <row r="637">
          <cell r="A637" t="str">
            <v/>
          </cell>
          <cell r="B637" t="str">
            <v/>
          </cell>
          <cell r="C637">
            <v>0</v>
          </cell>
          <cell r="D637">
            <v>0</v>
          </cell>
        </row>
        <row r="638">
          <cell r="A638" t="str">
            <v/>
          </cell>
          <cell r="B638" t="str">
            <v/>
          </cell>
          <cell r="C638">
            <v>0</v>
          </cell>
          <cell r="D638">
            <v>0</v>
          </cell>
        </row>
        <row r="639">
          <cell r="A639" t="str">
            <v/>
          </cell>
          <cell r="B639" t="str">
            <v/>
          </cell>
          <cell r="C639">
            <v>0</v>
          </cell>
          <cell r="D639">
            <v>0</v>
          </cell>
        </row>
        <row r="640">
          <cell r="A640" t="str">
            <v/>
          </cell>
          <cell r="B640" t="str">
            <v/>
          </cell>
          <cell r="C640">
            <v>0</v>
          </cell>
          <cell r="D640">
            <v>0</v>
          </cell>
        </row>
        <row r="641">
          <cell r="A641" t="str">
            <v/>
          </cell>
          <cell r="B641" t="str">
            <v/>
          </cell>
          <cell r="C641">
            <v>0</v>
          </cell>
          <cell r="D641">
            <v>0</v>
          </cell>
        </row>
        <row r="642">
          <cell r="A642" t="str">
            <v/>
          </cell>
          <cell r="B642" t="str">
            <v/>
          </cell>
          <cell r="C642">
            <v>0</v>
          </cell>
          <cell r="D642">
            <v>0</v>
          </cell>
        </row>
        <row r="643">
          <cell r="A643" t="str">
            <v/>
          </cell>
          <cell r="B643" t="str">
            <v/>
          </cell>
          <cell r="C643">
            <v>0</v>
          </cell>
          <cell r="D643">
            <v>0</v>
          </cell>
        </row>
        <row r="644">
          <cell r="A644" t="str">
            <v/>
          </cell>
          <cell r="B644" t="str">
            <v/>
          </cell>
          <cell r="C644">
            <v>0</v>
          </cell>
          <cell r="D644">
            <v>0</v>
          </cell>
        </row>
        <row r="645">
          <cell r="A645" t="str">
            <v/>
          </cell>
          <cell r="B645" t="str">
            <v/>
          </cell>
          <cell r="C645">
            <v>0</v>
          </cell>
          <cell r="D645">
            <v>0</v>
          </cell>
        </row>
        <row r="646">
          <cell r="A646" t="str">
            <v/>
          </cell>
          <cell r="B646" t="str">
            <v/>
          </cell>
          <cell r="C646">
            <v>0</v>
          </cell>
          <cell r="D646">
            <v>0</v>
          </cell>
        </row>
        <row r="647">
          <cell r="A647" t="str">
            <v/>
          </cell>
          <cell r="B647" t="str">
            <v/>
          </cell>
          <cell r="C647">
            <v>0</v>
          </cell>
          <cell r="D647">
            <v>0</v>
          </cell>
        </row>
        <row r="648">
          <cell r="A648" t="str">
            <v/>
          </cell>
          <cell r="B648" t="str">
            <v/>
          </cell>
          <cell r="C648">
            <v>0</v>
          </cell>
          <cell r="D648">
            <v>0</v>
          </cell>
        </row>
        <row r="649">
          <cell r="A649" t="str">
            <v/>
          </cell>
          <cell r="B649" t="str">
            <v/>
          </cell>
          <cell r="C649">
            <v>0</v>
          </cell>
          <cell r="D649">
            <v>0</v>
          </cell>
        </row>
        <row r="650">
          <cell r="A650" t="str">
            <v/>
          </cell>
          <cell r="B650" t="str">
            <v/>
          </cell>
          <cell r="C650">
            <v>0</v>
          </cell>
          <cell r="D650">
            <v>0</v>
          </cell>
        </row>
        <row r="651">
          <cell r="A651" t="str">
            <v/>
          </cell>
          <cell r="B651" t="str">
            <v/>
          </cell>
          <cell r="C651">
            <v>0</v>
          </cell>
          <cell r="D651">
            <v>0</v>
          </cell>
        </row>
        <row r="652">
          <cell r="A652" t="str">
            <v/>
          </cell>
          <cell r="B652" t="str">
            <v/>
          </cell>
          <cell r="C652">
            <v>0</v>
          </cell>
          <cell r="D652">
            <v>0</v>
          </cell>
        </row>
        <row r="653">
          <cell r="A653" t="str">
            <v/>
          </cell>
          <cell r="B653" t="str">
            <v/>
          </cell>
          <cell r="C653">
            <v>0</v>
          </cell>
          <cell r="D653">
            <v>0</v>
          </cell>
        </row>
        <row r="654">
          <cell r="A654" t="str">
            <v/>
          </cell>
          <cell r="B654" t="str">
            <v/>
          </cell>
          <cell r="C654">
            <v>0</v>
          </cell>
          <cell r="D654">
            <v>0</v>
          </cell>
        </row>
        <row r="655">
          <cell r="A655" t="str">
            <v/>
          </cell>
          <cell r="B655" t="str">
            <v/>
          </cell>
          <cell r="C655">
            <v>0</v>
          </cell>
          <cell r="D655">
            <v>0</v>
          </cell>
        </row>
        <row r="656">
          <cell r="A656" t="str">
            <v/>
          </cell>
          <cell r="B656" t="str">
            <v/>
          </cell>
          <cell r="C656">
            <v>0</v>
          </cell>
          <cell r="D656">
            <v>0</v>
          </cell>
        </row>
        <row r="657">
          <cell r="A657" t="str">
            <v/>
          </cell>
          <cell r="B657" t="str">
            <v/>
          </cell>
          <cell r="C657">
            <v>0</v>
          </cell>
          <cell r="D657">
            <v>0</v>
          </cell>
        </row>
        <row r="658">
          <cell r="A658" t="str">
            <v/>
          </cell>
          <cell r="B658" t="str">
            <v/>
          </cell>
          <cell r="C658">
            <v>0</v>
          </cell>
          <cell r="D658">
            <v>0</v>
          </cell>
        </row>
        <row r="659">
          <cell r="A659" t="str">
            <v/>
          </cell>
          <cell r="B659" t="str">
            <v/>
          </cell>
          <cell r="C659">
            <v>0</v>
          </cell>
          <cell r="D659">
            <v>0</v>
          </cell>
        </row>
        <row r="660">
          <cell r="A660" t="str">
            <v/>
          </cell>
          <cell r="B660" t="str">
            <v/>
          </cell>
          <cell r="C660">
            <v>0</v>
          </cell>
          <cell r="D660">
            <v>0</v>
          </cell>
        </row>
        <row r="661">
          <cell r="A661" t="str">
            <v/>
          </cell>
          <cell r="B661" t="str">
            <v/>
          </cell>
          <cell r="C661">
            <v>0</v>
          </cell>
          <cell r="D661">
            <v>0</v>
          </cell>
        </row>
        <row r="662">
          <cell r="A662" t="str">
            <v/>
          </cell>
          <cell r="B662" t="str">
            <v/>
          </cell>
          <cell r="C662">
            <v>0</v>
          </cell>
          <cell r="D662">
            <v>0</v>
          </cell>
        </row>
        <row r="663">
          <cell r="A663" t="str">
            <v/>
          </cell>
          <cell r="B663" t="str">
            <v/>
          </cell>
          <cell r="C663">
            <v>0</v>
          </cell>
          <cell r="D663">
            <v>0</v>
          </cell>
        </row>
        <row r="664">
          <cell r="A664" t="str">
            <v/>
          </cell>
          <cell r="B664" t="str">
            <v/>
          </cell>
          <cell r="C664">
            <v>0</v>
          </cell>
          <cell r="D664">
            <v>0</v>
          </cell>
        </row>
        <row r="665">
          <cell r="A665" t="str">
            <v/>
          </cell>
          <cell r="B665" t="str">
            <v/>
          </cell>
          <cell r="C665">
            <v>0</v>
          </cell>
          <cell r="D665">
            <v>0</v>
          </cell>
        </row>
        <row r="666">
          <cell r="A666" t="str">
            <v/>
          </cell>
          <cell r="B666" t="str">
            <v/>
          </cell>
          <cell r="C666">
            <v>0</v>
          </cell>
          <cell r="D666">
            <v>0</v>
          </cell>
        </row>
        <row r="667">
          <cell r="A667" t="str">
            <v/>
          </cell>
          <cell r="B667" t="str">
            <v/>
          </cell>
          <cell r="C667">
            <v>0</v>
          </cell>
          <cell r="D667">
            <v>0</v>
          </cell>
        </row>
        <row r="668">
          <cell r="A668" t="str">
            <v/>
          </cell>
          <cell r="B668" t="str">
            <v/>
          </cell>
          <cell r="C668">
            <v>0</v>
          </cell>
          <cell r="D668">
            <v>0</v>
          </cell>
        </row>
        <row r="669">
          <cell r="A669" t="str">
            <v/>
          </cell>
          <cell r="B669" t="str">
            <v/>
          </cell>
          <cell r="C669">
            <v>0</v>
          </cell>
          <cell r="D669">
            <v>0</v>
          </cell>
        </row>
        <row r="670">
          <cell r="A670" t="str">
            <v/>
          </cell>
          <cell r="B670" t="str">
            <v/>
          </cell>
          <cell r="C670">
            <v>0</v>
          </cell>
          <cell r="D670">
            <v>0</v>
          </cell>
        </row>
        <row r="671">
          <cell r="A671" t="str">
            <v/>
          </cell>
          <cell r="B671" t="str">
            <v/>
          </cell>
          <cell r="C671">
            <v>0</v>
          </cell>
          <cell r="D671">
            <v>0</v>
          </cell>
        </row>
        <row r="672">
          <cell r="A672" t="str">
            <v/>
          </cell>
          <cell r="B672" t="str">
            <v/>
          </cell>
          <cell r="C672">
            <v>0</v>
          </cell>
          <cell r="D672">
            <v>0</v>
          </cell>
        </row>
        <row r="673">
          <cell r="A673" t="str">
            <v/>
          </cell>
          <cell r="B673" t="str">
            <v/>
          </cell>
          <cell r="C673">
            <v>0</v>
          </cell>
          <cell r="D673">
            <v>0</v>
          </cell>
        </row>
        <row r="674">
          <cell r="A674" t="str">
            <v/>
          </cell>
          <cell r="B674" t="str">
            <v/>
          </cell>
          <cell r="C674">
            <v>0</v>
          </cell>
          <cell r="D674">
            <v>0</v>
          </cell>
        </row>
        <row r="675">
          <cell r="A675" t="str">
            <v/>
          </cell>
          <cell r="B675" t="str">
            <v/>
          </cell>
          <cell r="C675">
            <v>0</v>
          </cell>
          <cell r="D675">
            <v>0</v>
          </cell>
        </row>
        <row r="676">
          <cell r="A676" t="str">
            <v/>
          </cell>
          <cell r="B676" t="str">
            <v/>
          </cell>
          <cell r="C676">
            <v>0</v>
          </cell>
          <cell r="D676">
            <v>0</v>
          </cell>
        </row>
        <row r="677">
          <cell r="A677" t="str">
            <v/>
          </cell>
          <cell r="B677" t="str">
            <v/>
          </cell>
          <cell r="C677">
            <v>0</v>
          </cell>
          <cell r="D677">
            <v>0</v>
          </cell>
        </row>
        <row r="678">
          <cell r="A678" t="str">
            <v/>
          </cell>
          <cell r="B678" t="str">
            <v/>
          </cell>
          <cell r="C678">
            <v>0</v>
          </cell>
          <cell r="D678">
            <v>0</v>
          </cell>
        </row>
        <row r="679">
          <cell r="A679" t="str">
            <v/>
          </cell>
          <cell r="B679" t="str">
            <v/>
          </cell>
          <cell r="C679">
            <v>0</v>
          </cell>
          <cell r="D679">
            <v>0</v>
          </cell>
        </row>
        <row r="680">
          <cell r="A680" t="str">
            <v/>
          </cell>
          <cell r="B680" t="str">
            <v/>
          </cell>
          <cell r="C680">
            <v>0</v>
          </cell>
          <cell r="D680">
            <v>0</v>
          </cell>
        </row>
        <row r="681">
          <cell r="A681" t="str">
            <v/>
          </cell>
          <cell r="B681" t="str">
            <v/>
          </cell>
          <cell r="C681">
            <v>0</v>
          </cell>
          <cell r="D681">
            <v>0</v>
          </cell>
        </row>
        <row r="682">
          <cell r="A682" t="str">
            <v/>
          </cell>
          <cell r="B682" t="str">
            <v/>
          </cell>
          <cell r="C682">
            <v>0</v>
          </cell>
          <cell r="D682">
            <v>0</v>
          </cell>
        </row>
        <row r="683">
          <cell r="A683" t="str">
            <v/>
          </cell>
          <cell r="B683" t="str">
            <v/>
          </cell>
          <cell r="C683">
            <v>0</v>
          </cell>
          <cell r="D683">
            <v>0</v>
          </cell>
        </row>
        <row r="684">
          <cell r="A684" t="str">
            <v/>
          </cell>
          <cell r="B684" t="str">
            <v/>
          </cell>
          <cell r="C684">
            <v>0</v>
          </cell>
          <cell r="D684">
            <v>0</v>
          </cell>
        </row>
        <row r="685">
          <cell r="A685" t="str">
            <v/>
          </cell>
          <cell r="B685" t="str">
            <v/>
          </cell>
          <cell r="C685">
            <v>0</v>
          </cell>
          <cell r="D685">
            <v>0</v>
          </cell>
        </row>
        <row r="686">
          <cell r="A686" t="str">
            <v/>
          </cell>
          <cell r="B686" t="str">
            <v/>
          </cell>
          <cell r="C686">
            <v>0</v>
          </cell>
          <cell r="D686">
            <v>0</v>
          </cell>
        </row>
        <row r="687">
          <cell r="A687" t="str">
            <v/>
          </cell>
          <cell r="B687" t="str">
            <v/>
          </cell>
          <cell r="C687">
            <v>0</v>
          </cell>
          <cell r="D687">
            <v>0</v>
          </cell>
        </row>
        <row r="688">
          <cell r="A688" t="str">
            <v/>
          </cell>
          <cell r="B688" t="str">
            <v/>
          </cell>
          <cell r="C688">
            <v>0</v>
          </cell>
          <cell r="D688">
            <v>0</v>
          </cell>
        </row>
        <row r="689">
          <cell r="A689" t="str">
            <v/>
          </cell>
          <cell r="B689" t="str">
            <v/>
          </cell>
          <cell r="C689">
            <v>0</v>
          </cell>
          <cell r="D689">
            <v>0</v>
          </cell>
        </row>
        <row r="690">
          <cell r="A690" t="str">
            <v/>
          </cell>
          <cell r="B690" t="str">
            <v/>
          </cell>
          <cell r="C690">
            <v>0</v>
          </cell>
          <cell r="D690">
            <v>0</v>
          </cell>
        </row>
        <row r="691">
          <cell r="A691" t="str">
            <v/>
          </cell>
          <cell r="B691" t="str">
            <v/>
          </cell>
          <cell r="C691">
            <v>0</v>
          </cell>
          <cell r="D691">
            <v>0</v>
          </cell>
        </row>
        <row r="692">
          <cell r="A692" t="str">
            <v/>
          </cell>
          <cell r="B692" t="str">
            <v/>
          </cell>
          <cell r="C692">
            <v>0</v>
          </cell>
          <cell r="D692">
            <v>0</v>
          </cell>
        </row>
        <row r="693">
          <cell r="A693" t="str">
            <v/>
          </cell>
          <cell r="B693" t="str">
            <v/>
          </cell>
          <cell r="C693">
            <v>0</v>
          </cell>
          <cell r="D693">
            <v>0</v>
          </cell>
        </row>
        <row r="694">
          <cell r="A694" t="str">
            <v/>
          </cell>
          <cell r="B694" t="str">
            <v/>
          </cell>
          <cell r="C694">
            <v>0</v>
          </cell>
          <cell r="D694">
            <v>0</v>
          </cell>
        </row>
        <row r="695">
          <cell r="A695" t="str">
            <v/>
          </cell>
          <cell r="B695" t="str">
            <v/>
          </cell>
          <cell r="C695">
            <v>0</v>
          </cell>
          <cell r="D695">
            <v>0</v>
          </cell>
        </row>
        <row r="696">
          <cell r="A696" t="str">
            <v/>
          </cell>
          <cell r="B696" t="str">
            <v/>
          </cell>
          <cell r="C696">
            <v>0</v>
          </cell>
          <cell r="D696">
            <v>0</v>
          </cell>
        </row>
        <row r="697">
          <cell r="A697" t="str">
            <v/>
          </cell>
          <cell r="B697" t="str">
            <v/>
          </cell>
          <cell r="C697">
            <v>0</v>
          </cell>
          <cell r="D697">
            <v>0</v>
          </cell>
        </row>
        <row r="698">
          <cell r="A698" t="str">
            <v/>
          </cell>
          <cell r="B698" t="str">
            <v/>
          </cell>
          <cell r="C698">
            <v>0</v>
          </cell>
          <cell r="D698">
            <v>0</v>
          </cell>
        </row>
        <row r="699">
          <cell r="A699" t="str">
            <v/>
          </cell>
          <cell r="B699" t="str">
            <v/>
          </cell>
          <cell r="C699">
            <v>0</v>
          </cell>
          <cell r="D699">
            <v>0</v>
          </cell>
        </row>
        <row r="700">
          <cell r="A700" t="str">
            <v/>
          </cell>
          <cell r="B700" t="str">
            <v/>
          </cell>
          <cell r="C700">
            <v>0</v>
          </cell>
          <cell r="D700">
            <v>0</v>
          </cell>
        </row>
        <row r="701">
          <cell r="A701" t="str">
            <v/>
          </cell>
          <cell r="B701" t="str">
            <v/>
          </cell>
          <cell r="C701">
            <v>0</v>
          </cell>
          <cell r="D701">
            <v>0</v>
          </cell>
        </row>
        <row r="702">
          <cell r="A702" t="str">
            <v/>
          </cell>
          <cell r="B702" t="str">
            <v/>
          </cell>
          <cell r="C702">
            <v>0</v>
          </cell>
          <cell r="D702">
            <v>0</v>
          </cell>
        </row>
        <row r="703">
          <cell r="A703" t="str">
            <v/>
          </cell>
          <cell r="B703" t="str">
            <v/>
          </cell>
          <cell r="C703">
            <v>0</v>
          </cell>
          <cell r="D703">
            <v>0</v>
          </cell>
        </row>
        <row r="704">
          <cell r="A704" t="str">
            <v/>
          </cell>
          <cell r="B704" t="str">
            <v/>
          </cell>
          <cell r="C704">
            <v>0</v>
          </cell>
          <cell r="D704">
            <v>0</v>
          </cell>
        </row>
        <row r="705">
          <cell r="A705" t="str">
            <v/>
          </cell>
          <cell r="B705" t="str">
            <v/>
          </cell>
          <cell r="C705">
            <v>0</v>
          </cell>
          <cell r="D705">
            <v>0</v>
          </cell>
        </row>
        <row r="706">
          <cell r="A706" t="str">
            <v/>
          </cell>
          <cell r="B706" t="str">
            <v/>
          </cell>
          <cell r="C706">
            <v>0</v>
          </cell>
          <cell r="D706">
            <v>0</v>
          </cell>
        </row>
        <row r="707">
          <cell r="A707" t="str">
            <v/>
          </cell>
          <cell r="B707" t="str">
            <v/>
          </cell>
          <cell r="C707">
            <v>0</v>
          </cell>
          <cell r="D707">
            <v>0</v>
          </cell>
        </row>
        <row r="708">
          <cell r="A708" t="str">
            <v/>
          </cell>
          <cell r="B708" t="str">
            <v/>
          </cell>
          <cell r="C708">
            <v>0</v>
          </cell>
          <cell r="D708">
            <v>0</v>
          </cell>
        </row>
        <row r="709">
          <cell r="A709" t="str">
            <v/>
          </cell>
          <cell r="B709" t="str">
            <v/>
          </cell>
          <cell r="C709">
            <v>0</v>
          </cell>
          <cell r="D709">
            <v>0</v>
          </cell>
        </row>
        <row r="710">
          <cell r="A710" t="str">
            <v/>
          </cell>
          <cell r="B710" t="str">
            <v/>
          </cell>
          <cell r="C710">
            <v>0</v>
          </cell>
          <cell r="D710">
            <v>0</v>
          </cell>
        </row>
        <row r="711">
          <cell r="A711" t="str">
            <v/>
          </cell>
          <cell r="B711" t="str">
            <v/>
          </cell>
          <cell r="C711">
            <v>0</v>
          </cell>
          <cell r="D711">
            <v>0</v>
          </cell>
        </row>
        <row r="712">
          <cell r="A712" t="str">
            <v/>
          </cell>
          <cell r="B712" t="str">
            <v/>
          </cell>
          <cell r="C712">
            <v>0</v>
          </cell>
          <cell r="D712">
            <v>0</v>
          </cell>
        </row>
        <row r="713">
          <cell r="A713" t="str">
            <v/>
          </cell>
          <cell r="B713" t="str">
            <v/>
          </cell>
          <cell r="C713">
            <v>0</v>
          </cell>
          <cell r="D713">
            <v>0</v>
          </cell>
        </row>
        <row r="714">
          <cell r="A714" t="str">
            <v/>
          </cell>
          <cell r="B714" t="str">
            <v/>
          </cell>
          <cell r="C714">
            <v>0</v>
          </cell>
          <cell r="D714">
            <v>0</v>
          </cell>
        </row>
        <row r="715">
          <cell r="A715" t="str">
            <v/>
          </cell>
          <cell r="B715" t="str">
            <v/>
          </cell>
          <cell r="C715">
            <v>0</v>
          </cell>
          <cell r="D715">
            <v>0</v>
          </cell>
        </row>
        <row r="716">
          <cell r="A716" t="str">
            <v/>
          </cell>
          <cell r="B716" t="str">
            <v/>
          </cell>
          <cell r="C716">
            <v>0</v>
          </cell>
          <cell r="D716">
            <v>0</v>
          </cell>
        </row>
        <row r="717">
          <cell r="A717" t="str">
            <v/>
          </cell>
          <cell r="B717" t="str">
            <v/>
          </cell>
          <cell r="C717">
            <v>0</v>
          </cell>
          <cell r="D717">
            <v>0</v>
          </cell>
        </row>
        <row r="718">
          <cell r="A718" t="str">
            <v/>
          </cell>
          <cell r="B718" t="str">
            <v/>
          </cell>
          <cell r="C718">
            <v>0</v>
          </cell>
          <cell r="D718">
            <v>0</v>
          </cell>
        </row>
        <row r="719">
          <cell r="A719" t="str">
            <v/>
          </cell>
          <cell r="B719" t="str">
            <v/>
          </cell>
          <cell r="C719">
            <v>0</v>
          </cell>
          <cell r="D719">
            <v>0</v>
          </cell>
        </row>
        <row r="720">
          <cell r="A720" t="str">
            <v/>
          </cell>
          <cell r="B720" t="str">
            <v/>
          </cell>
          <cell r="C720">
            <v>0</v>
          </cell>
          <cell r="D720">
            <v>0</v>
          </cell>
        </row>
        <row r="721">
          <cell r="A721" t="str">
            <v/>
          </cell>
          <cell r="B721" t="str">
            <v/>
          </cell>
          <cell r="C721">
            <v>0</v>
          </cell>
          <cell r="D721">
            <v>0</v>
          </cell>
        </row>
        <row r="722">
          <cell r="A722" t="str">
            <v/>
          </cell>
          <cell r="B722" t="str">
            <v/>
          </cell>
          <cell r="C722">
            <v>0</v>
          </cell>
          <cell r="D722">
            <v>0</v>
          </cell>
        </row>
        <row r="723">
          <cell r="A723" t="str">
            <v/>
          </cell>
          <cell r="B723" t="str">
            <v/>
          </cell>
          <cell r="C723">
            <v>0</v>
          </cell>
          <cell r="D723">
            <v>0</v>
          </cell>
        </row>
        <row r="724">
          <cell r="A724" t="str">
            <v/>
          </cell>
          <cell r="B724" t="str">
            <v/>
          </cell>
          <cell r="C724">
            <v>0</v>
          </cell>
          <cell r="D724">
            <v>0</v>
          </cell>
        </row>
        <row r="725">
          <cell r="A725" t="str">
            <v/>
          </cell>
          <cell r="B725" t="str">
            <v/>
          </cell>
          <cell r="C725">
            <v>0</v>
          </cell>
          <cell r="D725">
            <v>0</v>
          </cell>
        </row>
        <row r="726">
          <cell r="A726" t="str">
            <v/>
          </cell>
          <cell r="B726" t="str">
            <v/>
          </cell>
          <cell r="C726">
            <v>0</v>
          </cell>
          <cell r="D726">
            <v>0</v>
          </cell>
        </row>
        <row r="727">
          <cell r="A727" t="str">
            <v/>
          </cell>
          <cell r="B727" t="str">
            <v/>
          </cell>
          <cell r="C727">
            <v>0</v>
          </cell>
          <cell r="D727">
            <v>0</v>
          </cell>
        </row>
        <row r="728">
          <cell r="A728" t="str">
            <v/>
          </cell>
          <cell r="B728" t="str">
            <v/>
          </cell>
          <cell r="C728">
            <v>0</v>
          </cell>
          <cell r="D728">
            <v>0</v>
          </cell>
        </row>
        <row r="729">
          <cell r="A729" t="str">
            <v/>
          </cell>
          <cell r="B729" t="str">
            <v/>
          </cell>
          <cell r="C729">
            <v>0</v>
          </cell>
          <cell r="D729">
            <v>0</v>
          </cell>
        </row>
        <row r="730">
          <cell r="A730" t="str">
            <v/>
          </cell>
          <cell r="B730" t="str">
            <v/>
          </cell>
          <cell r="C730">
            <v>0</v>
          </cell>
          <cell r="D730">
            <v>0</v>
          </cell>
        </row>
        <row r="731">
          <cell r="A731" t="str">
            <v/>
          </cell>
          <cell r="B731" t="str">
            <v/>
          </cell>
          <cell r="C731">
            <v>0</v>
          </cell>
          <cell r="D731">
            <v>0</v>
          </cell>
        </row>
        <row r="732">
          <cell r="A732" t="str">
            <v/>
          </cell>
          <cell r="B732" t="str">
            <v/>
          </cell>
          <cell r="C732">
            <v>0</v>
          </cell>
          <cell r="D732">
            <v>0</v>
          </cell>
        </row>
        <row r="733">
          <cell r="A733" t="str">
            <v/>
          </cell>
          <cell r="B733" t="str">
            <v/>
          </cell>
          <cell r="C733">
            <v>0</v>
          </cell>
          <cell r="D733">
            <v>0</v>
          </cell>
        </row>
        <row r="734">
          <cell r="A734" t="str">
            <v/>
          </cell>
          <cell r="B734" t="str">
            <v/>
          </cell>
          <cell r="C734">
            <v>0</v>
          </cell>
          <cell r="D734">
            <v>0</v>
          </cell>
        </row>
        <row r="735">
          <cell r="A735" t="str">
            <v/>
          </cell>
          <cell r="B735" t="str">
            <v/>
          </cell>
          <cell r="C735">
            <v>0</v>
          </cell>
          <cell r="D735">
            <v>0</v>
          </cell>
        </row>
        <row r="736">
          <cell r="A736" t="str">
            <v/>
          </cell>
          <cell r="B736" t="str">
            <v/>
          </cell>
          <cell r="C736">
            <v>0</v>
          </cell>
          <cell r="D736">
            <v>0</v>
          </cell>
        </row>
        <row r="737">
          <cell r="A737" t="str">
            <v/>
          </cell>
          <cell r="B737" t="str">
            <v/>
          </cell>
          <cell r="C737">
            <v>0</v>
          </cell>
          <cell r="D737">
            <v>0</v>
          </cell>
        </row>
        <row r="738">
          <cell r="A738" t="str">
            <v/>
          </cell>
          <cell r="B738" t="str">
            <v/>
          </cell>
          <cell r="C738">
            <v>0</v>
          </cell>
          <cell r="D738">
            <v>0</v>
          </cell>
        </row>
        <row r="739">
          <cell r="A739" t="str">
            <v/>
          </cell>
          <cell r="B739" t="str">
            <v/>
          </cell>
          <cell r="C739">
            <v>0</v>
          </cell>
          <cell r="D739">
            <v>0</v>
          </cell>
        </row>
        <row r="740">
          <cell r="A740" t="str">
            <v/>
          </cell>
          <cell r="B740" t="str">
            <v/>
          </cell>
          <cell r="C740">
            <v>0</v>
          </cell>
          <cell r="D740">
            <v>0</v>
          </cell>
        </row>
        <row r="741">
          <cell r="A741" t="str">
            <v/>
          </cell>
          <cell r="B741" t="str">
            <v/>
          </cell>
          <cell r="C741">
            <v>0</v>
          </cell>
          <cell r="D741">
            <v>0</v>
          </cell>
        </row>
        <row r="742">
          <cell r="A742" t="str">
            <v/>
          </cell>
          <cell r="B742" t="str">
            <v/>
          </cell>
          <cell r="C742">
            <v>0</v>
          </cell>
          <cell r="D742">
            <v>0</v>
          </cell>
        </row>
        <row r="743">
          <cell r="A743" t="str">
            <v/>
          </cell>
          <cell r="B743" t="str">
            <v/>
          </cell>
          <cell r="C743">
            <v>0</v>
          </cell>
          <cell r="D743">
            <v>0</v>
          </cell>
        </row>
        <row r="744">
          <cell r="A744" t="str">
            <v/>
          </cell>
          <cell r="B744" t="str">
            <v/>
          </cell>
          <cell r="C744">
            <v>0</v>
          </cell>
          <cell r="D744">
            <v>0</v>
          </cell>
        </row>
        <row r="745">
          <cell r="A745" t="str">
            <v/>
          </cell>
          <cell r="B745" t="str">
            <v/>
          </cell>
          <cell r="C745">
            <v>0</v>
          </cell>
          <cell r="D745">
            <v>0</v>
          </cell>
        </row>
        <row r="746">
          <cell r="A746" t="str">
            <v/>
          </cell>
          <cell r="B746" t="str">
            <v/>
          </cell>
          <cell r="C746">
            <v>0</v>
          </cell>
          <cell r="D746">
            <v>0</v>
          </cell>
        </row>
        <row r="747">
          <cell r="A747" t="str">
            <v/>
          </cell>
          <cell r="B747" t="str">
            <v/>
          </cell>
          <cell r="C747">
            <v>0</v>
          </cell>
          <cell r="D747">
            <v>0</v>
          </cell>
        </row>
        <row r="748">
          <cell r="A748" t="str">
            <v/>
          </cell>
          <cell r="B748" t="str">
            <v/>
          </cell>
          <cell r="C748">
            <v>0</v>
          </cell>
          <cell r="D748">
            <v>0</v>
          </cell>
        </row>
        <row r="749">
          <cell r="A749" t="str">
            <v/>
          </cell>
          <cell r="B749" t="str">
            <v/>
          </cell>
          <cell r="C749">
            <v>0</v>
          </cell>
          <cell r="D749">
            <v>0</v>
          </cell>
        </row>
        <row r="750">
          <cell r="A750" t="str">
            <v/>
          </cell>
          <cell r="B750" t="str">
            <v/>
          </cell>
          <cell r="C750">
            <v>0</v>
          </cell>
          <cell r="D750">
            <v>0</v>
          </cell>
        </row>
        <row r="751">
          <cell r="A751" t="str">
            <v/>
          </cell>
          <cell r="B751" t="str">
            <v/>
          </cell>
          <cell r="C751">
            <v>0</v>
          </cell>
          <cell r="D751">
            <v>0</v>
          </cell>
        </row>
        <row r="752">
          <cell r="A752" t="str">
            <v/>
          </cell>
          <cell r="B752" t="str">
            <v/>
          </cell>
          <cell r="C752">
            <v>0</v>
          </cell>
          <cell r="D752">
            <v>0</v>
          </cell>
        </row>
        <row r="753">
          <cell r="A753" t="str">
            <v/>
          </cell>
          <cell r="B753" t="str">
            <v/>
          </cell>
          <cell r="C753">
            <v>0</v>
          </cell>
          <cell r="D753">
            <v>0</v>
          </cell>
        </row>
        <row r="754">
          <cell r="A754" t="str">
            <v/>
          </cell>
          <cell r="B754" t="str">
            <v/>
          </cell>
          <cell r="C754">
            <v>0</v>
          </cell>
          <cell r="D754">
            <v>0</v>
          </cell>
        </row>
        <row r="755">
          <cell r="A755" t="str">
            <v/>
          </cell>
          <cell r="B755" t="str">
            <v/>
          </cell>
          <cell r="C755">
            <v>0</v>
          </cell>
          <cell r="D755">
            <v>0</v>
          </cell>
        </row>
        <row r="756">
          <cell r="A756" t="str">
            <v/>
          </cell>
          <cell r="B756" t="str">
            <v/>
          </cell>
          <cell r="C756">
            <v>0</v>
          </cell>
          <cell r="D756">
            <v>0</v>
          </cell>
        </row>
        <row r="757">
          <cell r="A757" t="str">
            <v/>
          </cell>
          <cell r="B757" t="str">
            <v/>
          </cell>
          <cell r="C757">
            <v>0</v>
          </cell>
          <cell r="D757">
            <v>0</v>
          </cell>
        </row>
        <row r="758">
          <cell r="A758" t="str">
            <v/>
          </cell>
          <cell r="B758" t="str">
            <v/>
          </cell>
          <cell r="C758">
            <v>0</v>
          </cell>
          <cell r="D758">
            <v>0</v>
          </cell>
        </row>
        <row r="759">
          <cell r="A759" t="str">
            <v/>
          </cell>
          <cell r="B759" t="str">
            <v/>
          </cell>
          <cell r="C759">
            <v>0</v>
          </cell>
          <cell r="D759">
            <v>0</v>
          </cell>
        </row>
        <row r="760">
          <cell r="A760" t="str">
            <v/>
          </cell>
          <cell r="B760" t="str">
            <v/>
          </cell>
          <cell r="C760">
            <v>0</v>
          </cell>
          <cell r="D760">
            <v>0</v>
          </cell>
        </row>
        <row r="761">
          <cell r="A761" t="str">
            <v/>
          </cell>
          <cell r="B761" t="str">
            <v/>
          </cell>
          <cell r="C761">
            <v>0</v>
          </cell>
          <cell r="D761">
            <v>0</v>
          </cell>
        </row>
        <row r="762">
          <cell r="A762" t="str">
            <v/>
          </cell>
          <cell r="B762" t="str">
            <v/>
          </cell>
          <cell r="C762">
            <v>0</v>
          </cell>
          <cell r="D762">
            <v>0</v>
          </cell>
        </row>
        <row r="763">
          <cell r="A763" t="str">
            <v/>
          </cell>
          <cell r="B763" t="str">
            <v/>
          </cell>
          <cell r="C763">
            <v>0</v>
          </cell>
          <cell r="D763">
            <v>0</v>
          </cell>
        </row>
        <row r="764">
          <cell r="A764" t="str">
            <v/>
          </cell>
          <cell r="B764" t="str">
            <v/>
          </cell>
          <cell r="C764">
            <v>0</v>
          </cell>
          <cell r="D764">
            <v>0</v>
          </cell>
        </row>
        <row r="765">
          <cell r="A765" t="str">
            <v/>
          </cell>
          <cell r="B765" t="str">
            <v/>
          </cell>
          <cell r="C765">
            <v>0</v>
          </cell>
          <cell r="D765">
            <v>0</v>
          </cell>
        </row>
        <row r="766">
          <cell r="A766" t="str">
            <v/>
          </cell>
          <cell r="B766" t="str">
            <v/>
          </cell>
          <cell r="C766">
            <v>0</v>
          </cell>
          <cell r="D766">
            <v>0</v>
          </cell>
        </row>
        <row r="767">
          <cell r="A767" t="str">
            <v/>
          </cell>
          <cell r="B767" t="str">
            <v/>
          </cell>
          <cell r="C767">
            <v>0</v>
          </cell>
          <cell r="D767">
            <v>0</v>
          </cell>
        </row>
        <row r="768">
          <cell r="A768" t="str">
            <v/>
          </cell>
          <cell r="B768" t="str">
            <v/>
          </cell>
          <cell r="C768">
            <v>0</v>
          </cell>
          <cell r="D768">
            <v>0</v>
          </cell>
        </row>
        <row r="769">
          <cell r="A769" t="str">
            <v/>
          </cell>
          <cell r="B769" t="str">
            <v/>
          </cell>
          <cell r="C769">
            <v>0</v>
          </cell>
          <cell r="D769">
            <v>0</v>
          </cell>
        </row>
        <row r="770">
          <cell r="A770" t="str">
            <v/>
          </cell>
          <cell r="B770" t="str">
            <v/>
          </cell>
          <cell r="C770">
            <v>0</v>
          </cell>
          <cell r="D770">
            <v>0</v>
          </cell>
        </row>
        <row r="771">
          <cell r="A771" t="str">
            <v/>
          </cell>
          <cell r="B771" t="str">
            <v/>
          </cell>
          <cell r="C771">
            <v>0</v>
          </cell>
          <cell r="D771">
            <v>0</v>
          </cell>
        </row>
        <row r="772">
          <cell r="A772" t="str">
            <v/>
          </cell>
          <cell r="B772" t="str">
            <v/>
          </cell>
          <cell r="C772">
            <v>0</v>
          </cell>
          <cell r="D772">
            <v>0</v>
          </cell>
        </row>
        <row r="773">
          <cell r="A773" t="str">
            <v/>
          </cell>
          <cell r="B773" t="str">
            <v/>
          </cell>
          <cell r="C773">
            <v>0</v>
          </cell>
          <cell r="D773">
            <v>0</v>
          </cell>
        </row>
        <row r="774">
          <cell r="A774" t="str">
            <v/>
          </cell>
          <cell r="B774" t="str">
            <v/>
          </cell>
          <cell r="C774">
            <v>0</v>
          </cell>
          <cell r="D774">
            <v>0</v>
          </cell>
        </row>
        <row r="775">
          <cell r="A775" t="str">
            <v/>
          </cell>
          <cell r="B775" t="str">
            <v/>
          </cell>
          <cell r="C775">
            <v>0</v>
          </cell>
          <cell r="D775">
            <v>0</v>
          </cell>
        </row>
        <row r="776">
          <cell r="A776" t="str">
            <v/>
          </cell>
          <cell r="B776" t="str">
            <v/>
          </cell>
          <cell r="C776">
            <v>0</v>
          </cell>
          <cell r="D776">
            <v>0</v>
          </cell>
        </row>
        <row r="777">
          <cell r="A777" t="str">
            <v/>
          </cell>
          <cell r="B777" t="str">
            <v/>
          </cell>
          <cell r="C777">
            <v>0</v>
          </cell>
          <cell r="D777">
            <v>0</v>
          </cell>
        </row>
        <row r="778">
          <cell r="A778" t="str">
            <v/>
          </cell>
          <cell r="B778" t="str">
            <v/>
          </cell>
          <cell r="C778">
            <v>0</v>
          </cell>
          <cell r="D778">
            <v>0</v>
          </cell>
        </row>
        <row r="779">
          <cell r="A779" t="str">
            <v/>
          </cell>
          <cell r="B779" t="str">
            <v/>
          </cell>
          <cell r="C779">
            <v>0</v>
          </cell>
          <cell r="D779">
            <v>0</v>
          </cell>
        </row>
        <row r="780">
          <cell r="A780" t="str">
            <v/>
          </cell>
          <cell r="B780" t="str">
            <v/>
          </cell>
          <cell r="C780">
            <v>0</v>
          </cell>
          <cell r="D780">
            <v>0</v>
          </cell>
        </row>
        <row r="781">
          <cell r="A781" t="str">
            <v/>
          </cell>
          <cell r="B781" t="str">
            <v/>
          </cell>
          <cell r="C781">
            <v>0</v>
          </cell>
          <cell r="D781">
            <v>0</v>
          </cell>
        </row>
        <row r="782">
          <cell r="A782" t="str">
            <v/>
          </cell>
          <cell r="B782" t="str">
            <v/>
          </cell>
          <cell r="C782">
            <v>0</v>
          </cell>
          <cell r="D782">
            <v>0</v>
          </cell>
        </row>
        <row r="783">
          <cell r="A783" t="str">
            <v/>
          </cell>
          <cell r="B783" t="str">
            <v/>
          </cell>
          <cell r="C783">
            <v>0</v>
          </cell>
          <cell r="D783">
            <v>0</v>
          </cell>
        </row>
        <row r="784">
          <cell r="A784" t="str">
            <v/>
          </cell>
          <cell r="B784" t="str">
            <v/>
          </cell>
          <cell r="C784">
            <v>0</v>
          </cell>
          <cell r="D784">
            <v>0</v>
          </cell>
        </row>
        <row r="785">
          <cell r="A785" t="str">
            <v/>
          </cell>
          <cell r="B785" t="str">
            <v/>
          </cell>
          <cell r="C785">
            <v>0</v>
          </cell>
          <cell r="D785">
            <v>0</v>
          </cell>
        </row>
        <row r="786">
          <cell r="A786" t="str">
            <v/>
          </cell>
          <cell r="B786" t="str">
            <v/>
          </cell>
          <cell r="C786">
            <v>0</v>
          </cell>
          <cell r="D786">
            <v>0</v>
          </cell>
        </row>
        <row r="787">
          <cell r="A787" t="str">
            <v/>
          </cell>
          <cell r="B787" t="str">
            <v/>
          </cell>
          <cell r="C787">
            <v>0</v>
          </cell>
          <cell r="D787">
            <v>0</v>
          </cell>
        </row>
        <row r="788">
          <cell r="A788" t="str">
            <v/>
          </cell>
          <cell r="B788" t="str">
            <v/>
          </cell>
          <cell r="C788">
            <v>0</v>
          </cell>
          <cell r="D788">
            <v>0</v>
          </cell>
        </row>
        <row r="789">
          <cell r="A789" t="str">
            <v/>
          </cell>
          <cell r="B789" t="str">
            <v/>
          </cell>
          <cell r="C789">
            <v>0</v>
          </cell>
          <cell r="D789">
            <v>0</v>
          </cell>
        </row>
        <row r="790">
          <cell r="A790" t="str">
            <v/>
          </cell>
          <cell r="B790" t="str">
            <v/>
          </cell>
          <cell r="C790">
            <v>0</v>
          </cell>
          <cell r="D790">
            <v>0</v>
          </cell>
        </row>
        <row r="791">
          <cell r="A791" t="str">
            <v/>
          </cell>
          <cell r="B791" t="str">
            <v/>
          </cell>
          <cell r="C791">
            <v>0</v>
          </cell>
          <cell r="D791">
            <v>0</v>
          </cell>
        </row>
        <row r="792">
          <cell r="A792" t="str">
            <v/>
          </cell>
          <cell r="B792" t="str">
            <v/>
          </cell>
          <cell r="C792">
            <v>0</v>
          </cell>
          <cell r="D792">
            <v>0</v>
          </cell>
        </row>
        <row r="793">
          <cell r="A793" t="str">
            <v/>
          </cell>
          <cell r="B793" t="str">
            <v/>
          </cell>
          <cell r="C793">
            <v>0</v>
          </cell>
          <cell r="D793">
            <v>0</v>
          </cell>
        </row>
        <row r="794">
          <cell r="A794" t="str">
            <v/>
          </cell>
          <cell r="B794" t="str">
            <v/>
          </cell>
          <cell r="C794">
            <v>0</v>
          </cell>
          <cell r="D794">
            <v>0</v>
          </cell>
        </row>
        <row r="795">
          <cell r="A795" t="str">
            <v/>
          </cell>
          <cell r="B795" t="str">
            <v/>
          </cell>
          <cell r="C795">
            <v>0</v>
          </cell>
          <cell r="D795">
            <v>0</v>
          </cell>
        </row>
        <row r="796">
          <cell r="A796" t="str">
            <v/>
          </cell>
          <cell r="B796" t="str">
            <v/>
          </cell>
          <cell r="C796">
            <v>0</v>
          </cell>
          <cell r="D796">
            <v>0</v>
          </cell>
        </row>
        <row r="797">
          <cell r="A797" t="str">
            <v/>
          </cell>
          <cell r="B797" t="str">
            <v/>
          </cell>
          <cell r="C797">
            <v>0</v>
          </cell>
          <cell r="D797">
            <v>0</v>
          </cell>
        </row>
        <row r="798">
          <cell r="A798" t="str">
            <v/>
          </cell>
          <cell r="B798" t="str">
            <v/>
          </cell>
          <cell r="C798">
            <v>0</v>
          </cell>
          <cell r="D798">
            <v>0</v>
          </cell>
        </row>
        <row r="799">
          <cell r="A799" t="str">
            <v/>
          </cell>
          <cell r="B799" t="str">
            <v/>
          </cell>
          <cell r="C799">
            <v>0</v>
          </cell>
          <cell r="D799">
            <v>0</v>
          </cell>
        </row>
        <row r="800">
          <cell r="A800" t="str">
            <v/>
          </cell>
          <cell r="B800" t="str">
            <v/>
          </cell>
          <cell r="C800">
            <v>0</v>
          </cell>
          <cell r="D800">
            <v>0</v>
          </cell>
        </row>
        <row r="801">
          <cell r="A801" t="str">
            <v/>
          </cell>
          <cell r="B801" t="str">
            <v/>
          </cell>
          <cell r="C801">
            <v>0</v>
          </cell>
          <cell r="D801">
            <v>0</v>
          </cell>
        </row>
        <row r="802">
          <cell r="A802" t="str">
            <v/>
          </cell>
          <cell r="B802" t="str">
            <v/>
          </cell>
          <cell r="C802">
            <v>0</v>
          </cell>
          <cell r="D802">
            <v>0</v>
          </cell>
        </row>
        <row r="803">
          <cell r="A803" t="str">
            <v/>
          </cell>
          <cell r="B803" t="str">
            <v/>
          </cell>
          <cell r="C803">
            <v>0</v>
          </cell>
          <cell r="D803">
            <v>0</v>
          </cell>
        </row>
        <row r="804">
          <cell r="A804" t="str">
            <v/>
          </cell>
          <cell r="B804" t="str">
            <v/>
          </cell>
          <cell r="C804">
            <v>0</v>
          </cell>
          <cell r="D804">
            <v>0</v>
          </cell>
        </row>
        <row r="805">
          <cell r="A805" t="str">
            <v/>
          </cell>
          <cell r="B805" t="str">
            <v/>
          </cell>
          <cell r="C805">
            <v>0</v>
          </cell>
          <cell r="D805">
            <v>0</v>
          </cell>
        </row>
        <row r="806">
          <cell r="A806" t="str">
            <v/>
          </cell>
          <cell r="B806" t="str">
            <v/>
          </cell>
          <cell r="C806">
            <v>0</v>
          </cell>
          <cell r="D806">
            <v>0</v>
          </cell>
        </row>
        <row r="807">
          <cell r="A807" t="str">
            <v/>
          </cell>
          <cell r="B807" t="str">
            <v/>
          </cell>
          <cell r="C807">
            <v>0</v>
          </cell>
          <cell r="D807">
            <v>0</v>
          </cell>
        </row>
        <row r="808">
          <cell r="A808" t="str">
            <v/>
          </cell>
          <cell r="B808" t="str">
            <v/>
          </cell>
          <cell r="C808">
            <v>0</v>
          </cell>
          <cell r="D808">
            <v>0</v>
          </cell>
        </row>
        <row r="809">
          <cell r="A809" t="str">
            <v/>
          </cell>
          <cell r="B809" t="str">
            <v/>
          </cell>
          <cell r="C809">
            <v>0</v>
          </cell>
          <cell r="D809">
            <v>0</v>
          </cell>
        </row>
        <row r="810">
          <cell r="A810" t="str">
            <v/>
          </cell>
          <cell r="B810" t="str">
            <v/>
          </cell>
          <cell r="C810">
            <v>0</v>
          </cell>
          <cell r="D810">
            <v>0</v>
          </cell>
        </row>
        <row r="811">
          <cell r="A811" t="str">
            <v/>
          </cell>
          <cell r="B811" t="str">
            <v/>
          </cell>
          <cell r="C811">
            <v>0</v>
          </cell>
          <cell r="D811">
            <v>0</v>
          </cell>
        </row>
        <row r="812">
          <cell r="A812" t="str">
            <v/>
          </cell>
          <cell r="B812" t="str">
            <v/>
          </cell>
          <cell r="C812">
            <v>0</v>
          </cell>
          <cell r="D812">
            <v>0</v>
          </cell>
        </row>
        <row r="813">
          <cell r="A813" t="str">
            <v/>
          </cell>
          <cell r="B813" t="str">
            <v/>
          </cell>
          <cell r="C813">
            <v>0</v>
          </cell>
          <cell r="D813">
            <v>0</v>
          </cell>
        </row>
        <row r="814">
          <cell r="A814" t="str">
            <v/>
          </cell>
          <cell r="B814" t="str">
            <v/>
          </cell>
          <cell r="C814">
            <v>0</v>
          </cell>
          <cell r="D814">
            <v>0</v>
          </cell>
        </row>
        <row r="815">
          <cell r="A815" t="str">
            <v/>
          </cell>
          <cell r="B815" t="str">
            <v/>
          </cell>
          <cell r="C815">
            <v>0</v>
          </cell>
          <cell r="D815">
            <v>0</v>
          </cell>
        </row>
        <row r="816">
          <cell r="A816" t="str">
            <v/>
          </cell>
          <cell r="B816" t="str">
            <v/>
          </cell>
          <cell r="C816">
            <v>0</v>
          </cell>
          <cell r="D816">
            <v>0</v>
          </cell>
        </row>
        <row r="817">
          <cell r="A817" t="str">
            <v/>
          </cell>
          <cell r="B817" t="str">
            <v/>
          </cell>
          <cell r="C817">
            <v>0</v>
          </cell>
          <cell r="D817">
            <v>0</v>
          </cell>
        </row>
        <row r="818">
          <cell r="A818" t="str">
            <v/>
          </cell>
          <cell r="B818" t="str">
            <v/>
          </cell>
          <cell r="C818">
            <v>0</v>
          </cell>
          <cell r="D818">
            <v>0</v>
          </cell>
        </row>
        <row r="819">
          <cell r="A819" t="str">
            <v/>
          </cell>
          <cell r="B819" t="str">
            <v/>
          </cell>
          <cell r="C819">
            <v>0</v>
          </cell>
          <cell r="D819">
            <v>0</v>
          </cell>
        </row>
        <row r="820">
          <cell r="A820" t="str">
            <v/>
          </cell>
          <cell r="B820" t="str">
            <v/>
          </cell>
          <cell r="C820">
            <v>0</v>
          </cell>
          <cell r="D820">
            <v>0</v>
          </cell>
        </row>
        <row r="821">
          <cell r="A821" t="str">
            <v/>
          </cell>
          <cell r="B821" t="str">
            <v/>
          </cell>
          <cell r="C821">
            <v>0</v>
          </cell>
          <cell r="D821">
            <v>0</v>
          </cell>
        </row>
        <row r="822">
          <cell r="A822" t="str">
            <v/>
          </cell>
          <cell r="B822" t="str">
            <v/>
          </cell>
          <cell r="C822">
            <v>0</v>
          </cell>
          <cell r="D822">
            <v>0</v>
          </cell>
        </row>
        <row r="823">
          <cell r="A823" t="str">
            <v/>
          </cell>
          <cell r="B823" t="str">
            <v/>
          </cell>
          <cell r="C823">
            <v>0</v>
          </cell>
          <cell r="D823">
            <v>0</v>
          </cell>
        </row>
        <row r="824">
          <cell r="A824" t="str">
            <v/>
          </cell>
          <cell r="B824" t="str">
            <v/>
          </cell>
          <cell r="C824">
            <v>0</v>
          </cell>
          <cell r="D824">
            <v>0</v>
          </cell>
        </row>
        <row r="825">
          <cell r="A825" t="str">
            <v/>
          </cell>
          <cell r="B825" t="str">
            <v/>
          </cell>
          <cell r="C825">
            <v>0</v>
          </cell>
          <cell r="D825">
            <v>0</v>
          </cell>
        </row>
        <row r="826">
          <cell r="A826" t="str">
            <v/>
          </cell>
          <cell r="B826" t="str">
            <v/>
          </cell>
          <cell r="C826">
            <v>0</v>
          </cell>
          <cell r="D826">
            <v>0</v>
          </cell>
        </row>
        <row r="827">
          <cell r="A827" t="str">
            <v/>
          </cell>
          <cell r="B827" t="str">
            <v/>
          </cell>
          <cell r="C827">
            <v>0</v>
          </cell>
          <cell r="D827">
            <v>0</v>
          </cell>
        </row>
        <row r="828">
          <cell r="A828" t="str">
            <v/>
          </cell>
          <cell r="B828" t="str">
            <v/>
          </cell>
          <cell r="C828">
            <v>0</v>
          </cell>
          <cell r="D828">
            <v>0</v>
          </cell>
        </row>
        <row r="829">
          <cell r="A829" t="str">
            <v/>
          </cell>
          <cell r="B829" t="str">
            <v/>
          </cell>
          <cell r="C829">
            <v>0</v>
          </cell>
          <cell r="D829">
            <v>0</v>
          </cell>
        </row>
        <row r="830">
          <cell r="A830" t="str">
            <v/>
          </cell>
          <cell r="B830" t="str">
            <v/>
          </cell>
          <cell r="C830">
            <v>0</v>
          </cell>
          <cell r="D830">
            <v>0</v>
          </cell>
        </row>
        <row r="831">
          <cell r="A831" t="str">
            <v/>
          </cell>
          <cell r="B831" t="str">
            <v/>
          </cell>
          <cell r="C831">
            <v>0</v>
          </cell>
          <cell r="D831">
            <v>0</v>
          </cell>
        </row>
        <row r="832">
          <cell r="A832" t="str">
            <v/>
          </cell>
          <cell r="B832" t="str">
            <v/>
          </cell>
          <cell r="C832">
            <v>0</v>
          </cell>
          <cell r="D832">
            <v>0</v>
          </cell>
        </row>
        <row r="833">
          <cell r="A833" t="str">
            <v/>
          </cell>
          <cell r="B833" t="str">
            <v/>
          </cell>
          <cell r="C833">
            <v>0</v>
          </cell>
          <cell r="D833">
            <v>0</v>
          </cell>
        </row>
        <row r="834">
          <cell r="A834" t="str">
            <v/>
          </cell>
          <cell r="B834" t="str">
            <v/>
          </cell>
          <cell r="C834">
            <v>0</v>
          </cell>
          <cell r="D834">
            <v>0</v>
          </cell>
        </row>
        <row r="835">
          <cell r="A835" t="str">
            <v/>
          </cell>
          <cell r="B835" t="str">
            <v/>
          </cell>
          <cell r="C835">
            <v>0</v>
          </cell>
          <cell r="D835">
            <v>0</v>
          </cell>
        </row>
        <row r="836">
          <cell r="A836" t="str">
            <v/>
          </cell>
          <cell r="B836" t="str">
            <v/>
          </cell>
          <cell r="C836">
            <v>0</v>
          </cell>
          <cell r="D836">
            <v>0</v>
          </cell>
        </row>
        <row r="837">
          <cell r="A837" t="str">
            <v/>
          </cell>
          <cell r="B837" t="str">
            <v/>
          </cell>
          <cell r="C837">
            <v>0</v>
          </cell>
          <cell r="D837">
            <v>0</v>
          </cell>
        </row>
        <row r="838">
          <cell r="A838" t="str">
            <v/>
          </cell>
          <cell r="B838" t="str">
            <v/>
          </cell>
          <cell r="C838">
            <v>0</v>
          </cell>
          <cell r="D838">
            <v>0</v>
          </cell>
        </row>
        <row r="839">
          <cell r="A839" t="str">
            <v/>
          </cell>
          <cell r="B839" t="str">
            <v/>
          </cell>
          <cell r="C839">
            <v>0</v>
          </cell>
          <cell r="D839">
            <v>0</v>
          </cell>
        </row>
        <row r="840">
          <cell r="A840" t="str">
            <v/>
          </cell>
          <cell r="B840" t="str">
            <v/>
          </cell>
          <cell r="C840">
            <v>0</v>
          </cell>
          <cell r="D840">
            <v>0</v>
          </cell>
        </row>
        <row r="841">
          <cell r="A841" t="str">
            <v/>
          </cell>
          <cell r="B841" t="str">
            <v/>
          </cell>
          <cell r="C841">
            <v>0</v>
          </cell>
          <cell r="D841">
            <v>0</v>
          </cell>
        </row>
        <row r="842">
          <cell r="A842" t="str">
            <v/>
          </cell>
          <cell r="B842" t="str">
            <v/>
          </cell>
          <cell r="C842">
            <v>0</v>
          </cell>
          <cell r="D842">
            <v>0</v>
          </cell>
        </row>
        <row r="843">
          <cell r="A843" t="str">
            <v/>
          </cell>
          <cell r="B843" t="str">
            <v/>
          </cell>
          <cell r="C843">
            <v>0</v>
          </cell>
          <cell r="D843">
            <v>0</v>
          </cell>
        </row>
        <row r="844">
          <cell r="A844" t="str">
            <v/>
          </cell>
          <cell r="B844" t="str">
            <v/>
          </cell>
          <cell r="C844">
            <v>0</v>
          </cell>
          <cell r="D844">
            <v>0</v>
          </cell>
        </row>
        <row r="845">
          <cell r="A845" t="str">
            <v/>
          </cell>
          <cell r="B845" t="str">
            <v/>
          </cell>
          <cell r="C845">
            <v>0</v>
          </cell>
          <cell r="D845">
            <v>0</v>
          </cell>
        </row>
        <row r="846">
          <cell r="A846" t="str">
            <v/>
          </cell>
          <cell r="B846" t="str">
            <v/>
          </cell>
          <cell r="C846">
            <v>0</v>
          </cell>
          <cell r="D846">
            <v>0</v>
          </cell>
        </row>
        <row r="847">
          <cell r="A847" t="str">
            <v/>
          </cell>
          <cell r="B847" t="str">
            <v/>
          </cell>
          <cell r="C847">
            <v>0</v>
          </cell>
          <cell r="D847">
            <v>0</v>
          </cell>
        </row>
        <row r="848">
          <cell r="A848" t="str">
            <v/>
          </cell>
          <cell r="B848" t="str">
            <v/>
          </cell>
          <cell r="C848">
            <v>0</v>
          </cell>
          <cell r="D848">
            <v>0</v>
          </cell>
        </row>
        <row r="849">
          <cell r="A849" t="str">
            <v/>
          </cell>
          <cell r="B849" t="str">
            <v/>
          </cell>
          <cell r="C849">
            <v>0</v>
          </cell>
          <cell r="D849">
            <v>0</v>
          </cell>
        </row>
        <row r="850">
          <cell r="A850" t="str">
            <v/>
          </cell>
          <cell r="B850" t="str">
            <v/>
          </cell>
          <cell r="C850">
            <v>0</v>
          </cell>
          <cell r="D850">
            <v>0</v>
          </cell>
        </row>
        <row r="851">
          <cell r="A851" t="str">
            <v/>
          </cell>
          <cell r="B851" t="str">
            <v/>
          </cell>
          <cell r="C851">
            <v>0</v>
          </cell>
          <cell r="D851">
            <v>0</v>
          </cell>
        </row>
        <row r="852">
          <cell r="A852" t="str">
            <v/>
          </cell>
          <cell r="B852" t="str">
            <v/>
          </cell>
          <cell r="C852">
            <v>0</v>
          </cell>
          <cell r="D852">
            <v>0</v>
          </cell>
        </row>
        <row r="853">
          <cell r="A853" t="str">
            <v/>
          </cell>
          <cell r="B853" t="str">
            <v/>
          </cell>
          <cell r="C853">
            <v>0</v>
          </cell>
          <cell r="D853">
            <v>0</v>
          </cell>
        </row>
        <row r="854">
          <cell r="A854" t="str">
            <v/>
          </cell>
          <cell r="B854" t="str">
            <v/>
          </cell>
          <cell r="C854">
            <v>0</v>
          </cell>
          <cell r="D854">
            <v>0</v>
          </cell>
        </row>
        <row r="855">
          <cell r="A855" t="str">
            <v/>
          </cell>
          <cell r="B855" t="str">
            <v/>
          </cell>
          <cell r="C855">
            <v>0</v>
          </cell>
          <cell r="D855">
            <v>0</v>
          </cell>
        </row>
        <row r="856">
          <cell r="A856" t="str">
            <v/>
          </cell>
          <cell r="B856" t="str">
            <v/>
          </cell>
          <cell r="C856">
            <v>0</v>
          </cell>
          <cell r="D856">
            <v>0</v>
          </cell>
        </row>
        <row r="857">
          <cell r="A857" t="str">
            <v/>
          </cell>
          <cell r="B857" t="str">
            <v/>
          </cell>
          <cell r="C857">
            <v>0</v>
          </cell>
          <cell r="D857">
            <v>0</v>
          </cell>
        </row>
        <row r="858">
          <cell r="A858" t="str">
            <v/>
          </cell>
          <cell r="B858" t="str">
            <v/>
          </cell>
          <cell r="C858">
            <v>0</v>
          </cell>
          <cell r="D858">
            <v>0</v>
          </cell>
        </row>
        <row r="859">
          <cell r="A859" t="str">
            <v/>
          </cell>
          <cell r="B859" t="str">
            <v/>
          </cell>
          <cell r="C859">
            <v>0</v>
          </cell>
          <cell r="D859">
            <v>0</v>
          </cell>
        </row>
        <row r="860">
          <cell r="A860" t="str">
            <v/>
          </cell>
          <cell r="B860" t="str">
            <v/>
          </cell>
          <cell r="C860">
            <v>0</v>
          </cell>
          <cell r="D860">
            <v>0</v>
          </cell>
        </row>
        <row r="861">
          <cell r="A861" t="str">
            <v/>
          </cell>
          <cell r="B861" t="str">
            <v/>
          </cell>
          <cell r="C861">
            <v>0</v>
          </cell>
          <cell r="D861">
            <v>0</v>
          </cell>
        </row>
        <row r="862">
          <cell r="A862" t="str">
            <v/>
          </cell>
          <cell r="B862" t="str">
            <v/>
          </cell>
          <cell r="C862">
            <v>0</v>
          </cell>
          <cell r="D862">
            <v>0</v>
          </cell>
        </row>
        <row r="863">
          <cell r="A863" t="str">
            <v/>
          </cell>
          <cell r="B863" t="str">
            <v/>
          </cell>
          <cell r="C863">
            <v>0</v>
          </cell>
          <cell r="D863">
            <v>0</v>
          </cell>
        </row>
        <row r="864">
          <cell r="A864" t="str">
            <v/>
          </cell>
          <cell r="B864" t="str">
            <v/>
          </cell>
          <cell r="C864">
            <v>0</v>
          </cell>
          <cell r="D864">
            <v>0</v>
          </cell>
        </row>
        <row r="865">
          <cell r="A865" t="str">
            <v/>
          </cell>
          <cell r="B865" t="str">
            <v/>
          </cell>
          <cell r="C865">
            <v>0</v>
          </cell>
          <cell r="D865">
            <v>0</v>
          </cell>
        </row>
        <row r="866">
          <cell r="A866" t="str">
            <v/>
          </cell>
          <cell r="B866" t="str">
            <v/>
          </cell>
          <cell r="C866">
            <v>0</v>
          </cell>
          <cell r="D866">
            <v>0</v>
          </cell>
        </row>
        <row r="867">
          <cell r="A867" t="str">
            <v/>
          </cell>
          <cell r="B867" t="str">
            <v/>
          </cell>
          <cell r="C867">
            <v>0</v>
          </cell>
          <cell r="D867">
            <v>0</v>
          </cell>
        </row>
        <row r="868">
          <cell r="A868" t="str">
            <v/>
          </cell>
          <cell r="B868" t="str">
            <v/>
          </cell>
          <cell r="C868">
            <v>0</v>
          </cell>
          <cell r="D868">
            <v>0</v>
          </cell>
        </row>
        <row r="869">
          <cell r="A869" t="str">
            <v/>
          </cell>
          <cell r="B869" t="str">
            <v/>
          </cell>
          <cell r="C869">
            <v>0</v>
          </cell>
          <cell r="D869">
            <v>0</v>
          </cell>
        </row>
        <row r="870">
          <cell r="A870" t="str">
            <v/>
          </cell>
          <cell r="B870" t="str">
            <v/>
          </cell>
          <cell r="C870">
            <v>0</v>
          </cell>
          <cell r="D870">
            <v>0</v>
          </cell>
        </row>
        <row r="871">
          <cell r="A871" t="str">
            <v/>
          </cell>
          <cell r="B871" t="str">
            <v/>
          </cell>
          <cell r="C871">
            <v>0</v>
          </cell>
          <cell r="D871">
            <v>0</v>
          </cell>
        </row>
        <row r="872">
          <cell r="A872" t="str">
            <v/>
          </cell>
          <cell r="B872" t="str">
            <v/>
          </cell>
          <cell r="C872">
            <v>0</v>
          </cell>
          <cell r="D872">
            <v>0</v>
          </cell>
        </row>
        <row r="873">
          <cell r="A873" t="str">
            <v/>
          </cell>
          <cell r="B873" t="str">
            <v/>
          </cell>
          <cell r="C873">
            <v>0</v>
          </cell>
          <cell r="D873">
            <v>0</v>
          </cell>
        </row>
        <row r="874">
          <cell r="A874" t="str">
            <v/>
          </cell>
          <cell r="B874" t="str">
            <v/>
          </cell>
          <cell r="C874">
            <v>0</v>
          </cell>
          <cell r="D874">
            <v>0</v>
          </cell>
        </row>
        <row r="875">
          <cell r="A875" t="str">
            <v/>
          </cell>
          <cell r="B875" t="str">
            <v/>
          </cell>
          <cell r="C875">
            <v>0</v>
          </cell>
          <cell r="D875">
            <v>0</v>
          </cell>
        </row>
        <row r="876">
          <cell r="A876" t="str">
            <v/>
          </cell>
          <cell r="B876" t="str">
            <v/>
          </cell>
          <cell r="C876">
            <v>0</v>
          </cell>
          <cell r="D876">
            <v>0</v>
          </cell>
        </row>
        <row r="877">
          <cell r="A877" t="str">
            <v/>
          </cell>
          <cell r="B877" t="str">
            <v/>
          </cell>
          <cell r="C877">
            <v>0</v>
          </cell>
          <cell r="D877">
            <v>0</v>
          </cell>
        </row>
        <row r="878">
          <cell r="A878" t="str">
            <v/>
          </cell>
          <cell r="B878" t="str">
            <v/>
          </cell>
          <cell r="C878">
            <v>0</v>
          </cell>
          <cell r="D878">
            <v>0</v>
          </cell>
        </row>
        <row r="879">
          <cell r="A879" t="str">
            <v/>
          </cell>
          <cell r="B879" t="str">
            <v/>
          </cell>
          <cell r="C879">
            <v>0</v>
          </cell>
          <cell r="D879">
            <v>0</v>
          </cell>
        </row>
        <row r="880">
          <cell r="A880" t="str">
            <v/>
          </cell>
          <cell r="B880" t="str">
            <v/>
          </cell>
          <cell r="C880">
            <v>0</v>
          </cell>
          <cell r="D880">
            <v>0</v>
          </cell>
        </row>
        <row r="881">
          <cell r="A881" t="str">
            <v/>
          </cell>
          <cell r="B881" t="str">
            <v/>
          </cell>
          <cell r="C881">
            <v>0</v>
          </cell>
          <cell r="D881">
            <v>0</v>
          </cell>
        </row>
        <row r="882">
          <cell r="A882" t="str">
            <v/>
          </cell>
          <cell r="B882" t="str">
            <v/>
          </cell>
          <cell r="C882">
            <v>0</v>
          </cell>
          <cell r="D882">
            <v>0</v>
          </cell>
        </row>
        <row r="883">
          <cell r="A883" t="str">
            <v/>
          </cell>
          <cell r="B883" t="str">
            <v/>
          </cell>
          <cell r="C883">
            <v>0</v>
          </cell>
          <cell r="D883">
            <v>0</v>
          </cell>
        </row>
        <row r="884">
          <cell r="A884" t="str">
            <v/>
          </cell>
          <cell r="B884" t="str">
            <v/>
          </cell>
          <cell r="C884">
            <v>0</v>
          </cell>
          <cell r="D884">
            <v>0</v>
          </cell>
        </row>
        <row r="885">
          <cell r="A885" t="str">
            <v/>
          </cell>
          <cell r="B885" t="str">
            <v/>
          </cell>
          <cell r="C885">
            <v>0</v>
          </cell>
          <cell r="D885">
            <v>0</v>
          </cell>
        </row>
        <row r="886">
          <cell r="A886" t="str">
            <v/>
          </cell>
          <cell r="B886" t="str">
            <v/>
          </cell>
          <cell r="C886">
            <v>0</v>
          </cell>
          <cell r="D886">
            <v>0</v>
          </cell>
        </row>
        <row r="887">
          <cell r="A887" t="str">
            <v/>
          </cell>
          <cell r="B887" t="str">
            <v/>
          </cell>
          <cell r="C887">
            <v>0</v>
          </cell>
          <cell r="D887">
            <v>0</v>
          </cell>
        </row>
        <row r="888">
          <cell r="A888" t="str">
            <v/>
          </cell>
          <cell r="B888" t="str">
            <v/>
          </cell>
          <cell r="C888">
            <v>0</v>
          </cell>
          <cell r="D888">
            <v>0</v>
          </cell>
        </row>
        <row r="889">
          <cell r="A889" t="str">
            <v/>
          </cell>
          <cell r="B889" t="str">
            <v/>
          </cell>
          <cell r="C889">
            <v>0</v>
          </cell>
          <cell r="D889">
            <v>0</v>
          </cell>
        </row>
        <row r="890">
          <cell r="A890" t="str">
            <v/>
          </cell>
          <cell r="B890" t="str">
            <v/>
          </cell>
          <cell r="C890">
            <v>0</v>
          </cell>
          <cell r="D890">
            <v>0</v>
          </cell>
        </row>
        <row r="891">
          <cell r="A891" t="str">
            <v/>
          </cell>
          <cell r="B891" t="str">
            <v/>
          </cell>
          <cell r="C891">
            <v>0</v>
          </cell>
          <cell r="D891">
            <v>0</v>
          </cell>
        </row>
        <row r="892">
          <cell r="A892" t="str">
            <v/>
          </cell>
          <cell r="B892" t="str">
            <v/>
          </cell>
          <cell r="C892">
            <v>0</v>
          </cell>
          <cell r="D892">
            <v>0</v>
          </cell>
        </row>
        <row r="893">
          <cell r="A893" t="str">
            <v/>
          </cell>
          <cell r="B893" t="str">
            <v/>
          </cell>
          <cell r="C893">
            <v>0</v>
          </cell>
          <cell r="D893">
            <v>0</v>
          </cell>
        </row>
        <row r="894">
          <cell r="A894" t="str">
            <v/>
          </cell>
          <cell r="B894" t="str">
            <v/>
          </cell>
          <cell r="C894">
            <v>0</v>
          </cell>
          <cell r="D894">
            <v>0</v>
          </cell>
        </row>
        <row r="895">
          <cell r="A895" t="str">
            <v/>
          </cell>
          <cell r="B895" t="str">
            <v/>
          </cell>
          <cell r="C895">
            <v>0</v>
          </cell>
          <cell r="D895">
            <v>0</v>
          </cell>
        </row>
        <row r="896">
          <cell r="A896" t="str">
            <v/>
          </cell>
          <cell r="B896" t="str">
            <v/>
          </cell>
          <cell r="C896">
            <v>0</v>
          </cell>
          <cell r="D896">
            <v>0</v>
          </cell>
        </row>
        <row r="897">
          <cell r="A897" t="str">
            <v/>
          </cell>
          <cell r="B897" t="str">
            <v/>
          </cell>
          <cell r="C897">
            <v>0</v>
          </cell>
          <cell r="D897">
            <v>0</v>
          </cell>
        </row>
        <row r="898">
          <cell r="A898" t="str">
            <v/>
          </cell>
          <cell r="B898" t="str">
            <v/>
          </cell>
          <cell r="C898">
            <v>0</v>
          </cell>
          <cell r="D898">
            <v>0</v>
          </cell>
        </row>
        <row r="899">
          <cell r="A899" t="str">
            <v/>
          </cell>
          <cell r="B899" t="str">
            <v/>
          </cell>
          <cell r="C899">
            <v>0</v>
          </cell>
          <cell r="D899">
            <v>0</v>
          </cell>
        </row>
        <row r="900">
          <cell r="A900" t="str">
            <v/>
          </cell>
          <cell r="B900" t="str">
            <v/>
          </cell>
          <cell r="C900">
            <v>0</v>
          </cell>
          <cell r="D900">
            <v>0</v>
          </cell>
        </row>
        <row r="901">
          <cell r="A901" t="str">
            <v/>
          </cell>
          <cell r="B901" t="str">
            <v/>
          </cell>
          <cell r="C901">
            <v>0</v>
          </cell>
          <cell r="D901">
            <v>0</v>
          </cell>
        </row>
        <row r="902">
          <cell r="A902" t="str">
            <v/>
          </cell>
          <cell r="B902" t="str">
            <v/>
          </cell>
          <cell r="C902">
            <v>0</v>
          </cell>
          <cell r="D902">
            <v>0</v>
          </cell>
        </row>
        <row r="903">
          <cell r="A903" t="str">
            <v/>
          </cell>
          <cell r="B903" t="str">
            <v/>
          </cell>
          <cell r="C903">
            <v>0</v>
          </cell>
          <cell r="D903">
            <v>0</v>
          </cell>
        </row>
        <row r="904">
          <cell r="A904" t="str">
            <v/>
          </cell>
          <cell r="B904" t="str">
            <v/>
          </cell>
          <cell r="C904">
            <v>0</v>
          </cell>
          <cell r="D904">
            <v>0</v>
          </cell>
        </row>
        <row r="905">
          <cell r="A905" t="str">
            <v/>
          </cell>
          <cell r="B905" t="str">
            <v/>
          </cell>
          <cell r="C905">
            <v>0</v>
          </cell>
          <cell r="D905">
            <v>0</v>
          </cell>
        </row>
        <row r="906">
          <cell r="A906" t="str">
            <v/>
          </cell>
          <cell r="B906" t="str">
            <v/>
          </cell>
          <cell r="C906">
            <v>0</v>
          </cell>
          <cell r="D906">
            <v>0</v>
          </cell>
        </row>
        <row r="907">
          <cell r="A907" t="str">
            <v/>
          </cell>
          <cell r="B907" t="str">
            <v/>
          </cell>
          <cell r="C907">
            <v>0</v>
          </cell>
          <cell r="D907">
            <v>0</v>
          </cell>
        </row>
        <row r="908">
          <cell r="A908" t="str">
            <v/>
          </cell>
          <cell r="B908" t="str">
            <v/>
          </cell>
          <cell r="C908">
            <v>0</v>
          </cell>
          <cell r="D908">
            <v>0</v>
          </cell>
        </row>
        <row r="909">
          <cell r="A909" t="str">
            <v/>
          </cell>
          <cell r="B909" t="str">
            <v/>
          </cell>
          <cell r="C909">
            <v>0</v>
          </cell>
          <cell r="D909">
            <v>0</v>
          </cell>
        </row>
        <row r="910">
          <cell r="A910" t="str">
            <v/>
          </cell>
          <cell r="B910" t="str">
            <v/>
          </cell>
          <cell r="C910">
            <v>0</v>
          </cell>
          <cell r="D910">
            <v>0</v>
          </cell>
        </row>
        <row r="911">
          <cell r="A911" t="str">
            <v/>
          </cell>
          <cell r="B911" t="str">
            <v/>
          </cell>
          <cell r="C911">
            <v>0</v>
          </cell>
          <cell r="D911">
            <v>0</v>
          </cell>
        </row>
        <row r="912">
          <cell r="A912" t="str">
            <v/>
          </cell>
          <cell r="B912" t="str">
            <v/>
          </cell>
          <cell r="C912">
            <v>0</v>
          </cell>
          <cell r="D912">
            <v>0</v>
          </cell>
        </row>
        <row r="913">
          <cell r="A913" t="str">
            <v/>
          </cell>
          <cell r="B913" t="str">
            <v/>
          </cell>
          <cell r="C913">
            <v>0</v>
          </cell>
          <cell r="D913">
            <v>0</v>
          </cell>
        </row>
        <row r="914">
          <cell r="A914" t="str">
            <v/>
          </cell>
          <cell r="B914" t="str">
            <v/>
          </cell>
          <cell r="C914">
            <v>0</v>
          </cell>
          <cell r="D914">
            <v>0</v>
          </cell>
        </row>
        <row r="915">
          <cell r="A915" t="str">
            <v/>
          </cell>
          <cell r="B915" t="str">
            <v/>
          </cell>
          <cell r="C915">
            <v>0</v>
          </cell>
          <cell r="D915">
            <v>0</v>
          </cell>
        </row>
        <row r="916">
          <cell r="A916" t="str">
            <v/>
          </cell>
          <cell r="B916" t="str">
            <v/>
          </cell>
          <cell r="C916">
            <v>0</v>
          </cell>
          <cell r="D916">
            <v>0</v>
          </cell>
        </row>
        <row r="917">
          <cell r="A917" t="str">
            <v/>
          </cell>
          <cell r="B917" t="str">
            <v/>
          </cell>
          <cell r="C917">
            <v>0</v>
          </cell>
          <cell r="D917">
            <v>0</v>
          </cell>
        </row>
        <row r="918">
          <cell r="A918" t="str">
            <v/>
          </cell>
          <cell r="B918" t="str">
            <v/>
          </cell>
          <cell r="C918">
            <v>0</v>
          </cell>
          <cell r="D918">
            <v>0</v>
          </cell>
        </row>
        <row r="919">
          <cell r="A919" t="str">
            <v/>
          </cell>
          <cell r="B919" t="str">
            <v/>
          </cell>
          <cell r="C919">
            <v>0</v>
          </cell>
          <cell r="D919">
            <v>0</v>
          </cell>
        </row>
        <row r="920">
          <cell r="A920" t="str">
            <v/>
          </cell>
          <cell r="B920" t="str">
            <v/>
          </cell>
          <cell r="C920">
            <v>0</v>
          </cell>
          <cell r="D920">
            <v>0</v>
          </cell>
        </row>
        <row r="921">
          <cell r="A921" t="str">
            <v/>
          </cell>
          <cell r="B921" t="str">
            <v/>
          </cell>
          <cell r="C921">
            <v>0</v>
          </cell>
          <cell r="D921">
            <v>0</v>
          </cell>
        </row>
        <row r="922">
          <cell r="A922" t="str">
            <v/>
          </cell>
          <cell r="B922" t="str">
            <v/>
          </cell>
          <cell r="C922">
            <v>0</v>
          </cell>
          <cell r="D922">
            <v>0</v>
          </cell>
        </row>
        <row r="923">
          <cell r="A923" t="str">
            <v/>
          </cell>
          <cell r="B923" t="str">
            <v/>
          </cell>
          <cell r="C923">
            <v>0</v>
          </cell>
          <cell r="D923">
            <v>0</v>
          </cell>
        </row>
        <row r="924">
          <cell r="A924" t="str">
            <v/>
          </cell>
          <cell r="B924" t="str">
            <v/>
          </cell>
          <cell r="C924">
            <v>0</v>
          </cell>
          <cell r="D924">
            <v>0</v>
          </cell>
        </row>
        <row r="925">
          <cell r="A925" t="str">
            <v/>
          </cell>
          <cell r="B925" t="str">
            <v/>
          </cell>
          <cell r="C925">
            <v>0</v>
          </cell>
          <cell r="D925">
            <v>0</v>
          </cell>
        </row>
        <row r="926">
          <cell r="A926" t="str">
            <v/>
          </cell>
          <cell r="B926" t="str">
            <v/>
          </cell>
          <cell r="C926">
            <v>0</v>
          </cell>
          <cell r="D926">
            <v>0</v>
          </cell>
        </row>
        <row r="927">
          <cell r="A927" t="str">
            <v/>
          </cell>
          <cell r="B927" t="str">
            <v/>
          </cell>
          <cell r="C927">
            <v>0</v>
          </cell>
          <cell r="D927">
            <v>0</v>
          </cell>
        </row>
        <row r="928">
          <cell r="A928" t="str">
            <v/>
          </cell>
          <cell r="B928" t="str">
            <v/>
          </cell>
          <cell r="C928">
            <v>0</v>
          </cell>
          <cell r="D928">
            <v>0</v>
          </cell>
        </row>
        <row r="929">
          <cell r="A929" t="str">
            <v/>
          </cell>
          <cell r="B929" t="str">
            <v/>
          </cell>
          <cell r="C929">
            <v>0</v>
          </cell>
          <cell r="D929">
            <v>0</v>
          </cell>
        </row>
        <row r="930">
          <cell r="A930" t="str">
            <v/>
          </cell>
          <cell r="B930" t="str">
            <v/>
          </cell>
          <cell r="C930">
            <v>0</v>
          </cell>
          <cell r="D930">
            <v>0</v>
          </cell>
        </row>
        <row r="931">
          <cell r="A931" t="str">
            <v/>
          </cell>
          <cell r="B931" t="str">
            <v/>
          </cell>
          <cell r="C931">
            <v>0</v>
          </cell>
          <cell r="D931">
            <v>0</v>
          </cell>
        </row>
        <row r="932">
          <cell r="A932" t="str">
            <v/>
          </cell>
          <cell r="B932" t="str">
            <v/>
          </cell>
          <cell r="C932">
            <v>0</v>
          </cell>
          <cell r="D932">
            <v>0</v>
          </cell>
        </row>
        <row r="933">
          <cell r="A933" t="str">
            <v/>
          </cell>
          <cell r="B933" t="str">
            <v/>
          </cell>
          <cell r="C933">
            <v>0</v>
          </cell>
          <cell r="D933">
            <v>0</v>
          </cell>
        </row>
        <row r="934">
          <cell r="A934" t="str">
            <v/>
          </cell>
          <cell r="B934" t="str">
            <v/>
          </cell>
          <cell r="C934">
            <v>0</v>
          </cell>
          <cell r="D934">
            <v>0</v>
          </cell>
        </row>
        <row r="935">
          <cell r="A935" t="str">
            <v/>
          </cell>
          <cell r="B935" t="str">
            <v/>
          </cell>
          <cell r="C935">
            <v>0</v>
          </cell>
          <cell r="D935">
            <v>0</v>
          </cell>
        </row>
        <row r="936">
          <cell r="A936" t="str">
            <v/>
          </cell>
          <cell r="B936" t="str">
            <v/>
          </cell>
          <cell r="C936">
            <v>0</v>
          </cell>
          <cell r="D936">
            <v>0</v>
          </cell>
        </row>
        <row r="937">
          <cell r="A937" t="str">
            <v/>
          </cell>
          <cell r="B937" t="str">
            <v/>
          </cell>
          <cell r="C937">
            <v>0</v>
          </cell>
          <cell r="D937">
            <v>0</v>
          </cell>
        </row>
        <row r="938">
          <cell r="A938" t="str">
            <v/>
          </cell>
          <cell r="B938" t="str">
            <v/>
          </cell>
          <cell r="C938">
            <v>0</v>
          </cell>
          <cell r="D938">
            <v>0</v>
          </cell>
        </row>
        <row r="939">
          <cell r="A939" t="str">
            <v/>
          </cell>
          <cell r="B939" t="str">
            <v/>
          </cell>
          <cell r="C939">
            <v>0</v>
          </cell>
          <cell r="D939">
            <v>0</v>
          </cell>
        </row>
        <row r="940">
          <cell r="A940" t="str">
            <v/>
          </cell>
          <cell r="B940" t="str">
            <v/>
          </cell>
          <cell r="C940">
            <v>0</v>
          </cell>
          <cell r="D940">
            <v>0</v>
          </cell>
        </row>
        <row r="941">
          <cell r="A941" t="str">
            <v/>
          </cell>
          <cell r="B941" t="str">
            <v/>
          </cell>
          <cell r="C941">
            <v>0</v>
          </cell>
          <cell r="D941">
            <v>0</v>
          </cell>
        </row>
        <row r="942">
          <cell r="A942" t="str">
            <v/>
          </cell>
          <cell r="B942" t="str">
            <v/>
          </cell>
          <cell r="C942">
            <v>0</v>
          </cell>
          <cell r="D942">
            <v>0</v>
          </cell>
        </row>
        <row r="943">
          <cell r="A943" t="str">
            <v/>
          </cell>
          <cell r="B943" t="str">
            <v/>
          </cell>
          <cell r="C943">
            <v>0</v>
          </cell>
          <cell r="D943">
            <v>0</v>
          </cell>
        </row>
        <row r="944">
          <cell r="A944" t="str">
            <v/>
          </cell>
          <cell r="B944" t="str">
            <v/>
          </cell>
          <cell r="C944">
            <v>0</v>
          </cell>
          <cell r="D944">
            <v>0</v>
          </cell>
        </row>
        <row r="945">
          <cell r="A945" t="str">
            <v/>
          </cell>
          <cell r="B945" t="str">
            <v/>
          </cell>
          <cell r="C945">
            <v>0</v>
          </cell>
          <cell r="D945">
            <v>0</v>
          </cell>
        </row>
        <row r="946">
          <cell r="A946" t="str">
            <v/>
          </cell>
          <cell r="B946" t="str">
            <v/>
          </cell>
          <cell r="C946">
            <v>0</v>
          </cell>
          <cell r="D946">
            <v>0</v>
          </cell>
        </row>
        <row r="947">
          <cell r="A947" t="str">
            <v/>
          </cell>
          <cell r="B947" t="str">
            <v/>
          </cell>
          <cell r="C947">
            <v>0</v>
          </cell>
          <cell r="D947">
            <v>0</v>
          </cell>
        </row>
        <row r="948">
          <cell r="A948" t="str">
            <v/>
          </cell>
          <cell r="B948" t="str">
            <v/>
          </cell>
          <cell r="C948">
            <v>0</v>
          </cell>
          <cell r="D948">
            <v>0</v>
          </cell>
        </row>
        <row r="949">
          <cell r="A949" t="str">
            <v/>
          </cell>
          <cell r="B949" t="str">
            <v/>
          </cell>
          <cell r="C949">
            <v>0</v>
          </cell>
          <cell r="D949">
            <v>0</v>
          </cell>
        </row>
        <row r="950">
          <cell r="A950" t="str">
            <v/>
          </cell>
          <cell r="B950" t="str">
            <v/>
          </cell>
          <cell r="C950">
            <v>0</v>
          </cell>
          <cell r="D950">
            <v>0</v>
          </cell>
        </row>
        <row r="951">
          <cell r="A951" t="str">
            <v/>
          </cell>
          <cell r="B951" t="str">
            <v/>
          </cell>
          <cell r="C951">
            <v>0</v>
          </cell>
          <cell r="D951">
            <v>0</v>
          </cell>
        </row>
        <row r="952">
          <cell r="A952" t="str">
            <v/>
          </cell>
          <cell r="B952" t="str">
            <v/>
          </cell>
          <cell r="C952">
            <v>0</v>
          </cell>
          <cell r="D952">
            <v>0</v>
          </cell>
        </row>
        <row r="953">
          <cell r="A953" t="str">
            <v/>
          </cell>
          <cell r="B953" t="str">
            <v/>
          </cell>
          <cell r="C953">
            <v>0</v>
          </cell>
          <cell r="D953">
            <v>0</v>
          </cell>
        </row>
        <row r="954">
          <cell r="A954" t="str">
            <v/>
          </cell>
          <cell r="B954" t="str">
            <v/>
          </cell>
          <cell r="C954">
            <v>0</v>
          </cell>
          <cell r="D954">
            <v>0</v>
          </cell>
        </row>
        <row r="955">
          <cell r="A955" t="str">
            <v/>
          </cell>
          <cell r="B955" t="str">
            <v/>
          </cell>
          <cell r="C955">
            <v>0</v>
          </cell>
          <cell r="D955">
            <v>0</v>
          </cell>
        </row>
        <row r="956">
          <cell r="A956" t="str">
            <v/>
          </cell>
          <cell r="B956" t="str">
            <v/>
          </cell>
          <cell r="C956">
            <v>0</v>
          </cell>
          <cell r="D956">
            <v>0</v>
          </cell>
        </row>
        <row r="957">
          <cell r="A957" t="str">
            <v/>
          </cell>
          <cell r="B957" t="str">
            <v/>
          </cell>
          <cell r="C957">
            <v>0</v>
          </cell>
          <cell r="D957">
            <v>0</v>
          </cell>
        </row>
        <row r="958">
          <cell r="A958" t="str">
            <v/>
          </cell>
          <cell r="B958" t="str">
            <v/>
          </cell>
          <cell r="C958">
            <v>0</v>
          </cell>
          <cell r="D958">
            <v>0</v>
          </cell>
        </row>
        <row r="959">
          <cell r="A959" t="str">
            <v/>
          </cell>
          <cell r="B959" t="str">
            <v/>
          </cell>
          <cell r="C959">
            <v>0</v>
          </cell>
          <cell r="D959">
            <v>0</v>
          </cell>
        </row>
        <row r="960">
          <cell r="A960" t="str">
            <v/>
          </cell>
          <cell r="B960" t="str">
            <v/>
          </cell>
          <cell r="C960">
            <v>0</v>
          </cell>
          <cell r="D960">
            <v>0</v>
          </cell>
        </row>
        <row r="961">
          <cell r="A961" t="str">
            <v/>
          </cell>
          <cell r="B961" t="str">
            <v/>
          </cell>
          <cell r="C961">
            <v>0</v>
          </cell>
          <cell r="D961">
            <v>0</v>
          </cell>
        </row>
        <row r="962">
          <cell r="A962" t="str">
            <v/>
          </cell>
          <cell r="B962" t="str">
            <v/>
          </cell>
          <cell r="C962">
            <v>0</v>
          </cell>
          <cell r="D962">
            <v>0</v>
          </cell>
        </row>
        <row r="963">
          <cell r="A963" t="str">
            <v/>
          </cell>
          <cell r="B963" t="str">
            <v/>
          </cell>
          <cell r="C963">
            <v>0</v>
          </cell>
          <cell r="D963">
            <v>0</v>
          </cell>
        </row>
        <row r="964">
          <cell r="A964" t="str">
            <v/>
          </cell>
          <cell r="B964" t="str">
            <v/>
          </cell>
          <cell r="C964">
            <v>0</v>
          </cell>
          <cell r="D964">
            <v>0</v>
          </cell>
        </row>
        <row r="965">
          <cell r="A965" t="str">
            <v/>
          </cell>
          <cell r="B965" t="str">
            <v/>
          </cell>
          <cell r="C965">
            <v>0</v>
          </cell>
          <cell r="D965">
            <v>0</v>
          </cell>
        </row>
        <row r="966">
          <cell r="A966" t="str">
            <v/>
          </cell>
          <cell r="B966" t="str">
            <v/>
          </cell>
          <cell r="C966">
            <v>0</v>
          </cell>
          <cell r="D966">
            <v>0</v>
          </cell>
        </row>
        <row r="967">
          <cell r="A967" t="str">
            <v/>
          </cell>
          <cell r="B967" t="str">
            <v/>
          </cell>
          <cell r="C967">
            <v>0</v>
          </cell>
          <cell r="D967">
            <v>0</v>
          </cell>
        </row>
        <row r="968">
          <cell r="A968" t="str">
            <v/>
          </cell>
          <cell r="B968" t="str">
            <v/>
          </cell>
          <cell r="C968">
            <v>0</v>
          </cell>
          <cell r="D968">
            <v>0</v>
          </cell>
        </row>
        <row r="969">
          <cell r="A969" t="str">
            <v/>
          </cell>
          <cell r="B969" t="str">
            <v/>
          </cell>
          <cell r="C969">
            <v>0</v>
          </cell>
          <cell r="D969">
            <v>0</v>
          </cell>
        </row>
        <row r="970">
          <cell r="A970" t="str">
            <v/>
          </cell>
          <cell r="B970" t="str">
            <v/>
          </cell>
          <cell r="C970">
            <v>0</v>
          </cell>
          <cell r="D970">
            <v>0</v>
          </cell>
        </row>
        <row r="971">
          <cell r="A971" t="str">
            <v/>
          </cell>
          <cell r="B971" t="str">
            <v/>
          </cell>
          <cell r="C971">
            <v>0</v>
          </cell>
          <cell r="D971">
            <v>0</v>
          </cell>
        </row>
        <row r="972">
          <cell r="A972" t="str">
            <v/>
          </cell>
          <cell r="B972" t="str">
            <v/>
          </cell>
          <cell r="C972">
            <v>0</v>
          </cell>
          <cell r="D972">
            <v>0</v>
          </cell>
        </row>
        <row r="973">
          <cell r="A973" t="str">
            <v/>
          </cell>
          <cell r="B973" t="str">
            <v/>
          </cell>
          <cell r="C973">
            <v>0</v>
          </cell>
          <cell r="D973">
            <v>0</v>
          </cell>
        </row>
        <row r="974">
          <cell r="A974" t="str">
            <v/>
          </cell>
          <cell r="B974" t="str">
            <v/>
          </cell>
          <cell r="C974">
            <v>0</v>
          </cell>
          <cell r="D974">
            <v>0</v>
          </cell>
        </row>
        <row r="975">
          <cell r="A975" t="str">
            <v/>
          </cell>
          <cell r="B975" t="str">
            <v/>
          </cell>
          <cell r="C975">
            <v>0</v>
          </cell>
          <cell r="D975">
            <v>0</v>
          </cell>
        </row>
        <row r="976">
          <cell r="A976" t="str">
            <v/>
          </cell>
          <cell r="B976" t="str">
            <v/>
          </cell>
          <cell r="C976">
            <v>0</v>
          </cell>
          <cell r="D976">
            <v>0</v>
          </cell>
        </row>
        <row r="977">
          <cell r="A977" t="str">
            <v/>
          </cell>
          <cell r="B977" t="str">
            <v/>
          </cell>
          <cell r="C977">
            <v>0</v>
          </cell>
          <cell r="D977">
            <v>0</v>
          </cell>
        </row>
        <row r="978">
          <cell r="A978" t="str">
            <v/>
          </cell>
          <cell r="B978" t="str">
            <v/>
          </cell>
          <cell r="C978">
            <v>0</v>
          </cell>
          <cell r="D978">
            <v>0</v>
          </cell>
        </row>
        <row r="979">
          <cell r="A979" t="str">
            <v/>
          </cell>
          <cell r="B979" t="str">
            <v/>
          </cell>
          <cell r="C979">
            <v>0</v>
          </cell>
          <cell r="D979">
            <v>0</v>
          </cell>
        </row>
        <row r="980">
          <cell r="A980" t="str">
            <v/>
          </cell>
          <cell r="B980" t="str">
            <v/>
          </cell>
          <cell r="C980">
            <v>0</v>
          </cell>
          <cell r="D980">
            <v>0</v>
          </cell>
        </row>
        <row r="981">
          <cell r="A981" t="str">
            <v/>
          </cell>
          <cell r="B981" t="str">
            <v/>
          </cell>
          <cell r="C981">
            <v>0</v>
          </cell>
          <cell r="D981">
            <v>0</v>
          </cell>
        </row>
        <row r="982">
          <cell r="A982" t="str">
            <v/>
          </cell>
          <cell r="B982" t="str">
            <v/>
          </cell>
          <cell r="C982">
            <v>0</v>
          </cell>
          <cell r="D982">
            <v>0</v>
          </cell>
        </row>
        <row r="983">
          <cell r="A983" t="str">
            <v/>
          </cell>
          <cell r="B983" t="str">
            <v/>
          </cell>
          <cell r="C983">
            <v>0</v>
          </cell>
          <cell r="D983">
            <v>0</v>
          </cell>
        </row>
        <row r="984">
          <cell r="A984" t="str">
            <v/>
          </cell>
          <cell r="B984" t="str">
            <v/>
          </cell>
          <cell r="C984">
            <v>0</v>
          </cell>
          <cell r="D984">
            <v>0</v>
          </cell>
        </row>
        <row r="985">
          <cell r="A985" t="str">
            <v/>
          </cell>
          <cell r="B985" t="str">
            <v/>
          </cell>
          <cell r="C985">
            <v>0</v>
          </cell>
          <cell r="D985">
            <v>0</v>
          </cell>
        </row>
        <row r="986">
          <cell r="A986" t="str">
            <v/>
          </cell>
          <cell r="B986" t="str">
            <v/>
          </cell>
          <cell r="C986">
            <v>0</v>
          </cell>
          <cell r="D986">
            <v>0</v>
          </cell>
        </row>
        <row r="987">
          <cell r="A987" t="str">
            <v/>
          </cell>
          <cell r="B987" t="str">
            <v/>
          </cell>
          <cell r="C987">
            <v>0</v>
          </cell>
          <cell r="D987">
            <v>0</v>
          </cell>
        </row>
        <row r="988">
          <cell r="A988" t="str">
            <v/>
          </cell>
          <cell r="B988" t="str">
            <v/>
          </cell>
          <cell r="C988">
            <v>0</v>
          </cell>
          <cell r="D988">
            <v>0</v>
          </cell>
        </row>
        <row r="989">
          <cell r="A989" t="str">
            <v/>
          </cell>
          <cell r="B989" t="str">
            <v/>
          </cell>
          <cell r="C989">
            <v>0</v>
          </cell>
          <cell r="D989">
            <v>0</v>
          </cell>
        </row>
        <row r="990">
          <cell r="A990" t="str">
            <v/>
          </cell>
          <cell r="B990" t="str">
            <v/>
          </cell>
          <cell r="C990">
            <v>0</v>
          </cell>
          <cell r="D990">
            <v>0</v>
          </cell>
        </row>
        <row r="991">
          <cell r="A991" t="str">
            <v/>
          </cell>
          <cell r="B991" t="str">
            <v/>
          </cell>
          <cell r="C991">
            <v>0</v>
          </cell>
          <cell r="D991">
            <v>0</v>
          </cell>
        </row>
        <row r="992">
          <cell r="A992" t="str">
            <v/>
          </cell>
          <cell r="B992" t="str">
            <v/>
          </cell>
          <cell r="C992">
            <v>0</v>
          </cell>
          <cell r="D992">
            <v>0</v>
          </cell>
        </row>
        <row r="993">
          <cell r="A993" t="str">
            <v/>
          </cell>
          <cell r="B993" t="str">
            <v/>
          </cell>
          <cell r="C993">
            <v>0</v>
          </cell>
          <cell r="D993">
            <v>0</v>
          </cell>
        </row>
        <row r="994">
          <cell r="A994" t="str">
            <v/>
          </cell>
          <cell r="B994" t="str">
            <v/>
          </cell>
          <cell r="C994">
            <v>0</v>
          </cell>
          <cell r="D994">
            <v>0</v>
          </cell>
        </row>
        <row r="995">
          <cell r="A995" t="str">
            <v/>
          </cell>
          <cell r="B995" t="str">
            <v/>
          </cell>
          <cell r="C995">
            <v>0</v>
          </cell>
          <cell r="D995">
            <v>0</v>
          </cell>
        </row>
        <row r="996">
          <cell r="A996" t="str">
            <v/>
          </cell>
          <cell r="B996" t="str">
            <v/>
          </cell>
          <cell r="C996">
            <v>0</v>
          </cell>
          <cell r="D996">
            <v>0</v>
          </cell>
        </row>
        <row r="997">
          <cell r="A997" t="str">
            <v/>
          </cell>
          <cell r="B997" t="str">
            <v/>
          </cell>
          <cell r="C997">
            <v>0</v>
          </cell>
          <cell r="D997">
            <v>0</v>
          </cell>
        </row>
        <row r="998">
          <cell r="A998" t="str">
            <v/>
          </cell>
          <cell r="B998" t="str">
            <v/>
          </cell>
          <cell r="C998">
            <v>0</v>
          </cell>
          <cell r="D998">
            <v>0</v>
          </cell>
        </row>
        <row r="999">
          <cell r="A999" t="str">
            <v/>
          </cell>
          <cell r="B999" t="str">
            <v/>
          </cell>
          <cell r="C999">
            <v>0</v>
          </cell>
          <cell r="D999">
            <v>0</v>
          </cell>
        </row>
        <row r="1000">
          <cell r="A1000" t="str">
            <v/>
          </cell>
          <cell r="B1000" t="str">
            <v/>
          </cell>
          <cell r="C1000">
            <v>0</v>
          </cell>
          <cell r="D1000">
            <v>0</v>
          </cell>
        </row>
        <row r="1001">
          <cell r="A1001" t="str">
            <v/>
          </cell>
          <cell r="B1001" t="str">
            <v/>
          </cell>
          <cell r="C1001">
            <v>0</v>
          </cell>
          <cell r="D1001">
            <v>0</v>
          </cell>
        </row>
        <row r="1002">
          <cell r="A1002" t="str">
            <v/>
          </cell>
          <cell r="B1002" t="str">
            <v/>
          </cell>
          <cell r="C1002">
            <v>0</v>
          </cell>
          <cell r="D1002">
            <v>0</v>
          </cell>
        </row>
        <row r="1003">
          <cell r="A1003" t="str">
            <v/>
          </cell>
          <cell r="B1003" t="str">
            <v/>
          </cell>
          <cell r="C1003">
            <v>0</v>
          </cell>
          <cell r="D1003">
            <v>0</v>
          </cell>
        </row>
        <row r="1004">
          <cell r="A1004" t="str">
            <v/>
          </cell>
          <cell r="B1004" t="str">
            <v/>
          </cell>
          <cell r="C1004">
            <v>0</v>
          </cell>
          <cell r="D1004">
            <v>0</v>
          </cell>
        </row>
        <row r="1005">
          <cell r="A1005" t="str">
            <v/>
          </cell>
          <cell r="B1005" t="str">
            <v/>
          </cell>
          <cell r="C1005">
            <v>0</v>
          </cell>
          <cell r="D1005">
            <v>0</v>
          </cell>
        </row>
        <row r="1006">
          <cell r="A1006" t="str">
            <v/>
          </cell>
          <cell r="B1006" t="str">
            <v/>
          </cell>
          <cell r="C1006">
            <v>0</v>
          </cell>
          <cell r="D1006">
            <v>0</v>
          </cell>
        </row>
        <row r="1007">
          <cell r="A1007" t="str">
            <v/>
          </cell>
          <cell r="B1007" t="str">
            <v/>
          </cell>
          <cell r="C1007">
            <v>0</v>
          </cell>
          <cell r="D1007">
            <v>0</v>
          </cell>
        </row>
        <row r="1008">
          <cell r="A1008" t="str">
            <v/>
          </cell>
          <cell r="B1008" t="str">
            <v/>
          </cell>
          <cell r="C1008">
            <v>0</v>
          </cell>
          <cell r="D1008">
            <v>0</v>
          </cell>
        </row>
        <row r="1009">
          <cell r="A1009" t="str">
            <v/>
          </cell>
          <cell r="B1009" t="str">
            <v/>
          </cell>
          <cell r="C1009">
            <v>0</v>
          </cell>
          <cell r="D1009">
            <v>0</v>
          </cell>
        </row>
        <row r="1010">
          <cell r="A1010" t="str">
            <v/>
          </cell>
          <cell r="B1010" t="str">
            <v/>
          </cell>
          <cell r="C1010">
            <v>0</v>
          </cell>
          <cell r="D1010">
            <v>0</v>
          </cell>
        </row>
        <row r="1011">
          <cell r="A1011" t="str">
            <v/>
          </cell>
          <cell r="B1011" t="str">
            <v/>
          </cell>
          <cell r="C1011">
            <v>0</v>
          </cell>
          <cell r="D1011">
            <v>0</v>
          </cell>
        </row>
        <row r="1012">
          <cell r="A1012" t="str">
            <v/>
          </cell>
          <cell r="B1012" t="str">
            <v/>
          </cell>
          <cell r="C1012">
            <v>0</v>
          </cell>
          <cell r="D1012">
            <v>0</v>
          </cell>
        </row>
        <row r="1013">
          <cell r="A1013" t="str">
            <v/>
          </cell>
          <cell r="B1013" t="str">
            <v/>
          </cell>
          <cell r="C1013">
            <v>0</v>
          </cell>
          <cell r="D1013">
            <v>0</v>
          </cell>
        </row>
        <row r="1014">
          <cell r="A1014" t="str">
            <v/>
          </cell>
          <cell r="B1014" t="str">
            <v/>
          </cell>
          <cell r="C1014">
            <v>0</v>
          </cell>
          <cell r="D1014">
            <v>0</v>
          </cell>
        </row>
        <row r="1015">
          <cell r="A1015" t="str">
            <v/>
          </cell>
          <cell r="B1015" t="str">
            <v/>
          </cell>
          <cell r="C1015">
            <v>0</v>
          </cell>
          <cell r="D1015">
            <v>0</v>
          </cell>
        </row>
        <row r="1016">
          <cell r="A1016" t="str">
            <v/>
          </cell>
          <cell r="B1016" t="str">
            <v/>
          </cell>
          <cell r="C1016">
            <v>0</v>
          </cell>
          <cell r="D1016">
            <v>0</v>
          </cell>
        </row>
        <row r="1017">
          <cell r="A1017" t="str">
            <v/>
          </cell>
          <cell r="B1017" t="str">
            <v/>
          </cell>
          <cell r="C1017">
            <v>0</v>
          </cell>
          <cell r="D1017">
            <v>0</v>
          </cell>
        </row>
        <row r="1018">
          <cell r="A1018" t="str">
            <v/>
          </cell>
          <cell r="B1018" t="str">
            <v/>
          </cell>
          <cell r="C1018">
            <v>0</v>
          </cell>
          <cell r="D1018">
            <v>0</v>
          </cell>
        </row>
        <row r="1019">
          <cell r="A1019" t="str">
            <v/>
          </cell>
          <cell r="B1019" t="str">
            <v/>
          </cell>
          <cell r="C1019">
            <v>0</v>
          </cell>
          <cell r="D1019">
            <v>0</v>
          </cell>
        </row>
        <row r="1020">
          <cell r="A1020" t="str">
            <v/>
          </cell>
          <cell r="B1020" t="str">
            <v/>
          </cell>
          <cell r="C1020">
            <v>0</v>
          </cell>
          <cell r="D1020">
            <v>0</v>
          </cell>
        </row>
        <row r="1021">
          <cell r="A1021" t="str">
            <v/>
          </cell>
          <cell r="B1021" t="str">
            <v/>
          </cell>
          <cell r="C1021">
            <v>0</v>
          </cell>
          <cell r="D1021">
            <v>0</v>
          </cell>
        </row>
        <row r="1022">
          <cell r="A1022" t="str">
            <v/>
          </cell>
          <cell r="B1022" t="str">
            <v/>
          </cell>
          <cell r="C1022">
            <v>0</v>
          </cell>
          <cell r="D1022">
            <v>0</v>
          </cell>
        </row>
        <row r="1023">
          <cell r="A1023" t="str">
            <v/>
          </cell>
          <cell r="B1023" t="str">
            <v/>
          </cell>
          <cell r="C1023">
            <v>0</v>
          </cell>
          <cell r="D1023">
            <v>0</v>
          </cell>
        </row>
        <row r="1024">
          <cell r="A1024" t="str">
            <v/>
          </cell>
          <cell r="B1024" t="str">
            <v/>
          </cell>
          <cell r="C1024">
            <v>0</v>
          </cell>
          <cell r="D1024">
            <v>0</v>
          </cell>
        </row>
        <row r="1025">
          <cell r="A1025" t="str">
            <v/>
          </cell>
          <cell r="B1025" t="str">
            <v/>
          </cell>
          <cell r="C1025">
            <v>0</v>
          </cell>
          <cell r="D1025">
            <v>0</v>
          </cell>
        </row>
        <row r="1026">
          <cell r="A1026" t="str">
            <v/>
          </cell>
          <cell r="B1026" t="str">
            <v/>
          </cell>
          <cell r="C1026">
            <v>0</v>
          </cell>
          <cell r="D1026">
            <v>0</v>
          </cell>
        </row>
        <row r="1027">
          <cell r="A1027" t="str">
            <v/>
          </cell>
          <cell r="B1027" t="str">
            <v/>
          </cell>
          <cell r="C1027">
            <v>0</v>
          </cell>
          <cell r="D1027">
            <v>0</v>
          </cell>
        </row>
        <row r="1028">
          <cell r="A1028" t="str">
            <v/>
          </cell>
          <cell r="B1028" t="str">
            <v/>
          </cell>
          <cell r="C1028">
            <v>0</v>
          </cell>
          <cell r="D1028">
            <v>0</v>
          </cell>
        </row>
        <row r="1029">
          <cell r="A1029" t="str">
            <v/>
          </cell>
          <cell r="B1029" t="str">
            <v/>
          </cell>
          <cell r="C1029">
            <v>0</v>
          </cell>
          <cell r="D1029">
            <v>0</v>
          </cell>
        </row>
        <row r="1030">
          <cell r="A1030" t="str">
            <v/>
          </cell>
          <cell r="B1030" t="str">
            <v/>
          </cell>
          <cell r="C1030">
            <v>0</v>
          </cell>
          <cell r="D1030">
            <v>0</v>
          </cell>
        </row>
        <row r="1031">
          <cell r="A1031" t="str">
            <v/>
          </cell>
          <cell r="B1031" t="str">
            <v/>
          </cell>
          <cell r="C1031">
            <v>0</v>
          </cell>
          <cell r="D1031">
            <v>0</v>
          </cell>
        </row>
        <row r="1032">
          <cell r="A1032" t="str">
            <v/>
          </cell>
          <cell r="B1032" t="str">
            <v/>
          </cell>
          <cell r="C1032">
            <v>0</v>
          </cell>
          <cell r="D1032">
            <v>0</v>
          </cell>
        </row>
        <row r="1033">
          <cell r="A1033" t="str">
            <v/>
          </cell>
          <cell r="B1033" t="str">
            <v/>
          </cell>
          <cell r="C1033">
            <v>0</v>
          </cell>
          <cell r="D1033">
            <v>0</v>
          </cell>
        </row>
        <row r="1034">
          <cell r="A1034" t="str">
            <v/>
          </cell>
          <cell r="B1034" t="str">
            <v/>
          </cell>
          <cell r="C1034">
            <v>0</v>
          </cell>
          <cell r="D1034">
            <v>0</v>
          </cell>
        </row>
        <row r="1035">
          <cell r="A1035" t="str">
            <v/>
          </cell>
          <cell r="B1035" t="str">
            <v/>
          </cell>
          <cell r="C1035">
            <v>0</v>
          </cell>
          <cell r="D1035">
            <v>0</v>
          </cell>
        </row>
        <row r="1036">
          <cell r="A1036" t="str">
            <v/>
          </cell>
          <cell r="B1036" t="str">
            <v/>
          </cell>
          <cell r="C1036">
            <v>0</v>
          </cell>
          <cell r="D1036">
            <v>0</v>
          </cell>
        </row>
        <row r="1037">
          <cell r="A1037" t="str">
            <v/>
          </cell>
          <cell r="B1037" t="str">
            <v/>
          </cell>
          <cell r="C1037">
            <v>0</v>
          </cell>
          <cell r="D1037">
            <v>0</v>
          </cell>
        </row>
        <row r="1038">
          <cell r="A1038" t="str">
            <v/>
          </cell>
          <cell r="B1038" t="str">
            <v/>
          </cell>
          <cell r="C1038">
            <v>0</v>
          </cell>
          <cell r="D1038">
            <v>0</v>
          </cell>
        </row>
        <row r="1039">
          <cell r="A1039" t="str">
            <v/>
          </cell>
          <cell r="B1039" t="str">
            <v/>
          </cell>
          <cell r="C1039">
            <v>0</v>
          </cell>
          <cell r="D1039">
            <v>0</v>
          </cell>
        </row>
        <row r="1040">
          <cell r="A1040" t="str">
            <v/>
          </cell>
          <cell r="B1040" t="str">
            <v/>
          </cell>
          <cell r="C1040">
            <v>0</v>
          </cell>
          <cell r="D1040">
            <v>0</v>
          </cell>
        </row>
        <row r="1041">
          <cell r="A1041" t="str">
            <v/>
          </cell>
          <cell r="B1041" t="str">
            <v/>
          </cell>
          <cell r="C1041">
            <v>0</v>
          </cell>
          <cell r="D1041">
            <v>0</v>
          </cell>
        </row>
        <row r="1042">
          <cell r="A1042" t="str">
            <v/>
          </cell>
          <cell r="B1042" t="str">
            <v/>
          </cell>
          <cell r="C1042">
            <v>0</v>
          </cell>
          <cell r="D1042">
            <v>0</v>
          </cell>
        </row>
        <row r="1043">
          <cell r="A1043" t="str">
            <v/>
          </cell>
          <cell r="B1043" t="str">
            <v/>
          </cell>
          <cell r="C1043">
            <v>0</v>
          </cell>
          <cell r="D1043">
            <v>0</v>
          </cell>
        </row>
        <row r="1044">
          <cell r="A1044" t="str">
            <v/>
          </cell>
          <cell r="B1044" t="str">
            <v/>
          </cell>
          <cell r="C1044">
            <v>0</v>
          </cell>
          <cell r="D1044">
            <v>0</v>
          </cell>
        </row>
        <row r="1045">
          <cell r="A1045" t="str">
            <v/>
          </cell>
          <cell r="B1045" t="str">
            <v/>
          </cell>
          <cell r="C1045">
            <v>0</v>
          </cell>
          <cell r="D1045">
            <v>0</v>
          </cell>
        </row>
        <row r="1046">
          <cell r="A1046" t="str">
            <v/>
          </cell>
          <cell r="B1046" t="str">
            <v/>
          </cell>
          <cell r="C1046">
            <v>0</v>
          </cell>
          <cell r="D1046">
            <v>0</v>
          </cell>
        </row>
        <row r="1047">
          <cell r="A1047" t="str">
            <v/>
          </cell>
          <cell r="B1047" t="str">
            <v/>
          </cell>
          <cell r="C1047">
            <v>0</v>
          </cell>
          <cell r="D1047">
            <v>0</v>
          </cell>
        </row>
        <row r="1048">
          <cell r="A1048" t="str">
            <v/>
          </cell>
          <cell r="B1048" t="str">
            <v/>
          </cell>
          <cell r="C1048">
            <v>0</v>
          </cell>
          <cell r="D1048">
            <v>0</v>
          </cell>
        </row>
        <row r="1049">
          <cell r="A1049" t="str">
            <v/>
          </cell>
          <cell r="B1049" t="str">
            <v/>
          </cell>
          <cell r="C1049">
            <v>0</v>
          </cell>
          <cell r="D1049">
            <v>0</v>
          </cell>
        </row>
        <row r="1050">
          <cell r="A1050" t="str">
            <v/>
          </cell>
          <cell r="B1050" t="str">
            <v/>
          </cell>
          <cell r="C1050">
            <v>0</v>
          </cell>
          <cell r="D1050">
            <v>0</v>
          </cell>
        </row>
        <row r="1051">
          <cell r="A1051" t="str">
            <v/>
          </cell>
          <cell r="B1051" t="str">
            <v/>
          </cell>
          <cell r="C1051">
            <v>0</v>
          </cell>
          <cell r="D1051">
            <v>0</v>
          </cell>
        </row>
        <row r="1052">
          <cell r="A1052" t="str">
            <v/>
          </cell>
          <cell r="B1052" t="str">
            <v/>
          </cell>
          <cell r="C1052">
            <v>0</v>
          </cell>
          <cell r="D1052">
            <v>0</v>
          </cell>
        </row>
        <row r="1053">
          <cell r="A1053" t="str">
            <v/>
          </cell>
          <cell r="B1053" t="str">
            <v/>
          </cell>
          <cell r="C1053">
            <v>0</v>
          </cell>
          <cell r="D1053">
            <v>0</v>
          </cell>
        </row>
        <row r="1054">
          <cell r="A1054" t="str">
            <v/>
          </cell>
          <cell r="B1054" t="str">
            <v/>
          </cell>
          <cell r="C1054">
            <v>0</v>
          </cell>
          <cell r="D1054">
            <v>0</v>
          </cell>
        </row>
        <row r="1055">
          <cell r="A1055" t="str">
            <v/>
          </cell>
          <cell r="B1055" t="str">
            <v/>
          </cell>
          <cell r="C1055">
            <v>0</v>
          </cell>
          <cell r="D1055">
            <v>0</v>
          </cell>
        </row>
        <row r="1056">
          <cell r="A1056" t="str">
            <v/>
          </cell>
          <cell r="B1056" t="str">
            <v/>
          </cell>
          <cell r="C1056">
            <v>0</v>
          </cell>
          <cell r="D1056">
            <v>0</v>
          </cell>
        </row>
        <row r="1057">
          <cell r="A1057" t="str">
            <v/>
          </cell>
          <cell r="B1057" t="str">
            <v/>
          </cell>
          <cell r="C1057">
            <v>0</v>
          </cell>
          <cell r="D1057">
            <v>0</v>
          </cell>
        </row>
        <row r="1058">
          <cell r="A1058" t="str">
            <v/>
          </cell>
          <cell r="B1058" t="str">
            <v/>
          </cell>
          <cell r="C1058">
            <v>0</v>
          </cell>
          <cell r="D1058">
            <v>0</v>
          </cell>
        </row>
        <row r="1059">
          <cell r="A1059" t="str">
            <v/>
          </cell>
          <cell r="B1059" t="str">
            <v/>
          </cell>
          <cell r="C1059">
            <v>0</v>
          </cell>
          <cell r="D1059">
            <v>0</v>
          </cell>
        </row>
        <row r="1060">
          <cell r="A1060" t="str">
            <v/>
          </cell>
          <cell r="B1060" t="str">
            <v/>
          </cell>
          <cell r="C1060">
            <v>0</v>
          </cell>
          <cell r="D1060">
            <v>0</v>
          </cell>
        </row>
        <row r="1061">
          <cell r="A1061" t="str">
            <v/>
          </cell>
          <cell r="B1061" t="str">
            <v/>
          </cell>
          <cell r="C1061">
            <v>0</v>
          </cell>
          <cell r="D1061">
            <v>0</v>
          </cell>
        </row>
        <row r="1062">
          <cell r="A1062" t="str">
            <v/>
          </cell>
          <cell r="B1062" t="str">
            <v/>
          </cell>
          <cell r="C1062">
            <v>0</v>
          </cell>
          <cell r="D1062">
            <v>0</v>
          </cell>
        </row>
        <row r="1063">
          <cell r="A1063" t="str">
            <v/>
          </cell>
          <cell r="B1063" t="str">
            <v/>
          </cell>
          <cell r="C1063">
            <v>0</v>
          </cell>
          <cell r="D1063">
            <v>0</v>
          </cell>
        </row>
        <row r="1064">
          <cell r="A1064" t="str">
            <v/>
          </cell>
          <cell r="B1064" t="str">
            <v/>
          </cell>
          <cell r="C1064">
            <v>0</v>
          </cell>
          <cell r="D1064">
            <v>0</v>
          </cell>
        </row>
        <row r="1065">
          <cell r="A1065" t="str">
            <v/>
          </cell>
          <cell r="B1065" t="str">
            <v/>
          </cell>
          <cell r="C1065">
            <v>0</v>
          </cell>
          <cell r="D1065">
            <v>0</v>
          </cell>
        </row>
        <row r="1066">
          <cell r="A1066" t="str">
            <v/>
          </cell>
          <cell r="B1066" t="str">
            <v/>
          </cell>
          <cell r="C1066">
            <v>0</v>
          </cell>
          <cell r="D1066">
            <v>0</v>
          </cell>
        </row>
        <row r="1067">
          <cell r="A1067" t="str">
            <v/>
          </cell>
          <cell r="B1067" t="str">
            <v/>
          </cell>
          <cell r="C1067">
            <v>0</v>
          </cell>
          <cell r="D1067">
            <v>0</v>
          </cell>
        </row>
        <row r="1068">
          <cell r="A1068" t="str">
            <v/>
          </cell>
          <cell r="B1068" t="str">
            <v/>
          </cell>
          <cell r="C1068">
            <v>0</v>
          </cell>
          <cell r="D1068">
            <v>0</v>
          </cell>
        </row>
        <row r="1069">
          <cell r="A1069" t="str">
            <v/>
          </cell>
          <cell r="B1069" t="str">
            <v/>
          </cell>
          <cell r="C1069">
            <v>0</v>
          </cell>
          <cell r="D1069">
            <v>0</v>
          </cell>
        </row>
        <row r="1070">
          <cell r="A1070" t="str">
            <v/>
          </cell>
          <cell r="B1070" t="str">
            <v/>
          </cell>
          <cell r="C1070">
            <v>0</v>
          </cell>
          <cell r="D1070">
            <v>0</v>
          </cell>
        </row>
        <row r="1071">
          <cell r="A1071" t="str">
            <v/>
          </cell>
          <cell r="B1071" t="str">
            <v/>
          </cell>
          <cell r="C1071">
            <v>0</v>
          </cell>
          <cell r="D1071">
            <v>0</v>
          </cell>
        </row>
        <row r="1072">
          <cell r="A1072" t="str">
            <v/>
          </cell>
          <cell r="B1072" t="str">
            <v/>
          </cell>
          <cell r="C1072">
            <v>0</v>
          </cell>
          <cell r="D1072">
            <v>0</v>
          </cell>
        </row>
        <row r="1073">
          <cell r="A1073" t="str">
            <v/>
          </cell>
          <cell r="B1073" t="str">
            <v/>
          </cell>
          <cell r="C1073">
            <v>0</v>
          </cell>
          <cell r="D1073">
            <v>0</v>
          </cell>
        </row>
        <row r="1074">
          <cell r="A1074" t="str">
            <v/>
          </cell>
          <cell r="B1074" t="str">
            <v/>
          </cell>
          <cell r="C1074">
            <v>0</v>
          </cell>
          <cell r="D1074">
            <v>0</v>
          </cell>
        </row>
        <row r="1075">
          <cell r="A1075" t="str">
            <v/>
          </cell>
          <cell r="B1075" t="str">
            <v/>
          </cell>
          <cell r="C1075">
            <v>0</v>
          </cell>
          <cell r="D1075">
            <v>0</v>
          </cell>
        </row>
        <row r="1076">
          <cell r="A1076" t="str">
            <v/>
          </cell>
          <cell r="B1076" t="str">
            <v/>
          </cell>
          <cell r="C1076">
            <v>0</v>
          </cell>
          <cell r="D1076">
            <v>0</v>
          </cell>
        </row>
        <row r="1077">
          <cell r="A1077" t="str">
            <v/>
          </cell>
          <cell r="B1077" t="str">
            <v/>
          </cell>
          <cell r="C1077">
            <v>0</v>
          </cell>
          <cell r="D1077">
            <v>0</v>
          </cell>
        </row>
        <row r="1078">
          <cell r="A1078" t="str">
            <v/>
          </cell>
          <cell r="B1078" t="str">
            <v/>
          </cell>
          <cell r="C1078">
            <v>0</v>
          </cell>
          <cell r="D1078">
            <v>0</v>
          </cell>
        </row>
        <row r="1079">
          <cell r="A1079" t="str">
            <v/>
          </cell>
          <cell r="B1079" t="str">
            <v/>
          </cell>
          <cell r="C1079">
            <v>0</v>
          </cell>
          <cell r="D1079">
            <v>0</v>
          </cell>
        </row>
        <row r="1080">
          <cell r="A1080" t="str">
            <v/>
          </cell>
          <cell r="B1080" t="str">
            <v/>
          </cell>
          <cell r="C1080">
            <v>0</v>
          </cell>
          <cell r="D1080">
            <v>0</v>
          </cell>
        </row>
        <row r="1081">
          <cell r="A1081" t="str">
            <v/>
          </cell>
          <cell r="B1081" t="str">
            <v/>
          </cell>
          <cell r="C1081">
            <v>0</v>
          </cell>
          <cell r="D1081">
            <v>0</v>
          </cell>
        </row>
        <row r="1082">
          <cell r="A1082" t="str">
            <v/>
          </cell>
          <cell r="B1082" t="str">
            <v/>
          </cell>
          <cell r="C1082">
            <v>0</v>
          </cell>
          <cell r="D1082">
            <v>0</v>
          </cell>
        </row>
        <row r="1083">
          <cell r="A1083" t="str">
            <v/>
          </cell>
          <cell r="B1083" t="str">
            <v/>
          </cell>
          <cell r="C1083">
            <v>0</v>
          </cell>
          <cell r="D1083">
            <v>0</v>
          </cell>
        </row>
        <row r="1084">
          <cell r="A1084" t="str">
            <v/>
          </cell>
          <cell r="B1084" t="str">
            <v/>
          </cell>
          <cell r="C1084">
            <v>0</v>
          </cell>
          <cell r="D1084">
            <v>0</v>
          </cell>
        </row>
        <row r="1085">
          <cell r="A1085" t="str">
            <v/>
          </cell>
          <cell r="B1085" t="str">
            <v/>
          </cell>
          <cell r="C1085">
            <v>0</v>
          </cell>
          <cell r="D1085">
            <v>0</v>
          </cell>
        </row>
        <row r="1086">
          <cell r="A1086" t="str">
            <v/>
          </cell>
          <cell r="B1086" t="str">
            <v/>
          </cell>
          <cell r="C1086">
            <v>0</v>
          </cell>
          <cell r="D1086">
            <v>0</v>
          </cell>
        </row>
        <row r="1087">
          <cell r="A1087" t="str">
            <v/>
          </cell>
          <cell r="B1087" t="str">
            <v/>
          </cell>
          <cell r="C1087">
            <v>0</v>
          </cell>
          <cell r="D1087">
            <v>0</v>
          </cell>
        </row>
        <row r="1088">
          <cell r="A1088" t="str">
            <v/>
          </cell>
          <cell r="B1088" t="str">
            <v/>
          </cell>
          <cell r="C1088">
            <v>0</v>
          </cell>
          <cell r="D1088">
            <v>0</v>
          </cell>
        </row>
        <row r="1089">
          <cell r="A1089" t="str">
            <v/>
          </cell>
          <cell r="B1089" t="str">
            <v/>
          </cell>
          <cell r="C1089">
            <v>0</v>
          </cell>
          <cell r="D1089">
            <v>0</v>
          </cell>
        </row>
        <row r="1090">
          <cell r="A1090" t="str">
            <v/>
          </cell>
          <cell r="B1090" t="str">
            <v/>
          </cell>
          <cell r="C1090">
            <v>0</v>
          </cell>
          <cell r="D1090">
            <v>0</v>
          </cell>
        </row>
        <row r="1091">
          <cell r="A1091" t="str">
            <v/>
          </cell>
          <cell r="B1091" t="str">
            <v/>
          </cell>
          <cell r="C1091">
            <v>0</v>
          </cell>
          <cell r="D1091">
            <v>0</v>
          </cell>
        </row>
        <row r="1092">
          <cell r="A1092" t="str">
            <v/>
          </cell>
          <cell r="B1092" t="str">
            <v/>
          </cell>
          <cell r="C1092">
            <v>0</v>
          </cell>
          <cell r="D1092">
            <v>0</v>
          </cell>
        </row>
        <row r="1093">
          <cell r="A1093" t="str">
            <v/>
          </cell>
          <cell r="B1093" t="str">
            <v/>
          </cell>
          <cell r="C1093">
            <v>0</v>
          </cell>
          <cell r="D1093">
            <v>0</v>
          </cell>
        </row>
        <row r="1094">
          <cell r="A1094" t="str">
            <v/>
          </cell>
          <cell r="B1094" t="str">
            <v/>
          </cell>
          <cell r="C1094">
            <v>0</v>
          </cell>
          <cell r="D1094">
            <v>0</v>
          </cell>
        </row>
        <row r="1095">
          <cell r="A1095" t="str">
            <v/>
          </cell>
          <cell r="B1095" t="str">
            <v/>
          </cell>
          <cell r="C1095">
            <v>0</v>
          </cell>
          <cell r="D1095">
            <v>0</v>
          </cell>
        </row>
        <row r="1096">
          <cell r="A1096" t="str">
            <v/>
          </cell>
          <cell r="B1096" t="str">
            <v/>
          </cell>
          <cell r="C1096">
            <v>0</v>
          </cell>
          <cell r="D1096">
            <v>0</v>
          </cell>
        </row>
        <row r="1097">
          <cell r="A1097" t="str">
            <v/>
          </cell>
          <cell r="B1097" t="str">
            <v/>
          </cell>
          <cell r="C1097">
            <v>0</v>
          </cell>
          <cell r="D1097">
            <v>0</v>
          </cell>
        </row>
        <row r="1098">
          <cell r="A1098" t="str">
            <v/>
          </cell>
          <cell r="B1098" t="str">
            <v/>
          </cell>
          <cell r="C1098">
            <v>0</v>
          </cell>
          <cell r="D1098">
            <v>0</v>
          </cell>
        </row>
        <row r="1099">
          <cell r="A1099" t="str">
            <v/>
          </cell>
          <cell r="B1099" t="str">
            <v/>
          </cell>
          <cell r="C1099">
            <v>0</v>
          </cell>
          <cell r="D1099">
            <v>0</v>
          </cell>
        </row>
        <row r="1100">
          <cell r="A1100" t="str">
            <v/>
          </cell>
          <cell r="B1100" t="str">
            <v/>
          </cell>
          <cell r="C1100">
            <v>0</v>
          </cell>
          <cell r="D1100">
            <v>0</v>
          </cell>
        </row>
        <row r="1101">
          <cell r="A1101" t="str">
            <v/>
          </cell>
          <cell r="B1101" t="str">
            <v/>
          </cell>
          <cell r="C1101">
            <v>0</v>
          </cell>
          <cell r="D1101">
            <v>0</v>
          </cell>
        </row>
        <row r="1102">
          <cell r="A1102" t="str">
            <v/>
          </cell>
          <cell r="B1102" t="str">
            <v/>
          </cell>
          <cell r="C1102">
            <v>0</v>
          </cell>
          <cell r="D1102">
            <v>0</v>
          </cell>
        </row>
        <row r="1103">
          <cell r="A1103" t="str">
            <v/>
          </cell>
          <cell r="B1103" t="str">
            <v/>
          </cell>
          <cell r="C1103">
            <v>0</v>
          </cell>
          <cell r="D1103">
            <v>0</v>
          </cell>
        </row>
        <row r="1104">
          <cell r="A1104" t="str">
            <v/>
          </cell>
          <cell r="B1104" t="str">
            <v/>
          </cell>
          <cell r="C1104">
            <v>0</v>
          </cell>
          <cell r="D1104">
            <v>0</v>
          </cell>
        </row>
        <row r="1105">
          <cell r="A1105" t="str">
            <v/>
          </cell>
          <cell r="B1105" t="str">
            <v/>
          </cell>
          <cell r="C1105">
            <v>0</v>
          </cell>
          <cell r="D1105">
            <v>0</v>
          </cell>
        </row>
        <row r="1106">
          <cell r="A1106" t="str">
            <v/>
          </cell>
          <cell r="B1106" t="str">
            <v/>
          </cell>
          <cell r="C1106">
            <v>0</v>
          </cell>
          <cell r="D1106">
            <v>0</v>
          </cell>
        </row>
        <row r="1107">
          <cell r="A1107" t="str">
            <v/>
          </cell>
          <cell r="B1107" t="str">
            <v/>
          </cell>
          <cell r="C1107">
            <v>0</v>
          </cell>
          <cell r="D1107">
            <v>0</v>
          </cell>
        </row>
        <row r="1108">
          <cell r="A1108" t="str">
            <v/>
          </cell>
          <cell r="B1108" t="str">
            <v/>
          </cell>
          <cell r="C1108">
            <v>0</v>
          </cell>
          <cell r="D1108">
            <v>0</v>
          </cell>
        </row>
        <row r="1109">
          <cell r="A1109" t="str">
            <v/>
          </cell>
          <cell r="B1109" t="str">
            <v/>
          </cell>
          <cell r="C1109">
            <v>0</v>
          </cell>
          <cell r="D1109">
            <v>0</v>
          </cell>
        </row>
        <row r="1110">
          <cell r="A1110" t="str">
            <v/>
          </cell>
          <cell r="B1110" t="str">
            <v/>
          </cell>
          <cell r="C1110">
            <v>0</v>
          </cell>
          <cell r="D1110">
            <v>0</v>
          </cell>
        </row>
        <row r="1111">
          <cell r="A1111" t="str">
            <v/>
          </cell>
          <cell r="B1111" t="str">
            <v/>
          </cell>
          <cell r="C1111">
            <v>0</v>
          </cell>
          <cell r="D1111">
            <v>0</v>
          </cell>
        </row>
        <row r="1112">
          <cell r="A1112" t="str">
            <v/>
          </cell>
          <cell r="B1112" t="str">
            <v/>
          </cell>
          <cell r="C1112">
            <v>0</v>
          </cell>
          <cell r="D1112">
            <v>0</v>
          </cell>
        </row>
        <row r="1113">
          <cell r="A1113" t="str">
            <v/>
          </cell>
          <cell r="B1113" t="str">
            <v/>
          </cell>
          <cell r="C1113">
            <v>0</v>
          </cell>
          <cell r="D1113">
            <v>0</v>
          </cell>
        </row>
        <row r="1114">
          <cell r="A1114" t="str">
            <v/>
          </cell>
          <cell r="B1114" t="str">
            <v/>
          </cell>
          <cell r="C1114">
            <v>0</v>
          </cell>
          <cell r="D1114">
            <v>0</v>
          </cell>
        </row>
        <row r="1115">
          <cell r="A1115" t="str">
            <v/>
          </cell>
          <cell r="B1115" t="str">
            <v/>
          </cell>
          <cell r="C1115">
            <v>0</v>
          </cell>
          <cell r="D1115">
            <v>0</v>
          </cell>
        </row>
        <row r="1116">
          <cell r="A1116" t="str">
            <v/>
          </cell>
          <cell r="B1116" t="str">
            <v/>
          </cell>
          <cell r="C1116">
            <v>0</v>
          </cell>
          <cell r="D1116">
            <v>0</v>
          </cell>
        </row>
        <row r="1117">
          <cell r="A1117" t="str">
            <v/>
          </cell>
          <cell r="B1117" t="str">
            <v/>
          </cell>
          <cell r="C1117">
            <v>0</v>
          </cell>
          <cell r="D1117">
            <v>0</v>
          </cell>
        </row>
        <row r="1118">
          <cell r="A1118" t="str">
            <v/>
          </cell>
          <cell r="B1118" t="str">
            <v/>
          </cell>
          <cell r="C1118">
            <v>0</v>
          </cell>
          <cell r="D1118">
            <v>0</v>
          </cell>
        </row>
        <row r="1119">
          <cell r="A1119" t="str">
            <v/>
          </cell>
          <cell r="B1119" t="str">
            <v/>
          </cell>
          <cell r="C1119">
            <v>0</v>
          </cell>
          <cell r="D1119">
            <v>0</v>
          </cell>
        </row>
        <row r="1120">
          <cell r="A1120" t="str">
            <v/>
          </cell>
          <cell r="B1120" t="str">
            <v/>
          </cell>
          <cell r="C1120">
            <v>0</v>
          </cell>
          <cell r="D1120">
            <v>0</v>
          </cell>
        </row>
        <row r="1121">
          <cell r="A1121" t="str">
            <v/>
          </cell>
          <cell r="B1121" t="str">
            <v/>
          </cell>
          <cell r="C1121">
            <v>0</v>
          </cell>
          <cell r="D1121">
            <v>0</v>
          </cell>
        </row>
        <row r="1122">
          <cell r="A1122" t="str">
            <v/>
          </cell>
          <cell r="B1122" t="str">
            <v/>
          </cell>
          <cell r="C1122">
            <v>0</v>
          </cell>
          <cell r="D1122">
            <v>0</v>
          </cell>
        </row>
        <row r="1123">
          <cell r="A1123" t="str">
            <v/>
          </cell>
          <cell r="B1123" t="str">
            <v/>
          </cell>
          <cell r="C1123">
            <v>0</v>
          </cell>
          <cell r="D1123">
            <v>0</v>
          </cell>
        </row>
        <row r="1124">
          <cell r="A1124" t="str">
            <v/>
          </cell>
          <cell r="B1124" t="str">
            <v/>
          </cell>
          <cell r="C1124">
            <v>0</v>
          </cell>
          <cell r="D1124">
            <v>0</v>
          </cell>
        </row>
        <row r="1125">
          <cell r="A1125" t="str">
            <v/>
          </cell>
          <cell r="B1125" t="str">
            <v/>
          </cell>
          <cell r="C1125">
            <v>0</v>
          </cell>
          <cell r="D1125">
            <v>0</v>
          </cell>
        </row>
        <row r="1126">
          <cell r="A1126" t="str">
            <v/>
          </cell>
          <cell r="B1126" t="str">
            <v/>
          </cell>
          <cell r="C1126">
            <v>0</v>
          </cell>
          <cell r="D1126">
            <v>0</v>
          </cell>
        </row>
        <row r="1127">
          <cell r="A1127" t="str">
            <v/>
          </cell>
          <cell r="B1127" t="str">
            <v/>
          </cell>
          <cell r="C1127">
            <v>0</v>
          </cell>
          <cell r="D1127">
            <v>0</v>
          </cell>
        </row>
        <row r="1128">
          <cell r="A1128" t="str">
            <v/>
          </cell>
          <cell r="B1128" t="str">
            <v/>
          </cell>
          <cell r="C1128">
            <v>0</v>
          </cell>
          <cell r="D1128">
            <v>0</v>
          </cell>
        </row>
        <row r="1129">
          <cell r="A1129" t="str">
            <v/>
          </cell>
          <cell r="B1129" t="str">
            <v/>
          </cell>
          <cell r="C1129">
            <v>0</v>
          </cell>
          <cell r="D1129">
            <v>0</v>
          </cell>
        </row>
        <row r="1130">
          <cell r="A1130" t="str">
            <v/>
          </cell>
          <cell r="B1130" t="str">
            <v/>
          </cell>
          <cell r="C1130">
            <v>0</v>
          </cell>
          <cell r="D1130">
            <v>0</v>
          </cell>
        </row>
        <row r="1131">
          <cell r="A1131" t="str">
            <v/>
          </cell>
          <cell r="B1131" t="str">
            <v/>
          </cell>
          <cell r="C1131">
            <v>0</v>
          </cell>
          <cell r="D1131">
            <v>0</v>
          </cell>
        </row>
        <row r="1132">
          <cell r="A1132" t="str">
            <v/>
          </cell>
          <cell r="B1132" t="str">
            <v/>
          </cell>
          <cell r="C1132">
            <v>0</v>
          </cell>
          <cell r="D1132">
            <v>0</v>
          </cell>
        </row>
        <row r="1133">
          <cell r="A1133" t="str">
            <v/>
          </cell>
          <cell r="B1133" t="str">
            <v/>
          </cell>
          <cell r="C1133">
            <v>0</v>
          </cell>
          <cell r="D1133">
            <v>0</v>
          </cell>
        </row>
        <row r="1134">
          <cell r="A1134" t="str">
            <v/>
          </cell>
          <cell r="B1134" t="str">
            <v/>
          </cell>
          <cell r="C1134">
            <v>0</v>
          </cell>
          <cell r="D1134">
            <v>0</v>
          </cell>
        </row>
        <row r="1135">
          <cell r="A1135" t="str">
            <v/>
          </cell>
          <cell r="B1135" t="str">
            <v/>
          </cell>
          <cell r="C1135">
            <v>0</v>
          </cell>
          <cell r="D1135">
            <v>0</v>
          </cell>
        </row>
        <row r="1136">
          <cell r="A1136" t="str">
            <v/>
          </cell>
          <cell r="B1136" t="str">
            <v/>
          </cell>
          <cell r="C1136">
            <v>0</v>
          </cell>
          <cell r="D1136">
            <v>0</v>
          </cell>
        </row>
        <row r="1137">
          <cell r="A1137" t="str">
            <v/>
          </cell>
          <cell r="B1137" t="str">
            <v/>
          </cell>
          <cell r="C1137">
            <v>0</v>
          </cell>
          <cell r="D1137">
            <v>0</v>
          </cell>
        </row>
        <row r="1138">
          <cell r="A1138" t="str">
            <v/>
          </cell>
          <cell r="B1138" t="str">
            <v/>
          </cell>
          <cell r="C1138">
            <v>0</v>
          </cell>
          <cell r="D1138">
            <v>0</v>
          </cell>
        </row>
        <row r="1139">
          <cell r="A1139" t="str">
            <v/>
          </cell>
          <cell r="B1139" t="str">
            <v/>
          </cell>
          <cell r="C1139">
            <v>0</v>
          </cell>
          <cell r="D1139">
            <v>0</v>
          </cell>
        </row>
        <row r="1140">
          <cell r="A1140" t="str">
            <v/>
          </cell>
          <cell r="B1140" t="str">
            <v/>
          </cell>
          <cell r="C1140">
            <v>0</v>
          </cell>
          <cell r="D1140">
            <v>0</v>
          </cell>
        </row>
        <row r="1141">
          <cell r="A1141" t="str">
            <v/>
          </cell>
          <cell r="B1141" t="str">
            <v/>
          </cell>
          <cell r="C1141">
            <v>0</v>
          </cell>
          <cell r="D1141">
            <v>0</v>
          </cell>
        </row>
        <row r="1142">
          <cell r="A1142" t="str">
            <v/>
          </cell>
          <cell r="B1142" t="str">
            <v/>
          </cell>
          <cell r="C1142">
            <v>0</v>
          </cell>
          <cell r="D1142">
            <v>0</v>
          </cell>
        </row>
        <row r="1143">
          <cell r="A1143" t="str">
            <v/>
          </cell>
          <cell r="B1143" t="str">
            <v/>
          </cell>
          <cell r="C1143">
            <v>0</v>
          </cell>
          <cell r="D1143">
            <v>0</v>
          </cell>
        </row>
        <row r="1144">
          <cell r="A1144" t="str">
            <v/>
          </cell>
          <cell r="B1144" t="str">
            <v/>
          </cell>
          <cell r="C1144">
            <v>0</v>
          </cell>
          <cell r="D1144">
            <v>0</v>
          </cell>
        </row>
        <row r="1145">
          <cell r="A1145" t="str">
            <v/>
          </cell>
          <cell r="B1145" t="str">
            <v/>
          </cell>
          <cell r="C1145">
            <v>0</v>
          </cell>
          <cell r="D1145">
            <v>0</v>
          </cell>
        </row>
        <row r="1146">
          <cell r="A1146" t="str">
            <v/>
          </cell>
          <cell r="B1146" t="str">
            <v/>
          </cell>
          <cell r="C1146">
            <v>0</v>
          </cell>
          <cell r="D1146">
            <v>0</v>
          </cell>
        </row>
        <row r="1147">
          <cell r="A1147" t="str">
            <v/>
          </cell>
          <cell r="B1147" t="str">
            <v/>
          </cell>
          <cell r="C1147">
            <v>0</v>
          </cell>
          <cell r="D1147">
            <v>0</v>
          </cell>
        </row>
        <row r="1148">
          <cell r="A1148" t="str">
            <v/>
          </cell>
          <cell r="B1148" t="str">
            <v/>
          </cell>
          <cell r="C1148">
            <v>0</v>
          </cell>
          <cell r="D1148">
            <v>0</v>
          </cell>
        </row>
        <row r="1149">
          <cell r="A1149" t="str">
            <v/>
          </cell>
          <cell r="B1149" t="str">
            <v/>
          </cell>
          <cell r="C1149">
            <v>0</v>
          </cell>
          <cell r="D1149">
            <v>0</v>
          </cell>
        </row>
        <row r="1150">
          <cell r="A1150" t="str">
            <v/>
          </cell>
          <cell r="B1150" t="str">
            <v/>
          </cell>
          <cell r="C1150">
            <v>0</v>
          </cell>
          <cell r="D1150">
            <v>0</v>
          </cell>
        </row>
        <row r="1151">
          <cell r="A1151" t="str">
            <v/>
          </cell>
          <cell r="B1151" t="str">
            <v/>
          </cell>
          <cell r="C1151">
            <v>0</v>
          </cell>
          <cell r="D1151">
            <v>0</v>
          </cell>
        </row>
        <row r="1152">
          <cell r="A1152" t="str">
            <v/>
          </cell>
          <cell r="B1152" t="str">
            <v/>
          </cell>
          <cell r="C1152">
            <v>0</v>
          </cell>
          <cell r="D1152">
            <v>0</v>
          </cell>
        </row>
        <row r="1153">
          <cell r="A1153" t="str">
            <v/>
          </cell>
          <cell r="B1153" t="str">
            <v/>
          </cell>
          <cell r="C1153">
            <v>0</v>
          </cell>
          <cell r="D1153">
            <v>0</v>
          </cell>
        </row>
        <row r="1154">
          <cell r="A1154" t="str">
            <v/>
          </cell>
          <cell r="B1154" t="str">
            <v/>
          </cell>
          <cell r="C1154">
            <v>0</v>
          </cell>
          <cell r="D1154">
            <v>0</v>
          </cell>
        </row>
        <row r="1155">
          <cell r="A1155" t="str">
            <v/>
          </cell>
          <cell r="B1155" t="str">
            <v/>
          </cell>
          <cell r="C1155">
            <v>0</v>
          </cell>
          <cell r="D1155">
            <v>0</v>
          </cell>
        </row>
        <row r="1156">
          <cell r="A1156" t="str">
            <v/>
          </cell>
          <cell r="B1156" t="str">
            <v/>
          </cell>
          <cell r="C1156">
            <v>0</v>
          </cell>
          <cell r="D1156">
            <v>0</v>
          </cell>
        </row>
        <row r="1157">
          <cell r="A1157" t="str">
            <v/>
          </cell>
          <cell r="B1157" t="str">
            <v/>
          </cell>
          <cell r="C1157">
            <v>0</v>
          </cell>
          <cell r="D1157">
            <v>0</v>
          </cell>
        </row>
        <row r="1158">
          <cell r="A1158" t="str">
            <v/>
          </cell>
          <cell r="B1158" t="str">
            <v/>
          </cell>
          <cell r="C1158">
            <v>0</v>
          </cell>
          <cell r="D1158">
            <v>0</v>
          </cell>
        </row>
        <row r="1159">
          <cell r="A1159" t="str">
            <v/>
          </cell>
          <cell r="B1159" t="str">
            <v/>
          </cell>
          <cell r="C1159">
            <v>0</v>
          </cell>
          <cell r="D1159">
            <v>0</v>
          </cell>
        </row>
        <row r="1160">
          <cell r="A1160" t="str">
            <v/>
          </cell>
          <cell r="B1160" t="str">
            <v/>
          </cell>
          <cell r="C1160">
            <v>0</v>
          </cell>
          <cell r="D1160">
            <v>0</v>
          </cell>
        </row>
        <row r="1161">
          <cell r="A1161" t="str">
            <v/>
          </cell>
          <cell r="B1161" t="str">
            <v/>
          </cell>
          <cell r="C1161">
            <v>0</v>
          </cell>
          <cell r="D1161">
            <v>0</v>
          </cell>
        </row>
        <row r="1162">
          <cell r="A1162" t="str">
            <v/>
          </cell>
          <cell r="B1162" t="str">
            <v/>
          </cell>
          <cell r="C1162">
            <v>0</v>
          </cell>
          <cell r="D1162">
            <v>0</v>
          </cell>
        </row>
        <row r="1163">
          <cell r="A1163" t="str">
            <v/>
          </cell>
          <cell r="B1163" t="str">
            <v/>
          </cell>
          <cell r="C1163">
            <v>0</v>
          </cell>
          <cell r="D1163">
            <v>0</v>
          </cell>
        </row>
        <row r="1164">
          <cell r="A1164" t="str">
            <v/>
          </cell>
          <cell r="B1164" t="str">
            <v/>
          </cell>
          <cell r="C1164">
            <v>0</v>
          </cell>
          <cell r="D1164">
            <v>0</v>
          </cell>
        </row>
        <row r="1165">
          <cell r="A1165" t="str">
            <v/>
          </cell>
          <cell r="B1165" t="str">
            <v/>
          </cell>
          <cell r="C1165">
            <v>0</v>
          </cell>
          <cell r="D1165">
            <v>0</v>
          </cell>
        </row>
        <row r="1166">
          <cell r="A1166" t="str">
            <v/>
          </cell>
          <cell r="B1166" t="str">
            <v/>
          </cell>
          <cell r="C1166">
            <v>0</v>
          </cell>
          <cell r="D1166">
            <v>0</v>
          </cell>
        </row>
        <row r="1167">
          <cell r="A1167" t="str">
            <v/>
          </cell>
          <cell r="B1167" t="str">
            <v/>
          </cell>
          <cell r="C1167">
            <v>0</v>
          </cell>
          <cell r="D1167">
            <v>0</v>
          </cell>
        </row>
        <row r="1168">
          <cell r="A1168" t="str">
            <v/>
          </cell>
          <cell r="B1168" t="str">
            <v/>
          </cell>
          <cell r="C1168">
            <v>0</v>
          </cell>
          <cell r="D1168">
            <v>0</v>
          </cell>
        </row>
        <row r="1169">
          <cell r="A1169" t="str">
            <v/>
          </cell>
          <cell r="B1169" t="str">
            <v/>
          </cell>
          <cell r="C1169">
            <v>0</v>
          </cell>
          <cell r="D1169">
            <v>0</v>
          </cell>
        </row>
        <row r="1170">
          <cell r="A1170" t="str">
            <v/>
          </cell>
          <cell r="B1170" t="str">
            <v/>
          </cell>
          <cell r="C1170">
            <v>0</v>
          </cell>
          <cell r="D1170">
            <v>0</v>
          </cell>
        </row>
        <row r="1171">
          <cell r="A1171" t="str">
            <v/>
          </cell>
          <cell r="B1171" t="str">
            <v/>
          </cell>
          <cell r="C1171">
            <v>0</v>
          </cell>
          <cell r="D1171">
            <v>0</v>
          </cell>
        </row>
        <row r="1172">
          <cell r="A1172" t="str">
            <v/>
          </cell>
          <cell r="B1172" t="str">
            <v/>
          </cell>
          <cell r="C1172">
            <v>0</v>
          </cell>
          <cell r="D1172">
            <v>0</v>
          </cell>
        </row>
        <row r="1173">
          <cell r="A1173" t="str">
            <v/>
          </cell>
          <cell r="B1173" t="str">
            <v/>
          </cell>
          <cell r="C1173">
            <v>0</v>
          </cell>
          <cell r="D1173">
            <v>0</v>
          </cell>
        </row>
        <row r="1174">
          <cell r="A1174" t="str">
            <v/>
          </cell>
          <cell r="B1174" t="str">
            <v/>
          </cell>
          <cell r="C1174">
            <v>0</v>
          </cell>
          <cell r="D1174">
            <v>0</v>
          </cell>
        </row>
        <row r="1175">
          <cell r="A1175" t="str">
            <v/>
          </cell>
          <cell r="B1175" t="str">
            <v/>
          </cell>
          <cell r="C1175">
            <v>0</v>
          </cell>
          <cell r="D1175">
            <v>0</v>
          </cell>
        </row>
        <row r="1176">
          <cell r="A1176" t="str">
            <v/>
          </cell>
          <cell r="B1176" t="str">
            <v/>
          </cell>
          <cell r="C1176">
            <v>0</v>
          </cell>
          <cell r="D1176">
            <v>0</v>
          </cell>
        </row>
        <row r="1177">
          <cell r="A1177" t="str">
            <v/>
          </cell>
          <cell r="B1177" t="str">
            <v/>
          </cell>
          <cell r="C1177">
            <v>0</v>
          </cell>
          <cell r="D1177">
            <v>0</v>
          </cell>
        </row>
        <row r="1178">
          <cell r="A1178" t="str">
            <v/>
          </cell>
          <cell r="B1178" t="str">
            <v/>
          </cell>
          <cell r="C1178">
            <v>0</v>
          </cell>
          <cell r="D1178">
            <v>0</v>
          </cell>
        </row>
        <row r="1179">
          <cell r="A1179" t="str">
            <v/>
          </cell>
          <cell r="B1179" t="str">
            <v/>
          </cell>
          <cell r="C1179">
            <v>0</v>
          </cell>
          <cell r="D1179">
            <v>0</v>
          </cell>
        </row>
        <row r="1180">
          <cell r="A1180" t="str">
            <v/>
          </cell>
          <cell r="B1180" t="str">
            <v/>
          </cell>
          <cell r="C1180">
            <v>0</v>
          </cell>
          <cell r="D1180">
            <v>0</v>
          </cell>
        </row>
        <row r="1181">
          <cell r="A1181" t="str">
            <v/>
          </cell>
          <cell r="B1181" t="str">
            <v/>
          </cell>
          <cell r="C1181">
            <v>0</v>
          </cell>
          <cell r="D1181">
            <v>0</v>
          </cell>
        </row>
        <row r="1182">
          <cell r="A1182" t="str">
            <v/>
          </cell>
          <cell r="B1182" t="str">
            <v/>
          </cell>
          <cell r="C1182">
            <v>0</v>
          </cell>
          <cell r="D1182">
            <v>0</v>
          </cell>
        </row>
        <row r="1183">
          <cell r="A1183" t="str">
            <v/>
          </cell>
          <cell r="B1183" t="str">
            <v/>
          </cell>
          <cell r="C1183">
            <v>0</v>
          </cell>
          <cell r="D1183">
            <v>0</v>
          </cell>
        </row>
        <row r="1184">
          <cell r="A1184" t="str">
            <v/>
          </cell>
          <cell r="B1184" t="str">
            <v/>
          </cell>
          <cell r="C1184">
            <v>0</v>
          </cell>
          <cell r="D1184">
            <v>0</v>
          </cell>
        </row>
        <row r="1185">
          <cell r="A1185" t="str">
            <v/>
          </cell>
          <cell r="B1185" t="str">
            <v/>
          </cell>
          <cell r="C1185">
            <v>0</v>
          </cell>
          <cell r="D1185">
            <v>0</v>
          </cell>
        </row>
        <row r="1186">
          <cell r="A1186" t="str">
            <v/>
          </cell>
          <cell r="B1186" t="str">
            <v/>
          </cell>
          <cell r="C1186">
            <v>0</v>
          </cell>
          <cell r="D1186">
            <v>0</v>
          </cell>
        </row>
        <row r="1187">
          <cell r="A1187" t="str">
            <v/>
          </cell>
          <cell r="B1187" t="str">
            <v/>
          </cell>
          <cell r="C1187">
            <v>0</v>
          </cell>
          <cell r="D1187">
            <v>0</v>
          </cell>
        </row>
        <row r="1188">
          <cell r="A1188" t="str">
            <v/>
          </cell>
          <cell r="B1188" t="str">
            <v/>
          </cell>
          <cell r="C1188">
            <v>0</v>
          </cell>
          <cell r="D1188">
            <v>0</v>
          </cell>
        </row>
        <row r="1189">
          <cell r="A1189" t="str">
            <v/>
          </cell>
          <cell r="B1189" t="str">
            <v/>
          </cell>
          <cell r="C1189">
            <v>0</v>
          </cell>
          <cell r="D1189">
            <v>0</v>
          </cell>
        </row>
        <row r="1190">
          <cell r="A1190" t="str">
            <v/>
          </cell>
          <cell r="B1190" t="str">
            <v/>
          </cell>
          <cell r="C1190">
            <v>0</v>
          </cell>
          <cell r="D1190">
            <v>0</v>
          </cell>
        </row>
        <row r="1191">
          <cell r="A1191" t="str">
            <v/>
          </cell>
          <cell r="B1191" t="str">
            <v/>
          </cell>
          <cell r="C1191">
            <v>0</v>
          </cell>
          <cell r="D1191">
            <v>0</v>
          </cell>
        </row>
        <row r="1192">
          <cell r="A1192" t="str">
            <v/>
          </cell>
          <cell r="B1192" t="str">
            <v/>
          </cell>
          <cell r="C1192">
            <v>0</v>
          </cell>
          <cell r="D1192">
            <v>0</v>
          </cell>
        </row>
        <row r="1193">
          <cell r="A1193" t="str">
            <v/>
          </cell>
          <cell r="B1193" t="str">
            <v/>
          </cell>
          <cell r="C1193">
            <v>0</v>
          </cell>
          <cell r="D1193">
            <v>0</v>
          </cell>
        </row>
        <row r="1194">
          <cell r="A1194" t="str">
            <v/>
          </cell>
          <cell r="B1194" t="str">
            <v/>
          </cell>
          <cell r="C1194">
            <v>0</v>
          </cell>
          <cell r="D1194">
            <v>0</v>
          </cell>
        </row>
        <row r="1195">
          <cell r="A1195" t="str">
            <v/>
          </cell>
          <cell r="B1195" t="str">
            <v/>
          </cell>
          <cell r="C1195">
            <v>0</v>
          </cell>
          <cell r="D1195">
            <v>0</v>
          </cell>
        </row>
        <row r="1196">
          <cell r="A1196" t="str">
            <v/>
          </cell>
          <cell r="B1196" t="str">
            <v/>
          </cell>
          <cell r="C1196">
            <v>0</v>
          </cell>
          <cell r="D1196">
            <v>0</v>
          </cell>
        </row>
        <row r="1197">
          <cell r="A1197" t="str">
            <v/>
          </cell>
          <cell r="B1197" t="str">
            <v/>
          </cell>
          <cell r="C1197">
            <v>0</v>
          </cell>
          <cell r="D1197">
            <v>0</v>
          </cell>
        </row>
        <row r="1198">
          <cell r="A1198" t="str">
            <v/>
          </cell>
          <cell r="B1198" t="str">
            <v/>
          </cell>
          <cell r="C1198">
            <v>0</v>
          </cell>
          <cell r="D1198">
            <v>0</v>
          </cell>
        </row>
        <row r="1199">
          <cell r="A1199" t="str">
            <v/>
          </cell>
          <cell r="B1199" t="str">
            <v/>
          </cell>
          <cell r="C1199">
            <v>0</v>
          </cell>
          <cell r="D1199">
            <v>0</v>
          </cell>
        </row>
        <row r="1200">
          <cell r="A1200" t="str">
            <v/>
          </cell>
          <cell r="B1200" t="str">
            <v/>
          </cell>
          <cell r="C1200">
            <v>0</v>
          </cell>
          <cell r="D1200">
            <v>0</v>
          </cell>
        </row>
        <row r="1201">
          <cell r="A1201" t="str">
            <v/>
          </cell>
          <cell r="B1201" t="str">
            <v/>
          </cell>
          <cell r="C1201">
            <v>0</v>
          </cell>
          <cell r="D1201">
            <v>0</v>
          </cell>
        </row>
        <row r="1202">
          <cell r="A1202" t="str">
            <v/>
          </cell>
          <cell r="B1202" t="str">
            <v/>
          </cell>
          <cell r="C1202">
            <v>0</v>
          </cell>
          <cell r="D1202">
            <v>0</v>
          </cell>
        </row>
        <row r="1203">
          <cell r="A1203" t="str">
            <v/>
          </cell>
          <cell r="B1203" t="str">
            <v/>
          </cell>
          <cell r="C1203">
            <v>0</v>
          </cell>
          <cell r="D1203">
            <v>0</v>
          </cell>
        </row>
        <row r="1204">
          <cell r="A1204" t="str">
            <v/>
          </cell>
          <cell r="B1204" t="str">
            <v/>
          </cell>
          <cell r="C1204">
            <v>0</v>
          </cell>
          <cell r="D1204">
            <v>0</v>
          </cell>
        </row>
        <row r="1205">
          <cell r="A1205" t="str">
            <v/>
          </cell>
          <cell r="B1205" t="str">
            <v/>
          </cell>
          <cell r="C1205">
            <v>0</v>
          </cell>
          <cell r="D1205">
            <v>0</v>
          </cell>
        </row>
        <row r="1206">
          <cell r="A1206" t="str">
            <v/>
          </cell>
          <cell r="B1206" t="str">
            <v/>
          </cell>
          <cell r="C1206">
            <v>0</v>
          </cell>
          <cell r="D1206">
            <v>0</v>
          </cell>
        </row>
        <row r="1207">
          <cell r="A1207" t="str">
            <v/>
          </cell>
          <cell r="B1207" t="str">
            <v/>
          </cell>
          <cell r="C1207">
            <v>0</v>
          </cell>
          <cell r="D1207">
            <v>0</v>
          </cell>
        </row>
        <row r="1208">
          <cell r="A1208" t="str">
            <v/>
          </cell>
          <cell r="B1208" t="str">
            <v/>
          </cell>
          <cell r="C1208">
            <v>0</v>
          </cell>
          <cell r="D1208">
            <v>0</v>
          </cell>
        </row>
        <row r="1209">
          <cell r="A1209" t="str">
            <v/>
          </cell>
          <cell r="B1209" t="str">
            <v/>
          </cell>
          <cell r="C1209">
            <v>0</v>
          </cell>
          <cell r="D1209">
            <v>0</v>
          </cell>
        </row>
        <row r="1210">
          <cell r="A1210" t="str">
            <v/>
          </cell>
          <cell r="B1210" t="str">
            <v/>
          </cell>
          <cell r="C1210">
            <v>0</v>
          </cell>
          <cell r="D1210">
            <v>0</v>
          </cell>
        </row>
        <row r="1211">
          <cell r="A1211" t="str">
            <v/>
          </cell>
          <cell r="B1211" t="str">
            <v/>
          </cell>
          <cell r="C1211">
            <v>0</v>
          </cell>
          <cell r="D1211">
            <v>0</v>
          </cell>
        </row>
        <row r="1212">
          <cell r="A1212" t="str">
            <v/>
          </cell>
          <cell r="B1212" t="str">
            <v/>
          </cell>
          <cell r="C1212">
            <v>0</v>
          </cell>
          <cell r="D1212">
            <v>0</v>
          </cell>
        </row>
        <row r="1213">
          <cell r="A1213" t="str">
            <v/>
          </cell>
          <cell r="B1213" t="str">
            <v/>
          </cell>
          <cell r="C1213">
            <v>0</v>
          </cell>
          <cell r="D1213">
            <v>0</v>
          </cell>
        </row>
        <row r="1214">
          <cell r="A1214" t="str">
            <v/>
          </cell>
          <cell r="B1214" t="str">
            <v/>
          </cell>
          <cell r="C1214">
            <v>0</v>
          </cell>
          <cell r="D1214">
            <v>0</v>
          </cell>
        </row>
        <row r="1215">
          <cell r="A1215" t="str">
            <v/>
          </cell>
          <cell r="B1215" t="str">
            <v/>
          </cell>
          <cell r="C1215">
            <v>0</v>
          </cell>
          <cell r="D1215">
            <v>0</v>
          </cell>
        </row>
        <row r="1216">
          <cell r="A1216" t="str">
            <v/>
          </cell>
          <cell r="B1216" t="str">
            <v/>
          </cell>
          <cell r="C1216">
            <v>0</v>
          </cell>
          <cell r="D1216">
            <v>0</v>
          </cell>
        </row>
        <row r="1217">
          <cell r="A1217" t="str">
            <v/>
          </cell>
          <cell r="B1217" t="str">
            <v/>
          </cell>
          <cell r="C1217">
            <v>0</v>
          </cell>
          <cell r="D1217">
            <v>0</v>
          </cell>
        </row>
        <row r="1218">
          <cell r="A1218" t="str">
            <v/>
          </cell>
          <cell r="B1218" t="str">
            <v/>
          </cell>
          <cell r="C1218">
            <v>0</v>
          </cell>
          <cell r="D1218">
            <v>0</v>
          </cell>
        </row>
        <row r="1219">
          <cell r="A1219" t="str">
            <v/>
          </cell>
          <cell r="B1219" t="str">
            <v/>
          </cell>
          <cell r="C1219">
            <v>0</v>
          </cell>
          <cell r="D1219">
            <v>0</v>
          </cell>
        </row>
        <row r="1220">
          <cell r="A1220" t="str">
            <v/>
          </cell>
          <cell r="B1220" t="str">
            <v/>
          </cell>
          <cell r="C1220">
            <v>0</v>
          </cell>
          <cell r="D1220">
            <v>0</v>
          </cell>
        </row>
        <row r="1221">
          <cell r="A1221" t="str">
            <v/>
          </cell>
          <cell r="B1221" t="str">
            <v/>
          </cell>
          <cell r="C1221">
            <v>0</v>
          </cell>
          <cell r="D1221">
            <v>0</v>
          </cell>
        </row>
        <row r="1222">
          <cell r="A1222" t="str">
            <v/>
          </cell>
          <cell r="B1222" t="str">
            <v/>
          </cell>
          <cell r="C1222">
            <v>0</v>
          </cell>
          <cell r="D1222">
            <v>0</v>
          </cell>
        </row>
        <row r="1223">
          <cell r="A1223" t="str">
            <v/>
          </cell>
          <cell r="B1223" t="str">
            <v/>
          </cell>
          <cell r="C1223">
            <v>0</v>
          </cell>
          <cell r="D1223">
            <v>0</v>
          </cell>
        </row>
        <row r="1224">
          <cell r="A1224" t="str">
            <v/>
          </cell>
          <cell r="B1224" t="str">
            <v/>
          </cell>
          <cell r="C1224">
            <v>0</v>
          </cell>
          <cell r="D1224">
            <v>0</v>
          </cell>
        </row>
        <row r="1225">
          <cell r="A1225" t="str">
            <v/>
          </cell>
          <cell r="B1225" t="str">
            <v/>
          </cell>
          <cell r="C1225">
            <v>0</v>
          </cell>
          <cell r="D1225">
            <v>0</v>
          </cell>
        </row>
        <row r="1226">
          <cell r="A1226" t="str">
            <v/>
          </cell>
          <cell r="B1226" t="str">
            <v/>
          </cell>
          <cell r="C1226">
            <v>0</v>
          </cell>
          <cell r="D1226">
            <v>0</v>
          </cell>
        </row>
        <row r="1227">
          <cell r="A1227" t="str">
            <v/>
          </cell>
          <cell r="B1227" t="str">
            <v/>
          </cell>
          <cell r="C1227">
            <v>0</v>
          </cell>
          <cell r="D1227">
            <v>0</v>
          </cell>
        </row>
        <row r="1228">
          <cell r="A1228" t="str">
            <v/>
          </cell>
          <cell r="B1228" t="str">
            <v/>
          </cell>
          <cell r="C1228">
            <v>0</v>
          </cell>
          <cell r="D1228">
            <v>0</v>
          </cell>
        </row>
        <row r="1229">
          <cell r="A1229" t="str">
            <v/>
          </cell>
          <cell r="B1229" t="str">
            <v/>
          </cell>
          <cell r="C1229">
            <v>0</v>
          </cell>
          <cell r="D1229">
            <v>0</v>
          </cell>
        </row>
        <row r="1230">
          <cell r="A1230" t="str">
            <v/>
          </cell>
          <cell r="B1230" t="str">
            <v/>
          </cell>
          <cell r="C1230">
            <v>0</v>
          </cell>
          <cell r="D1230">
            <v>0</v>
          </cell>
        </row>
        <row r="1231">
          <cell r="A1231" t="str">
            <v/>
          </cell>
          <cell r="B1231" t="str">
            <v/>
          </cell>
          <cell r="C1231">
            <v>0</v>
          </cell>
          <cell r="D1231">
            <v>0</v>
          </cell>
        </row>
        <row r="1232">
          <cell r="A1232" t="str">
            <v/>
          </cell>
          <cell r="B1232" t="str">
            <v/>
          </cell>
          <cell r="C1232">
            <v>0</v>
          </cell>
          <cell r="D1232">
            <v>0</v>
          </cell>
        </row>
        <row r="1233">
          <cell r="A1233" t="str">
            <v/>
          </cell>
          <cell r="B1233" t="str">
            <v/>
          </cell>
          <cell r="C1233">
            <v>0</v>
          </cell>
          <cell r="D1233">
            <v>0</v>
          </cell>
        </row>
        <row r="1234">
          <cell r="A1234" t="str">
            <v/>
          </cell>
          <cell r="B1234" t="str">
            <v/>
          </cell>
          <cell r="C1234">
            <v>0</v>
          </cell>
          <cell r="D1234">
            <v>0</v>
          </cell>
        </row>
        <row r="1235">
          <cell r="A1235" t="str">
            <v/>
          </cell>
          <cell r="B1235" t="str">
            <v/>
          </cell>
          <cell r="C1235">
            <v>0</v>
          </cell>
          <cell r="D1235">
            <v>0</v>
          </cell>
        </row>
        <row r="1236">
          <cell r="A1236" t="str">
            <v/>
          </cell>
          <cell r="B1236" t="str">
            <v/>
          </cell>
          <cell r="C1236">
            <v>0</v>
          </cell>
          <cell r="D1236">
            <v>0</v>
          </cell>
        </row>
        <row r="1237">
          <cell r="A1237" t="str">
            <v/>
          </cell>
          <cell r="B1237" t="str">
            <v/>
          </cell>
          <cell r="C1237">
            <v>0</v>
          </cell>
          <cell r="D1237">
            <v>0</v>
          </cell>
        </row>
        <row r="1238">
          <cell r="A1238" t="str">
            <v/>
          </cell>
          <cell r="B1238" t="str">
            <v/>
          </cell>
          <cell r="C1238">
            <v>0</v>
          </cell>
          <cell r="D1238">
            <v>0</v>
          </cell>
        </row>
        <row r="1239">
          <cell r="A1239" t="str">
            <v/>
          </cell>
          <cell r="B1239" t="str">
            <v/>
          </cell>
          <cell r="C1239">
            <v>0</v>
          </cell>
          <cell r="D1239">
            <v>0</v>
          </cell>
        </row>
        <row r="1240">
          <cell r="A1240" t="str">
            <v/>
          </cell>
          <cell r="B1240" t="str">
            <v/>
          </cell>
          <cell r="C1240">
            <v>0</v>
          </cell>
          <cell r="D1240">
            <v>0</v>
          </cell>
        </row>
        <row r="1241">
          <cell r="A1241" t="str">
            <v/>
          </cell>
          <cell r="B1241" t="str">
            <v/>
          </cell>
          <cell r="C1241">
            <v>0</v>
          </cell>
          <cell r="D1241">
            <v>0</v>
          </cell>
        </row>
        <row r="1242">
          <cell r="A1242" t="str">
            <v/>
          </cell>
          <cell r="B1242" t="str">
            <v/>
          </cell>
          <cell r="C1242">
            <v>0</v>
          </cell>
          <cell r="D1242">
            <v>0</v>
          </cell>
        </row>
        <row r="1243">
          <cell r="A1243" t="str">
            <v/>
          </cell>
          <cell r="B1243" t="str">
            <v/>
          </cell>
          <cell r="C1243">
            <v>0</v>
          </cell>
          <cell r="D1243">
            <v>0</v>
          </cell>
        </row>
        <row r="1244">
          <cell r="A1244" t="str">
            <v/>
          </cell>
          <cell r="B1244" t="str">
            <v/>
          </cell>
          <cell r="C1244">
            <v>0</v>
          </cell>
          <cell r="D1244">
            <v>0</v>
          </cell>
        </row>
        <row r="1245">
          <cell r="A1245" t="str">
            <v/>
          </cell>
          <cell r="B1245" t="str">
            <v/>
          </cell>
          <cell r="C1245">
            <v>0</v>
          </cell>
          <cell r="D1245">
            <v>0</v>
          </cell>
        </row>
        <row r="1246">
          <cell r="A1246" t="str">
            <v/>
          </cell>
          <cell r="B1246" t="str">
            <v/>
          </cell>
          <cell r="C1246">
            <v>0</v>
          </cell>
          <cell r="D1246">
            <v>0</v>
          </cell>
        </row>
        <row r="1247">
          <cell r="A1247" t="str">
            <v/>
          </cell>
          <cell r="B1247" t="str">
            <v/>
          </cell>
          <cell r="C1247">
            <v>0</v>
          </cell>
          <cell r="D1247">
            <v>0</v>
          </cell>
        </row>
        <row r="1248">
          <cell r="A1248" t="str">
            <v/>
          </cell>
          <cell r="B1248" t="str">
            <v/>
          </cell>
          <cell r="C1248">
            <v>0</v>
          </cell>
          <cell r="D1248">
            <v>0</v>
          </cell>
        </row>
        <row r="1249">
          <cell r="A1249" t="str">
            <v/>
          </cell>
          <cell r="B1249" t="str">
            <v/>
          </cell>
          <cell r="C1249">
            <v>0</v>
          </cell>
          <cell r="D1249">
            <v>0</v>
          </cell>
        </row>
        <row r="1250">
          <cell r="A1250" t="str">
            <v/>
          </cell>
          <cell r="B1250" t="str">
            <v/>
          </cell>
          <cell r="C1250">
            <v>0</v>
          </cell>
          <cell r="D1250">
            <v>0</v>
          </cell>
        </row>
        <row r="1251">
          <cell r="A1251" t="str">
            <v/>
          </cell>
          <cell r="B1251" t="str">
            <v/>
          </cell>
          <cell r="C1251">
            <v>0</v>
          </cell>
          <cell r="D1251">
            <v>0</v>
          </cell>
        </row>
        <row r="1252">
          <cell r="A1252" t="str">
            <v/>
          </cell>
          <cell r="B1252" t="str">
            <v/>
          </cell>
          <cell r="C1252">
            <v>0</v>
          </cell>
          <cell r="D1252">
            <v>0</v>
          </cell>
        </row>
        <row r="1253">
          <cell r="A1253" t="str">
            <v/>
          </cell>
          <cell r="B1253" t="str">
            <v/>
          </cell>
          <cell r="C1253">
            <v>0</v>
          </cell>
          <cell r="D1253">
            <v>0</v>
          </cell>
        </row>
        <row r="1254">
          <cell r="A1254" t="str">
            <v/>
          </cell>
          <cell r="B1254" t="str">
            <v/>
          </cell>
          <cell r="C1254">
            <v>0</v>
          </cell>
          <cell r="D1254">
            <v>0</v>
          </cell>
        </row>
        <row r="1255">
          <cell r="A1255" t="str">
            <v/>
          </cell>
          <cell r="B1255" t="str">
            <v/>
          </cell>
          <cell r="C1255">
            <v>0</v>
          </cell>
          <cell r="D1255">
            <v>0</v>
          </cell>
        </row>
        <row r="1256">
          <cell r="A1256" t="str">
            <v/>
          </cell>
          <cell r="B1256" t="str">
            <v/>
          </cell>
          <cell r="C1256">
            <v>0</v>
          </cell>
          <cell r="D1256">
            <v>0</v>
          </cell>
        </row>
        <row r="1257">
          <cell r="A1257" t="str">
            <v/>
          </cell>
          <cell r="B1257" t="str">
            <v/>
          </cell>
          <cell r="C1257">
            <v>0</v>
          </cell>
          <cell r="D1257">
            <v>0</v>
          </cell>
        </row>
        <row r="1258">
          <cell r="A1258" t="str">
            <v/>
          </cell>
          <cell r="B1258" t="str">
            <v/>
          </cell>
          <cell r="C1258">
            <v>0</v>
          </cell>
          <cell r="D1258">
            <v>0</v>
          </cell>
        </row>
        <row r="1259">
          <cell r="A1259" t="str">
            <v/>
          </cell>
          <cell r="B1259" t="str">
            <v/>
          </cell>
          <cell r="C1259">
            <v>0</v>
          </cell>
          <cell r="D1259">
            <v>0</v>
          </cell>
        </row>
        <row r="1260">
          <cell r="A1260" t="str">
            <v/>
          </cell>
          <cell r="B1260" t="str">
            <v/>
          </cell>
          <cell r="C1260">
            <v>0</v>
          </cell>
          <cell r="D1260">
            <v>0</v>
          </cell>
        </row>
        <row r="1261">
          <cell r="A1261" t="str">
            <v/>
          </cell>
          <cell r="B1261" t="str">
            <v/>
          </cell>
          <cell r="C1261">
            <v>0</v>
          </cell>
          <cell r="D1261">
            <v>0</v>
          </cell>
        </row>
        <row r="1262">
          <cell r="A1262" t="str">
            <v/>
          </cell>
          <cell r="B1262" t="str">
            <v/>
          </cell>
          <cell r="C1262">
            <v>0</v>
          </cell>
          <cell r="D1262">
            <v>0</v>
          </cell>
        </row>
        <row r="1263">
          <cell r="A1263" t="str">
            <v/>
          </cell>
          <cell r="B1263" t="str">
            <v/>
          </cell>
          <cell r="C1263">
            <v>0</v>
          </cell>
          <cell r="D1263">
            <v>0</v>
          </cell>
        </row>
        <row r="1264">
          <cell r="A1264" t="str">
            <v/>
          </cell>
          <cell r="B1264" t="str">
            <v/>
          </cell>
          <cell r="C1264">
            <v>0</v>
          </cell>
          <cell r="D1264">
            <v>0</v>
          </cell>
        </row>
        <row r="1265">
          <cell r="A1265" t="str">
            <v/>
          </cell>
          <cell r="B1265" t="str">
            <v/>
          </cell>
          <cell r="C1265">
            <v>0</v>
          </cell>
          <cell r="D1265">
            <v>0</v>
          </cell>
        </row>
        <row r="1266">
          <cell r="A1266" t="str">
            <v/>
          </cell>
          <cell r="B1266" t="str">
            <v/>
          </cell>
          <cell r="C1266">
            <v>0</v>
          </cell>
          <cell r="D1266">
            <v>0</v>
          </cell>
        </row>
        <row r="1267">
          <cell r="A1267" t="str">
            <v/>
          </cell>
          <cell r="B1267" t="str">
            <v/>
          </cell>
          <cell r="C1267">
            <v>0</v>
          </cell>
          <cell r="D1267">
            <v>0</v>
          </cell>
        </row>
        <row r="1268">
          <cell r="A1268" t="str">
            <v/>
          </cell>
          <cell r="B1268" t="str">
            <v/>
          </cell>
          <cell r="C1268">
            <v>0</v>
          </cell>
          <cell r="D1268">
            <v>0</v>
          </cell>
        </row>
        <row r="1269">
          <cell r="A1269" t="str">
            <v/>
          </cell>
          <cell r="B1269" t="str">
            <v/>
          </cell>
          <cell r="C1269">
            <v>0</v>
          </cell>
          <cell r="D1269">
            <v>0</v>
          </cell>
        </row>
        <row r="1270">
          <cell r="A1270" t="str">
            <v/>
          </cell>
          <cell r="B1270" t="str">
            <v/>
          </cell>
          <cell r="C1270">
            <v>0</v>
          </cell>
          <cell r="D1270">
            <v>0</v>
          </cell>
        </row>
        <row r="1271">
          <cell r="A1271" t="str">
            <v/>
          </cell>
          <cell r="B1271" t="str">
            <v/>
          </cell>
          <cell r="C1271">
            <v>0</v>
          </cell>
          <cell r="D1271">
            <v>0</v>
          </cell>
        </row>
        <row r="1272">
          <cell r="A1272" t="str">
            <v/>
          </cell>
          <cell r="B1272" t="str">
            <v/>
          </cell>
          <cell r="C1272">
            <v>0</v>
          </cell>
          <cell r="D1272">
            <v>0</v>
          </cell>
        </row>
        <row r="1273">
          <cell r="A1273" t="str">
            <v/>
          </cell>
          <cell r="B1273" t="str">
            <v/>
          </cell>
          <cell r="C1273">
            <v>0</v>
          </cell>
          <cell r="D1273">
            <v>0</v>
          </cell>
        </row>
        <row r="1274">
          <cell r="A1274" t="str">
            <v/>
          </cell>
          <cell r="B1274" t="str">
            <v/>
          </cell>
          <cell r="C1274">
            <v>0</v>
          </cell>
          <cell r="D1274">
            <v>0</v>
          </cell>
        </row>
        <row r="1275">
          <cell r="A1275" t="str">
            <v/>
          </cell>
          <cell r="B1275" t="str">
            <v/>
          </cell>
          <cell r="C1275">
            <v>0</v>
          </cell>
          <cell r="D1275">
            <v>0</v>
          </cell>
        </row>
        <row r="1276">
          <cell r="A1276" t="str">
            <v/>
          </cell>
          <cell r="B1276" t="str">
            <v/>
          </cell>
          <cell r="C1276">
            <v>0</v>
          </cell>
          <cell r="D1276">
            <v>0</v>
          </cell>
        </row>
        <row r="1277">
          <cell r="A1277" t="str">
            <v/>
          </cell>
          <cell r="B1277" t="str">
            <v/>
          </cell>
          <cell r="C1277">
            <v>0</v>
          </cell>
          <cell r="D1277">
            <v>0</v>
          </cell>
        </row>
        <row r="1278">
          <cell r="A1278" t="str">
            <v/>
          </cell>
          <cell r="B1278" t="str">
            <v/>
          </cell>
          <cell r="C1278">
            <v>0</v>
          </cell>
          <cell r="D1278">
            <v>0</v>
          </cell>
        </row>
        <row r="1279">
          <cell r="A1279" t="str">
            <v/>
          </cell>
          <cell r="B1279" t="str">
            <v/>
          </cell>
          <cell r="C1279">
            <v>0</v>
          </cell>
          <cell r="D1279">
            <v>0</v>
          </cell>
        </row>
        <row r="1280">
          <cell r="A1280" t="str">
            <v/>
          </cell>
          <cell r="B1280" t="str">
            <v/>
          </cell>
          <cell r="C1280">
            <v>0</v>
          </cell>
          <cell r="D1280">
            <v>0</v>
          </cell>
        </row>
        <row r="1281">
          <cell r="A1281" t="str">
            <v/>
          </cell>
          <cell r="B1281" t="str">
            <v/>
          </cell>
          <cell r="C1281">
            <v>0</v>
          </cell>
          <cell r="D1281">
            <v>0</v>
          </cell>
        </row>
        <row r="1282">
          <cell r="A1282" t="str">
            <v/>
          </cell>
          <cell r="B1282" t="str">
            <v/>
          </cell>
          <cell r="C1282">
            <v>0</v>
          </cell>
          <cell r="D1282">
            <v>0</v>
          </cell>
        </row>
        <row r="1283">
          <cell r="A1283" t="str">
            <v/>
          </cell>
          <cell r="B1283" t="str">
            <v/>
          </cell>
          <cell r="C1283">
            <v>0</v>
          </cell>
          <cell r="D1283">
            <v>0</v>
          </cell>
        </row>
        <row r="1284">
          <cell r="A1284" t="str">
            <v/>
          </cell>
          <cell r="B1284" t="str">
            <v/>
          </cell>
          <cell r="C1284">
            <v>0</v>
          </cell>
          <cell r="D1284">
            <v>0</v>
          </cell>
        </row>
        <row r="1285">
          <cell r="A1285" t="str">
            <v/>
          </cell>
          <cell r="B1285" t="str">
            <v/>
          </cell>
          <cell r="C1285">
            <v>0</v>
          </cell>
          <cell r="D1285">
            <v>0</v>
          </cell>
        </row>
        <row r="1286">
          <cell r="A1286" t="str">
            <v/>
          </cell>
          <cell r="B1286" t="str">
            <v/>
          </cell>
          <cell r="C1286">
            <v>0</v>
          </cell>
          <cell r="D1286">
            <v>0</v>
          </cell>
        </row>
        <row r="1287">
          <cell r="A1287" t="str">
            <v/>
          </cell>
          <cell r="B1287" t="str">
            <v/>
          </cell>
          <cell r="C1287">
            <v>0</v>
          </cell>
          <cell r="D1287">
            <v>0</v>
          </cell>
        </row>
        <row r="1288">
          <cell r="A1288" t="str">
            <v/>
          </cell>
          <cell r="B1288" t="str">
            <v/>
          </cell>
          <cell r="C1288">
            <v>0</v>
          </cell>
          <cell r="D1288">
            <v>0</v>
          </cell>
        </row>
        <row r="1289">
          <cell r="A1289" t="str">
            <v/>
          </cell>
          <cell r="B1289" t="str">
            <v/>
          </cell>
          <cell r="C1289">
            <v>0</v>
          </cell>
          <cell r="D1289">
            <v>0</v>
          </cell>
        </row>
        <row r="1290">
          <cell r="A1290" t="str">
            <v/>
          </cell>
          <cell r="B1290" t="str">
            <v/>
          </cell>
          <cell r="C1290">
            <v>0</v>
          </cell>
          <cell r="D1290">
            <v>0</v>
          </cell>
        </row>
        <row r="1291">
          <cell r="A1291" t="str">
            <v/>
          </cell>
          <cell r="B1291" t="str">
            <v/>
          </cell>
          <cell r="C1291">
            <v>0</v>
          </cell>
          <cell r="D1291">
            <v>0</v>
          </cell>
        </row>
        <row r="1292">
          <cell r="A1292" t="str">
            <v/>
          </cell>
          <cell r="B1292" t="str">
            <v/>
          </cell>
          <cell r="C1292">
            <v>0</v>
          </cell>
          <cell r="D1292">
            <v>0</v>
          </cell>
        </row>
        <row r="1293">
          <cell r="A1293" t="str">
            <v/>
          </cell>
          <cell r="B1293" t="str">
            <v/>
          </cell>
          <cell r="C1293">
            <v>0</v>
          </cell>
          <cell r="D1293">
            <v>0</v>
          </cell>
        </row>
        <row r="1294">
          <cell r="A1294" t="str">
            <v/>
          </cell>
          <cell r="B1294" t="str">
            <v/>
          </cell>
          <cell r="C1294">
            <v>0</v>
          </cell>
          <cell r="D1294">
            <v>0</v>
          </cell>
        </row>
        <row r="1295">
          <cell r="A1295" t="str">
            <v/>
          </cell>
          <cell r="B1295" t="str">
            <v/>
          </cell>
          <cell r="C1295">
            <v>0</v>
          </cell>
          <cell r="D1295">
            <v>0</v>
          </cell>
        </row>
        <row r="1296">
          <cell r="A1296" t="str">
            <v/>
          </cell>
          <cell r="B1296" t="str">
            <v/>
          </cell>
          <cell r="C1296">
            <v>0</v>
          </cell>
          <cell r="D1296">
            <v>0</v>
          </cell>
        </row>
        <row r="1297">
          <cell r="A1297" t="str">
            <v/>
          </cell>
          <cell r="B1297" t="str">
            <v/>
          </cell>
          <cell r="C1297">
            <v>0</v>
          </cell>
          <cell r="D1297">
            <v>0</v>
          </cell>
        </row>
        <row r="1298">
          <cell r="A1298" t="str">
            <v/>
          </cell>
          <cell r="B1298" t="str">
            <v/>
          </cell>
          <cell r="C1298">
            <v>0</v>
          </cell>
          <cell r="D1298">
            <v>0</v>
          </cell>
        </row>
        <row r="1299">
          <cell r="A1299" t="str">
            <v/>
          </cell>
          <cell r="B1299" t="str">
            <v/>
          </cell>
          <cell r="C1299">
            <v>0</v>
          </cell>
          <cell r="D1299">
            <v>0</v>
          </cell>
        </row>
        <row r="1300">
          <cell r="A1300" t="str">
            <v/>
          </cell>
          <cell r="B1300" t="str">
            <v/>
          </cell>
          <cell r="C1300">
            <v>0</v>
          </cell>
          <cell r="D1300">
            <v>0</v>
          </cell>
        </row>
        <row r="1301">
          <cell r="A1301" t="str">
            <v/>
          </cell>
          <cell r="B1301" t="str">
            <v/>
          </cell>
          <cell r="C1301">
            <v>0</v>
          </cell>
          <cell r="D1301">
            <v>0</v>
          </cell>
        </row>
        <row r="1302">
          <cell r="A1302" t="str">
            <v/>
          </cell>
          <cell r="B1302" t="str">
            <v/>
          </cell>
          <cell r="C1302">
            <v>0</v>
          </cell>
          <cell r="D1302">
            <v>0</v>
          </cell>
        </row>
        <row r="1303">
          <cell r="A1303" t="str">
            <v/>
          </cell>
          <cell r="B1303" t="str">
            <v/>
          </cell>
          <cell r="C1303">
            <v>0</v>
          </cell>
          <cell r="D1303">
            <v>0</v>
          </cell>
        </row>
        <row r="1304">
          <cell r="A1304" t="str">
            <v/>
          </cell>
          <cell r="B1304" t="str">
            <v/>
          </cell>
          <cell r="C1304">
            <v>0</v>
          </cell>
          <cell r="D1304">
            <v>0</v>
          </cell>
        </row>
        <row r="1305">
          <cell r="A1305" t="str">
            <v/>
          </cell>
          <cell r="B1305" t="str">
            <v/>
          </cell>
          <cell r="C1305">
            <v>0</v>
          </cell>
          <cell r="D1305">
            <v>0</v>
          </cell>
        </row>
        <row r="1306">
          <cell r="A1306" t="str">
            <v/>
          </cell>
          <cell r="B1306" t="str">
            <v/>
          </cell>
          <cell r="C1306">
            <v>0</v>
          </cell>
          <cell r="D1306">
            <v>0</v>
          </cell>
        </row>
        <row r="1307">
          <cell r="A1307" t="str">
            <v/>
          </cell>
          <cell r="B1307" t="str">
            <v/>
          </cell>
          <cell r="C1307">
            <v>0</v>
          </cell>
          <cell r="D1307">
            <v>0</v>
          </cell>
        </row>
        <row r="1308">
          <cell r="A1308" t="str">
            <v/>
          </cell>
          <cell r="B1308" t="str">
            <v/>
          </cell>
          <cell r="C1308">
            <v>0</v>
          </cell>
          <cell r="D1308">
            <v>0</v>
          </cell>
        </row>
        <row r="1309">
          <cell r="A1309" t="str">
            <v/>
          </cell>
          <cell r="B1309" t="str">
            <v/>
          </cell>
          <cell r="C1309">
            <v>0</v>
          </cell>
          <cell r="D1309">
            <v>0</v>
          </cell>
        </row>
        <row r="1310">
          <cell r="A1310" t="str">
            <v/>
          </cell>
          <cell r="B1310" t="str">
            <v/>
          </cell>
          <cell r="C1310">
            <v>0</v>
          </cell>
          <cell r="D1310">
            <v>0</v>
          </cell>
        </row>
        <row r="1311">
          <cell r="A1311" t="str">
            <v/>
          </cell>
          <cell r="B1311" t="str">
            <v/>
          </cell>
          <cell r="C1311">
            <v>0</v>
          </cell>
          <cell r="D1311">
            <v>0</v>
          </cell>
        </row>
        <row r="1312">
          <cell r="A1312" t="str">
            <v/>
          </cell>
          <cell r="B1312" t="str">
            <v/>
          </cell>
          <cell r="C1312">
            <v>0</v>
          </cell>
          <cell r="D1312">
            <v>0</v>
          </cell>
        </row>
        <row r="1313">
          <cell r="A1313" t="str">
            <v/>
          </cell>
          <cell r="B1313" t="str">
            <v/>
          </cell>
          <cell r="C1313">
            <v>0</v>
          </cell>
          <cell r="D1313">
            <v>0</v>
          </cell>
        </row>
        <row r="1314">
          <cell r="A1314" t="str">
            <v/>
          </cell>
          <cell r="B1314" t="str">
            <v/>
          </cell>
          <cell r="C1314">
            <v>0</v>
          </cell>
          <cell r="D1314">
            <v>0</v>
          </cell>
        </row>
        <row r="1315">
          <cell r="A1315" t="str">
            <v/>
          </cell>
          <cell r="B1315" t="str">
            <v/>
          </cell>
          <cell r="C1315">
            <v>0</v>
          </cell>
          <cell r="D1315">
            <v>0</v>
          </cell>
        </row>
        <row r="1316">
          <cell r="A1316" t="str">
            <v/>
          </cell>
          <cell r="B1316" t="str">
            <v/>
          </cell>
          <cell r="C1316">
            <v>0</v>
          </cell>
          <cell r="D1316">
            <v>0</v>
          </cell>
        </row>
        <row r="1317">
          <cell r="A1317" t="str">
            <v/>
          </cell>
          <cell r="B1317" t="str">
            <v/>
          </cell>
          <cell r="C1317">
            <v>0</v>
          </cell>
          <cell r="D1317">
            <v>0</v>
          </cell>
        </row>
        <row r="1318">
          <cell r="A1318" t="str">
            <v/>
          </cell>
          <cell r="B1318" t="str">
            <v/>
          </cell>
          <cell r="C1318">
            <v>0</v>
          </cell>
          <cell r="D1318">
            <v>0</v>
          </cell>
        </row>
        <row r="1319">
          <cell r="A1319" t="str">
            <v/>
          </cell>
          <cell r="B1319" t="str">
            <v/>
          </cell>
          <cell r="C1319">
            <v>0</v>
          </cell>
          <cell r="D1319">
            <v>0</v>
          </cell>
        </row>
        <row r="1320">
          <cell r="A1320" t="str">
            <v/>
          </cell>
          <cell r="B1320" t="str">
            <v/>
          </cell>
          <cell r="C1320">
            <v>0</v>
          </cell>
          <cell r="D1320">
            <v>0</v>
          </cell>
        </row>
        <row r="1321">
          <cell r="A1321" t="str">
            <v/>
          </cell>
          <cell r="B1321" t="str">
            <v/>
          </cell>
          <cell r="C1321">
            <v>0</v>
          </cell>
          <cell r="D1321">
            <v>0</v>
          </cell>
        </row>
        <row r="1322">
          <cell r="A1322" t="str">
            <v/>
          </cell>
          <cell r="B1322" t="str">
            <v/>
          </cell>
          <cell r="C1322">
            <v>0</v>
          </cell>
          <cell r="D1322">
            <v>0</v>
          </cell>
        </row>
        <row r="1323">
          <cell r="A1323" t="str">
            <v/>
          </cell>
          <cell r="B1323" t="str">
            <v/>
          </cell>
          <cell r="C1323">
            <v>0</v>
          </cell>
          <cell r="D1323">
            <v>0</v>
          </cell>
        </row>
        <row r="1324">
          <cell r="A1324" t="str">
            <v/>
          </cell>
          <cell r="B1324" t="str">
            <v/>
          </cell>
          <cell r="C1324">
            <v>0</v>
          </cell>
          <cell r="D1324">
            <v>0</v>
          </cell>
        </row>
        <row r="1325">
          <cell r="A1325" t="str">
            <v/>
          </cell>
          <cell r="B1325" t="str">
            <v/>
          </cell>
          <cell r="C1325">
            <v>0</v>
          </cell>
          <cell r="D1325">
            <v>0</v>
          </cell>
        </row>
        <row r="1326">
          <cell r="A1326" t="str">
            <v/>
          </cell>
          <cell r="B1326" t="str">
            <v/>
          </cell>
          <cell r="C1326">
            <v>0</v>
          </cell>
          <cell r="D1326">
            <v>0</v>
          </cell>
        </row>
        <row r="1327">
          <cell r="A1327" t="str">
            <v/>
          </cell>
          <cell r="B1327" t="str">
            <v/>
          </cell>
          <cell r="C1327">
            <v>0</v>
          </cell>
          <cell r="D1327">
            <v>0</v>
          </cell>
        </row>
        <row r="1328">
          <cell r="A1328" t="str">
            <v/>
          </cell>
          <cell r="B1328" t="str">
            <v/>
          </cell>
          <cell r="C1328">
            <v>0</v>
          </cell>
          <cell r="D1328">
            <v>0</v>
          </cell>
        </row>
        <row r="1329">
          <cell r="A1329" t="str">
            <v/>
          </cell>
          <cell r="B1329" t="str">
            <v/>
          </cell>
          <cell r="C1329">
            <v>0</v>
          </cell>
          <cell r="D1329">
            <v>0</v>
          </cell>
        </row>
        <row r="1330">
          <cell r="A1330" t="str">
            <v/>
          </cell>
          <cell r="B1330" t="str">
            <v/>
          </cell>
          <cell r="C1330">
            <v>0</v>
          </cell>
          <cell r="D1330">
            <v>0</v>
          </cell>
        </row>
        <row r="1331">
          <cell r="A1331" t="str">
            <v/>
          </cell>
          <cell r="B1331" t="str">
            <v/>
          </cell>
          <cell r="C1331">
            <v>0</v>
          </cell>
          <cell r="D1331">
            <v>0</v>
          </cell>
        </row>
        <row r="1332">
          <cell r="A1332" t="str">
            <v/>
          </cell>
          <cell r="B1332" t="str">
            <v/>
          </cell>
          <cell r="C1332">
            <v>0</v>
          </cell>
          <cell r="D1332">
            <v>0</v>
          </cell>
        </row>
        <row r="1333">
          <cell r="A1333" t="str">
            <v/>
          </cell>
          <cell r="B1333" t="str">
            <v/>
          </cell>
          <cell r="C1333">
            <v>0</v>
          </cell>
          <cell r="D1333">
            <v>0</v>
          </cell>
        </row>
        <row r="1334">
          <cell r="A1334" t="str">
            <v/>
          </cell>
          <cell r="B1334" t="str">
            <v/>
          </cell>
          <cell r="C1334">
            <v>0</v>
          </cell>
          <cell r="D1334">
            <v>0</v>
          </cell>
        </row>
        <row r="1335">
          <cell r="A1335" t="str">
            <v/>
          </cell>
          <cell r="B1335" t="str">
            <v/>
          </cell>
          <cell r="C1335">
            <v>0</v>
          </cell>
          <cell r="D1335">
            <v>0</v>
          </cell>
        </row>
        <row r="1336">
          <cell r="A1336" t="str">
            <v/>
          </cell>
          <cell r="B1336" t="str">
            <v/>
          </cell>
          <cell r="C1336">
            <v>0</v>
          </cell>
          <cell r="D1336">
            <v>0</v>
          </cell>
        </row>
        <row r="1337">
          <cell r="A1337" t="str">
            <v/>
          </cell>
          <cell r="B1337" t="str">
            <v/>
          </cell>
          <cell r="C1337">
            <v>0</v>
          </cell>
          <cell r="D1337">
            <v>0</v>
          </cell>
        </row>
        <row r="1338">
          <cell r="A1338" t="str">
            <v/>
          </cell>
          <cell r="B1338" t="str">
            <v/>
          </cell>
          <cell r="C1338">
            <v>0</v>
          </cell>
          <cell r="D1338">
            <v>0</v>
          </cell>
        </row>
        <row r="1339">
          <cell r="A1339" t="str">
            <v/>
          </cell>
          <cell r="B1339" t="str">
            <v/>
          </cell>
          <cell r="C1339">
            <v>0</v>
          </cell>
          <cell r="D1339">
            <v>0</v>
          </cell>
        </row>
        <row r="1340">
          <cell r="A1340" t="str">
            <v/>
          </cell>
          <cell r="B1340" t="str">
            <v/>
          </cell>
          <cell r="C1340">
            <v>0</v>
          </cell>
          <cell r="D1340">
            <v>0</v>
          </cell>
        </row>
        <row r="1341">
          <cell r="A1341" t="str">
            <v/>
          </cell>
          <cell r="B1341" t="str">
            <v/>
          </cell>
          <cell r="C1341">
            <v>0</v>
          </cell>
          <cell r="D1341">
            <v>0</v>
          </cell>
        </row>
        <row r="1342">
          <cell r="A1342" t="str">
            <v/>
          </cell>
          <cell r="B1342" t="str">
            <v/>
          </cell>
          <cell r="C1342">
            <v>0</v>
          </cell>
          <cell r="D1342">
            <v>0</v>
          </cell>
        </row>
        <row r="1343">
          <cell r="A1343" t="str">
            <v/>
          </cell>
          <cell r="B1343" t="str">
            <v/>
          </cell>
          <cell r="C1343">
            <v>0</v>
          </cell>
          <cell r="D1343">
            <v>0</v>
          </cell>
        </row>
        <row r="1344">
          <cell r="A1344" t="str">
            <v/>
          </cell>
          <cell r="B1344" t="str">
            <v/>
          </cell>
          <cell r="C1344">
            <v>0</v>
          </cell>
          <cell r="D1344">
            <v>0</v>
          </cell>
        </row>
        <row r="1345">
          <cell r="A1345" t="str">
            <v/>
          </cell>
          <cell r="B1345" t="str">
            <v/>
          </cell>
          <cell r="C1345">
            <v>0</v>
          </cell>
          <cell r="D1345">
            <v>0</v>
          </cell>
        </row>
        <row r="1346">
          <cell r="A1346" t="str">
            <v/>
          </cell>
          <cell r="B1346" t="str">
            <v/>
          </cell>
          <cell r="C1346">
            <v>0</v>
          </cell>
          <cell r="D1346">
            <v>0</v>
          </cell>
        </row>
        <row r="1347">
          <cell r="A1347" t="str">
            <v/>
          </cell>
          <cell r="B1347" t="str">
            <v/>
          </cell>
          <cell r="C1347">
            <v>0</v>
          </cell>
          <cell r="D1347">
            <v>0</v>
          </cell>
        </row>
        <row r="1348">
          <cell r="A1348" t="str">
            <v/>
          </cell>
          <cell r="B1348" t="str">
            <v/>
          </cell>
          <cell r="C1348">
            <v>0</v>
          </cell>
          <cell r="D1348">
            <v>0</v>
          </cell>
        </row>
        <row r="1349">
          <cell r="A1349" t="str">
            <v/>
          </cell>
          <cell r="B1349" t="str">
            <v/>
          </cell>
          <cell r="C1349">
            <v>0</v>
          </cell>
          <cell r="D1349">
            <v>0</v>
          </cell>
        </row>
        <row r="1350">
          <cell r="A1350" t="str">
            <v/>
          </cell>
          <cell r="B1350" t="str">
            <v/>
          </cell>
          <cell r="C1350">
            <v>0</v>
          </cell>
          <cell r="D1350">
            <v>0</v>
          </cell>
        </row>
        <row r="1351">
          <cell r="A1351" t="str">
            <v/>
          </cell>
          <cell r="B1351" t="str">
            <v/>
          </cell>
          <cell r="C1351">
            <v>0</v>
          </cell>
          <cell r="D1351">
            <v>0</v>
          </cell>
        </row>
        <row r="1352">
          <cell r="A1352" t="str">
            <v/>
          </cell>
          <cell r="B1352" t="str">
            <v/>
          </cell>
          <cell r="C1352">
            <v>0</v>
          </cell>
          <cell r="D1352">
            <v>0</v>
          </cell>
        </row>
        <row r="1353">
          <cell r="A1353" t="str">
            <v/>
          </cell>
          <cell r="B1353" t="str">
            <v/>
          </cell>
          <cell r="C1353">
            <v>0</v>
          </cell>
          <cell r="D1353">
            <v>0</v>
          </cell>
        </row>
        <row r="1354">
          <cell r="A1354" t="str">
            <v/>
          </cell>
          <cell r="B1354" t="str">
            <v/>
          </cell>
          <cell r="C1354">
            <v>0</v>
          </cell>
          <cell r="D1354">
            <v>0</v>
          </cell>
        </row>
        <row r="1355">
          <cell r="A1355" t="str">
            <v/>
          </cell>
          <cell r="B1355" t="str">
            <v/>
          </cell>
          <cell r="C1355">
            <v>0</v>
          </cell>
          <cell r="D1355">
            <v>0</v>
          </cell>
        </row>
        <row r="1356">
          <cell r="A1356" t="str">
            <v/>
          </cell>
          <cell r="B1356" t="str">
            <v/>
          </cell>
          <cell r="C1356">
            <v>0</v>
          </cell>
          <cell r="D1356">
            <v>0</v>
          </cell>
        </row>
        <row r="1357">
          <cell r="A1357" t="str">
            <v/>
          </cell>
          <cell r="B1357" t="str">
            <v/>
          </cell>
          <cell r="C1357">
            <v>0</v>
          </cell>
          <cell r="D1357">
            <v>0</v>
          </cell>
        </row>
        <row r="1358">
          <cell r="A1358" t="str">
            <v/>
          </cell>
          <cell r="B1358" t="str">
            <v/>
          </cell>
          <cell r="C1358">
            <v>0</v>
          </cell>
          <cell r="D1358">
            <v>0</v>
          </cell>
        </row>
        <row r="1359">
          <cell r="A1359" t="str">
            <v/>
          </cell>
          <cell r="B1359" t="str">
            <v/>
          </cell>
          <cell r="C1359">
            <v>0</v>
          </cell>
          <cell r="D1359">
            <v>0</v>
          </cell>
        </row>
        <row r="1360">
          <cell r="A1360" t="str">
            <v/>
          </cell>
          <cell r="B1360" t="str">
            <v/>
          </cell>
          <cell r="C1360">
            <v>0</v>
          </cell>
          <cell r="D1360">
            <v>0</v>
          </cell>
        </row>
        <row r="1361">
          <cell r="A1361" t="str">
            <v/>
          </cell>
          <cell r="B1361" t="str">
            <v/>
          </cell>
          <cell r="C1361">
            <v>0</v>
          </cell>
          <cell r="D1361">
            <v>0</v>
          </cell>
        </row>
        <row r="1362">
          <cell r="A1362" t="str">
            <v/>
          </cell>
          <cell r="B1362" t="str">
            <v/>
          </cell>
          <cell r="C1362">
            <v>0</v>
          </cell>
          <cell r="D1362">
            <v>0</v>
          </cell>
        </row>
        <row r="1363">
          <cell r="A1363" t="str">
            <v/>
          </cell>
          <cell r="B1363" t="str">
            <v/>
          </cell>
          <cell r="C1363">
            <v>0</v>
          </cell>
          <cell r="D1363">
            <v>0</v>
          </cell>
        </row>
        <row r="1364">
          <cell r="A1364" t="str">
            <v/>
          </cell>
          <cell r="B1364" t="str">
            <v/>
          </cell>
          <cell r="C1364">
            <v>0</v>
          </cell>
          <cell r="D1364">
            <v>0</v>
          </cell>
        </row>
        <row r="1365">
          <cell r="A1365" t="str">
            <v/>
          </cell>
          <cell r="B1365" t="str">
            <v/>
          </cell>
          <cell r="C1365">
            <v>0</v>
          </cell>
          <cell r="D1365">
            <v>0</v>
          </cell>
        </row>
        <row r="1366">
          <cell r="A1366" t="str">
            <v/>
          </cell>
          <cell r="B1366" t="str">
            <v/>
          </cell>
          <cell r="C1366">
            <v>0</v>
          </cell>
          <cell r="D1366">
            <v>0</v>
          </cell>
        </row>
        <row r="1367">
          <cell r="A1367" t="str">
            <v/>
          </cell>
          <cell r="B1367" t="str">
            <v/>
          </cell>
          <cell r="C1367">
            <v>0</v>
          </cell>
          <cell r="D1367">
            <v>0</v>
          </cell>
        </row>
        <row r="1368">
          <cell r="A1368" t="str">
            <v/>
          </cell>
          <cell r="B1368" t="str">
            <v/>
          </cell>
          <cell r="C1368">
            <v>0</v>
          </cell>
          <cell r="D1368">
            <v>0</v>
          </cell>
        </row>
        <row r="1369">
          <cell r="A1369" t="str">
            <v/>
          </cell>
          <cell r="B1369" t="str">
            <v/>
          </cell>
          <cell r="C1369">
            <v>0</v>
          </cell>
          <cell r="D1369">
            <v>0</v>
          </cell>
        </row>
        <row r="1370">
          <cell r="A1370" t="str">
            <v/>
          </cell>
          <cell r="B1370" t="str">
            <v/>
          </cell>
          <cell r="C1370">
            <v>0</v>
          </cell>
          <cell r="D1370">
            <v>0</v>
          </cell>
        </row>
        <row r="1371">
          <cell r="A1371" t="str">
            <v/>
          </cell>
          <cell r="B1371" t="str">
            <v/>
          </cell>
          <cell r="C1371">
            <v>0</v>
          </cell>
          <cell r="D1371">
            <v>0</v>
          </cell>
        </row>
        <row r="1372">
          <cell r="A1372" t="str">
            <v/>
          </cell>
          <cell r="B1372" t="str">
            <v/>
          </cell>
          <cell r="C1372">
            <v>0</v>
          </cell>
          <cell r="D1372">
            <v>0</v>
          </cell>
        </row>
        <row r="1373">
          <cell r="A1373" t="str">
            <v/>
          </cell>
          <cell r="B1373" t="str">
            <v/>
          </cell>
          <cell r="C1373">
            <v>0</v>
          </cell>
          <cell r="D1373">
            <v>0</v>
          </cell>
        </row>
        <row r="1374">
          <cell r="A1374" t="str">
            <v/>
          </cell>
          <cell r="B1374" t="str">
            <v/>
          </cell>
          <cell r="C1374">
            <v>0</v>
          </cell>
          <cell r="D1374">
            <v>0</v>
          </cell>
        </row>
        <row r="1375">
          <cell r="A1375" t="str">
            <v/>
          </cell>
          <cell r="B1375" t="str">
            <v/>
          </cell>
          <cell r="C1375">
            <v>0</v>
          </cell>
          <cell r="D1375">
            <v>0</v>
          </cell>
        </row>
        <row r="1376">
          <cell r="A1376" t="str">
            <v/>
          </cell>
          <cell r="B1376" t="str">
            <v/>
          </cell>
          <cell r="C1376">
            <v>0</v>
          </cell>
          <cell r="D1376">
            <v>0</v>
          </cell>
        </row>
        <row r="1377">
          <cell r="A1377" t="str">
            <v/>
          </cell>
          <cell r="B1377" t="str">
            <v/>
          </cell>
          <cell r="C1377">
            <v>0</v>
          </cell>
          <cell r="D1377">
            <v>0</v>
          </cell>
        </row>
        <row r="1378">
          <cell r="A1378" t="str">
            <v/>
          </cell>
          <cell r="B1378" t="str">
            <v/>
          </cell>
          <cell r="C1378">
            <v>0</v>
          </cell>
          <cell r="D1378">
            <v>0</v>
          </cell>
        </row>
        <row r="1379">
          <cell r="A1379" t="str">
            <v/>
          </cell>
          <cell r="B1379" t="str">
            <v/>
          </cell>
          <cell r="C1379">
            <v>0</v>
          </cell>
          <cell r="D1379">
            <v>0</v>
          </cell>
        </row>
        <row r="1380">
          <cell r="A1380" t="str">
            <v/>
          </cell>
          <cell r="B1380" t="str">
            <v/>
          </cell>
          <cell r="C1380">
            <v>0</v>
          </cell>
          <cell r="D1380">
            <v>0</v>
          </cell>
        </row>
        <row r="1381">
          <cell r="A1381" t="str">
            <v/>
          </cell>
          <cell r="B1381" t="str">
            <v/>
          </cell>
          <cell r="C1381">
            <v>0</v>
          </cell>
          <cell r="D1381">
            <v>0</v>
          </cell>
        </row>
        <row r="1382">
          <cell r="A1382" t="str">
            <v/>
          </cell>
          <cell r="B1382" t="str">
            <v/>
          </cell>
          <cell r="C1382">
            <v>0</v>
          </cell>
          <cell r="D1382">
            <v>0</v>
          </cell>
        </row>
        <row r="1383">
          <cell r="A1383" t="str">
            <v/>
          </cell>
          <cell r="B1383" t="str">
            <v/>
          </cell>
          <cell r="C1383">
            <v>0</v>
          </cell>
          <cell r="D1383">
            <v>0</v>
          </cell>
        </row>
        <row r="1384">
          <cell r="A1384" t="str">
            <v/>
          </cell>
          <cell r="B1384" t="str">
            <v/>
          </cell>
          <cell r="C1384">
            <v>0</v>
          </cell>
          <cell r="D1384">
            <v>0</v>
          </cell>
        </row>
        <row r="1385">
          <cell r="A1385" t="str">
            <v/>
          </cell>
          <cell r="B1385" t="str">
            <v/>
          </cell>
          <cell r="C1385">
            <v>0</v>
          </cell>
          <cell r="D1385">
            <v>0</v>
          </cell>
        </row>
        <row r="1386">
          <cell r="A1386" t="str">
            <v/>
          </cell>
          <cell r="B1386" t="str">
            <v/>
          </cell>
          <cell r="C1386">
            <v>0</v>
          </cell>
          <cell r="D1386">
            <v>0</v>
          </cell>
        </row>
        <row r="1387">
          <cell r="A1387" t="str">
            <v/>
          </cell>
          <cell r="B1387" t="str">
            <v/>
          </cell>
          <cell r="C1387">
            <v>0</v>
          </cell>
          <cell r="D1387">
            <v>0</v>
          </cell>
        </row>
        <row r="1388">
          <cell r="A1388" t="str">
            <v/>
          </cell>
          <cell r="B1388" t="str">
            <v/>
          </cell>
          <cell r="C1388">
            <v>0</v>
          </cell>
          <cell r="D1388">
            <v>0</v>
          </cell>
        </row>
        <row r="1389">
          <cell r="A1389" t="str">
            <v/>
          </cell>
          <cell r="B1389" t="str">
            <v/>
          </cell>
          <cell r="C1389">
            <v>0</v>
          </cell>
          <cell r="D1389">
            <v>0</v>
          </cell>
        </row>
        <row r="1390">
          <cell r="A1390" t="str">
            <v/>
          </cell>
          <cell r="B1390" t="str">
            <v/>
          </cell>
          <cell r="C1390">
            <v>0</v>
          </cell>
          <cell r="D1390">
            <v>0</v>
          </cell>
        </row>
        <row r="1391">
          <cell r="A1391" t="str">
            <v/>
          </cell>
          <cell r="B1391" t="str">
            <v/>
          </cell>
          <cell r="C1391">
            <v>0</v>
          </cell>
          <cell r="D1391">
            <v>0</v>
          </cell>
        </row>
        <row r="1392">
          <cell r="A1392" t="str">
            <v/>
          </cell>
          <cell r="B1392" t="str">
            <v/>
          </cell>
          <cell r="C1392">
            <v>0</v>
          </cell>
          <cell r="D1392">
            <v>0</v>
          </cell>
        </row>
        <row r="1393">
          <cell r="A1393" t="str">
            <v/>
          </cell>
          <cell r="B1393" t="str">
            <v/>
          </cell>
          <cell r="C1393">
            <v>0</v>
          </cell>
          <cell r="D1393">
            <v>0</v>
          </cell>
        </row>
        <row r="1394">
          <cell r="A1394" t="str">
            <v/>
          </cell>
          <cell r="B1394" t="str">
            <v/>
          </cell>
          <cell r="C1394">
            <v>0</v>
          </cell>
          <cell r="D1394">
            <v>0</v>
          </cell>
        </row>
        <row r="1395">
          <cell r="A1395" t="str">
            <v/>
          </cell>
          <cell r="B1395" t="str">
            <v/>
          </cell>
          <cell r="C1395">
            <v>0</v>
          </cell>
          <cell r="D1395">
            <v>0</v>
          </cell>
        </row>
        <row r="1396">
          <cell r="A1396" t="str">
            <v/>
          </cell>
          <cell r="B1396" t="str">
            <v/>
          </cell>
          <cell r="C1396">
            <v>0</v>
          </cell>
          <cell r="D1396">
            <v>0</v>
          </cell>
        </row>
        <row r="1397">
          <cell r="A1397" t="str">
            <v/>
          </cell>
          <cell r="B1397" t="str">
            <v/>
          </cell>
          <cell r="C1397">
            <v>0</v>
          </cell>
          <cell r="D1397">
            <v>0</v>
          </cell>
        </row>
        <row r="1398">
          <cell r="A1398" t="str">
            <v/>
          </cell>
          <cell r="B1398" t="str">
            <v/>
          </cell>
          <cell r="C1398">
            <v>0</v>
          </cell>
          <cell r="D1398">
            <v>0</v>
          </cell>
        </row>
        <row r="1399">
          <cell r="A1399" t="str">
            <v/>
          </cell>
          <cell r="B1399" t="str">
            <v/>
          </cell>
          <cell r="C1399">
            <v>0</v>
          </cell>
          <cell r="D1399">
            <v>0</v>
          </cell>
        </row>
        <row r="1400">
          <cell r="A1400" t="str">
            <v/>
          </cell>
          <cell r="B1400" t="str">
            <v/>
          </cell>
          <cell r="C1400">
            <v>0</v>
          </cell>
          <cell r="D1400">
            <v>0</v>
          </cell>
        </row>
        <row r="1401">
          <cell r="A1401" t="str">
            <v/>
          </cell>
          <cell r="B1401" t="str">
            <v/>
          </cell>
          <cell r="C1401">
            <v>0</v>
          </cell>
          <cell r="D1401">
            <v>0</v>
          </cell>
        </row>
        <row r="1402">
          <cell r="A1402" t="str">
            <v/>
          </cell>
          <cell r="B1402" t="str">
            <v/>
          </cell>
          <cell r="C1402">
            <v>0</v>
          </cell>
          <cell r="D1402">
            <v>0</v>
          </cell>
        </row>
        <row r="1403">
          <cell r="A1403" t="str">
            <v/>
          </cell>
          <cell r="B1403" t="str">
            <v/>
          </cell>
          <cell r="C1403">
            <v>0</v>
          </cell>
          <cell r="D1403">
            <v>0</v>
          </cell>
        </row>
        <row r="1404">
          <cell r="A1404" t="str">
            <v/>
          </cell>
          <cell r="B1404" t="str">
            <v/>
          </cell>
          <cell r="C1404">
            <v>0</v>
          </cell>
          <cell r="D1404">
            <v>0</v>
          </cell>
        </row>
        <row r="1405">
          <cell r="A1405" t="str">
            <v/>
          </cell>
          <cell r="B1405" t="str">
            <v/>
          </cell>
          <cell r="C1405">
            <v>0</v>
          </cell>
          <cell r="D1405">
            <v>0</v>
          </cell>
        </row>
        <row r="1406">
          <cell r="A1406" t="str">
            <v/>
          </cell>
          <cell r="B1406" t="str">
            <v/>
          </cell>
          <cell r="C1406">
            <v>0</v>
          </cell>
          <cell r="D1406">
            <v>0</v>
          </cell>
        </row>
        <row r="1407">
          <cell r="A1407" t="str">
            <v/>
          </cell>
          <cell r="B1407" t="str">
            <v/>
          </cell>
          <cell r="C1407">
            <v>0</v>
          </cell>
          <cell r="D1407">
            <v>0</v>
          </cell>
        </row>
        <row r="1408">
          <cell r="A1408" t="str">
            <v/>
          </cell>
          <cell r="B1408" t="str">
            <v/>
          </cell>
          <cell r="C1408">
            <v>0</v>
          </cell>
          <cell r="D1408">
            <v>0</v>
          </cell>
        </row>
        <row r="1409">
          <cell r="A1409" t="str">
            <v/>
          </cell>
          <cell r="B1409" t="str">
            <v/>
          </cell>
          <cell r="C1409">
            <v>0</v>
          </cell>
          <cell r="D1409">
            <v>0</v>
          </cell>
        </row>
        <row r="1410">
          <cell r="A1410" t="str">
            <v/>
          </cell>
          <cell r="B1410" t="str">
            <v/>
          </cell>
          <cell r="C1410">
            <v>0</v>
          </cell>
          <cell r="D1410">
            <v>0</v>
          </cell>
        </row>
        <row r="1411">
          <cell r="A1411" t="str">
            <v/>
          </cell>
          <cell r="B1411" t="str">
            <v/>
          </cell>
          <cell r="C1411">
            <v>0</v>
          </cell>
          <cell r="D1411">
            <v>0</v>
          </cell>
        </row>
        <row r="1412">
          <cell r="A1412" t="str">
            <v/>
          </cell>
          <cell r="B1412" t="str">
            <v/>
          </cell>
          <cell r="C1412">
            <v>0</v>
          </cell>
          <cell r="D1412">
            <v>0</v>
          </cell>
        </row>
        <row r="1413">
          <cell r="A1413" t="str">
            <v/>
          </cell>
          <cell r="B1413" t="str">
            <v/>
          </cell>
          <cell r="C1413">
            <v>0</v>
          </cell>
          <cell r="D1413">
            <v>0</v>
          </cell>
        </row>
        <row r="1414">
          <cell r="A1414" t="str">
            <v/>
          </cell>
          <cell r="B1414" t="str">
            <v/>
          </cell>
          <cell r="C1414">
            <v>0</v>
          </cell>
          <cell r="D1414">
            <v>0</v>
          </cell>
        </row>
        <row r="1415">
          <cell r="A1415" t="str">
            <v/>
          </cell>
          <cell r="B1415" t="str">
            <v/>
          </cell>
          <cell r="C1415">
            <v>0</v>
          </cell>
          <cell r="D1415">
            <v>0</v>
          </cell>
        </row>
        <row r="1416">
          <cell r="A1416" t="str">
            <v/>
          </cell>
          <cell r="B1416" t="str">
            <v/>
          </cell>
          <cell r="C1416">
            <v>0</v>
          </cell>
          <cell r="D1416">
            <v>0</v>
          </cell>
        </row>
        <row r="1417">
          <cell r="A1417" t="str">
            <v/>
          </cell>
          <cell r="B1417" t="str">
            <v/>
          </cell>
          <cell r="C1417">
            <v>0</v>
          </cell>
          <cell r="D1417">
            <v>0</v>
          </cell>
        </row>
        <row r="1418">
          <cell r="A1418" t="str">
            <v/>
          </cell>
          <cell r="B1418" t="str">
            <v/>
          </cell>
          <cell r="C1418">
            <v>0</v>
          </cell>
          <cell r="D1418">
            <v>0</v>
          </cell>
        </row>
        <row r="1419">
          <cell r="A1419" t="str">
            <v/>
          </cell>
          <cell r="B1419" t="str">
            <v/>
          </cell>
          <cell r="C1419">
            <v>0</v>
          </cell>
          <cell r="D1419">
            <v>0</v>
          </cell>
        </row>
        <row r="1420">
          <cell r="A1420" t="str">
            <v/>
          </cell>
          <cell r="B1420" t="str">
            <v/>
          </cell>
          <cell r="C1420">
            <v>0</v>
          </cell>
          <cell r="D1420">
            <v>0</v>
          </cell>
        </row>
        <row r="1421">
          <cell r="A1421" t="str">
            <v/>
          </cell>
          <cell r="B1421" t="str">
            <v/>
          </cell>
          <cell r="C1421">
            <v>0</v>
          </cell>
          <cell r="D1421">
            <v>0</v>
          </cell>
        </row>
        <row r="1422">
          <cell r="A1422" t="str">
            <v/>
          </cell>
          <cell r="B1422" t="str">
            <v/>
          </cell>
          <cell r="C1422">
            <v>0</v>
          </cell>
          <cell r="D1422">
            <v>0</v>
          </cell>
        </row>
        <row r="1423">
          <cell r="A1423" t="str">
            <v/>
          </cell>
          <cell r="B1423" t="str">
            <v/>
          </cell>
          <cell r="C1423">
            <v>0</v>
          </cell>
          <cell r="D1423">
            <v>0</v>
          </cell>
        </row>
        <row r="1424">
          <cell r="A1424" t="str">
            <v/>
          </cell>
          <cell r="B1424" t="str">
            <v/>
          </cell>
          <cell r="C1424">
            <v>0</v>
          </cell>
          <cell r="D1424">
            <v>0</v>
          </cell>
        </row>
        <row r="1425">
          <cell r="A1425" t="str">
            <v/>
          </cell>
          <cell r="B1425" t="str">
            <v/>
          </cell>
          <cell r="C1425">
            <v>0</v>
          </cell>
          <cell r="D1425">
            <v>0</v>
          </cell>
        </row>
        <row r="1426">
          <cell r="A1426" t="str">
            <v/>
          </cell>
          <cell r="B1426" t="str">
            <v/>
          </cell>
          <cell r="C1426">
            <v>0</v>
          </cell>
          <cell r="D1426">
            <v>0</v>
          </cell>
        </row>
        <row r="1427">
          <cell r="A1427" t="str">
            <v/>
          </cell>
          <cell r="B1427" t="str">
            <v/>
          </cell>
          <cell r="C1427">
            <v>0</v>
          </cell>
          <cell r="D1427">
            <v>0</v>
          </cell>
        </row>
        <row r="1428">
          <cell r="A1428" t="str">
            <v/>
          </cell>
          <cell r="B1428" t="str">
            <v/>
          </cell>
          <cell r="C1428">
            <v>0</v>
          </cell>
          <cell r="D1428">
            <v>0</v>
          </cell>
        </row>
        <row r="1429">
          <cell r="A1429" t="str">
            <v/>
          </cell>
          <cell r="B1429" t="str">
            <v/>
          </cell>
          <cell r="C1429">
            <v>0</v>
          </cell>
          <cell r="D1429">
            <v>0</v>
          </cell>
        </row>
        <row r="1430">
          <cell r="A1430" t="str">
            <v/>
          </cell>
          <cell r="B1430" t="str">
            <v/>
          </cell>
          <cell r="C1430">
            <v>0</v>
          </cell>
          <cell r="D1430">
            <v>0</v>
          </cell>
        </row>
        <row r="1431">
          <cell r="A1431" t="str">
            <v/>
          </cell>
          <cell r="B1431" t="str">
            <v/>
          </cell>
          <cell r="C1431">
            <v>0</v>
          </cell>
          <cell r="D1431">
            <v>0</v>
          </cell>
        </row>
        <row r="1432">
          <cell r="A1432" t="str">
            <v/>
          </cell>
          <cell r="B1432" t="str">
            <v/>
          </cell>
          <cell r="C1432">
            <v>0</v>
          </cell>
          <cell r="D1432">
            <v>0</v>
          </cell>
        </row>
        <row r="1433">
          <cell r="A1433" t="str">
            <v/>
          </cell>
          <cell r="B1433" t="str">
            <v/>
          </cell>
          <cell r="C1433">
            <v>0</v>
          </cell>
          <cell r="D1433">
            <v>0</v>
          </cell>
        </row>
        <row r="1434">
          <cell r="A1434" t="str">
            <v/>
          </cell>
          <cell r="B1434" t="str">
            <v/>
          </cell>
          <cell r="C1434">
            <v>0</v>
          </cell>
          <cell r="D1434">
            <v>0</v>
          </cell>
        </row>
        <row r="1435">
          <cell r="A1435" t="str">
            <v/>
          </cell>
          <cell r="B1435" t="str">
            <v/>
          </cell>
          <cell r="C1435">
            <v>0</v>
          </cell>
          <cell r="D1435">
            <v>0</v>
          </cell>
        </row>
        <row r="1436">
          <cell r="A1436" t="str">
            <v/>
          </cell>
          <cell r="B1436" t="str">
            <v/>
          </cell>
          <cell r="C1436">
            <v>0</v>
          </cell>
          <cell r="D1436">
            <v>0</v>
          </cell>
        </row>
        <row r="1437">
          <cell r="A1437" t="str">
            <v/>
          </cell>
          <cell r="B1437" t="str">
            <v/>
          </cell>
          <cell r="C1437">
            <v>0</v>
          </cell>
          <cell r="D1437">
            <v>0</v>
          </cell>
        </row>
        <row r="1438">
          <cell r="A1438" t="str">
            <v/>
          </cell>
          <cell r="B1438" t="str">
            <v/>
          </cell>
          <cell r="C1438">
            <v>0</v>
          </cell>
          <cell r="D1438">
            <v>0</v>
          </cell>
        </row>
        <row r="1439">
          <cell r="A1439" t="str">
            <v/>
          </cell>
          <cell r="B1439" t="str">
            <v/>
          </cell>
          <cell r="C1439">
            <v>0</v>
          </cell>
          <cell r="D1439">
            <v>0</v>
          </cell>
        </row>
        <row r="1440">
          <cell r="A1440" t="str">
            <v/>
          </cell>
          <cell r="B1440" t="str">
            <v/>
          </cell>
          <cell r="C1440">
            <v>0</v>
          </cell>
          <cell r="D1440">
            <v>0</v>
          </cell>
        </row>
        <row r="1441">
          <cell r="A1441" t="str">
            <v/>
          </cell>
          <cell r="B1441" t="str">
            <v/>
          </cell>
          <cell r="C1441">
            <v>0</v>
          </cell>
          <cell r="D1441">
            <v>0</v>
          </cell>
        </row>
        <row r="1442">
          <cell r="A1442" t="str">
            <v/>
          </cell>
          <cell r="B1442" t="str">
            <v/>
          </cell>
          <cell r="C1442">
            <v>0</v>
          </cell>
          <cell r="D1442">
            <v>0</v>
          </cell>
        </row>
        <row r="1443">
          <cell r="A1443" t="str">
            <v/>
          </cell>
          <cell r="B1443" t="str">
            <v/>
          </cell>
          <cell r="C1443">
            <v>0</v>
          </cell>
          <cell r="D1443">
            <v>0</v>
          </cell>
        </row>
        <row r="1444">
          <cell r="A1444" t="str">
            <v/>
          </cell>
          <cell r="B1444" t="str">
            <v/>
          </cell>
          <cell r="C1444">
            <v>0</v>
          </cell>
          <cell r="D1444">
            <v>0</v>
          </cell>
        </row>
        <row r="1445">
          <cell r="A1445" t="str">
            <v/>
          </cell>
          <cell r="B1445" t="str">
            <v/>
          </cell>
          <cell r="C1445">
            <v>0</v>
          </cell>
          <cell r="D1445">
            <v>0</v>
          </cell>
        </row>
        <row r="1446">
          <cell r="A1446" t="str">
            <v/>
          </cell>
          <cell r="B1446" t="str">
            <v/>
          </cell>
          <cell r="C1446">
            <v>0</v>
          </cell>
          <cell r="D1446">
            <v>0</v>
          </cell>
        </row>
        <row r="1447">
          <cell r="A1447" t="str">
            <v/>
          </cell>
          <cell r="B1447" t="str">
            <v/>
          </cell>
          <cell r="C1447">
            <v>0</v>
          </cell>
          <cell r="D1447">
            <v>0</v>
          </cell>
        </row>
        <row r="1448">
          <cell r="A1448" t="str">
            <v/>
          </cell>
          <cell r="B1448" t="str">
            <v/>
          </cell>
          <cell r="C1448">
            <v>0</v>
          </cell>
          <cell r="D1448">
            <v>0</v>
          </cell>
        </row>
        <row r="1449">
          <cell r="A1449" t="str">
            <v/>
          </cell>
          <cell r="B1449" t="str">
            <v/>
          </cell>
          <cell r="C1449">
            <v>0</v>
          </cell>
          <cell r="D1449">
            <v>0</v>
          </cell>
        </row>
        <row r="1450">
          <cell r="A1450" t="str">
            <v/>
          </cell>
          <cell r="B1450" t="str">
            <v/>
          </cell>
          <cell r="C1450">
            <v>0</v>
          </cell>
          <cell r="D1450">
            <v>0</v>
          </cell>
        </row>
        <row r="1451">
          <cell r="A1451" t="str">
            <v/>
          </cell>
          <cell r="B1451" t="str">
            <v/>
          </cell>
          <cell r="C1451">
            <v>0</v>
          </cell>
          <cell r="D1451">
            <v>0</v>
          </cell>
        </row>
        <row r="1452">
          <cell r="A1452" t="str">
            <v/>
          </cell>
          <cell r="B1452" t="str">
            <v/>
          </cell>
          <cell r="C1452">
            <v>0</v>
          </cell>
          <cell r="D1452">
            <v>0</v>
          </cell>
        </row>
        <row r="1453">
          <cell r="A1453" t="str">
            <v/>
          </cell>
          <cell r="B1453" t="str">
            <v/>
          </cell>
          <cell r="C1453">
            <v>0</v>
          </cell>
          <cell r="D1453">
            <v>0</v>
          </cell>
        </row>
        <row r="1454">
          <cell r="A1454" t="str">
            <v/>
          </cell>
          <cell r="B1454" t="str">
            <v/>
          </cell>
          <cell r="C1454">
            <v>0</v>
          </cell>
          <cell r="D1454">
            <v>0</v>
          </cell>
        </row>
        <row r="1455">
          <cell r="A1455" t="str">
            <v/>
          </cell>
          <cell r="B1455" t="str">
            <v/>
          </cell>
          <cell r="C1455">
            <v>0</v>
          </cell>
          <cell r="D1455">
            <v>0</v>
          </cell>
        </row>
        <row r="1456">
          <cell r="A1456" t="str">
            <v/>
          </cell>
          <cell r="B1456" t="str">
            <v/>
          </cell>
          <cell r="C1456">
            <v>0</v>
          </cell>
          <cell r="D1456">
            <v>0</v>
          </cell>
        </row>
        <row r="1457">
          <cell r="A1457" t="str">
            <v/>
          </cell>
          <cell r="B1457" t="str">
            <v/>
          </cell>
          <cell r="C1457">
            <v>0</v>
          </cell>
          <cell r="D1457">
            <v>0</v>
          </cell>
        </row>
        <row r="1458">
          <cell r="A1458" t="str">
            <v/>
          </cell>
          <cell r="B1458" t="str">
            <v/>
          </cell>
          <cell r="C1458">
            <v>0</v>
          </cell>
          <cell r="D1458">
            <v>0</v>
          </cell>
        </row>
        <row r="1459">
          <cell r="A1459" t="str">
            <v/>
          </cell>
          <cell r="B1459" t="str">
            <v/>
          </cell>
          <cell r="C1459">
            <v>0</v>
          </cell>
          <cell r="D1459">
            <v>0</v>
          </cell>
        </row>
        <row r="1460">
          <cell r="A1460" t="str">
            <v/>
          </cell>
          <cell r="B1460" t="str">
            <v/>
          </cell>
          <cell r="C1460">
            <v>0</v>
          </cell>
          <cell r="D1460">
            <v>0</v>
          </cell>
        </row>
        <row r="1461">
          <cell r="A1461" t="str">
            <v/>
          </cell>
          <cell r="B1461" t="str">
            <v/>
          </cell>
          <cell r="C1461">
            <v>0</v>
          </cell>
          <cell r="D1461">
            <v>0</v>
          </cell>
        </row>
        <row r="1462">
          <cell r="A1462" t="str">
            <v/>
          </cell>
          <cell r="B1462" t="str">
            <v/>
          </cell>
          <cell r="C1462">
            <v>0</v>
          </cell>
          <cell r="D1462">
            <v>0</v>
          </cell>
        </row>
        <row r="1463">
          <cell r="A1463" t="str">
            <v/>
          </cell>
          <cell r="B1463" t="str">
            <v/>
          </cell>
          <cell r="C1463">
            <v>0</v>
          </cell>
          <cell r="D1463">
            <v>0</v>
          </cell>
        </row>
        <row r="1464">
          <cell r="A1464" t="str">
            <v/>
          </cell>
          <cell r="B1464" t="str">
            <v/>
          </cell>
          <cell r="C1464">
            <v>0</v>
          </cell>
          <cell r="D1464">
            <v>0</v>
          </cell>
        </row>
        <row r="1465">
          <cell r="A1465" t="str">
            <v/>
          </cell>
          <cell r="B1465" t="str">
            <v/>
          </cell>
          <cell r="C1465">
            <v>0</v>
          </cell>
          <cell r="D1465">
            <v>0</v>
          </cell>
        </row>
        <row r="1466">
          <cell r="A1466" t="str">
            <v/>
          </cell>
          <cell r="B1466" t="str">
            <v/>
          </cell>
          <cell r="C1466">
            <v>0</v>
          </cell>
          <cell r="D1466">
            <v>0</v>
          </cell>
        </row>
        <row r="1467">
          <cell r="A1467" t="str">
            <v/>
          </cell>
          <cell r="B1467" t="str">
            <v/>
          </cell>
          <cell r="C1467">
            <v>0</v>
          </cell>
          <cell r="D1467">
            <v>0</v>
          </cell>
        </row>
        <row r="1468">
          <cell r="A1468" t="str">
            <v/>
          </cell>
          <cell r="B1468" t="str">
            <v/>
          </cell>
          <cell r="C1468">
            <v>0</v>
          </cell>
          <cell r="D1468">
            <v>0</v>
          </cell>
        </row>
        <row r="1469">
          <cell r="A1469" t="str">
            <v/>
          </cell>
          <cell r="B1469" t="str">
            <v/>
          </cell>
          <cell r="C1469">
            <v>0</v>
          </cell>
          <cell r="D1469">
            <v>0</v>
          </cell>
        </row>
        <row r="1470">
          <cell r="A1470" t="str">
            <v/>
          </cell>
          <cell r="B1470" t="str">
            <v/>
          </cell>
          <cell r="C1470">
            <v>0</v>
          </cell>
          <cell r="D1470">
            <v>0</v>
          </cell>
        </row>
        <row r="1471">
          <cell r="A1471" t="str">
            <v/>
          </cell>
          <cell r="B1471" t="str">
            <v/>
          </cell>
          <cell r="C1471">
            <v>0</v>
          </cell>
          <cell r="D1471">
            <v>0</v>
          </cell>
        </row>
        <row r="1472">
          <cell r="A1472" t="str">
            <v/>
          </cell>
          <cell r="B1472" t="str">
            <v/>
          </cell>
          <cell r="C1472">
            <v>0</v>
          </cell>
          <cell r="D1472">
            <v>0</v>
          </cell>
        </row>
        <row r="1473">
          <cell r="A1473" t="str">
            <v/>
          </cell>
          <cell r="B1473" t="str">
            <v/>
          </cell>
          <cell r="C1473">
            <v>0</v>
          </cell>
          <cell r="D1473">
            <v>0</v>
          </cell>
        </row>
        <row r="1474">
          <cell r="A1474" t="str">
            <v/>
          </cell>
          <cell r="B1474" t="str">
            <v/>
          </cell>
          <cell r="C1474">
            <v>0</v>
          </cell>
          <cell r="D1474">
            <v>0</v>
          </cell>
        </row>
        <row r="1475">
          <cell r="A1475" t="str">
            <v/>
          </cell>
          <cell r="B1475" t="str">
            <v/>
          </cell>
          <cell r="C1475">
            <v>0</v>
          </cell>
          <cell r="D1475">
            <v>0</v>
          </cell>
        </row>
        <row r="1476">
          <cell r="A1476" t="str">
            <v/>
          </cell>
          <cell r="B1476" t="str">
            <v/>
          </cell>
          <cell r="C1476">
            <v>0</v>
          </cell>
          <cell r="D1476">
            <v>0</v>
          </cell>
        </row>
        <row r="1477">
          <cell r="A1477" t="str">
            <v/>
          </cell>
          <cell r="B1477" t="str">
            <v/>
          </cell>
          <cell r="C1477">
            <v>0</v>
          </cell>
          <cell r="D1477">
            <v>0</v>
          </cell>
        </row>
        <row r="1478">
          <cell r="A1478" t="str">
            <v/>
          </cell>
          <cell r="B1478" t="str">
            <v/>
          </cell>
          <cell r="C1478">
            <v>0</v>
          </cell>
          <cell r="D1478">
            <v>0</v>
          </cell>
        </row>
        <row r="1479">
          <cell r="A1479" t="str">
            <v/>
          </cell>
          <cell r="B1479" t="str">
            <v/>
          </cell>
          <cell r="C1479">
            <v>0</v>
          </cell>
          <cell r="D1479">
            <v>0</v>
          </cell>
        </row>
        <row r="1480">
          <cell r="A1480" t="str">
            <v/>
          </cell>
          <cell r="B1480" t="str">
            <v/>
          </cell>
          <cell r="C1480">
            <v>0</v>
          </cell>
          <cell r="D1480">
            <v>0</v>
          </cell>
        </row>
        <row r="1481">
          <cell r="A1481" t="str">
            <v/>
          </cell>
          <cell r="B1481" t="str">
            <v/>
          </cell>
          <cell r="C1481">
            <v>0</v>
          </cell>
          <cell r="D1481">
            <v>0</v>
          </cell>
        </row>
        <row r="1482">
          <cell r="A1482" t="str">
            <v/>
          </cell>
          <cell r="B1482" t="str">
            <v/>
          </cell>
          <cell r="C1482">
            <v>0</v>
          </cell>
          <cell r="D1482">
            <v>0</v>
          </cell>
        </row>
        <row r="1483">
          <cell r="A1483" t="str">
            <v/>
          </cell>
          <cell r="B1483" t="str">
            <v/>
          </cell>
          <cell r="C1483">
            <v>0</v>
          </cell>
          <cell r="D1483">
            <v>0</v>
          </cell>
        </row>
        <row r="1484">
          <cell r="A1484" t="str">
            <v/>
          </cell>
          <cell r="B1484" t="str">
            <v/>
          </cell>
          <cell r="C1484">
            <v>0</v>
          </cell>
          <cell r="D1484">
            <v>0</v>
          </cell>
        </row>
        <row r="1485">
          <cell r="A1485" t="str">
            <v/>
          </cell>
          <cell r="B1485" t="str">
            <v/>
          </cell>
          <cell r="C1485">
            <v>0</v>
          </cell>
          <cell r="D1485">
            <v>0</v>
          </cell>
        </row>
        <row r="1486">
          <cell r="A1486" t="str">
            <v/>
          </cell>
          <cell r="B1486" t="str">
            <v/>
          </cell>
          <cell r="C1486">
            <v>0</v>
          </cell>
          <cell r="D1486">
            <v>0</v>
          </cell>
        </row>
        <row r="1487">
          <cell r="A1487" t="str">
            <v/>
          </cell>
          <cell r="B1487" t="str">
            <v/>
          </cell>
          <cell r="C1487">
            <v>0</v>
          </cell>
          <cell r="D1487">
            <v>0</v>
          </cell>
        </row>
        <row r="1488">
          <cell r="A1488" t="str">
            <v/>
          </cell>
          <cell r="B1488" t="str">
            <v/>
          </cell>
          <cell r="C1488">
            <v>0</v>
          </cell>
          <cell r="D1488">
            <v>0</v>
          </cell>
        </row>
        <row r="1489">
          <cell r="A1489" t="str">
            <v/>
          </cell>
          <cell r="B1489" t="str">
            <v/>
          </cell>
          <cell r="C1489">
            <v>0</v>
          </cell>
          <cell r="D1489">
            <v>0</v>
          </cell>
        </row>
        <row r="1490">
          <cell r="A1490" t="str">
            <v/>
          </cell>
          <cell r="B1490" t="str">
            <v/>
          </cell>
          <cell r="C1490">
            <v>0</v>
          </cell>
          <cell r="D1490">
            <v>0</v>
          </cell>
        </row>
        <row r="1491">
          <cell r="A1491" t="str">
            <v/>
          </cell>
          <cell r="B1491" t="str">
            <v/>
          </cell>
          <cell r="C1491">
            <v>0</v>
          </cell>
          <cell r="D1491">
            <v>0</v>
          </cell>
        </row>
        <row r="1492">
          <cell r="A1492" t="str">
            <v/>
          </cell>
          <cell r="B1492" t="str">
            <v/>
          </cell>
          <cell r="C1492">
            <v>0</v>
          </cell>
          <cell r="D1492">
            <v>0</v>
          </cell>
        </row>
        <row r="1493">
          <cell r="A1493" t="str">
            <v/>
          </cell>
          <cell r="B1493" t="str">
            <v/>
          </cell>
          <cell r="C1493">
            <v>0</v>
          </cell>
          <cell r="D1493">
            <v>0</v>
          </cell>
        </row>
        <row r="1494">
          <cell r="A1494" t="str">
            <v/>
          </cell>
          <cell r="B1494" t="str">
            <v/>
          </cell>
          <cell r="C1494">
            <v>0</v>
          </cell>
          <cell r="D1494">
            <v>0</v>
          </cell>
        </row>
        <row r="1495">
          <cell r="A1495" t="str">
            <v/>
          </cell>
          <cell r="B1495" t="str">
            <v/>
          </cell>
          <cell r="C1495">
            <v>0</v>
          </cell>
          <cell r="D1495">
            <v>0</v>
          </cell>
        </row>
        <row r="1496">
          <cell r="A1496" t="str">
            <v/>
          </cell>
          <cell r="B1496" t="str">
            <v/>
          </cell>
          <cell r="C1496">
            <v>0</v>
          </cell>
          <cell r="D1496">
            <v>0</v>
          </cell>
        </row>
        <row r="1497">
          <cell r="A1497" t="str">
            <v/>
          </cell>
          <cell r="B1497" t="str">
            <v/>
          </cell>
          <cell r="C1497">
            <v>0</v>
          </cell>
          <cell r="D1497">
            <v>0</v>
          </cell>
        </row>
        <row r="1498">
          <cell r="A1498" t="str">
            <v/>
          </cell>
          <cell r="B1498" t="str">
            <v/>
          </cell>
          <cell r="C1498">
            <v>0</v>
          </cell>
          <cell r="D1498">
            <v>0</v>
          </cell>
        </row>
        <row r="1499">
          <cell r="A1499" t="str">
            <v/>
          </cell>
          <cell r="B1499" t="str">
            <v/>
          </cell>
          <cell r="C1499">
            <v>0</v>
          </cell>
          <cell r="D1499">
            <v>0</v>
          </cell>
        </row>
        <row r="1500">
          <cell r="A1500" t="str">
            <v/>
          </cell>
          <cell r="B1500" t="str">
            <v/>
          </cell>
          <cell r="C1500">
            <v>0</v>
          </cell>
          <cell r="D1500">
            <v>0</v>
          </cell>
        </row>
        <row r="1501">
          <cell r="A1501" t="str">
            <v/>
          </cell>
          <cell r="B1501" t="str">
            <v/>
          </cell>
          <cell r="C1501">
            <v>0</v>
          </cell>
          <cell r="D1501">
            <v>0</v>
          </cell>
        </row>
        <row r="1502">
          <cell r="A1502" t="str">
            <v/>
          </cell>
          <cell r="B1502" t="str">
            <v/>
          </cell>
          <cell r="C1502">
            <v>0</v>
          </cell>
          <cell r="D1502">
            <v>0</v>
          </cell>
        </row>
        <row r="1503">
          <cell r="A1503" t="str">
            <v/>
          </cell>
          <cell r="B1503" t="str">
            <v/>
          </cell>
          <cell r="C1503">
            <v>0</v>
          </cell>
          <cell r="D1503">
            <v>0</v>
          </cell>
        </row>
        <row r="1504">
          <cell r="A1504" t="str">
            <v/>
          </cell>
          <cell r="B1504" t="str">
            <v/>
          </cell>
          <cell r="C1504">
            <v>0</v>
          </cell>
          <cell r="D1504">
            <v>0</v>
          </cell>
        </row>
        <row r="1505">
          <cell r="A1505" t="str">
            <v/>
          </cell>
          <cell r="B1505" t="str">
            <v/>
          </cell>
          <cell r="C1505">
            <v>0</v>
          </cell>
          <cell r="D1505">
            <v>0</v>
          </cell>
        </row>
        <row r="1506">
          <cell r="A1506" t="str">
            <v/>
          </cell>
          <cell r="B1506" t="str">
            <v/>
          </cell>
          <cell r="C1506">
            <v>0</v>
          </cell>
          <cell r="D1506">
            <v>0</v>
          </cell>
        </row>
        <row r="1507">
          <cell r="A1507" t="str">
            <v/>
          </cell>
          <cell r="B1507" t="str">
            <v/>
          </cell>
          <cell r="C1507">
            <v>0</v>
          </cell>
          <cell r="D1507">
            <v>0</v>
          </cell>
        </row>
        <row r="1508">
          <cell r="A1508" t="str">
            <v/>
          </cell>
          <cell r="B1508" t="str">
            <v/>
          </cell>
          <cell r="C1508">
            <v>0</v>
          </cell>
          <cell r="D1508">
            <v>0</v>
          </cell>
        </row>
        <row r="1509">
          <cell r="A1509" t="str">
            <v/>
          </cell>
          <cell r="B1509" t="str">
            <v/>
          </cell>
          <cell r="C1509">
            <v>0</v>
          </cell>
          <cell r="D1509">
            <v>0</v>
          </cell>
        </row>
        <row r="1510">
          <cell r="A1510" t="str">
            <v/>
          </cell>
          <cell r="B1510" t="str">
            <v/>
          </cell>
          <cell r="C1510">
            <v>0</v>
          </cell>
          <cell r="D1510">
            <v>0</v>
          </cell>
        </row>
        <row r="1511">
          <cell r="A1511" t="str">
            <v/>
          </cell>
          <cell r="B1511" t="str">
            <v/>
          </cell>
          <cell r="C1511">
            <v>0</v>
          </cell>
          <cell r="D1511">
            <v>0</v>
          </cell>
        </row>
        <row r="1512">
          <cell r="A1512" t="str">
            <v/>
          </cell>
          <cell r="B1512" t="str">
            <v/>
          </cell>
          <cell r="C1512">
            <v>0</v>
          </cell>
          <cell r="D1512">
            <v>0</v>
          </cell>
        </row>
        <row r="1513">
          <cell r="A1513" t="str">
            <v/>
          </cell>
          <cell r="B1513" t="str">
            <v/>
          </cell>
          <cell r="C1513">
            <v>0</v>
          </cell>
          <cell r="D1513">
            <v>0</v>
          </cell>
        </row>
        <row r="1514">
          <cell r="A1514" t="str">
            <v/>
          </cell>
          <cell r="B1514" t="str">
            <v/>
          </cell>
          <cell r="C1514">
            <v>0</v>
          </cell>
          <cell r="D1514">
            <v>0</v>
          </cell>
        </row>
        <row r="1515">
          <cell r="A1515" t="str">
            <v/>
          </cell>
          <cell r="B1515" t="str">
            <v/>
          </cell>
          <cell r="C1515">
            <v>0</v>
          </cell>
          <cell r="D1515">
            <v>0</v>
          </cell>
        </row>
        <row r="1516">
          <cell r="A1516" t="str">
            <v/>
          </cell>
          <cell r="B1516" t="str">
            <v/>
          </cell>
          <cell r="C1516">
            <v>0</v>
          </cell>
          <cell r="D1516">
            <v>0</v>
          </cell>
        </row>
        <row r="1517">
          <cell r="A1517" t="str">
            <v/>
          </cell>
          <cell r="B1517" t="str">
            <v/>
          </cell>
          <cell r="C1517">
            <v>0</v>
          </cell>
          <cell r="D1517">
            <v>0</v>
          </cell>
        </row>
        <row r="1518">
          <cell r="A1518" t="str">
            <v/>
          </cell>
          <cell r="B1518" t="str">
            <v/>
          </cell>
          <cell r="C1518">
            <v>0</v>
          </cell>
          <cell r="D1518">
            <v>0</v>
          </cell>
        </row>
        <row r="1519">
          <cell r="A1519" t="str">
            <v/>
          </cell>
          <cell r="B1519" t="str">
            <v/>
          </cell>
          <cell r="C1519">
            <v>0</v>
          </cell>
          <cell r="D1519">
            <v>0</v>
          </cell>
        </row>
        <row r="1520">
          <cell r="A1520" t="str">
            <v/>
          </cell>
          <cell r="B1520" t="str">
            <v/>
          </cell>
          <cell r="C1520">
            <v>0</v>
          </cell>
          <cell r="D1520">
            <v>0</v>
          </cell>
        </row>
        <row r="1521">
          <cell r="A1521" t="str">
            <v/>
          </cell>
          <cell r="B1521" t="str">
            <v/>
          </cell>
          <cell r="C1521">
            <v>0</v>
          </cell>
          <cell r="D1521">
            <v>0</v>
          </cell>
        </row>
        <row r="1522">
          <cell r="A1522" t="str">
            <v/>
          </cell>
          <cell r="B1522" t="str">
            <v/>
          </cell>
          <cell r="C1522">
            <v>0</v>
          </cell>
          <cell r="D1522">
            <v>0</v>
          </cell>
        </row>
        <row r="1523">
          <cell r="A1523" t="str">
            <v/>
          </cell>
          <cell r="B1523" t="str">
            <v/>
          </cell>
          <cell r="C1523">
            <v>0</v>
          </cell>
          <cell r="D1523">
            <v>0</v>
          </cell>
        </row>
        <row r="1524">
          <cell r="A1524" t="str">
            <v/>
          </cell>
          <cell r="B1524" t="str">
            <v/>
          </cell>
          <cell r="C1524">
            <v>0</v>
          </cell>
          <cell r="D1524">
            <v>0</v>
          </cell>
        </row>
        <row r="1525">
          <cell r="A1525" t="str">
            <v/>
          </cell>
          <cell r="B1525" t="str">
            <v/>
          </cell>
          <cell r="C1525">
            <v>0</v>
          </cell>
          <cell r="D1525">
            <v>0</v>
          </cell>
        </row>
        <row r="1526">
          <cell r="A1526" t="str">
            <v/>
          </cell>
          <cell r="B1526" t="str">
            <v/>
          </cell>
          <cell r="C1526">
            <v>0</v>
          </cell>
          <cell r="D1526">
            <v>0</v>
          </cell>
        </row>
        <row r="1527">
          <cell r="A1527" t="str">
            <v/>
          </cell>
          <cell r="B1527" t="str">
            <v/>
          </cell>
          <cell r="C1527">
            <v>0</v>
          </cell>
          <cell r="D1527">
            <v>0</v>
          </cell>
        </row>
        <row r="1528">
          <cell r="A1528" t="str">
            <v/>
          </cell>
          <cell r="B1528" t="str">
            <v/>
          </cell>
          <cell r="C1528">
            <v>0</v>
          </cell>
          <cell r="D1528">
            <v>0</v>
          </cell>
        </row>
        <row r="1529">
          <cell r="A1529" t="str">
            <v/>
          </cell>
          <cell r="B1529" t="str">
            <v/>
          </cell>
          <cell r="C1529">
            <v>0</v>
          </cell>
          <cell r="D1529">
            <v>0</v>
          </cell>
        </row>
        <row r="1530">
          <cell r="A1530" t="str">
            <v/>
          </cell>
          <cell r="B1530" t="str">
            <v/>
          </cell>
          <cell r="C1530">
            <v>0</v>
          </cell>
          <cell r="D1530">
            <v>0</v>
          </cell>
        </row>
        <row r="1531">
          <cell r="A1531" t="str">
            <v/>
          </cell>
          <cell r="B1531" t="str">
            <v/>
          </cell>
          <cell r="C1531">
            <v>0</v>
          </cell>
          <cell r="D1531">
            <v>0</v>
          </cell>
        </row>
        <row r="1532">
          <cell r="A1532" t="str">
            <v/>
          </cell>
          <cell r="B1532" t="str">
            <v/>
          </cell>
          <cell r="C1532">
            <v>0</v>
          </cell>
          <cell r="D1532">
            <v>0</v>
          </cell>
        </row>
        <row r="1533">
          <cell r="A1533" t="str">
            <v/>
          </cell>
          <cell r="B1533" t="str">
            <v/>
          </cell>
          <cell r="C1533">
            <v>0</v>
          </cell>
          <cell r="D1533">
            <v>0</v>
          </cell>
        </row>
        <row r="1534">
          <cell r="A1534" t="str">
            <v/>
          </cell>
          <cell r="B1534" t="str">
            <v/>
          </cell>
          <cell r="C1534">
            <v>0</v>
          </cell>
          <cell r="D1534">
            <v>0</v>
          </cell>
        </row>
        <row r="1535">
          <cell r="A1535" t="str">
            <v/>
          </cell>
          <cell r="B1535" t="str">
            <v/>
          </cell>
          <cell r="C1535">
            <v>0</v>
          </cell>
          <cell r="D1535">
            <v>0</v>
          </cell>
        </row>
        <row r="1536">
          <cell r="A1536" t="str">
            <v/>
          </cell>
          <cell r="B1536" t="str">
            <v/>
          </cell>
          <cell r="C1536">
            <v>0</v>
          </cell>
          <cell r="D1536">
            <v>0</v>
          </cell>
        </row>
        <row r="1537">
          <cell r="A1537" t="str">
            <v/>
          </cell>
          <cell r="B1537" t="str">
            <v/>
          </cell>
          <cell r="C1537">
            <v>0</v>
          </cell>
          <cell r="D1537">
            <v>0</v>
          </cell>
        </row>
        <row r="1538">
          <cell r="A1538" t="str">
            <v/>
          </cell>
          <cell r="B1538" t="str">
            <v/>
          </cell>
          <cell r="C1538">
            <v>0</v>
          </cell>
          <cell r="D1538">
            <v>0</v>
          </cell>
        </row>
        <row r="1539">
          <cell r="A1539" t="str">
            <v/>
          </cell>
          <cell r="B1539" t="str">
            <v/>
          </cell>
          <cell r="C1539">
            <v>0</v>
          </cell>
          <cell r="D1539">
            <v>0</v>
          </cell>
        </row>
        <row r="1540">
          <cell r="A1540" t="str">
            <v/>
          </cell>
          <cell r="B1540" t="str">
            <v/>
          </cell>
          <cell r="C1540">
            <v>0</v>
          </cell>
          <cell r="D1540">
            <v>0</v>
          </cell>
        </row>
        <row r="1541">
          <cell r="A1541" t="str">
            <v/>
          </cell>
          <cell r="B1541" t="str">
            <v/>
          </cell>
          <cell r="C1541">
            <v>0</v>
          </cell>
          <cell r="D1541">
            <v>0</v>
          </cell>
        </row>
        <row r="1542">
          <cell r="A1542" t="str">
            <v/>
          </cell>
          <cell r="B1542" t="str">
            <v/>
          </cell>
          <cell r="C1542">
            <v>0</v>
          </cell>
          <cell r="D1542">
            <v>0</v>
          </cell>
        </row>
        <row r="1543">
          <cell r="A1543" t="str">
            <v/>
          </cell>
          <cell r="B1543" t="str">
            <v/>
          </cell>
          <cell r="C1543">
            <v>0</v>
          </cell>
          <cell r="D1543">
            <v>0</v>
          </cell>
        </row>
        <row r="1544">
          <cell r="A1544" t="str">
            <v/>
          </cell>
          <cell r="B1544" t="str">
            <v/>
          </cell>
          <cell r="C1544">
            <v>0</v>
          </cell>
          <cell r="D1544">
            <v>0</v>
          </cell>
        </row>
        <row r="1545">
          <cell r="A1545" t="str">
            <v/>
          </cell>
          <cell r="B1545" t="str">
            <v/>
          </cell>
          <cell r="C1545">
            <v>0</v>
          </cell>
          <cell r="D1545">
            <v>0</v>
          </cell>
        </row>
        <row r="1546">
          <cell r="A1546" t="str">
            <v/>
          </cell>
          <cell r="B1546" t="str">
            <v/>
          </cell>
          <cell r="C1546">
            <v>0</v>
          </cell>
          <cell r="D1546">
            <v>0</v>
          </cell>
        </row>
        <row r="1547">
          <cell r="A1547" t="str">
            <v/>
          </cell>
          <cell r="B1547" t="str">
            <v/>
          </cell>
          <cell r="C1547">
            <v>0</v>
          </cell>
          <cell r="D1547">
            <v>0</v>
          </cell>
        </row>
        <row r="1548">
          <cell r="A1548" t="str">
            <v/>
          </cell>
          <cell r="B1548" t="str">
            <v/>
          </cell>
          <cell r="C1548">
            <v>0</v>
          </cell>
          <cell r="D1548">
            <v>0</v>
          </cell>
        </row>
        <row r="1549">
          <cell r="A1549" t="str">
            <v/>
          </cell>
          <cell r="B1549" t="str">
            <v/>
          </cell>
          <cell r="C1549">
            <v>0</v>
          </cell>
          <cell r="D1549">
            <v>0</v>
          </cell>
        </row>
        <row r="1550">
          <cell r="A1550" t="str">
            <v/>
          </cell>
          <cell r="B1550" t="str">
            <v/>
          </cell>
          <cell r="C1550">
            <v>0</v>
          </cell>
          <cell r="D1550">
            <v>0</v>
          </cell>
        </row>
        <row r="1551">
          <cell r="A1551" t="str">
            <v/>
          </cell>
          <cell r="B1551" t="str">
            <v/>
          </cell>
          <cell r="C1551">
            <v>0</v>
          </cell>
          <cell r="D1551">
            <v>0</v>
          </cell>
        </row>
        <row r="1552">
          <cell r="A1552" t="str">
            <v/>
          </cell>
          <cell r="B1552" t="str">
            <v/>
          </cell>
          <cell r="C1552">
            <v>0</v>
          </cell>
          <cell r="D1552">
            <v>0</v>
          </cell>
        </row>
        <row r="1553">
          <cell r="A1553" t="str">
            <v/>
          </cell>
          <cell r="B1553" t="str">
            <v/>
          </cell>
          <cell r="C1553">
            <v>0</v>
          </cell>
          <cell r="D1553">
            <v>0</v>
          </cell>
        </row>
        <row r="1554">
          <cell r="A1554" t="str">
            <v/>
          </cell>
          <cell r="B1554" t="str">
            <v/>
          </cell>
          <cell r="C1554">
            <v>0</v>
          </cell>
          <cell r="D1554">
            <v>0</v>
          </cell>
        </row>
        <row r="1555">
          <cell r="A1555" t="str">
            <v/>
          </cell>
          <cell r="B1555" t="str">
            <v/>
          </cell>
          <cell r="C1555">
            <v>0</v>
          </cell>
          <cell r="D1555">
            <v>0</v>
          </cell>
        </row>
        <row r="1556">
          <cell r="A1556" t="str">
            <v/>
          </cell>
          <cell r="B1556" t="str">
            <v/>
          </cell>
          <cell r="C1556">
            <v>0</v>
          </cell>
          <cell r="D1556">
            <v>0</v>
          </cell>
        </row>
        <row r="1557">
          <cell r="A1557" t="str">
            <v/>
          </cell>
          <cell r="B1557" t="str">
            <v/>
          </cell>
          <cell r="C1557">
            <v>0</v>
          </cell>
          <cell r="D1557">
            <v>0</v>
          </cell>
        </row>
        <row r="1558">
          <cell r="A1558" t="str">
            <v/>
          </cell>
          <cell r="B1558" t="str">
            <v/>
          </cell>
          <cell r="C1558">
            <v>0</v>
          </cell>
          <cell r="D1558">
            <v>0</v>
          </cell>
        </row>
        <row r="1559">
          <cell r="A1559" t="str">
            <v/>
          </cell>
          <cell r="B1559" t="str">
            <v/>
          </cell>
          <cell r="C1559">
            <v>0</v>
          </cell>
          <cell r="D1559">
            <v>0</v>
          </cell>
        </row>
        <row r="1560">
          <cell r="A1560" t="str">
            <v/>
          </cell>
          <cell r="B1560" t="str">
            <v/>
          </cell>
          <cell r="C1560">
            <v>0</v>
          </cell>
          <cell r="D1560">
            <v>0</v>
          </cell>
        </row>
        <row r="1561">
          <cell r="A1561" t="str">
            <v/>
          </cell>
          <cell r="B1561" t="str">
            <v/>
          </cell>
          <cell r="C1561">
            <v>0</v>
          </cell>
          <cell r="D1561">
            <v>0</v>
          </cell>
        </row>
        <row r="1562">
          <cell r="A1562" t="str">
            <v/>
          </cell>
          <cell r="B1562" t="str">
            <v/>
          </cell>
          <cell r="C1562">
            <v>0</v>
          </cell>
          <cell r="D1562">
            <v>0</v>
          </cell>
        </row>
        <row r="1563">
          <cell r="A1563" t="str">
            <v/>
          </cell>
          <cell r="B1563" t="str">
            <v/>
          </cell>
          <cell r="C1563">
            <v>0</v>
          </cell>
          <cell r="D1563">
            <v>0</v>
          </cell>
        </row>
        <row r="1564">
          <cell r="A1564" t="str">
            <v/>
          </cell>
          <cell r="B1564" t="str">
            <v/>
          </cell>
          <cell r="C1564">
            <v>0</v>
          </cell>
          <cell r="D1564">
            <v>0</v>
          </cell>
        </row>
        <row r="1565">
          <cell r="A1565" t="str">
            <v/>
          </cell>
          <cell r="B1565" t="str">
            <v/>
          </cell>
          <cell r="C1565">
            <v>0</v>
          </cell>
          <cell r="D1565">
            <v>0</v>
          </cell>
        </row>
        <row r="1566">
          <cell r="A1566" t="str">
            <v/>
          </cell>
          <cell r="B1566" t="str">
            <v/>
          </cell>
          <cell r="C1566">
            <v>0</v>
          </cell>
          <cell r="D1566">
            <v>0</v>
          </cell>
        </row>
        <row r="1567">
          <cell r="A1567" t="str">
            <v/>
          </cell>
          <cell r="B1567" t="str">
            <v/>
          </cell>
          <cell r="C1567">
            <v>0</v>
          </cell>
          <cell r="D1567">
            <v>0</v>
          </cell>
        </row>
        <row r="1568">
          <cell r="A1568" t="str">
            <v/>
          </cell>
          <cell r="B1568" t="str">
            <v/>
          </cell>
          <cell r="C1568">
            <v>0</v>
          </cell>
          <cell r="D1568">
            <v>0</v>
          </cell>
        </row>
        <row r="1569">
          <cell r="A1569" t="str">
            <v/>
          </cell>
          <cell r="B1569" t="str">
            <v/>
          </cell>
          <cell r="C1569">
            <v>0</v>
          </cell>
          <cell r="D1569">
            <v>0</v>
          </cell>
        </row>
        <row r="1570">
          <cell r="A1570" t="str">
            <v/>
          </cell>
          <cell r="B1570" t="str">
            <v/>
          </cell>
          <cell r="C1570">
            <v>0</v>
          </cell>
          <cell r="D1570">
            <v>0</v>
          </cell>
        </row>
        <row r="1571">
          <cell r="A1571" t="str">
            <v/>
          </cell>
          <cell r="B1571" t="str">
            <v/>
          </cell>
          <cell r="C1571">
            <v>0</v>
          </cell>
          <cell r="D1571">
            <v>0</v>
          </cell>
        </row>
        <row r="1572">
          <cell r="A1572" t="str">
            <v/>
          </cell>
          <cell r="B1572" t="str">
            <v/>
          </cell>
          <cell r="C1572">
            <v>0</v>
          </cell>
          <cell r="D1572">
            <v>0</v>
          </cell>
        </row>
        <row r="1573">
          <cell r="A1573" t="str">
            <v/>
          </cell>
          <cell r="B1573" t="str">
            <v/>
          </cell>
          <cell r="C1573">
            <v>0</v>
          </cell>
          <cell r="D1573">
            <v>0</v>
          </cell>
        </row>
        <row r="1574">
          <cell r="A1574" t="str">
            <v/>
          </cell>
          <cell r="B1574" t="str">
            <v/>
          </cell>
          <cell r="C1574">
            <v>0</v>
          </cell>
          <cell r="D1574">
            <v>0</v>
          </cell>
        </row>
        <row r="1575">
          <cell r="A1575" t="str">
            <v/>
          </cell>
          <cell r="B1575" t="str">
            <v/>
          </cell>
          <cell r="C1575">
            <v>0</v>
          </cell>
          <cell r="D1575">
            <v>0</v>
          </cell>
        </row>
        <row r="1576">
          <cell r="A1576" t="str">
            <v/>
          </cell>
          <cell r="B1576" t="str">
            <v/>
          </cell>
          <cell r="C1576">
            <v>0</v>
          </cell>
          <cell r="D1576">
            <v>0</v>
          </cell>
        </row>
        <row r="1577">
          <cell r="A1577" t="str">
            <v/>
          </cell>
          <cell r="B1577" t="str">
            <v/>
          </cell>
          <cell r="C1577">
            <v>0</v>
          </cell>
          <cell r="D1577">
            <v>0</v>
          </cell>
        </row>
        <row r="1578">
          <cell r="A1578" t="str">
            <v/>
          </cell>
          <cell r="B1578" t="str">
            <v/>
          </cell>
          <cell r="C1578">
            <v>0</v>
          </cell>
          <cell r="D1578">
            <v>0</v>
          </cell>
        </row>
        <row r="1579">
          <cell r="A1579" t="str">
            <v/>
          </cell>
          <cell r="B1579" t="str">
            <v/>
          </cell>
          <cell r="C1579">
            <v>0</v>
          </cell>
          <cell r="D1579">
            <v>0</v>
          </cell>
        </row>
        <row r="1580">
          <cell r="A1580" t="str">
            <v/>
          </cell>
          <cell r="B1580" t="str">
            <v/>
          </cell>
          <cell r="C1580">
            <v>0</v>
          </cell>
          <cell r="D1580">
            <v>0</v>
          </cell>
        </row>
        <row r="1581">
          <cell r="A1581" t="str">
            <v/>
          </cell>
          <cell r="B1581" t="str">
            <v/>
          </cell>
          <cell r="C1581">
            <v>0</v>
          </cell>
          <cell r="D1581">
            <v>0</v>
          </cell>
        </row>
        <row r="1582">
          <cell r="A1582" t="str">
            <v/>
          </cell>
          <cell r="B1582" t="str">
            <v/>
          </cell>
          <cell r="C1582">
            <v>0</v>
          </cell>
          <cell r="D1582">
            <v>0</v>
          </cell>
        </row>
        <row r="1583">
          <cell r="A1583" t="str">
            <v/>
          </cell>
          <cell r="B1583" t="str">
            <v/>
          </cell>
          <cell r="C1583">
            <v>0</v>
          </cell>
          <cell r="D1583">
            <v>0</v>
          </cell>
        </row>
        <row r="1584">
          <cell r="A1584" t="str">
            <v/>
          </cell>
          <cell r="B1584" t="str">
            <v/>
          </cell>
          <cell r="C1584">
            <v>0</v>
          </cell>
          <cell r="D1584">
            <v>0</v>
          </cell>
        </row>
        <row r="1585">
          <cell r="A1585" t="str">
            <v/>
          </cell>
          <cell r="B1585" t="str">
            <v/>
          </cell>
          <cell r="C1585">
            <v>0</v>
          </cell>
          <cell r="D1585">
            <v>0</v>
          </cell>
        </row>
        <row r="1586">
          <cell r="A1586" t="str">
            <v/>
          </cell>
          <cell r="B1586" t="str">
            <v/>
          </cell>
          <cell r="C1586">
            <v>0</v>
          </cell>
          <cell r="D1586">
            <v>0</v>
          </cell>
        </row>
        <row r="1587">
          <cell r="A1587" t="str">
            <v/>
          </cell>
          <cell r="B1587" t="str">
            <v/>
          </cell>
          <cell r="C1587">
            <v>0</v>
          </cell>
          <cell r="D1587">
            <v>0</v>
          </cell>
        </row>
        <row r="1588">
          <cell r="A1588" t="str">
            <v/>
          </cell>
          <cell r="B1588" t="str">
            <v/>
          </cell>
          <cell r="C1588">
            <v>0</v>
          </cell>
          <cell r="D1588">
            <v>0</v>
          </cell>
        </row>
        <row r="1589">
          <cell r="A1589" t="str">
            <v/>
          </cell>
          <cell r="B1589" t="str">
            <v/>
          </cell>
          <cell r="C1589">
            <v>0</v>
          </cell>
          <cell r="D1589">
            <v>0</v>
          </cell>
        </row>
        <row r="1590">
          <cell r="A1590" t="str">
            <v/>
          </cell>
          <cell r="B1590" t="str">
            <v/>
          </cell>
          <cell r="C1590">
            <v>0</v>
          </cell>
          <cell r="D1590">
            <v>0</v>
          </cell>
        </row>
        <row r="1591">
          <cell r="A1591" t="str">
            <v/>
          </cell>
          <cell r="B1591" t="str">
            <v/>
          </cell>
          <cell r="C1591">
            <v>0</v>
          </cell>
          <cell r="D1591">
            <v>0</v>
          </cell>
        </row>
        <row r="1592">
          <cell r="A1592" t="str">
            <v/>
          </cell>
          <cell r="B1592" t="str">
            <v/>
          </cell>
          <cell r="C1592">
            <v>0</v>
          </cell>
          <cell r="D1592">
            <v>0</v>
          </cell>
        </row>
        <row r="1593">
          <cell r="A1593" t="str">
            <v/>
          </cell>
          <cell r="B1593" t="str">
            <v/>
          </cell>
          <cell r="C1593">
            <v>0</v>
          </cell>
          <cell r="D1593">
            <v>0</v>
          </cell>
        </row>
        <row r="1594">
          <cell r="A1594" t="str">
            <v/>
          </cell>
          <cell r="B1594" t="str">
            <v/>
          </cell>
          <cell r="C1594">
            <v>0</v>
          </cell>
          <cell r="D1594">
            <v>0</v>
          </cell>
        </row>
        <row r="1595">
          <cell r="A1595" t="str">
            <v/>
          </cell>
          <cell r="B1595" t="str">
            <v/>
          </cell>
          <cell r="C1595">
            <v>0</v>
          </cell>
          <cell r="D1595">
            <v>0</v>
          </cell>
        </row>
        <row r="1596">
          <cell r="A1596" t="str">
            <v/>
          </cell>
          <cell r="B1596" t="str">
            <v/>
          </cell>
          <cell r="C1596">
            <v>0</v>
          </cell>
          <cell r="D1596">
            <v>0</v>
          </cell>
        </row>
        <row r="1597">
          <cell r="A1597" t="str">
            <v/>
          </cell>
          <cell r="B1597" t="str">
            <v/>
          </cell>
          <cell r="C1597">
            <v>0</v>
          </cell>
          <cell r="D1597">
            <v>0</v>
          </cell>
        </row>
        <row r="1598">
          <cell r="A1598" t="str">
            <v/>
          </cell>
          <cell r="B1598" t="str">
            <v/>
          </cell>
          <cell r="C1598">
            <v>0</v>
          </cell>
          <cell r="D1598">
            <v>0</v>
          </cell>
        </row>
        <row r="1599">
          <cell r="A1599" t="str">
            <v/>
          </cell>
          <cell r="B1599" t="str">
            <v/>
          </cell>
          <cell r="C1599">
            <v>0</v>
          </cell>
          <cell r="D1599">
            <v>0</v>
          </cell>
        </row>
        <row r="1600">
          <cell r="A1600" t="str">
            <v/>
          </cell>
          <cell r="B1600" t="str">
            <v/>
          </cell>
          <cell r="C1600">
            <v>0</v>
          </cell>
          <cell r="D1600">
            <v>0</v>
          </cell>
        </row>
        <row r="1601">
          <cell r="A1601" t="str">
            <v/>
          </cell>
          <cell r="B1601" t="str">
            <v/>
          </cell>
          <cell r="C1601">
            <v>0</v>
          </cell>
          <cell r="D1601">
            <v>0</v>
          </cell>
        </row>
        <row r="1602">
          <cell r="A1602" t="str">
            <v/>
          </cell>
          <cell r="B1602" t="str">
            <v/>
          </cell>
          <cell r="C1602">
            <v>0</v>
          </cell>
          <cell r="D1602">
            <v>0</v>
          </cell>
        </row>
        <row r="1603">
          <cell r="A1603" t="str">
            <v/>
          </cell>
          <cell r="B1603" t="str">
            <v/>
          </cell>
          <cell r="C1603">
            <v>0</v>
          </cell>
          <cell r="D1603">
            <v>0</v>
          </cell>
        </row>
        <row r="1604">
          <cell r="A1604" t="str">
            <v/>
          </cell>
          <cell r="B1604" t="str">
            <v/>
          </cell>
          <cell r="C1604">
            <v>0</v>
          </cell>
          <cell r="D1604">
            <v>0</v>
          </cell>
        </row>
        <row r="1605">
          <cell r="A1605" t="str">
            <v/>
          </cell>
          <cell r="B1605" t="str">
            <v/>
          </cell>
          <cell r="C1605">
            <v>0</v>
          </cell>
          <cell r="D1605">
            <v>0</v>
          </cell>
        </row>
        <row r="1606">
          <cell r="A1606" t="str">
            <v/>
          </cell>
          <cell r="B1606" t="str">
            <v/>
          </cell>
          <cell r="C1606">
            <v>0</v>
          </cell>
          <cell r="D1606">
            <v>0</v>
          </cell>
        </row>
        <row r="1607">
          <cell r="A1607" t="str">
            <v/>
          </cell>
          <cell r="B1607" t="str">
            <v/>
          </cell>
          <cell r="C1607">
            <v>0</v>
          </cell>
          <cell r="D1607">
            <v>0</v>
          </cell>
        </row>
        <row r="1608">
          <cell r="A1608" t="str">
            <v/>
          </cell>
          <cell r="B1608" t="str">
            <v/>
          </cell>
          <cell r="C1608">
            <v>0</v>
          </cell>
          <cell r="D1608">
            <v>0</v>
          </cell>
        </row>
        <row r="1609">
          <cell r="A1609" t="str">
            <v/>
          </cell>
          <cell r="B1609" t="str">
            <v/>
          </cell>
          <cell r="C1609">
            <v>0</v>
          </cell>
          <cell r="D1609">
            <v>0</v>
          </cell>
        </row>
        <row r="1610">
          <cell r="A1610" t="str">
            <v/>
          </cell>
          <cell r="B1610" t="str">
            <v/>
          </cell>
          <cell r="C1610">
            <v>0</v>
          </cell>
          <cell r="D1610">
            <v>0</v>
          </cell>
        </row>
        <row r="1611">
          <cell r="A1611" t="str">
            <v/>
          </cell>
          <cell r="B1611" t="str">
            <v/>
          </cell>
          <cell r="C1611">
            <v>0</v>
          </cell>
          <cell r="D1611">
            <v>0</v>
          </cell>
        </row>
        <row r="1612">
          <cell r="A1612" t="str">
            <v/>
          </cell>
          <cell r="B1612" t="str">
            <v/>
          </cell>
          <cell r="C1612">
            <v>0</v>
          </cell>
          <cell r="D1612">
            <v>0</v>
          </cell>
        </row>
        <row r="1613">
          <cell r="A1613" t="str">
            <v/>
          </cell>
          <cell r="B1613" t="str">
            <v/>
          </cell>
          <cell r="C1613">
            <v>0</v>
          </cell>
          <cell r="D1613">
            <v>0</v>
          </cell>
        </row>
        <row r="1614">
          <cell r="A1614" t="str">
            <v/>
          </cell>
          <cell r="B1614" t="str">
            <v/>
          </cell>
          <cell r="C1614">
            <v>0</v>
          </cell>
          <cell r="D1614">
            <v>0</v>
          </cell>
        </row>
        <row r="1615">
          <cell r="A1615" t="str">
            <v/>
          </cell>
          <cell r="B1615" t="str">
            <v/>
          </cell>
          <cell r="C1615">
            <v>0</v>
          </cell>
          <cell r="D1615">
            <v>0</v>
          </cell>
        </row>
        <row r="1616">
          <cell r="A1616" t="str">
            <v/>
          </cell>
          <cell r="B1616" t="str">
            <v/>
          </cell>
          <cell r="C1616">
            <v>0</v>
          </cell>
          <cell r="D1616">
            <v>0</v>
          </cell>
        </row>
        <row r="1617">
          <cell r="A1617" t="str">
            <v/>
          </cell>
          <cell r="B1617" t="str">
            <v/>
          </cell>
          <cell r="C1617">
            <v>0</v>
          </cell>
          <cell r="D1617">
            <v>0</v>
          </cell>
        </row>
        <row r="1618">
          <cell r="A1618" t="str">
            <v/>
          </cell>
          <cell r="B1618" t="str">
            <v/>
          </cell>
          <cell r="C1618">
            <v>0</v>
          </cell>
          <cell r="D1618">
            <v>0</v>
          </cell>
        </row>
        <row r="1619">
          <cell r="A1619" t="str">
            <v/>
          </cell>
          <cell r="B1619" t="str">
            <v/>
          </cell>
          <cell r="C1619">
            <v>0</v>
          </cell>
          <cell r="D1619">
            <v>0</v>
          </cell>
        </row>
        <row r="1620">
          <cell r="A1620" t="str">
            <v/>
          </cell>
          <cell r="B1620" t="str">
            <v/>
          </cell>
          <cell r="C1620">
            <v>0</v>
          </cell>
          <cell r="D1620">
            <v>0</v>
          </cell>
        </row>
        <row r="1621">
          <cell r="A1621" t="str">
            <v/>
          </cell>
          <cell r="B1621" t="str">
            <v/>
          </cell>
          <cell r="C1621">
            <v>0</v>
          </cell>
          <cell r="D1621">
            <v>0</v>
          </cell>
        </row>
        <row r="1622">
          <cell r="A1622" t="str">
            <v/>
          </cell>
          <cell r="B1622" t="str">
            <v/>
          </cell>
          <cell r="C1622">
            <v>0</v>
          </cell>
          <cell r="D1622">
            <v>0</v>
          </cell>
        </row>
        <row r="1623">
          <cell r="A1623" t="str">
            <v/>
          </cell>
          <cell r="B1623" t="str">
            <v/>
          </cell>
          <cell r="C1623">
            <v>0</v>
          </cell>
          <cell r="D1623">
            <v>0</v>
          </cell>
        </row>
        <row r="1624">
          <cell r="A1624" t="str">
            <v/>
          </cell>
          <cell r="B1624" t="str">
            <v/>
          </cell>
          <cell r="C1624">
            <v>0</v>
          </cell>
          <cell r="D1624">
            <v>0</v>
          </cell>
        </row>
        <row r="1625">
          <cell r="A1625" t="str">
            <v/>
          </cell>
          <cell r="B1625" t="str">
            <v/>
          </cell>
          <cell r="C1625">
            <v>0</v>
          </cell>
          <cell r="D1625">
            <v>0</v>
          </cell>
        </row>
        <row r="1626">
          <cell r="A1626" t="str">
            <v/>
          </cell>
          <cell r="B1626" t="str">
            <v/>
          </cell>
          <cell r="C1626">
            <v>0</v>
          </cell>
          <cell r="D1626">
            <v>0</v>
          </cell>
        </row>
        <row r="1627">
          <cell r="A1627" t="str">
            <v/>
          </cell>
          <cell r="B1627" t="str">
            <v/>
          </cell>
          <cell r="C1627">
            <v>0</v>
          </cell>
          <cell r="D1627">
            <v>0</v>
          </cell>
        </row>
        <row r="1628">
          <cell r="A1628" t="str">
            <v/>
          </cell>
          <cell r="B1628" t="str">
            <v/>
          </cell>
          <cell r="C1628">
            <v>0</v>
          </cell>
          <cell r="D1628">
            <v>0</v>
          </cell>
        </row>
        <row r="1629">
          <cell r="A1629" t="str">
            <v/>
          </cell>
          <cell r="B1629" t="str">
            <v/>
          </cell>
          <cell r="C1629">
            <v>0</v>
          </cell>
          <cell r="D1629">
            <v>0</v>
          </cell>
        </row>
        <row r="1630">
          <cell r="A1630" t="str">
            <v/>
          </cell>
          <cell r="B1630" t="str">
            <v/>
          </cell>
          <cell r="C1630">
            <v>0</v>
          </cell>
          <cell r="D1630">
            <v>0</v>
          </cell>
        </row>
        <row r="1631">
          <cell r="A1631" t="str">
            <v/>
          </cell>
          <cell r="B1631" t="str">
            <v/>
          </cell>
          <cell r="C1631">
            <v>0</v>
          </cell>
          <cell r="D1631">
            <v>0</v>
          </cell>
        </row>
        <row r="1632">
          <cell r="A1632" t="str">
            <v/>
          </cell>
          <cell r="B1632" t="str">
            <v/>
          </cell>
          <cell r="C1632">
            <v>0</v>
          </cell>
          <cell r="D1632">
            <v>0</v>
          </cell>
        </row>
        <row r="1633">
          <cell r="A1633" t="str">
            <v/>
          </cell>
          <cell r="B1633" t="str">
            <v/>
          </cell>
          <cell r="C1633">
            <v>0</v>
          </cell>
          <cell r="D1633">
            <v>0</v>
          </cell>
        </row>
        <row r="1634">
          <cell r="A1634" t="str">
            <v/>
          </cell>
          <cell r="B1634" t="str">
            <v/>
          </cell>
          <cell r="C1634">
            <v>0</v>
          </cell>
          <cell r="D1634">
            <v>0</v>
          </cell>
        </row>
        <row r="1635">
          <cell r="A1635" t="str">
            <v/>
          </cell>
          <cell r="B1635" t="str">
            <v/>
          </cell>
          <cell r="C1635">
            <v>0</v>
          </cell>
          <cell r="D1635">
            <v>0</v>
          </cell>
        </row>
        <row r="1636">
          <cell r="A1636" t="str">
            <v/>
          </cell>
          <cell r="B1636" t="str">
            <v/>
          </cell>
          <cell r="C1636">
            <v>0</v>
          </cell>
          <cell r="D1636">
            <v>0</v>
          </cell>
        </row>
        <row r="1637">
          <cell r="A1637" t="str">
            <v/>
          </cell>
          <cell r="B1637" t="str">
            <v/>
          </cell>
          <cell r="C1637">
            <v>0</v>
          </cell>
          <cell r="D1637">
            <v>0</v>
          </cell>
        </row>
        <row r="1638">
          <cell r="A1638" t="str">
            <v/>
          </cell>
          <cell r="B1638" t="str">
            <v/>
          </cell>
          <cell r="C1638">
            <v>0</v>
          </cell>
          <cell r="D1638">
            <v>0</v>
          </cell>
        </row>
        <row r="1639">
          <cell r="A1639" t="str">
            <v/>
          </cell>
          <cell r="B1639" t="str">
            <v/>
          </cell>
          <cell r="C1639">
            <v>0</v>
          </cell>
          <cell r="D1639">
            <v>0</v>
          </cell>
        </row>
        <row r="1640">
          <cell r="A1640" t="str">
            <v/>
          </cell>
          <cell r="B1640" t="str">
            <v/>
          </cell>
          <cell r="C1640">
            <v>0</v>
          </cell>
          <cell r="D1640">
            <v>0</v>
          </cell>
        </row>
        <row r="1641">
          <cell r="A1641" t="str">
            <v/>
          </cell>
          <cell r="B1641" t="str">
            <v/>
          </cell>
          <cell r="C1641">
            <v>0</v>
          </cell>
          <cell r="D1641">
            <v>0</v>
          </cell>
        </row>
        <row r="1642">
          <cell r="A1642" t="str">
            <v/>
          </cell>
          <cell r="B1642" t="str">
            <v/>
          </cell>
          <cell r="C1642">
            <v>0</v>
          </cell>
          <cell r="D1642">
            <v>0</v>
          </cell>
        </row>
        <row r="1643">
          <cell r="A1643" t="str">
            <v/>
          </cell>
          <cell r="B1643" t="str">
            <v/>
          </cell>
          <cell r="C1643">
            <v>0</v>
          </cell>
          <cell r="D1643">
            <v>0</v>
          </cell>
        </row>
        <row r="1644">
          <cell r="A1644" t="str">
            <v/>
          </cell>
          <cell r="B1644" t="str">
            <v/>
          </cell>
          <cell r="C1644">
            <v>0</v>
          </cell>
          <cell r="D1644">
            <v>0</v>
          </cell>
        </row>
        <row r="1645">
          <cell r="A1645" t="str">
            <v/>
          </cell>
          <cell r="B1645" t="str">
            <v/>
          </cell>
          <cell r="C1645">
            <v>0</v>
          </cell>
          <cell r="D1645">
            <v>0</v>
          </cell>
        </row>
        <row r="1646">
          <cell r="A1646" t="str">
            <v/>
          </cell>
          <cell r="B1646" t="str">
            <v/>
          </cell>
          <cell r="C1646">
            <v>0</v>
          </cell>
          <cell r="D1646">
            <v>0</v>
          </cell>
        </row>
        <row r="1647">
          <cell r="A1647" t="str">
            <v/>
          </cell>
          <cell r="B1647" t="str">
            <v/>
          </cell>
          <cell r="C1647">
            <v>0</v>
          </cell>
          <cell r="D1647">
            <v>0</v>
          </cell>
        </row>
        <row r="1648">
          <cell r="A1648" t="str">
            <v/>
          </cell>
          <cell r="B1648" t="str">
            <v/>
          </cell>
          <cell r="C1648">
            <v>0</v>
          </cell>
          <cell r="D1648">
            <v>0</v>
          </cell>
        </row>
        <row r="1649">
          <cell r="A1649" t="str">
            <v/>
          </cell>
          <cell r="B1649" t="str">
            <v/>
          </cell>
          <cell r="C1649">
            <v>0</v>
          </cell>
          <cell r="D1649">
            <v>0</v>
          </cell>
        </row>
        <row r="1650">
          <cell r="A1650" t="str">
            <v/>
          </cell>
          <cell r="B1650" t="str">
            <v/>
          </cell>
          <cell r="C1650">
            <v>0</v>
          </cell>
          <cell r="D1650">
            <v>0</v>
          </cell>
        </row>
        <row r="1651">
          <cell r="A1651" t="str">
            <v/>
          </cell>
          <cell r="B1651" t="str">
            <v/>
          </cell>
          <cell r="C1651">
            <v>0</v>
          </cell>
          <cell r="D1651">
            <v>0</v>
          </cell>
        </row>
        <row r="1652">
          <cell r="A1652" t="str">
            <v/>
          </cell>
          <cell r="B1652" t="str">
            <v/>
          </cell>
          <cell r="C1652">
            <v>0</v>
          </cell>
          <cell r="D1652">
            <v>0</v>
          </cell>
        </row>
        <row r="1653">
          <cell r="A1653" t="str">
            <v/>
          </cell>
          <cell r="B1653" t="str">
            <v/>
          </cell>
          <cell r="C1653">
            <v>0</v>
          </cell>
          <cell r="D1653">
            <v>0</v>
          </cell>
        </row>
        <row r="1654">
          <cell r="A1654" t="str">
            <v/>
          </cell>
          <cell r="B1654" t="str">
            <v/>
          </cell>
          <cell r="C1654">
            <v>0</v>
          </cell>
          <cell r="D1654">
            <v>0</v>
          </cell>
        </row>
        <row r="1655">
          <cell r="A1655" t="str">
            <v/>
          </cell>
          <cell r="B1655" t="str">
            <v/>
          </cell>
          <cell r="C1655">
            <v>0</v>
          </cell>
          <cell r="D1655">
            <v>0</v>
          </cell>
        </row>
        <row r="1656">
          <cell r="A1656" t="str">
            <v/>
          </cell>
          <cell r="B1656" t="str">
            <v/>
          </cell>
          <cell r="C1656">
            <v>0</v>
          </cell>
          <cell r="D1656">
            <v>0</v>
          </cell>
        </row>
        <row r="1657">
          <cell r="A1657" t="str">
            <v/>
          </cell>
          <cell r="B1657" t="str">
            <v/>
          </cell>
          <cell r="C1657">
            <v>0</v>
          </cell>
          <cell r="D1657">
            <v>0</v>
          </cell>
        </row>
        <row r="1658">
          <cell r="A1658" t="str">
            <v/>
          </cell>
          <cell r="B1658" t="str">
            <v/>
          </cell>
          <cell r="C1658">
            <v>0</v>
          </cell>
          <cell r="D1658">
            <v>0</v>
          </cell>
        </row>
        <row r="1659">
          <cell r="A1659" t="str">
            <v/>
          </cell>
          <cell r="B1659" t="str">
            <v/>
          </cell>
          <cell r="C1659">
            <v>0</v>
          </cell>
          <cell r="D1659">
            <v>0</v>
          </cell>
        </row>
        <row r="1660">
          <cell r="A1660" t="str">
            <v/>
          </cell>
          <cell r="B1660" t="str">
            <v/>
          </cell>
          <cell r="C1660">
            <v>0</v>
          </cell>
          <cell r="D1660">
            <v>0</v>
          </cell>
        </row>
        <row r="1661">
          <cell r="A1661" t="str">
            <v/>
          </cell>
          <cell r="B1661" t="str">
            <v/>
          </cell>
          <cell r="C1661">
            <v>0</v>
          </cell>
          <cell r="D1661">
            <v>0</v>
          </cell>
        </row>
        <row r="1662">
          <cell r="A1662" t="str">
            <v/>
          </cell>
          <cell r="B1662" t="str">
            <v/>
          </cell>
          <cell r="C1662">
            <v>0</v>
          </cell>
          <cell r="D1662">
            <v>0</v>
          </cell>
        </row>
        <row r="1663">
          <cell r="A1663" t="str">
            <v/>
          </cell>
          <cell r="B1663" t="str">
            <v/>
          </cell>
          <cell r="C1663">
            <v>0</v>
          </cell>
          <cell r="D1663">
            <v>0</v>
          </cell>
        </row>
        <row r="1664">
          <cell r="A1664" t="str">
            <v/>
          </cell>
          <cell r="B1664" t="str">
            <v/>
          </cell>
          <cell r="C1664">
            <v>0</v>
          </cell>
          <cell r="D1664">
            <v>0</v>
          </cell>
        </row>
        <row r="1665">
          <cell r="A1665" t="str">
            <v/>
          </cell>
          <cell r="B1665" t="str">
            <v/>
          </cell>
          <cell r="C1665">
            <v>0</v>
          </cell>
          <cell r="D1665">
            <v>0</v>
          </cell>
        </row>
        <row r="1666">
          <cell r="A1666" t="str">
            <v/>
          </cell>
          <cell r="B1666" t="str">
            <v/>
          </cell>
          <cell r="C1666">
            <v>0</v>
          </cell>
          <cell r="D1666">
            <v>0</v>
          </cell>
        </row>
        <row r="1667">
          <cell r="A1667" t="str">
            <v/>
          </cell>
          <cell r="B1667" t="str">
            <v/>
          </cell>
          <cell r="C1667">
            <v>0</v>
          </cell>
          <cell r="D1667">
            <v>0</v>
          </cell>
        </row>
        <row r="1668">
          <cell r="A1668" t="str">
            <v/>
          </cell>
          <cell r="B1668" t="str">
            <v/>
          </cell>
          <cell r="C1668">
            <v>0</v>
          </cell>
          <cell r="D1668">
            <v>0</v>
          </cell>
        </row>
        <row r="1669">
          <cell r="A1669" t="str">
            <v/>
          </cell>
          <cell r="B1669" t="str">
            <v/>
          </cell>
          <cell r="C1669">
            <v>0</v>
          </cell>
          <cell r="D1669">
            <v>0</v>
          </cell>
        </row>
        <row r="1670">
          <cell r="A1670" t="str">
            <v/>
          </cell>
          <cell r="B1670" t="str">
            <v/>
          </cell>
          <cell r="C1670">
            <v>0</v>
          </cell>
          <cell r="D1670">
            <v>0</v>
          </cell>
        </row>
        <row r="1671">
          <cell r="A1671" t="str">
            <v/>
          </cell>
          <cell r="B1671" t="str">
            <v/>
          </cell>
          <cell r="C1671">
            <v>0</v>
          </cell>
          <cell r="D1671">
            <v>0</v>
          </cell>
        </row>
        <row r="1672">
          <cell r="A1672" t="str">
            <v/>
          </cell>
          <cell r="B1672" t="str">
            <v/>
          </cell>
          <cell r="C1672">
            <v>0</v>
          </cell>
          <cell r="D1672">
            <v>0</v>
          </cell>
        </row>
        <row r="1673">
          <cell r="A1673" t="str">
            <v/>
          </cell>
          <cell r="B1673" t="str">
            <v/>
          </cell>
          <cell r="C1673">
            <v>0</v>
          </cell>
          <cell r="D1673">
            <v>0</v>
          </cell>
        </row>
        <row r="1674">
          <cell r="A1674" t="str">
            <v/>
          </cell>
          <cell r="B1674" t="str">
            <v/>
          </cell>
          <cell r="C1674">
            <v>0</v>
          </cell>
          <cell r="D1674">
            <v>0</v>
          </cell>
        </row>
        <row r="1675">
          <cell r="A1675" t="str">
            <v/>
          </cell>
          <cell r="B1675" t="str">
            <v/>
          </cell>
          <cell r="C1675">
            <v>0</v>
          </cell>
          <cell r="D1675">
            <v>0</v>
          </cell>
        </row>
        <row r="1676">
          <cell r="A1676" t="str">
            <v/>
          </cell>
          <cell r="B1676" t="str">
            <v/>
          </cell>
          <cell r="C1676">
            <v>0</v>
          </cell>
          <cell r="D1676">
            <v>0</v>
          </cell>
        </row>
        <row r="1677">
          <cell r="A1677" t="str">
            <v/>
          </cell>
          <cell r="B1677" t="str">
            <v/>
          </cell>
          <cell r="C1677">
            <v>0</v>
          </cell>
          <cell r="D1677">
            <v>0</v>
          </cell>
        </row>
        <row r="1678">
          <cell r="A1678" t="str">
            <v/>
          </cell>
          <cell r="B1678" t="str">
            <v/>
          </cell>
          <cell r="C1678">
            <v>0</v>
          </cell>
          <cell r="D1678">
            <v>0</v>
          </cell>
        </row>
        <row r="1679">
          <cell r="A1679" t="str">
            <v/>
          </cell>
          <cell r="B1679" t="str">
            <v/>
          </cell>
          <cell r="C1679">
            <v>0</v>
          </cell>
          <cell r="D1679">
            <v>0</v>
          </cell>
        </row>
        <row r="1680">
          <cell r="A1680" t="str">
            <v/>
          </cell>
          <cell r="B1680" t="str">
            <v/>
          </cell>
          <cell r="C1680">
            <v>0</v>
          </cell>
          <cell r="D1680">
            <v>0</v>
          </cell>
        </row>
        <row r="1681">
          <cell r="A1681" t="str">
            <v/>
          </cell>
          <cell r="B1681" t="str">
            <v/>
          </cell>
          <cell r="C1681">
            <v>0</v>
          </cell>
          <cell r="D1681">
            <v>0</v>
          </cell>
        </row>
        <row r="1682">
          <cell r="A1682" t="str">
            <v/>
          </cell>
          <cell r="B1682" t="str">
            <v/>
          </cell>
          <cell r="C1682">
            <v>0</v>
          </cell>
          <cell r="D1682">
            <v>0</v>
          </cell>
        </row>
        <row r="1683">
          <cell r="A1683" t="str">
            <v/>
          </cell>
          <cell r="B1683" t="str">
            <v/>
          </cell>
          <cell r="C1683">
            <v>0</v>
          </cell>
          <cell r="D1683">
            <v>0</v>
          </cell>
        </row>
        <row r="1684">
          <cell r="A1684" t="str">
            <v/>
          </cell>
          <cell r="B1684" t="str">
            <v/>
          </cell>
          <cell r="C1684">
            <v>0</v>
          </cell>
          <cell r="D1684">
            <v>0</v>
          </cell>
        </row>
        <row r="1685">
          <cell r="A1685" t="str">
            <v/>
          </cell>
          <cell r="B1685" t="str">
            <v/>
          </cell>
          <cell r="C1685">
            <v>0</v>
          </cell>
          <cell r="D1685">
            <v>0</v>
          </cell>
        </row>
        <row r="1686">
          <cell r="A1686" t="str">
            <v/>
          </cell>
          <cell r="B1686" t="str">
            <v/>
          </cell>
          <cell r="C1686">
            <v>0</v>
          </cell>
          <cell r="D1686">
            <v>0</v>
          </cell>
        </row>
        <row r="1687">
          <cell r="A1687" t="str">
            <v/>
          </cell>
          <cell r="B1687" t="str">
            <v/>
          </cell>
          <cell r="C1687">
            <v>0</v>
          </cell>
          <cell r="D1687">
            <v>0</v>
          </cell>
        </row>
        <row r="1688">
          <cell r="A1688" t="str">
            <v/>
          </cell>
          <cell r="B1688" t="str">
            <v/>
          </cell>
          <cell r="C1688">
            <v>0</v>
          </cell>
          <cell r="D1688">
            <v>0</v>
          </cell>
        </row>
        <row r="1689">
          <cell r="A1689" t="str">
            <v/>
          </cell>
          <cell r="B1689" t="str">
            <v/>
          </cell>
          <cell r="C1689">
            <v>0</v>
          </cell>
          <cell r="D1689">
            <v>0</v>
          </cell>
        </row>
        <row r="1690">
          <cell r="A1690" t="str">
            <v/>
          </cell>
          <cell r="B1690" t="str">
            <v/>
          </cell>
          <cell r="C1690">
            <v>0</v>
          </cell>
          <cell r="D1690">
            <v>0</v>
          </cell>
        </row>
        <row r="1691">
          <cell r="A1691" t="str">
            <v/>
          </cell>
          <cell r="B1691" t="str">
            <v/>
          </cell>
          <cell r="C1691">
            <v>0</v>
          </cell>
          <cell r="D1691">
            <v>0</v>
          </cell>
        </row>
        <row r="1692">
          <cell r="A1692" t="str">
            <v/>
          </cell>
          <cell r="B1692" t="str">
            <v/>
          </cell>
          <cell r="C1692">
            <v>0</v>
          </cell>
          <cell r="D1692">
            <v>0</v>
          </cell>
        </row>
        <row r="1693">
          <cell r="A1693" t="str">
            <v/>
          </cell>
          <cell r="B1693" t="str">
            <v/>
          </cell>
          <cell r="C1693">
            <v>0</v>
          </cell>
          <cell r="D1693">
            <v>0</v>
          </cell>
        </row>
        <row r="1694">
          <cell r="A1694" t="str">
            <v/>
          </cell>
          <cell r="B1694" t="str">
            <v/>
          </cell>
          <cell r="C1694">
            <v>0</v>
          </cell>
          <cell r="D1694">
            <v>0</v>
          </cell>
        </row>
        <row r="1695">
          <cell r="A1695" t="str">
            <v/>
          </cell>
          <cell r="B1695" t="str">
            <v/>
          </cell>
          <cell r="C1695">
            <v>0</v>
          </cell>
          <cell r="D1695">
            <v>0</v>
          </cell>
        </row>
        <row r="1696">
          <cell r="A1696" t="str">
            <v/>
          </cell>
          <cell r="B1696" t="str">
            <v/>
          </cell>
          <cell r="C1696">
            <v>0</v>
          </cell>
          <cell r="D1696">
            <v>0</v>
          </cell>
        </row>
        <row r="1697">
          <cell r="A1697" t="str">
            <v/>
          </cell>
          <cell r="B1697" t="str">
            <v/>
          </cell>
          <cell r="C1697">
            <v>0</v>
          </cell>
          <cell r="D1697">
            <v>0</v>
          </cell>
        </row>
        <row r="1698">
          <cell r="A1698" t="str">
            <v/>
          </cell>
          <cell r="B1698" t="str">
            <v/>
          </cell>
          <cell r="C1698">
            <v>0</v>
          </cell>
          <cell r="D1698">
            <v>0</v>
          </cell>
        </row>
        <row r="1699">
          <cell r="A1699" t="str">
            <v/>
          </cell>
          <cell r="B1699" t="str">
            <v/>
          </cell>
          <cell r="C1699">
            <v>0</v>
          </cell>
          <cell r="D1699">
            <v>0</v>
          </cell>
        </row>
        <row r="1700">
          <cell r="A1700" t="str">
            <v/>
          </cell>
          <cell r="B1700" t="str">
            <v/>
          </cell>
          <cell r="C1700">
            <v>0</v>
          </cell>
          <cell r="D1700">
            <v>0</v>
          </cell>
        </row>
        <row r="1701">
          <cell r="A1701" t="str">
            <v/>
          </cell>
          <cell r="B1701" t="str">
            <v/>
          </cell>
          <cell r="C1701">
            <v>0</v>
          </cell>
          <cell r="D1701">
            <v>0</v>
          </cell>
        </row>
        <row r="1702">
          <cell r="A1702" t="str">
            <v/>
          </cell>
          <cell r="B1702" t="str">
            <v/>
          </cell>
          <cell r="C1702">
            <v>0</v>
          </cell>
          <cell r="D1702">
            <v>0</v>
          </cell>
        </row>
        <row r="1703">
          <cell r="A1703" t="str">
            <v/>
          </cell>
          <cell r="B1703" t="str">
            <v/>
          </cell>
          <cell r="C1703">
            <v>0</v>
          </cell>
          <cell r="D1703">
            <v>0</v>
          </cell>
        </row>
        <row r="1704">
          <cell r="A1704" t="str">
            <v/>
          </cell>
          <cell r="B1704" t="str">
            <v/>
          </cell>
          <cell r="C1704">
            <v>0</v>
          </cell>
          <cell r="D1704">
            <v>0</v>
          </cell>
        </row>
        <row r="1705">
          <cell r="A1705" t="str">
            <v/>
          </cell>
          <cell r="B1705" t="str">
            <v/>
          </cell>
          <cell r="C1705">
            <v>0</v>
          </cell>
          <cell r="D1705">
            <v>0</v>
          </cell>
        </row>
        <row r="1706">
          <cell r="A1706" t="str">
            <v/>
          </cell>
          <cell r="B1706" t="str">
            <v/>
          </cell>
          <cell r="C1706">
            <v>0</v>
          </cell>
          <cell r="D1706">
            <v>0</v>
          </cell>
        </row>
        <row r="1707">
          <cell r="A1707" t="str">
            <v/>
          </cell>
          <cell r="B1707" t="str">
            <v/>
          </cell>
          <cell r="C1707">
            <v>0</v>
          </cell>
          <cell r="D1707">
            <v>0</v>
          </cell>
        </row>
        <row r="1708">
          <cell r="A1708" t="str">
            <v/>
          </cell>
          <cell r="B1708" t="str">
            <v/>
          </cell>
          <cell r="C1708">
            <v>0</v>
          </cell>
          <cell r="D1708">
            <v>0</v>
          </cell>
        </row>
        <row r="1709">
          <cell r="A1709" t="str">
            <v/>
          </cell>
          <cell r="B1709" t="str">
            <v/>
          </cell>
          <cell r="C1709">
            <v>0</v>
          </cell>
          <cell r="D1709">
            <v>0</v>
          </cell>
        </row>
        <row r="1710">
          <cell r="A1710" t="str">
            <v/>
          </cell>
          <cell r="B1710" t="str">
            <v/>
          </cell>
          <cell r="C1710">
            <v>0</v>
          </cell>
          <cell r="D1710">
            <v>0</v>
          </cell>
        </row>
        <row r="1711">
          <cell r="A1711" t="str">
            <v/>
          </cell>
          <cell r="B1711" t="str">
            <v/>
          </cell>
          <cell r="C1711">
            <v>0</v>
          </cell>
          <cell r="D1711">
            <v>0</v>
          </cell>
        </row>
        <row r="1712">
          <cell r="A1712" t="str">
            <v/>
          </cell>
          <cell r="B1712" t="str">
            <v/>
          </cell>
          <cell r="C1712">
            <v>0</v>
          </cell>
          <cell r="D1712">
            <v>0</v>
          </cell>
        </row>
        <row r="1713">
          <cell r="A1713" t="str">
            <v/>
          </cell>
          <cell r="B1713" t="str">
            <v/>
          </cell>
          <cell r="C1713">
            <v>0</v>
          </cell>
          <cell r="D1713">
            <v>0</v>
          </cell>
        </row>
        <row r="1714">
          <cell r="A1714" t="str">
            <v/>
          </cell>
          <cell r="B1714" t="str">
            <v/>
          </cell>
          <cell r="C1714">
            <v>0</v>
          </cell>
          <cell r="D1714">
            <v>0</v>
          </cell>
        </row>
        <row r="1715">
          <cell r="A1715" t="str">
            <v/>
          </cell>
          <cell r="B1715" t="str">
            <v/>
          </cell>
          <cell r="C1715">
            <v>0</v>
          </cell>
          <cell r="D1715">
            <v>0</v>
          </cell>
        </row>
        <row r="1716">
          <cell r="A1716" t="str">
            <v/>
          </cell>
          <cell r="B1716" t="str">
            <v/>
          </cell>
          <cell r="C1716">
            <v>0</v>
          </cell>
          <cell r="D1716">
            <v>0</v>
          </cell>
        </row>
        <row r="1717">
          <cell r="A1717" t="str">
            <v/>
          </cell>
          <cell r="B1717" t="str">
            <v/>
          </cell>
          <cell r="C1717">
            <v>0</v>
          </cell>
          <cell r="D1717">
            <v>0</v>
          </cell>
        </row>
        <row r="1718">
          <cell r="A1718" t="str">
            <v/>
          </cell>
          <cell r="B1718" t="str">
            <v/>
          </cell>
          <cell r="C1718">
            <v>0</v>
          </cell>
          <cell r="D1718">
            <v>0</v>
          </cell>
        </row>
        <row r="1719">
          <cell r="A1719" t="str">
            <v/>
          </cell>
          <cell r="B1719" t="str">
            <v/>
          </cell>
          <cell r="C1719">
            <v>0</v>
          </cell>
          <cell r="D1719">
            <v>0</v>
          </cell>
        </row>
        <row r="1720">
          <cell r="A1720" t="str">
            <v/>
          </cell>
          <cell r="B1720" t="str">
            <v/>
          </cell>
          <cell r="C1720">
            <v>0</v>
          </cell>
          <cell r="D1720">
            <v>0</v>
          </cell>
        </row>
        <row r="1721">
          <cell r="A1721" t="str">
            <v/>
          </cell>
          <cell r="B1721" t="str">
            <v/>
          </cell>
          <cell r="C1721">
            <v>0</v>
          </cell>
          <cell r="D1721">
            <v>0</v>
          </cell>
        </row>
        <row r="1722">
          <cell r="A1722" t="str">
            <v/>
          </cell>
          <cell r="B1722" t="str">
            <v/>
          </cell>
          <cell r="C1722">
            <v>0</v>
          </cell>
          <cell r="D1722">
            <v>0</v>
          </cell>
        </row>
        <row r="1723">
          <cell r="A1723" t="str">
            <v/>
          </cell>
          <cell r="B1723" t="str">
            <v/>
          </cell>
          <cell r="C1723">
            <v>0</v>
          </cell>
          <cell r="D1723">
            <v>0</v>
          </cell>
        </row>
        <row r="1724">
          <cell r="A1724" t="str">
            <v/>
          </cell>
          <cell r="B1724" t="str">
            <v/>
          </cell>
          <cell r="C1724">
            <v>0</v>
          </cell>
          <cell r="D1724">
            <v>0</v>
          </cell>
        </row>
        <row r="1725">
          <cell r="A1725" t="str">
            <v/>
          </cell>
          <cell r="B1725" t="str">
            <v/>
          </cell>
          <cell r="C1725">
            <v>0</v>
          </cell>
          <cell r="D1725">
            <v>0</v>
          </cell>
        </row>
        <row r="1726">
          <cell r="A1726" t="str">
            <v/>
          </cell>
          <cell r="B1726" t="str">
            <v/>
          </cell>
          <cell r="C1726">
            <v>0</v>
          </cell>
          <cell r="D1726">
            <v>0</v>
          </cell>
        </row>
        <row r="1727">
          <cell r="A1727" t="str">
            <v/>
          </cell>
          <cell r="B1727" t="str">
            <v/>
          </cell>
          <cell r="C1727">
            <v>0</v>
          </cell>
          <cell r="D1727">
            <v>0</v>
          </cell>
        </row>
        <row r="1728">
          <cell r="A1728" t="str">
            <v/>
          </cell>
          <cell r="B1728" t="str">
            <v/>
          </cell>
          <cell r="C1728">
            <v>0</v>
          </cell>
          <cell r="D1728">
            <v>0</v>
          </cell>
        </row>
        <row r="1729">
          <cell r="A1729" t="str">
            <v/>
          </cell>
          <cell r="B1729" t="str">
            <v/>
          </cell>
          <cell r="C1729">
            <v>0</v>
          </cell>
          <cell r="D1729">
            <v>0</v>
          </cell>
        </row>
        <row r="1730">
          <cell r="A1730" t="str">
            <v/>
          </cell>
          <cell r="B1730" t="str">
            <v/>
          </cell>
          <cell r="C1730">
            <v>0</v>
          </cell>
          <cell r="D1730">
            <v>0</v>
          </cell>
        </row>
        <row r="1731">
          <cell r="A1731" t="str">
            <v/>
          </cell>
          <cell r="B1731" t="str">
            <v/>
          </cell>
          <cell r="C1731">
            <v>0</v>
          </cell>
          <cell r="D1731">
            <v>0</v>
          </cell>
        </row>
        <row r="1732">
          <cell r="A1732" t="str">
            <v/>
          </cell>
          <cell r="B1732" t="str">
            <v/>
          </cell>
          <cell r="C1732">
            <v>0</v>
          </cell>
          <cell r="D1732">
            <v>0</v>
          </cell>
        </row>
        <row r="1733">
          <cell r="A1733" t="str">
            <v/>
          </cell>
          <cell r="B1733" t="str">
            <v/>
          </cell>
          <cell r="C1733">
            <v>0</v>
          </cell>
          <cell r="D1733">
            <v>0</v>
          </cell>
        </row>
        <row r="1734">
          <cell r="A1734" t="str">
            <v/>
          </cell>
          <cell r="B1734" t="str">
            <v/>
          </cell>
          <cell r="C1734">
            <v>0</v>
          </cell>
          <cell r="D1734">
            <v>0</v>
          </cell>
        </row>
        <row r="1735">
          <cell r="A1735" t="str">
            <v/>
          </cell>
          <cell r="B1735" t="str">
            <v/>
          </cell>
          <cell r="C1735">
            <v>0</v>
          </cell>
          <cell r="D1735">
            <v>0</v>
          </cell>
        </row>
        <row r="1736">
          <cell r="A1736" t="str">
            <v/>
          </cell>
          <cell r="B1736" t="str">
            <v/>
          </cell>
          <cell r="C1736">
            <v>0</v>
          </cell>
          <cell r="D1736">
            <v>0</v>
          </cell>
        </row>
        <row r="1737">
          <cell r="A1737" t="str">
            <v/>
          </cell>
          <cell r="B1737" t="str">
            <v/>
          </cell>
          <cell r="C1737">
            <v>0</v>
          </cell>
          <cell r="D1737">
            <v>0</v>
          </cell>
        </row>
        <row r="1738">
          <cell r="A1738" t="str">
            <v/>
          </cell>
          <cell r="B1738" t="str">
            <v/>
          </cell>
          <cell r="C1738">
            <v>0</v>
          </cell>
          <cell r="D1738">
            <v>0</v>
          </cell>
        </row>
        <row r="1739">
          <cell r="A1739" t="str">
            <v/>
          </cell>
          <cell r="B1739" t="str">
            <v/>
          </cell>
          <cell r="C1739">
            <v>0</v>
          </cell>
          <cell r="D1739">
            <v>0</v>
          </cell>
        </row>
        <row r="1740">
          <cell r="A1740" t="str">
            <v/>
          </cell>
          <cell r="B1740" t="str">
            <v/>
          </cell>
          <cell r="C1740">
            <v>0</v>
          </cell>
          <cell r="D1740">
            <v>0</v>
          </cell>
        </row>
        <row r="1741">
          <cell r="A1741" t="str">
            <v/>
          </cell>
          <cell r="B1741" t="str">
            <v/>
          </cell>
          <cell r="C1741">
            <v>0</v>
          </cell>
          <cell r="D1741">
            <v>0</v>
          </cell>
        </row>
        <row r="1742">
          <cell r="A1742" t="str">
            <v/>
          </cell>
          <cell r="B1742" t="str">
            <v/>
          </cell>
          <cell r="C1742">
            <v>0</v>
          </cell>
          <cell r="D1742">
            <v>0</v>
          </cell>
        </row>
        <row r="1743">
          <cell r="A1743" t="str">
            <v/>
          </cell>
          <cell r="B1743" t="str">
            <v/>
          </cell>
          <cell r="C1743">
            <v>0</v>
          </cell>
          <cell r="D1743">
            <v>0</v>
          </cell>
        </row>
        <row r="1744">
          <cell r="A1744" t="str">
            <v/>
          </cell>
          <cell r="B1744" t="str">
            <v/>
          </cell>
          <cell r="C1744">
            <v>0</v>
          </cell>
          <cell r="D1744">
            <v>0</v>
          </cell>
        </row>
        <row r="1745">
          <cell r="A1745" t="str">
            <v/>
          </cell>
          <cell r="B1745" t="str">
            <v/>
          </cell>
          <cell r="C1745">
            <v>0</v>
          </cell>
          <cell r="D1745">
            <v>0</v>
          </cell>
        </row>
        <row r="1746">
          <cell r="A1746" t="str">
            <v/>
          </cell>
          <cell r="B1746" t="str">
            <v/>
          </cell>
          <cell r="C1746">
            <v>0</v>
          </cell>
          <cell r="D1746">
            <v>0</v>
          </cell>
        </row>
        <row r="1747">
          <cell r="A1747" t="str">
            <v/>
          </cell>
          <cell r="B1747" t="str">
            <v/>
          </cell>
          <cell r="C1747">
            <v>0</v>
          </cell>
          <cell r="D1747">
            <v>0</v>
          </cell>
        </row>
        <row r="1748">
          <cell r="A1748" t="str">
            <v/>
          </cell>
          <cell r="B1748" t="str">
            <v/>
          </cell>
          <cell r="C1748">
            <v>0</v>
          </cell>
          <cell r="D1748">
            <v>0</v>
          </cell>
        </row>
        <row r="1749">
          <cell r="A1749" t="str">
            <v/>
          </cell>
          <cell r="B1749" t="str">
            <v/>
          </cell>
          <cell r="C1749">
            <v>0</v>
          </cell>
          <cell r="D1749">
            <v>0</v>
          </cell>
        </row>
        <row r="1750">
          <cell r="A1750" t="str">
            <v/>
          </cell>
          <cell r="B1750" t="str">
            <v/>
          </cell>
          <cell r="C1750">
            <v>0</v>
          </cell>
          <cell r="D1750">
            <v>0</v>
          </cell>
        </row>
        <row r="1751">
          <cell r="A1751" t="str">
            <v/>
          </cell>
          <cell r="B1751" t="str">
            <v/>
          </cell>
          <cell r="C1751">
            <v>0</v>
          </cell>
          <cell r="D1751">
            <v>0</v>
          </cell>
        </row>
        <row r="1752">
          <cell r="A1752" t="str">
            <v/>
          </cell>
          <cell r="B1752" t="str">
            <v/>
          </cell>
          <cell r="C1752">
            <v>0</v>
          </cell>
          <cell r="D1752">
            <v>0</v>
          </cell>
        </row>
        <row r="1753">
          <cell r="A1753" t="str">
            <v/>
          </cell>
          <cell r="B1753" t="str">
            <v/>
          </cell>
          <cell r="C1753">
            <v>0</v>
          </cell>
          <cell r="D1753">
            <v>0</v>
          </cell>
        </row>
        <row r="1754">
          <cell r="A1754" t="str">
            <v/>
          </cell>
          <cell r="B1754" t="str">
            <v/>
          </cell>
          <cell r="C1754">
            <v>0</v>
          </cell>
          <cell r="D1754">
            <v>0</v>
          </cell>
        </row>
        <row r="1755">
          <cell r="A1755" t="str">
            <v/>
          </cell>
          <cell r="B1755" t="str">
            <v/>
          </cell>
          <cell r="C1755">
            <v>0</v>
          </cell>
          <cell r="D1755">
            <v>0</v>
          </cell>
        </row>
        <row r="1756">
          <cell r="A1756" t="str">
            <v/>
          </cell>
          <cell r="B1756" t="str">
            <v/>
          </cell>
          <cell r="C1756">
            <v>0</v>
          </cell>
          <cell r="D1756">
            <v>0</v>
          </cell>
        </row>
        <row r="1757">
          <cell r="A1757" t="str">
            <v/>
          </cell>
          <cell r="B1757" t="str">
            <v/>
          </cell>
          <cell r="C1757">
            <v>0</v>
          </cell>
          <cell r="D1757">
            <v>0</v>
          </cell>
        </row>
        <row r="1758">
          <cell r="A1758" t="str">
            <v/>
          </cell>
          <cell r="B1758" t="str">
            <v/>
          </cell>
          <cell r="C1758">
            <v>0</v>
          </cell>
          <cell r="D1758">
            <v>0</v>
          </cell>
        </row>
        <row r="1759">
          <cell r="A1759" t="str">
            <v/>
          </cell>
          <cell r="B1759" t="str">
            <v/>
          </cell>
          <cell r="C1759">
            <v>0</v>
          </cell>
          <cell r="D1759">
            <v>0</v>
          </cell>
        </row>
        <row r="1760">
          <cell r="A1760" t="str">
            <v/>
          </cell>
          <cell r="B1760" t="str">
            <v/>
          </cell>
          <cell r="C1760">
            <v>0</v>
          </cell>
          <cell r="D1760">
            <v>0</v>
          </cell>
        </row>
        <row r="1761">
          <cell r="A1761" t="str">
            <v/>
          </cell>
          <cell r="B1761" t="str">
            <v/>
          </cell>
          <cell r="C1761">
            <v>0</v>
          </cell>
          <cell r="D1761">
            <v>0</v>
          </cell>
        </row>
        <row r="1762">
          <cell r="A1762" t="str">
            <v/>
          </cell>
          <cell r="B1762" t="str">
            <v/>
          </cell>
          <cell r="C1762">
            <v>0</v>
          </cell>
          <cell r="D1762">
            <v>0</v>
          </cell>
        </row>
        <row r="1763">
          <cell r="A1763" t="str">
            <v/>
          </cell>
          <cell r="B1763" t="str">
            <v/>
          </cell>
          <cell r="C1763">
            <v>0</v>
          </cell>
          <cell r="D1763">
            <v>0</v>
          </cell>
        </row>
        <row r="1764">
          <cell r="A1764" t="str">
            <v/>
          </cell>
          <cell r="B1764" t="str">
            <v/>
          </cell>
          <cell r="C1764">
            <v>0</v>
          </cell>
          <cell r="D1764">
            <v>0</v>
          </cell>
        </row>
        <row r="1765">
          <cell r="A1765" t="str">
            <v/>
          </cell>
          <cell r="B1765" t="str">
            <v/>
          </cell>
          <cell r="C1765">
            <v>0</v>
          </cell>
          <cell r="D1765">
            <v>0</v>
          </cell>
        </row>
        <row r="1766">
          <cell r="A1766" t="str">
            <v/>
          </cell>
          <cell r="B1766" t="str">
            <v/>
          </cell>
          <cell r="C1766">
            <v>0</v>
          </cell>
          <cell r="D1766">
            <v>0</v>
          </cell>
        </row>
        <row r="1767">
          <cell r="A1767" t="str">
            <v/>
          </cell>
          <cell r="B1767" t="str">
            <v/>
          </cell>
          <cell r="C1767">
            <v>0</v>
          </cell>
          <cell r="D1767">
            <v>0</v>
          </cell>
        </row>
        <row r="1768">
          <cell r="A1768" t="str">
            <v/>
          </cell>
          <cell r="B1768" t="str">
            <v/>
          </cell>
          <cell r="C1768">
            <v>0</v>
          </cell>
          <cell r="D1768">
            <v>0</v>
          </cell>
        </row>
        <row r="1769">
          <cell r="A1769" t="str">
            <v/>
          </cell>
          <cell r="B1769" t="str">
            <v/>
          </cell>
          <cell r="C1769">
            <v>0</v>
          </cell>
          <cell r="D1769">
            <v>0</v>
          </cell>
        </row>
        <row r="1770">
          <cell r="A1770" t="str">
            <v/>
          </cell>
          <cell r="B1770" t="str">
            <v/>
          </cell>
          <cell r="C1770">
            <v>0</v>
          </cell>
          <cell r="D1770">
            <v>0</v>
          </cell>
        </row>
        <row r="1771">
          <cell r="A1771" t="str">
            <v/>
          </cell>
          <cell r="B1771" t="str">
            <v/>
          </cell>
          <cell r="C1771">
            <v>0</v>
          </cell>
          <cell r="D1771">
            <v>0</v>
          </cell>
        </row>
        <row r="1772">
          <cell r="A1772" t="str">
            <v/>
          </cell>
          <cell r="B1772" t="str">
            <v/>
          </cell>
          <cell r="C1772">
            <v>0</v>
          </cell>
          <cell r="D1772">
            <v>0</v>
          </cell>
        </row>
        <row r="1773">
          <cell r="A1773" t="str">
            <v/>
          </cell>
          <cell r="B1773" t="str">
            <v/>
          </cell>
          <cell r="C1773">
            <v>0</v>
          </cell>
          <cell r="D1773">
            <v>0</v>
          </cell>
        </row>
        <row r="1774">
          <cell r="A1774" t="str">
            <v/>
          </cell>
          <cell r="B1774" t="str">
            <v/>
          </cell>
          <cell r="C1774">
            <v>0</v>
          </cell>
          <cell r="D1774">
            <v>0</v>
          </cell>
        </row>
        <row r="1775">
          <cell r="A1775" t="str">
            <v/>
          </cell>
          <cell r="B1775" t="str">
            <v/>
          </cell>
          <cell r="C1775">
            <v>0</v>
          </cell>
          <cell r="D1775">
            <v>0</v>
          </cell>
        </row>
        <row r="1776">
          <cell r="A1776" t="str">
            <v/>
          </cell>
          <cell r="B1776" t="str">
            <v/>
          </cell>
          <cell r="C1776">
            <v>0</v>
          </cell>
          <cell r="D1776">
            <v>0</v>
          </cell>
        </row>
        <row r="1777">
          <cell r="A1777" t="str">
            <v/>
          </cell>
          <cell r="B1777" t="str">
            <v/>
          </cell>
          <cell r="C1777">
            <v>0</v>
          </cell>
          <cell r="D1777">
            <v>0</v>
          </cell>
        </row>
        <row r="1778">
          <cell r="A1778" t="str">
            <v/>
          </cell>
          <cell r="B1778" t="str">
            <v/>
          </cell>
          <cell r="C1778">
            <v>0</v>
          </cell>
          <cell r="D1778">
            <v>0</v>
          </cell>
        </row>
        <row r="1779">
          <cell r="A1779" t="str">
            <v/>
          </cell>
          <cell r="B1779" t="str">
            <v/>
          </cell>
          <cell r="C1779">
            <v>0</v>
          </cell>
          <cell r="D1779">
            <v>0</v>
          </cell>
        </row>
        <row r="1780">
          <cell r="A1780" t="str">
            <v/>
          </cell>
          <cell r="B1780" t="str">
            <v/>
          </cell>
          <cell r="C1780">
            <v>0</v>
          </cell>
          <cell r="D1780">
            <v>0</v>
          </cell>
        </row>
        <row r="1781">
          <cell r="A1781" t="str">
            <v/>
          </cell>
          <cell r="B1781" t="str">
            <v/>
          </cell>
          <cell r="C1781">
            <v>0</v>
          </cell>
          <cell r="D1781">
            <v>0</v>
          </cell>
        </row>
        <row r="1782">
          <cell r="A1782" t="str">
            <v/>
          </cell>
          <cell r="B1782" t="str">
            <v/>
          </cell>
          <cell r="C1782">
            <v>0</v>
          </cell>
          <cell r="D1782">
            <v>0</v>
          </cell>
        </row>
        <row r="1783">
          <cell r="A1783" t="str">
            <v/>
          </cell>
          <cell r="B1783" t="str">
            <v/>
          </cell>
          <cell r="C1783">
            <v>0</v>
          </cell>
          <cell r="D1783">
            <v>0</v>
          </cell>
        </row>
        <row r="1784">
          <cell r="A1784" t="str">
            <v/>
          </cell>
          <cell r="B1784" t="str">
            <v/>
          </cell>
          <cell r="C1784">
            <v>0</v>
          </cell>
          <cell r="D1784">
            <v>0</v>
          </cell>
        </row>
        <row r="1785">
          <cell r="A1785" t="str">
            <v/>
          </cell>
          <cell r="B1785" t="str">
            <v/>
          </cell>
          <cell r="C1785">
            <v>0</v>
          </cell>
          <cell r="D1785">
            <v>0</v>
          </cell>
        </row>
        <row r="1786">
          <cell r="A1786" t="str">
            <v/>
          </cell>
          <cell r="B1786" t="str">
            <v/>
          </cell>
          <cell r="C1786">
            <v>0</v>
          </cell>
          <cell r="D1786">
            <v>0</v>
          </cell>
        </row>
        <row r="1787">
          <cell r="A1787" t="str">
            <v/>
          </cell>
          <cell r="B1787" t="str">
            <v/>
          </cell>
          <cell r="C1787">
            <v>0</v>
          </cell>
          <cell r="D1787">
            <v>0</v>
          </cell>
        </row>
        <row r="1788">
          <cell r="A1788" t="str">
            <v/>
          </cell>
          <cell r="B1788" t="str">
            <v/>
          </cell>
          <cell r="C1788">
            <v>0</v>
          </cell>
          <cell r="D1788">
            <v>0</v>
          </cell>
        </row>
        <row r="1789">
          <cell r="A1789" t="str">
            <v/>
          </cell>
          <cell r="B1789" t="str">
            <v/>
          </cell>
          <cell r="C1789">
            <v>0</v>
          </cell>
          <cell r="D1789">
            <v>0</v>
          </cell>
        </row>
        <row r="1790">
          <cell r="A1790" t="str">
            <v/>
          </cell>
          <cell r="B1790" t="str">
            <v/>
          </cell>
          <cell r="C1790">
            <v>0</v>
          </cell>
          <cell r="D1790">
            <v>0</v>
          </cell>
        </row>
        <row r="1791">
          <cell r="A1791" t="str">
            <v/>
          </cell>
          <cell r="B1791" t="str">
            <v/>
          </cell>
          <cell r="C1791">
            <v>0</v>
          </cell>
          <cell r="D1791">
            <v>0</v>
          </cell>
        </row>
        <row r="1792">
          <cell r="A1792" t="str">
            <v/>
          </cell>
          <cell r="B1792" t="str">
            <v/>
          </cell>
          <cell r="C1792">
            <v>0</v>
          </cell>
          <cell r="D1792">
            <v>0</v>
          </cell>
        </row>
        <row r="1793">
          <cell r="A1793" t="str">
            <v/>
          </cell>
          <cell r="B1793" t="str">
            <v/>
          </cell>
          <cell r="C1793">
            <v>0</v>
          </cell>
          <cell r="D1793">
            <v>0</v>
          </cell>
        </row>
        <row r="1794">
          <cell r="A1794" t="str">
            <v/>
          </cell>
          <cell r="B1794" t="str">
            <v/>
          </cell>
          <cell r="C1794">
            <v>0</v>
          </cell>
          <cell r="D1794">
            <v>0</v>
          </cell>
        </row>
        <row r="1795">
          <cell r="A1795" t="str">
            <v/>
          </cell>
          <cell r="B1795" t="str">
            <v/>
          </cell>
          <cell r="C1795">
            <v>0</v>
          </cell>
          <cell r="D1795">
            <v>0</v>
          </cell>
        </row>
        <row r="1796">
          <cell r="A1796" t="str">
            <v/>
          </cell>
          <cell r="B1796" t="str">
            <v/>
          </cell>
          <cell r="C1796">
            <v>0</v>
          </cell>
          <cell r="D1796">
            <v>0</v>
          </cell>
        </row>
        <row r="1797">
          <cell r="A1797" t="str">
            <v/>
          </cell>
          <cell r="B1797" t="str">
            <v/>
          </cell>
          <cell r="C1797">
            <v>0</v>
          </cell>
          <cell r="D1797">
            <v>0</v>
          </cell>
        </row>
        <row r="1798">
          <cell r="A1798" t="str">
            <v/>
          </cell>
          <cell r="B1798" t="str">
            <v/>
          </cell>
          <cell r="C1798">
            <v>0</v>
          </cell>
          <cell r="D1798">
            <v>0</v>
          </cell>
        </row>
        <row r="1799">
          <cell r="A1799" t="str">
            <v/>
          </cell>
          <cell r="B1799" t="str">
            <v/>
          </cell>
          <cell r="C1799">
            <v>0</v>
          </cell>
          <cell r="D1799">
            <v>0</v>
          </cell>
        </row>
        <row r="1800">
          <cell r="A1800" t="str">
            <v/>
          </cell>
          <cell r="B1800" t="str">
            <v/>
          </cell>
          <cell r="C1800">
            <v>0</v>
          </cell>
          <cell r="D1800">
            <v>0</v>
          </cell>
        </row>
        <row r="1801">
          <cell r="A1801" t="str">
            <v/>
          </cell>
          <cell r="B1801" t="str">
            <v/>
          </cell>
          <cell r="C1801">
            <v>0</v>
          </cell>
          <cell r="D1801">
            <v>0</v>
          </cell>
        </row>
        <row r="1802">
          <cell r="A1802" t="str">
            <v/>
          </cell>
          <cell r="B1802" t="str">
            <v/>
          </cell>
          <cell r="C1802">
            <v>0</v>
          </cell>
          <cell r="D1802">
            <v>0</v>
          </cell>
        </row>
        <row r="1803">
          <cell r="A1803" t="str">
            <v/>
          </cell>
          <cell r="B1803" t="str">
            <v/>
          </cell>
          <cell r="C1803">
            <v>0</v>
          </cell>
          <cell r="D1803">
            <v>0</v>
          </cell>
        </row>
        <row r="1804">
          <cell r="A1804" t="str">
            <v/>
          </cell>
          <cell r="B1804" t="str">
            <v/>
          </cell>
          <cell r="C1804">
            <v>0</v>
          </cell>
          <cell r="D1804">
            <v>0</v>
          </cell>
        </row>
        <row r="1805">
          <cell r="A1805" t="str">
            <v/>
          </cell>
          <cell r="B1805" t="str">
            <v/>
          </cell>
          <cell r="C1805">
            <v>0</v>
          </cell>
          <cell r="D1805">
            <v>0</v>
          </cell>
        </row>
        <row r="1806">
          <cell r="A1806" t="str">
            <v/>
          </cell>
          <cell r="B1806" t="str">
            <v/>
          </cell>
          <cell r="C1806">
            <v>0</v>
          </cell>
          <cell r="D1806">
            <v>0</v>
          </cell>
        </row>
        <row r="1807">
          <cell r="A1807" t="str">
            <v/>
          </cell>
          <cell r="B1807" t="str">
            <v/>
          </cell>
          <cell r="C1807">
            <v>0</v>
          </cell>
          <cell r="D1807">
            <v>0</v>
          </cell>
        </row>
        <row r="1808">
          <cell r="A1808" t="str">
            <v/>
          </cell>
          <cell r="B1808" t="str">
            <v/>
          </cell>
          <cell r="C1808">
            <v>0</v>
          </cell>
          <cell r="D1808">
            <v>0</v>
          </cell>
        </row>
        <row r="1809">
          <cell r="A1809" t="str">
            <v/>
          </cell>
          <cell r="B1809" t="str">
            <v/>
          </cell>
          <cell r="C1809">
            <v>0</v>
          </cell>
          <cell r="D1809">
            <v>0</v>
          </cell>
        </row>
        <row r="1810">
          <cell r="A1810" t="str">
            <v/>
          </cell>
          <cell r="B1810" t="str">
            <v/>
          </cell>
          <cell r="C1810">
            <v>0</v>
          </cell>
          <cell r="D1810">
            <v>0</v>
          </cell>
        </row>
        <row r="1811">
          <cell r="A1811" t="str">
            <v/>
          </cell>
          <cell r="B1811" t="str">
            <v/>
          </cell>
          <cell r="C1811">
            <v>0</v>
          </cell>
          <cell r="D1811">
            <v>0</v>
          </cell>
        </row>
        <row r="1812">
          <cell r="A1812" t="str">
            <v/>
          </cell>
          <cell r="B1812" t="str">
            <v/>
          </cell>
          <cell r="C1812">
            <v>0</v>
          </cell>
          <cell r="D1812">
            <v>0</v>
          </cell>
        </row>
        <row r="1813">
          <cell r="A1813" t="str">
            <v/>
          </cell>
          <cell r="B1813" t="str">
            <v/>
          </cell>
          <cell r="C1813">
            <v>0</v>
          </cell>
          <cell r="D1813">
            <v>0</v>
          </cell>
        </row>
        <row r="1814">
          <cell r="A1814" t="str">
            <v/>
          </cell>
          <cell r="B1814" t="str">
            <v/>
          </cell>
          <cell r="C1814">
            <v>0</v>
          </cell>
          <cell r="D1814">
            <v>0</v>
          </cell>
        </row>
        <row r="1815">
          <cell r="A1815" t="str">
            <v/>
          </cell>
          <cell r="B1815" t="str">
            <v/>
          </cell>
          <cell r="C1815">
            <v>0</v>
          </cell>
          <cell r="D1815">
            <v>0</v>
          </cell>
        </row>
        <row r="1816">
          <cell r="A1816" t="str">
            <v/>
          </cell>
          <cell r="B1816" t="str">
            <v/>
          </cell>
          <cell r="C1816">
            <v>0</v>
          </cell>
          <cell r="D1816">
            <v>0</v>
          </cell>
        </row>
        <row r="1817">
          <cell r="A1817" t="str">
            <v/>
          </cell>
          <cell r="B1817" t="str">
            <v/>
          </cell>
          <cell r="C1817">
            <v>0</v>
          </cell>
          <cell r="D1817">
            <v>0</v>
          </cell>
        </row>
        <row r="1818">
          <cell r="A1818" t="str">
            <v/>
          </cell>
          <cell r="B1818" t="str">
            <v/>
          </cell>
          <cell r="C1818">
            <v>0</v>
          </cell>
          <cell r="D1818">
            <v>0</v>
          </cell>
        </row>
        <row r="1819">
          <cell r="A1819" t="str">
            <v/>
          </cell>
          <cell r="B1819" t="str">
            <v/>
          </cell>
          <cell r="C1819">
            <v>0</v>
          </cell>
          <cell r="D1819">
            <v>0</v>
          </cell>
        </row>
        <row r="1820">
          <cell r="A1820" t="str">
            <v/>
          </cell>
          <cell r="B1820" t="str">
            <v/>
          </cell>
          <cell r="C1820">
            <v>0</v>
          </cell>
          <cell r="D1820">
            <v>0</v>
          </cell>
        </row>
        <row r="1821">
          <cell r="A1821" t="str">
            <v/>
          </cell>
          <cell r="B1821" t="str">
            <v/>
          </cell>
          <cell r="C1821">
            <v>0</v>
          </cell>
          <cell r="D1821">
            <v>0</v>
          </cell>
        </row>
        <row r="1822">
          <cell r="A1822" t="str">
            <v/>
          </cell>
          <cell r="B1822" t="str">
            <v/>
          </cell>
          <cell r="C1822">
            <v>0</v>
          </cell>
          <cell r="D1822">
            <v>0</v>
          </cell>
        </row>
        <row r="1823">
          <cell r="A1823" t="str">
            <v/>
          </cell>
          <cell r="B1823" t="str">
            <v/>
          </cell>
          <cell r="C1823">
            <v>0</v>
          </cell>
          <cell r="D1823">
            <v>0</v>
          </cell>
        </row>
        <row r="1824">
          <cell r="A1824" t="str">
            <v/>
          </cell>
          <cell r="B1824" t="str">
            <v/>
          </cell>
          <cell r="C1824">
            <v>0</v>
          </cell>
          <cell r="D1824">
            <v>0</v>
          </cell>
        </row>
        <row r="1825">
          <cell r="A1825" t="str">
            <v/>
          </cell>
          <cell r="B1825" t="str">
            <v/>
          </cell>
          <cell r="C1825">
            <v>0</v>
          </cell>
          <cell r="D1825">
            <v>0</v>
          </cell>
        </row>
        <row r="1826">
          <cell r="A1826" t="str">
            <v/>
          </cell>
          <cell r="B1826" t="str">
            <v/>
          </cell>
          <cell r="C1826">
            <v>0</v>
          </cell>
          <cell r="D1826">
            <v>0</v>
          </cell>
        </row>
        <row r="1827">
          <cell r="A1827" t="str">
            <v/>
          </cell>
          <cell r="B1827" t="str">
            <v/>
          </cell>
          <cell r="C1827">
            <v>0</v>
          </cell>
          <cell r="D1827">
            <v>0</v>
          </cell>
        </row>
        <row r="1828">
          <cell r="A1828" t="str">
            <v/>
          </cell>
          <cell r="B1828" t="str">
            <v/>
          </cell>
          <cell r="C1828">
            <v>0</v>
          </cell>
          <cell r="D1828">
            <v>0</v>
          </cell>
        </row>
        <row r="1829">
          <cell r="A1829" t="str">
            <v/>
          </cell>
          <cell r="B1829" t="str">
            <v/>
          </cell>
          <cell r="C1829">
            <v>0</v>
          </cell>
          <cell r="D1829">
            <v>0</v>
          </cell>
        </row>
        <row r="1830">
          <cell r="A1830" t="str">
            <v/>
          </cell>
          <cell r="B1830" t="str">
            <v/>
          </cell>
          <cell r="C1830">
            <v>0</v>
          </cell>
          <cell r="D1830">
            <v>0</v>
          </cell>
        </row>
        <row r="1831">
          <cell r="A1831" t="str">
            <v/>
          </cell>
          <cell r="B1831" t="str">
            <v/>
          </cell>
          <cell r="C1831">
            <v>0</v>
          </cell>
          <cell r="D1831">
            <v>0</v>
          </cell>
        </row>
        <row r="1832">
          <cell r="A1832" t="str">
            <v/>
          </cell>
          <cell r="B1832" t="str">
            <v/>
          </cell>
          <cell r="C1832">
            <v>0</v>
          </cell>
          <cell r="D1832">
            <v>0</v>
          </cell>
        </row>
        <row r="1833">
          <cell r="A1833" t="str">
            <v/>
          </cell>
          <cell r="B1833" t="str">
            <v/>
          </cell>
          <cell r="C1833">
            <v>0</v>
          </cell>
          <cell r="D1833">
            <v>0</v>
          </cell>
        </row>
        <row r="1834">
          <cell r="A1834" t="str">
            <v/>
          </cell>
          <cell r="B1834" t="str">
            <v/>
          </cell>
          <cell r="C1834">
            <v>0</v>
          </cell>
          <cell r="D1834">
            <v>0</v>
          </cell>
        </row>
        <row r="1835">
          <cell r="A1835" t="str">
            <v/>
          </cell>
          <cell r="B1835" t="str">
            <v/>
          </cell>
          <cell r="C1835">
            <v>0</v>
          </cell>
          <cell r="D1835">
            <v>0</v>
          </cell>
        </row>
        <row r="1836">
          <cell r="A1836" t="str">
            <v/>
          </cell>
          <cell r="B1836" t="str">
            <v/>
          </cell>
          <cell r="C1836">
            <v>0</v>
          </cell>
          <cell r="D1836">
            <v>0</v>
          </cell>
        </row>
        <row r="1837">
          <cell r="A1837" t="str">
            <v/>
          </cell>
          <cell r="B1837" t="str">
            <v/>
          </cell>
          <cell r="C1837">
            <v>0</v>
          </cell>
          <cell r="D1837">
            <v>0</v>
          </cell>
        </row>
        <row r="1838">
          <cell r="A1838" t="str">
            <v/>
          </cell>
          <cell r="B1838" t="str">
            <v/>
          </cell>
          <cell r="C1838">
            <v>0</v>
          </cell>
          <cell r="D1838">
            <v>0</v>
          </cell>
        </row>
        <row r="1839">
          <cell r="A1839" t="str">
            <v/>
          </cell>
          <cell r="B1839" t="str">
            <v/>
          </cell>
          <cell r="C1839">
            <v>0</v>
          </cell>
          <cell r="D1839">
            <v>0</v>
          </cell>
        </row>
        <row r="1840">
          <cell r="A1840" t="str">
            <v/>
          </cell>
          <cell r="B1840" t="str">
            <v/>
          </cell>
          <cell r="C1840">
            <v>0</v>
          </cell>
          <cell r="D1840">
            <v>0</v>
          </cell>
        </row>
        <row r="1841">
          <cell r="A1841" t="str">
            <v/>
          </cell>
          <cell r="B1841" t="str">
            <v/>
          </cell>
          <cell r="C1841">
            <v>0</v>
          </cell>
          <cell r="D1841">
            <v>0</v>
          </cell>
        </row>
        <row r="1842">
          <cell r="A1842" t="str">
            <v/>
          </cell>
          <cell r="B1842" t="str">
            <v/>
          </cell>
          <cell r="C1842">
            <v>0</v>
          </cell>
          <cell r="D1842">
            <v>0</v>
          </cell>
        </row>
        <row r="1843">
          <cell r="A1843" t="str">
            <v/>
          </cell>
          <cell r="B1843" t="str">
            <v/>
          </cell>
          <cell r="C1843">
            <v>0</v>
          </cell>
          <cell r="D1843">
            <v>0</v>
          </cell>
        </row>
        <row r="1844">
          <cell r="A1844" t="str">
            <v/>
          </cell>
          <cell r="B1844" t="str">
            <v/>
          </cell>
          <cell r="C1844">
            <v>0</v>
          </cell>
          <cell r="D1844">
            <v>0</v>
          </cell>
        </row>
        <row r="1845">
          <cell r="A1845" t="str">
            <v/>
          </cell>
          <cell r="B1845" t="str">
            <v/>
          </cell>
          <cell r="C1845">
            <v>0</v>
          </cell>
          <cell r="D1845">
            <v>0</v>
          </cell>
        </row>
        <row r="1846">
          <cell r="A1846" t="str">
            <v/>
          </cell>
          <cell r="B1846" t="str">
            <v/>
          </cell>
          <cell r="C1846">
            <v>0</v>
          </cell>
          <cell r="D1846">
            <v>0</v>
          </cell>
        </row>
        <row r="1847">
          <cell r="A1847" t="str">
            <v/>
          </cell>
          <cell r="B1847" t="str">
            <v/>
          </cell>
          <cell r="C1847">
            <v>0</v>
          </cell>
          <cell r="D1847">
            <v>0</v>
          </cell>
        </row>
        <row r="1848">
          <cell r="A1848" t="str">
            <v/>
          </cell>
          <cell r="B1848" t="str">
            <v/>
          </cell>
          <cell r="C1848">
            <v>0</v>
          </cell>
          <cell r="D1848">
            <v>0</v>
          </cell>
        </row>
        <row r="1849">
          <cell r="A1849" t="str">
            <v/>
          </cell>
          <cell r="B1849" t="str">
            <v/>
          </cell>
          <cell r="C1849">
            <v>0</v>
          </cell>
          <cell r="D1849">
            <v>0</v>
          </cell>
        </row>
        <row r="1850">
          <cell r="A1850" t="str">
            <v/>
          </cell>
          <cell r="B1850" t="str">
            <v/>
          </cell>
          <cell r="C1850">
            <v>0</v>
          </cell>
          <cell r="D1850">
            <v>0</v>
          </cell>
        </row>
        <row r="1851">
          <cell r="A1851" t="str">
            <v/>
          </cell>
          <cell r="B1851" t="str">
            <v/>
          </cell>
          <cell r="C1851">
            <v>0</v>
          </cell>
          <cell r="D1851">
            <v>0</v>
          </cell>
        </row>
        <row r="1852">
          <cell r="A1852" t="str">
            <v/>
          </cell>
          <cell r="B1852" t="str">
            <v/>
          </cell>
          <cell r="C1852">
            <v>0</v>
          </cell>
          <cell r="D1852">
            <v>0</v>
          </cell>
        </row>
        <row r="1853">
          <cell r="A1853" t="str">
            <v/>
          </cell>
          <cell r="B1853" t="str">
            <v/>
          </cell>
          <cell r="C1853">
            <v>0</v>
          </cell>
          <cell r="D1853">
            <v>0</v>
          </cell>
        </row>
        <row r="1854">
          <cell r="A1854" t="str">
            <v/>
          </cell>
          <cell r="B1854" t="str">
            <v/>
          </cell>
          <cell r="C1854">
            <v>0</v>
          </cell>
          <cell r="D1854">
            <v>0</v>
          </cell>
        </row>
        <row r="1855">
          <cell r="A1855" t="str">
            <v/>
          </cell>
          <cell r="B1855" t="str">
            <v/>
          </cell>
          <cell r="C1855">
            <v>0</v>
          </cell>
          <cell r="D1855">
            <v>0</v>
          </cell>
        </row>
        <row r="1856">
          <cell r="A1856" t="str">
            <v/>
          </cell>
          <cell r="B1856" t="str">
            <v/>
          </cell>
          <cell r="C1856">
            <v>0</v>
          </cell>
          <cell r="D1856">
            <v>0</v>
          </cell>
        </row>
        <row r="1857">
          <cell r="A1857" t="str">
            <v/>
          </cell>
          <cell r="B1857" t="str">
            <v/>
          </cell>
          <cell r="C1857">
            <v>0</v>
          </cell>
          <cell r="D1857">
            <v>0</v>
          </cell>
        </row>
        <row r="1858">
          <cell r="A1858" t="str">
            <v/>
          </cell>
          <cell r="B1858" t="str">
            <v/>
          </cell>
          <cell r="C1858">
            <v>0</v>
          </cell>
          <cell r="D1858">
            <v>0</v>
          </cell>
        </row>
        <row r="1859">
          <cell r="A1859" t="str">
            <v/>
          </cell>
          <cell r="B1859" t="str">
            <v/>
          </cell>
          <cell r="C1859">
            <v>0</v>
          </cell>
          <cell r="D1859">
            <v>0</v>
          </cell>
        </row>
        <row r="1860">
          <cell r="A1860" t="str">
            <v/>
          </cell>
          <cell r="B1860" t="str">
            <v/>
          </cell>
          <cell r="C1860">
            <v>0</v>
          </cell>
          <cell r="D1860">
            <v>0</v>
          </cell>
        </row>
        <row r="1861">
          <cell r="A1861" t="str">
            <v/>
          </cell>
          <cell r="B1861" t="str">
            <v/>
          </cell>
          <cell r="C1861">
            <v>0</v>
          </cell>
          <cell r="D1861">
            <v>0</v>
          </cell>
        </row>
        <row r="1862">
          <cell r="A1862" t="str">
            <v/>
          </cell>
          <cell r="B1862" t="str">
            <v/>
          </cell>
          <cell r="C1862">
            <v>0</v>
          </cell>
          <cell r="D1862">
            <v>0</v>
          </cell>
        </row>
        <row r="1863">
          <cell r="A1863" t="str">
            <v/>
          </cell>
          <cell r="B1863" t="str">
            <v/>
          </cell>
          <cell r="C1863">
            <v>0</v>
          </cell>
          <cell r="D1863">
            <v>0</v>
          </cell>
        </row>
        <row r="1864">
          <cell r="A1864" t="str">
            <v/>
          </cell>
          <cell r="B1864" t="str">
            <v/>
          </cell>
          <cell r="C1864">
            <v>0</v>
          </cell>
          <cell r="D1864">
            <v>0</v>
          </cell>
        </row>
        <row r="1865">
          <cell r="A1865" t="str">
            <v/>
          </cell>
          <cell r="B1865" t="str">
            <v/>
          </cell>
          <cell r="C1865">
            <v>0</v>
          </cell>
          <cell r="D1865">
            <v>0</v>
          </cell>
        </row>
        <row r="1866">
          <cell r="A1866" t="str">
            <v/>
          </cell>
          <cell r="B1866" t="str">
            <v/>
          </cell>
          <cell r="C1866">
            <v>0</v>
          </cell>
          <cell r="D1866">
            <v>0</v>
          </cell>
        </row>
        <row r="1867">
          <cell r="A1867" t="str">
            <v/>
          </cell>
          <cell r="B1867" t="str">
            <v/>
          </cell>
          <cell r="C1867">
            <v>0</v>
          </cell>
          <cell r="D1867">
            <v>0</v>
          </cell>
        </row>
        <row r="1868">
          <cell r="A1868" t="str">
            <v/>
          </cell>
          <cell r="B1868" t="str">
            <v/>
          </cell>
          <cell r="C1868">
            <v>0</v>
          </cell>
          <cell r="D1868">
            <v>0</v>
          </cell>
        </row>
        <row r="1869">
          <cell r="A1869" t="str">
            <v/>
          </cell>
          <cell r="B1869" t="str">
            <v/>
          </cell>
          <cell r="C1869">
            <v>0</v>
          </cell>
          <cell r="D1869">
            <v>0</v>
          </cell>
        </row>
        <row r="1870">
          <cell r="A1870" t="str">
            <v/>
          </cell>
          <cell r="B1870" t="str">
            <v/>
          </cell>
          <cell r="C1870">
            <v>0</v>
          </cell>
          <cell r="D1870">
            <v>0</v>
          </cell>
        </row>
        <row r="1871">
          <cell r="A1871" t="str">
            <v/>
          </cell>
          <cell r="B1871" t="str">
            <v/>
          </cell>
          <cell r="C1871">
            <v>0</v>
          </cell>
          <cell r="D1871">
            <v>0</v>
          </cell>
        </row>
        <row r="1872">
          <cell r="A1872" t="str">
            <v/>
          </cell>
          <cell r="B1872" t="str">
            <v/>
          </cell>
          <cell r="C1872">
            <v>0</v>
          </cell>
          <cell r="D1872">
            <v>0</v>
          </cell>
        </row>
        <row r="1873">
          <cell r="A1873" t="str">
            <v/>
          </cell>
          <cell r="B1873" t="str">
            <v/>
          </cell>
          <cell r="C1873">
            <v>0</v>
          </cell>
          <cell r="D1873">
            <v>0</v>
          </cell>
        </row>
        <row r="1874">
          <cell r="A1874" t="str">
            <v/>
          </cell>
          <cell r="B1874" t="str">
            <v/>
          </cell>
          <cell r="C1874">
            <v>0</v>
          </cell>
          <cell r="D1874">
            <v>0</v>
          </cell>
        </row>
        <row r="1875">
          <cell r="A1875" t="str">
            <v/>
          </cell>
          <cell r="B1875" t="str">
            <v/>
          </cell>
          <cell r="C1875">
            <v>0</v>
          </cell>
          <cell r="D1875">
            <v>0</v>
          </cell>
        </row>
        <row r="1876">
          <cell r="A1876" t="str">
            <v/>
          </cell>
          <cell r="B1876" t="str">
            <v/>
          </cell>
          <cell r="C1876">
            <v>0</v>
          </cell>
          <cell r="D1876">
            <v>0</v>
          </cell>
        </row>
        <row r="1877">
          <cell r="A1877" t="str">
            <v/>
          </cell>
          <cell r="B1877" t="str">
            <v/>
          </cell>
          <cell r="C1877">
            <v>0</v>
          </cell>
          <cell r="D1877">
            <v>0</v>
          </cell>
        </row>
        <row r="1878">
          <cell r="A1878" t="str">
            <v/>
          </cell>
          <cell r="B1878" t="str">
            <v/>
          </cell>
          <cell r="C1878">
            <v>0</v>
          </cell>
          <cell r="D1878">
            <v>0</v>
          </cell>
        </row>
        <row r="1879">
          <cell r="A1879" t="str">
            <v/>
          </cell>
          <cell r="B1879" t="str">
            <v/>
          </cell>
          <cell r="C1879">
            <v>0</v>
          </cell>
          <cell r="D1879">
            <v>0</v>
          </cell>
        </row>
        <row r="1880">
          <cell r="A1880" t="str">
            <v/>
          </cell>
          <cell r="B1880" t="str">
            <v/>
          </cell>
          <cell r="C1880">
            <v>0</v>
          </cell>
          <cell r="D1880">
            <v>0</v>
          </cell>
        </row>
        <row r="1881">
          <cell r="A1881" t="str">
            <v/>
          </cell>
          <cell r="B1881" t="str">
            <v/>
          </cell>
          <cell r="C1881">
            <v>0</v>
          </cell>
          <cell r="D1881">
            <v>0</v>
          </cell>
        </row>
        <row r="1882">
          <cell r="A1882" t="str">
            <v/>
          </cell>
          <cell r="B1882" t="str">
            <v/>
          </cell>
          <cell r="C1882">
            <v>0</v>
          </cell>
          <cell r="D1882">
            <v>0</v>
          </cell>
        </row>
        <row r="1883">
          <cell r="A1883" t="str">
            <v/>
          </cell>
          <cell r="B1883" t="str">
            <v/>
          </cell>
          <cell r="C1883">
            <v>0</v>
          </cell>
          <cell r="D1883">
            <v>0</v>
          </cell>
        </row>
        <row r="1884">
          <cell r="A1884" t="str">
            <v/>
          </cell>
          <cell r="B1884" t="str">
            <v/>
          </cell>
          <cell r="C1884">
            <v>0</v>
          </cell>
          <cell r="D1884">
            <v>0</v>
          </cell>
        </row>
        <row r="1885">
          <cell r="A1885" t="str">
            <v/>
          </cell>
          <cell r="B1885" t="str">
            <v/>
          </cell>
          <cell r="C1885">
            <v>0</v>
          </cell>
          <cell r="D1885">
            <v>0</v>
          </cell>
        </row>
        <row r="1886">
          <cell r="A1886" t="str">
            <v/>
          </cell>
          <cell r="B1886" t="str">
            <v/>
          </cell>
          <cell r="C1886">
            <v>0</v>
          </cell>
          <cell r="D1886">
            <v>0</v>
          </cell>
        </row>
        <row r="1887">
          <cell r="A1887" t="str">
            <v/>
          </cell>
          <cell r="B1887" t="str">
            <v/>
          </cell>
          <cell r="C1887">
            <v>0</v>
          </cell>
          <cell r="D1887">
            <v>0</v>
          </cell>
        </row>
        <row r="1888">
          <cell r="A1888" t="str">
            <v/>
          </cell>
          <cell r="B1888" t="str">
            <v/>
          </cell>
          <cell r="C1888">
            <v>0</v>
          </cell>
          <cell r="D1888">
            <v>0</v>
          </cell>
        </row>
        <row r="1889">
          <cell r="A1889" t="str">
            <v/>
          </cell>
          <cell r="B1889" t="str">
            <v/>
          </cell>
          <cell r="C1889">
            <v>0</v>
          </cell>
          <cell r="D1889">
            <v>0</v>
          </cell>
        </row>
        <row r="1890">
          <cell r="A1890" t="str">
            <v/>
          </cell>
          <cell r="B1890" t="str">
            <v/>
          </cell>
          <cell r="C1890">
            <v>0</v>
          </cell>
          <cell r="D1890">
            <v>0</v>
          </cell>
        </row>
        <row r="1891">
          <cell r="A1891" t="str">
            <v/>
          </cell>
          <cell r="B1891" t="str">
            <v/>
          </cell>
          <cell r="C1891">
            <v>0</v>
          </cell>
          <cell r="D1891">
            <v>0</v>
          </cell>
        </row>
        <row r="1892">
          <cell r="A1892" t="str">
            <v/>
          </cell>
          <cell r="B1892" t="str">
            <v/>
          </cell>
          <cell r="C1892">
            <v>0</v>
          </cell>
          <cell r="D1892">
            <v>0</v>
          </cell>
        </row>
        <row r="1893">
          <cell r="A1893" t="str">
            <v/>
          </cell>
          <cell r="B1893" t="str">
            <v/>
          </cell>
          <cell r="C1893">
            <v>0</v>
          </cell>
          <cell r="D1893">
            <v>0</v>
          </cell>
        </row>
        <row r="1894">
          <cell r="A1894" t="str">
            <v/>
          </cell>
          <cell r="B1894" t="str">
            <v/>
          </cell>
          <cell r="C1894">
            <v>0</v>
          </cell>
          <cell r="D1894">
            <v>0</v>
          </cell>
        </row>
        <row r="1895">
          <cell r="A1895" t="str">
            <v/>
          </cell>
          <cell r="B1895" t="str">
            <v/>
          </cell>
          <cell r="C1895">
            <v>0</v>
          </cell>
          <cell r="D1895">
            <v>0</v>
          </cell>
        </row>
        <row r="1896">
          <cell r="A1896" t="str">
            <v/>
          </cell>
          <cell r="B1896" t="str">
            <v/>
          </cell>
          <cell r="C1896">
            <v>0</v>
          </cell>
          <cell r="D1896">
            <v>0</v>
          </cell>
        </row>
        <row r="1897">
          <cell r="A1897" t="str">
            <v/>
          </cell>
          <cell r="B1897" t="str">
            <v/>
          </cell>
          <cell r="C1897">
            <v>0</v>
          </cell>
          <cell r="D1897">
            <v>0</v>
          </cell>
        </row>
        <row r="1898">
          <cell r="A1898" t="str">
            <v/>
          </cell>
          <cell r="B1898" t="str">
            <v/>
          </cell>
          <cell r="C1898">
            <v>0</v>
          </cell>
          <cell r="D1898">
            <v>0</v>
          </cell>
        </row>
        <row r="1899">
          <cell r="A1899" t="str">
            <v/>
          </cell>
          <cell r="B1899" t="str">
            <v/>
          </cell>
          <cell r="C1899">
            <v>0</v>
          </cell>
          <cell r="D1899">
            <v>0</v>
          </cell>
        </row>
        <row r="1900">
          <cell r="A1900" t="str">
            <v/>
          </cell>
          <cell r="B1900" t="str">
            <v/>
          </cell>
          <cell r="C1900">
            <v>0</v>
          </cell>
          <cell r="D1900">
            <v>0</v>
          </cell>
        </row>
        <row r="1901">
          <cell r="A1901" t="str">
            <v/>
          </cell>
          <cell r="B1901" t="str">
            <v/>
          </cell>
          <cell r="C1901">
            <v>0</v>
          </cell>
          <cell r="D1901">
            <v>0</v>
          </cell>
        </row>
        <row r="1902">
          <cell r="A1902" t="str">
            <v/>
          </cell>
          <cell r="B1902" t="str">
            <v/>
          </cell>
          <cell r="C1902">
            <v>0</v>
          </cell>
          <cell r="D1902">
            <v>0</v>
          </cell>
        </row>
        <row r="1903">
          <cell r="A1903" t="str">
            <v/>
          </cell>
          <cell r="B1903" t="str">
            <v/>
          </cell>
          <cell r="C1903">
            <v>0</v>
          </cell>
          <cell r="D1903">
            <v>0</v>
          </cell>
        </row>
        <row r="1904">
          <cell r="A1904" t="str">
            <v/>
          </cell>
          <cell r="B1904" t="str">
            <v/>
          </cell>
          <cell r="C1904">
            <v>0</v>
          </cell>
          <cell r="D1904">
            <v>0</v>
          </cell>
        </row>
        <row r="1905">
          <cell r="A1905" t="str">
            <v/>
          </cell>
          <cell r="B1905" t="str">
            <v/>
          </cell>
          <cell r="C1905">
            <v>0</v>
          </cell>
          <cell r="D1905">
            <v>0</v>
          </cell>
        </row>
        <row r="1906">
          <cell r="A1906" t="str">
            <v/>
          </cell>
          <cell r="B1906" t="str">
            <v/>
          </cell>
          <cell r="C1906">
            <v>0</v>
          </cell>
          <cell r="D1906">
            <v>0</v>
          </cell>
        </row>
        <row r="1907">
          <cell r="A1907" t="str">
            <v/>
          </cell>
          <cell r="B1907" t="str">
            <v/>
          </cell>
          <cell r="C1907">
            <v>0</v>
          </cell>
          <cell r="D1907">
            <v>0</v>
          </cell>
        </row>
        <row r="1908">
          <cell r="A1908" t="str">
            <v/>
          </cell>
          <cell r="B1908" t="str">
            <v/>
          </cell>
          <cell r="C1908">
            <v>0</v>
          </cell>
          <cell r="D1908">
            <v>0</v>
          </cell>
        </row>
        <row r="1909">
          <cell r="A1909" t="str">
            <v/>
          </cell>
          <cell r="B1909" t="str">
            <v/>
          </cell>
          <cell r="C1909">
            <v>0</v>
          </cell>
          <cell r="D1909">
            <v>0</v>
          </cell>
        </row>
        <row r="1910">
          <cell r="A1910" t="str">
            <v/>
          </cell>
          <cell r="B1910" t="str">
            <v/>
          </cell>
          <cell r="C1910">
            <v>0</v>
          </cell>
          <cell r="D1910">
            <v>0</v>
          </cell>
        </row>
        <row r="1911">
          <cell r="A1911" t="str">
            <v/>
          </cell>
          <cell r="B1911" t="str">
            <v/>
          </cell>
          <cell r="C1911">
            <v>0</v>
          </cell>
          <cell r="D1911">
            <v>0</v>
          </cell>
        </row>
        <row r="1912">
          <cell r="A1912" t="str">
            <v/>
          </cell>
          <cell r="B1912" t="str">
            <v/>
          </cell>
          <cell r="C1912">
            <v>0</v>
          </cell>
          <cell r="D1912">
            <v>0</v>
          </cell>
        </row>
        <row r="1913">
          <cell r="A1913" t="str">
            <v/>
          </cell>
          <cell r="B1913" t="str">
            <v/>
          </cell>
          <cell r="C1913">
            <v>0</v>
          </cell>
          <cell r="D1913">
            <v>0</v>
          </cell>
        </row>
        <row r="1914">
          <cell r="A1914" t="str">
            <v/>
          </cell>
          <cell r="B1914" t="str">
            <v/>
          </cell>
          <cell r="C1914">
            <v>0</v>
          </cell>
          <cell r="D1914">
            <v>0</v>
          </cell>
        </row>
        <row r="1915">
          <cell r="A1915" t="str">
            <v/>
          </cell>
          <cell r="B1915" t="str">
            <v/>
          </cell>
          <cell r="C1915">
            <v>0</v>
          </cell>
          <cell r="D1915">
            <v>0</v>
          </cell>
        </row>
        <row r="1916">
          <cell r="A1916" t="str">
            <v/>
          </cell>
          <cell r="B1916" t="str">
            <v/>
          </cell>
          <cell r="C1916">
            <v>0</v>
          </cell>
          <cell r="D1916">
            <v>0</v>
          </cell>
        </row>
        <row r="1917">
          <cell r="A1917" t="str">
            <v/>
          </cell>
          <cell r="B1917" t="str">
            <v/>
          </cell>
          <cell r="C1917">
            <v>0</v>
          </cell>
          <cell r="D1917">
            <v>0</v>
          </cell>
        </row>
        <row r="1918">
          <cell r="A1918" t="str">
            <v/>
          </cell>
          <cell r="B1918" t="str">
            <v/>
          </cell>
          <cell r="C1918">
            <v>0</v>
          </cell>
          <cell r="D1918">
            <v>0</v>
          </cell>
        </row>
        <row r="1919">
          <cell r="A1919" t="str">
            <v/>
          </cell>
          <cell r="B1919" t="str">
            <v/>
          </cell>
          <cell r="C1919">
            <v>0</v>
          </cell>
          <cell r="D1919">
            <v>0</v>
          </cell>
        </row>
        <row r="1920">
          <cell r="A1920" t="str">
            <v/>
          </cell>
          <cell r="B1920" t="str">
            <v/>
          </cell>
          <cell r="C1920">
            <v>0</v>
          </cell>
          <cell r="D1920">
            <v>0</v>
          </cell>
        </row>
        <row r="1921">
          <cell r="A1921" t="str">
            <v/>
          </cell>
          <cell r="B1921" t="str">
            <v/>
          </cell>
          <cell r="C1921">
            <v>0</v>
          </cell>
          <cell r="D1921">
            <v>0</v>
          </cell>
        </row>
        <row r="1922">
          <cell r="A1922" t="str">
            <v/>
          </cell>
          <cell r="B1922" t="str">
            <v/>
          </cell>
          <cell r="C1922">
            <v>0</v>
          </cell>
          <cell r="D1922">
            <v>0</v>
          </cell>
        </row>
        <row r="1923">
          <cell r="A1923" t="str">
            <v/>
          </cell>
          <cell r="B1923" t="str">
            <v/>
          </cell>
          <cell r="C1923">
            <v>0</v>
          </cell>
          <cell r="D1923">
            <v>0</v>
          </cell>
        </row>
        <row r="1924">
          <cell r="A1924" t="str">
            <v/>
          </cell>
          <cell r="B1924" t="str">
            <v/>
          </cell>
          <cell r="C1924">
            <v>0</v>
          </cell>
          <cell r="D1924">
            <v>0</v>
          </cell>
        </row>
        <row r="1925">
          <cell r="A1925" t="str">
            <v/>
          </cell>
          <cell r="B1925" t="str">
            <v/>
          </cell>
          <cell r="C1925">
            <v>0</v>
          </cell>
          <cell r="D1925">
            <v>0</v>
          </cell>
        </row>
        <row r="1926">
          <cell r="A1926" t="str">
            <v/>
          </cell>
          <cell r="B1926" t="str">
            <v/>
          </cell>
          <cell r="C1926">
            <v>0</v>
          </cell>
          <cell r="D1926">
            <v>0</v>
          </cell>
        </row>
        <row r="1927">
          <cell r="A1927" t="str">
            <v/>
          </cell>
          <cell r="B1927" t="str">
            <v/>
          </cell>
          <cell r="C1927">
            <v>0</v>
          </cell>
          <cell r="D1927">
            <v>0</v>
          </cell>
        </row>
        <row r="1928">
          <cell r="A1928" t="str">
            <v/>
          </cell>
          <cell r="B1928" t="str">
            <v/>
          </cell>
          <cell r="C1928">
            <v>0</v>
          </cell>
          <cell r="D1928">
            <v>0</v>
          </cell>
        </row>
        <row r="1929">
          <cell r="A1929" t="str">
            <v/>
          </cell>
          <cell r="B1929" t="str">
            <v/>
          </cell>
          <cell r="C1929">
            <v>0</v>
          </cell>
          <cell r="D1929">
            <v>0</v>
          </cell>
        </row>
        <row r="1930">
          <cell r="A1930" t="str">
            <v/>
          </cell>
          <cell r="B1930" t="str">
            <v/>
          </cell>
          <cell r="C1930">
            <v>0</v>
          </cell>
          <cell r="D1930">
            <v>0</v>
          </cell>
        </row>
        <row r="1931">
          <cell r="A1931" t="str">
            <v/>
          </cell>
          <cell r="B1931" t="str">
            <v/>
          </cell>
          <cell r="C1931">
            <v>0</v>
          </cell>
          <cell r="D1931">
            <v>0</v>
          </cell>
        </row>
        <row r="1932">
          <cell r="A1932" t="str">
            <v/>
          </cell>
          <cell r="B1932" t="str">
            <v/>
          </cell>
          <cell r="C1932">
            <v>0</v>
          </cell>
          <cell r="D1932">
            <v>0</v>
          </cell>
        </row>
        <row r="1933">
          <cell r="A1933" t="str">
            <v/>
          </cell>
          <cell r="B1933" t="str">
            <v/>
          </cell>
          <cell r="C1933">
            <v>0</v>
          </cell>
          <cell r="D1933">
            <v>0</v>
          </cell>
        </row>
        <row r="1934">
          <cell r="A1934" t="str">
            <v/>
          </cell>
          <cell r="B1934" t="str">
            <v/>
          </cell>
          <cell r="C1934">
            <v>0</v>
          </cell>
          <cell r="D1934">
            <v>0</v>
          </cell>
        </row>
        <row r="1935">
          <cell r="A1935" t="str">
            <v/>
          </cell>
          <cell r="B1935" t="str">
            <v/>
          </cell>
          <cell r="C1935">
            <v>0</v>
          </cell>
          <cell r="D1935">
            <v>0</v>
          </cell>
        </row>
        <row r="1936">
          <cell r="A1936" t="str">
            <v/>
          </cell>
          <cell r="B1936" t="str">
            <v/>
          </cell>
          <cell r="C1936">
            <v>0</v>
          </cell>
          <cell r="D1936">
            <v>0</v>
          </cell>
        </row>
        <row r="1937">
          <cell r="A1937" t="str">
            <v/>
          </cell>
          <cell r="B1937" t="str">
            <v/>
          </cell>
          <cell r="C1937">
            <v>0</v>
          </cell>
          <cell r="D1937">
            <v>0</v>
          </cell>
        </row>
        <row r="1938">
          <cell r="A1938" t="str">
            <v/>
          </cell>
          <cell r="B1938" t="str">
            <v/>
          </cell>
          <cell r="C1938">
            <v>0</v>
          </cell>
          <cell r="D1938">
            <v>0</v>
          </cell>
        </row>
        <row r="1939">
          <cell r="A1939" t="str">
            <v/>
          </cell>
          <cell r="B1939" t="str">
            <v/>
          </cell>
          <cell r="C1939">
            <v>0</v>
          </cell>
          <cell r="D1939">
            <v>0</v>
          </cell>
        </row>
        <row r="1940">
          <cell r="A1940" t="str">
            <v/>
          </cell>
          <cell r="B1940" t="str">
            <v/>
          </cell>
          <cell r="C1940">
            <v>0</v>
          </cell>
          <cell r="D1940">
            <v>0</v>
          </cell>
        </row>
        <row r="1941">
          <cell r="A1941" t="str">
            <v/>
          </cell>
          <cell r="B1941" t="str">
            <v/>
          </cell>
          <cell r="C1941">
            <v>0</v>
          </cell>
          <cell r="D1941">
            <v>0</v>
          </cell>
        </row>
        <row r="1942">
          <cell r="A1942" t="str">
            <v/>
          </cell>
          <cell r="B1942" t="str">
            <v/>
          </cell>
          <cell r="C1942">
            <v>0</v>
          </cell>
          <cell r="D1942">
            <v>0</v>
          </cell>
        </row>
        <row r="1943">
          <cell r="A1943" t="str">
            <v/>
          </cell>
          <cell r="B1943" t="str">
            <v/>
          </cell>
          <cell r="C1943">
            <v>0</v>
          </cell>
          <cell r="D1943">
            <v>0</v>
          </cell>
        </row>
        <row r="1944">
          <cell r="A1944" t="str">
            <v/>
          </cell>
          <cell r="B1944" t="str">
            <v/>
          </cell>
          <cell r="C1944">
            <v>0</v>
          </cell>
          <cell r="D1944">
            <v>0</v>
          </cell>
        </row>
        <row r="1945">
          <cell r="A1945" t="str">
            <v/>
          </cell>
          <cell r="B1945" t="str">
            <v/>
          </cell>
          <cell r="C1945">
            <v>0</v>
          </cell>
          <cell r="D1945">
            <v>0</v>
          </cell>
        </row>
        <row r="1946">
          <cell r="A1946" t="str">
            <v/>
          </cell>
          <cell r="B1946" t="str">
            <v/>
          </cell>
          <cell r="C1946">
            <v>0</v>
          </cell>
          <cell r="D1946">
            <v>0</v>
          </cell>
        </row>
        <row r="1947">
          <cell r="A1947" t="str">
            <v/>
          </cell>
          <cell r="B1947" t="str">
            <v/>
          </cell>
          <cell r="C1947">
            <v>0</v>
          </cell>
          <cell r="D1947">
            <v>0</v>
          </cell>
        </row>
        <row r="1948">
          <cell r="A1948" t="str">
            <v/>
          </cell>
          <cell r="B1948" t="str">
            <v/>
          </cell>
          <cell r="C1948">
            <v>0</v>
          </cell>
          <cell r="D1948">
            <v>0</v>
          </cell>
        </row>
        <row r="1949">
          <cell r="A1949" t="str">
            <v/>
          </cell>
          <cell r="B1949" t="str">
            <v/>
          </cell>
          <cell r="C1949">
            <v>0</v>
          </cell>
          <cell r="D1949">
            <v>0</v>
          </cell>
        </row>
        <row r="1950">
          <cell r="A1950" t="str">
            <v/>
          </cell>
          <cell r="B1950" t="str">
            <v/>
          </cell>
          <cell r="C1950">
            <v>0</v>
          </cell>
          <cell r="D1950">
            <v>0</v>
          </cell>
        </row>
        <row r="1951">
          <cell r="A1951" t="str">
            <v/>
          </cell>
          <cell r="B1951" t="str">
            <v/>
          </cell>
          <cell r="C1951">
            <v>0</v>
          </cell>
          <cell r="D1951">
            <v>0</v>
          </cell>
        </row>
        <row r="1952">
          <cell r="A1952" t="str">
            <v/>
          </cell>
          <cell r="B1952" t="str">
            <v/>
          </cell>
          <cell r="C1952">
            <v>0</v>
          </cell>
          <cell r="D1952">
            <v>0</v>
          </cell>
        </row>
        <row r="1953">
          <cell r="A1953" t="str">
            <v/>
          </cell>
          <cell r="B1953" t="str">
            <v/>
          </cell>
          <cell r="C1953">
            <v>0</v>
          </cell>
          <cell r="D1953">
            <v>0</v>
          </cell>
        </row>
        <row r="1954">
          <cell r="A1954" t="str">
            <v/>
          </cell>
          <cell r="B1954" t="str">
            <v/>
          </cell>
          <cell r="C1954">
            <v>0</v>
          </cell>
          <cell r="D1954">
            <v>0</v>
          </cell>
        </row>
        <row r="1955">
          <cell r="A1955" t="str">
            <v/>
          </cell>
          <cell r="B1955" t="str">
            <v/>
          </cell>
          <cell r="C1955">
            <v>0</v>
          </cell>
          <cell r="D1955">
            <v>0</v>
          </cell>
        </row>
        <row r="1956">
          <cell r="A1956" t="str">
            <v/>
          </cell>
          <cell r="B1956" t="str">
            <v/>
          </cell>
          <cell r="C1956">
            <v>0</v>
          </cell>
          <cell r="D1956">
            <v>0</v>
          </cell>
        </row>
        <row r="1957">
          <cell r="A1957" t="str">
            <v/>
          </cell>
          <cell r="B1957" t="str">
            <v/>
          </cell>
          <cell r="C1957">
            <v>0</v>
          </cell>
          <cell r="D1957">
            <v>0</v>
          </cell>
        </row>
        <row r="1958">
          <cell r="A1958" t="str">
            <v/>
          </cell>
          <cell r="B1958" t="str">
            <v/>
          </cell>
          <cell r="C1958">
            <v>0</v>
          </cell>
          <cell r="D1958">
            <v>0</v>
          </cell>
        </row>
        <row r="1959">
          <cell r="A1959" t="str">
            <v/>
          </cell>
          <cell r="B1959" t="str">
            <v/>
          </cell>
          <cell r="C1959">
            <v>0</v>
          </cell>
          <cell r="D1959">
            <v>0</v>
          </cell>
        </row>
        <row r="1960">
          <cell r="A1960" t="str">
            <v/>
          </cell>
          <cell r="B1960" t="str">
            <v/>
          </cell>
          <cell r="C1960">
            <v>0</v>
          </cell>
          <cell r="D1960">
            <v>0</v>
          </cell>
        </row>
        <row r="1961">
          <cell r="A1961" t="str">
            <v/>
          </cell>
          <cell r="B1961" t="str">
            <v/>
          </cell>
          <cell r="C1961">
            <v>0</v>
          </cell>
          <cell r="D1961">
            <v>0</v>
          </cell>
        </row>
        <row r="1962">
          <cell r="A1962" t="str">
            <v/>
          </cell>
          <cell r="B1962" t="str">
            <v/>
          </cell>
          <cell r="C1962">
            <v>0</v>
          </cell>
          <cell r="D1962">
            <v>0</v>
          </cell>
        </row>
        <row r="1963">
          <cell r="A1963" t="str">
            <v/>
          </cell>
          <cell r="B1963" t="str">
            <v/>
          </cell>
          <cell r="C1963">
            <v>0</v>
          </cell>
          <cell r="D1963">
            <v>0</v>
          </cell>
        </row>
        <row r="1964">
          <cell r="A1964" t="str">
            <v/>
          </cell>
          <cell r="B1964" t="str">
            <v/>
          </cell>
          <cell r="C1964">
            <v>0</v>
          </cell>
          <cell r="D1964">
            <v>0</v>
          </cell>
        </row>
        <row r="1965">
          <cell r="A1965" t="str">
            <v/>
          </cell>
          <cell r="B1965" t="str">
            <v/>
          </cell>
          <cell r="C1965">
            <v>0</v>
          </cell>
          <cell r="D1965">
            <v>0</v>
          </cell>
        </row>
        <row r="1966">
          <cell r="A1966" t="str">
            <v/>
          </cell>
          <cell r="B1966" t="str">
            <v/>
          </cell>
          <cell r="C1966">
            <v>0</v>
          </cell>
          <cell r="D1966">
            <v>0</v>
          </cell>
        </row>
        <row r="1967">
          <cell r="A1967" t="str">
            <v/>
          </cell>
          <cell r="B1967" t="str">
            <v/>
          </cell>
          <cell r="C1967">
            <v>0</v>
          </cell>
          <cell r="D1967">
            <v>0</v>
          </cell>
        </row>
        <row r="1968">
          <cell r="A1968" t="str">
            <v/>
          </cell>
          <cell r="B1968" t="str">
            <v/>
          </cell>
          <cell r="C1968">
            <v>0</v>
          </cell>
          <cell r="D1968">
            <v>0</v>
          </cell>
        </row>
        <row r="1969">
          <cell r="A1969" t="str">
            <v/>
          </cell>
          <cell r="B1969" t="str">
            <v/>
          </cell>
          <cell r="C1969">
            <v>0</v>
          </cell>
          <cell r="D1969">
            <v>0</v>
          </cell>
        </row>
        <row r="1970">
          <cell r="A1970" t="str">
            <v/>
          </cell>
          <cell r="B1970" t="str">
            <v/>
          </cell>
          <cell r="C1970">
            <v>0</v>
          </cell>
          <cell r="D1970">
            <v>0</v>
          </cell>
        </row>
        <row r="1971">
          <cell r="A1971" t="str">
            <v/>
          </cell>
          <cell r="B1971" t="str">
            <v/>
          </cell>
          <cell r="C1971">
            <v>0</v>
          </cell>
          <cell r="D1971">
            <v>0</v>
          </cell>
        </row>
        <row r="1972">
          <cell r="A1972" t="str">
            <v/>
          </cell>
          <cell r="B1972" t="str">
            <v/>
          </cell>
          <cell r="C1972">
            <v>0</v>
          </cell>
          <cell r="D1972">
            <v>0</v>
          </cell>
        </row>
        <row r="1973">
          <cell r="A1973" t="str">
            <v/>
          </cell>
          <cell r="B1973" t="str">
            <v/>
          </cell>
          <cell r="C1973">
            <v>0</v>
          </cell>
          <cell r="D1973">
            <v>0</v>
          </cell>
        </row>
        <row r="1974">
          <cell r="A1974" t="str">
            <v/>
          </cell>
          <cell r="B1974" t="str">
            <v/>
          </cell>
          <cell r="C1974">
            <v>0</v>
          </cell>
          <cell r="D1974">
            <v>0</v>
          </cell>
        </row>
        <row r="1975">
          <cell r="A1975" t="str">
            <v/>
          </cell>
          <cell r="B1975" t="str">
            <v/>
          </cell>
          <cell r="C1975">
            <v>0</v>
          </cell>
          <cell r="D1975">
            <v>0</v>
          </cell>
        </row>
        <row r="1976">
          <cell r="A1976" t="str">
            <v/>
          </cell>
          <cell r="B1976" t="str">
            <v/>
          </cell>
          <cell r="C1976">
            <v>0</v>
          </cell>
          <cell r="D1976">
            <v>0</v>
          </cell>
        </row>
        <row r="1977">
          <cell r="A1977" t="str">
            <v/>
          </cell>
          <cell r="B1977" t="str">
            <v/>
          </cell>
          <cell r="C1977">
            <v>0</v>
          </cell>
          <cell r="D1977">
            <v>0</v>
          </cell>
        </row>
        <row r="1978">
          <cell r="A1978" t="str">
            <v/>
          </cell>
          <cell r="B1978" t="str">
            <v/>
          </cell>
          <cell r="C1978">
            <v>0</v>
          </cell>
          <cell r="D1978">
            <v>0</v>
          </cell>
        </row>
        <row r="1979">
          <cell r="A1979" t="str">
            <v/>
          </cell>
          <cell r="B1979" t="str">
            <v/>
          </cell>
          <cell r="C1979">
            <v>0</v>
          </cell>
          <cell r="D1979">
            <v>0</v>
          </cell>
        </row>
        <row r="1980">
          <cell r="A1980" t="str">
            <v/>
          </cell>
          <cell r="B1980" t="str">
            <v/>
          </cell>
          <cell r="C1980">
            <v>0</v>
          </cell>
          <cell r="D1980">
            <v>0</v>
          </cell>
        </row>
        <row r="1981">
          <cell r="A1981" t="str">
            <v/>
          </cell>
          <cell r="B1981" t="str">
            <v/>
          </cell>
          <cell r="C1981">
            <v>0</v>
          </cell>
          <cell r="D1981">
            <v>0</v>
          </cell>
        </row>
        <row r="1982">
          <cell r="A1982" t="str">
            <v/>
          </cell>
          <cell r="B1982" t="str">
            <v/>
          </cell>
          <cell r="C1982">
            <v>0</v>
          </cell>
          <cell r="D1982">
            <v>0</v>
          </cell>
        </row>
        <row r="1983">
          <cell r="A1983" t="str">
            <v/>
          </cell>
          <cell r="B1983" t="str">
            <v/>
          </cell>
          <cell r="C1983">
            <v>0</v>
          </cell>
          <cell r="D1983">
            <v>0</v>
          </cell>
        </row>
        <row r="1984">
          <cell r="A1984" t="str">
            <v/>
          </cell>
          <cell r="B1984" t="str">
            <v/>
          </cell>
          <cell r="C1984">
            <v>0</v>
          </cell>
          <cell r="D1984">
            <v>0</v>
          </cell>
        </row>
        <row r="1985">
          <cell r="A1985" t="str">
            <v/>
          </cell>
          <cell r="B1985" t="str">
            <v/>
          </cell>
          <cell r="C1985">
            <v>0</v>
          </cell>
          <cell r="D1985">
            <v>0</v>
          </cell>
        </row>
        <row r="1986">
          <cell r="A1986" t="str">
            <v/>
          </cell>
          <cell r="B1986" t="str">
            <v/>
          </cell>
          <cell r="C1986">
            <v>0</v>
          </cell>
          <cell r="D1986">
            <v>0</v>
          </cell>
        </row>
        <row r="1987">
          <cell r="A1987" t="str">
            <v/>
          </cell>
          <cell r="B1987" t="str">
            <v/>
          </cell>
          <cell r="C1987">
            <v>0</v>
          </cell>
          <cell r="D1987">
            <v>0</v>
          </cell>
        </row>
        <row r="1988">
          <cell r="A1988" t="str">
            <v/>
          </cell>
          <cell r="B1988" t="str">
            <v/>
          </cell>
          <cell r="C1988">
            <v>0</v>
          </cell>
          <cell r="D1988">
            <v>0</v>
          </cell>
        </row>
        <row r="1989">
          <cell r="A1989" t="str">
            <v/>
          </cell>
          <cell r="B1989" t="str">
            <v/>
          </cell>
          <cell r="C1989">
            <v>0</v>
          </cell>
          <cell r="D1989">
            <v>0</v>
          </cell>
        </row>
        <row r="1990">
          <cell r="A1990" t="str">
            <v/>
          </cell>
          <cell r="B1990" t="str">
            <v/>
          </cell>
          <cell r="C1990">
            <v>0</v>
          </cell>
          <cell r="D1990">
            <v>0</v>
          </cell>
        </row>
        <row r="1991">
          <cell r="A1991" t="str">
            <v/>
          </cell>
          <cell r="B1991" t="str">
            <v/>
          </cell>
          <cell r="C1991">
            <v>0</v>
          </cell>
          <cell r="D1991">
            <v>0</v>
          </cell>
        </row>
        <row r="1992">
          <cell r="A1992" t="str">
            <v/>
          </cell>
          <cell r="B1992" t="str">
            <v/>
          </cell>
          <cell r="C1992">
            <v>0</v>
          </cell>
          <cell r="D1992">
            <v>0</v>
          </cell>
        </row>
        <row r="1993">
          <cell r="A1993" t="str">
            <v/>
          </cell>
          <cell r="B1993" t="str">
            <v/>
          </cell>
          <cell r="C1993">
            <v>0</v>
          </cell>
          <cell r="D1993">
            <v>0</v>
          </cell>
        </row>
        <row r="1994">
          <cell r="A1994" t="str">
            <v/>
          </cell>
          <cell r="B1994" t="str">
            <v/>
          </cell>
          <cell r="C1994">
            <v>0</v>
          </cell>
          <cell r="D1994">
            <v>0</v>
          </cell>
        </row>
        <row r="1995">
          <cell r="A1995" t="str">
            <v/>
          </cell>
          <cell r="B1995" t="str">
            <v/>
          </cell>
          <cell r="C1995">
            <v>0</v>
          </cell>
          <cell r="D1995">
            <v>0</v>
          </cell>
        </row>
        <row r="1996">
          <cell r="A1996" t="str">
            <v/>
          </cell>
          <cell r="B1996" t="str">
            <v/>
          </cell>
          <cell r="C1996">
            <v>0</v>
          </cell>
          <cell r="D1996">
            <v>0</v>
          </cell>
        </row>
        <row r="1997">
          <cell r="A1997" t="str">
            <v/>
          </cell>
          <cell r="B1997" t="str">
            <v/>
          </cell>
          <cell r="C1997">
            <v>0</v>
          </cell>
          <cell r="D1997">
            <v>0</v>
          </cell>
        </row>
        <row r="1998">
          <cell r="A1998" t="str">
            <v/>
          </cell>
          <cell r="B1998" t="str">
            <v/>
          </cell>
          <cell r="C1998">
            <v>0</v>
          </cell>
          <cell r="D1998">
            <v>0</v>
          </cell>
        </row>
        <row r="1999">
          <cell r="A1999" t="str">
            <v/>
          </cell>
          <cell r="B1999" t="str">
            <v/>
          </cell>
          <cell r="C1999">
            <v>0</v>
          </cell>
          <cell r="D1999">
            <v>0</v>
          </cell>
        </row>
        <row r="2000">
          <cell r="A2000" t="str">
            <v/>
          </cell>
          <cell r="B2000" t="str">
            <v/>
          </cell>
          <cell r="C2000">
            <v>0</v>
          </cell>
          <cell r="D2000">
            <v>0</v>
          </cell>
        </row>
        <row r="2001">
          <cell r="A2001" t="str">
            <v/>
          </cell>
          <cell r="B2001" t="str">
            <v/>
          </cell>
          <cell r="C2001">
            <v>0</v>
          </cell>
          <cell r="D2001">
            <v>0</v>
          </cell>
        </row>
        <row r="2002">
          <cell r="A2002" t="str">
            <v/>
          </cell>
          <cell r="B2002" t="str">
            <v/>
          </cell>
          <cell r="C2002">
            <v>0</v>
          </cell>
          <cell r="D2002">
            <v>0</v>
          </cell>
        </row>
        <row r="2003">
          <cell r="A2003" t="str">
            <v/>
          </cell>
          <cell r="B2003" t="str">
            <v/>
          </cell>
          <cell r="C2003">
            <v>0</v>
          </cell>
          <cell r="D2003">
            <v>0</v>
          </cell>
        </row>
        <row r="2004">
          <cell r="A2004" t="str">
            <v/>
          </cell>
          <cell r="B2004" t="str">
            <v/>
          </cell>
          <cell r="C2004">
            <v>0</v>
          </cell>
          <cell r="D2004">
            <v>0</v>
          </cell>
        </row>
        <row r="2005">
          <cell r="A2005" t="str">
            <v/>
          </cell>
          <cell r="B2005" t="str">
            <v/>
          </cell>
          <cell r="C2005">
            <v>0</v>
          </cell>
          <cell r="D2005">
            <v>0</v>
          </cell>
        </row>
        <row r="2006">
          <cell r="A2006" t="str">
            <v/>
          </cell>
          <cell r="B2006" t="str">
            <v/>
          </cell>
          <cell r="C2006">
            <v>0</v>
          </cell>
          <cell r="D2006">
            <v>0</v>
          </cell>
        </row>
        <row r="2007">
          <cell r="A2007" t="str">
            <v/>
          </cell>
          <cell r="B2007" t="str">
            <v/>
          </cell>
          <cell r="C2007">
            <v>0</v>
          </cell>
          <cell r="D2007">
            <v>0</v>
          </cell>
        </row>
        <row r="2008">
          <cell r="A2008" t="str">
            <v/>
          </cell>
          <cell r="B2008" t="str">
            <v/>
          </cell>
          <cell r="C2008">
            <v>0</v>
          </cell>
          <cell r="D2008">
            <v>0</v>
          </cell>
        </row>
        <row r="2009">
          <cell r="A2009" t="str">
            <v/>
          </cell>
          <cell r="B2009" t="str">
            <v/>
          </cell>
          <cell r="C2009">
            <v>0</v>
          </cell>
          <cell r="D2009">
            <v>0</v>
          </cell>
        </row>
        <row r="2010">
          <cell r="A2010" t="str">
            <v/>
          </cell>
          <cell r="B2010" t="str">
            <v/>
          </cell>
          <cell r="C2010">
            <v>0</v>
          </cell>
          <cell r="D2010">
            <v>0</v>
          </cell>
        </row>
        <row r="2011">
          <cell r="A2011" t="str">
            <v/>
          </cell>
          <cell r="B2011" t="str">
            <v/>
          </cell>
          <cell r="C2011">
            <v>0</v>
          </cell>
          <cell r="D2011">
            <v>0</v>
          </cell>
        </row>
        <row r="2012">
          <cell r="A2012" t="str">
            <v/>
          </cell>
          <cell r="B2012" t="str">
            <v/>
          </cell>
          <cell r="C2012">
            <v>0</v>
          </cell>
          <cell r="D2012">
            <v>0</v>
          </cell>
        </row>
        <row r="2013">
          <cell r="A2013" t="str">
            <v/>
          </cell>
          <cell r="B2013" t="str">
            <v/>
          </cell>
          <cell r="C2013">
            <v>0</v>
          </cell>
          <cell r="D2013">
            <v>0</v>
          </cell>
        </row>
        <row r="2014">
          <cell r="A2014" t="str">
            <v/>
          </cell>
          <cell r="B2014" t="str">
            <v/>
          </cell>
          <cell r="C2014">
            <v>0</v>
          </cell>
          <cell r="D2014">
            <v>0</v>
          </cell>
        </row>
        <row r="2015">
          <cell r="A2015" t="str">
            <v/>
          </cell>
          <cell r="B2015" t="str">
            <v/>
          </cell>
          <cell r="C2015">
            <v>0</v>
          </cell>
          <cell r="D2015">
            <v>0</v>
          </cell>
        </row>
        <row r="2016">
          <cell r="A2016" t="str">
            <v/>
          </cell>
          <cell r="B2016" t="str">
            <v/>
          </cell>
          <cell r="C2016">
            <v>0</v>
          </cell>
          <cell r="D2016">
            <v>0</v>
          </cell>
        </row>
        <row r="2017">
          <cell r="A2017" t="str">
            <v/>
          </cell>
          <cell r="B2017" t="str">
            <v/>
          </cell>
          <cell r="C2017">
            <v>0</v>
          </cell>
          <cell r="D2017">
            <v>0</v>
          </cell>
        </row>
        <row r="2018">
          <cell r="A2018" t="str">
            <v/>
          </cell>
          <cell r="B2018" t="str">
            <v/>
          </cell>
          <cell r="C2018">
            <v>0</v>
          </cell>
          <cell r="D2018">
            <v>0</v>
          </cell>
        </row>
        <row r="2019">
          <cell r="A2019" t="str">
            <v/>
          </cell>
          <cell r="B2019" t="str">
            <v/>
          </cell>
          <cell r="C2019">
            <v>0</v>
          </cell>
          <cell r="D2019">
            <v>0</v>
          </cell>
        </row>
        <row r="2020">
          <cell r="A2020" t="str">
            <v/>
          </cell>
          <cell r="B2020" t="str">
            <v/>
          </cell>
          <cell r="C2020">
            <v>0</v>
          </cell>
          <cell r="D2020">
            <v>0</v>
          </cell>
        </row>
        <row r="2021">
          <cell r="A2021" t="str">
            <v/>
          </cell>
          <cell r="B2021" t="str">
            <v/>
          </cell>
          <cell r="C2021">
            <v>0</v>
          </cell>
          <cell r="D2021">
            <v>0</v>
          </cell>
        </row>
        <row r="2022">
          <cell r="A2022" t="str">
            <v/>
          </cell>
          <cell r="B2022" t="str">
            <v/>
          </cell>
          <cell r="C2022">
            <v>0</v>
          </cell>
          <cell r="D2022">
            <v>0</v>
          </cell>
        </row>
        <row r="2023">
          <cell r="A2023" t="str">
            <v/>
          </cell>
          <cell r="B2023" t="str">
            <v/>
          </cell>
          <cell r="C2023">
            <v>0</v>
          </cell>
          <cell r="D2023">
            <v>0</v>
          </cell>
        </row>
        <row r="2024">
          <cell r="A2024" t="str">
            <v/>
          </cell>
          <cell r="B2024" t="str">
            <v/>
          </cell>
          <cell r="C2024">
            <v>0</v>
          </cell>
          <cell r="D2024">
            <v>0</v>
          </cell>
        </row>
        <row r="2025">
          <cell r="A2025" t="str">
            <v/>
          </cell>
          <cell r="B2025" t="str">
            <v/>
          </cell>
          <cell r="C2025">
            <v>0</v>
          </cell>
          <cell r="D2025">
            <v>0</v>
          </cell>
        </row>
        <row r="2026">
          <cell r="A2026" t="str">
            <v/>
          </cell>
          <cell r="B2026" t="str">
            <v/>
          </cell>
          <cell r="C2026">
            <v>0</v>
          </cell>
          <cell r="D2026">
            <v>0</v>
          </cell>
        </row>
        <row r="2027">
          <cell r="A2027" t="str">
            <v/>
          </cell>
          <cell r="B2027" t="str">
            <v/>
          </cell>
          <cell r="C2027">
            <v>0</v>
          </cell>
          <cell r="D2027">
            <v>0</v>
          </cell>
        </row>
        <row r="2028">
          <cell r="A2028" t="str">
            <v/>
          </cell>
          <cell r="B2028" t="str">
            <v/>
          </cell>
          <cell r="C2028">
            <v>0</v>
          </cell>
          <cell r="D2028">
            <v>0</v>
          </cell>
        </row>
        <row r="2029">
          <cell r="A2029" t="str">
            <v/>
          </cell>
          <cell r="B2029" t="str">
            <v/>
          </cell>
          <cell r="C2029">
            <v>0</v>
          </cell>
          <cell r="D2029">
            <v>0</v>
          </cell>
        </row>
        <row r="2030">
          <cell r="A2030" t="str">
            <v/>
          </cell>
          <cell r="B2030" t="str">
            <v/>
          </cell>
          <cell r="C2030">
            <v>0</v>
          </cell>
          <cell r="D2030">
            <v>0</v>
          </cell>
        </row>
        <row r="2031">
          <cell r="A2031" t="str">
            <v/>
          </cell>
          <cell r="B2031" t="str">
            <v/>
          </cell>
          <cell r="C2031">
            <v>0</v>
          </cell>
          <cell r="D2031">
            <v>0</v>
          </cell>
        </row>
        <row r="2032">
          <cell r="A2032" t="str">
            <v/>
          </cell>
          <cell r="B2032" t="str">
            <v/>
          </cell>
          <cell r="C2032">
            <v>0</v>
          </cell>
          <cell r="D2032">
            <v>0</v>
          </cell>
        </row>
        <row r="2033">
          <cell r="A2033" t="str">
            <v/>
          </cell>
          <cell r="B2033" t="str">
            <v/>
          </cell>
          <cell r="C2033">
            <v>0</v>
          </cell>
          <cell r="D2033">
            <v>0</v>
          </cell>
        </row>
        <row r="2034">
          <cell r="A2034" t="str">
            <v/>
          </cell>
          <cell r="B2034" t="str">
            <v/>
          </cell>
          <cell r="C2034">
            <v>0</v>
          </cell>
          <cell r="D2034">
            <v>0</v>
          </cell>
        </row>
        <row r="2035">
          <cell r="A2035" t="str">
            <v/>
          </cell>
          <cell r="B2035" t="str">
            <v/>
          </cell>
          <cell r="C2035">
            <v>0</v>
          </cell>
          <cell r="D2035">
            <v>0</v>
          </cell>
        </row>
        <row r="2036">
          <cell r="A2036" t="str">
            <v/>
          </cell>
          <cell r="B2036" t="str">
            <v/>
          </cell>
          <cell r="C2036">
            <v>0</v>
          </cell>
          <cell r="D2036">
            <v>0</v>
          </cell>
        </row>
        <row r="2037">
          <cell r="A2037" t="str">
            <v/>
          </cell>
          <cell r="B2037" t="str">
            <v/>
          </cell>
          <cell r="C2037">
            <v>0</v>
          </cell>
          <cell r="D2037">
            <v>0</v>
          </cell>
        </row>
        <row r="2038">
          <cell r="A2038" t="str">
            <v/>
          </cell>
          <cell r="B2038" t="str">
            <v/>
          </cell>
          <cell r="C2038">
            <v>0</v>
          </cell>
          <cell r="D2038">
            <v>0</v>
          </cell>
        </row>
        <row r="2039">
          <cell r="A2039" t="str">
            <v/>
          </cell>
          <cell r="B2039" t="str">
            <v/>
          </cell>
          <cell r="C2039">
            <v>0</v>
          </cell>
          <cell r="D2039">
            <v>0</v>
          </cell>
        </row>
        <row r="2040">
          <cell r="A2040" t="str">
            <v/>
          </cell>
          <cell r="B2040" t="str">
            <v/>
          </cell>
          <cell r="C2040">
            <v>0</v>
          </cell>
          <cell r="D2040">
            <v>0</v>
          </cell>
        </row>
        <row r="2041">
          <cell r="A2041" t="str">
            <v/>
          </cell>
          <cell r="B2041" t="str">
            <v/>
          </cell>
          <cell r="C2041">
            <v>0</v>
          </cell>
          <cell r="D2041">
            <v>0</v>
          </cell>
        </row>
        <row r="2042">
          <cell r="A2042" t="str">
            <v/>
          </cell>
          <cell r="B2042" t="str">
            <v/>
          </cell>
          <cell r="C2042">
            <v>0</v>
          </cell>
          <cell r="D2042">
            <v>0</v>
          </cell>
        </row>
        <row r="2043">
          <cell r="A2043" t="str">
            <v/>
          </cell>
          <cell r="B2043" t="str">
            <v/>
          </cell>
          <cell r="C2043">
            <v>0</v>
          </cell>
          <cell r="D2043">
            <v>0</v>
          </cell>
        </row>
        <row r="2044">
          <cell r="A2044" t="str">
            <v/>
          </cell>
          <cell r="B2044" t="str">
            <v/>
          </cell>
          <cell r="C2044">
            <v>0</v>
          </cell>
          <cell r="D2044">
            <v>0</v>
          </cell>
        </row>
        <row r="2045">
          <cell r="A2045" t="str">
            <v/>
          </cell>
          <cell r="B2045" t="str">
            <v/>
          </cell>
          <cell r="C2045">
            <v>0</v>
          </cell>
          <cell r="D2045">
            <v>0</v>
          </cell>
        </row>
        <row r="2046">
          <cell r="A2046" t="str">
            <v/>
          </cell>
          <cell r="B2046" t="str">
            <v/>
          </cell>
          <cell r="C2046">
            <v>0</v>
          </cell>
          <cell r="D2046">
            <v>0</v>
          </cell>
        </row>
        <row r="2047">
          <cell r="A2047" t="str">
            <v/>
          </cell>
          <cell r="B2047" t="str">
            <v/>
          </cell>
          <cell r="C2047">
            <v>0</v>
          </cell>
          <cell r="D2047">
            <v>0</v>
          </cell>
        </row>
        <row r="2048">
          <cell r="A2048" t="str">
            <v/>
          </cell>
          <cell r="B2048" t="str">
            <v/>
          </cell>
          <cell r="C2048">
            <v>0</v>
          </cell>
          <cell r="D2048">
            <v>0</v>
          </cell>
        </row>
        <row r="2049">
          <cell r="A2049" t="str">
            <v/>
          </cell>
          <cell r="B2049" t="str">
            <v/>
          </cell>
          <cell r="C2049">
            <v>0</v>
          </cell>
          <cell r="D2049">
            <v>0</v>
          </cell>
        </row>
        <row r="2050">
          <cell r="A2050" t="str">
            <v/>
          </cell>
          <cell r="B2050" t="str">
            <v/>
          </cell>
          <cell r="C2050">
            <v>0</v>
          </cell>
          <cell r="D2050">
            <v>0</v>
          </cell>
        </row>
        <row r="2051">
          <cell r="A2051" t="str">
            <v/>
          </cell>
          <cell r="B2051" t="str">
            <v/>
          </cell>
          <cell r="C2051">
            <v>0</v>
          </cell>
          <cell r="D2051">
            <v>0</v>
          </cell>
        </row>
        <row r="2052">
          <cell r="A2052" t="str">
            <v/>
          </cell>
          <cell r="B2052" t="str">
            <v/>
          </cell>
          <cell r="C2052">
            <v>0</v>
          </cell>
          <cell r="D2052">
            <v>0</v>
          </cell>
        </row>
        <row r="2053">
          <cell r="A2053" t="str">
            <v/>
          </cell>
          <cell r="B2053" t="str">
            <v/>
          </cell>
          <cell r="C2053">
            <v>0</v>
          </cell>
          <cell r="D2053">
            <v>0</v>
          </cell>
        </row>
        <row r="2054">
          <cell r="A2054" t="str">
            <v/>
          </cell>
          <cell r="B2054" t="str">
            <v/>
          </cell>
          <cell r="C2054">
            <v>0</v>
          </cell>
          <cell r="D2054">
            <v>0</v>
          </cell>
        </row>
        <row r="2055">
          <cell r="A2055" t="str">
            <v/>
          </cell>
          <cell r="B2055" t="str">
            <v/>
          </cell>
          <cell r="C2055">
            <v>0</v>
          </cell>
          <cell r="D2055">
            <v>0</v>
          </cell>
        </row>
        <row r="2056">
          <cell r="A2056" t="str">
            <v/>
          </cell>
          <cell r="B2056" t="str">
            <v/>
          </cell>
          <cell r="C2056">
            <v>0</v>
          </cell>
          <cell r="D2056">
            <v>0</v>
          </cell>
        </row>
        <row r="2057">
          <cell r="A2057" t="str">
            <v/>
          </cell>
          <cell r="B2057" t="str">
            <v/>
          </cell>
          <cell r="C2057">
            <v>0</v>
          </cell>
          <cell r="D2057">
            <v>0</v>
          </cell>
        </row>
        <row r="2058">
          <cell r="A2058" t="str">
            <v/>
          </cell>
          <cell r="B2058" t="str">
            <v/>
          </cell>
          <cell r="C2058">
            <v>0</v>
          </cell>
          <cell r="D2058">
            <v>0</v>
          </cell>
        </row>
        <row r="2059">
          <cell r="A2059" t="str">
            <v/>
          </cell>
          <cell r="B2059" t="str">
            <v/>
          </cell>
          <cell r="C2059">
            <v>0</v>
          </cell>
          <cell r="D2059">
            <v>0</v>
          </cell>
        </row>
        <row r="2060">
          <cell r="A2060" t="str">
            <v/>
          </cell>
          <cell r="B2060" t="str">
            <v/>
          </cell>
          <cell r="C2060">
            <v>0</v>
          </cell>
          <cell r="D2060">
            <v>0</v>
          </cell>
        </row>
        <row r="2061">
          <cell r="A2061" t="str">
            <v/>
          </cell>
          <cell r="B2061" t="str">
            <v/>
          </cell>
          <cell r="C2061">
            <v>0</v>
          </cell>
          <cell r="D2061">
            <v>0</v>
          </cell>
        </row>
        <row r="2062">
          <cell r="A2062" t="str">
            <v/>
          </cell>
          <cell r="B2062" t="str">
            <v/>
          </cell>
          <cell r="C2062">
            <v>0</v>
          </cell>
          <cell r="D2062">
            <v>0</v>
          </cell>
        </row>
        <row r="2063">
          <cell r="A2063" t="str">
            <v/>
          </cell>
          <cell r="B2063" t="str">
            <v/>
          </cell>
          <cell r="C2063">
            <v>0</v>
          </cell>
          <cell r="D2063">
            <v>0</v>
          </cell>
        </row>
        <row r="2064">
          <cell r="A2064" t="str">
            <v/>
          </cell>
          <cell r="B2064" t="str">
            <v/>
          </cell>
          <cell r="C2064">
            <v>0</v>
          </cell>
          <cell r="D2064">
            <v>0</v>
          </cell>
        </row>
        <row r="2065">
          <cell r="A2065" t="str">
            <v/>
          </cell>
          <cell r="B2065" t="str">
            <v/>
          </cell>
          <cell r="C2065">
            <v>0</v>
          </cell>
          <cell r="D2065">
            <v>0</v>
          </cell>
        </row>
        <row r="2066">
          <cell r="A2066" t="str">
            <v/>
          </cell>
          <cell r="B2066" t="str">
            <v/>
          </cell>
          <cell r="C2066">
            <v>0</v>
          </cell>
          <cell r="D2066">
            <v>0</v>
          </cell>
        </row>
        <row r="2067">
          <cell r="A2067" t="str">
            <v/>
          </cell>
          <cell r="B2067" t="str">
            <v/>
          </cell>
          <cell r="C2067">
            <v>0</v>
          </cell>
          <cell r="D2067">
            <v>0</v>
          </cell>
        </row>
        <row r="2068">
          <cell r="A2068" t="str">
            <v/>
          </cell>
          <cell r="B2068" t="str">
            <v/>
          </cell>
          <cell r="C2068">
            <v>0</v>
          </cell>
          <cell r="D2068">
            <v>0</v>
          </cell>
        </row>
        <row r="2069">
          <cell r="A2069" t="str">
            <v/>
          </cell>
          <cell r="B2069" t="str">
            <v/>
          </cell>
          <cell r="C2069">
            <v>0</v>
          </cell>
          <cell r="D2069">
            <v>0</v>
          </cell>
        </row>
        <row r="2070">
          <cell r="A2070" t="str">
            <v/>
          </cell>
          <cell r="B2070" t="str">
            <v/>
          </cell>
          <cell r="C2070">
            <v>0</v>
          </cell>
          <cell r="D2070">
            <v>0</v>
          </cell>
        </row>
        <row r="2071">
          <cell r="A2071" t="str">
            <v/>
          </cell>
          <cell r="B2071" t="str">
            <v/>
          </cell>
          <cell r="C2071">
            <v>0</v>
          </cell>
          <cell r="D2071">
            <v>0</v>
          </cell>
        </row>
        <row r="2072">
          <cell r="A2072" t="str">
            <v/>
          </cell>
          <cell r="B2072" t="str">
            <v/>
          </cell>
          <cell r="C2072">
            <v>0</v>
          </cell>
          <cell r="D2072">
            <v>0</v>
          </cell>
        </row>
        <row r="2073">
          <cell r="A2073" t="str">
            <v/>
          </cell>
          <cell r="B2073" t="str">
            <v/>
          </cell>
          <cell r="C2073">
            <v>0</v>
          </cell>
          <cell r="D2073">
            <v>0</v>
          </cell>
        </row>
        <row r="2074">
          <cell r="A2074" t="str">
            <v/>
          </cell>
          <cell r="B2074" t="str">
            <v/>
          </cell>
          <cell r="C2074">
            <v>0</v>
          </cell>
          <cell r="D2074">
            <v>0</v>
          </cell>
        </row>
        <row r="2075">
          <cell r="A2075" t="str">
            <v/>
          </cell>
          <cell r="B2075" t="str">
            <v/>
          </cell>
          <cell r="C2075">
            <v>0</v>
          </cell>
          <cell r="D2075">
            <v>0</v>
          </cell>
        </row>
        <row r="2076">
          <cell r="A2076" t="str">
            <v/>
          </cell>
          <cell r="B2076" t="str">
            <v/>
          </cell>
          <cell r="C2076">
            <v>0</v>
          </cell>
          <cell r="D2076">
            <v>0</v>
          </cell>
          <cell r="F2076" t="str">
            <v>Nî</v>
          </cell>
          <cell r="G2076" t="str">
            <v>Cã</v>
          </cell>
        </row>
        <row r="2077">
          <cell r="A2077" t="str">
            <v/>
          </cell>
          <cell r="B2077" t="str">
            <v/>
          </cell>
          <cell r="C2077">
            <v>0</v>
          </cell>
          <cell r="D2077">
            <v>0</v>
          </cell>
          <cell r="F2077">
            <v>911</v>
          </cell>
          <cell r="G2077">
            <v>642</v>
          </cell>
        </row>
        <row r="2078">
          <cell r="A2078" t="str">
            <v/>
          </cell>
          <cell r="B2078" t="str">
            <v/>
          </cell>
          <cell r="C2078">
            <v>0</v>
          </cell>
          <cell r="D2078">
            <v>0</v>
          </cell>
          <cell r="F2078">
            <v>911</v>
          </cell>
          <cell r="G2078" t="str">
            <v>142.2</v>
          </cell>
        </row>
        <row r="2079">
          <cell r="A2079" t="str">
            <v/>
          </cell>
          <cell r="B2079" t="str">
            <v/>
          </cell>
          <cell r="C2079">
            <v>0</v>
          </cell>
          <cell r="D2079">
            <v>0</v>
          </cell>
        </row>
        <row r="2080">
          <cell r="A2080" t="str">
            <v/>
          </cell>
          <cell r="B2080" t="str">
            <v/>
          </cell>
          <cell r="C2080">
            <v>0</v>
          </cell>
          <cell r="D2080">
            <v>0</v>
          </cell>
        </row>
        <row r="2081">
          <cell r="A2081" t="str">
            <v/>
          </cell>
          <cell r="B2081" t="str">
            <v/>
          </cell>
          <cell r="C2081">
            <v>0</v>
          </cell>
          <cell r="D2081">
            <v>0</v>
          </cell>
        </row>
        <row r="2082">
          <cell r="A2082" t="str">
            <v/>
          </cell>
          <cell r="B2082" t="str">
            <v/>
          </cell>
          <cell r="C2082">
            <v>0</v>
          </cell>
          <cell r="D2082">
            <v>0</v>
          </cell>
        </row>
        <row r="2083">
          <cell r="A2083" t="str">
            <v/>
          </cell>
          <cell r="B2083" t="str">
            <v/>
          </cell>
          <cell r="C2083">
            <v>0</v>
          </cell>
          <cell r="D2083">
            <v>0</v>
          </cell>
        </row>
        <row r="2084">
          <cell r="A2084" t="str">
            <v/>
          </cell>
          <cell r="B2084" t="str">
            <v/>
          </cell>
          <cell r="C2084">
            <v>0</v>
          </cell>
          <cell r="D2084">
            <v>0</v>
          </cell>
        </row>
        <row r="2085">
          <cell r="A2085" t="str">
            <v/>
          </cell>
          <cell r="B2085" t="str">
            <v/>
          </cell>
          <cell r="C2085">
            <v>0</v>
          </cell>
          <cell r="D2085">
            <v>0</v>
          </cell>
        </row>
        <row r="2086">
          <cell r="A2086" t="str">
            <v/>
          </cell>
          <cell r="B2086" t="str">
            <v/>
          </cell>
          <cell r="C2086">
            <v>0</v>
          </cell>
          <cell r="D2086">
            <v>0</v>
          </cell>
        </row>
        <row r="2087">
          <cell r="A2087" t="str">
            <v/>
          </cell>
          <cell r="B2087" t="str">
            <v/>
          </cell>
          <cell r="C2087">
            <v>0</v>
          </cell>
          <cell r="D2087">
            <v>0</v>
          </cell>
        </row>
        <row r="2088">
          <cell r="A2088" t="str">
            <v/>
          </cell>
          <cell r="B2088" t="str">
            <v/>
          </cell>
          <cell r="C2088">
            <v>0</v>
          </cell>
          <cell r="D2088">
            <v>0</v>
          </cell>
        </row>
        <row r="2089">
          <cell r="A2089" t="str">
            <v/>
          </cell>
          <cell r="B2089" t="str">
            <v/>
          </cell>
          <cell r="C2089">
            <v>0</v>
          </cell>
          <cell r="D2089">
            <v>0</v>
          </cell>
        </row>
        <row r="2090">
          <cell r="A2090" t="str">
            <v/>
          </cell>
          <cell r="B2090" t="str">
            <v/>
          </cell>
          <cell r="C2090">
            <v>0</v>
          </cell>
          <cell r="D2090">
            <v>0</v>
          </cell>
        </row>
        <row r="2091">
          <cell r="A2091" t="str">
            <v/>
          </cell>
          <cell r="B2091" t="str">
            <v/>
          </cell>
          <cell r="C2091">
            <v>0</v>
          </cell>
          <cell r="D2091">
            <v>0</v>
          </cell>
        </row>
        <row r="2092">
          <cell r="A2092" t="str">
            <v/>
          </cell>
          <cell r="B2092" t="str">
            <v/>
          </cell>
          <cell r="C2092">
            <v>0</v>
          </cell>
          <cell r="D2092">
            <v>0</v>
          </cell>
        </row>
        <row r="2093">
          <cell r="A2093" t="str">
            <v/>
          </cell>
          <cell r="B2093" t="str">
            <v/>
          </cell>
          <cell r="C2093">
            <v>0</v>
          </cell>
          <cell r="D2093">
            <v>0</v>
          </cell>
        </row>
        <row r="2094">
          <cell r="A2094" t="str">
            <v/>
          </cell>
          <cell r="B2094" t="str">
            <v/>
          </cell>
          <cell r="C2094">
            <v>0</v>
          </cell>
          <cell r="D2094">
            <v>0</v>
          </cell>
        </row>
        <row r="2095">
          <cell r="A2095" t="str">
            <v/>
          </cell>
          <cell r="B2095" t="str">
            <v/>
          </cell>
          <cell r="C2095">
            <v>0</v>
          </cell>
          <cell r="D2095">
            <v>0</v>
          </cell>
        </row>
        <row r="2096">
          <cell r="A2096" t="str">
            <v/>
          </cell>
          <cell r="B2096" t="str">
            <v/>
          </cell>
          <cell r="C2096">
            <v>0</v>
          </cell>
          <cell r="D2096">
            <v>0</v>
          </cell>
        </row>
        <row r="2097">
          <cell r="A2097" t="str">
            <v/>
          </cell>
          <cell r="B2097" t="str">
            <v/>
          </cell>
          <cell r="C2097">
            <v>0</v>
          </cell>
          <cell r="D2097">
            <v>0</v>
          </cell>
        </row>
        <row r="2098">
          <cell r="A2098" t="str">
            <v/>
          </cell>
          <cell r="B2098" t="str">
            <v/>
          </cell>
          <cell r="C2098">
            <v>0</v>
          </cell>
          <cell r="D2098">
            <v>0</v>
          </cell>
        </row>
        <row r="2099">
          <cell r="A2099" t="str">
            <v/>
          </cell>
          <cell r="B2099" t="str">
            <v/>
          </cell>
          <cell r="C2099">
            <v>0</v>
          </cell>
          <cell r="D2099">
            <v>0</v>
          </cell>
        </row>
        <row r="2100">
          <cell r="A2100" t="str">
            <v/>
          </cell>
          <cell r="B2100" t="str">
            <v/>
          </cell>
          <cell r="C2100">
            <v>0</v>
          </cell>
          <cell r="D2100">
            <v>0</v>
          </cell>
        </row>
        <row r="2101">
          <cell r="A2101" t="str">
            <v/>
          </cell>
          <cell r="B2101" t="str">
            <v/>
          </cell>
          <cell r="C2101">
            <v>0</v>
          </cell>
          <cell r="D2101">
            <v>0</v>
          </cell>
        </row>
        <row r="2102">
          <cell r="A2102" t="str">
            <v/>
          </cell>
          <cell r="B2102" t="str">
            <v/>
          </cell>
          <cell r="C2102">
            <v>0</v>
          </cell>
          <cell r="D2102">
            <v>0</v>
          </cell>
        </row>
        <row r="2103">
          <cell r="A2103" t="str">
            <v/>
          </cell>
          <cell r="B2103" t="str">
            <v/>
          </cell>
          <cell r="C2103">
            <v>0</v>
          </cell>
          <cell r="D2103">
            <v>0</v>
          </cell>
        </row>
        <row r="2104">
          <cell r="A2104" t="str">
            <v/>
          </cell>
          <cell r="B2104" t="str">
            <v/>
          </cell>
          <cell r="C2104">
            <v>0</v>
          </cell>
          <cell r="D2104">
            <v>0</v>
          </cell>
        </row>
        <row r="2105">
          <cell r="A2105" t="str">
            <v/>
          </cell>
          <cell r="B2105" t="str">
            <v/>
          </cell>
          <cell r="C2105">
            <v>0</v>
          </cell>
          <cell r="D2105">
            <v>0</v>
          </cell>
        </row>
        <row r="2106">
          <cell r="A2106" t="str">
            <v/>
          </cell>
          <cell r="B2106" t="str">
            <v/>
          </cell>
          <cell r="C2106">
            <v>0</v>
          </cell>
          <cell r="D2106">
            <v>0</v>
          </cell>
        </row>
        <row r="2107">
          <cell r="A2107" t="str">
            <v/>
          </cell>
          <cell r="B2107" t="str">
            <v/>
          </cell>
          <cell r="C2107">
            <v>0</v>
          </cell>
          <cell r="D2107">
            <v>0</v>
          </cell>
        </row>
        <row r="2108">
          <cell r="A2108" t="str">
            <v/>
          </cell>
          <cell r="B2108" t="str">
            <v/>
          </cell>
          <cell r="C2108">
            <v>0</v>
          </cell>
          <cell r="D2108">
            <v>0</v>
          </cell>
        </row>
        <row r="2109">
          <cell r="A2109" t="str">
            <v/>
          </cell>
          <cell r="B2109" t="str">
            <v/>
          </cell>
          <cell r="C2109">
            <v>0</v>
          </cell>
          <cell r="D2109">
            <v>0</v>
          </cell>
        </row>
        <row r="2110">
          <cell r="A2110" t="str">
            <v/>
          </cell>
          <cell r="B2110" t="str">
            <v/>
          </cell>
          <cell r="C2110">
            <v>0</v>
          </cell>
          <cell r="D2110">
            <v>0</v>
          </cell>
        </row>
        <row r="2111">
          <cell r="A2111" t="str">
            <v/>
          </cell>
          <cell r="B2111" t="str">
            <v/>
          </cell>
          <cell r="C2111">
            <v>0</v>
          </cell>
          <cell r="D2111">
            <v>0</v>
          </cell>
        </row>
        <row r="2112">
          <cell r="A2112" t="str">
            <v/>
          </cell>
          <cell r="B2112" t="str">
            <v/>
          </cell>
          <cell r="C2112">
            <v>0</v>
          </cell>
          <cell r="D2112">
            <v>0</v>
          </cell>
        </row>
        <row r="2113">
          <cell r="A2113" t="str">
            <v/>
          </cell>
          <cell r="B2113" t="str">
            <v/>
          </cell>
          <cell r="C2113">
            <v>0</v>
          </cell>
          <cell r="D2113">
            <v>0</v>
          </cell>
        </row>
        <row r="2114">
          <cell r="A2114" t="str">
            <v/>
          </cell>
          <cell r="B2114" t="str">
            <v/>
          </cell>
          <cell r="C2114">
            <v>0</v>
          </cell>
          <cell r="D2114">
            <v>0</v>
          </cell>
        </row>
        <row r="2115">
          <cell r="A2115" t="str">
            <v/>
          </cell>
          <cell r="B2115" t="str">
            <v/>
          </cell>
          <cell r="C2115">
            <v>0</v>
          </cell>
          <cell r="D2115">
            <v>0</v>
          </cell>
        </row>
        <row r="2116">
          <cell r="A2116" t="str">
            <v/>
          </cell>
          <cell r="B2116" t="str">
            <v/>
          </cell>
          <cell r="C2116">
            <v>0</v>
          </cell>
          <cell r="D2116">
            <v>0</v>
          </cell>
        </row>
        <row r="2117">
          <cell r="A2117" t="str">
            <v/>
          </cell>
          <cell r="B2117" t="str">
            <v/>
          </cell>
          <cell r="C2117">
            <v>0</v>
          </cell>
          <cell r="D2117">
            <v>0</v>
          </cell>
        </row>
        <row r="2118">
          <cell r="A2118" t="str">
            <v/>
          </cell>
          <cell r="B2118" t="str">
            <v/>
          </cell>
          <cell r="C2118">
            <v>0</v>
          </cell>
          <cell r="D2118">
            <v>0</v>
          </cell>
        </row>
        <row r="2119">
          <cell r="A2119" t="str">
            <v/>
          </cell>
          <cell r="B2119" t="str">
            <v/>
          </cell>
          <cell r="C2119">
            <v>0</v>
          </cell>
          <cell r="D2119">
            <v>0</v>
          </cell>
        </row>
        <row r="2120">
          <cell r="A2120" t="str">
            <v/>
          </cell>
          <cell r="B2120" t="str">
            <v/>
          </cell>
          <cell r="C2120">
            <v>0</v>
          </cell>
          <cell r="D2120">
            <v>0</v>
          </cell>
        </row>
        <row r="2121">
          <cell r="A2121" t="str">
            <v/>
          </cell>
          <cell r="B2121" t="str">
            <v/>
          </cell>
          <cell r="C2121">
            <v>0</v>
          </cell>
          <cell r="D2121">
            <v>0</v>
          </cell>
        </row>
        <row r="2122">
          <cell r="A2122" t="str">
            <v/>
          </cell>
          <cell r="B2122" t="str">
            <v/>
          </cell>
          <cell r="C2122">
            <v>0</v>
          </cell>
          <cell r="D2122">
            <v>0</v>
          </cell>
        </row>
        <row r="2123">
          <cell r="A2123" t="str">
            <v/>
          </cell>
          <cell r="B2123" t="str">
            <v/>
          </cell>
          <cell r="C2123">
            <v>0</v>
          </cell>
          <cell r="D2123">
            <v>0</v>
          </cell>
        </row>
        <row r="2124">
          <cell r="A2124" t="str">
            <v/>
          </cell>
          <cell r="B2124" t="str">
            <v/>
          </cell>
          <cell r="C2124">
            <v>0</v>
          </cell>
          <cell r="D2124">
            <v>0</v>
          </cell>
        </row>
        <row r="2125">
          <cell r="A2125" t="str">
            <v/>
          </cell>
          <cell r="B2125" t="str">
            <v/>
          </cell>
          <cell r="C2125">
            <v>0</v>
          </cell>
          <cell r="D2125">
            <v>0</v>
          </cell>
        </row>
        <row r="2126">
          <cell r="A2126" t="str">
            <v/>
          </cell>
          <cell r="B2126" t="str">
            <v/>
          </cell>
          <cell r="C2126">
            <v>0</v>
          </cell>
          <cell r="D2126">
            <v>0</v>
          </cell>
        </row>
        <row r="2127">
          <cell r="A2127" t="str">
            <v/>
          </cell>
          <cell r="B2127" t="str">
            <v/>
          </cell>
          <cell r="C2127">
            <v>0</v>
          </cell>
          <cell r="D2127">
            <v>0</v>
          </cell>
        </row>
        <row r="2128">
          <cell r="A2128" t="str">
            <v/>
          </cell>
          <cell r="B2128" t="str">
            <v/>
          </cell>
          <cell r="C2128">
            <v>0</v>
          </cell>
          <cell r="D2128">
            <v>0</v>
          </cell>
        </row>
        <row r="2129">
          <cell r="A2129" t="str">
            <v/>
          </cell>
          <cell r="B2129" t="str">
            <v/>
          </cell>
          <cell r="C2129">
            <v>0</v>
          </cell>
          <cell r="D2129">
            <v>0</v>
          </cell>
        </row>
        <row r="2130">
          <cell r="A2130" t="str">
            <v/>
          </cell>
          <cell r="B2130" t="str">
            <v/>
          </cell>
          <cell r="C2130">
            <v>0</v>
          </cell>
          <cell r="D2130">
            <v>0</v>
          </cell>
        </row>
        <row r="2131">
          <cell r="A2131" t="str">
            <v/>
          </cell>
          <cell r="B2131" t="str">
            <v/>
          </cell>
          <cell r="C2131">
            <v>0</v>
          </cell>
          <cell r="D2131">
            <v>0</v>
          </cell>
        </row>
        <row r="2132">
          <cell r="A2132" t="str">
            <v/>
          </cell>
          <cell r="B2132" t="str">
            <v/>
          </cell>
          <cell r="C2132">
            <v>0</v>
          </cell>
          <cell r="D2132">
            <v>0</v>
          </cell>
        </row>
        <row r="2133">
          <cell r="A2133" t="str">
            <v/>
          </cell>
          <cell r="B2133" t="str">
            <v/>
          </cell>
          <cell r="C2133">
            <v>0</v>
          </cell>
          <cell r="D2133">
            <v>0</v>
          </cell>
        </row>
      </sheetData>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doc"/>
      <sheetName val="cong dung"/>
      <sheetName val="PAIIA"/>
      <sheetName val="Sheet3"/>
      <sheetName val="XL4Poppy"/>
    </sheetNames>
    <sheetDataSet>
      <sheetData sheetId="0"/>
      <sheetData sheetId="1"/>
      <sheetData sheetId="2"/>
      <sheetData sheetId="3"/>
      <sheetData sheetId="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4">
          <cell r="P4">
            <v>539.99999999999989</v>
          </cell>
        </row>
        <row r="9">
          <cell r="F9">
            <v>804.24771931898704</v>
          </cell>
        </row>
        <row r="14">
          <cell r="F14">
            <v>900</v>
          </cell>
        </row>
        <row r="24">
          <cell r="C24">
            <v>3.0000000000000001E-3</v>
          </cell>
        </row>
        <row r="25">
          <cell r="E25">
            <v>2.0000000000000005E-3</v>
          </cell>
        </row>
        <row r="27">
          <cell r="G27">
            <v>294.6405736932615</v>
          </cell>
        </row>
        <row r="28">
          <cell r="G28">
            <v>911.76204357708855</v>
          </cell>
        </row>
        <row r="32">
          <cell r="G32">
            <v>173.18572989098087</v>
          </cell>
        </row>
        <row r="42">
          <cell r="H42">
            <v>0.6</v>
          </cell>
        </row>
      </sheetData>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KTT"/>
      <sheetName val="N-luc"/>
      <sheetName val="TH-Tai trong"/>
      <sheetName val="Than tru"/>
      <sheetName val="cross beam"/>
      <sheetName val="Be coc"/>
      <sheetName val="Coc(SPT)"/>
      <sheetName val="Coc-don(QT79)"/>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ze"/>
      <sheetName val="Condition"/>
      <sheetName val="Force"/>
      <sheetName val="Combination"/>
      <sheetName val="cross beam"/>
      <sheetName val="Wall"/>
      <sheetName val="Pile"/>
      <sheetName val="Pile cap"/>
      <sheetName val="kt-cac tru"/>
    </sheetNames>
    <sheetDataSet>
      <sheetData sheetId="0"/>
      <sheetData sheetId="1"/>
      <sheetData sheetId="2"/>
      <sheetData sheetId="3"/>
      <sheetData sheetId="4"/>
      <sheetData sheetId="5">
        <row r="67">
          <cell r="G67">
            <v>4000</v>
          </cell>
        </row>
      </sheetData>
      <sheetData sheetId="6"/>
      <sheetData sheetId="7"/>
      <sheetData sheetId="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ai trong"/>
      <sheetName val="Tinh toan noi luc"/>
      <sheetName val="To hop NL"/>
      <sheetName val="Be coc va tuong mo"/>
      <sheetName val="Analysis1"/>
      <sheetName val="F-F(1)"/>
      <sheetName val="F-F(2)"/>
    </sheetNames>
    <sheetDataSet>
      <sheetData sheetId="0"/>
      <sheetData sheetId="1"/>
      <sheetData sheetId="2">
        <row r="35">
          <cell r="J35">
            <v>1</v>
          </cell>
        </row>
      </sheetData>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sheetName val="Cap phoi BT"/>
      <sheetName val="mong tru"/>
      <sheetName val="DZ"/>
      <sheetName val="Chiet tinh cot, day"/>
      <sheetName val="TH"/>
      <sheetName val="VChuyen"/>
      <sheetName val="Thep, BT mong"/>
      <sheetName val="Sheet2"/>
      <sheetName val="Sheet3"/>
      <sheetName val="XL4Poppy"/>
    </sheetNames>
    <sheetDataSet>
      <sheetData sheetId="0" refreshError="1">
        <row r="10">
          <cell r="G10">
            <v>780000</v>
          </cell>
        </row>
        <row r="11">
          <cell r="G11">
            <v>60000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able(R19)"/>
      <sheetName val="Cert 19"/>
      <sheetName val="DeductStatus"/>
      <sheetName val="Sheet2"/>
      <sheetName val="Certi"/>
      <sheetName val="Gtable(TOTAL)"/>
      <sheetName val="G LH"/>
      <sheetName val="G PQ"/>
      <sheetName val="G SP"/>
      <sheetName val="HW54"/>
      <sheetName val="Cert B.Luc"/>
      <sheetName val="3 S1-S6"/>
      <sheetName val="3 S7-S9"/>
      <sheetName val="3 S10"/>
      <sheetName val="3 S12"/>
      <sheetName val="3 S13"/>
      <sheetName val="CIP Detail"/>
      <sheetName val="RE 3B"/>
      <sheetName val="Yen"/>
      <sheetName val="Acc-EVND"/>
      <sheetName val="Accom"/>
      <sheetName val="Phieugia"/>
      <sheetName val="LoanAgree"/>
      <sheetName val="Gtable(19)"/>
      <sheetName val="Gtable(BD2)"/>
      <sheetName val="Gtable(BD1)"/>
      <sheetName val="CCOST"/>
      <sheetName val="CCO17"/>
      <sheetName val="CCO15"/>
      <sheetName val="DREDGE"/>
      <sheetName val="Mater"/>
      <sheetName val="Deduc(M)"/>
      <sheetName val="S1-S6 - All"/>
      <sheetName val="S7-S9-All"/>
      <sheetName val="S10-01~08"/>
      <sheetName val="Rebar Gen"/>
      <sheetName val="REBD2-G"/>
      <sheetName val="BD2 Rebar"/>
      <sheetName val="Rebar"/>
      <sheetName val="Girder &amp; Bearing"/>
      <sheetName val="S10 (09-13)All"/>
      <sheetName val="S12 All"/>
      <sheetName val="S13 All"/>
      <sheetName val="CIP Pile"/>
      <sheetName val="25x25"/>
      <sheetName val="45x45"/>
      <sheetName val="Mobili BD"/>
      <sheetName val="Sheet1"/>
      <sheetName val="Maintenance"/>
      <sheetName val="F.Chart"/>
      <sheetName val="Progress"/>
      <sheetName val="Tem.bridge"/>
      <sheetName val="Analise"/>
      <sheetName val="Sheet14"/>
      <sheetName val="Sheet13"/>
      <sheetName val="Sheet12"/>
      <sheetName val="Sheet11"/>
      <sheetName val="Sheet10"/>
      <sheetName val="Sheet9"/>
      <sheetName val="Sheet8"/>
      <sheetName val="Sheet7"/>
      <sheetName val="Sheet6"/>
      <sheetName val="Sheet5"/>
      <sheetName val="Sheet4"/>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5">
          <cell r="C5">
            <v>103.67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heetName val="TH ( in) (E)"/>
      <sheetName val="Tong hop-2"/>
      <sheetName val="DT - BL 2"/>
      <sheetName val="DG- CT2"/>
      <sheetName val="DG- CT2 (2)"/>
      <sheetName val="BT Hang (4)"/>
      <sheetName val="VL-NC-M"/>
      <sheetName val="HE SO"/>
      <sheetName val="HE SO (2)"/>
      <sheetName val="T-A"/>
      <sheetName val="TH ( in)"/>
      <sheetName val="Tong hop"/>
      <sheetName val="Tong hop (2)"/>
      <sheetName val="BenLuc"/>
      <sheetName val="DG- CT2 (5)"/>
      <sheetName val="1.20"/>
      <sheetName val="1.20 (2)"/>
      <sheetName val="VP HN (1)"/>
      <sheetName val="VP HN (2)"/>
      <sheetName val="Nha o TVHN (2)"/>
      <sheetName val="Ty phoi BT"/>
      <sheetName val="Nha o TVHN "/>
      <sheetName val="BT Hang (2)"/>
      <sheetName val="BT Hang"/>
      <sheetName val="Betong"/>
      <sheetName val="CP KHAC"/>
      <sheetName val="00000000"/>
      <sheetName val="Bepong"/>
    </sheetNames>
    <sheetDataSet>
      <sheetData sheetId="0"/>
      <sheetData sheetId="1"/>
      <sheetData sheetId="2"/>
      <sheetData sheetId="3"/>
      <sheetData sheetId="4"/>
      <sheetData sheetId="5"/>
      <sheetData sheetId="6"/>
      <sheetData sheetId="7"/>
      <sheetData sheetId="8" refreshError="1">
        <row r="15">
          <cell r="F15">
            <v>1.2349000000000001</v>
          </cell>
        </row>
        <row r="27">
          <cell r="C27">
            <v>0.4</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REF"/>
      <sheetName val="#REF!"/>
      <sheetName val="CTGT"/>
      <sheetName val="2_3_3"/>
      <sheetName val="2_4_3"/>
      <sheetName val="2_5_1"/>
      <sheetName val="3_1_1"/>
      <sheetName val="3_1_4"/>
      <sheetName val="4_1_1"/>
      <sheetName val="4_3_2"/>
      <sheetName val="5_3_1"/>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row r="64">
          <cell r="F64">
            <v>11333.347</v>
          </cell>
        </row>
      </sheetData>
      <sheetData sheetId="18" refreshError="1">
        <row r="11">
          <cell r="A11" t="str">
            <v>MR No.</v>
          </cell>
        </row>
        <row r="164">
          <cell r="E164">
            <v>396282.87</v>
          </cell>
          <cell r="F164">
            <v>396282.87</v>
          </cell>
        </row>
      </sheetData>
      <sheetData sheetId="19" refreshError="1">
        <row r="166">
          <cell r="E166">
            <v>110850</v>
          </cell>
          <cell r="F166">
            <v>127341.51000000001</v>
          </cell>
        </row>
      </sheetData>
      <sheetData sheetId="20" refreshError="1">
        <row r="114">
          <cell r="E114">
            <v>53548.320749999999</v>
          </cell>
          <cell r="F114">
            <v>63977.320749999999</v>
          </cell>
        </row>
      </sheetData>
      <sheetData sheetId="21" refreshError="1">
        <row r="46">
          <cell r="G46">
            <v>82972.404999999984</v>
          </cell>
        </row>
      </sheetData>
      <sheetData sheetId="22"/>
      <sheetData sheetId="23"/>
      <sheetData sheetId="24" refreshError="1">
        <row r="45">
          <cell r="E45">
            <v>29999.999873155197</v>
          </cell>
          <cell r="F45">
            <v>45111.293699999995</v>
          </cell>
        </row>
      </sheetData>
      <sheetData sheetId="25"/>
      <sheetData sheetId="26" refreshError="1">
        <row r="72">
          <cell r="E72">
            <v>41561.5363</v>
          </cell>
          <cell r="F72">
            <v>44558.5363</v>
          </cell>
        </row>
      </sheetData>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refreshError="1"/>
      <sheetData sheetId="38" refreshError="1"/>
      <sheetData sheetId="39" refreshError="1"/>
      <sheetData sheetId="40"/>
      <sheetData sheetId="41" refreshError="1"/>
      <sheetData sheetId="42"/>
      <sheetData sheetId="43"/>
      <sheetData sheetId="44"/>
      <sheetData sheetId="45"/>
      <sheetData sheetId="46"/>
      <sheetData sheetId="47"/>
      <sheetData sheetId="48"/>
      <sheetData sheetId="4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t. Records1"/>
      <sheetName val="Adv Payment (2)"/>
      <sheetName val="Item Tentative"/>
      <sheetName val="Tentative Payment 24"/>
      <sheetName val="Cover Page"/>
      <sheetName val="3.1"/>
      <sheetName val="3.2"/>
      <sheetName val="DIVISION"/>
      <sheetName val="Variation (2)"/>
      <sheetName val="De duction for Bitument"/>
      <sheetName val="De duction for For Acceptance "/>
      <sheetName val="De duction for For Acceptan (2)"/>
      <sheetName val="TUVL"/>
      <sheetName val="2.1.1"/>
      <sheetName val="2.1.2"/>
      <sheetName val="2.2.2"/>
      <sheetName val="2.2.1"/>
      <sheetName val="2.2.3"/>
      <sheetName val="2.2.4"/>
      <sheetName val="2.3.1"/>
      <sheetName val="2.3.1(2)"/>
      <sheetName val="2.3.3"/>
      <sheetName val="2.3.4"/>
      <sheetName val="2.4.1"/>
      <sheetName val="2.4.2 (1)"/>
      <sheetName val="2.4.2"/>
      <sheetName val="2.5.1"/>
      <sheetName val="3.1.1"/>
      <sheetName val="3.1.1(2)"/>
      <sheetName val="3.1.4"/>
      <sheetName val="3.1.4(2)"/>
      <sheetName val="4.1.1"/>
      <sheetName val="4.1.2"/>
      <sheetName val="4.3.1"/>
      <sheetName val="4.3.2"/>
      <sheetName val="4.3.3"/>
      <sheetName val="5.2.1"/>
      <sheetName val="5.3.1"/>
      <sheetName val="5.5.2"/>
      <sheetName val="5.5.6"/>
      <sheetName val="5.5.8"/>
      <sheetName val="5.5.11"/>
      <sheetName val="5.5.13"/>
      <sheetName val="7.1.1"/>
      <sheetName val="7.1.5"/>
      <sheetName val="7.2.1"/>
      <sheetName val="7.8.11"/>
      <sheetName val="7.9.1"/>
      <sheetName val="#REF"/>
      <sheetName val="DTCT"/>
      <sheetName val="7*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ang1-2003"/>
      <sheetName val="thang8-03"/>
      <sheetName val="thang12"/>
      <sheetName val="thang11"/>
      <sheetName val="XL4Poppy"/>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OK "/>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Sheet1"/>
      <sheetName val="Bid Price Summary"/>
      <sheetName val="Bid Price Schedule"/>
      <sheetName val="Name"/>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J6">
            <v>0.23407463249151902</v>
          </cell>
          <cell r="N6">
            <v>0.26473175021987688</v>
          </cell>
        </row>
        <row r="7">
          <cell r="J7">
            <v>0.34375</v>
          </cell>
          <cell r="N7">
            <v>0.15625</v>
          </cell>
        </row>
        <row r="8">
          <cell r="P8">
            <v>0.2927712588729538</v>
          </cell>
        </row>
      </sheetData>
      <sheetData sheetId="16" refreshError="1"/>
      <sheetData sheetId="17" refreshError="1"/>
      <sheetData sheetId="1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3)"/>
      <sheetName val="gpmb"/>
      <sheetName val="cpkhac"/>
      <sheetName val="dtoan-BVTC"/>
      <sheetName val="dtxl-duong-BVTC"/>
      <sheetName val="Sheet3"/>
      <sheetName val="dtxl-duong-ctiet"/>
      <sheetName val="Sheet2"/>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s>
    <sheetDataSet>
      <sheetData sheetId="0"/>
      <sheetData sheetId="1"/>
      <sheetData sheetId="2"/>
      <sheetData sheetId="3"/>
      <sheetData sheetId="4"/>
      <sheetData sheetId="5"/>
      <sheetData sheetId="6" refreshError="1">
        <row r="46">
          <cell r="Q46">
            <v>2727.272727272727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cap"/>
      <sheetName val="VCvatlieu"/>
      <sheetName val="denbu"/>
      <sheetName val="dongia(dg)"/>
      <sheetName val="DT(TW)"/>
      <sheetName val="TH"/>
      <sheetName val="kltbo"/>
      <sheetName val="chiphi khac1"/>
      <sheetName val="chiphi khac2"/>
      <sheetName val="cTDT toan bo"/>
      <sheetName val="nhan cong"/>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_x0003_to"/>
      <sheetName val="Sheet1"/>
      <sheetName val="Sheet2"/>
      <sheetName val="Sheet3"/>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Code-Son La"/>
    </sheetNames>
    <definedNames>
      <definedName name="_Cot" refersTo="='Code'!$B$21:$F$42"/>
      <definedName name="_DayNeo" refersTo="='Code'!$L$4:$T$18"/>
      <definedName name="_Kcdon" refersTo="='Code'!$H$23:$J$23"/>
      <definedName name="_KyHieu" refersTo="='Code'!$B$4:$J$18"/>
      <definedName name="_Mong" refersTo="='Code'!$B$46:$J$53"/>
      <definedName name="_MongCotNeo" refersTo="='Code'!$E$45"/>
      <definedName name="_MongNeo" refersTo="='Code'!$R$23:$S$26"/>
      <definedName name="_Su" refersTo="='Code'!$L$22:$P$33"/>
      <definedName name="_Xa" refersTo="='Code'!$B$22:$D$42"/>
      <definedName name="GocTieuChuan" refersTo="='Code'!$A$5:$A$11"/>
      <definedName name="KcTieuChuan" refersTo="='Code'!$C$4:$J$4"/>
    </definedNames>
    <sheetDataSet>
      <sheetData sheetId="0">
        <row r="4">
          <cell r="C4">
            <v>600</v>
          </cell>
          <cell r="D4">
            <v>450</v>
          </cell>
          <cell r="E4">
            <v>400</v>
          </cell>
          <cell r="F4">
            <v>320</v>
          </cell>
          <cell r="G4">
            <v>250</v>
          </cell>
          <cell r="H4">
            <v>180</v>
          </cell>
          <cell r="I4">
            <v>125</v>
          </cell>
          <cell r="J4">
            <v>80</v>
          </cell>
          <cell r="M4">
            <v>600</v>
          </cell>
          <cell r="N4">
            <v>450</v>
          </cell>
          <cell r="O4">
            <v>400</v>
          </cell>
          <cell r="P4">
            <v>320</v>
          </cell>
          <cell r="Q4">
            <v>250</v>
          </cell>
          <cell r="R4">
            <v>180</v>
          </cell>
          <cell r="S4">
            <v>125</v>
          </cell>
          <cell r="T4">
            <v>80</v>
          </cell>
        </row>
        <row r="5">
          <cell r="A5">
            <v>120</v>
          </cell>
          <cell r="B5" t="str">
            <v>G120</v>
          </cell>
          <cell r="C5" t="str">
            <v>NG3T-</v>
          </cell>
          <cell r="D5" t="str">
            <v>NG3T-</v>
          </cell>
          <cell r="E5" t="str">
            <v>NG3T-</v>
          </cell>
          <cell r="F5" t="str">
            <v>NGIID-</v>
          </cell>
          <cell r="G5" t="str">
            <v>NGIIB-</v>
          </cell>
          <cell r="H5" t="str">
            <v>NGIIA-</v>
          </cell>
          <cell r="I5" t="str">
            <v>NG-</v>
          </cell>
          <cell r="J5" t="str">
            <v>NG-</v>
          </cell>
          <cell r="L5" t="str">
            <v>G120</v>
          </cell>
          <cell r="M5" t="str">
            <v>6x16</v>
          </cell>
          <cell r="N5" t="str">
            <v>6x16</v>
          </cell>
          <cell r="O5" t="str">
            <v>4x16</v>
          </cell>
          <cell r="P5" t="str">
            <v>4x16</v>
          </cell>
          <cell r="Q5" t="str">
            <v>2x20</v>
          </cell>
          <cell r="R5" t="str">
            <v>2x20</v>
          </cell>
          <cell r="S5" t="str">
            <v>2x20</v>
          </cell>
          <cell r="T5" t="str">
            <v>2x20</v>
          </cell>
        </row>
        <row r="6">
          <cell r="A6">
            <v>90</v>
          </cell>
          <cell r="B6" t="str">
            <v>G90</v>
          </cell>
          <cell r="C6" t="str">
            <v>NG3T-</v>
          </cell>
          <cell r="D6" t="str">
            <v>NG3T-</v>
          </cell>
          <cell r="E6" t="str">
            <v>NGIID-</v>
          </cell>
          <cell r="F6" t="str">
            <v>NGIIB-</v>
          </cell>
          <cell r="G6" t="str">
            <v>NGIIA-</v>
          </cell>
          <cell r="H6" t="str">
            <v>NG-</v>
          </cell>
          <cell r="I6" t="str">
            <v>NG-</v>
          </cell>
          <cell r="J6" t="str">
            <v>NG-</v>
          </cell>
          <cell r="L6" t="str">
            <v>G90</v>
          </cell>
          <cell r="M6" t="str">
            <v>6x16</v>
          </cell>
          <cell r="N6" t="str">
            <v>6x16</v>
          </cell>
          <cell r="O6" t="str">
            <v>4x20</v>
          </cell>
          <cell r="P6" t="str">
            <v>4x20</v>
          </cell>
          <cell r="Q6" t="str">
            <v>2x20</v>
          </cell>
          <cell r="R6" t="str">
            <v>2x20</v>
          </cell>
          <cell r="S6" t="str">
            <v>2x20</v>
          </cell>
          <cell r="T6" t="str">
            <v>2x20</v>
          </cell>
        </row>
        <row r="7">
          <cell r="A7">
            <v>60</v>
          </cell>
          <cell r="B7" t="str">
            <v>G60</v>
          </cell>
          <cell r="C7" t="str">
            <v>NG3T-</v>
          </cell>
          <cell r="D7" t="str">
            <v>NGIID-</v>
          </cell>
          <cell r="E7" t="str">
            <v>NGIIB-</v>
          </cell>
          <cell r="F7" t="str">
            <v>NGIIA-</v>
          </cell>
          <cell r="G7" t="str">
            <v>NGIIA-</v>
          </cell>
          <cell r="H7" t="str">
            <v>NG-</v>
          </cell>
          <cell r="I7" t="str">
            <v>NG-</v>
          </cell>
          <cell r="J7" t="str">
            <v>NG-</v>
          </cell>
          <cell r="L7" t="str">
            <v>G60</v>
          </cell>
          <cell r="M7" t="str">
            <v>6x16</v>
          </cell>
          <cell r="N7" t="str">
            <v>4x16</v>
          </cell>
          <cell r="O7" t="str">
            <v>4x16</v>
          </cell>
          <cell r="P7" t="str">
            <v>4x16</v>
          </cell>
          <cell r="Q7" t="str">
            <v>2x20</v>
          </cell>
          <cell r="R7" t="str">
            <v>2x20</v>
          </cell>
          <cell r="S7" t="str">
            <v>2x20</v>
          </cell>
          <cell r="T7" t="str">
            <v>2x20</v>
          </cell>
        </row>
        <row r="8">
          <cell r="A8">
            <v>30</v>
          </cell>
          <cell r="B8" t="str">
            <v>G30</v>
          </cell>
          <cell r="C8" t="str">
            <v>NG3T-</v>
          </cell>
          <cell r="D8" t="str">
            <v>NGIID-</v>
          </cell>
          <cell r="E8" t="str">
            <v>NGIIB-</v>
          </cell>
          <cell r="F8" t="str">
            <v>NGIIA-</v>
          </cell>
          <cell r="G8" t="str">
            <v>NGIIA-</v>
          </cell>
          <cell r="H8" t="str">
            <v>NG-</v>
          </cell>
          <cell r="I8" t="str">
            <v>NG-</v>
          </cell>
          <cell r="J8" t="str">
            <v>NG-</v>
          </cell>
          <cell r="L8" t="str">
            <v>G30</v>
          </cell>
          <cell r="M8" t="str">
            <v>6x16</v>
          </cell>
          <cell r="N8" t="str">
            <v>4x16</v>
          </cell>
          <cell r="O8" t="str">
            <v>4x16</v>
          </cell>
          <cell r="P8" t="str">
            <v>4x16</v>
          </cell>
          <cell r="Q8" t="str">
            <v>2x16</v>
          </cell>
          <cell r="R8" t="str">
            <v>2x16</v>
          </cell>
          <cell r="S8" t="str">
            <v>2x16</v>
          </cell>
          <cell r="T8" t="str">
            <v>2x16</v>
          </cell>
        </row>
        <row r="9">
          <cell r="A9">
            <v>15</v>
          </cell>
          <cell r="B9" t="str">
            <v>G15</v>
          </cell>
          <cell r="C9" t="str">
            <v>NG3T-</v>
          </cell>
          <cell r="D9" t="str">
            <v>NGIID-</v>
          </cell>
          <cell r="E9" t="str">
            <v>NGIIB-</v>
          </cell>
          <cell r="F9" t="str">
            <v>NGIIA-</v>
          </cell>
          <cell r="G9" t="str">
            <v>NGIIA-</v>
          </cell>
          <cell r="H9" t="str">
            <v>NG-</v>
          </cell>
          <cell r="I9" t="str">
            <v>NG-</v>
          </cell>
          <cell r="J9" t="str">
            <v>NG-</v>
          </cell>
          <cell r="L9" t="str">
            <v>G15</v>
          </cell>
          <cell r="M9" t="str">
            <v>6x16</v>
          </cell>
          <cell r="N9" t="str">
            <v>4x16</v>
          </cell>
          <cell r="O9" t="str">
            <v>4x16</v>
          </cell>
          <cell r="P9" t="str">
            <v>4x16</v>
          </cell>
          <cell r="Q9" t="str">
            <v>2x16</v>
          </cell>
          <cell r="R9" t="str">
            <v>2x16</v>
          </cell>
          <cell r="S9" t="str">
            <v>2x16</v>
          </cell>
          <cell r="T9" t="str">
            <v>2x16</v>
          </cell>
        </row>
        <row r="10">
          <cell r="A10">
            <v>5</v>
          </cell>
          <cell r="B10" t="str">
            <v>G5</v>
          </cell>
          <cell r="C10" t="str">
            <v>NG3T-</v>
          </cell>
          <cell r="D10" t="str">
            <v>NGIID-</v>
          </cell>
          <cell r="E10" t="str">
            <v>NGIIB-</v>
          </cell>
          <cell r="F10" t="str">
            <v>NGIIA-</v>
          </cell>
          <cell r="G10" t="str">
            <v>NGIIA-</v>
          </cell>
          <cell r="H10" t="str">
            <v>NG-</v>
          </cell>
          <cell r="I10" t="str">
            <v>NG-</v>
          </cell>
          <cell r="J10" t="str">
            <v>NG-</v>
          </cell>
          <cell r="L10" t="str">
            <v>G5</v>
          </cell>
          <cell r="M10" t="str">
            <v>6x16</v>
          </cell>
          <cell r="N10" t="str">
            <v>4x16</v>
          </cell>
          <cell r="O10" t="str">
            <v>4x16</v>
          </cell>
          <cell r="P10" t="str">
            <v>4x16</v>
          </cell>
          <cell r="Q10" t="str">
            <v>2x16</v>
          </cell>
          <cell r="R10" t="str">
            <v>2x16</v>
          </cell>
          <cell r="S10" t="str">
            <v>2x16</v>
          </cell>
          <cell r="T10" t="str">
            <v>2x16</v>
          </cell>
        </row>
        <row r="11">
          <cell r="B11" t="str">
            <v>G</v>
          </cell>
          <cell r="C11" t="str">
            <v>####</v>
          </cell>
          <cell r="D11" t="str">
            <v>####</v>
          </cell>
          <cell r="E11" t="str">
            <v>####</v>
          </cell>
          <cell r="F11" t="str">
            <v>####</v>
          </cell>
          <cell r="G11" t="str">
            <v>####</v>
          </cell>
          <cell r="H11" t="str">
            <v>ĐG-</v>
          </cell>
          <cell r="I11" t="str">
            <v>ĐG-</v>
          </cell>
          <cell r="J11" t="str">
            <v>ĐG-</v>
          </cell>
          <cell r="L11" t="str">
            <v>G</v>
          </cell>
        </row>
        <row r="12">
          <cell r="B12" t="str">
            <v>T</v>
          </cell>
          <cell r="C12" t="str">
            <v>NT3T-</v>
          </cell>
          <cell r="D12" t="str">
            <v>NTIID-</v>
          </cell>
          <cell r="E12" t="str">
            <v>NTIIB-</v>
          </cell>
          <cell r="F12" t="str">
            <v>NTIIA-</v>
          </cell>
          <cell r="G12" t="str">
            <v>NTIIA-</v>
          </cell>
          <cell r="H12" t="str">
            <v>NT-</v>
          </cell>
          <cell r="I12" t="str">
            <v>NT-</v>
          </cell>
          <cell r="J12" t="str">
            <v>NT-</v>
          </cell>
          <cell r="L12" t="str">
            <v>T</v>
          </cell>
          <cell r="M12" t="str">
            <v>6x16</v>
          </cell>
          <cell r="N12" t="str">
            <v>4x16</v>
          </cell>
          <cell r="O12" t="str">
            <v>4x16</v>
          </cell>
          <cell r="P12" t="str">
            <v>4x16</v>
          </cell>
          <cell r="Q12" t="str">
            <v>4x16</v>
          </cell>
          <cell r="R12" t="str">
            <v>4x16</v>
          </cell>
          <cell r="S12" t="str">
            <v>4x16</v>
          </cell>
          <cell r="T12" t="str">
            <v>4x16</v>
          </cell>
        </row>
        <row r="13">
          <cell r="B13" t="str">
            <v>C</v>
          </cell>
          <cell r="C13" t="str">
            <v>NC3T-</v>
          </cell>
          <cell r="D13" t="str">
            <v>NCIID-</v>
          </cell>
          <cell r="E13" t="str">
            <v>NCIIB-</v>
          </cell>
          <cell r="F13" t="str">
            <v>NCIIA-</v>
          </cell>
          <cell r="G13" t="str">
            <v>NCIIA-</v>
          </cell>
          <cell r="H13" t="str">
            <v>NC-</v>
          </cell>
          <cell r="I13" t="str">
            <v>NC-</v>
          </cell>
          <cell r="J13" t="str">
            <v>NC-</v>
          </cell>
          <cell r="L13" t="str">
            <v>C</v>
          </cell>
          <cell r="M13" t="str">
            <v>6x16</v>
          </cell>
          <cell r="N13" t="str">
            <v>4x16</v>
          </cell>
          <cell r="O13" t="str">
            <v>4x16</v>
          </cell>
          <cell r="P13" t="str">
            <v>4x16</v>
          </cell>
          <cell r="Q13" t="str">
            <v>2x16</v>
          </cell>
          <cell r="R13" t="str">
            <v>2x16</v>
          </cell>
          <cell r="S13" t="str">
            <v>2x16</v>
          </cell>
          <cell r="T13" t="str">
            <v>2x16</v>
          </cell>
        </row>
        <row r="14">
          <cell r="B14" t="str">
            <v>V</v>
          </cell>
          <cell r="C14" t="str">
            <v>####</v>
          </cell>
          <cell r="D14" t="str">
            <v>####</v>
          </cell>
          <cell r="E14" t="str">
            <v>####</v>
          </cell>
          <cell r="F14" t="str">
            <v>####</v>
          </cell>
          <cell r="G14" t="str">
            <v>####</v>
          </cell>
          <cell r="H14" t="str">
            <v>ĐV-</v>
          </cell>
          <cell r="I14" t="str">
            <v>ĐV-</v>
          </cell>
          <cell r="J14" t="str">
            <v>ĐV-</v>
          </cell>
          <cell r="L14" t="str">
            <v>V</v>
          </cell>
        </row>
        <row r="15">
          <cell r="B15" t="str">
            <v>D</v>
          </cell>
          <cell r="C15" t="str">
            <v>####</v>
          </cell>
          <cell r="D15" t="str">
            <v>####</v>
          </cell>
          <cell r="E15" t="str">
            <v>####</v>
          </cell>
          <cell r="F15" t="str">
            <v>####</v>
          </cell>
          <cell r="G15" t="str">
            <v>####</v>
          </cell>
          <cell r="H15" t="str">
            <v>ĐT-</v>
          </cell>
          <cell r="I15" t="str">
            <v>ĐT-</v>
          </cell>
          <cell r="J15" t="str">
            <v>ĐT-</v>
          </cell>
          <cell r="L15" t="str">
            <v>D</v>
          </cell>
        </row>
        <row r="16">
          <cell r="B16" t="str">
            <v>CD</v>
          </cell>
          <cell r="C16" t="str">
            <v>####</v>
          </cell>
          <cell r="D16" t="str">
            <v>####</v>
          </cell>
          <cell r="E16" t="str">
            <v>####</v>
          </cell>
          <cell r="F16" t="str">
            <v>NCD-</v>
          </cell>
          <cell r="G16" t="str">
            <v>NCD-</v>
          </cell>
          <cell r="H16" t="str">
            <v>NCD-</v>
          </cell>
          <cell r="I16" t="str">
            <v>NCD-</v>
          </cell>
          <cell r="J16" t="str">
            <v>NCD-</v>
          </cell>
          <cell r="L16" t="str">
            <v>CD</v>
          </cell>
          <cell r="M16" t="str">
            <v>6x16</v>
          </cell>
          <cell r="N16" t="str">
            <v>4x16</v>
          </cell>
          <cell r="O16" t="str">
            <v>4x16</v>
          </cell>
          <cell r="P16" t="str">
            <v>4x16</v>
          </cell>
          <cell r="Q16" t="str">
            <v>4x16</v>
          </cell>
          <cell r="R16" t="str">
            <v>4x16</v>
          </cell>
          <cell r="S16" t="str">
            <v>4x16</v>
          </cell>
          <cell r="T16" t="str">
            <v>4x16</v>
          </cell>
        </row>
        <row r="17">
          <cell r="B17" t="str">
            <v>DD</v>
          </cell>
          <cell r="C17" t="str">
            <v>ĐĐ</v>
          </cell>
          <cell r="D17" t="str">
            <v>ĐĐ</v>
          </cell>
          <cell r="E17" t="str">
            <v>ĐĐ</v>
          </cell>
          <cell r="F17" t="str">
            <v>ĐĐ</v>
          </cell>
          <cell r="G17" t="str">
            <v>ĐĐ</v>
          </cell>
          <cell r="H17" t="str">
            <v>ĐĐ</v>
          </cell>
          <cell r="I17" t="str">
            <v>ĐĐ</v>
          </cell>
          <cell r="J17" t="str">
            <v>ĐĐ</v>
          </cell>
          <cell r="L17" t="str">
            <v>DD</v>
          </cell>
        </row>
        <row r="18">
          <cell r="B18" t="str">
            <v>TBA</v>
          </cell>
          <cell r="C18" t="str">
            <v>TBA</v>
          </cell>
          <cell r="D18" t="str">
            <v>TBA</v>
          </cell>
          <cell r="E18" t="str">
            <v>TBA</v>
          </cell>
          <cell r="F18" t="str">
            <v>TBA</v>
          </cell>
          <cell r="G18" t="str">
            <v>TBA</v>
          </cell>
          <cell r="H18" t="str">
            <v>TBA</v>
          </cell>
          <cell r="I18" t="str">
            <v>TBA</v>
          </cell>
          <cell r="J18" t="str">
            <v>TBA</v>
          </cell>
          <cell r="L18" t="str">
            <v>TBA</v>
          </cell>
        </row>
        <row r="21">
          <cell r="B21" t="str">
            <v>Ký hiệu</v>
          </cell>
          <cell r="C21" t="str">
            <v>Xà</v>
          </cell>
          <cell r="E21" t="str">
            <v>Cột</v>
          </cell>
        </row>
        <row r="22">
          <cell r="B22" t="str">
            <v>ĐT-</v>
          </cell>
          <cell r="C22" t="str">
            <v>XĐT35-1L</v>
          </cell>
          <cell r="D22" t="str">
            <v/>
          </cell>
          <cell r="E22" t="str">
            <v/>
          </cell>
          <cell r="F22" t="str">
            <v>B</v>
          </cell>
          <cell r="L22" t="str">
            <v>XĐT35-1L</v>
          </cell>
          <cell r="M22" t="str">
            <v>3SĐ-35</v>
          </cell>
          <cell r="N22" t="str">
            <v/>
          </cell>
          <cell r="O22" t="str">
            <v/>
          </cell>
          <cell r="P22" t="str">
            <v/>
          </cell>
        </row>
        <row r="23">
          <cell r="B23" t="str">
            <v>ĐV-</v>
          </cell>
          <cell r="C23" t="str">
            <v>XĐV35-1L</v>
          </cell>
          <cell r="D23" t="str">
            <v/>
          </cell>
          <cell r="E23" t="str">
            <v/>
          </cell>
          <cell r="F23" t="str">
            <v>B</v>
          </cell>
          <cell r="L23" t="str">
            <v>XĐV35-1L</v>
          </cell>
          <cell r="M23" t="str">
            <v>6SĐ-35</v>
          </cell>
          <cell r="N23" t="str">
            <v/>
          </cell>
          <cell r="O23" t="str">
            <v>6CC</v>
          </cell>
          <cell r="P23" t="str">
            <v/>
          </cell>
          <cell r="R23" t="str">
            <v>16</v>
          </cell>
          <cell r="S23" t="str">
            <v>MN15-5</v>
          </cell>
        </row>
        <row r="24">
          <cell r="B24" t="str">
            <v>ĐG-</v>
          </cell>
          <cell r="C24" t="str">
            <v>XĐG35-1L</v>
          </cell>
          <cell r="D24" t="str">
            <v/>
          </cell>
          <cell r="E24" t="str">
            <v/>
          </cell>
          <cell r="F24" t="str">
            <v>C</v>
          </cell>
          <cell r="L24" t="str">
            <v>XĐG35-1L</v>
          </cell>
          <cell r="M24" t="str">
            <v>6SĐ-35</v>
          </cell>
          <cell r="N24" t="str">
            <v/>
          </cell>
          <cell r="O24" t="str">
            <v>6CC</v>
          </cell>
          <cell r="P24" t="str">
            <v/>
          </cell>
          <cell r="R24" t="str">
            <v>20</v>
          </cell>
          <cell r="S24" t="str">
            <v>MN20-5</v>
          </cell>
        </row>
        <row r="25">
          <cell r="B25" t="str">
            <v>NT-</v>
          </cell>
          <cell r="C25" t="str">
            <v>XN35-1L</v>
          </cell>
          <cell r="D25" t="str">
            <v/>
          </cell>
          <cell r="E25" t="str">
            <v/>
          </cell>
          <cell r="F25" t="str">
            <v>C</v>
          </cell>
          <cell r="L25" t="str">
            <v>XN35-1L</v>
          </cell>
          <cell r="M25" t="str">
            <v>SĐ-35</v>
          </cell>
          <cell r="N25" t="str">
            <v>6CN-35</v>
          </cell>
          <cell r="O25" t="str">
            <v>6CC</v>
          </cell>
          <cell r="P25" t="str">
            <v>CDN-2</v>
          </cell>
          <cell r="R25" t="str">
            <v>24</v>
          </cell>
          <cell r="S25" t="str">
            <v>MN20-8</v>
          </cell>
        </row>
        <row r="26">
          <cell r="B26" t="str">
            <v>NG-</v>
          </cell>
          <cell r="C26" t="str">
            <v>XN35-1L</v>
          </cell>
          <cell r="D26" t="str">
            <v/>
          </cell>
          <cell r="E26" t="str">
            <v/>
          </cell>
          <cell r="F26" t="str">
            <v>C</v>
          </cell>
          <cell r="L26" t="str">
            <v>XNII35-A</v>
          </cell>
          <cell r="M26" t="str">
            <v/>
          </cell>
          <cell r="N26" t="str">
            <v>6CN-35</v>
          </cell>
          <cell r="O26" t="str">
            <v>6CC</v>
          </cell>
          <cell r="P26" t="str">
            <v/>
          </cell>
        </row>
        <row r="27">
          <cell r="B27" t="str">
            <v>NC-</v>
          </cell>
          <cell r="C27" t="str">
            <v>XN35-1L</v>
          </cell>
          <cell r="D27" t="str">
            <v/>
          </cell>
          <cell r="E27" t="str">
            <v/>
          </cell>
          <cell r="F27" t="str">
            <v>C</v>
          </cell>
          <cell r="L27" t="str">
            <v>XNII35-B</v>
          </cell>
          <cell r="M27" t="str">
            <v/>
          </cell>
          <cell r="N27" t="str">
            <v>6CN-35</v>
          </cell>
          <cell r="O27" t="str">
            <v>6CC</v>
          </cell>
          <cell r="P27" t="str">
            <v/>
          </cell>
        </row>
        <row r="28">
          <cell r="B28" t="str">
            <v>NGIIA-</v>
          </cell>
          <cell r="C28" t="str">
            <v>XNII35-A</v>
          </cell>
          <cell r="D28" t="str">
            <v/>
          </cell>
          <cell r="E28">
            <v>2</v>
          </cell>
          <cell r="F28" t="str">
            <v>B</v>
          </cell>
          <cell r="L28" t="str">
            <v>XNII35-C</v>
          </cell>
          <cell r="M28" t="str">
            <v/>
          </cell>
          <cell r="N28" t="str">
            <v>6CN-35</v>
          </cell>
          <cell r="O28" t="str">
            <v>6CC</v>
          </cell>
          <cell r="P28" t="str">
            <v/>
          </cell>
        </row>
        <row r="29">
          <cell r="B29" t="str">
            <v>NGIIB-</v>
          </cell>
          <cell r="C29" t="str">
            <v>XNII35-B</v>
          </cell>
          <cell r="D29" t="str">
            <v/>
          </cell>
          <cell r="E29">
            <v>2</v>
          </cell>
          <cell r="F29" t="str">
            <v>B</v>
          </cell>
          <cell r="L29" t="str">
            <v>XNII35-D</v>
          </cell>
          <cell r="M29" t="str">
            <v/>
          </cell>
          <cell r="N29" t="str">
            <v>6CN-35</v>
          </cell>
          <cell r="O29" t="str">
            <v>6CC</v>
          </cell>
          <cell r="P29" t="str">
            <v/>
          </cell>
        </row>
        <row r="30">
          <cell r="B30" t="str">
            <v>NGIID-</v>
          </cell>
          <cell r="C30" t="str">
            <v>XNII35-D</v>
          </cell>
          <cell r="D30" t="str">
            <v/>
          </cell>
          <cell r="E30">
            <v>2</v>
          </cell>
          <cell r="F30" t="str">
            <v>B</v>
          </cell>
          <cell r="L30" t="str">
            <v>XN3T35-1L</v>
          </cell>
          <cell r="M30" t="str">
            <v>3SĐ-35</v>
          </cell>
          <cell r="N30" t="str">
            <v>6CN-35</v>
          </cell>
          <cell r="O30" t="str">
            <v>6CC</v>
          </cell>
          <cell r="P30" t="str">
            <v>3CDG-105</v>
          </cell>
        </row>
        <row r="31">
          <cell r="B31" t="str">
            <v>NTIIA-</v>
          </cell>
          <cell r="C31" t="str">
            <v>XNII35-A</v>
          </cell>
          <cell r="D31" t="str">
            <v/>
          </cell>
          <cell r="E31">
            <v>2</v>
          </cell>
          <cell r="F31" t="str">
            <v>B</v>
          </cell>
          <cell r="L31" t="str">
            <v>XCD-35</v>
          </cell>
          <cell r="M31" t="str">
            <v>4SĐ-35</v>
          </cell>
          <cell r="N31" t="str">
            <v>6CN-35</v>
          </cell>
          <cell r="O31" t="str">
            <v>6CC</v>
          </cell>
          <cell r="P31" t="str">
            <v>GĐ-35</v>
          </cell>
        </row>
        <row r="32">
          <cell r="B32" t="str">
            <v>NTIIB-</v>
          </cell>
          <cell r="C32" t="str">
            <v>XNII35-B</v>
          </cell>
          <cell r="D32" t="str">
            <v/>
          </cell>
          <cell r="E32">
            <v>2</v>
          </cell>
          <cell r="F32" t="str">
            <v>B</v>
          </cell>
          <cell r="L32" t="str">
            <v>XR35-1L</v>
          </cell>
          <cell r="M32" t="str">
            <v>SĐ-35</v>
          </cell>
          <cell r="N32" t="str">
            <v>3CN-35</v>
          </cell>
          <cell r="O32" t="str">
            <v>6CC</v>
          </cell>
          <cell r="P32" t="str">
            <v/>
          </cell>
        </row>
        <row r="33">
          <cell r="B33" t="str">
            <v>NTIID-</v>
          </cell>
          <cell r="C33" t="str">
            <v>XNII35-D</v>
          </cell>
          <cell r="D33" t="str">
            <v/>
          </cell>
          <cell r="E33">
            <v>2</v>
          </cell>
          <cell r="F33" t="str">
            <v>B</v>
          </cell>
          <cell r="M33" t="str">
            <v/>
          </cell>
          <cell r="N33" t="str">
            <v/>
          </cell>
          <cell r="O33" t="str">
            <v/>
          </cell>
          <cell r="P33" t="str">
            <v/>
          </cell>
        </row>
        <row r="34">
          <cell r="B34" t="str">
            <v>NCIIA-</v>
          </cell>
          <cell r="C34" t="str">
            <v>XNII35-B</v>
          </cell>
          <cell r="D34" t="str">
            <v/>
          </cell>
          <cell r="E34">
            <v>2</v>
          </cell>
          <cell r="F34" t="str">
            <v>B</v>
          </cell>
        </row>
        <row r="35">
          <cell r="B35" t="str">
            <v>NCIID-</v>
          </cell>
          <cell r="C35" t="str">
            <v>XNII35-B</v>
          </cell>
          <cell r="D35" t="str">
            <v/>
          </cell>
          <cell r="E35">
            <v>2</v>
          </cell>
          <cell r="F35" t="str">
            <v>B</v>
          </cell>
        </row>
        <row r="36">
          <cell r="B36" t="str">
            <v>NCD-</v>
          </cell>
          <cell r="C36" t="str">
            <v>XCD-35</v>
          </cell>
          <cell r="D36" t="str">
            <v>XNII35-C</v>
          </cell>
          <cell r="E36">
            <v>2</v>
          </cell>
          <cell r="F36" t="str">
            <v>B</v>
          </cell>
        </row>
        <row r="37">
          <cell r="B37" t="str">
            <v>NG3T-</v>
          </cell>
          <cell r="C37" t="str">
            <v>XN3T35-1L</v>
          </cell>
          <cell r="D37" t="str">
            <v/>
          </cell>
          <cell r="E37">
            <v>3</v>
          </cell>
          <cell r="F37" t="str">
            <v>B</v>
          </cell>
        </row>
        <row r="38">
          <cell r="B38" t="str">
            <v>NT3T-</v>
          </cell>
          <cell r="C38" t="str">
            <v>XN3T35-1L</v>
          </cell>
          <cell r="D38" t="str">
            <v/>
          </cell>
          <cell r="E38">
            <v>3</v>
          </cell>
          <cell r="F38" t="str">
            <v>B</v>
          </cell>
        </row>
        <row r="39">
          <cell r="B39" t="str">
            <v>NC3T-</v>
          </cell>
          <cell r="C39" t="str">
            <v>XN3T35-1L</v>
          </cell>
          <cell r="D39" t="str">
            <v/>
          </cell>
          <cell r="E39">
            <v>3</v>
          </cell>
          <cell r="F39" t="str">
            <v>B</v>
          </cell>
        </row>
        <row r="40">
          <cell r="B40" t="str">
            <v>ĐĐ</v>
          </cell>
          <cell r="C40" t="str">
            <v>XR35-1L</v>
          </cell>
          <cell r="D40" t="str">
            <v/>
          </cell>
          <cell r="E40" t="str">
            <v/>
          </cell>
          <cell r="F40" t="str">
            <v/>
          </cell>
        </row>
        <row r="41">
          <cell r="B41" t="str">
            <v>TBA</v>
          </cell>
          <cell r="C41" t="str">
            <v/>
          </cell>
          <cell r="D41" t="str">
            <v/>
          </cell>
          <cell r="E41" t="str">
            <v/>
          </cell>
          <cell r="F41" t="str">
            <v/>
          </cell>
        </row>
        <row r="42">
          <cell r="C42" t="str">
            <v/>
          </cell>
          <cell r="D42" t="str">
            <v/>
          </cell>
          <cell r="E42" t="str">
            <v/>
          </cell>
          <cell r="F42" t="str">
            <v/>
          </cell>
        </row>
        <row r="45">
          <cell r="E45" t="str">
            <v>MT-2</v>
          </cell>
        </row>
        <row r="46">
          <cell r="C46">
            <v>600</v>
          </cell>
          <cell r="D46">
            <v>450</v>
          </cell>
          <cell r="E46">
            <v>400</v>
          </cell>
          <cell r="F46">
            <v>320</v>
          </cell>
          <cell r="G46">
            <v>250</v>
          </cell>
          <cell r="H46">
            <v>180</v>
          </cell>
          <cell r="I46">
            <v>125</v>
          </cell>
          <cell r="J46">
            <v>80</v>
          </cell>
        </row>
        <row r="47">
          <cell r="B47">
            <v>20</v>
          </cell>
          <cell r="C47" t="str">
            <v>3MT-6a</v>
          </cell>
          <cell r="D47" t="str">
            <v>2MT-5a</v>
          </cell>
          <cell r="E47" t="str">
            <v>2MT-5a</v>
          </cell>
          <cell r="F47" t="str">
            <v>2MT-4a</v>
          </cell>
          <cell r="G47" t="str">
            <v>2MT-4a</v>
          </cell>
          <cell r="H47" t="str">
            <v>MT-5a</v>
          </cell>
          <cell r="I47" t="str">
            <v>MT-4a</v>
          </cell>
          <cell r="J47" t="str">
            <v>MT-3a</v>
          </cell>
        </row>
        <row r="48">
          <cell r="B48">
            <v>18</v>
          </cell>
          <cell r="C48" t="str">
            <v>3MT-6a</v>
          </cell>
          <cell r="D48" t="str">
            <v>2MT-5a</v>
          </cell>
          <cell r="E48" t="str">
            <v>2MT-4a</v>
          </cell>
          <cell r="F48" t="str">
            <v>2MT-4a</v>
          </cell>
          <cell r="G48" t="str">
            <v>2MT-3a</v>
          </cell>
          <cell r="H48" t="str">
            <v>MT-5a</v>
          </cell>
          <cell r="I48" t="str">
            <v>MT-4a</v>
          </cell>
          <cell r="J48" t="str">
            <v>MT-3a</v>
          </cell>
        </row>
        <row r="49">
          <cell r="B49">
            <v>16</v>
          </cell>
          <cell r="C49" t="str">
            <v>3MT-4a</v>
          </cell>
          <cell r="D49" t="str">
            <v>2MT-4a</v>
          </cell>
          <cell r="E49" t="str">
            <v>2MT-4a</v>
          </cell>
          <cell r="F49" t="str">
            <v>2MT-3a</v>
          </cell>
          <cell r="G49" t="str">
            <v>2MT-3a</v>
          </cell>
          <cell r="H49" t="str">
            <v>MT-4a</v>
          </cell>
          <cell r="I49" t="str">
            <v>MT-3a</v>
          </cell>
          <cell r="J49" t="str">
            <v>MT-3a</v>
          </cell>
        </row>
        <row r="50">
          <cell r="B50">
            <v>14</v>
          </cell>
          <cell r="C50" t="str">
            <v>3MT-4a</v>
          </cell>
          <cell r="D50" t="str">
            <v>2MT-4a</v>
          </cell>
          <cell r="E50" t="str">
            <v>2MT-4a</v>
          </cell>
          <cell r="F50" t="str">
            <v>2MT-3a</v>
          </cell>
          <cell r="G50" t="str">
            <v>2MT-2a</v>
          </cell>
          <cell r="H50" t="str">
            <v>MT-4a</v>
          </cell>
          <cell r="I50" t="str">
            <v>MT-3a</v>
          </cell>
          <cell r="J50" t="str">
            <v>MT-2a</v>
          </cell>
        </row>
        <row r="51">
          <cell r="B51">
            <v>12</v>
          </cell>
          <cell r="C51" t="str">
            <v>3MT-4</v>
          </cell>
          <cell r="D51" t="str">
            <v>2MT-4</v>
          </cell>
          <cell r="E51" t="str">
            <v>2MT-4</v>
          </cell>
          <cell r="F51" t="str">
            <v>2MT-3</v>
          </cell>
          <cell r="G51" t="str">
            <v>2MT-2</v>
          </cell>
          <cell r="H51" t="str">
            <v>MT-4</v>
          </cell>
          <cell r="I51" t="str">
            <v>MT-3</v>
          </cell>
          <cell r="J51" t="str">
            <v>MT-2</v>
          </cell>
        </row>
        <row r="52">
          <cell r="B52">
            <v>10</v>
          </cell>
          <cell r="C52" t="str">
            <v>3MT-4</v>
          </cell>
          <cell r="D52" t="str">
            <v>2MT-4</v>
          </cell>
          <cell r="E52" t="str">
            <v>2MT-4</v>
          </cell>
          <cell r="F52" t="str">
            <v>2MT-3</v>
          </cell>
          <cell r="G52" t="str">
            <v>2MT-2</v>
          </cell>
          <cell r="H52" t="str">
            <v>MT-4</v>
          </cell>
          <cell r="I52" t="str">
            <v>MT-3</v>
          </cell>
          <cell r="J52" t="str">
            <v>MT-2</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Tong_ke"/>
      <sheetName val="Cau_kien "/>
      <sheetName val="T hop-C kien"/>
      <sheetName val="Phan_day"/>
      <sheetName val="C to"/>
      <sheetName val="T hop-C to"/>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s>
    <sheetDataSet>
      <sheetData sheetId="0"/>
      <sheetData sheetId="1" refreshError="1">
        <row r="5">
          <cell r="Q5" t="str">
            <v>H4</v>
          </cell>
        </row>
        <row r="6">
          <cell r="Q6" t="str">
            <v>H4</v>
          </cell>
        </row>
        <row r="7">
          <cell r="R7" t="str">
            <v>H2</v>
          </cell>
        </row>
        <row r="8">
          <cell r="R8" t="str">
            <v>H2</v>
          </cell>
        </row>
        <row r="10">
          <cell r="R10" t="str">
            <v>H2</v>
          </cell>
        </row>
        <row r="13">
          <cell r="R13" t="str">
            <v>H2</v>
          </cell>
        </row>
        <row r="14">
          <cell r="R14" t="str">
            <v>H2</v>
          </cell>
        </row>
        <row r="15">
          <cell r="R15" t="str">
            <v>H2</v>
          </cell>
        </row>
        <row r="16">
          <cell r="R16" t="str">
            <v>H2</v>
          </cell>
        </row>
        <row r="18">
          <cell r="Q18" t="str">
            <v>H4</v>
          </cell>
        </row>
        <row r="19">
          <cell r="R19" t="str">
            <v>H2</v>
          </cell>
        </row>
        <row r="20">
          <cell r="R20" t="str">
            <v>H2</v>
          </cell>
        </row>
        <row r="21">
          <cell r="Q21" t="str">
            <v>H4</v>
          </cell>
        </row>
        <row r="23">
          <cell r="R23" t="str">
            <v>H2</v>
          </cell>
        </row>
        <row r="25">
          <cell r="Q25" t="str">
            <v>H4</v>
          </cell>
        </row>
        <row r="27">
          <cell r="R27" t="str">
            <v>H2</v>
          </cell>
        </row>
        <row r="28">
          <cell r="R28" t="str">
            <v>H2</v>
          </cell>
        </row>
        <row r="30">
          <cell r="R30" t="str">
            <v>H2</v>
          </cell>
        </row>
        <row r="32">
          <cell r="R32" t="str">
            <v>H2</v>
          </cell>
        </row>
        <row r="38">
          <cell r="R38" t="str">
            <v>H2</v>
          </cell>
        </row>
        <row r="39">
          <cell r="R39" t="str">
            <v>H2</v>
          </cell>
        </row>
        <row r="42">
          <cell r="R42" t="str">
            <v>H2</v>
          </cell>
        </row>
        <row r="43">
          <cell r="Q43" t="str">
            <v>2H6</v>
          </cell>
        </row>
        <row r="44">
          <cell r="Q44" t="str">
            <v>H6</v>
          </cell>
        </row>
        <row r="45">
          <cell r="R45" t="str">
            <v>H2</v>
          </cell>
        </row>
        <row r="48">
          <cell r="R48" t="str">
            <v>H2</v>
          </cell>
        </row>
        <row r="49">
          <cell r="Q49" t="str">
            <v>H4</v>
          </cell>
        </row>
        <row r="50">
          <cell r="R50" t="str">
            <v>H2</v>
          </cell>
        </row>
        <row r="51">
          <cell r="R51" t="str">
            <v>H2</v>
          </cell>
        </row>
        <row r="52">
          <cell r="Q52" t="str">
            <v>H4</v>
          </cell>
        </row>
        <row r="53">
          <cell r="R53" t="str">
            <v>H2</v>
          </cell>
        </row>
        <row r="54">
          <cell r="Q54" t="str">
            <v>H6</v>
          </cell>
        </row>
        <row r="55">
          <cell r="Q55" t="str">
            <v>H4</v>
          </cell>
        </row>
        <row r="56">
          <cell r="Q56" t="str">
            <v>H4</v>
          </cell>
        </row>
        <row r="57">
          <cell r="Q57" t="str">
            <v>H4</v>
          </cell>
        </row>
        <row r="58">
          <cell r="Q58" t="str">
            <v>H4</v>
          </cell>
        </row>
        <row r="59">
          <cell r="Q59" t="str">
            <v>H4</v>
          </cell>
        </row>
        <row r="60">
          <cell r="Q60" t="str">
            <v>H4</v>
          </cell>
        </row>
        <row r="61">
          <cell r="Q61" t="str">
            <v>H4</v>
          </cell>
        </row>
        <row r="62">
          <cell r="R62" t="str">
            <v>H2</v>
          </cell>
        </row>
        <row r="63">
          <cell r="Q63" t="str">
            <v>H4</v>
          </cell>
        </row>
        <row r="64">
          <cell r="Q64" t="str">
            <v>H4</v>
          </cell>
        </row>
        <row r="65">
          <cell r="Q65" t="str">
            <v>H6</v>
          </cell>
        </row>
        <row r="66">
          <cell r="Q66" t="str">
            <v>2H6</v>
          </cell>
        </row>
        <row r="67">
          <cell r="R67" t="str">
            <v>H2</v>
          </cell>
        </row>
        <row r="68">
          <cell r="Q68" t="str">
            <v>H6</v>
          </cell>
        </row>
        <row r="69">
          <cell r="Q69" t="str">
            <v>H6</v>
          </cell>
        </row>
        <row r="70">
          <cell r="R70" t="str">
            <v>H2</v>
          </cell>
        </row>
        <row r="71">
          <cell r="R71" t="str">
            <v>H2</v>
          </cell>
        </row>
        <row r="72">
          <cell r="Q72" t="str">
            <v>H4</v>
          </cell>
        </row>
        <row r="73">
          <cell r="Q73" t="str">
            <v>H4</v>
          </cell>
        </row>
        <row r="74">
          <cell r="R74" t="str">
            <v>H2</v>
          </cell>
        </row>
        <row r="75">
          <cell r="Q75" t="str">
            <v>2H6</v>
          </cell>
        </row>
        <row r="76">
          <cell r="Q76" t="str">
            <v>H4</v>
          </cell>
        </row>
        <row r="77">
          <cell r="Q77" t="str">
            <v>H4</v>
          </cell>
        </row>
        <row r="78">
          <cell r="Q78" t="str">
            <v>H4</v>
          </cell>
        </row>
        <row r="79">
          <cell r="Q79" t="str">
            <v>H4</v>
          </cell>
        </row>
        <row r="80">
          <cell r="R80" t="str">
            <v>H2</v>
          </cell>
        </row>
        <row r="82">
          <cell r="R82" t="str">
            <v>H2</v>
          </cell>
        </row>
        <row r="83">
          <cell r="Q83" t="str">
            <v>H4</v>
          </cell>
        </row>
        <row r="84">
          <cell r="R84" t="str">
            <v>H2</v>
          </cell>
        </row>
        <row r="85">
          <cell r="R85" t="str">
            <v>H2</v>
          </cell>
        </row>
        <row r="86">
          <cell r="Q86" t="str">
            <v>H4</v>
          </cell>
        </row>
        <row r="87">
          <cell r="R87" t="str">
            <v>H2</v>
          </cell>
        </row>
        <row r="88">
          <cell r="Q88" t="str">
            <v>H4</v>
          </cell>
        </row>
        <row r="89">
          <cell r="Q89" t="str">
            <v>H4</v>
          </cell>
        </row>
        <row r="91">
          <cell r="R91" t="str">
            <v>H2</v>
          </cell>
        </row>
        <row r="92">
          <cell r="Q92" t="str">
            <v>H4</v>
          </cell>
        </row>
        <row r="97">
          <cell r="R97" t="str">
            <v>H2</v>
          </cell>
        </row>
        <row r="99">
          <cell r="Q99" t="str">
            <v>H4</v>
          </cell>
        </row>
        <row r="100">
          <cell r="R100" t="str">
            <v>H2</v>
          </cell>
        </row>
        <row r="104">
          <cell r="R104" t="str">
            <v>H2</v>
          </cell>
        </row>
        <row r="105">
          <cell r="Q105" t="str">
            <v>H4</v>
          </cell>
        </row>
        <row r="124">
          <cell r="Q124" t="str">
            <v>H4</v>
          </cell>
        </row>
        <row r="128">
          <cell r="R128" t="str">
            <v>H2</v>
          </cell>
        </row>
        <row r="130">
          <cell r="Q130" t="str">
            <v>H4</v>
          </cell>
        </row>
        <row r="131">
          <cell r="Q131" t="str">
            <v>2H4</v>
          </cell>
        </row>
        <row r="132">
          <cell r="Q132" t="str">
            <v>H6</v>
          </cell>
        </row>
        <row r="133">
          <cell r="Q133" t="str">
            <v>2H6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ach"/>
      <sheetName val="Tong Hop-QL"/>
      <sheetName val="Tong Hop-DT"/>
      <sheetName val="Tong Hop-Tinh"/>
      <sheetName val="SPL4-TOTAL"/>
      <sheetName val="THKL"/>
      <sheetName val="KL-MB"/>
      <sheetName val="KL-MT"/>
      <sheetName val="KL-MN"/>
      <sheetName val="APP.ROAD"/>
      <sheetName val="Calculation"/>
      <sheetName val="SPL4_TOTAL"/>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H¶o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1"/>
      <sheetName val="Price-2"/>
      <sheetName val="PA-1"/>
      <sheetName val="PA-2"/>
      <sheetName val="SPL4"/>
      <sheetName val="TH-DS"/>
      <sheetName val="TMDT-PA1"/>
      <sheetName val="TMDT-PA2"/>
      <sheetName val="TH-DT"/>
      <sheetName val="Roun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H¶i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ra-vat-lieu"/>
      <sheetName val="TAM QUANG"/>
      <sheetName val="T1-2006"/>
      <sheetName val="T2-06"/>
      <sheetName val="T3-06"/>
      <sheetName val="T4,06"/>
      <sheetName val="T5-2006"/>
      <sheetName val="T6-2006"/>
      <sheetName val="T7-2006"/>
      <sheetName val="Bang gia tong hop"/>
      <sheetName val="MTL$-INTER"/>
      <sheetName val="Doi chieu I-2006"/>
      <sheetName val="Thu I"/>
      <sheetName val="7_BCT"/>
      <sheetName val="6-BCT (3)"/>
      <sheetName val="B CAO 3-06"/>
      <sheetName val="DIENTHOAI"/>
      <sheetName val="Luy ke I"/>
      <sheetName val="Baocaothu"/>
      <sheetName val="B CAO THANG"/>
      <sheetName val="S03-BH"/>
      <sheetName val="SPL4"/>
      <sheetName val="Tong_ke"/>
      <sheetName val="CMA_Samplings KTra TSHH tang"/>
      <sheetName val="CTCLCH~1"/>
      <sheetName val="TONG KE DZ 0.4 KV"/>
      <sheetName val="gVL"/>
      <sheetName val="ptdg-duong"/>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Sheat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dsinh"/>
      <sheetName val="mau "/>
      <sheetName val="XL4Poppy"/>
      <sheetName val="#REF"/>
      <sheetName val="dtct cong"/>
    </sheetNames>
    <sheetDataSet>
      <sheetData sheetId="0"/>
      <sheetData sheetId="1"/>
      <sheetData sheetId="2"/>
      <sheetData sheetId="3" refreshError="1"/>
      <sheetData sheetId="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moi"/>
      <sheetName val="phucap"/>
      <sheetName val="nen"/>
      <sheetName val="mat"/>
      <sheetName val="atgt"/>
      <sheetName val="cong"/>
      <sheetName val="vua"/>
      <sheetName val="gvl"/>
      <sheetName val="dtoan"/>
      <sheetName val="tonghop"/>
      <sheetName val="gtxl-th"/>
      <sheetName val="th"/>
      <sheetName val="gpmb"/>
      <sheetName val="Sheet1"/>
      <sheetName val="gtxl-ctiet"/>
      <sheetName val="tdtoan"/>
      <sheetName val="ctieu"/>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luong-NII"/>
      <sheetName val="luong-NIII"/>
      <sheetName val="may"/>
      <sheetName val="nen"/>
      <sheetName val="mat"/>
      <sheetName val="atgt"/>
      <sheetName val="cong"/>
      <sheetName val="vua"/>
      <sheetName val="gVL"/>
      <sheetName val="dtctiet-ccat-dhoc-05"/>
      <sheetName val="gtxl-ccat-dhoc-05"/>
      <sheetName val="dtctiet-cocXM-dhoc-05"/>
      <sheetName val="gtxl-cocXM-dhoc-05"/>
      <sheetName val="dtctiet-btham-dhoc-05"/>
      <sheetName val="gtxl-btham-dhoc-05"/>
      <sheetName val="dtctiet-ccat-BT-05"/>
      <sheetName val="gtxl-ccat-BT-05"/>
      <sheetName val="dtctiet-cocXM-BT-05"/>
      <sheetName val="gtxl-cocXM-BT-05"/>
      <sheetName val="dtctiet-btham-BT-05"/>
      <sheetName val="gtxl-btham-BT-05"/>
      <sheetName val="gpmb"/>
      <sheetName val="dtctiet-ccat-dhoc-04"/>
      <sheetName val="gtxl-ccat-dhoc-04"/>
      <sheetName val="dtctiet-cocXM-dhoc-04"/>
      <sheetName val="gtxl-cocXM-dhoc-04"/>
      <sheetName val="dtctiet-ccat-BT-04"/>
      <sheetName val="gtxl-ccat-BT-04"/>
      <sheetName val="dtctiet-cocXM-BT-04"/>
      <sheetName val="gtxl-cocXM-BT-04"/>
      <sheetName val="Sheet1"/>
      <sheetName val="dtctiet-PA1-1360m-05"/>
      <sheetName val="gtxl-PA1(coc cat)-1360m-05"/>
      <sheetName val="dtctiet-PA2-1360m-05"/>
      <sheetName val="gtxl-PA2(cocXM)-1360m-05"/>
      <sheetName val="gpmb-1360m"/>
      <sheetName val="dtctiet-PA1-1360m-04"/>
      <sheetName val="gtxl-PA1(coc cat)-1360m-04"/>
      <sheetName val="dtctiet-PA2-1360m-04"/>
      <sheetName val="gtxl-duong-PA2(cocXM)-1360m-04"/>
      <sheetName val="Sheet3"/>
      <sheetName val="dtctiet"/>
      <sheetName val="gtxl-duong-PA2(thaydat)"/>
      <sheetName val="dap"/>
      <sheetName val="dtoan"/>
      <sheetName val="dtoan (2)"/>
      <sheetName val="00000000"/>
      <sheetName val="XL4Poppy"/>
    </sheetNames>
    <sheetDataSet>
      <sheetData sheetId="0"/>
      <sheetData sheetId="1"/>
      <sheetData sheetId="2"/>
      <sheetData sheetId="3"/>
      <sheetData sheetId="4"/>
      <sheetData sheetId="5"/>
      <sheetData sheetId="6"/>
      <sheetData sheetId="7"/>
      <sheetData sheetId="8"/>
      <sheetData sheetId="9">
        <row r="60">
          <cell r="N60">
            <v>49611.100000000006</v>
          </cell>
        </row>
        <row r="61">
          <cell r="N61">
            <v>22388.300000000003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ieuchi"/>
      <sheetName val="phieuthu"/>
      <sheetName val="dcduyetQT"/>
      <sheetName val="BCDKT"/>
      <sheetName val="154"/>
      <sheetName val="cdps"/>
      <sheetName val="socai"/>
      <sheetName val="PBCPTT"/>
      <sheetName val="quy"/>
      <sheetName val="chitiet"/>
      <sheetName val="ban hang"/>
      <sheetName val="Svat"/>
      <sheetName val="NVVNN"/>
      <sheetName val="KQKD"/>
      <sheetName val="bc642"/>
      <sheetName val="642"/>
      <sheetName val="TGVSh"/>
      <sheetName val="TGTSCD"/>
      <sheetName val="TNCNV"/>
      <sheetName val="tokhaitutndn"/>
      <sheetName val="tonghopttthue"/>
      <sheetName val="bieugtgt"/>
      <sheetName val="tokhaigtgt"/>
      <sheetName val="giai trgtgt"/>
      <sheetName val="Sheet6"/>
      <sheetName val="bc154"/>
      <sheetName val="lai lo"/>
      <sheetName val="mau khauhao"/>
      <sheetName val="so155"/>
      <sheetName val="GTGTKTHL"/>
      <sheetName val="PTPTR"/>
      <sheetName val="GTTKVAT"/>
      <sheetName val="Sheet10"/>
      <sheetName val="20000000"/>
      <sheetName val="00000000"/>
      <sheetName val="00000001"/>
      <sheetName val="10000000"/>
      <sheetName val="30000000"/>
      <sheetName val="40000000"/>
      <sheetName val="50000000"/>
      <sheetName val="XL4Test5"/>
      <sheetName val="Sheet3"/>
      <sheetName val="S.Quy"/>
      <sheetName val="NKSC"/>
      <sheetName val="334 t.thu"/>
      <sheetName val="Sheet1"/>
      <sheetName val="152"/>
      <sheetName val="155"/>
      <sheetName val="6421"/>
      <sheetName val="6422"/>
      <sheetName val="331"/>
      <sheetName val="131"/>
      <sheetName val="511"/>
      <sheetName val="334 SX"/>
      <sheetName val="334 lai xe"/>
      <sheetName val="334 VP"/>
      <sheetName val="112"/>
      <sheetName val="214"/>
      <sheetName val="dongiachitiet"/>
      <sheetName val="DGTH"/>
      <sheetName val="giaduthau"/>
      <sheetName val="tonghop"/>
      <sheetName val="giavatlieu"/>
      <sheetName val="XL4Poppy"/>
      <sheetName val="Tong hop NC"/>
      <sheetName val="BangkeNX"/>
      <sheetName val="SoTHVT"/>
      <sheetName val="BKDR"/>
      <sheetName val="BKDV"/>
      <sheetName val="TKThue"/>
      <sheetName val="NKC"/>
      <sheetName val="BCDTK"/>
      <sheetName val="NoKH"/>
      <sheetName val="KHNO"/>
      <sheetName val="TK111"/>
      <sheetName val="TK131"/>
      <sheetName val="TK133"/>
      <sheetName val="TK142"/>
      <sheetName val="TK1561"/>
      <sheetName val="TK1562"/>
      <sheetName val="TK214"/>
      <sheetName val="TK331"/>
      <sheetName val="TK3331"/>
      <sheetName val="TK3334"/>
      <sheetName val="TK334"/>
      <sheetName val="TK5111"/>
      <sheetName val="TK5112"/>
      <sheetName val="TK632"/>
      <sheetName val="TK641"/>
      <sheetName val="TK642"/>
      <sheetName val="TK911"/>
      <sheetName val="TK421"/>
      <sheetName val="TO TOAN"/>
      <sheetName val="TO HAI"/>
      <sheetName val="Co Khi "/>
      <sheetName val="Sheet5"/>
      <sheetName val="Sheet2"/>
      <sheetName val="Sheet4"/>
      <sheetName val="QTGT"/>
      <sheetName val="Tbo+Ckhi  "/>
      <sheetName val="BKE HD"/>
    </sheetNames>
    <sheetDataSet>
      <sheetData sheetId="0" refreshError="1"/>
      <sheetData sheetId="1" refreshError="1"/>
      <sheetData sheetId="2" refreshError="1"/>
      <sheetData sheetId="3" refreshError="1"/>
      <sheetData sheetId="4" refreshError="1"/>
      <sheetData sheetId="5" refreshError="1"/>
      <sheetData sheetId="6">
        <row r="7">
          <cell r="T7" t="str">
            <v>dßng nµy ®Ó s½n</v>
          </cell>
        </row>
        <row r="8">
          <cell r="T8" t="str">
            <v>dßng nµy ®Ó s½n</v>
          </cell>
        </row>
        <row r="10">
          <cell r="T10">
            <v>642</v>
          </cell>
        </row>
        <row r="11">
          <cell r="T11">
            <v>111</v>
          </cell>
        </row>
        <row r="12">
          <cell r="T12">
            <v>111</v>
          </cell>
        </row>
        <row r="13">
          <cell r="T13">
            <v>154</v>
          </cell>
        </row>
        <row r="14">
          <cell r="T14">
            <v>154</v>
          </cell>
        </row>
        <row r="15">
          <cell r="T15">
            <v>642</v>
          </cell>
        </row>
        <row r="16">
          <cell r="T16">
            <v>334</v>
          </cell>
        </row>
        <row r="17">
          <cell r="T17">
            <v>3331</v>
          </cell>
        </row>
        <row r="18">
          <cell r="T18">
            <v>632</v>
          </cell>
        </row>
        <row r="19">
          <cell r="T19">
            <v>632</v>
          </cell>
        </row>
        <row r="20">
          <cell r="T20">
            <v>632</v>
          </cell>
        </row>
        <row r="22">
          <cell r="T22">
            <v>111</v>
          </cell>
        </row>
        <row r="23">
          <cell r="T23">
            <v>111</v>
          </cell>
        </row>
        <row r="24">
          <cell r="T24">
            <v>154</v>
          </cell>
        </row>
        <row r="25">
          <cell r="T25">
            <v>642</v>
          </cell>
        </row>
        <row r="26">
          <cell r="T26">
            <v>334</v>
          </cell>
        </row>
        <row r="27">
          <cell r="T27">
            <v>3331</v>
          </cell>
        </row>
        <row r="28">
          <cell r="T28">
            <v>632</v>
          </cell>
        </row>
        <row r="29">
          <cell r="T29">
            <v>632</v>
          </cell>
        </row>
        <row r="30">
          <cell r="T30">
            <v>632</v>
          </cell>
        </row>
        <row r="33">
          <cell r="T33">
            <v>642</v>
          </cell>
        </row>
        <row r="34">
          <cell r="T34">
            <v>334</v>
          </cell>
        </row>
        <row r="35">
          <cell r="T35">
            <v>154</v>
          </cell>
        </row>
        <row r="36">
          <cell r="T36">
            <v>334</v>
          </cell>
        </row>
        <row r="37">
          <cell r="T37">
            <v>632</v>
          </cell>
        </row>
        <row r="38">
          <cell r="T38">
            <v>3334</v>
          </cell>
        </row>
        <row r="39">
          <cell r="T39">
            <v>152</v>
          </cell>
        </row>
        <row r="40">
          <cell r="T40">
            <v>1331</v>
          </cell>
        </row>
        <row r="41">
          <cell r="T41">
            <v>642</v>
          </cell>
        </row>
        <row r="42">
          <cell r="T42">
            <v>334</v>
          </cell>
        </row>
        <row r="43">
          <cell r="T43">
            <v>1331</v>
          </cell>
        </row>
        <row r="44">
          <cell r="T44">
            <v>154</v>
          </cell>
        </row>
        <row r="45">
          <cell r="T45">
            <v>154</v>
          </cell>
        </row>
        <row r="46">
          <cell r="T46">
            <v>156</v>
          </cell>
        </row>
        <row r="47">
          <cell r="T47">
            <v>1331</v>
          </cell>
        </row>
        <row r="48">
          <cell r="T48">
            <v>3331</v>
          </cell>
        </row>
        <row r="49">
          <cell r="T49">
            <v>632</v>
          </cell>
        </row>
        <row r="50">
          <cell r="T50">
            <v>111</v>
          </cell>
        </row>
        <row r="51">
          <cell r="T51">
            <v>111</v>
          </cell>
        </row>
        <row r="52">
          <cell r="T52">
            <v>111</v>
          </cell>
        </row>
        <row r="53">
          <cell r="T53">
            <v>111</v>
          </cell>
        </row>
        <row r="54">
          <cell r="T54">
            <v>111</v>
          </cell>
        </row>
        <row r="55">
          <cell r="T55">
            <v>111</v>
          </cell>
        </row>
        <row r="56">
          <cell r="T56">
            <v>152</v>
          </cell>
        </row>
        <row r="57">
          <cell r="T57">
            <v>1331</v>
          </cell>
        </row>
        <row r="58">
          <cell r="T58">
            <v>154</v>
          </cell>
        </row>
        <row r="59">
          <cell r="T59">
            <v>642</v>
          </cell>
        </row>
        <row r="60">
          <cell r="T60">
            <v>154</v>
          </cell>
        </row>
        <row r="61">
          <cell r="T61">
            <v>334</v>
          </cell>
        </row>
        <row r="62">
          <cell r="T62">
            <v>3331</v>
          </cell>
        </row>
        <row r="63">
          <cell r="T63">
            <v>632</v>
          </cell>
        </row>
        <row r="64">
          <cell r="T64">
            <v>632</v>
          </cell>
        </row>
        <row r="65">
          <cell r="T65">
            <v>154</v>
          </cell>
        </row>
        <row r="66">
          <cell r="T66">
            <v>642</v>
          </cell>
        </row>
        <row r="67">
          <cell r="T67">
            <v>154</v>
          </cell>
        </row>
        <row r="68">
          <cell r="T68">
            <v>111</v>
          </cell>
        </row>
        <row r="69">
          <cell r="T69">
            <v>111</v>
          </cell>
        </row>
        <row r="70">
          <cell r="T70">
            <v>156</v>
          </cell>
        </row>
        <row r="71">
          <cell r="T71">
            <v>1331</v>
          </cell>
        </row>
        <row r="72">
          <cell r="T72">
            <v>111</v>
          </cell>
        </row>
        <row r="73">
          <cell r="T73">
            <v>111</v>
          </cell>
        </row>
        <row r="74">
          <cell r="T74">
            <v>154</v>
          </cell>
        </row>
        <row r="75">
          <cell r="T75">
            <v>642</v>
          </cell>
        </row>
        <row r="76">
          <cell r="T76">
            <v>154</v>
          </cell>
        </row>
        <row r="77">
          <cell r="T77">
            <v>334</v>
          </cell>
        </row>
        <row r="78">
          <cell r="T78">
            <v>3331</v>
          </cell>
        </row>
        <row r="79">
          <cell r="T79">
            <v>632</v>
          </cell>
        </row>
        <row r="80">
          <cell r="T80">
            <v>632</v>
          </cell>
        </row>
        <row r="81">
          <cell r="T81">
            <v>111</v>
          </cell>
        </row>
        <row r="82">
          <cell r="T82">
            <v>111</v>
          </cell>
        </row>
        <row r="83">
          <cell r="T83">
            <v>642</v>
          </cell>
        </row>
        <row r="84">
          <cell r="T84">
            <v>642</v>
          </cell>
        </row>
        <row r="85">
          <cell r="T85">
            <v>334</v>
          </cell>
        </row>
        <row r="86">
          <cell r="T86">
            <v>3331</v>
          </cell>
        </row>
        <row r="87">
          <cell r="T87">
            <v>632</v>
          </cell>
        </row>
        <row r="88">
          <cell r="T88">
            <v>632</v>
          </cell>
        </row>
        <row r="89">
          <cell r="T89">
            <v>3334</v>
          </cell>
        </row>
        <row r="90">
          <cell r="T90">
            <v>3331</v>
          </cell>
        </row>
        <row r="91">
          <cell r="T91">
            <v>811</v>
          </cell>
        </row>
        <row r="92">
          <cell r="T92">
            <v>642</v>
          </cell>
        </row>
        <row r="93">
          <cell r="T93">
            <v>334</v>
          </cell>
        </row>
        <row r="96">
          <cell r="T96">
            <v>111</v>
          </cell>
        </row>
        <row r="97">
          <cell r="T97">
            <v>111</v>
          </cell>
        </row>
        <row r="98">
          <cell r="T98">
            <v>111</v>
          </cell>
        </row>
        <row r="99">
          <cell r="T99">
            <v>111</v>
          </cell>
        </row>
        <row r="100">
          <cell r="T100">
            <v>154</v>
          </cell>
        </row>
        <row r="101">
          <cell r="T101">
            <v>642</v>
          </cell>
        </row>
        <row r="102">
          <cell r="T102">
            <v>154</v>
          </cell>
        </row>
        <row r="103">
          <cell r="T103">
            <v>334</v>
          </cell>
        </row>
        <row r="104">
          <cell r="T104">
            <v>3331</v>
          </cell>
        </row>
        <row r="105">
          <cell r="T105">
            <v>632</v>
          </cell>
        </row>
        <row r="106">
          <cell r="T106">
            <v>632</v>
          </cell>
        </row>
        <row r="107">
          <cell r="T107">
            <v>111</v>
          </cell>
        </row>
        <row r="108">
          <cell r="T108">
            <v>111</v>
          </cell>
        </row>
        <row r="109">
          <cell r="T109">
            <v>111</v>
          </cell>
        </row>
        <row r="110">
          <cell r="T110">
            <v>111</v>
          </cell>
        </row>
        <row r="111">
          <cell r="T111">
            <v>111</v>
          </cell>
        </row>
        <row r="112">
          <cell r="T112">
            <v>111</v>
          </cell>
        </row>
        <row r="113">
          <cell r="T113">
            <v>3331</v>
          </cell>
        </row>
        <row r="114">
          <cell r="T114">
            <v>154</v>
          </cell>
        </row>
        <row r="115">
          <cell r="T115">
            <v>642</v>
          </cell>
        </row>
        <row r="116">
          <cell r="T116">
            <v>154</v>
          </cell>
        </row>
        <row r="117">
          <cell r="T117">
            <v>334</v>
          </cell>
        </row>
        <row r="118">
          <cell r="T118">
            <v>3331</v>
          </cell>
        </row>
        <row r="119">
          <cell r="T119">
            <v>632</v>
          </cell>
        </row>
        <row r="120">
          <cell r="T120">
            <v>632</v>
          </cell>
        </row>
        <row r="121">
          <cell r="T121">
            <v>111</v>
          </cell>
        </row>
        <row r="122">
          <cell r="T122">
            <v>154</v>
          </cell>
        </row>
        <row r="123">
          <cell r="T123">
            <v>642</v>
          </cell>
        </row>
        <row r="124">
          <cell r="T124">
            <v>334</v>
          </cell>
        </row>
        <row r="125">
          <cell r="T125">
            <v>632</v>
          </cell>
        </row>
        <row r="126">
          <cell r="T126">
            <v>642</v>
          </cell>
        </row>
        <row r="127">
          <cell r="T127">
            <v>632</v>
          </cell>
        </row>
        <row r="128">
          <cell r="T128">
            <v>632</v>
          </cell>
        </row>
        <row r="132">
          <cell r="T132">
            <v>3331</v>
          </cell>
        </row>
        <row r="133">
          <cell r="T133">
            <v>111</v>
          </cell>
        </row>
        <row r="134">
          <cell r="T134">
            <v>111</v>
          </cell>
        </row>
        <row r="135">
          <cell r="T135">
            <v>111</v>
          </cell>
        </row>
        <row r="136">
          <cell r="T136">
            <v>111</v>
          </cell>
        </row>
        <row r="137">
          <cell r="T137">
            <v>214</v>
          </cell>
        </row>
        <row r="138">
          <cell r="T138">
            <v>811</v>
          </cell>
        </row>
        <row r="139">
          <cell r="T139">
            <v>111</v>
          </cell>
        </row>
        <row r="140">
          <cell r="T140">
            <v>111</v>
          </cell>
        </row>
        <row r="141">
          <cell r="T141">
            <v>214</v>
          </cell>
        </row>
        <row r="142">
          <cell r="T142">
            <v>811</v>
          </cell>
        </row>
        <row r="143">
          <cell r="T143">
            <v>642</v>
          </cell>
        </row>
        <row r="144">
          <cell r="T144">
            <v>334</v>
          </cell>
        </row>
        <row r="148">
          <cell r="T148">
            <v>111</v>
          </cell>
        </row>
        <row r="149">
          <cell r="T149">
            <v>111</v>
          </cell>
        </row>
        <row r="150">
          <cell r="T150">
            <v>111</v>
          </cell>
        </row>
        <row r="151">
          <cell r="T151">
            <v>111</v>
          </cell>
        </row>
        <row r="152">
          <cell r="T152">
            <v>156</v>
          </cell>
        </row>
        <row r="153">
          <cell r="T153">
            <v>1331</v>
          </cell>
        </row>
        <row r="154">
          <cell r="T154">
            <v>111</v>
          </cell>
        </row>
        <row r="155">
          <cell r="T155">
            <v>111</v>
          </cell>
        </row>
        <row r="156">
          <cell r="T156">
            <v>111</v>
          </cell>
        </row>
        <row r="157">
          <cell r="T157">
            <v>111</v>
          </cell>
        </row>
        <row r="158">
          <cell r="T158">
            <v>111</v>
          </cell>
        </row>
        <row r="159">
          <cell r="T159">
            <v>111</v>
          </cell>
        </row>
        <row r="160">
          <cell r="T160">
            <v>111</v>
          </cell>
        </row>
        <row r="161">
          <cell r="T161">
            <v>111</v>
          </cell>
        </row>
        <row r="162">
          <cell r="T162">
            <v>111</v>
          </cell>
        </row>
        <row r="163">
          <cell r="T163">
            <v>111</v>
          </cell>
        </row>
        <row r="164">
          <cell r="T164">
            <v>111</v>
          </cell>
        </row>
        <row r="165">
          <cell r="T165">
            <v>111</v>
          </cell>
        </row>
        <row r="166">
          <cell r="T166">
            <v>111</v>
          </cell>
        </row>
        <row r="167">
          <cell r="T167">
            <v>111</v>
          </cell>
        </row>
        <row r="168">
          <cell r="T168">
            <v>111</v>
          </cell>
        </row>
        <row r="169">
          <cell r="T169">
            <v>111</v>
          </cell>
        </row>
        <row r="170">
          <cell r="T170">
            <v>111</v>
          </cell>
        </row>
        <row r="171">
          <cell r="T171">
            <v>111</v>
          </cell>
        </row>
        <row r="172">
          <cell r="T172">
            <v>111</v>
          </cell>
        </row>
        <row r="173">
          <cell r="T173">
            <v>111</v>
          </cell>
        </row>
        <row r="174">
          <cell r="T174">
            <v>111</v>
          </cell>
        </row>
        <row r="175">
          <cell r="T175">
            <v>111</v>
          </cell>
        </row>
        <row r="176">
          <cell r="T176">
            <v>111</v>
          </cell>
        </row>
        <row r="177">
          <cell r="T177">
            <v>111</v>
          </cell>
        </row>
        <row r="178">
          <cell r="T178">
            <v>111</v>
          </cell>
        </row>
        <row r="179">
          <cell r="T179">
            <v>111</v>
          </cell>
        </row>
        <row r="180">
          <cell r="T180">
            <v>3331</v>
          </cell>
        </row>
        <row r="181">
          <cell r="T181">
            <v>111</v>
          </cell>
        </row>
        <row r="182">
          <cell r="T182">
            <v>111</v>
          </cell>
        </row>
        <row r="183">
          <cell r="T183">
            <v>111</v>
          </cell>
        </row>
        <row r="184">
          <cell r="T184">
            <v>111</v>
          </cell>
        </row>
        <row r="185">
          <cell r="T185">
            <v>154</v>
          </cell>
        </row>
        <row r="186">
          <cell r="T186">
            <v>642</v>
          </cell>
        </row>
        <row r="187">
          <cell r="T187">
            <v>334</v>
          </cell>
        </row>
        <row r="188">
          <cell r="T188">
            <v>3331</v>
          </cell>
        </row>
        <row r="189">
          <cell r="T189">
            <v>632</v>
          </cell>
        </row>
        <row r="190">
          <cell r="T190">
            <v>632</v>
          </cell>
        </row>
        <row r="194">
          <cell r="T194">
            <v>911</v>
          </cell>
        </row>
        <row r="195">
          <cell r="T195">
            <v>911</v>
          </cell>
        </row>
        <row r="196">
          <cell r="T196">
            <v>511</v>
          </cell>
        </row>
        <row r="197">
          <cell r="T197">
            <v>911</v>
          </cell>
        </row>
        <row r="198">
          <cell r="T198">
            <v>421</v>
          </cell>
        </row>
        <row r="199">
          <cell r="T199">
            <v>421</v>
          </cell>
        </row>
        <row r="201">
          <cell r="T201">
            <v>711</v>
          </cell>
        </row>
        <row r="202">
          <cell r="T202">
            <v>911</v>
          </cell>
        </row>
        <row r="203">
          <cell r="T203">
            <v>411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8">
          <cell r="B8" t="str">
            <v>pc01</v>
          </cell>
          <cell r="C8">
            <v>37988</v>
          </cell>
          <cell r="D8" t="str">
            <v>§Æt b¸o T¹p chÝ thuÕ</v>
          </cell>
          <cell r="E8">
            <v>6422</v>
          </cell>
          <cell r="F8">
            <v>111</v>
          </cell>
          <cell r="G8">
            <v>30000</v>
          </cell>
        </row>
        <row r="9">
          <cell r="B9" t="str">
            <v>pt</v>
          </cell>
          <cell r="C9">
            <v>37988</v>
          </cell>
          <cell r="D9" t="str">
            <v>Vay dµi h¹n tiÒn «.ChÞnh nhËp quü</v>
          </cell>
          <cell r="E9">
            <v>111</v>
          </cell>
          <cell r="F9">
            <v>341</v>
          </cell>
          <cell r="G9">
            <v>300000000</v>
          </cell>
        </row>
        <row r="10">
          <cell r="B10" t="str">
            <v>B¸n</v>
          </cell>
          <cell r="C10">
            <v>37988</v>
          </cell>
          <cell r="D10" t="str">
            <v>XuÊt b¸n ®¸ xÝt Cty Ph­¬ng Trung</v>
          </cell>
          <cell r="E10">
            <v>131</v>
          </cell>
          <cell r="F10">
            <v>511</v>
          </cell>
          <cell r="G10">
            <v>21428500</v>
          </cell>
        </row>
        <row r="11">
          <cell r="B11" t="str">
            <v>B¸n</v>
          </cell>
          <cell r="C11">
            <v>37989</v>
          </cell>
          <cell r="D11" t="str">
            <v>ThuÕ VAT ph¶i nép</v>
          </cell>
          <cell r="E11">
            <v>131</v>
          </cell>
          <cell r="F11">
            <v>3331</v>
          </cell>
          <cell r="G11">
            <v>1071500</v>
          </cell>
        </row>
        <row r="12">
          <cell r="B12" t="str">
            <v>pt 01</v>
          </cell>
          <cell r="C12">
            <v>37989</v>
          </cell>
          <cell r="D12" t="str">
            <v>Cty Ph­¬ng Trung tr¶ tiÒn mua ®¸</v>
          </cell>
          <cell r="E12">
            <v>111</v>
          </cell>
          <cell r="F12">
            <v>131</v>
          </cell>
          <cell r="G12">
            <v>100000000</v>
          </cell>
        </row>
        <row r="13">
          <cell r="B13" t="str">
            <v>pc02</v>
          </cell>
          <cell r="C13">
            <v>37989</v>
          </cell>
          <cell r="D13" t="str">
            <v>TuyÕt Mua ®å dïng v¨n phßng</v>
          </cell>
          <cell r="E13">
            <v>6422</v>
          </cell>
          <cell r="F13">
            <v>111</v>
          </cell>
          <cell r="G13">
            <v>1500000</v>
          </cell>
        </row>
        <row r="14">
          <cell r="B14" t="str">
            <v>pc03</v>
          </cell>
          <cell r="C14">
            <v>37989</v>
          </cell>
          <cell r="D14" t="str">
            <v>Ph­¬ng mua ®iÖn tho¹i thÎ cho Qu¶n ®èc</v>
          </cell>
          <cell r="E14">
            <v>6422</v>
          </cell>
          <cell r="F14">
            <v>111</v>
          </cell>
          <cell r="G14">
            <v>454545</v>
          </cell>
        </row>
        <row r="15">
          <cell r="C15">
            <v>37989</v>
          </cell>
          <cell r="D15" t="str">
            <v>ThuÕ ®­îc khÊu trõ pc03</v>
          </cell>
          <cell r="E15">
            <v>1331</v>
          </cell>
          <cell r="F15">
            <v>111</v>
          </cell>
          <cell r="G15">
            <v>45455</v>
          </cell>
        </row>
        <row r="16">
          <cell r="B16" t="str">
            <v>pc04</v>
          </cell>
          <cell r="C16">
            <v>37989</v>
          </cell>
          <cell r="D16" t="str">
            <v>A.Qu©n mua x¨ng xe con nhËp kho</v>
          </cell>
          <cell r="E16">
            <v>152</v>
          </cell>
          <cell r="F16">
            <v>111</v>
          </cell>
          <cell r="G16">
            <v>4247392</v>
          </cell>
        </row>
        <row r="17">
          <cell r="C17">
            <v>37989</v>
          </cell>
          <cell r="D17" t="str">
            <v>ThuÕ ®­îc khÊu trõ</v>
          </cell>
          <cell r="E17">
            <v>1331</v>
          </cell>
          <cell r="F17">
            <v>111</v>
          </cell>
          <cell r="G17">
            <v>111608</v>
          </cell>
        </row>
        <row r="18">
          <cell r="B18" t="str">
            <v>XK</v>
          </cell>
          <cell r="C18">
            <v>37989</v>
          </cell>
          <cell r="D18" t="str">
            <v>XuÊt x¨ng cho xe con</v>
          </cell>
          <cell r="E18">
            <v>6422</v>
          </cell>
          <cell r="F18">
            <v>152</v>
          </cell>
          <cell r="G18">
            <v>4247392</v>
          </cell>
        </row>
        <row r="19">
          <cell r="B19" t="str">
            <v>h®41459</v>
          </cell>
          <cell r="C19">
            <v>37989</v>
          </cell>
          <cell r="D19" t="str">
            <v>XuÊt b¸n ®¸ xÝt Cty Ph­¬ng Trung</v>
          </cell>
          <cell r="E19">
            <v>131</v>
          </cell>
          <cell r="F19">
            <v>511</v>
          </cell>
          <cell r="G19">
            <v>23571350</v>
          </cell>
        </row>
        <row r="20">
          <cell r="C20">
            <v>37989</v>
          </cell>
          <cell r="D20" t="str">
            <v>ThuÕ VAT ph¶i nép</v>
          </cell>
          <cell r="E20">
            <v>131</v>
          </cell>
          <cell r="F20">
            <v>3331</v>
          </cell>
          <cell r="G20">
            <v>1178650</v>
          </cell>
        </row>
        <row r="21">
          <cell r="B21" t="str">
            <v>h®41460</v>
          </cell>
          <cell r="C21">
            <v>37990</v>
          </cell>
          <cell r="D21" t="str">
            <v>XuÊt b¸n ®¸ xÝt Cty Ph­¬ng Trung</v>
          </cell>
          <cell r="E21">
            <v>131</v>
          </cell>
          <cell r="F21">
            <v>511</v>
          </cell>
          <cell r="G21">
            <v>27857050</v>
          </cell>
        </row>
        <row r="22">
          <cell r="C22">
            <v>37990</v>
          </cell>
          <cell r="D22" t="str">
            <v>ThuÕ VAT ph¶i nép</v>
          </cell>
          <cell r="E22">
            <v>131</v>
          </cell>
          <cell r="F22">
            <v>3331</v>
          </cell>
          <cell r="G22">
            <v>1392950</v>
          </cell>
        </row>
        <row r="23">
          <cell r="B23" t="str">
            <v>pc05</v>
          </cell>
          <cell r="C23">
            <v>37990</v>
          </cell>
          <cell r="D23" t="str">
            <v>A.Ph­¬ng mua nhiªn liÖu N.kho</v>
          </cell>
          <cell r="E23">
            <v>152</v>
          </cell>
          <cell r="F23">
            <v>111</v>
          </cell>
          <cell r="G23">
            <v>2416200</v>
          </cell>
        </row>
        <row r="24">
          <cell r="C24">
            <v>37990</v>
          </cell>
          <cell r="D24" t="str">
            <v>ThuÕ ®­îc khÊu trõpc05</v>
          </cell>
          <cell r="E24">
            <v>1331</v>
          </cell>
          <cell r="F24">
            <v>111</v>
          </cell>
          <cell r="G24">
            <v>223800</v>
          </cell>
        </row>
        <row r="25">
          <cell r="C25">
            <v>37990</v>
          </cell>
          <cell r="D25" t="str">
            <v>XuÊt NL phôc vô SX</v>
          </cell>
          <cell r="E25">
            <v>154</v>
          </cell>
          <cell r="F25">
            <v>152</v>
          </cell>
          <cell r="G25">
            <v>2416200</v>
          </cell>
        </row>
        <row r="26">
          <cell r="B26" t="str">
            <v>h®41461</v>
          </cell>
          <cell r="C26">
            <v>37991</v>
          </cell>
          <cell r="D26" t="str">
            <v>XuÊt b¸n ®¸ xÝt Cty Ph­¬ng Trung</v>
          </cell>
          <cell r="E26">
            <v>131</v>
          </cell>
          <cell r="F26">
            <v>511</v>
          </cell>
          <cell r="G26">
            <v>34285600</v>
          </cell>
        </row>
        <row r="27">
          <cell r="C27">
            <v>37991</v>
          </cell>
          <cell r="D27" t="str">
            <v>ThuÕ VAT ph¶i nép</v>
          </cell>
          <cell r="E27">
            <v>131</v>
          </cell>
          <cell r="F27">
            <v>3331</v>
          </cell>
          <cell r="G27">
            <v>1714400</v>
          </cell>
        </row>
        <row r="28">
          <cell r="B28" t="str">
            <v>pc6</v>
          </cell>
          <cell r="C28">
            <v>37993</v>
          </cell>
          <cell r="D28" t="str">
            <v>A.Träng mua dÇu m¸y N.kho</v>
          </cell>
          <cell r="E28">
            <v>154</v>
          </cell>
          <cell r="F28">
            <v>111</v>
          </cell>
          <cell r="G28">
            <v>357898</v>
          </cell>
        </row>
        <row r="29">
          <cell r="C29">
            <v>37993</v>
          </cell>
          <cell r="D29" t="str">
            <v>ThuÕ ®­îc khÊu trõ</v>
          </cell>
          <cell r="E29">
            <v>1331</v>
          </cell>
          <cell r="F29">
            <v>111</v>
          </cell>
          <cell r="G29">
            <v>33102</v>
          </cell>
        </row>
        <row r="30">
          <cell r="B30" t="str">
            <v>Sæ NH</v>
          </cell>
          <cell r="C30">
            <v>37993</v>
          </cell>
          <cell r="D30" t="str">
            <v>Cty Ph­¬ng Trung tr¶ tiÒn qua NH</v>
          </cell>
          <cell r="E30">
            <v>112</v>
          </cell>
          <cell r="F30">
            <v>131</v>
          </cell>
          <cell r="G30">
            <v>150000000</v>
          </cell>
        </row>
        <row r="31">
          <cell r="B31" t="str">
            <v>pt02</v>
          </cell>
          <cell r="C31">
            <v>37993</v>
          </cell>
          <cell r="D31" t="str">
            <v>TuyÕt rót tiÒn Nh vÒ nhËp quü</v>
          </cell>
          <cell r="E31">
            <v>111</v>
          </cell>
          <cell r="F31">
            <v>112</v>
          </cell>
          <cell r="G31">
            <v>150000000</v>
          </cell>
        </row>
        <row r="32">
          <cell r="B32" t="str">
            <v>sæ nh</v>
          </cell>
          <cell r="C32">
            <v>37993</v>
          </cell>
          <cell r="D32" t="str">
            <v>Mua 01 quyÓn sÐc</v>
          </cell>
          <cell r="E32">
            <v>6422</v>
          </cell>
          <cell r="F32">
            <v>112</v>
          </cell>
          <cell r="G32">
            <v>5000</v>
          </cell>
        </row>
        <row r="33">
          <cell r="B33" t="str">
            <v>pc07</v>
          </cell>
          <cell r="C33">
            <v>37993</v>
          </cell>
          <cell r="D33" t="str">
            <v>Mua vËt t­ P.vô  m¸y nghiÒn</v>
          </cell>
          <cell r="E33">
            <v>154</v>
          </cell>
          <cell r="F33">
            <v>111</v>
          </cell>
          <cell r="G33">
            <v>1210000</v>
          </cell>
        </row>
        <row r="34">
          <cell r="B34" t="str">
            <v>h®41463</v>
          </cell>
          <cell r="C34">
            <v>37993</v>
          </cell>
          <cell r="D34" t="str">
            <v>XuÊt b¸n ®¸ xÝt Cty Ph­¬ng Trung</v>
          </cell>
          <cell r="E34">
            <v>131</v>
          </cell>
          <cell r="F34">
            <v>511</v>
          </cell>
          <cell r="G34">
            <v>32142750</v>
          </cell>
        </row>
        <row r="35">
          <cell r="C35">
            <v>37993</v>
          </cell>
          <cell r="D35" t="str">
            <v>ThuÕ VAT ph¶i nép</v>
          </cell>
          <cell r="E35">
            <v>131</v>
          </cell>
          <cell r="F35">
            <v>3331</v>
          </cell>
          <cell r="G35">
            <v>1607250</v>
          </cell>
        </row>
        <row r="36">
          <cell r="B36" t="str">
            <v>pc08</v>
          </cell>
          <cell r="C36">
            <v>37994</v>
          </cell>
          <cell r="D36" t="str">
            <v>Nép thuÕ m«n bµi n¨m 2004</v>
          </cell>
          <cell r="E36">
            <v>6422</v>
          </cell>
          <cell r="F36">
            <v>111</v>
          </cell>
          <cell r="G36">
            <v>1000000</v>
          </cell>
        </row>
        <row r="37">
          <cell r="B37" t="str">
            <v>pc09</v>
          </cell>
          <cell r="C37">
            <v>37994</v>
          </cell>
          <cell r="D37" t="str">
            <v>Thanh to¸n tiÒn mua x¨ng xe con..</v>
          </cell>
          <cell r="E37">
            <v>6422</v>
          </cell>
          <cell r="F37">
            <v>111</v>
          </cell>
          <cell r="G37">
            <v>679280</v>
          </cell>
        </row>
        <row r="38">
          <cell r="C38">
            <v>37994</v>
          </cell>
          <cell r="D38" t="str">
            <v>ThuÕ ®­îc khÊu trõpc09</v>
          </cell>
          <cell r="E38">
            <v>1331</v>
          </cell>
          <cell r="F38">
            <v>111</v>
          </cell>
          <cell r="G38">
            <v>48720</v>
          </cell>
        </row>
        <row r="39">
          <cell r="B39" t="str">
            <v>pc10</v>
          </cell>
          <cell r="C39">
            <v>37994</v>
          </cell>
          <cell r="D39" t="str">
            <v>Thanh to¸n tiÒn ®iÖn tho¹i thÎ CT</v>
          </cell>
          <cell r="E39">
            <v>6422</v>
          </cell>
          <cell r="F39">
            <v>111</v>
          </cell>
          <cell r="G39">
            <v>181818</v>
          </cell>
        </row>
        <row r="40">
          <cell r="C40">
            <v>37994</v>
          </cell>
          <cell r="D40" t="str">
            <v>ThuÕ ®­îc khÊu trõ pc10</v>
          </cell>
          <cell r="E40">
            <v>1331</v>
          </cell>
          <cell r="F40">
            <v>111</v>
          </cell>
          <cell r="G40">
            <v>18182</v>
          </cell>
        </row>
        <row r="41">
          <cell r="B41" t="str">
            <v>pc11</v>
          </cell>
          <cell r="C41">
            <v>37995</v>
          </cell>
          <cell r="D41" t="str">
            <v>NhËp kho nhiªn liÖu</v>
          </cell>
          <cell r="E41">
            <v>152</v>
          </cell>
          <cell r="F41">
            <v>111</v>
          </cell>
          <cell r="G41">
            <v>1610800</v>
          </cell>
        </row>
        <row r="42">
          <cell r="C42">
            <v>37995</v>
          </cell>
          <cell r="D42" t="str">
            <v>ThuÕ ®­îc khÊu trõ pc11</v>
          </cell>
          <cell r="E42">
            <v>1331</v>
          </cell>
          <cell r="F42">
            <v>111</v>
          </cell>
          <cell r="G42">
            <v>149200</v>
          </cell>
        </row>
        <row r="43">
          <cell r="C43">
            <v>37995</v>
          </cell>
          <cell r="D43" t="str">
            <v>XuÊt NL phôc vô SX</v>
          </cell>
          <cell r="E43">
            <v>154</v>
          </cell>
          <cell r="F43">
            <v>152</v>
          </cell>
          <cell r="G43">
            <v>1610800</v>
          </cell>
        </row>
        <row r="44">
          <cell r="B44" t="str">
            <v>h®41464</v>
          </cell>
          <cell r="C44">
            <v>37995</v>
          </cell>
          <cell r="D44" t="str">
            <v>XuÊt b¸n ®¸ xÝt Cty Ph­¬ng Trung</v>
          </cell>
          <cell r="E44">
            <v>131</v>
          </cell>
          <cell r="F44">
            <v>511</v>
          </cell>
          <cell r="G44">
            <v>42857000</v>
          </cell>
        </row>
        <row r="45">
          <cell r="C45">
            <v>37995</v>
          </cell>
          <cell r="D45" t="str">
            <v>ThuÕ VAT ph¶i nép</v>
          </cell>
          <cell r="E45">
            <v>131</v>
          </cell>
          <cell r="F45">
            <v>3331</v>
          </cell>
          <cell r="G45">
            <v>2143000</v>
          </cell>
        </row>
        <row r="46">
          <cell r="B46" t="str">
            <v>h®41465</v>
          </cell>
          <cell r="C46">
            <v>37995</v>
          </cell>
          <cell r="D46" t="str">
            <v>XuÊt b¸n ®¸ xÝt Cty Ph­¬ng Trung</v>
          </cell>
          <cell r="E46">
            <v>131</v>
          </cell>
          <cell r="F46">
            <v>511</v>
          </cell>
          <cell r="G46">
            <v>25114202</v>
          </cell>
        </row>
        <row r="47">
          <cell r="C47">
            <v>37995</v>
          </cell>
          <cell r="D47" t="str">
            <v>ThuÕ VAT ph¶i nép</v>
          </cell>
          <cell r="E47">
            <v>131</v>
          </cell>
          <cell r="F47">
            <v>3331</v>
          </cell>
          <cell r="G47">
            <v>1255798</v>
          </cell>
        </row>
        <row r="48">
          <cell r="B48" t="str">
            <v>pc12</v>
          </cell>
          <cell r="C48">
            <v>37996</v>
          </cell>
          <cell r="D48" t="str">
            <v>Nép LPhÝ tham dù héi nghÞ DN</v>
          </cell>
          <cell r="E48">
            <v>6422</v>
          </cell>
          <cell r="F48">
            <v>111</v>
          </cell>
          <cell r="G48">
            <v>2800000</v>
          </cell>
        </row>
        <row r="49">
          <cell r="B49" t="str">
            <v>pc13</v>
          </cell>
          <cell r="C49">
            <v>37995</v>
          </cell>
          <cell r="D49" t="str">
            <v>TiÒn ®iÖn tho¹i thÎ cho PG§</v>
          </cell>
          <cell r="E49">
            <v>6422</v>
          </cell>
          <cell r="F49">
            <v>111</v>
          </cell>
          <cell r="G49">
            <v>272727</v>
          </cell>
        </row>
        <row r="50">
          <cell r="C50">
            <v>37995</v>
          </cell>
          <cell r="D50" t="str">
            <v>ThuÕ ®­îc khÊu trõ pc13</v>
          </cell>
          <cell r="E50">
            <v>1331</v>
          </cell>
          <cell r="F50">
            <v>111</v>
          </cell>
          <cell r="G50">
            <v>27273</v>
          </cell>
        </row>
        <row r="51">
          <cell r="B51" t="str">
            <v>h®41466</v>
          </cell>
          <cell r="C51">
            <v>37997</v>
          </cell>
          <cell r="D51" t="str">
            <v>XuÊt b¸n ®¸ xÝt Cty Ph­¬ng Trung</v>
          </cell>
          <cell r="E51">
            <v>131</v>
          </cell>
          <cell r="F51">
            <v>511</v>
          </cell>
          <cell r="G51">
            <v>21428500</v>
          </cell>
        </row>
        <row r="52">
          <cell r="C52">
            <v>37997</v>
          </cell>
          <cell r="D52" t="str">
            <v>ThuÕ VAT ph¶i nép</v>
          </cell>
          <cell r="E52">
            <v>131</v>
          </cell>
          <cell r="F52">
            <v>3331</v>
          </cell>
          <cell r="G52">
            <v>1071500</v>
          </cell>
        </row>
        <row r="53">
          <cell r="B53" t="str">
            <v>pc14</v>
          </cell>
          <cell r="C53">
            <v>37999</v>
          </cell>
          <cell r="D53" t="str">
            <v>Mua dông cô m¸y nghiÒn</v>
          </cell>
          <cell r="E53">
            <v>154</v>
          </cell>
          <cell r="F53">
            <v>111</v>
          </cell>
          <cell r="G53">
            <v>142540</v>
          </cell>
        </row>
        <row r="54">
          <cell r="B54" t="str">
            <v>pc14t</v>
          </cell>
          <cell r="C54">
            <v>37999</v>
          </cell>
          <cell r="D54" t="str">
            <v>ThuÕ ®­îc khÊu trõ pc14</v>
          </cell>
          <cell r="E54">
            <v>1331</v>
          </cell>
          <cell r="F54">
            <v>111</v>
          </cell>
          <cell r="G54">
            <v>7460</v>
          </cell>
        </row>
        <row r="55">
          <cell r="B55" t="str">
            <v>pc15</v>
          </cell>
          <cell r="C55">
            <v>37999</v>
          </cell>
          <cell r="D55" t="str">
            <v>Nép tiÒn ®iÖn th¸ng 12/04</v>
          </cell>
          <cell r="E55">
            <v>6422</v>
          </cell>
          <cell r="F55">
            <v>111</v>
          </cell>
          <cell r="G55">
            <v>312158</v>
          </cell>
        </row>
        <row r="56">
          <cell r="B56" t="str">
            <v>pc16</v>
          </cell>
          <cell r="C56">
            <v>37999</v>
          </cell>
          <cell r="D56" t="str">
            <v>Mua dông cô m¸y nghiÒn...</v>
          </cell>
          <cell r="E56">
            <v>154</v>
          </cell>
          <cell r="F56">
            <v>111</v>
          </cell>
          <cell r="G56">
            <v>7410177</v>
          </cell>
        </row>
        <row r="57">
          <cell r="B57" t="str">
            <v>pc16t</v>
          </cell>
          <cell r="C57">
            <v>37999</v>
          </cell>
          <cell r="D57" t="str">
            <v>ThuÕ ®­îc khÊu trõ</v>
          </cell>
          <cell r="E57">
            <v>1331</v>
          </cell>
          <cell r="F57">
            <v>111</v>
          </cell>
          <cell r="G57">
            <v>27273</v>
          </cell>
        </row>
        <row r="58">
          <cell r="B58" t="str">
            <v>pc17</v>
          </cell>
          <cell r="C58">
            <v>37999</v>
          </cell>
          <cell r="D58" t="str">
            <v>Thanh to¸n tiÒn L® ®i ct¸c t¹i h¶i phßng</v>
          </cell>
          <cell r="E58">
            <v>6422</v>
          </cell>
          <cell r="F58">
            <v>111</v>
          </cell>
          <cell r="G58">
            <v>1744190</v>
          </cell>
        </row>
        <row r="59">
          <cell r="C59">
            <v>37999</v>
          </cell>
          <cell r="D59" t="str">
            <v>ThuÕ ®­îc khÊu trõ</v>
          </cell>
          <cell r="E59">
            <v>1331</v>
          </cell>
          <cell r="F59">
            <v>111</v>
          </cell>
          <cell r="G59">
            <v>23810</v>
          </cell>
        </row>
        <row r="60">
          <cell r="B60" t="str">
            <v>pc18</v>
          </cell>
          <cell r="C60">
            <v>38000</v>
          </cell>
          <cell r="D60" t="str">
            <v>NhËp kho nhiªn liÖu</v>
          </cell>
          <cell r="E60">
            <v>152</v>
          </cell>
          <cell r="F60">
            <v>111</v>
          </cell>
          <cell r="G60">
            <v>3521800</v>
          </cell>
        </row>
        <row r="61">
          <cell r="C61">
            <v>38000</v>
          </cell>
          <cell r="D61" t="str">
            <v>ThuÕ ®­îc khÊu trõ</v>
          </cell>
          <cell r="E61">
            <v>1331</v>
          </cell>
          <cell r="F61">
            <v>111</v>
          </cell>
          <cell r="G61">
            <v>340400</v>
          </cell>
        </row>
        <row r="62">
          <cell r="C62">
            <v>38000</v>
          </cell>
          <cell r="D62" t="str">
            <v>XuÊt NL phôc vô SX</v>
          </cell>
          <cell r="E62">
            <v>154</v>
          </cell>
          <cell r="F62">
            <v>152</v>
          </cell>
          <cell r="G62">
            <v>3521800</v>
          </cell>
        </row>
        <row r="63">
          <cell r="B63" t="str">
            <v>pt03</v>
          </cell>
          <cell r="C63">
            <v>38001</v>
          </cell>
          <cell r="D63" t="str">
            <v>Cty V­¬ng Long tr¶ tiÒn</v>
          </cell>
          <cell r="E63">
            <v>111</v>
          </cell>
          <cell r="F63">
            <v>131</v>
          </cell>
          <cell r="G63">
            <v>200000000</v>
          </cell>
        </row>
        <row r="64">
          <cell r="B64" t="str">
            <v>pc19</v>
          </cell>
          <cell r="C64">
            <v>38001</v>
          </cell>
          <cell r="D64" t="str">
            <v>tr¶ tiÒn c­íc VT Cty Hoµng TuÊn</v>
          </cell>
          <cell r="E64">
            <v>331</v>
          </cell>
          <cell r="F64">
            <v>111</v>
          </cell>
          <cell r="G64">
            <v>100000000</v>
          </cell>
        </row>
        <row r="65">
          <cell r="B65" t="str">
            <v>pc20</v>
          </cell>
          <cell r="C65">
            <v>38002</v>
          </cell>
          <cell r="D65" t="str">
            <v>Mua s¸ch thuÕ GTGT</v>
          </cell>
          <cell r="E65">
            <v>6422</v>
          </cell>
          <cell r="F65">
            <v>111</v>
          </cell>
          <cell r="G65">
            <v>49000</v>
          </cell>
        </row>
        <row r="66">
          <cell r="B66" t="str">
            <v>pc21</v>
          </cell>
          <cell r="C66">
            <v>38003</v>
          </cell>
          <cell r="D66" t="str">
            <v>Thanh to¸n tiÒn mua x¨ng xe con..</v>
          </cell>
          <cell r="E66">
            <v>6422</v>
          </cell>
          <cell r="F66">
            <v>111</v>
          </cell>
          <cell r="G66">
            <v>2574960</v>
          </cell>
        </row>
        <row r="67">
          <cell r="B67" t="str">
            <v>pc21T</v>
          </cell>
          <cell r="C67">
            <v>38003</v>
          </cell>
          <cell r="D67" t="str">
            <v>ThuÕ ®­îc khÊu trõ pc21</v>
          </cell>
          <cell r="E67">
            <v>1331</v>
          </cell>
          <cell r="F67">
            <v>111</v>
          </cell>
          <cell r="G67">
            <v>54040</v>
          </cell>
        </row>
        <row r="68">
          <cell r="B68" t="str">
            <v>pc22</v>
          </cell>
          <cell r="C68">
            <v>38005</v>
          </cell>
          <cell r="D68" t="str">
            <v>Thanh to¸n tiÒn mua phô tïng vËt t­</v>
          </cell>
          <cell r="E68">
            <v>154</v>
          </cell>
          <cell r="F68">
            <v>111</v>
          </cell>
          <cell r="G68">
            <v>1628550</v>
          </cell>
        </row>
        <row r="69">
          <cell r="B69" t="str">
            <v>pc23</v>
          </cell>
          <cell r="C69">
            <v>38005</v>
          </cell>
          <cell r="D69" t="str">
            <v>nép tiÒn ®iÖn tho¹i th¸ng 12/03</v>
          </cell>
          <cell r="E69">
            <v>6422</v>
          </cell>
          <cell r="F69">
            <v>111</v>
          </cell>
          <cell r="G69">
            <v>1249348</v>
          </cell>
        </row>
        <row r="70">
          <cell r="C70">
            <v>38005</v>
          </cell>
          <cell r="D70" t="str">
            <v>ThuÕ ®­îc khÊu trõ</v>
          </cell>
          <cell r="E70">
            <v>1331</v>
          </cell>
          <cell r="F70">
            <v>111</v>
          </cell>
          <cell r="G70">
            <v>106073</v>
          </cell>
        </row>
        <row r="71">
          <cell r="B71" t="str">
            <v>pc24</v>
          </cell>
          <cell r="C71">
            <v>38005</v>
          </cell>
          <cell r="D71" t="str">
            <v>Thnah to¸n tiÒn phßng nghØ G§ ®i CT</v>
          </cell>
          <cell r="E71">
            <v>6422</v>
          </cell>
          <cell r="F71">
            <v>111</v>
          </cell>
          <cell r="G71">
            <v>618181</v>
          </cell>
        </row>
        <row r="72">
          <cell r="C72">
            <v>38005</v>
          </cell>
          <cell r="D72" t="str">
            <v>ThuÕ ®­îc khÊu trõ</v>
          </cell>
          <cell r="E72">
            <v>1331</v>
          </cell>
          <cell r="F72">
            <v>111</v>
          </cell>
          <cell r="G72">
            <v>61819</v>
          </cell>
        </row>
        <row r="73">
          <cell r="B73" t="str">
            <v>pc25</v>
          </cell>
          <cell r="C73">
            <v>38005</v>
          </cell>
          <cell r="D73" t="str">
            <v>Thanh to¸n tiÒn tiÕp kh¸ch</v>
          </cell>
          <cell r="E73">
            <v>6422</v>
          </cell>
          <cell r="F73">
            <v>111</v>
          </cell>
          <cell r="G73">
            <v>1020000</v>
          </cell>
        </row>
        <row r="74">
          <cell r="B74" t="str">
            <v>pc26</v>
          </cell>
          <cell r="C74">
            <v>38006</v>
          </cell>
          <cell r="D74" t="str">
            <v>Thanh to¸n tiÒn mua x¨ng xe con..</v>
          </cell>
          <cell r="E74">
            <v>6422</v>
          </cell>
          <cell r="F74">
            <v>111</v>
          </cell>
          <cell r="G74">
            <v>1462712</v>
          </cell>
        </row>
        <row r="75">
          <cell r="C75">
            <v>38006</v>
          </cell>
          <cell r="D75" t="str">
            <v>ThuÕ ®­îc khÊu trõ</v>
          </cell>
          <cell r="E75">
            <v>1331</v>
          </cell>
          <cell r="F75">
            <v>111</v>
          </cell>
          <cell r="G75">
            <v>97488</v>
          </cell>
        </row>
        <row r="76">
          <cell r="B76" t="str">
            <v>h®25526</v>
          </cell>
          <cell r="C76">
            <v>38005</v>
          </cell>
          <cell r="D76" t="str">
            <v>Mua c­íc BX ®Êt ®¸ Cty Phóc T©n t¹i KT</v>
          </cell>
          <cell r="E76">
            <v>154</v>
          </cell>
          <cell r="F76">
            <v>331</v>
          </cell>
          <cell r="G76">
            <v>115000000</v>
          </cell>
        </row>
        <row r="77">
          <cell r="C77">
            <v>38005</v>
          </cell>
          <cell r="D77" t="str">
            <v xml:space="preserve">C­íc xóc ®¸ NK </v>
          </cell>
          <cell r="E77">
            <v>154</v>
          </cell>
          <cell r="F77">
            <v>331</v>
          </cell>
          <cell r="G77">
            <v>40250000</v>
          </cell>
        </row>
        <row r="78">
          <cell r="C78">
            <v>38005</v>
          </cell>
          <cell r="D78" t="str">
            <v>C­íc xóc phôc vô m¸y nghiÒn</v>
          </cell>
          <cell r="E78">
            <v>154</v>
          </cell>
          <cell r="F78">
            <v>331</v>
          </cell>
          <cell r="G78">
            <v>40250000</v>
          </cell>
        </row>
        <row r="79">
          <cell r="C79">
            <v>38005</v>
          </cell>
          <cell r="D79" t="str">
            <v>C­íc xóc hµng tiªu thô</v>
          </cell>
          <cell r="E79">
            <v>6421</v>
          </cell>
          <cell r="F79">
            <v>331</v>
          </cell>
          <cell r="G79">
            <v>25200000</v>
          </cell>
        </row>
        <row r="80">
          <cell r="C80">
            <v>38005</v>
          </cell>
          <cell r="D80" t="str">
            <v>C­íc xóc ®Êt Km7</v>
          </cell>
          <cell r="E80">
            <v>6322</v>
          </cell>
          <cell r="F80">
            <v>331</v>
          </cell>
          <cell r="G80">
            <v>104999700</v>
          </cell>
        </row>
        <row r="81">
          <cell r="C81">
            <v>38005</v>
          </cell>
          <cell r="D81" t="str">
            <v>C­íc m¸y gat</v>
          </cell>
          <cell r="E81">
            <v>6322</v>
          </cell>
          <cell r="F81">
            <v>331</v>
          </cell>
          <cell r="G81">
            <v>31050000</v>
          </cell>
        </row>
        <row r="82">
          <cell r="C82">
            <v>38005</v>
          </cell>
          <cell r="D82" t="str">
            <v>ThuÕ ®­îc khÊu trõ</v>
          </cell>
          <cell r="E82">
            <v>1331</v>
          </cell>
          <cell r="F82">
            <v>331</v>
          </cell>
          <cell r="G82">
            <v>17837485</v>
          </cell>
        </row>
        <row r="83">
          <cell r="B83" t="str">
            <v>pc27</v>
          </cell>
          <cell r="C83">
            <v>38006</v>
          </cell>
          <cell r="D83" t="str">
            <v>T¹m tr¶ tiÒn c­íc BX Cty Phóc T©n</v>
          </cell>
          <cell r="E83">
            <v>331</v>
          </cell>
          <cell r="F83">
            <v>111</v>
          </cell>
          <cell r="G83">
            <v>200000000</v>
          </cell>
        </row>
        <row r="84">
          <cell r="B84" t="str">
            <v>h®24800</v>
          </cell>
          <cell r="C84">
            <v>38011</v>
          </cell>
          <cell r="D84" t="str">
            <v>Mua c­íc VT Cty H.TuÊn KT - b·i th¶i</v>
          </cell>
          <cell r="E84">
            <v>154</v>
          </cell>
          <cell r="F84">
            <v>331</v>
          </cell>
          <cell r="G84">
            <v>115000000</v>
          </cell>
        </row>
        <row r="85">
          <cell r="C85">
            <v>38011</v>
          </cell>
          <cell r="D85" t="str">
            <v>C­íc VT khai tri­êng - B·i X48</v>
          </cell>
          <cell r="E85">
            <v>154</v>
          </cell>
          <cell r="F85">
            <v>331</v>
          </cell>
          <cell r="G85">
            <v>138000000</v>
          </cell>
        </row>
        <row r="86">
          <cell r="C86">
            <v>38011</v>
          </cell>
          <cell r="D86" t="str">
            <v>C­íc VT tiªu thô</v>
          </cell>
          <cell r="E86">
            <v>6421</v>
          </cell>
          <cell r="F86">
            <v>331</v>
          </cell>
          <cell r="G86">
            <v>61200000</v>
          </cell>
        </row>
        <row r="87">
          <cell r="C87">
            <v>38011</v>
          </cell>
          <cell r="D87" t="str">
            <v>C­íc VT km7 - B·i Trung t©m</v>
          </cell>
          <cell r="E87">
            <v>6322</v>
          </cell>
          <cell r="F87">
            <v>331</v>
          </cell>
          <cell r="G87">
            <v>212083400</v>
          </cell>
        </row>
        <row r="88">
          <cell r="C88">
            <v>38011</v>
          </cell>
          <cell r="D88" t="str">
            <v>ThuÕ ®­îc khÊu trõ</v>
          </cell>
          <cell r="E88">
            <v>1331</v>
          </cell>
          <cell r="F88">
            <v>331</v>
          </cell>
          <cell r="G88">
            <v>26314170</v>
          </cell>
        </row>
        <row r="89">
          <cell r="B89" t="str">
            <v>pc28</v>
          </cell>
          <cell r="C89">
            <v>38011</v>
          </cell>
          <cell r="D89" t="str">
            <v>tr¶ tiÒn c­íc VT Cty Hoµng TuÊn</v>
          </cell>
          <cell r="E89">
            <v>331</v>
          </cell>
          <cell r="F89">
            <v>111</v>
          </cell>
          <cell r="G89">
            <v>200000000</v>
          </cell>
        </row>
        <row r="90">
          <cell r="B90" t="str">
            <v>h®41467</v>
          </cell>
          <cell r="C90">
            <v>38012</v>
          </cell>
          <cell r="D90" t="str">
            <v>XuÊt b¸n ®¸ xÝt Cty Ph­¬ng Trung</v>
          </cell>
          <cell r="E90">
            <v>131</v>
          </cell>
          <cell r="F90">
            <v>511</v>
          </cell>
          <cell r="G90">
            <v>23571350</v>
          </cell>
        </row>
        <row r="91">
          <cell r="C91">
            <v>38012</v>
          </cell>
          <cell r="D91" t="str">
            <v>ThuÕ VAT ph¶i nép</v>
          </cell>
          <cell r="E91">
            <v>131</v>
          </cell>
          <cell r="F91">
            <v>3331</v>
          </cell>
          <cell r="G91">
            <v>1178650</v>
          </cell>
        </row>
        <row r="92">
          <cell r="B92" t="str">
            <v>sæ nh</v>
          </cell>
          <cell r="C92">
            <v>38013</v>
          </cell>
          <cell r="D92" t="str">
            <v>Cty Ph­¬ng Trung tr¶ tiÒn qua NH</v>
          </cell>
          <cell r="E92">
            <v>112</v>
          </cell>
          <cell r="F92">
            <v>131</v>
          </cell>
          <cell r="G92">
            <v>100000000</v>
          </cell>
        </row>
        <row r="93">
          <cell r="B93" t="str">
            <v>pt04</v>
          </cell>
          <cell r="C93">
            <v>38013</v>
          </cell>
          <cell r="D93" t="str">
            <v>TuyÕt rót tiÒn Nh vÒ nhËp quü</v>
          </cell>
          <cell r="E93">
            <v>111</v>
          </cell>
          <cell r="F93">
            <v>112</v>
          </cell>
          <cell r="G93">
            <v>100000000</v>
          </cell>
        </row>
        <row r="94">
          <cell r="B94" t="str">
            <v>pc29</v>
          </cell>
          <cell r="C94">
            <v>38013</v>
          </cell>
          <cell r="D94" t="str">
            <v>Thanh to¸n tiÒn lÖ phÝ rãt hµng qua c¶ng</v>
          </cell>
          <cell r="E94">
            <v>6421</v>
          </cell>
          <cell r="F94">
            <v>111</v>
          </cell>
          <cell r="G94">
            <v>19940340</v>
          </cell>
        </row>
        <row r="95">
          <cell r="C95">
            <v>38013</v>
          </cell>
          <cell r="D95" t="str">
            <v>ThuÕ ®­îc khÊu trõ</v>
          </cell>
          <cell r="E95">
            <v>1331</v>
          </cell>
          <cell r="F95">
            <v>111</v>
          </cell>
          <cell r="G95">
            <v>1994160</v>
          </cell>
        </row>
        <row r="96">
          <cell r="B96" t="str">
            <v>h®41468</v>
          </cell>
          <cell r="C96">
            <v>38013</v>
          </cell>
          <cell r="D96" t="str">
            <v>XuÊt b¸n ®¸ xÝt Cty Ph­¬ng Trung</v>
          </cell>
          <cell r="E96">
            <v>131</v>
          </cell>
          <cell r="F96">
            <v>511</v>
          </cell>
          <cell r="G96">
            <v>28714190</v>
          </cell>
        </row>
        <row r="97">
          <cell r="C97">
            <v>38013</v>
          </cell>
          <cell r="D97" t="str">
            <v>ThuÕ VAT ph¶i nép</v>
          </cell>
          <cell r="E97">
            <v>131</v>
          </cell>
          <cell r="F97">
            <v>3331</v>
          </cell>
          <cell r="G97">
            <v>1435810</v>
          </cell>
        </row>
        <row r="98">
          <cell r="B98" t="str">
            <v>h®41469</v>
          </cell>
          <cell r="C98">
            <v>38013</v>
          </cell>
          <cell r="D98" t="str">
            <v>XuÊt b¸n ®¸ xÝt Cty Ph­¬ng Trung</v>
          </cell>
          <cell r="E98">
            <v>131</v>
          </cell>
          <cell r="F98">
            <v>511</v>
          </cell>
          <cell r="G98">
            <v>19285650</v>
          </cell>
        </row>
        <row r="99">
          <cell r="C99">
            <v>38013</v>
          </cell>
          <cell r="D99" t="str">
            <v>ThuÕ VAT ph¶i nép</v>
          </cell>
          <cell r="E99">
            <v>131</v>
          </cell>
          <cell r="F99">
            <v>3331</v>
          </cell>
          <cell r="G99">
            <v>964350</v>
          </cell>
        </row>
        <row r="100">
          <cell r="B100" t="str">
            <v>h®41470</v>
          </cell>
          <cell r="C100">
            <v>38013</v>
          </cell>
          <cell r="D100" t="str">
            <v>XuÊt b¸n ®¸ xÝt Cty Ph­¬ng Trung</v>
          </cell>
          <cell r="E100">
            <v>131</v>
          </cell>
          <cell r="F100">
            <v>511</v>
          </cell>
          <cell r="G100">
            <v>21428500</v>
          </cell>
        </row>
        <row r="101">
          <cell r="C101">
            <v>38013</v>
          </cell>
          <cell r="D101" t="str">
            <v>ThuÕ VAT ph¶i nép</v>
          </cell>
          <cell r="E101">
            <v>131</v>
          </cell>
          <cell r="F101">
            <v>3331</v>
          </cell>
          <cell r="G101">
            <v>1071500</v>
          </cell>
        </row>
        <row r="102">
          <cell r="B102" t="str">
            <v>sæ nh</v>
          </cell>
          <cell r="C102">
            <v>38015</v>
          </cell>
          <cell r="D102" t="str">
            <v>Cty Ph­¬ng Trung tr¶ tiÒn qua NH</v>
          </cell>
          <cell r="E102">
            <v>112</v>
          </cell>
          <cell r="F102">
            <v>131</v>
          </cell>
          <cell r="G102">
            <v>100000000</v>
          </cell>
        </row>
        <row r="103">
          <cell r="B103" t="str">
            <v>pt05</v>
          </cell>
          <cell r="C103">
            <v>38015</v>
          </cell>
          <cell r="D103" t="str">
            <v>TuyÕt rót tiÒn Nh vÒ nhËp quü</v>
          </cell>
          <cell r="E103">
            <v>111</v>
          </cell>
          <cell r="F103">
            <v>112</v>
          </cell>
          <cell r="G103">
            <v>100000000</v>
          </cell>
        </row>
        <row r="104">
          <cell r="B104" t="str">
            <v>pc30</v>
          </cell>
          <cell r="C104">
            <v>38015</v>
          </cell>
          <cell r="D104" t="str">
            <v>NhËp kho nhiªn liÖu</v>
          </cell>
          <cell r="E104">
            <v>152</v>
          </cell>
          <cell r="F104">
            <v>111</v>
          </cell>
          <cell r="G104">
            <v>2416200</v>
          </cell>
        </row>
        <row r="105">
          <cell r="C105">
            <v>38015</v>
          </cell>
          <cell r="D105" t="str">
            <v>ThuÕ ®­îc khÊu trõ</v>
          </cell>
          <cell r="E105">
            <v>1331</v>
          </cell>
          <cell r="F105">
            <v>111</v>
          </cell>
          <cell r="G105">
            <v>223800</v>
          </cell>
        </row>
        <row r="106">
          <cell r="C106">
            <v>38015</v>
          </cell>
          <cell r="D106" t="str">
            <v>XuÊt NL phôc vô SX</v>
          </cell>
          <cell r="E106">
            <v>154</v>
          </cell>
          <cell r="F106">
            <v>152</v>
          </cell>
          <cell r="G106">
            <v>2416200</v>
          </cell>
        </row>
        <row r="107">
          <cell r="B107" t="str">
            <v>h®41471</v>
          </cell>
          <cell r="C107">
            <v>38015</v>
          </cell>
          <cell r="D107" t="str">
            <v>XuÊt b¸n ®¸ xÝt Cty Ph­¬ng Trung</v>
          </cell>
          <cell r="E107">
            <v>131</v>
          </cell>
          <cell r="F107">
            <v>511</v>
          </cell>
          <cell r="G107">
            <v>21428500</v>
          </cell>
        </row>
        <row r="108">
          <cell r="C108">
            <v>38015</v>
          </cell>
          <cell r="D108" t="str">
            <v>ThuÕ VAT ph¶i nép</v>
          </cell>
          <cell r="E108">
            <v>131</v>
          </cell>
          <cell r="F108">
            <v>3331</v>
          </cell>
          <cell r="G108">
            <v>1092930</v>
          </cell>
        </row>
        <row r="109">
          <cell r="B109" t="str">
            <v>pc31</v>
          </cell>
          <cell r="C109">
            <v>38016</v>
          </cell>
          <cell r="D109" t="str">
            <v>Thanh to¸n tiÒn mua x¨ng xe con..</v>
          </cell>
          <cell r="E109">
            <v>6422</v>
          </cell>
          <cell r="F109">
            <v>111</v>
          </cell>
          <cell r="G109">
            <v>987960</v>
          </cell>
        </row>
        <row r="110">
          <cell r="C110">
            <v>38016</v>
          </cell>
          <cell r="D110" t="str">
            <v>ThuÕ ®­îc khÊu trõ</v>
          </cell>
          <cell r="E110">
            <v>1331</v>
          </cell>
          <cell r="F110">
            <v>111</v>
          </cell>
          <cell r="G110">
            <v>51040</v>
          </cell>
        </row>
        <row r="111">
          <cell r="B111" t="str">
            <v>h®41472</v>
          </cell>
          <cell r="C111">
            <v>38016</v>
          </cell>
          <cell r="D111" t="str">
            <v>XuÊt b¸n ®¸ xÝt Cty Ph­¬ng Trung</v>
          </cell>
          <cell r="E111">
            <v>131</v>
          </cell>
          <cell r="F111">
            <v>511</v>
          </cell>
          <cell r="G111">
            <v>23571350</v>
          </cell>
        </row>
        <row r="112">
          <cell r="C112">
            <v>38016</v>
          </cell>
          <cell r="D112" t="str">
            <v>ThuÕ VAT ph¶i nép</v>
          </cell>
          <cell r="E112">
            <v>131</v>
          </cell>
          <cell r="F112">
            <v>3331</v>
          </cell>
          <cell r="G112">
            <v>1178650</v>
          </cell>
        </row>
        <row r="113">
          <cell r="B113" t="str">
            <v>h®41473</v>
          </cell>
          <cell r="C113">
            <v>38016</v>
          </cell>
          <cell r="D113" t="str">
            <v>XuÊt b¸n ®¸ xÝt Cty Ph­¬ng Trung</v>
          </cell>
          <cell r="E113">
            <v>131</v>
          </cell>
          <cell r="F113">
            <v>511</v>
          </cell>
          <cell r="G113">
            <v>21428500</v>
          </cell>
        </row>
        <row r="114">
          <cell r="C114">
            <v>38016</v>
          </cell>
          <cell r="D114" t="str">
            <v>ThuÕ VAT ph¶i nép</v>
          </cell>
          <cell r="E114">
            <v>131</v>
          </cell>
          <cell r="F114">
            <v>3331</v>
          </cell>
          <cell r="G114">
            <v>1071500</v>
          </cell>
        </row>
        <row r="115">
          <cell r="B115" t="str">
            <v>pt6</v>
          </cell>
          <cell r="C115">
            <v>38017</v>
          </cell>
          <cell r="D115" t="str">
            <v>Cty V­¬ng Long tr¶ tiÒn</v>
          </cell>
          <cell r="E115">
            <v>111</v>
          </cell>
          <cell r="F115">
            <v>131</v>
          </cell>
          <cell r="G115">
            <v>171859600</v>
          </cell>
        </row>
        <row r="116">
          <cell r="B116" t="str">
            <v>pc32</v>
          </cell>
          <cell r="C116">
            <v>38017</v>
          </cell>
          <cell r="D116" t="str">
            <v>NhËp kho nhiªn liÖu</v>
          </cell>
          <cell r="E116">
            <v>152</v>
          </cell>
          <cell r="F116">
            <v>111</v>
          </cell>
          <cell r="G116">
            <v>7953325</v>
          </cell>
        </row>
        <row r="117">
          <cell r="C117">
            <v>38017</v>
          </cell>
          <cell r="D117" t="str">
            <v>ThuÕ ®­îc khÊu trõ pc32</v>
          </cell>
          <cell r="E117">
            <v>1331</v>
          </cell>
          <cell r="F117">
            <v>111</v>
          </cell>
          <cell r="G117">
            <v>736675</v>
          </cell>
        </row>
        <row r="118">
          <cell r="C118">
            <v>38017</v>
          </cell>
          <cell r="D118" t="str">
            <v>XuÊt NL phôc vô SX</v>
          </cell>
          <cell r="E118">
            <v>154</v>
          </cell>
          <cell r="F118">
            <v>152</v>
          </cell>
          <cell r="G118">
            <v>7953325</v>
          </cell>
        </row>
        <row r="119">
          <cell r="B119" t="str">
            <v>pc33</v>
          </cell>
          <cell r="C119">
            <v>38017</v>
          </cell>
          <cell r="D119" t="str">
            <v>TiÒn ®iÖn tho¹i thÎ PG§</v>
          </cell>
          <cell r="E119">
            <v>6422</v>
          </cell>
          <cell r="F119">
            <v>111</v>
          </cell>
          <cell r="G119">
            <v>272727</v>
          </cell>
        </row>
        <row r="120">
          <cell r="C120">
            <v>38017</v>
          </cell>
          <cell r="D120" t="str">
            <v>ThuÕ ®­îc khÊu trõ</v>
          </cell>
          <cell r="E120">
            <v>1331</v>
          </cell>
          <cell r="F120">
            <v>111</v>
          </cell>
          <cell r="G120">
            <v>27273</v>
          </cell>
        </row>
        <row r="121">
          <cell r="B121" t="str">
            <v>pc34</v>
          </cell>
          <cell r="C121">
            <v>38017</v>
          </cell>
          <cell r="D121" t="str">
            <v>TiÒn ®iÖn tho¹i thÎ CTr­êng</v>
          </cell>
          <cell r="E121">
            <v>6422</v>
          </cell>
          <cell r="F121">
            <v>111</v>
          </cell>
          <cell r="G121">
            <v>181818</v>
          </cell>
        </row>
        <row r="122">
          <cell r="C122">
            <v>38017</v>
          </cell>
          <cell r="D122" t="str">
            <v>ThuÕ ®­îc khÊu trõ</v>
          </cell>
          <cell r="E122">
            <v>1331</v>
          </cell>
          <cell r="F122">
            <v>111</v>
          </cell>
          <cell r="G122">
            <v>18182</v>
          </cell>
        </row>
        <row r="123">
          <cell r="B123" t="str">
            <v>pc35</v>
          </cell>
          <cell r="C123">
            <v>38017</v>
          </cell>
          <cell r="D123" t="str">
            <v>Thanh to¸n tiÒn thuª xe ®i c«ng t¸c</v>
          </cell>
          <cell r="E123">
            <v>6422</v>
          </cell>
          <cell r="F123">
            <v>111</v>
          </cell>
          <cell r="G123">
            <v>1904762</v>
          </cell>
        </row>
        <row r="124">
          <cell r="C124">
            <v>38017</v>
          </cell>
          <cell r="D124" t="str">
            <v>ThuÕ ®­îc khÊu trõ PC35</v>
          </cell>
          <cell r="E124">
            <v>1331</v>
          </cell>
          <cell r="F124">
            <v>111</v>
          </cell>
          <cell r="G124">
            <v>95238</v>
          </cell>
        </row>
        <row r="125">
          <cell r="B125" t="str">
            <v>pc36</v>
          </cell>
          <cell r="C125">
            <v>38017</v>
          </cell>
          <cell r="D125" t="str">
            <v>Nép tiÒn lÖ phÝ rãt hµng qua c¶ng</v>
          </cell>
          <cell r="E125">
            <v>6421</v>
          </cell>
          <cell r="F125">
            <v>111</v>
          </cell>
          <cell r="G125">
            <v>24172272</v>
          </cell>
        </row>
        <row r="126">
          <cell r="B126" t="str">
            <v>PC36T</v>
          </cell>
          <cell r="C126">
            <v>38017</v>
          </cell>
          <cell r="D126" t="str">
            <v>ThuÕ ®­îc khÊu trõ</v>
          </cell>
          <cell r="E126">
            <v>1331</v>
          </cell>
          <cell r="F126">
            <v>111</v>
          </cell>
          <cell r="G126">
            <v>2417227</v>
          </cell>
        </row>
        <row r="127">
          <cell r="B127" t="str">
            <v>pt07</v>
          </cell>
          <cell r="C127">
            <v>38017</v>
          </cell>
          <cell r="D127" t="str">
            <v>Cty Hoµng nam tr¶ tiÒn mua ®¸</v>
          </cell>
          <cell r="E127">
            <v>111</v>
          </cell>
          <cell r="F127">
            <v>131</v>
          </cell>
          <cell r="G127">
            <v>166663875</v>
          </cell>
        </row>
        <row r="128">
          <cell r="B128" t="str">
            <v>pc37</v>
          </cell>
          <cell r="C128">
            <v>38017</v>
          </cell>
          <cell r="D128" t="str">
            <v>TiÒn ®iÖn tho¹i thÎ qu¶n ®èc</v>
          </cell>
          <cell r="E128">
            <v>6422</v>
          </cell>
          <cell r="F128">
            <v>111</v>
          </cell>
          <cell r="G128">
            <v>445545</v>
          </cell>
        </row>
        <row r="129">
          <cell r="B129" t="str">
            <v>PC37t</v>
          </cell>
          <cell r="C129">
            <v>38017</v>
          </cell>
          <cell r="D129" t="str">
            <v>ThuÕ ®­îc khÊu trõ</v>
          </cell>
          <cell r="E129">
            <v>1331</v>
          </cell>
          <cell r="F129">
            <v>111</v>
          </cell>
          <cell r="G129">
            <v>45455</v>
          </cell>
        </row>
        <row r="130">
          <cell r="B130" t="str">
            <v>pc38</v>
          </cell>
          <cell r="C130">
            <v>38017</v>
          </cell>
          <cell r="D130" t="str">
            <v>Thanh to¸n tiÒn c­íc BX Cty phóc T©n</v>
          </cell>
          <cell r="E130">
            <v>331</v>
          </cell>
          <cell r="F130">
            <v>111</v>
          </cell>
          <cell r="G130">
            <v>174587185</v>
          </cell>
        </row>
        <row r="131">
          <cell r="B131" t="str">
            <v>pc39</v>
          </cell>
          <cell r="C131">
            <v>38017</v>
          </cell>
          <cell r="D131" t="str">
            <v>Thanh to¸n tiÒn c­íc VT Cty Hoµng TuÊn</v>
          </cell>
          <cell r="E131">
            <v>331</v>
          </cell>
          <cell r="F131">
            <v>111</v>
          </cell>
          <cell r="G131">
            <v>252597570</v>
          </cell>
        </row>
        <row r="132">
          <cell r="B132" t="str">
            <v>sæ l­¬ng</v>
          </cell>
          <cell r="C132">
            <v>38017</v>
          </cell>
          <cell r="D132" t="str">
            <v>L­¬ng ph¶i tr¶ tæ ®¸nh tÈy 13881x600</v>
          </cell>
          <cell r="E132">
            <v>6421</v>
          </cell>
          <cell r="F132">
            <v>334</v>
          </cell>
          <cell r="G132">
            <v>8328600</v>
          </cell>
        </row>
        <row r="133">
          <cell r="C133">
            <v>38017</v>
          </cell>
          <cell r="D133" t="str">
            <v>Lu¬ng ph¶i tr¶ khèi SX</v>
          </cell>
          <cell r="E133">
            <v>154</v>
          </cell>
          <cell r="F133">
            <v>334</v>
          </cell>
          <cell r="G133">
            <v>17806000</v>
          </cell>
        </row>
        <row r="134">
          <cell r="C134">
            <v>38017</v>
          </cell>
          <cell r="D134" t="str">
            <v>L­¬ng ph¶i tr¶ KVP</v>
          </cell>
          <cell r="E134">
            <v>6422</v>
          </cell>
          <cell r="F134">
            <v>334</v>
          </cell>
          <cell r="G134">
            <v>12967000</v>
          </cell>
        </row>
        <row r="135">
          <cell r="B135" t="str">
            <v>pc40</v>
          </cell>
          <cell r="C135">
            <v>38017</v>
          </cell>
          <cell r="D135" t="str">
            <v>Thanh to¸n tiÒn l­¬ng toµn Cty</v>
          </cell>
          <cell r="E135">
            <v>334</v>
          </cell>
          <cell r="F135">
            <v>111</v>
          </cell>
          <cell r="G135">
            <v>39101600</v>
          </cell>
        </row>
        <row r="136">
          <cell r="B136" t="str">
            <v>pc41</v>
          </cell>
          <cell r="C136">
            <v>38017</v>
          </cell>
          <cell r="D136" t="str">
            <v>Tr¶ l·i kho¶n vay cña TuyÕt</v>
          </cell>
          <cell r="E136">
            <v>6422</v>
          </cell>
          <cell r="F136">
            <v>111</v>
          </cell>
          <cell r="G136">
            <v>1920000</v>
          </cell>
        </row>
        <row r="137">
          <cell r="B137" t="str">
            <v>h®41474</v>
          </cell>
          <cell r="C137">
            <v>38017</v>
          </cell>
          <cell r="D137" t="str">
            <v>XuÊt b¸n ®¸ xÝt Cty Ph­¬ng Trung</v>
          </cell>
          <cell r="E137">
            <v>131</v>
          </cell>
          <cell r="F137">
            <v>511</v>
          </cell>
          <cell r="G137">
            <v>21857070</v>
          </cell>
        </row>
        <row r="138">
          <cell r="C138">
            <v>38017</v>
          </cell>
          <cell r="D138" t="str">
            <v>ThuÕ VAT ph¶i nép</v>
          </cell>
          <cell r="E138">
            <v>131</v>
          </cell>
          <cell r="F138">
            <v>3331</v>
          </cell>
          <cell r="G138">
            <v>1092930</v>
          </cell>
        </row>
        <row r="139">
          <cell r="B139" t="str">
            <v>h®41475</v>
          </cell>
          <cell r="C139">
            <v>38017</v>
          </cell>
          <cell r="D139" t="str">
            <v>B¸n c­íc bèc xóc cho Cty V­¬ng Long</v>
          </cell>
          <cell r="E139">
            <v>131</v>
          </cell>
          <cell r="F139">
            <v>511</v>
          </cell>
          <cell r="G139">
            <v>354152000</v>
          </cell>
        </row>
        <row r="140">
          <cell r="C140">
            <v>38017</v>
          </cell>
          <cell r="D140" t="str">
            <v>ThuÕ VAT ph¶i nép</v>
          </cell>
          <cell r="E140">
            <v>131</v>
          </cell>
          <cell r="F140">
            <v>3331</v>
          </cell>
          <cell r="G140">
            <v>17707600</v>
          </cell>
        </row>
        <row r="141">
          <cell r="B141" t="str">
            <v>h®41476</v>
          </cell>
          <cell r="C141">
            <v>38017</v>
          </cell>
          <cell r="D141" t="str">
            <v>XuÊt b¸n ®¸ xÝt cho Cty Hoµng Nam</v>
          </cell>
          <cell r="E141">
            <v>131</v>
          </cell>
          <cell r="F141">
            <v>511</v>
          </cell>
          <cell r="G141">
            <v>158727500</v>
          </cell>
        </row>
        <row r="142">
          <cell r="C142">
            <v>38017</v>
          </cell>
          <cell r="D142" t="str">
            <v>ThuÕ VAT ph¶i nép</v>
          </cell>
          <cell r="E142">
            <v>131</v>
          </cell>
          <cell r="F142">
            <v>3331</v>
          </cell>
          <cell r="G142">
            <v>7936375</v>
          </cell>
        </row>
        <row r="143">
          <cell r="C143">
            <v>38006</v>
          </cell>
          <cell r="D143" t="str">
            <v>Tr¶ tiÒn mua ®¸ v­ên ®åi nhµ A Khang</v>
          </cell>
          <cell r="E143">
            <v>152</v>
          </cell>
          <cell r="F143">
            <v>111</v>
          </cell>
          <cell r="G143">
            <v>17475000</v>
          </cell>
        </row>
        <row r="144">
          <cell r="C144">
            <v>38011</v>
          </cell>
          <cell r="D144" t="str">
            <v>Tr¶ tiÒn mua ®¸ v­ên ®åi nhµ « Nµng</v>
          </cell>
          <cell r="E144">
            <v>152</v>
          </cell>
          <cell r="F144">
            <v>111</v>
          </cell>
          <cell r="G144">
            <v>22645000</v>
          </cell>
        </row>
        <row r="145">
          <cell r="C145">
            <v>38016</v>
          </cell>
          <cell r="D145" t="str">
            <v>Tr¶ tiÒn mua ®¸ v­ên ®åi nhµ A Thµnh</v>
          </cell>
          <cell r="E145">
            <v>152</v>
          </cell>
          <cell r="F145">
            <v>111</v>
          </cell>
          <cell r="G145">
            <v>17380000</v>
          </cell>
        </row>
        <row r="146">
          <cell r="C146">
            <v>38016</v>
          </cell>
          <cell r="D146" t="str">
            <v>ThuÕ T.Nguyªn ph¶i nép T. 1/04=11500</v>
          </cell>
          <cell r="E146">
            <v>6422</v>
          </cell>
          <cell r="F146">
            <v>3336</v>
          </cell>
          <cell r="G146">
            <v>2300000</v>
          </cell>
        </row>
        <row r="147">
          <cell r="C147">
            <v>38017</v>
          </cell>
          <cell r="D147" t="str">
            <v>TrÝch khÊu hao TSC§ sö dông n¬i SX</v>
          </cell>
          <cell r="E147">
            <v>154</v>
          </cell>
          <cell r="F147">
            <v>214</v>
          </cell>
          <cell r="G147">
            <v>3789000</v>
          </cell>
        </row>
        <row r="148">
          <cell r="C148">
            <v>38017</v>
          </cell>
          <cell r="D148" t="str">
            <v>TrÝch khÊu hao TSC§ sö dông QLDN</v>
          </cell>
          <cell r="E148">
            <v>6422</v>
          </cell>
          <cell r="F148">
            <v>214</v>
          </cell>
          <cell r="G148">
            <v>3200000</v>
          </cell>
        </row>
        <row r="149">
          <cell r="C149">
            <v>38017</v>
          </cell>
          <cell r="D149" t="str">
            <v>P bæ 50%CCDC n¨m 03(41722000) vµo CP</v>
          </cell>
          <cell r="E149">
            <v>154</v>
          </cell>
          <cell r="F149">
            <v>242</v>
          </cell>
          <cell r="G149">
            <v>20861000</v>
          </cell>
        </row>
        <row r="150">
          <cell r="C150">
            <v>38017</v>
          </cell>
          <cell r="D150" t="str">
            <v>XuÊt nguyªn liÖu ®¸ chÕ biÕn=11500 m3</v>
          </cell>
          <cell r="E150">
            <v>154</v>
          </cell>
          <cell r="F150">
            <v>152</v>
          </cell>
          <cell r="G150">
            <v>57500000</v>
          </cell>
        </row>
        <row r="151">
          <cell r="C151">
            <v>38017</v>
          </cell>
          <cell r="D151" t="str">
            <v>NhËp  thµnh phÊm ®¸ ( ®· CBiÕn) =11500 m3</v>
          </cell>
          <cell r="E151">
            <v>155</v>
          </cell>
          <cell r="F151">
            <v>154</v>
          </cell>
          <cell r="G151">
            <v>577123490</v>
          </cell>
        </row>
        <row r="152">
          <cell r="C152">
            <v>38017</v>
          </cell>
          <cell r="D152" t="str">
            <v>XuÊt kho tiªu thô 13881 tÊn=9573 m3</v>
          </cell>
          <cell r="E152">
            <v>6321</v>
          </cell>
          <cell r="F152">
            <v>155</v>
          </cell>
        </row>
        <row r="153">
          <cell r="C153">
            <v>38017</v>
          </cell>
          <cell r="D153" t="str">
            <v>ChuyÓn VAT khÊu trõ sang ph¶i nép 51128196</v>
          </cell>
          <cell r="E153">
            <v>3331</v>
          </cell>
          <cell r="F153">
            <v>1331</v>
          </cell>
          <cell r="G153">
            <v>51136408</v>
          </cell>
        </row>
        <row r="154">
          <cell r="E154" t="str">
            <v>tc</v>
          </cell>
        </row>
        <row r="155">
          <cell r="D155" t="str">
            <v>Céng ph¸t sinh th¸ng 01</v>
          </cell>
          <cell r="E155" t="str">
            <v>tc</v>
          </cell>
        </row>
        <row r="156">
          <cell r="D156" t="str">
            <v>D­ cuèi th¸ng 01</v>
          </cell>
          <cell r="E156" t="str">
            <v>tc</v>
          </cell>
        </row>
        <row r="157">
          <cell r="E157" t="str">
            <v>tc</v>
          </cell>
        </row>
        <row r="158">
          <cell r="D158" t="str">
            <v>Th¸ng 2/2004</v>
          </cell>
          <cell r="E158" t="str">
            <v>tc</v>
          </cell>
        </row>
        <row r="159">
          <cell r="B159" t="str">
            <v>pc42</v>
          </cell>
          <cell r="C159">
            <v>38018</v>
          </cell>
          <cell r="D159" t="str">
            <v>NhËp kho nhiªn liÖu</v>
          </cell>
          <cell r="E159">
            <v>152</v>
          </cell>
          <cell r="F159">
            <v>111</v>
          </cell>
          <cell r="G159">
            <v>2416200</v>
          </cell>
        </row>
        <row r="160">
          <cell r="C160">
            <v>38018</v>
          </cell>
          <cell r="D160" t="str">
            <v>ThuÕ ®­îc khÊu trõ pc42</v>
          </cell>
          <cell r="E160">
            <v>1331</v>
          </cell>
          <cell r="F160">
            <v>111</v>
          </cell>
          <cell r="G160">
            <v>223800</v>
          </cell>
        </row>
        <row r="161">
          <cell r="C161">
            <v>38018</v>
          </cell>
          <cell r="D161" t="str">
            <v>XuÊt NL phôc vô SX</v>
          </cell>
          <cell r="E161">
            <v>154</v>
          </cell>
          <cell r="F161">
            <v>152</v>
          </cell>
          <cell r="G161">
            <v>2416200</v>
          </cell>
        </row>
        <row r="162">
          <cell r="B162" t="str">
            <v>pc 43</v>
          </cell>
          <cell r="C162">
            <v>38019</v>
          </cell>
          <cell r="D162" t="str">
            <v>Mua VPP</v>
          </cell>
          <cell r="E162">
            <v>6422</v>
          </cell>
          <cell r="F162">
            <v>111</v>
          </cell>
          <cell r="G162">
            <v>443000</v>
          </cell>
        </row>
        <row r="163">
          <cell r="B163" t="str">
            <v>h® 41478</v>
          </cell>
          <cell r="C163">
            <v>38019</v>
          </cell>
          <cell r="D163" t="str">
            <v>XuÊt b¸n ®¸ xÝt Cty Ph­¬ng Trung</v>
          </cell>
          <cell r="E163">
            <v>131</v>
          </cell>
          <cell r="F163">
            <v>511</v>
          </cell>
          <cell r="G163">
            <v>20914216</v>
          </cell>
        </row>
        <row r="164">
          <cell r="C164">
            <v>38019</v>
          </cell>
          <cell r="D164" t="str">
            <v>ThuÕ VAT ph¶i nép</v>
          </cell>
          <cell r="E164">
            <v>131</v>
          </cell>
          <cell r="F164">
            <v>3331</v>
          </cell>
          <cell r="G164">
            <v>1045784</v>
          </cell>
        </row>
        <row r="165">
          <cell r="B165" t="str">
            <v>h® 41479</v>
          </cell>
          <cell r="C165">
            <v>38020</v>
          </cell>
          <cell r="D165" t="str">
            <v>XuÊt b¸n ®¸ xÝt Cty Ph­¬ng Trung</v>
          </cell>
          <cell r="E165">
            <v>131</v>
          </cell>
          <cell r="F165">
            <v>511</v>
          </cell>
          <cell r="G165">
            <v>71785475</v>
          </cell>
        </row>
        <row r="166">
          <cell r="C166">
            <v>38020</v>
          </cell>
          <cell r="D166" t="str">
            <v>ThuÕ VAT ph¶i nép</v>
          </cell>
          <cell r="E166">
            <v>131</v>
          </cell>
          <cell r="F166">
            <v>3331</v>
          </cell>
          <cell r="G166">
            <v>3589525</v>
          </cell>
        </row>
        <row r="167">
          <cell r="B167">
            <v>41480</v>
          </cell>
          <cell r="C167">
            <v>38020</v>
          </cell>
          <cell r="D167" t="str">
            <v>XuÊt b¸n ®¸ xÝt Cty Ph­¬ng Trung</v>
          </cell>
          <cell r="E167">
            <v>131</v>
          </cell>
          <cell r="F167">
            <v>511</v>
          </cell>
          <cell r="G167">
            <v>21428500</v>
          </cell>
        </row>
        <row r="168">
          <cell r="C168">
            <v>38020</v>
          </cell>
          <cell r="D168" t="str">
            <v>ThuÕ VAT ph¶i nép</v>
          </cell>
          <cell r="E168">
            <v>131</v>
          </cell>
          <cell r="F168">
            <v>3331</v>
          </cell>
          <cell r="G168">
            <v>1071500</v>
          </cell>
        </row>
        <row r="169">
          <cell r="B169" t="str">
            <v>h®41481</v>
          </cell>
          <cell r="C169">
            <v>38021</v>
          </cell>
          <cell r="D169" t="str">
            <v>XuÊt b¸n ®¸ xÝt Cty Ph­¬ng Trung</v>
          </cell>
          <cell r="E169">
            <v>131</v>
          </cell>
          <cell r="F169">
            <v>511</v>
          </cell>
          <cell r="G169">
            <v>23571350</v>
          </cell>
        </row>
        <row r="170">
          <cell r="C170">
            <v>38021</v>
          </cell>
          <cell r="D170" t="str">
            <v>ThuÕ VAT ph¶i nép</v>
          </cell>
          <cell r="E170">
            <v>131</v>
          </cell>
          <cell r="F170">
            <v>3331</v>
          </cell>
          <cell r="G170">
            <v>1178650</v>
          </cell>
        </row>
        <row r="171">
          <cell r="B171" t="str">
            <v>h® 41482</v>
          </cell>
          <cell r="C171">
            <v>38022</v>
          </cell>
          <cell r="D171" t="str">
            <v>XuÊt b¸n ®¸ xÝt Cty Ph­¬ng Trung</v>
          </cell>
          <cell r="E171">
            <v>131</v>
          </cell>
          <cell r="F171">
            <v>511</v>
          </cell>
          <cell r="G171">
            <v>21428500</v>
          </cell>
        </row>
        <row r="172">
          <cell r="C172">
            <v>38022</v>
          </cell>
          <cell r="D172" t="str">
            <v>ThuÕ VAT ph¶i nép</v>
          </cell>
          <cell r="E172">
            <v>131</v>
          </cell>
          <cell r="F172">
            <v>3331</v>
          </cell>
          <cell r="G172">
            <v>1071500</v>
          </cell>
        </row>
        <row r="173">
          <cell r="B173" t="str">
            <v>h®41483</v>
          </cell>
          <cell r="C173">
            <v>38022</v>
          </cell>
          <cell r="D173" t="str">
            <v>XuÊt b¸n ®¸ xÝt Cty Ph­¬ng Trung</v>
          </cell>
          <cell r="E173">
            <v>131</v>
          </cell>
          <cell r="F173">
            <v>511</v>
          </cell>
          <cell r="G173">
            <v>21428500</v>
          </cell>
        </row>
        <row r="174">
          <cell r="C174">
            <v>38022</v>
          </cell>
          <cell r="D174" t="str">
            <v>ThuÕ VAT ph¶i nép</v>
          </cell>
          <cell r="E174">
            <v>131</v>
          </cell>
          <cell r="F174">
            <v>3331</v>
          </cell>
          <cell r="G174">
            <v>1071500</v>
          </cell>
        </row>
        <row r="175">
          <cell r="B175" t="str">
            <v>sæ nh</v>
          </cell>
          <cell r="C175">
            <v>38022</v>
          </cell>
          <cell r="D175" t="str">
            <v>Cty Ph­¬ng Trung tr¶ tiÒn qua NH</v>
          </cell>
          <cell r="E175">
            <v>112</v>
          </cell>
          <cell r="F175">
            <v>131</v>
          </cell>
          <cell r="G175">
            <v>100000000</v>
          </cell>
        </row>
        <row r="176">
          <cell r="B176" t="str">
            <v>pt 08</v>
          </cell>
          <cell r="C176">
            <v>38022</v>
          </cell>
          <cell r="D176" t="str">
            <v>TuyÕt rót tiÒn Nh vÒ nhËp quü</v>
          </cell>
          <cell r="E176">
            <v>111</v>
          </cell>
          <cell r="F176">
            <v>112</v>
          </cell>
          <cell r="G176">
            <v>100000000</v>
          </cell>
        </row>
        <row r="177">
          <cell r="B177" t="str">
            <v>pc 44</v>
          </cell>
          <cell r="C177">
            <v>38022</v>
          </cell>
          <cell r="D177" t="str">
            <v>Mua VPP</v>
          </cell>
          <cell r="E177">
            <v>6422</v>
          </cell>
          <cell r="F177">
            <v>111</v>
          </cell>
          <cell r="G177">
            <v>540000</v>
          </cell>
        </row>
        <row r="178">
          <cell r="B178" t="str">
            <v>pc45</v>
          </cell>
          <cell r="C178">
            <v>38023</v>
          </cell>
          <cell r="D178" t="str">
            <v>Thanh to¸n tiÒn mua dÇu ch¹y m¸y..</v>
          </cell>
          <cell r="E178">
            <v>154</v>
          </cell>
          <cell r="F178">
            <v>111</v>
          </cell>
          <cell r="G178">
            <v>120810</v>
          </cell>
        </row>
        <row r="179">
          <cell r="B179" t="str">
            <v>PC45</v>
          </cell>
          <cell r="C179">
            <v>38023</v>
          </cell>
          <cell r="D179" t="str">
            <v>Mua vËt t­ phôc vô SX</v>
          </cell>
          <cell r="E179">
            <v>154</v>
          </cell>
          <cell r="F179">
            <v>111</v>
          </cell>
          <cell r="G179">
            <v>1926000</v>
          </cell>
        </row>
        <row r="180">
          <cell r="B180" t="str">
            <v>PC45t</v>
          </cell>
          <cell r="C180">
            <v>38023</v>
          </cell>
          <cell r="D180" t="str">
            <v>ThuÕ ®­îc khÊu trõ</v>
          </cell>
          <cell r="E180">
            <v>1331</v>
          </cell>
          <cell r="F180">
            <v>111</v>
          </cell>
          <cell r="G180">
            <v>11190</v>
          </cell>
        </row>
        <row r="181">
          <cell r="B181" t="str">
            <v>pc46</v>
          </cell>
          <cell r="C181">
            <v>38023</v>
          </cell>
          <cell r="D181" t="str">
            <v>T T tiÒn mua x¨ng+phô tïng xe con</v>
          </cell>
          <cell r="E181">
            <v>6422</v>
          </cell>
          <cell r="F181">
            <v>111</v>
          </cell>
          <cell r="G181">
            <v>1294545</v>
          </cell>
        </row>
        <row r="182">
          <cell r="C182">
            <v>38023</v>
          </cell>
          <cell r="D182" t="str">
            <v>ThuÕ ®­îc khÊu trõ</v>
          </cell>
          <cell r="E182">
            <v>1331</v>
          </cell>
          <cell r="F182">
            <v>111</v>
          </cell>
          <cell r="G182">
            <v>50455</v>
          </cell>
        </row>
        <row r="183">
          <cell r="B183" t="str">
            <v>pc47</v>
          </cell>
          <cell r="C183">
            <v>38024</v>
          </cell>
          <cell r="D183" t="str">
            <v>NhËp kho nhiªn liÖu</v>
          </cell>
          <cell r="E183">
            <v>152</v>
          </cell>
          <cell r="F183">
            <v>111</v>
          </cell>
          <cell r="G183">
            <v>5315640</v>
          </cell>
        </row>
        <row r="184">
          <cell r="B184" t="str">
            <v>pc47t</v>
          </cell>
          <cell r="C184">
            <v>38024</v>
          </cell>
          <cell r="D184" t="str">
            <v>ThuÕ ®­îc khÊu trõ</v>
          </cell>
          <cell r="E184">
            <v>1331</v>
          </cell>
          <cell r="F184">
            <v>111</v>
          </cell>
          <cell r="G184">
            <v>492360</v>
          </cell>
        </row>
        <row r="185">
          <cell r="C185">
            <v>38024</v>
          </cell>
          <cell r="D185" t="str">
            <v>XuÊt NL phôc vô SX</v>
          </cell>
          <cell r="E185">
            <v>154</v>
          </cell>
          <cell r="F185">
            <v>152</v>
          </cell>
          <cell r="G185">
            <v>5315640</v>
          </cell>
        </row>
        <row r="186">
          <cell r="B186" t="str">
            <v>h®41484</v>
          </cell>
          <cell r="C186">
            <v>38026</v>
          </cell>
          <cell r="D186" t="str">
            <v>XuÊt b¸n ®¸ xÝt Cty Ph­¬ng Trung</v>
          </cell>
          <cell r="E186">
            <v>131</v>
          </cell>
          <cell r="F186">
            <v>511</v>
          </cell>
          <cell r="G186">
            <v>21428500</v>
          </cell>
        </row>
        <row r="187">
          <cell r="C187">
            <v>38026</v>
          </cell>
          <cell r="D187" t="str">
            <v>ThuÕ VAT ph¶i nép</v>
          </cell>
          <cell r="E187">
            <v>131</v>
          </cell>
          <cell r="F187">
            <v>3331</v>
          </cell>
          <cell r="G187">
            <v>1071500</v>
          </cell>
        </row>
        <row r="188">
          <cell r="B188" t="str">
            <v>h® 41485</v>
          </cell>
          <cell r="C188">
            <v>38026</v>
          </cell>
          <cell r="D188" t="str">
            <v>XuÊt b¸n ®¸ xÝt Cty Ph­¬ng Trung</v>
          </cell>
          <cell r="E188">
            <v>131</v>
          </cell>
          <cell r="F188">
            <v>511</v>
          </cell>
          <cell r="G188">
            <v>21428500</v>
          </cell>
        </row>
        <row r="189">
          <cell r="C189">
            <v>38026</v>
          </cell>
          <cell r="D189" t="str">
            <v>ThuÕ VAT ph¶i nép</v>
          </cell>
          <cell r="E189">
            <v>131</v>
          </cell>
          <cell r="F189">
            <v>3331</v>
          </cell>
          <cell r="G189">
            <v>1071500</v>
          </cell>
        </row>
        <row r="190">
          <cell r="B190" t="str">
            <v>pc 48</v>
          </cell>
          <cell r="C190">
            <v>38027</v>
          </cell>
          <cell r="D190" t="str">
            <v>Thanh to¸n tiÒn mua x¨ng xe con..</v>
          </cell>
          <cell r="E190">
            <v>6422</v>
          </cell>
          <cell r="F190">
            <v>111</v>
          </cell>
          <cell r="G190">
            <v>1445298</v>
          </cell>
        </row>
        <row r="191">
          <cell r="C191">
            <v>38027</v>
          </cell>
          <cell r="D191" t="str">
            <v>ThuÕ ®­îc khÊu trõ</v>
          </cell>
          <cell r="E191">
            <v>1331</v>
          </cell>
          <cell r="F191">
            <v>111</v>
          </cell>
          <cell r="G191">
            <v>48702</v>
          </cell>
        </row>
        <row r="192">
          <cell r="B192" t="str">
            <v>pc49</v>
          </cell>
          <cell r="C192">
            <v>38027</v>
          </cell>
          <cell r="D192" t="str">
            <v>Tr¶ tiÒn c­íc BX,VT Cty Trung HiÕu</v>
          </cell>
          <cell r="E192">
            <v>331</v>
          </cell>
          <cell r="F192">
            <v>111</v>
          </cell>
          <cell r="G192">
            <v>120000000</v>
          </cell>
        </row>
        <row r="193">
          <cell r="B193" t="str">
            <v>pc50</v>
          </cell>
          <cell r="C193">
            <v>38027</v>
          </cell>
          <cell r="D193" t="str">
            <v>NhËp kho nhiªn liÖu</v>
          </cell>
          <cell r="E193">
            <v>152</v>
          </cell>
          <cell r="F193">
            <v>111</v>
          </cell>
          <cell r="G193">
            <v>2416200</v>
          </cell>
        </row>
        <row r="194">
          <cell r="C194">
            <v>38027</v>
          </cell>
          <cell r="D194" t="str">
            <v>ThuÕ ®­îc khÊu trõ</v>
          </cell>
          <cell r="E194">
            <v>1331</v>
          </cell>
          <cell r="F194">
            <v>111</v>
          </cell>
          <cell r="G194">
            <v>223800</v>
          </cell>
        </row>
        <row r="195">
          <cell r="C195">
            <v>38027</v>
          </cell>
          <cell r="D195" t="str">
            <v>XuÊt NL phôc vô SX</v>
          </cell>
          <cell r="E195">
            <v>154</v>
          </cell>
          <cell r="F195">
            <v>152</v>
          </cell>
          <cell r="G195">
            <v>2416200</v>
          </cell>
        </row>
        <row r="196">
          <cell r="C196">
            <v>38030</v>
          </cell>
          <cell r="D196" t="str">
            <v>Mua ®¸ xÝt ®åi nhµ A.Khang</v>
          </cell>
          <cell r="E196">
            <v>152</v>
          </cell>
          <cell r="F196">
            <v>111</v>
          </cell>
          <cell r="G196">
            <v>28990000</v>
          </cell>
        </row>
        <row r="197">
          <cell r="B197" t="str">
            <v>sæ nh</v>
          </cell>
          <cell r="C197">
            <v>38033</v>
          </cell>
          <cell r="D197" t="str">
            <v>Cty Ph­¬ng Trung tr¶ tiÒn qua NH</v>
          </cell>
          <cell r="E197">
            <v>112</v>
          </cell>
          <cell r="F197">
            <v>131</v>
          </cell>
          <cell r="G197">
            <v>100000000</v>
          </cell>
        </row>
        <row r="198">
          <cell r="B198" t="str">
            <v>pt09</v>
          </cell>
          <cell r="C198">
            <v>38033</v>
          </cell>
          <cell r="D198" t="str">
            <v>TuyÕt rót tiÒn Nh vÒ nhËp quü</v>
          </cell>
          <cell r="E198">
            <v>111</v>
          </cell>
          <cell r="F198">
            <v>112</v>
          </cell>
          <cell r="G198">
            <v>100000000</v>
          </cell>
        </row>
        <row r="199">
          <cell r="B199" t="str">
            <v>pc 51</v>
          </cell>
          <cell r="C199">
            <v>38033</v>
          </cell>
          <cell r="D199" t="str">
            <v>Nép tiÒn ®iÖn th¸ng 1/04</v>
          </cell>
          <cell r="E199">
            <v>6422</v>
          </cell>
          <cell r="F199">
            <v>111</v>
          </cell>
          <cell r="G199">
            <v>245828</v>
          </cell>
        </row>
        <row r="200">
          <cell r="B200" t="str">
            <v>pc52</v>
          </cell>
          <cell r="C200">
            <v>38033</v>
          </cell>
          <cell r="D200" t="str">
            <v>Thanh to¸n tiÒn mua x¨ng xe con..</v>
          </cell>
          <cell r="E200">
            <v>6422</v>
          </cell>
          <cell r="F200">
            <v>111</v>
          </cell>
          <cell r="G200">
            <v>1828720</v>
          </cell>
        </row>
        <row r="201">
          <cell r="C201">
            <v>38033</v>
          </cell>
          <cell r="D201" t="str">
            <v>ThuÕ ®­îc khÊu trõ</v>
          </cell>
          <cell r="E201">
            <v>1331</v>
          </cell>
          <cell r="F201">
            <v>111</v>
          </cell>
          <cell r="G201">
            <v>67280</v>
          </cell>
        </row>
        <row r="202">
          <cell r="B202" t="str">
            <v>pc53</v>
          </cell>
          <cell r="C202">
            <v>38033</v>
          </cell>
          <cell r="D202" t="str">
            <v>NhËp kho nhiªn liÖu</v>
          </cell>
          <cell r="E202">
            <v>152</v>
          </cell>
          <cell r="F202">
            <v>111</v>
          </cell>
          <cell r="G202">
            <v>9181560</v>
          </cell>
        </row>
        <row r="203">
          <cell r="C203">
            <v>38033</v>
          </cell>
          <cell r="D203" t="str">
            <v>ThuÕ ®­îc khÊu trõ</v>
          </cell>
          <cell r="E203">
            <v>1331</v>
          </cell>
          <cell r="F203">
            <v>111</v>
          </cell>
          <cell r="G203">
            <v>850440</v>
          </cell>
        </row>
        <row r="204">
          <cell r="C204">
            <v>38033</v>
          </cell>
          <cell r="D204" t="str">
            <v>XuÊt NL phôc vô SX</v>
          </cell>
          <cell r="E204">
            <v>154</v>
          </cell>
          <cell r="F204">
            <v>152</v>
          </cell>
          <cell r="G204">
            <v>9181560</v>
          </cell>
        </row>
        <row r="205">
          <cell r="B205" t="str">
            <v>h® 41486</v>
          </cell>
          <cell r="C205">
            <v>38033</v>
          </cell>
          <cell r="D205" t="str">
            <v>XuÊt b¸n ®¸ xÝt Cty Ph­¬ng Trung</v>
          </cell>
          <cell r="E205">
            <v>131</v>
          </cell>
          <cell r="F205">
            <v>511</v>
          </cell>
          <cell r="G205">
            <v>21428500</v>
          </cell>
        </row>
        <row r="206">
          <cell r="C206">
            <v>38033</v>
          </cell>
          <cell r="D206" t="str">
            <v>ThuÕ VAT ph¶i nép</v>
          </cell>
          <cell r="E206">
            <v>131</v>
          </cell>
          <cell r="F206">
            <v>3331</v>
          </cell>
          <cell r="G206">
            <v>1071500</v>
          </cell>
        </row>
        <row r="207">
          <cell r="B207" t="str">
            <v>pc54</v>
          </cell>
          <cell r="C207">
            <v>38034</v>
          </cell>
          <cell r="D207" t="str">
            <v>Mua CCDC phôc vô SX trùc tiÕp</v>
          </cell>
          <cell r="E207">
            <v>154</v>
          </cell>
          <cell r="F207">
            <v>111</v>
          </cell>
          <cell r="G207">
            <v>6895000</v>
          </cell>
        </row>
        <row r="208">
          <cell r="B208" t="str">
            <v>pc55</v>
          </cell>
          <cell r="C208">
            <v>38034</v>
          </cell>
          <cell r="D208" t="str">
            <v>Mua CCDC phôc vô SX trùc tiÕp</v>
          </cell>
          <cell r="E208">
            <v>154</v>
          </cell>
          <cell r="F208">
            <v>111</v>
          </cell>
          <cell r="G208">
            <v>1318800</v>
          </cell>
        </row>
        <row r="209">
          <cell r="B209" t="str">
            <v>pt10</v>
          </cell>
          <cell r="C209">
            <v>38034</v>
          </cell>
          <cell r="D209" t="str">
            <v>Cty Hoµng nam tr¶ tiÒn mua ®¸</v>
          </cell>
          <cell r="E209">
            <v>111</v>
          </cell>
          <cell r="F209">
            <v>131</v>
          </cell>
          <cell r="G209">
            <v>50000000</v>
          </cell>
        </row>
        <row r="210">
          <cell r="B210" t="str">
            <v>pc56</v>
          </cell>
          <cell r="C210">
            <v>38035</v>
          </cell>
          <cell r="D210" t="str">
            <v>Mua VPP</v>
          </cell>
          <cell r="E210">
            <v>6422</v>
          </cell>
          <cell r="F210">
            <v>111</v>
          </cell>
          <cell r="G210">
            <v>219000</v>
          </cell>
        </row>
        <row r="211">
          <cell r="B211" t="str">
            <v>pt11</v>
          </cell>
          <cell r="C211">
            <v>38037</v>
          </cell>
          <cell r="D211" t="str">
            <v>Cty Quang Dòng tr¶ tiÒn mua hµng</v>
          </cell>
          <cell r="E211">
            <v>111</v>
          </cell>
          <cell r="F211">
            <v>131</v>
          </cell>
          <cell r="G211">
            <v>100000000</v>
          </cell>
        </row>
        <row r="212">
          <cell r="B212" t="str">
            <v>h®41487</v>
          </cell>
          <cell r="C212">
            <v>38037</v>
          </cell>
          <cell r="D212" t="str">
            <v>XuÊt b¸n ®¸ xÝt cho Cty Quang Dòng</v>
          </cell>
          <cell r="E212">
            <v>131</v>
          </cell>
          <cell r="F212">
            <v>511</v>
          </cell>
          <cell r="G212">
            <v>21428500</v>
          </cell>
        </row>
        <row r="213">
          <cell r="C213">
            <v>38037</v>
          </cell>
          <cell r="D213" t="str">
            <v>ThuÕ VAT ph¶i nép</v>
          </cell>
          <cell r="E213">
            <v>131</v>
          </cell>
          <cell r="F213">
            <v>3331</v>
          </cell>
          <cell r="G213">
            <v>1071500</v>
          </cell>
        </row>
        <row r="214">
          <cell r="B214" t="str">
            <v>pc57</v>
          </cell>
          <cell r="C214">
            <v>38038</v>
          </cell>
          <cell r="D214" t="str">
            <v>Thanh to¸n tiÒn mua x¨ng + tiÕp kh¸ch</v>
          </cell>
          <cell r="E214">
            <v>6422</v>
          </cell>
          <cell r="F214">
            <v>111</v>
          </cell>
          <cell r="G214">
            <v>3895792</v>
          </cell>
        </row>
        <row r="215">
          <cell r="C215">
            <v>38038</v>
          </cell>
          <cell r="D215" t="str">
            <v>ThuÕ ®­îc khÊu trõ</v>
          </cell>
          <cell r="E215">
            <v>1331</v>
          </cell>
          <cell r="F215">
            <v>111</v>
          </cell>
          <cell r="G215">
            <v>207408</v>
          </cell>
        </row>
        <row r="216">
          <cell r="B216" t="str">
            <v>h® 41489</v>
          </cell>
          <cell r="C216">
            <v>38038</v>
          </cell>
          <cell r="D216" t="str">
            <v>XuÊt b¸n ®¸ xÝt cho Cty Quang Dòng</v>
          </cell>
          <cell r="E216">
            <v>131</v>
          </cell>
          <cell r="F216">
            <v>511</v>
          </cell>
          <cell r="G216">
            <v>21428500</v>
          </cell>
        </row>
        <row r="217">
          <cell r="C217">
            <v>38038</v>
          </cell>
          <cell r="D217" t="str">
            <v>ThuÕ VAT ph¶i nép</v>
          </cell>
          <cell r="E217">
            <v>131</v>
          </cell>
          <cell r="F217">
            <v>3331</v>
          </cell>
          <cell r="G217">
            <v>1071500</v>
          </cell>
        </row>
        <row r="218">
          <cell r="B218" t="str">
            <v>h®41490</v>
          </cell>
          <cell r="C218">
            <v>38038</v>
          </cell>
          <cell r="D218" t="str">
            <v>XuÊt b¸n ®¸ xÝt cho Cty Quang Dòng</v>
          </cell>
          <cell r="E218">
            <v>131</v>
          </cell>
          <cell r="F218">
            <v>511</v>
          </cell>
          <cell r="G218">
            <v>34285600</v>
          </cell>
        </row>
        <row r="219">
          <cell r="C219">
            <v>38038</v>
          </cell>
          <cell r="D219" t="str">
            <v>ThuÕ VAT ph¶i nép</v>
          </cell>
          <cell r="E219">
            <v>131</v>
          </cell>
          <cell r="F219">
            <v>3331</v>
          </cell>
          <cell r="G219">
            <v>1714400</v>
          </cell>
        </row>
        <row r="220">
          <cell r="C220">
            <v>38038</v>
          </cell>
          <cell r="D220" t="str">
            <v>Mua ®¸ xÝt ®åi nhµ ¤. Nµng</v>
          </cell>
          <cell r="E220">
            <v>152</v>
          </cell>
          <cell r="F220">
            <v>111</v>
          </cell>
          <cell r="G220">
            <v>23175000</v>
          </cell>
        </row>
        <row r="221">
          <cell r="B221" t="str">
            <v>h® 41491</v>
          </cell>
          <cell r="C221">
            <v>38039</v>
          </cell>
          <cell r="D221" t="str">
            <v>XuÊt b¸n ®¸ xÝt cho Cty Quang Dòng</v>
          </cell>
          <cell r="E221">
            <v>131</v>
          </cell>
          <cell r="F221">
            <v>511</v>
          </cell>
          <cell r="G221">
            <v>38571300</v>
          </cell>
        </row>
        <row r="222">
          <cell r="C222">
            <v>38039</v>
          </cell>
          <cell r="D222" t="str">
            <v>ThuÕ VAT ph¶i nép</v>
          </cell>
          <cell r="E222">
            <v>131</v>
          </cell>
          <cell r="F222">
            <v>3331</v>
          </cell>
          <cell r="G222">
            <v>1928700</v>
          </cell>
        </row>
        <row r="223">
          <cell r="B223" t="str">
            <v>h® 41492</v>
          </cell>
          <cell r="C223">
            <v>38039</v>
          </cell>
          <cell r="D223" t="str">
            <v>XuÊt b¸n ®¸ xÝt cho Cty Quang Dòng</v>
          </cell>
          <cell r="E223">
            <v>131</v>
          </cell>
          <cell r="F223">
            <v>511</v>
          </cell>
          <cell r="G223">
            <v>34285600</v>
          </cell>
        </row>
        <row r="224">
          <cell r="C224">
            <v>38039</v>
          </cell>
          <cell r="D224" t="str">
            <v>ThuÕ VAT ph¶i nép</v>
          </cell>
          <cell r="E224">
            <v>131</v>
          </cell>
          <cell r="F224">
            <v>3331</v>
          </cell>
          <cell r="G224">
            <v>1714400</v>
          </cell>
        </row>
        <row r="225">
          <cell r="B225" t="str">
            <v>pc58</v>
          </cell>
          <cell r="C225">
            <v>38039</v>
          </cell>
          <cell r="D225" t="str">
            <v>NhËp kho nhiªn liÖu</v>
          </cell>
          <cell r="E225">
            <v>152</v>
          </cell>
          <cell r="F225">
            <v>111</v>
          </cell>
          <cell r="G225">
            <v>3624300</v>
          </cell>
        </row>
        <row r="226">
          <cell r="C226">
            <v>38039</v>
          </cell>
          <cell r="D226" t="str">
            <v>ThuÕ ®­îc khÊu trõ pc58</v>
          </cell>
          <cell r="E226">
            <v>1331</v>
          </cell>
          <cell r="F226">
            <v>111</v>
          </cell>
          <cell r="G226">
            <v>335700</v>
          </cell>
        </row>
        <row r="227">
          <cell r="C227">
            <v>38039</v>
          </cell>
          <cell r="D227" t="str">
            <v>XuÊt NL phôc vô SX</v>
          </cell>
          <cell r="E227">
            <v>154</v>
          </cell>
          <cell r="F227">
            <v>152</v>
          </cell>
          <cell r="G227">
            <v>3624300</v>
          </cell>
        </row>
        <row r="228">
          <cell r="B228" t="str">
            <v>pc59</v>
          </cell>
          <cell r="C228">
            <v>38040</v>
          </cell>
          <cell r="D228" t="str">
            <v>Thanh to¸n tiÒn mua CCDC + NLiÖu SX</v>
          </cell>
          <cell r="E228">
            <v>154</v>
          </cell>
          <cell r="F228">
            <v>111</v>
          </cell>
          <cell r="G228">
            <v>830537</v>
          </cell>
        </row>
        <row r="229">
          <cell r="C229">
            <v>38040</v>
          </cell>
          <cell r="D229" t="str">
            <v>ThuÕ ®­îc khÊu trõ</v>
          </cell>
          <cell r="E229">
            <v>1331</v>
          </cell>
          <cell r="F229">
            <v>111</v>
          </cell>
          <cell r="G229">
            <v>13453</v>
          </cell>
        </row>
        <row r="230">
          <cell r="B230" t="str">
            <v>sæ nh</v>
          </cell>
          <cell r="C230">
            <v>38040</v>
          </cell>
          <cell r="D230" t="str">
            <v>Cty Quang Dòng tr¶ tiÒn qua NH</v>
          </cell>
          <cell r="E230">
            <v>112</v>
          </cell>
          <cell r="F230">
            <v>131</v>
          </cell>
          <cell r="G230">
            <v>100000000</v>
          </cell>
        </row>
        <row r="231">
          <cell r="B231" t="str">
            <v>Pt 12</v>
          </cell>
          <cell r="C231">
            <v>38040</v>
          </cell>
          <cell r="D231" t="str">
            <v>TuyÕt rót tiÒn Nh vÒ nhËp quü</v>
          </cell>
          <cell r="E231">
            <v>111</v>
          </cell>
          <cell r="F231">
            <v>112</v>
          </cell>
          <cell r="G231">
            <v>100000000</v>
          </cell>
        </row>
        <row r="232">
          <cell r="B232" t="str">
            <v>pc60</v>
          </cell>
          <cell r="C232">
            <v>38040</v>
          </cell>
          <cell r="D232" t="str">
            <v>Thanh to¸n tiÒn mua x¨ng xe con..</v>
          </cell>
          <cell r="E232">
            <v>6422</v>
          </cell>
          <cell r="F232">
            <v>111</v>
          </cell>
          <cell r="G232">
            <v>1400300</v>
          </cell>
        </row>
        <row r="233">
          <cell r="C233">
            <v>38040</v>
          </cell>
          <cell r="D233" t="str">
            <v>ThuÕ ®­îc khÊu trõ</v>
          </cell>
          <cell r="E233">
            <v>1331</v>
          </cell>
          <cell r="F233">
            <v>111</v>
          </cell>
          <cell r="G233">
            <v>131700</v>
          </cell>
        </row>
        <row r="234">
          <cell r="B234" t="str">
            <v>pc61</v>
          </cell>
          <cell r="C234">
            <v>38040</v>
          </cell>
          <cell r="D234" t="str">
            <v>Chi M¬ Cty BMC t¹m øng tiÒn c­íc BX</v>
          </cell>
          <cell r="E234">
            <v>331</v>
          </cell>
          <cell r="F234">
            <v>111</v>
          </cell>
          <cell r="G234">
            <v>10000000</v>
          </cell>
        </row>
        <row r="235">
          <cell r="B235" t="str">
            <v>h® 41494</v>
          </cell>
          <cell r="C235">
            <v>38040</v>
          </cell>
          <cell r="D235" t="str">
            <v>XuÊt b¸n ®¸ xÝt cho Cty Quang Dòng</v>
          </cell>
          <cell r="E235">
            <v>131</v>
          </cell>
          <cell r="F235">
            <v>511</v>
          </cell>
          <cell r="G235">
            <v>32142750</v>
          </cell>
        </row>
        <row r="236">
          <cell r="C236">
            <v>38040</v>
          </cell>
          <cell r="D236" t="str">
            <v>ThuÕ VAT ph¶i nép</v>
          </cell>
          <cell r="E236">
            <v>131</v>
          </cell>
          <cell r="F236">
            <v>3331</v>
          </cell>
          <cell r="G236">
            <v>1607250</v>
          </cell>
        </row>
        <row r="237">
          <cell r="B237" t="str">
            <v>h®41495</v>
          </cell>
          <cell r="C237">
            <v>38040</v>
          </cell>
          <cell r="D237" t="str">
            <v>XuÊt b¸n ®¸ xÝt cho Cty Quang Dòng</v>
          </cell>
          <cell r="E237">
            <v>131</v>
          </cell>
          <cell r="F237">
            <v>511</v>
          </cell>
          <cell r="G237">
            <v>19285650</v>
          </cell>
        </row>
        <row r="238">
          <cell r="C238">
            <v>38040</v>
          </cell>
          <cell r="D238" t="str">
            <v>ThuÕ VAT ph¶i nép</v>
          </cell>
          <cell r="E238">
            <v>131</v>
          </cell>
          <cell r="F238">
            <v>3331</v>
          </cell>
          <cell r="G238">
            <v>964350</v>
          </cell>
        </row>
        <row r="239">
          <cell r="B239" t="str">
            <v>h®41496</v>
          </cell>
          <cell r="C239">
            <v>38041</v>
          </cell>
          <cell r="D239" t="str">
            <v>XuÊt b¸n ®¸ xÝt cho Cty Quang Dòng</v>
          </cell>
          <cell r="E239">
            <v>131</v>
          </cell>
          <cell r="F239">
            <v>511</v>
          </cell>
          <cell r="G239">
            <v>27428480</v>
          </cell>
        </row>
        <row r="240">
          <cell r="C240">
            <v>38041</v>
          </cell>
          <cell r="D240" t="str">
            <v>ThuÕ VAT ph¶i nép</v>
          </cell>
          <cell r="E240">
            <v>131</v>
          </cell>
          <cell r="F240">
            <v>3331</v>
          </cell>
          <cell r="G240">
            <v>1371520</v>
          </cell>
        </row>
        <row r="241">
          <cell r="B241" t="str">
            <v>h®41497</v>
          </cell>
          <cell r="C241">
            <v>38041</v>
          </cell>
          <cell r="D241" t="str">
            <v>XuÊt b¸n ®¸ xÝt cho Cty Quang Dòng</v>
          </cell>
          <cell r="E241">
            <v>131</v>
          </cell>
          <cell r="F241">
            <v>511</v>
          </cell>
          <cell r="G241">
            <v>21428500</v>
          </cell>
        </row>
        <row r="242">
          <cell r="C242">
            <v>38041</v>
          </cell>
          <cell r="D242" t="str">
            <v>ThuÕ VAT ph¶i nép</v>
          </cell>
          <cell r="E242">
            <v>131</v>
          </cell>
          <cell r="F242">
            <v>3331</v>
          </cell>
          <cell r="G242">
            <v>1071500</v>
          </cell>
        </row>
        <row r="243">
          <cell r="B243" t="str">
            <v>pc62</v>
          </cell>
          <cell r="C243">
            <v>38041</v>
          </cell>
          <cell r="D243" t="str">
            <v>TT tiÒn l¾p ®Æt hÖ thèng m¸y nghiÒn ®¸</v>
          </cell>
          <cell r="E243">
            <v>211</v>
          </cell>
          <cell r="F243">
            <v>111</v>
          </cell>
          <cell r="G243">
            <v>9685000</v>
          </cell>
        </row>
        <row r="244">
          <cell r="C244">
            <v>38041</v>
          </cell>
          <cell r="D244" t="str">
            <v>ThuÕ ®­îc khÊu trõ</v>
          </cell>
          <cell r="E244">
            <v>1331</v>
          </cell>
          <cell r="F244">
            <v>111</v>
          </cell>
          <cell r="G244">
            <v>484250</v>
          </cell>
        </row>
        <row r="245">
          <cell r="B245" t="str">
            <v>pt 13</v>
          </cell>
          <cell r="C245">
            <v>38041</v>
          </cell>
          <cell r="D245" t="str">
            <v>Cty Hoµng nam tr¶ tiÒn mua ®¸</v>
          </cell>
          <cell r="E245">
            <v>111</v>
          </cell>
          <cell r="F245">
            <v>131</v>
          </cell>
          <cell r="G245">
            <v>100000000</v>
          </cell>
        </row>
        <row r="246">
          <cell r="B246" t="str">
            <v>pc 63</v>
          </cell>
          <cell r="C246">
            <v>38041</v>
          </cell>
          <cell r="D246" t="str">
            <v>Nép thuÕ GTGT</v>
          </cell>
          <cell r="E246">
            <v>3331</v>
          </cell>
          <cell r="F246">
            <v>111</v>
          </cell>
          <cell r="G246">
            <v>46236461</v>
          </cell>
        </row>
        <row r="247">
          <cell r="C247">
            <v>38041</v>
          </cell>
          <cell r="D247" t="str">
            <v xml:space="preserve">ThuÕ TNDN </v>
          </cell>
          <cell r="E247">
            <v>3334</v>
          </cell>
          <cell r="F247">
            <v>111</v>
          </cell>
          <cell r="G247">
            <v>9475123</v>
          </cell>
        </row>
        <row r="248">
          <cell r="C248">
            <v>38041</v>
          </cell>
          <cell r="D248" t="str">
            <v>ThuÕ Tµi nguyªn</v>
          </cell>
          <cell r="E248">
            <v>3336</v>
          </cell>
          <cell r="F248">
            <v>111</v>
          </cell>
          <cell r="G248">
            <v>10044540</v>
          </cell>
        </row>
        <row r="249">
          <cell r="B249" t="str">
            <v>sæ nh</v>
          </cell>
          <cell r="C249">
            <v>38041</v>
          </cell>
          <cell r="D249" t="str">
            <v>Mua 01 quyÓn sÐc</v>
          </cell>
          <cell r="E249">
            <v>6422</v>
          </cell>
          <cell r="F249">
            <v>112</v>
          </cell>
          <cell r="G249">
            <v>5000</v>
          </cell>
        </row>
        <row r="250">
          <cell r="B250" t="str">
            <v>pc64</v>
          </cell>
          <cell r="C250">
            <v>38042</v>
          </cell>
          <cell r="D250" t="str">
            <v>Mua VPP</v>
          </cell>
          <cell r="E250">
            <v>6422</v>
          </cell>
          <cell r="F250">
            <v>111</v>
          </cell>
          <cell r="G250">
            <v>479000</v>
          </cell>
        </row>
        <row r="251">
          <cell r="B251" t="str">
            <v>pc65</v>
          </cell>
          <cell r="C251">
            <v>38042</v>
          </cell>
          <cell r="D251" t="str">
            <v>Mua thÎ ®iÖn tho¹i cho trî lý</v>
          </cell>
          <cell r="E251">
            <v>6422</v>
          </cell>
          <cell r="F251">
            <v>111</v>
          </cell>
          <cell r="G251">
            <v>740473</v>
          </cell>
        </row>
        <row r="252">
          <cell r="C252">
            <v>38042</v>
          </cell>
          <cell r="D252" t="str">
            <v>ThuÕ ®­îc khÊu trõ</v>
          </cell>
          <cell r="E252">
            <v>1331</v>
          </cell>
          <cell r="F252">
            <v>111</v>
          </cell>
          <cell r="G252">
            <v>72727</v>
          </cell>
        </row>
        <row r="253">
          <cell r="B253" t="str">
            <v>pc66</v>
          </cell>
          <cell r="C253">
            <v>38042</v>
          </cell>
          <cell r="D253" t="str">
            <v>Mua ho¸ ®¬n GTGT</v>
          </cell>
          <cell r="E253">
            <v>6422</v>
          </cell>
          <cell r="F253">
            <v>111</v>
          </cell>
          <cell r="G253">
            <v>30400</v>
          </cell>
        </row>
        <row r="254">
          <cell r="B254" t="str">
            <v>pc67</v>
          </cell>
          <cell r="C254">
            <v>38042</v>
          </cell>
          <cell r="D254" t="str">
            <v>Thanh to¸n tiÒn ®iÖn tho¹i thÎ nh©n viªn</v>
          </cell>
          <cell r="E254">
            <v>6422</v>
          </cell>
          <cell r="F254">
            <v>111</v>
          </cell>
          <cell r="G254">
            <v>272727</v>
          </cell>
        </row>
        <row r="255">
          <cell r="C255">
            <v>38042</v>
          </cell>
          <cell r="D255" t="str">
            <v>ThuÕ ®­îc khÊu trõ pc67</v>
          </cell>
          <cell r="E255">
            <v>1331</v>
          </cell>
          <cell r="F255">
            <v>111</v>
          </cell>
          <cell r="G255">
            <v>27273</v>
          </cell>
        </row>
        <row r="256">
          <cell r="B256" t="str">
            <v>h® 41498</v>
          </cell>
          <cell r="C256">
            <v>38042</v>
          </cell>
          <cell r="D256" t="str">
            <v>XuÊt b¸n ®¸ xÝt cho Cty Quang Dòng</v>
          </cell>
          <cell r="E256">
            <v>131</v>
          </cell>
          <cell r="F256">
            <v>511</v>
          </cell>
          <cell r="G256">
            <v>22028498</v>
          </cell>
        </row>
        <row r="257">
          <cell r="C257">
            <v>38042</v>
          </cell>
          <cell r="D257" t="str">
            <v>ThuÕ VAT ph¶i nép</v>
          </cell>
          <cell r="E257">
            <v>131</v>
          </cell>
          <cell r="F257">
            <v>3331</v>
          </cell>
          <cell r="G257">
            <v>1101502</v>
          </cell>
        </row>
        <row r="258">
          <cell r="B258" t="str">
            <v>h® 41500</v>
          </cell>
          <cell r="C258">
            <v>38042</v>
          </cell>
          <cell r="D258" t="str">
            <v>XuÊt b¸n ®¸ xÝt cho Cty Quang Dòng</v>
          </cell>
          <cell r="E258">
            <v>131</v>
          </cell>
          <cell r="F258">
            <v>511</v>
          </cell>
          <cell r="G258">
            <v>22714210</v>
          </cell>
        </row>
        <row r="259">
          <cell r="C259">
            <v>38042</v>
          </cell>
          <cell r="D259" t="str">
            <v>ThuÕ VAT ph¶i nép</v>
          </cell>
          <cell r="E259">
            <v>131</v>
          </cell>
          <cell r="F259">
            <v>3331</v>
          </cell>
          <cell r="G259">
            <v>1135790</v>
          </cell>
        </row>
        <row r="260">
          <cell r="B260" t="str">
            <v>h® 32451</v>
          </cell>
          <cell r="C260">
            <v>38043</v>
          </cell>
          <cell r="D260" t="str">
            <v>XuÊt b¸n ®¸ xÝt cho Cty Quang Dòng</v>
          </cell>
          <cell r="E260">
            <v>131</v>
          </cell>
          <cell r="F260">
            <v>511</v>
          </cell>
          <cell r="G260">
            <v>19714220</v>
          </cell>
        </row>
        <row r="261">
          <cell r="C261">
            <v>38043</v>
          </cell>
          <cell r="D261" t="str">
            <v>ThuÕ VAT ph¶i nép</v>
          </cell>
          <cell r="E261">
            <v>131</v>
          </cell>
          <cell r="F261">
            <v>3331</v>
          </cell>
          <cell r="G261">
            <v>985780</v>
          </cell>
        </row>
        <row r="262">
          <cell r="B262" t="str">
            <v>pc68</v>
          </cell>
          <cell r="C262">
            <v>38043</v>
          </cell>
          <cell r="D262" t="str">
            <v>Mua thÎ ®iÖn tho¹i cho PG§</v>
          </cell>
          <cell r="E262">
            <v>6422</v>
          </cell>
          <cell r="F262">
            <v>111</v>
          </cell>
          <cell r="G262">
            <v>272727</v>
          </cell>
        </row>
        <row r="263">
          <cell r="C263">
            <v>38043</v>
          </cell>
          <cell r="D263" t="str">
            <v>ThuÕ ®­îc khÊu trõ</v>
          </cell>
          <cell r="E263">
            <v>1331</v>
          </cell>
          <cell r="F263">
            <v>111</v>
          </cell>
          <cell r="G263">
            <v>27273</v>
          </cell>
        </row>
        <row r="264">
          <cell r="B264" t="str">
            <v>pc69</v>
          </cell>
          <cell r="C264">
            <v>38043</v>
          </cell>
          <cell r="D264" t="str">
            <v>T¹m øng tr¶ tiÒn BX,VT Cty Trung hiÕu</v>
          </cell>
          <cell r="E264">
            <v>331</v>
          </cell>
          <cell r="F264">
            <v>111</v>
          </cell>
          <cell r="G264">
            <v>50000000</v>
          </cell>
        </row>
        <row r="265">
          <cell r="B265" t="str">
            <v>pc70</v>
          </cell>
          <cell r="C265">
            <v>38043</v>
          </cell>
          <cell r="D265" t="str">
            <v>NhËp kho nhiªn liÖu</v>
          </cell>
          <cell r="E265">
            <v>152</v>
          </cell>
          <cell r="F265">
            <v>111</v>
          </cell>
          <cell r="G265">
            <v>2553000</v>
          </cell>
        </row>
        <row r="266">
          <cell r="C266">
            <v>38043</v>
          </cell>
          <cell r="D266" t="str">
            <v>ThuÕ ®­îc khÊu trõ</v>
          </cell>
          <cell r="E266">
            <v>1331</v>
          </cell>
          <cell r="F266">
            <v>111</v>
          </cell>
          <cell r="G266">
            <v>237000</v>
          </cell>
        </row>
        <row r="267">
          <cell r="C267">
            <v>38043</v>
          </cell>
          <cell r="D267" t="str">
            <v>XuÊt NL phôc vô SX</v>
          </cell>
          <cell r="E267">
            <v>154</v>
          </cell>
          <cell r="F267">
            <v>152</v>
          </cell>
          <cell r="G267">
            <v>2553000</v>
          </cell>
        </row>
        <row r="268">
          <cell r="B268" t="str">
            <v>H®43934</v>
          </cell>
          <cell r="C268">
            <v>38043</v>
          </cell>
          <cell r="D268" t="str">
            <v>Mua c­íc bèc xóc Cty BMC</v>
          </cell>
          <cell r="E268">
            <v>154</v>
          </cell>
          <cell r="F268">
            <v>331</v>
          </cell>
          <cell r="G268">
            <v>40268500</v>
          </cell>
        </row>
        <row r="269">
          <cell r="C269">
            <v>38043</v>
          </cell>
          <cell r="D269" t="str">
            <v>ThuÕ ®­îc khÊu trõ</v>
          </cell>
          <cell r="E269">
            <v>1331</v>
          </cell>
          <cell r="F269">
            <v>331</v>
          </cell>
          <cell r="G269">
            <v>2013400</v>
          </cell>
        </row>
        <row r="270">
          <cell r="B270" t="str">
            <v>pc71</v>
          </cell>
          <cell r="C270">
            <v>38044</v>
          </cell>
          <cell r="D270" t="str">
            <v>Thanh to¸n tiÒn lÖ phÝ rãt hµng qua c¶ng</v>
          </cell>
          <cell r="E270">
            <v>6421</v>
          </cell>
          <cell r="F270">
            <v>111</v>
          </cell>
          <cell r="G270">
            <v>24286000</v>
          </cell>
        </row>
        <row r="271">
          <cell r="C271">
            <v>38044</v>
          </cell>
          <cell r="D271" t="str">
            <v>ThuÕ ®­îc khÊu trõ</v>
          </cell>
          <cell r="E271">
            <v>1331</v>
          </cell>
          <cell r="F271">
            <v>111</v>
          </cell>
          <cell r="G271">
            <v>1334000</v>
          </cell>
        </row>
        <row r="272">
          <cell r="B272" t="str">
            <v>pc72</v>
          </cell>
          <cell r="C272">
            <v>38044</v>
          </cell>
          <cell r="D272" t="str">
            <v>Nép tiÒn ®iÖn tho¹i th¸ng 1/2004</v>
          </cell>
          <cell r="E272">
            <v>6422</v>
          </cell>
          <cell r="F272">
            <v>111</v>
          </cell>
          <cell r="G272">
            <v>1761402</v>
          </cell>
        </row>
        <row r="273">
          <cell r="C273">
            <v>38044</v>
          </cell>
          <cell r="D273" t="str">
            <v>ThuÕ ®­îc khÊu trõ</v>
          </cell>
          <cell r="E273">
            <v>1331</v>
          </cell>
          <cell r="F273">
            <v>111</v>
          </cell>
          <cell r="G273">
            <v>136804</v>
          </cell>
        </row>
        <row r="274">
          <cell r="B274" t="str">
            <v>sæ NH</v>
          </cell>
          <cell r="C274">
            <v>38044</v>
          </cell>
          <cell r="D274" t="str">
            <v>Cty Quang Dòng tr¶ tiÒn qua NH</v>
          </cell>
          <cell r="E274">
            <v>112</v>
          </cell>
          <cell r="F274">
            <v>131</v>
          </cell>
          <cell r="G274">
            <v>100000000</v>
          </cell>
        </row>
        <row r="275">
          <cell r="B275" t="str">
            <v>pt 14</v>
          </cell>
          <cell r="C275">
            <v>38044</v>
          </cell>
          <cell r="D275" t="str">
            <v>TuyÕt rót tiÒn Nh vÒ nhËp quü</v>
          </cell>
          <cell r="E275">
            <v>111</v>
          </cell>
          <cell r="F275">
            <v>112</v>
          </cell>
          <cell r="G275">
            <v>100000000</v>
          </cell>
        </row>
        <row r="276">
          <cell r="B276" t="str">
            <v>h®32452</v>
          </cell>
          <cell r="C276">
            <v>38044</v>
          </cell>
          <cell r="D276" t="str">
            <v>XuÊt b¸n ®¸ xÝt cho Cty Quang Dòng</v>
          </cell>
          <cell r="E276">
            <v>131</v>
          </cell>
          <cell r="F276">
            <v>511</v>
          </cell>
          <cell r="G276">
            <v>64328357</v>
          </cell>
        </row>
        <row r="277">
          <cell r="C277">
            <v>38044</v>
          </cell>
          <cell r="D277" t="str">
            <v>ThuÕ VAT ph¶i nép</v>
          </cell>
          <cell r="E277">
            <v>131</v>
          </cell>
          <cell r="F277">
            <v>3331</v>
          </cell>
          <cell r="G277">
            <v>3216643</v>
          </cell>
        </row>
        <row r="278">
          <cell r="B278" t="str">
            <v>h®32453</v>
          </cell>
          <cell r="C278">
            <v>38044</v>
          </cell>
          <cell r="D278" t="str">
            <v>XuÊt b¸n ®¸ xÝt Cty Ph­¬ng Trung</v>
          </cell>
          <cell r="E278">
            <v>131</v>
          </cell>
          <cell r="F278">
            <v>511</v>
          </cell>
          <cell r="G278">
            <v>21171358</v>
          </cell>
        </row>
        <row r="279">
          <cell r="C279">
            <v>38044</v>
          </cell>
          <cell r="D279" t="str">
            <v>ThuÕ VAT ph¶i nép</v>
          </cell>
          <cell r="E279">
            <v>131</v>
          </cell>
          <cell r="F279">
            <v>3331</v>
          </cell>
          <cell r="G279">
            <v>1058642</v>
          </cell>
        </row>
        <row r="280">
          <cell r="B280" t="str">
            <v>h® 32454</v>
          </cell>
          <cell r="C280">
            <v>38044</v>
          </cell>
          <cell r="D280" t="str">
            <v>XuÊt b¸n ®¸ xÝt cho Cty Hoµng Nam</v>
          </cell>
          <cell r="E280">
            <v>131</v>
          </cell>
          <cell r="F280">
            <v>511</v>
          </cell>
          <cell r="G280">
            <v>47416400</v>
          </cell>
        </row>
        <row r="281">
          <cell r="C281">
            <v>38044</v>
          </cell>
          <cell r="D281" t="str">
            <v>ThuÕ VAT ph¶i nép</v>
          </cell>
          <cell r="E281">
            <v>131</v>
          </cell>
          <cell r="F281">
            <v>3331</v>
          </cell>
          <cell r="G281">
            <v>2370820</v>
          </cell>
        </row>
        <row r="282">
          <cell r="B282" t="str">
            <v>pc73</v>
          </cell>
          <cell r="C282">
            <v>38045</v>
          </cell>
          <cell r="D282" t="str">
            <v>Nép tiÒn lÖ phÝ rãt hµng qua c¶ng</v>
          </cell>
          <cell r="E282">
            <v>6421</v>
          </cell>
          <cell r="F282">
            <v>111</v>
          </cell>
          <cell r="G282">
            <v>18827000</v>
          </cell>
        </row>
        <row r="283">
          <cell r="C283">
            <v>38045</v>
          </cell>
          <cell r="D283" t="str">
            <v>ThuÕ ®­îc khÊu trõ</v>
          </cell>
          <cell r="E283">
            <v>1331</v>
          </cell>
          <cell r="F283">
            <v>111</v>
          </cell>
          <cell r="G283">
            <v>1882500</v>
          </cell>
        </row>
        <row r="284">
          <cell r="B284" t="str">
            <v>pc74</v>
          </cell>
          <cell r="C284">
            <v>38046</v>
          </cell>
          <cell r="D284" t="str">
            <v>NhËp kho nhiªn liÖu</v>
          </cell>
          <cell r="E284">
            <v>152</v>
          </cell>
          <cell r="F284">
            <v>111</v>
          </cell>
          <cell r="G284">
            <v>13062850</v>
          </cell>
        </row>
        <row r="285">
          <cell r="C285">
            <v>38046</v>
          </cell>
          <cell r="D285" t="str">
            <v>ThuÕ ®­îc khÊu trõ</v>
          </cell>
          <cell r="E285">
            <v>1331</v>
          </cell>
          <cell r="F285">
            <v>111</v>
          </cell>
          <cell r="G285">
            <v>1212650</v>
          </cell>
        </row>
        <row r="286">
          <cell r="C286">
            <v>38046</v>
          </cell>
          <cell r="D286" t="str">
            <v>XuÊt NL phôc vô SX</v>
          </cell>
          <cell r="E286">
            <v>154</v>
          </cell>
          <cell r="F286">
            <v>152</v>
          </cell>
          <cell r="G286">
            <v>13062850</v>
          </cell>
        </row>
        <row r="287">
          <cell r="B287" t="str">
            <v>pc75</v>
          </cell>
          <cell r="C287">
            <v>38046</v>
          </cell>
          <cell r="D287" t="str">
            <v>Tr¶ tiÒn ®iÖn tho¹i thÎ qu¶n ®èc</v>
          </cell>
          <cell r="E287">
            <v>6422</v>
          </cell>
          <cell r="F287">
            <v>111</v>
          </cell>
          <cell r="G287">
            <v>454455</v>
          </cell>
        </row>
        <row r="288">
          <cell r="C288">
            <v>38046</v>
          </cell>
          <cell r="D288" t="str">
            <v>ThuÕ ®­îc khÊu trõ</v>
          </cell>
          <cell r="E288">
            <v>1331</v>
          </cell>
          <cell r="F288">
            <v>111</v>
          </cell>
          <cell r="G288">
            <v>45455</v>
          </cell>
        </row>
        <row r="289">
          <cell r="B289" t="str">
            <v>pc76</v>
          </cell>
          <cell r="C289">
            <v>38046</v>
          </cell>
          <cell r="D289" t="str">
            <v>Thanh to¸n tiÒn mua x¨ng + ®å dïng VP</v>
          </cell>
          <cell r="E289">
            <v>6422</v>
          </cell>
          <cell r="F289">
            <v>111</v>
          </cell>
          <cell r="G289">
            <v>1089500</v>
          </cell>
        </row>
        <row r="290">
          <cell r="C290">
            <v>38046</v>
          </cell>
          <cell r="D290" t="str">
            <v>ThuÕ ®­îc khÊu trõ</v>
          </cell>
          <cell r="E290">
            <v>1331</v>
          </cell>
          <cell r="F290">
            <v>111</v>
          </cell>
          <cell r="G290">
            <v>69500</v>
          </cell>
        </row>
        <row r="291">
          <cell r="B291" t="str">
            <v>h®92098</v>
          </cell>
          <cell r="C291">
            <v>38046</v>
          </cell>
          <cell r="D291" t="str">
            <v>Mua c­íc xóc hµng tiªu thôT. HiÕu</v>
          </cell>
          <cell r="E291">
            <v>6421</v>
          </cell>
          <cell r="F291">
            <v>331</v>
          </cell>
          <cell r="G291">
            <v>40001500</v>
          </cell>
        </row>
        <row r="292">
          <cell r="C292">
            <v>38046</v>
          </cell>
          <cell r="D292" t="str">
            <v>Mua c­íc xóc p.vô m.nghiÒn 13587x3500</v>
          </cell>
          <cell r="E292">
            <v>154</v>
          </cell>
          <cell r="F292">
            <v>331</v>
          </cell>
          <cell r="G292">
            <v>47554500</v>
          </cell>
        </row>
        <row r="293">
          <cell r="C293">
            <v>38046</v>
          </cell>
          <cell r="D293" t="str">
            <v>ThuÕ ®­îc khÊu trõ</v>
          </cell>
          <cell r="E293">
            <v>1331</v>
          </cell>
          <cell r="F293">
            <v>331</v>
          </cell>
          <cell r="G293">
            <v>4377800</v>
          </cell>
        </row>
        <row r="294">
          <cell r="B294" t="str">
            <v>h® 92100</v>
          </cell>
          <cell r="C294">
            <v>38046</v>
          </cell>
          <cell r="D294" t="str">
            <v>Mua c­íc VT Cty T.hiÕu KT - b·i x48</v>
          </cell>
          <cell r="E294">
            <v>154</v>
          </cell>
          <cell r="F294">
            <v>331</v>
          </cell>
          <cell r="G294">
            <v>163044000</v>
          </cell>
        </row>
        <row r="295">
          <cell r="C295">
            <v>38046</v>
          </cell>
          <cell r="D295" t="str">
            <v>C­íc vËn t¶i tiªu thô b·i - m¸ng rãt</v>
          </cell>
          <cell r="E295">
            <v>6421</v>
          </cell>
          <cell r="F295">
            <v>331</v>
          </cell>
          <cell r="G295">
            <v>97146500</v>
          </cell>
        </row>
        <row r="296">
          <cell r="C296">
            <v>38046</v>
          </cell>
          <cell r="D296" t="str">
            <v>ThuÕ ®­îc khÊu trõ</v>
          </cell>
          <cell r="E296">
            <v>1331</v>
          </cell>
          <cell r="F296">
            <v>331</v>
          </cell>
          <cell r="G296">
            <v>13009525</v>
          </cell>
        </row>
        <row r="297">
          <cell r="B297" t="str">
            <v>pc..</v>
          </cell>
          <cell r="C297">
            <v>38046</v>
          </cell>
          <cell r="D297" t="str">
            <v>Thanh to¸n tiÒn c­íc BX,Vt Cty T. HiÕu</v>
          </cell>
          <cell r="E297">
            <v>331</v>
          </cell>
          <cell r="F297">
            <v>111</v>
          </cell>
          <cell r="G297">
            <v>195133825</v>
          </cell>
        </row>
        <row r="298">
          <cell r="B298" t="str">
            <v>sæ l­¬ng</v>
          </cell>
          <cell r="C298">
            <v>38046</v>
          </cell>
          <cell r="D298" t="str">
            <v>L­¬ng ph¶i tr¶ tæ ®¸nh tÈy 16344x600</v>
          </cell>
          <cell r="E298">
            <v>6421</v>
          </cell>
          <cell r="F298">
            <v>334</v>
          </cell>
          <cell r="G298">
            <v>9806400</v>
          </cell>
        </row>
        <row r="299">
          <cell r="C299">
            <v>38046</v>
          </cell>
          <cell r="D299" t="str">
            <v>Lu¬ng ph¶i tr¶ khèi SX</v>
          </cell>
          <cell r="E299">
            <v>154</v>
          </cell>
          <cell r="F299">
            <v>334</v>
          </cell>
          <cell r="G299">
            <v>32884000</v>
          </cell>
        </row>
        <row r="300">
          <cell r="C300">
            <v>38046</v>
          </cell>
          <cell r="D300" t="str">
            <v>L­¬ng ph¶i tr¶ khèi qu¶n lý th¸ng 2/04</v>
          </cell>
          <cell r="E300">
            <v>6422</v>
          </cell>
          <cell r="F300">
            <v>334</v>
          </cell>
          <cell r="G300">
            <v>23163000</v>
          </cell>
        </row>
        <row r="301">
          <cell r="B301" t="str">
            <v>pc..</v>
          </cell>
          <cell r="C301">
            <v>38046</v>
          </cell>
          <cell r="D301" t="str">
            <v>Chi l­¬ng toµn Cty</v>
          </cell>
          <cell r="E301">
            <v>334</v>
          </cell>
          <cell r="F301">
            <v>111</v>
          </cell>
          <cell r="G301">
            <v>65853400</v>
          </cell>
        </row>
        <row r="302">
          <cell r="C302">
            <v>38046</v>
          </cell>
          <cell r="D302" t="str">
            <v>Mua ®¸ xÝt ®åi nhµ A. Thµnh</v>
          </cell>
          <cell r="E302">
            <v>152</v>
          </cell>
          <cell r="F302">
            <v>111</v>
          </cell>
          <cell r="G302">
            <v>15770000</v>
          </cell>
        </row>
        <row r="303">
          <cell r="C303">
            <v>38046</v>
          </cell>
          <cell r="D303" t="str">
            <v>ThuÕ tµi nguyªn ph¶i nép</v>
          </cell>
          <cell r="E303">
            <v>6422</v>
          </cell>
          <cell r="F303">
            <v>3336</v>
          </cell>
          <cell r="G303">
            <v>2717400</v>
          </cell>
        </row>
        <row r="304">
          <cell r="C304">
            <v>38046</v>
          </cell>
          <cell r="D304" t="str">
            <v>TrÝch khÊu hao TSC§ n¬i s¶n xuÊt</v>
          </cell>
          <cell r="E304">
            <v>154</v>
          </cell>
          <cell r="F304">
            <v>214</v>
          </cell>
          <cell r="G304">
            <v>3798000</v>
          </cell>
        </row>
        <row r="305">
          <cell r="C305">
            <v>38046</v>
          </cell>
          <cell r="D305" t="str">
            <v>TrÝch khÊu hao TSC§ sö dông trong QL</v>
          </cell>
          <cell r="E305">
            <v>6422</v>
          </cell>
          <cell r="F305">
            <v>214</v>
          </cell>
          <cell r="G305">
            <v>3200000</v>
          </cell>
        </row>
        <row r="306">
          <cell r="C306">
            <v>38046</v>
          </cell>
          <cell r="D306" t="str">
            <v xml:space="preserve"> XuÊt nguyªn liÖu ®¸ chÕ biÕn=13587 m3</v>
          </cell>
          <cell r="E306">
            <v>154</v>
          </cell>
          <cell r="F306">
            <v>152</v>
          </cell>
          <cell r="G306">
            <v>67935000</v>
          </cell>
        </row>
        <row r="307">
          <cell r="C307">
            <v>38046</v>
          </cell>
          <cell r="D307" t="str">
            <v>NhËp  thµnh phÊm ®¸ ( ®· CBiÕn) =13587 m3</v>
          </cell>
          <cell r="E307">
            <v>155</v>
          </cell>
          <cell r="F307">
            <v>154</v>
          </cell>
          <cell r="G307">
            <v>405144897</v>
          </cell>
        </row>
        <row r="308">
          <cell r="C308">
            <v>38046</v>
          </cell>
          <cell r="D308" t="str">
            <v>XuÊt kho tiªu thô 16344 tÊn=11272 m3</v>
          </cell>
          <cell r="E308">
            <v>6321</v>
          </cell>
          <cell r="F308">
            <v>155</v>
          </cell>
        </row>
        <row r="309">
          <cell r="D309" t="str">
            <v>(95685213+410778297)/(2825+13587)*11272</v>
          </cell>
          <cell r="G309" t="str">
            <v/>
          </cell>
        </row>
        <row r="310">
          <cell r="C310">
            <v>38046</v>
          </cell>
          <cell r="D310" t="str">
            <v>ChuyÓn VAT khÊu trõ sang ph¶i nép</v>
          </cell>
          <cell r="E310">
            <v>3331</v>
          </cell>
          <cell r="F310">
            <v>1331</v>
          </cell>
          <cell r="G310">
            <v>27586445</v>
          </cell>
        </row>
        <row r="311">
          <cell r="E311" t="str">
            <v>tc</v>
          </cell>
        </row>
        <row r="312">
          <cell r="D312" t="str">
            <v>Céng ph¸t sinh th¸ng 02</v>
          </cell>
          <cell r="E312" t="str">
            <v>tc</v>
          </cell>
        </row>
        <row r="313">
          <cell r="D313" t="str">
            <v>D­ cuèi th¸ng 02</v>
          </cell>
          <cell r="E313" t="str">
            <v>tc</v>
          </cell>
        </row>
        <row r="314">
          <cell r="E314" t="str">
            <v>tc</v>
          </cell>
        </row>
        <row r="315">
          <cell r="D315" t="str">
            <v>Th¸ng 3/2004</v>
          </cell>
          <cell r="E315" t="str">
            <v>tc</v>
          </cell>
        </row>
        <row r="316">
          <cell r="B316" t="str">
            <v>sæ nh</v>
          </cell>
          <cell r="C316">
            <v>38048</v>
          </cell>
          <cell r="D316" t="str">
            <v>Cty Quang Dòng tr¶ tiÒn qua NH</v>
          </cell>
          <cell r="E316">
            <v>112</v>
          </cell>
          <cell r="F316">
            <v>131</v>
          </cell>
          <cell r="G316">
            <v>100000000</v>
          </cell>
        </row>
        <row r="317">
          <cell r="B317" t="str">
            <v>pt01/03</v>
          </cell>
          <cell r="C317">
            <v>38048</v>
          </cell>
          <cell r="D317" t="str">
            <v>TuyÕt rót tiÒn Nh vÒ nhËp quü</v>
          </cell>
          <cell r="E317">
            <v>111</v>
          </cell>
          <cell r="F317">
            <v>112</v>
          </cell>
          <cell r="G317">
            <v>100000000</v>
          </cell>
        </row>
        <row r="318">
          <cell r="C318">
            <v>38048</v>
          </cell>
          <cell r="D318" t="str">
            <v>NhËp kho nhiªn liÖu</v>
          </cell>
          <cell r="E318">
            <v>152</v>
          </cell>
          <cell r="F318">
            <v>111</v>
          </cell>
          <cell r="G318">
            <v>2553000</v>
          </cell>
        </row>
        <row r="319">
          <cell r="C319">
            <v>38048</v>
          </cell>
          <cell r="D319" t="str">
            <v>ThuÕ ®­îc khÊu trõ</v>
          </cell>
          <cell r="E319">
            <v>1331</v>
          </cell>
          <cell r="F319">
            <v>111</v>
          </cell>
          <cell r="G319">
            <v>237000</v>
          </cell>
        </row>
        <row r="320">
          <cell r="C320">
            <v>38048</v>
          </cell>
          <cell r="D320" t="str">
            <v>XuÊt NL phôc vô SX</v>
          </cell>
          <cell r="E320">
            <v>154</v>
          </cell>
          <cell r="F320">
            <v>152</v>
          </cell>
          <cell r="G320">
            <v>2553000</v>
          </cell>
        </row>
        <row r="321">
          <cell r="C321">
            <v>38048</v>
          </cell>
          <cell r="D321" t="str">
            <v>Thanh to¸n tiÒn DV chuyÓn th­ cho KH</v>
          </cell>
          <cell r="E321">
            <v>6422</v>
          </cell>
          <cell r="F321">
            <v>111</v>
          </cell>
          <cell r="G321">
            <v>31000</v>
          </cell>
        </row>
        <row r="322">
          <cell r="C322">
            <v>38050</v>
          </cell>
          <cell r="D322" t="str">
            <v>Mua b¶o hé lao ®éng trang bÞ CN</v>
          </cell>
          <cell r="E322">
            <v>154</v>
          </cell>
          <cell r="F322">
            <v>111</v>
          </cell>
          <cell r="G322">
            <v>1120000</v>
          </cell>
        </row>
        <row r="323">
          <cell r="C323">
            <v>38052</v>
          </cell>
          <cell r="D323" t="str">
            <v>Mua dÇu phôc vô SX</v>
          </cell>
          <cell r="E323">
            <v>154</v>
          </cell>
          <cell r="F323">
            <v>111</v>
          </cell>
          <cell r="G323">
            <v>578680</v>
          </cell>
        </row>
        <row r="324">
          <cell r="C324">
            <v>38052</v>
          </cell>
          <cell r="D324" t="str">
            <v>ThuÕ ®­îc khÊu trõ</v>
          </cell>
          <cell r="E324">
            <v>1331</v>
          </cell>
          <cell r="F324">
            <v>111</v>
          </cell>
          <cell r="G324">
            <v>53720</v>
          </cell>
        </row>
        <row r="325">
          <cell r="C325">
            <v>38052</v>
          </cell>
          <cell r="D325" t="str">
            <v>TT tiÒn mua vËt t­ m¸y nghiÒn+ dÇu ..</v>
          </cell>
          <cell r="E325">
            <v>154</v>
          </cell>
          <cell r="F325">
            <v>111</v>
          </cell>
          <cell r="G325">
            <v>1254300</v>
          </cell>
        </row>
        <row r="326">
          <cell r="C326">
            <v>38052</v>
          </cell>
          <cell r="D326" t="str">
            <v>ThuÕ ®­îc khÊu trõ</v>
          </cell>
          <cell r="E326">
            <v>1331</v>
          </cell>
          <cell r="F326">
            <v>111</v>
          </cell>
          <cell r="G326">
            <v>23700</v>
          </cell>
        </row>
        <row r="327">
          <cell r="C327">
            <v>38054</v>
          </cell>
          <cell r="D327" t="str">
            <v>TT tiÒn ®iÖn tho¹i thÎ c«ng tr­êng</v>
          </cell>
          <cell r="E327">
            <v>6422</v>
          </cell>
          <cell r="F327">
            <v>111</v>
          </cell>
          <cell r="G327">
            <v>181818</v>
          </cell>
        </row>
        <row r="328">
          <cell r="C328">
            <v>38054</v>
          </cell>
          <cell r="D328" t="str">
            <v>ThuÕ ®­îc khÊu trõ</v>
          </cell>
          <cell r="E328">
            <v>1331</v>
          </cell>
          <cell r="F328">
            <v>111</v>
          </cell>
          <cell r="G328">
            <v>18182</v>
          </cell>
        </row>
        <row r="329">
          <cell r="C329">
            <v>38054</v>
          </cell>
          <cell r="D329" t="str">
            <v>Tt tiÒn mua ®å dïng VP + thuª xe ®i c t¸c</v>
          </cell>
          <cell r="E329">
            <v>6422</v>
          </cell>
          <cell r="F329">
            <v>111</v>
          </cell>
          <cell r="G329">
            <v>2735429</v>
          </cell>
        </row>
        <row r="330">
          <cell r="C330">
            <v>38054</v>
          </cell>
          <cell r="D330" t="str">
            <v>ThuÕ ®­îc khÊu trõ</v>
          </cell>
          <cell r="E330">
            <v>1331</v>
          </cell>
          <cell r="F330">
            <v>111</v>
          </cell>
          <cell r="G330">
            <v>28571</v>
          </cell>
        </row>
        <row r="331">
          <cell r="C331">
            <v>38055</v>
          </cell>
          <cell r="D331" t="str">
            <v>Thanh to¸n tiÒn mua x¨ng + lÖ phÝ cÇu phµ</v>
          </cell>
          <cell r="E331">
            <v>6422</v>
          </cell>
          <cell r="F331">
            <v>111</v>
          </cell>
          <cell r="G331">
            <v>1776060</v>
          </cell>
        </row>
        <row r="332">
          <cell r="C332">
            <v>38055</v>
          </cell>
          <cell r="D332" t="str">
            <v>ThuÕ ®­îc khÊu trõ</v>
          </cell>
          <cell r="E332">
            <v>1331</v>
          </cell>
          <cell r="F332">
            <v>111</v>
          </cell>
          <cell r="G332">
            <v>149940</v>
          </cell>
        </row>
        <row r="333">
          <cell r="C333">
            <v>38055</v>
          </cell>
          <cell r="D333" t="str">
            <v>NhËp kho nhiªn liÖu</v>
          </cell>
          <cell r="E333">
            <v>152</v>
          </cell>
          <cell r="F333">
            <v>111</v>
          </cell>
          <cell r="G333">
            <v>2663000</v>
          </cell>
        </row>
        <row r="334">
          <cell r="C334">
            <v>38055</v>
          </cell>
          <cell r="D334" t="str">
            <v>ThuÕ ®­îc khÊu trõ</v>
          </cell>
          <cell r="E334">
            <v>1331</v>
          </cell>
          <cell r="F334">
            <v>111</v>
          </cell>
          <cell r="G334">
            <v>248300</v>
          </cell>
        </row>
        <row r="335">
          <cell r="C335">
            <v>38055</v>
          </cell>
          <cell r="D335" t="str">
            <v>XuÊt NL phôc vô SX</v>
          </cell>
          <cell r="E335">
            <v>154</v>
          </cell>
          <cell r="F335">
            <v>152</v>
          </cell>
          <cell r="G335">
            <v>2663000</v>
          </cell>
        </row>
        <row r="336">
          <cell r="B336" t="str">
            <v>pt 02</v>
          </cell>
          <cell r="C336">
            <v>38056</v>
          </cell>
          <cell r="D336" t="str">
            <v>Cty V­¬ng Long tr¶ tiÒn</v>
          </cell>
          <cell r="E336">
            <v>111</v>
          </cell>
          <cell r="F336">
            <v>131</v>
          </cell>
          <cell r="G336">
            <v>100000000</v>
          </cell>
        </row>
        <row r="337">
          <cell r="C337">
            <v>38057</v>
          </cell>
          <cell r="D337" t="str">
            <v>TT tiÒn mua m¸y nghiÒn ®¸ + bóa ®Ëp</v>
          </cell>
          <cell r="E337">
            <v>153</v>
          </cell>
          <cell r="F337">
            <v>111</v>
          </cell>
          <cell r="G337">
            <v>10724000</v>
          </cell>
        </row>
        <row r="338">
          <cell r="B338" t="str">
            <v>xk</v>
          </cell>
          <cell r="C338">
            <v>38057</v>
          </cell>
          <cell r="D338" t="str">
            <v>XuÊt cho bé phËn s¶n xuÊt</v>
          </cell>
          <cell r="E338">
            <v>154</v>
          </cell>
          <cell r="F338">
            <v>153</v>
          </cell>
          <cell r="G338">
            <v>10724000</v>
          </cell>
        </row>
        <row r="339">
          <cell r="C339">
            <v>38057</v>
          </cell>
          <cell r="D339" t="str">
            <v>In thiÕp chóc mõng + thuª xe ®i c. t¸c</v>
          </cell>
          <cell r="E339">
            <v>6422</v>
          </cell>
          <cell r="F339">
            <v>111</v>
          </cell>
          <cell r="G339">
            <v>667143</v>
          </cell>
        </row>
        <row r="340">
          <cell r="C340">
            <v>38057</v>
          </cell>
          <cell r="D340" t="str">
            <v>ThuÕ ®­îc khÊu trõ</v>
          </cell>
          <cell r="E340">
            <v>1331</v>
          </cell>
          <cell r="F340">
            <v>111</v>
          </cell>
          <cell r="G340">
            <v>22857</v>
          </cell>
        </row>
        <row r="341">
          <cell r="C341">
            <v>38061</v>
          </cell>
          <cell r="D341" t="str">
            <v>T¹m øng tr¶ tiÒn Cty Hoµng tuÊn</v>
          </cell>
          <cell r="E341">
            <v>331</v>
          </cell>
          <cell r="F341">
            <v>111</v>
          </cell>
          <cell r="G341">
            <v>150000000</v>
          </cell>
        </row>
        <row r="342">
          <cell r="C342">
            <v>38062</v>
          </cell>
          <cell r="D342" t="str">
            <v>Nép tiÒn ®iÖn VP th¸ng 2/04</v>
          </cell>
          <cell r="E342">
            <v>6422</v>
          </cell>
          <cell r="F342">
            <v>111</v>
          </cell>
          <cell r="G342">
            <v>288574</v>
          </cell>
        </row>
        <row r="343">
          <cell r="C343">
            <v>38063</v>
          </cell>
          <cell r="D343" t="str">
            <v>TT tiÒn mua x¨ng + thuª xe ®i c. t¸c</v>
          </cell>
          <cell r="E343">
            <v>6422</v>
          </cell>
          <cell r="F343">
            <v>111</v>
          </cell>
          <cell r="G343">
            <v>531429</v>
          </cell>
        </row>
        <row r="344">
          <cell r="C344">
            <v>38063</v>
          </cell>
          <cell r="D344" t="str">
            <v>ThuÕ ®­îc khÊu trõ</v>
          </cell>
          <cell r="E344">
            <v>1331</v>
          </cell>
          <cell r="F344">
            <v>111</v>
          </cell>
          <cell r="G344">
            <v>8571</v>
          </cell>
        </row>
        <row r="345">
          <cell r="C345">
            <v>38063</v>
          </cell>
          <cell r="D345" t="str">
            <v>Mua VPP</v>
          </cell>
          <cell r="E345">
            <v>6422</v>
          </cell>
          <cell r="F345">
            <v>111</v>
          </cell>
          <cell r="G345">
            <v>578000</v>
          </cell>
        </row>
        <row r="346">
          <cell r="C346">
            <v>38063</v>
          </cell>
          <cell r="D346" t="str">
            <v>TT tiÒn mua x¨ng + LP cÇu phµ</v>
          </cell>
          <cell r="E346">
            <v>6422</v>
          </cell>
          <cell r="F346">
            <v>111</v>
          </cell>
          <cell r="G346">
            <v>1098500</v>
          </cell>
        </row>
        <row r="347">
          <cell r="C347">
            <v>38063</v>
          </cell>
          <cell r="D347" t="str">
            <v>ThuÕ ®­îc khÊu trõ</v>
          </cell>
          <cell r="E347">
            <v>1331</v>
          </cell>
          <cell r="F347">
            <v>111</v>
          </cell>
          <cell r="G347">
            <v>83500</v>
          </cell>
        </row>
        <row r="348">
          <cell r="B348" t="str">
            <v>h® 32456</v>
          </cell>
          <cell r="C348">
            <v>38066</v>
          </cell>
          <cell r="D348" t="str">
            <v>XuÊt b¸n ®¸ xÝt cho Cty Quang Dòng</v>
          </cell>
          <cell r="E348">
            <v>131</v>
          </cell>
          <cell r="F348">
            <v>511</v>
          </cell>
          <cell r="G348">
            <v>34285600</v>
          </cell>
        </row>
        <row r="349">
          <cell r="C349">
            <v>38066</v>
          </cell>
          <cell r="D349" t="str">
            <v>ThuÕ VAT ph¶i nép</v>
          </cell>
          <cell r="E349">
            <v>131</v>
          </cell>
          <cell r="F349">
            <v>3331</v>
          </cell>
          <cell r="G349">
            <v>1714400</v>
          </cell>
        </row>
        <row r="350">
          <cell r="C350">
            <v>38068</v>
          </cell>
          <cell r="D350" t="str">
            <v>TT tiÒn mu nhioªn liÖu phôc vô Sx</v>
          </cell>
          <cell r="E350">
            <v>154</v>
          </cell>
          <cell r="F350">
            <v>111</v>
          </cell>
          <cell r="G350">
            <v>842490</v>
          </cell>
        </row>
        <row r="351">
          <cell r="C351">
            <v>38068</v>
          </cell>
          <cell r="D351" t="str">
            <v>ThuÕ ®­îc khÊu trõ</v>
          </cell>
          <cell r="E351">
            <v>1331</v>
          </cell>
          <cell r="F351">
            <v>111</v>
          </cell>
          <cell r="G351">
            <v>78210</v>
          </cell>
        </row>
        <row r="352">
          <cell r="C352">
            <v>38063</v>
          </cell>
          <cell r="D352" t="str">
            <v>TT tiÒn mua CCDC phôc vô Sx</v>
          </cell>
          <cell r="E352">
            <v>154</v>
          </cell>
          <cell r="F352">
            <v>111</v>
          </cell>
          <cell r="G352">
            <v>4957640</v>
          </cell>
        </row>
        <row r="353">
          <cell r="C353">
            <v>38069</v>
          </cell>
          <cell r="D353" t="str">
            <v>TT tiÒn mua x¨ng +LP cÇu phµ</v>
          </cell>
          <cell r="E353">
            <v>6422</v>
          </cell>
          <cell r="F353">
            <v>111</v>
          </cell>
          <cell r="G353">
            <v>1033858</v>
          </cell>
        </row>
        <row r="354">
          <cell r="C354">
            <v>38069</v>
          </cell>
          <cell r="D354" t="str">
            <v>ThuÕ ®­îc khÊu trõ</v>
          </cell>
          <cell r="E354">
            <v>1331</v>
          </cell>
          <cell r="F354">
            <v>111</v>
          </cell>
          <cell r="G354">
            <v>88342</v>
          </cell>
        </row>
        <row r="355">
          <cell r="B355" t="str">
            <v>pt03</v>
          </cell>
          <cell r="C355">
            <v>38069</v>
          </cell>
          <cell r="D355" t="str">
            <v>Cty V­¬ng Long tr¶ tiÒn</v>
          </cell>
          <cell r="E355">
            <v>111</v>
          </cell>
          <cell r="F355">
            <v>131</v>
          </cell>
          <cell r="G355">
            <v>150000000</v>
          </cell>
        </row>
        <row r="356">
          <cell r="C356">
            <v>38071</v>
          </cell>
          <cell r="D356" t="str">
            <v>Nép tiÒn ®iÖn tho¹i VP th¸ng 2/04</v>
          </cell>
          <cell r="E356">
            <v>6422</v>
          </cell>
          <cell r="F356">
            <v>111</v>
          </cell>
          <cell r="G356">
            <v>1272803</v>
          </cell>
        </row>
        <row r="357">
          <cell r="C357">
            <v>38071</v>
          </cell>
          <cell r="D357" t="str">
            <v>ThuÕ ®­îc khÊu trõ</v>
          </cell>
          <cell r="E357">
            <v>1331</v>
          </cell>
          <cell r="F357">
            <v>111</v>
          </cell>
          <cell r="G357">
            <v>107975</v>
          </cell>
        </row>
        <row r="358">
          <cell r="C358">
            <v>38072</v>
          </cell>
          <cell r="D358" t="str">
            <v>Mua VPP</v>
          </cell>
          <cell r="E358">
            <v>6422</v>
          </cell>
          <cell r="F358">
            <v>111</v>
          </cell>
          <cell r="G358">
            <v>147000</v>
          </cell>
        </row>
        <row r="359">
          <cell r="B359" t="str">
            <v>sæ nh</v>
          </cell>
          <cell r="C359">
            <v>38075</v>
          </cell>
          <cell r="D359" t="str">
            <v>Cty Ph­¬ng Trung tr¶ tiÒn qua NH</v>
          </cell>
          <cell r="E359">
            <v>112</v>
          </cell>
          <cell r="F359">
            <v>131</v>
          </cell>
          <cell r="G359">
            <v>50000000</v>
          </cell>
        </row>
        <row r="360">
          <cell r="C360">
            <v>38076</v>
          </cell>
          <cell r="D360" t="str">
            <v>Mua 01 quyÓn s¸ch "chÝnh phñ VN"</v>
          </cell>
          <cell r="E360">
            <v>6422</v>
          </cell>
          <cell r="F360">
            <v>111</v>
          </cell>
          <cell r="G360">
            <v>285000</v>
          </cell>
        </row>
        <row r="361">
          <cell r="C361">
            <v>38076</v>
          </cell>
          <cell r="D361" t="str">
            <v>Mua Nhiªn liÖu phôc vô SX</v>
          </cell>
          <cell r="E361">
            <v>154</v>
          </cell>
          <cell r="F361">
            <v>111</v>
          </cell>
          <cell r="G361">
            <v>999925</v>
          </cell>
        </row>
        <row r="362">
          <cell r="C362">
            <v>38076</v>
          </cell>
          <cell r="D362" t="str">
            <v>ThuÕ ®­îc khÊu trõ</v>
          </cell>
          <cell r="E362">
            <v>1331</v>
          </cell>
          <cell r="F362">
            <v>111</v>
          </cell>
          <cell r="G362">
            <v>92825</v>
          </cell>
        </row>
        <row r="363">
          <cell r="B363" t="str">
            <v>h®32310</v>
          </cell>
          <cell r="C363">
            <v>38076</v>
          </cell>
          <cell r="D363" t="str">
            <v>Mua c­íc BX, pvô m. nghiÒn c. ty H.TuÊn</v>
          </cell>
          <cell r="E363">
            <v>154</v>
          </cell>
          <cell r="F363">
            <v>331</v>
          </cell>
          <cell r="G363">
            <v>17794000</v>
          </cell>
        </row>
        <row r="364">
          <cell r="C364">
            <v>38076</v>
          </cell>
          <cell r="D364" t="str">
            <v>c­íc xóc NK t¹i khai tr­êng</v>
          </cell>
          <cell r="E364">
            <v>154</v>
          </cell>
          <cell r="F364">
            <v>331</v>
          </cell>
          <cell r="G364">
            <v>20336000</v>
          </cell>
        </row>
        <row r="365">
          <cell r="C365">
            <v>38076</v>
          </cell>
          <cell r="D365" t="str">
            <v>C­íc vËn t¶i hµ tu - b·i x48</v>
          </cell>
          <cell r="E365">
            <v>154</v>
          </cell>
          <cell r="F365">
            <v>331</v>
          </cell>
          <cell r="G365">
            <v>61008000</v>
          </cell>
        </row>
        <row r="366">
          <cell r="C366">
            <v>38076</v>
          </cell>
          <cell r="D366" t="str">
            <v>C­íc xóc ®Êt ®¸ km8</v>
          </cell>
          <cell r="E366">
            <v>6322</v>
          </cell>
          <cell r="F366">
            <v>331</v>
          </cell>
          <cell r="G366">
            <v>102307400</v>
          </cell>
        </row>
        <row r="367">
          <cell r="C367">
            <v>38076</v>
          </cell>
          <cell r="D367" t="str">
            <v>C­íc m¸y g¹t..</v>
          </cell>
          <cell r="E367">
            <v>6322</v>
          </cell>
          <cell r="F367">
            <v>331</v>
          </cell>
          <cell r="G367">
            <v>35190000</v>
          </cell>
        </row>
        <row r="368">
          <cell r="C368">
            <v>38076</v>
          </cell>
          <cell r="D368" t="str">
            <v>ThuÕ ®­îc khÊu trõ</v>
          </cell>
          <cell r="E368">
            <v>1331</v>
          </cell>
          <cell r="F368">
            <v>331</v>
          </cell>
          <cell r="G368">
            <v>11831770</v>
          </cell>
        </row>
        <row r="369">
          <cell r="B369" t="str">
            <v>pc..</v>
          </cell>
          <cell r="C369">
            <v>38076</v>
          </cell>
          <cell r="D369" t="str">
            <v>TT tiÒn c­íc BX, VT Cty Hoµng TuÊn</v>
          </cell>
          <cell r="E369">
            <v>331</v>
          </cell>
          <cell r="F369">
            <v>111</v>
          </cell>
          <cell r="G369">
            <v>98467170</v>
          </cell>
        </row>
        <row r="370">
          <cell r="B370" t="str">
            <v>Sæ quü</v>
          </cell>
          <cell r="C370">
            <v>38077</v>
          </cell>
          <cell r="D370" t="str">
            <v>Chi nh¸nh Fancon tr¶ tiÒn</v>
          </cell>
          <cell r="E370">
            <v>111</v>
          </cell>
          <cell r="F370">
            <v>131</v>
          </cell>
          <cell r="G370">
            <v>38420000</v>
          </cell>
        </row>
        <row r="371">
          <cell r="C371">
            <v>38077</v>
          </cell>
          <cell r="D371" t="str">
            <v>§Æt b¸o v¨n phßng</v>
          </cell>
          <cell r="E371">
            <v>6422</v>
          </cell>
          <cell r="F371">
            <v>111</v>
          </cell>
          <cell r="G371">
            <v>30000</v>
          </cell>
        </row>
        <row r="372">
          <cell r="C372">
            <v>38077</v>
          </cell>
          <cell r="D372" t="str">
            <v>TT tiÒn mua x¨ng + LP cÇu phµ</v>
          </cell>
          <cell r="E372">
            <v>6422</v>
          </cell>
          <cell r="F372">
            <v>111</v>
          </cell>
          <cell r="G372">
            <v>1091500</v>
          </cell>
        </row>
        <row r="373">
          <cell r="C373">
            <v>38077</v>
          </cell>
          <cell r="D373" t="str">
            <v>ThuÕ ®­îc khÊu trõ</v>
          </cell>
          <cell r="E373">
            <v>1331</v>
          </cell>
          <cell r="F373">
            <v>111</v>
          </cell>
          <cell r="G373">
            <v>94500</v>
          </cell>
        </row>
        <row r="374">
          <cell r="B374" t="str">
            <v>pt 04/03</v>
          </cell>
          <cell r="C374">
            <v>38077</v>
          </cell>
          <cell r="D374" t="str">
            <v>Cty V­¬ng Long tr¶ tiÒn</v>
          </cell>
          <cell r="E374">
            <v>111</v>
          </cell>
          <cell r="F374">
            <v>131</v>
          </cell>
          <cell r="G374">
            <v>110561600</v>
          </cell>
        </row>
        <row r="375">
          <cell r="C375">
            <v>38077</v>
          </cell>
          <cell r="D375" t="str">
            <v>TT tiÒn ®iÖn tho¹i thÎ  Q§ c«ng tr­êng</v>
          </cell>
          <cell r="E375">
            <v>6422</v>
          </cell>
          <cell r="F375">
            <v>111</v>
          </cell>
          <cell r="G375">
            <v>454545</v>
          </cell>
        </row>
        <row r="376">
          <cell r="C376">
            <v>38077</v>
          </cell>
          <cell r="D376" t="str">
            <v>ThuÕ ®­îc khÊu trõ</v>
          </cell>
          <cell r="E376">
            <v>1331</v>
          </cell>
          <cell r="F376">
            <v>111</v>
          </cell>
          <cell r="G376">
            <v>45455</v>
          </cell>
        </row>
        <row r="377">
          <cell r="C377">
            <v>38077</v>
          </cell>
          <cell r="D377" t="str">
            <v>TT tiÒn ®iÖn tho¹i thÎ cho PG§</v>
          </cell>
          <cell r="E377">
            <v>6422</v>
          </cell>
          <cell r="F377">
            <v>111</v>
          </cell>
          <cell r="G377">
            <v>272727</v>
          </cell>
        </row>
        <row r="378">
          <cell r="C378">
            <v>38077</v>
          </cell>
          <cell r="D378" t="str">
            <v>ThuÕ ®­îc khÊu trõ</v>
          </cell>
          <cell r="E378">
            <v>1331</v>
          </cell>
          <cell r="F378">
            <v>111</v>
          </cell>
          <cell r="G378">
            <v>27273</v>
          </cell>
        </row>
        <row r="379">
          <cell r="C379">
            <v>38077</v>
          </cell>
          <cell r="D379" t="str">
            <v>NhËp kho nhiªn liÖu</v>
          </cell>
          <cell r="E379">
            <v>152</v>
          </cell>
          <cell r="F379">
            <v>111</v>
          </cell>
          <cell r="G379">
            <v>9573750</v>
          </cell>
        </row>
        <row r="380">
          <cell r="C380">
            <v>38077</v>
          </cell>
          <cell r="D380" t="str">
            <v>ThuÕ ®­îc khÊu trõ</v>
          </cell>
          <cell r="E380">
            <v>1331</v>
          </cell>
          <cell r="F380">
            <v>111</v>
          </cell>
          <cell r="G380">
            <v>888750</v>
          </cell>
        </row>
        <row r="381">
          <cell r="C381">
            <v>38077</v>
          </cell>
          <cell r="D381" t="str">
            <v>XuÊt NL phôc vô SX</v>
          </cell>
          <cell r="E381">
            <v>154</v>
          </cell>
          <cell r="F381">
            <v>152</v>
          </cell>
          <cell r="G381">
            <v>9573750</v>
          </cell>
        </row>
        <row r="382">
          <cell r="B382" t="str">
            <v>h®32457</v>
          </cell>
          <cell r="C382">
            <v>38077</v>
          </cell>
          <cell r="D382" t="str">
            <v>XuÊt b¸n ®¸ xÝt cho chi nh¸nh Fancon HP</v>
          </cell>
          <cell r="E382">
            <v>131</v>
          </cell>
          <cell r="F382">
            <v>511</v>
          </cell>
          <cell r="G382">
            <v>36590530</v>
          </cell>
        </row>
        <row r="383">
          <cell r="C383">
            <v>38077</v>
          </cell>
          <cell r="D383" t="str">
            <v>ThuÕ VAT ph¶i nép</v>
          </cell>
          <cell r="E383">
            <v>131</v>
          </cell>
          <cell r="F383">
            <v>3331</v>
          </cell>
          <cell r="G383">
            <v>1829470</v>
          </cell>
        </row>
        <row r="384">
          <cell r="B384" t="str">
            <v>h® 32458</v>
          </cell>
          <cell r="C384">
            <v>38077</v>
          </cell>
          <cell r="D384" t="str">
            <v>B¸n c­íc bèc xóc cho Cty V­¬ng Long</v>
          </cell>
          <cell r="E384">
            <v>131</v>
          </cell>
          <cell r="F384">
            <v>511</v>
          </cell>
          <cell r="G384">
            <v>143392000</v>
          </cell>
        </row>
        <row r="385">
          <cell r="C385">
            <v>38077</v>
          </cell>
          <cell r="D385" t="str">
            <v>ThuÕ VAT ph¶i nép</v>
          </cell>
          <cell r="E385">
            <v>131</v>
          </cell>
          <cell r="F385">
            <v>3331</v>
          </cell>
          <cell r="G385">
            <v>7169600</v>
          </cell>
        </row>
        <row r="386">
          <cell r="B386" t="str">
            <v>h® 32460</v>
          </cell>
          <cell r="C386">
            <v>38077</v>
          </cell>
          <cell r="D386" t="str">
            <v>B¸n c­íc bèc xóc cho Cty V­¬ng Long</v>
          </cell>
          <cell r="E386">
            <v>131</v>
          </cell>
          <cell r="F386">
            <v>511</v>
          </cell>
          <cell r="G386">
            <v>200000000</v>
          </cell>
        </row>
        <row r="387">
          <cell r="C387">
            <v>38077</v>
          </cell>
          <cell r="D387" t="str">
            <v>ThuÕ VAT ph¶i nép</v>
          </cell>
          <cell r="E387">
            <v>131</v>
          </cell>
          <cell r="F387">
            <v>3331</v>
          </cell>
          <cell r="G387">
            <v>10000000</v>
          </cell>
        </row>
        <row r="388">
          <cell r="C388">
            <v>38077</v>
          </cell>
          <cell r="D388" t="str">
            <v>ThuÕ TN ph¶i nép trong kú(kk th¸ng 4/04)</v>
          </cell>
          <cell r="E388">
            <v>6422</v>
          </cell>
          <cell r="F388">
            <v>3336</v>
          </cell>
          <cell r="G388">
            <v>813440</v>
          </cell>
        </row>
        <row r="389">
          <cell r="C389">
            <v>38076</v>
          </cell>
          <cell r="D389" t="str">
            <v>L­¬ng  tr¶ tËn thu ®¸ NK  5084x4000</v>
          </cell>
          <cell r="E389">
            <v>152</v>
          </cell>
          <cell r="F389">
            <v>334</v>
          </cell>
          <cell r="G389">
            <v>20336000</v>
          </cell>
        </row>
        <row r="390">
          <cell r="B390" t="str">
            <v>sæ l­¬ng</v>
          </cell>
          <cell r="C390">
            <v>38077</v>
          </cell>
          <cell r="D390" t="str">
            <v>L­¬ng ph¶i tr¶ tæ ®¸nh tÈy   1365*600</v>
          </cell>
          <cell r="E390">
            <v>6421</v>
          </cell>
          <cell r="F390">
            <v>334</v>
          </cell>
          <cell r="G390">
            <v>819000</v>
          </cell>
        </row>
        <row r="391">
          <cell r="C391">
            <v>38077</v>
          </cell>
          <cell r="D391" t="str">
            <v>Lu¬ng ph¶i tr¶ khèi SX</v>
          </cell>
          <cell r="E391">
            <v>154</v>
          </cell>
          <cell r="F391">
            <v>334</v>
          </cell>
          <cell r="G391">
            <v>33955000</v>
          </cell>
        </row>
        <row r="392">
          <cell r="C392">
            <v>38077</v>
          </cell>
          <cell r="D392" t="str">
            <v>L­¬ng ph¶i tr¶ khèi Qu¶n lý th¸ng 3/04</v>
          </cell>
          <cell r="E392">
            <v>6422</v>
          </cell>
          <cell r="F392">
            <v>334</v>
          </cell>
          <cell r="G392">
            <v>24374000</v>
          </cell>
        </row>
        <row r="393">
          <cell r="B393" t="str">
            <v>pc..</v>
          </cell>
          <cell r="C393">
            <v>38077</v>
          </cell>
          <cell r="D393" t="str">
            <v>TT TiÒn l­¬ng toµn Cty th¸ng 3/04</v>
          </cell>
          <cell r="E393">
            <v>334</v>
          </cell>
          <cell r="F393">
            <v>111</v>
          </cell>
          <cell r="G393">
            <v>79484000</v>
          </cell>
        </row>
        <row r="394">
          <cell r="C394">
            <v>38077</v>
          </cell>
          <cell r="D394" t="str">
            <v>Tr¶ l·i kho¶n vay cña TuyÕt</v>
          </cell>
          <cell r="E394">
            <v>6422</v>
          </cell>
          <cell r="F394">
            <v>111</v>
          </cell>
          <cell r="G394">
            <v>1919999.9999999998</v>
          </cell>
        </row>
        <row r="395">
          <cell r="B395" t="str">
            <v>sæ Kh</v>
          </cell>
          <cell r="C395">
            <v>38077</v>
          </cell>
          <cell r="D395" t="str">
            <v>TrÝch khÊu hao TSC§ sö dông n¬i SX</v>
          </cell>
          <cell r="E395">
            <v>154</v>
          </cell>
          <cell r="F395">
            <v>214</v>
          </cell>
          <cell r="G395">
            <v>4192000</v>
          </cell>
        </row>
        <row r="396">
          <cell r="C396">
            <v>38077</v>
          </cell>
          <cell r="D396" t="str">
            <v>TrÝch khÊu hao TSC§ sö dông bé phËn Ql</v>
          </cell>
          <cell r="E396">
            <v>6422</v>
          </cell>
          <cell r="F396">
            <v>214</v>
          </cell>
          <cell r="G396">
            <v>3200000</v>
          </cell>
        </row>
        <row r="397">
          <cell r="C397">
            <v>38077</v>
          </cell>
          <cell r="D397" t="str">
            <v>XuÊt kho N.liÖu chÕ biÕn SP =5084m3</v>
          </cell>
          <cell r="E397">
            <v>154</v>
          </cell>
          <cell r="F397">
            <v>152</v>
          </cell>
          <cell r="G397">
            <v>20336000</v>
          </cell>
        </row>
        <row r="398">
          <cell r="C398">
            <v>38077</v>
          </cell>
          <cell r="D398" t="str">
            <v>NhËp kho ®¸ TP ®· chÕ biÕn =5084m3</v>
          </cell>
          <cell r="E398">
            <v>155</v>
          </cell>
          <cell r="F398">
            <v>154</v>
          </cell>
          <cell r="G398">
            <v>192887785</v>
          </cell>
        </row>
        <row r="399">
          <cell r="C399">
            <v>38077</v>
          </cell>
          <cell r="D399" t="str">
            <v>XuÊt kho tiªu thô 1365 tÊn = 941 m3</v>
          </cell>
          <cell r="E399">
            <v>6321</v>
          </cell>
          <cell r="F399">
            <v>155</v>
          </cell>
        </row>
        <row r="400">
          <cell r="C400">
            <v>38077</v>
          </cell>
          <cell r="D400" t="str">
            <v>ChuyÓn VAT khÊu trõ sang ph¶i nép</v>
          </cell>
          <cell r="E400">
            <v>3331</v>
          </cell>
          <cell r="F400">
            <v>1331</v>
          </cell>
          <cell r="G400">
            <v>14129441</v>
          </cell>
        </row>
        <row r="401">
          <cell r="D401">
            <v>-101057</v>
          </cell>
          <cell r="E401" t="str">
            <v>tc</v>
          </cell>
        </row>
        <row r="402">
          <cell r="D402" t="str">
            <v>Céng ph¸t sinh th¸ng 03</v>
          </cell>
          <cell r="E402" t="str">
            <v>tc</v>
          </cell>
        </row>
        <row r="403">
          <cell r="D403" t="str">
            <v>D­ cuèi th¸ng 03</v>
          </cell>
          <cell r="E403" t="str">
            <v>tc</v>
          </cell>
        </row>
        <row r="404">
          <cell r="D404">
            <v>14230498</v>
          </cell>
          <cell r="E404" t="str">
            <v>tc</v>
          </cell>
          <cell r="G404" t="str">
            <v/>
          </cell>
        </row>
        <row r="405">
          <cell r="D405" t="str">
            <v>Th¸ng 4/04</v>
          </cell>
          <cell r="E405" t="str">
            <v>tc</v>
          </cell>
        </row>
        <row r="406">
          <cell r="B406" t="str">
            <v>h®32461</v>
          </cell>
          <cell r="C406">
            <v>38079</v>
          </cell>
          <cell r="D406" t="str">
            <v>XuÊt b¸n ®¸ xÝt cho chi nh¸nh Fancon HP</v>
          </cell>
          <cell r="E406">
            <v>131</v>
          </cell>
          <cell r="F406">
            <v>511</v>
          </cell>
          <cell r="G406">
            <v>23961940</v>
          </cell>
        </row>
        <row r="407">
          <cell r="C407">
            <v>38079</v>
          </cell>
          <cell r="D407" t="str">
            <v>ThuÕ VAT ph¶i nép</v>
          </cell>
          <cell r="E407">
            <v>131</v>
          </cell>
          <cell r="F407">
            <v>3331</v>
          </cell>
          <cell r="G407">
            <v>1198060</v>
          </cell>
        </row>
        <row r="408">
          <cell r="B408" t="str">
            <v>h®32462</v>
          </cell>
          <cell r="C408">
            <v>38080</v>
          </cell>
          <cell r="D408" t="str">
            <v>XuÊt b¸n ®¸ xÝt cho chi nh¸nh Fancon HP</v>
          </cell>
          <cell r="E408">
            <v>131</v>
          </cell>
          <cell r="F408">
            <v>511</v>
          </cell>
          <cell r="G408">
            <v>30438140</v>
          </cell>
        </row>
        <row r="409">
          <cell r="C409">
            <v>38080</v>
          </cell>
          <cell r="D409" t="str">
            <v>ThuÕ VAT ph¶i nép</v>
          </cell>
          <cell r="E409">
            <v>131</v>
          </cell>
          <cell r="F409">
            <v>3331</v>
          </cell>
          <cell r="G409">
            <v>1521860</v>
          </cell>
        </row>
        <row r="410">
          <cell r="B410" t="str">
            <v>pc .</v>
          </cell>
          <cell r="C410">
            <v>38080</v>
          </cell>
          <cell r="D410" t="str">
            <v>TT tiÒn mua dÇu phôc vô sx</v>
          </cell>
          <cell r="E410">
            <v>154</v>
          </cell>
          <cell r="F410">
            <v>111</v>
          </cell>
          <cell r="G410">
            <v>85100</v>
          </cell>
        </row>
        <row r="411">
          <cell r="C411">
            <v>38080</v>
          </cell>
          <cell r="D411" t="str">
            <v>ThuÕ ®­îc khÊu trõ</v>
          </cell>
          <cell r="E411">
            <v>1331</v>
          </cell>
          <cell r="F411">
            <v>111</v>
          </cell>
          <cell r="G411">
            <v>7900</v>
          </cell>
        </row>
        <row r="412">
          <cell r="B412" t="str">
            <v>h®32463</v>
          </cell>
          <cell r="C412">
            <v>38081</v>
          </cell>
          <cell r="D412" t="str">
            <v>XuÊt b¸n ®¸ xÝt cho chi nh¸nh Fancon HP</v>
          </cell>
          <cell r="E412">
            <v>131</v>
          </cell>
          <cell r="F412">
            <v>511</v>
          </cell>
          <cell r="G412">
            <v>140015444</v>
          </cell>
        </row>
        <row r="413">
          <cell r="C413">
            <v>38081</v>
          </cell>
          <cell r="D413" t="str">
            <v>ThuÕ VAT ph¶i nép</v>
          </cell>
          <cell r="E413">
            <v>131</v>
          </cell>
          <cell r="F413">
            <v>3331</v>
          </cell>
          <cell r="G413">
            <v>7000556</v>
          </cell>
        </row>
        <row r="414">
          <cell r="B414" t="str">
            <v>sæ nh</v>
          </cell>
          <cell r="C414">
            <v>38082</v>
          </cell>
          <cell r="D414" t="str">
            <v>Cty Quang Dòng tr¶ tiÒn qua NH</v>
          </cell>
          <cell r="E414">
            <v>112</v>
          </cell>
          <cell r="F414">
            <v>131</v>
          </cell>
          <cell r="G414">
            <v>100000000</v>
          </cell>
        </row>
        <row r="415">
          <cell r="B415" t="str">
            <v xml:space="preserve">pt </v>
          </cell>
          <cell r="C415">
            <v>38082</v>
          </cell>
          <cell r="D415" t="str">
            <v>TuyÕt rót tiÒn Nh vÒ nhËp quü</v>
          </cell>
          <cell r="E415">
            <v>111</v>
          </cell>
          <cell r="F415">
            <v>112</v>
          </cell>
          <cell r="G415">
            <v>100000000</v>
          </cell>
        </row>
        <row r="416">
          <cell r="B416" t="str">
            <v>pt</v>
          </cell>
          <cell r="C416">
            <v>38082</v>
          </cell>
          <cell r="D416" t="str">
            <v>Cty V­¬ng Long tr¶ tiÒn</v>
          </cell>
          <cell r="E416">
            <v>111</v>
          </cell>
          <cell r="F416">
            <v>131</v>
          </cell>
          <cell r="G416">
            <v>300000000</v>
          </cell>
        </row>
        <row r="417">
          <cell r="B417" t="str">
            <v>pc</v>
          </cell>
          <cell r="C417">
            <v>38082</v>
          </cell>
          <cell r="D417" t="str">
            <v>T¹m øng tiÒn BX,VT ct Hoµng TuÊn</v>
          </cell>
          <cell r="E417">
            <v>331</v>
          </cell>
          <cell r="F417">
            <v>111</v>
          </cell>
          <cell r="G417">
            <v>200000000</v>
          </cell>
        </row>
        <row r="418">
          <cell r="B418" t="str">
            <v>h®32464</v>
          </cell>
          <cell r="C418">
            <v>38083</v>
          </cell>
          <cell r="D418" t="str">
            <v>XuÊt b¸n ®¸ xÝt cho chi nh¸nh Fancon HP</v>
          </cell>
          <cell r="E418">
            <v>131</v>
          </cell>
          <cell r="F418">
            <v>511</v>
          </cell>
          <cell r="G418">
            <v>64762000</v>
          </cell>
        </row>
        <row r="419">
          <cell r="C419">
            <v>38083</v>
          </cell>
          <cell r="D419" t="str">
            <v>ThuÕ VAT ph¶i nép</v>
          </cell>
          <cell r="E419">
            <v>131</v>
          </cell>
          <cell r="F419">
            <v>3331</v>
          </cell>
          <cell r="G419">
            <v>3238000</v>
          </cell>
        </row>
        <row r="420">
          <cell r="B420" t="str">
            <v xml:space="preserve">pc </v>
          </cell>
          <cell r="C420">
            <v>38084</v>
          </cell>
          <cell r="D420" t="str">
            <v>TT tiÒn mua  x¨ng + lÖ phÝ cÇu phµ</v>
          </cell>
          <cell r="E420">
            <v>6422</v>
          </cell>
          <cell r="F420">
            <v>111</v>
          </cell>
          <cell r="G420">
            <v>1486000</v>
          </cell>
        </row>
        <row r="421">
          <cell r="C421">
            <v>38084</v>
          </cell>
          <cell r="D421" t="str">
            <v>ThuÕ ®­îc khÊu trõ</v>
          </cell>
          <cell r="E421">
            <v>1331</v>
          </cell>
          <cell r="F421">
            <v>111</v>
          </cell>
          <cell r="G421">
            <v>126000</v>
          </cell>
        </row>
        <row r="422">
          <cell r="B422" t="str">
            <v>sæ nh</v>
          </cell>
          <cell r="C422">
            <v>38084</v>
          </cell>
          <cell r="D422" t="str">
            <v>Chi nh¸nh Fancon tr¶ tiÒn qua NH</v>
          </cell>
          <cell r="E422">
            <v>112</v>
          </cell>
          <cell r="F422">
            <v>131</v>
          </cell>
          <cell r="G422">
            <v>100000000</v>
          </cell>
        </row>
        <row r="423">
          <cell r="B423" t="str">
            <v>pc</v>
          </cell>
          <cell r="C423">
            <v>38085</v>
          </cell>
          <cell r="D423" t="str">
            <v>T¹m øng tiÒn Cty BMC</v>
          </cell>
          <cell r="E423">
            <v>331</v>
          </cell>
          <cell r="F423">
            <v>111</v>
          </cell>
          <cell r="G423">
            <v>12000000</v>
          </cell>
        </row>
        <row r="424">
          <cell r="B424" t="str">
            <v>pc</v>
          </cell>
          <cell r="C424">
            <v>38085</v>
          </cell>
          <cell r="D424" t="str">
            <v>t¹m øng tr¶ tiÒn c­íc VC Cty VT Hßn gai</v>
          </cell>
          <cell r="E424">
            <v>331</v>
          </cell>
          <cell r="F424">
            <v>111</v>
          </cell>
          <cell r="G424">
            <v>12000000</v>
          </cell>
        </row>
        <row r="425">
          <cell r="B425" t="str">
            <v>pc</v>
          </cell>
          <cell r="C425">
            <v>38086</v>
          </cell>
          <cell r="D425" t="str">
            <v>TT tiÒn mua VPP</v>
          </cell>
          <cell r="E425">
            <v>6422</v>
          </cell>
          <cell r="F425">
            <v>111</v>
          </cell>
          <cell r="G425">
            <v>500000</v>
          </cell>
        </row>
        <row r="426">
          <cell r="B426" t="str">
            <v>pc</v>
          </cell>
          <cell r="C426">
            <v>38086</v>
          </cell>
          <cell r="D426" t="str">
            <v>TT tiÒn mua b¸nh r¨ng + phô tïng SX</v>
          </cell>
          <cell r="E426">
            <v>154</v>
          </cell>
          <cell r="F426">
            <v>111</v>
          </cell>
          <cell r="G426">
            <v>2137000</v>
          </cell>
        </row>
        <row r="427">
          <cell r="C427">
            <v>38086</v>
          </cell>
          <cell r="D427" t="str">
            <v>ThuÕ ®­îc khÊu trõ</v>
          </cell>
          <cell r="E427">
            <v>1331</v>
          </cell>
          <cell r="F427">
            <v>111</v>
          </cell>
          <cell r="G427">
            <v>75000</v>
          </cell>
        </row>
        <row r="428">
          <cell r="B428" t="str">
            <v>pc</v>
          </cell>
          <cell r="C428">
            <v>38086</v>
          </cell>
          <cell r="D428" t="str">
            <v>Mua linh kiÖn m¸y tÝnh</v>
          </cell>
          <cell r="E428">
            <v>6422</v>
          </cell>
          <cell r="F428">
            <v>111</v>
          </cell>
          <cell r="G428">
            <v>1100000</v>
          </cell>
        </row>
        <row r="429">
          <cell r="C429">
            <v>38086</v>
          </cell>
          <cell r="D429" t="str">
            <v>ThuÕ ®­îc khÊu trõ</v>
          </cell>
          <cell r="E429">
            <v>1331</v>
          </cell>
          <cell r="F429">
            <v>111</v>
          </cell>
          <cell r="G429">
            <v>55000</v>
          </cell>
        </row>
        <row r="430">
          <cell r="B430" t="str">
            <v>pt</v>
          </cell>
          <cell r="C430">
            <v>38087</v>
          </cell>
          <cell r="D430" t="str">
            <v>Cty V­¬ng Long tr¶ tiÒn</v>
          </cell>
          <cell r="E430">
            <v>111</v>
          </cell>
          <cell r="F430">
            <v>131</v>
          </cell>
          <cell r="G430">
            <v>200000000</v>
          </cell>
        </row>
        <row r="431">
          <cell r="B431" t="str">
            <v>pc</v>
          </cell>
          <cell r="C431">
            <v>38087</v>
          </cell>
          <cell r="D431" t="str">
            <v>Tr¶ tiÒn c­íc BX,VT Cty Hoµng TuÊn</v>
          </cell>
          <cell r="E431">
            <v>331</v>
          </cell>
          <cell r="F431">
            <v>111</v>
          </cell>
          <cell r="G431">
            <v>300000000</v>
          </cell>
        </row>
        <row r="432">
          <cell r="B432" t="str">
            <v>h®32465</v>
          </cell>
          <cell r="C432">
            <v>38088</v>
          </cell>
          <cell r="D432" t="str">
            <v>XuÊt b¸n ®¸ xÝt cho Cty Quang Dòng</v>
          </cell>
          <cell r="E432">
            <v>131</v>
          </cell>
          <cell r="F432">
            <v>511</v>
          </cell>
          <cell r="G432">
            <v>34285600</v>
          </cell>
        </row>
        <row r="433">
          <cell r="C433">
            <v>38088</v>
          </cell>
          <cell r="D433" t="str">
            <v>ThuÕ VAT ph¶i nép</v>
          </cell>
          <cell r="E433">
            <v>131</v>
          </cell>
          <cell r="F433">
            <v>3331</v>
          </cell>
          <cell r="G433">
            <v>1714400</v>
          </cell>
        </row>
        <row r="434">
          <cell r="B434" t="str">
            <v>h® 32466</v>
          </cell>
          <cell r="C434">
            <v>38089</v>
          </cell>
          <cell r="D434" t="str">
            <v>XuÊt b¸n ®¸ xÝt cho chi nh¸nh Fancon HP</v>
          </cell>
          <cell r="E434">
            <v>131</v>
          </cell>
          <cell r="F434">
            <v>511</v>
          </cell>
          <cell r="G434">
            <v>16190500</v>
          </cell>
        </row>
        <row r="435">
          <cell r="C435">
            <v>38089</v>
          </cell>
          <cell r="D435" t="str">
            <v>ThuÕ VAT ph¶i nép</v>
          </cell>
          <cell r="E435">
            <v>131</v>
          </cell>
          <cell r="F435">
            <v>3331</v>
          </cell>
          <cell r="G435">
            <v>809500</v>
          </cell>
        </row>
        <row r="436">
          <cell r="B436" t="str">
            <v>pc</v>
          </cell>
          <cell r="C436">
            <v>38089</v>
          </cell>
          <cell r="D436" t="str">
            <v>NhËp kho nhiªn liÖu</v>
          </cell>
          <cell r="E436">
            <v>152</v>
          </cell>
          <cell r="F436">
            <v>111</v>
          </cell>
          <cell r="G436">
            <v>7271795</v>
          </cell>
        </row>
        <row r="437">
          <cell r="C437">
            <v>38089</v>
          </cell>
          <cell r="D437" t="str">
            <v>ThuÕ ®­îc khÊu trõ</v>
          </cell>
          <cell r="E437">
            <v>1331</v>
          </cell>
          <cell r="F437">
            <v>111</v>
          </cell>
          <cell r="G437">
            <v>675055</v>
          </cell>
        </row>
        <row r="438">
          <cell r="C438">
            <v>38089</v>
          </cell>
          <cell r="D438" t="str">
            <v>XuÊt NL phôc vô SX</v>
          </cell>
          <cell r="E438">
            <v>154</v>
          </cell>
          <cell r="F438">
            <v>152</v>
          </cell>
          <cell r="G438">
            <v>7271795</v>
          </cell>
        </row>
        <row r="439">
          <cell r="B439" t="str">
            <v>pc</v>
          </cell>
          <cell r="C439">
            <v>38092</v>
          </cell>
          <cell r="D439" t="str">
            <v>Nép tiÒn ®iÖn th¸ng 3/04</v>
          </cell>
          <cell r="E439">
            <v>6422</v>
          </cell>
          <cell r="F439">
            <v>111</v>
          </cell>
          <cell r="G439">
            <v>276782</v>
          </cell>
        </row>
        <row r="440">
          <cell r="B440" t="str">
            <v>pc</v>
          </cell>
          <cell r="C440">
            <v>38092</v>
          </cell>
          <cell r="D440" t="str">
            <v>T¹m  tr¶ tiÒn c­íc VT thuû HTX H.Anh</v>
          </cell>
          <cell r="E440">
            <v>331</v>
          </cell>
          <cell r="F440">
            <v>111</v>
          </cell>
          <cell r="G440">
            <v>50000000</v>
          </cell>
        </row>
        <row r="441">
          <cell r="B441" t="str">
            <v>pc</v>
          </cell>
          <cell r="C441">
            <v>38092</v>
          </cell>
          <cell r="D441" t="str">
            <v>Tr¶ tiÒn c­íc BX,VT Cty Hoµng TuÊn</v>
          </cell>
          <cell r="E441">
            <v>331</v>
          </cell>
          <cell r="F441">
            <v>111</v>
          </cell>
          <cell r="G441">
            <v>250000000</v>
          </cell>
        </row>
        <row r="442">
          <cell r="B442" t="str">
            <v>pt</v>
          </cell>
          <cell r="C442">
            <v>38092</v>
          </cell>
          <cell r="D442" t="str">
            <v>Cty Ph­¬ng Trung tr¶ tiÒn hµng</v>
          </cell>
          <cell r="E442">
            <v>111</v>
          </cell>
          <cell r="F442">
            <v>131</v>
          </cell>
          <cell r="G442">
            <v>100000000</v>
          </cell>
        </row>
        <row r="443">
          <cell r="B443" t="str">
            <v>pc</v>
          </cell>
          <cell r="C443">
            <v>38097</v>
          </cell>
          <cell r="D443" t="str">
            <v>Tr¶ tiÒn mua stato 37kw</v>
          </cell>
          <cell r="E443">
            <v>154</v>
          </cell>
          <cell r="F443">
            <v>111</v>
          </cell>
          <cell r="G443">
            <v>4018381</v>
          </cell>
        </row>
        <row r="444">
          <cell r="C444">
            <v>38097</v>
          </cell>
          <cell r="D444" t="str">
            <v>ThuÕ ®­îc khÊu trõ</v>
          </cell>
          <cell r="E444">
            <v>1331</v>
          </cell>
          <cell r="F444">
            <v>111</v>
          </cell>
          <cell r="G444">
            <v>170919</v>
          </cell>
        </row>
        <row r="445">
          <cell r="B445" t="str">
            <v>h® 32468</v>
          </cell>
          <cell r="C445">
            <v>38097</v>
          </cell>
          <cell r="D445" t="str">
            <v>XuÊt b¸n ®¸ xÝt cho Cty Quang Dòng</v>
          </cell>
          <cell r="E445">
            <v>131</v>
          </cell>
          <cell r="F445">
            <v>511</v>
          </cell>
          <cell r="G445">
            <v>21857070</v>
          </cell>
        </row>
        <row r="446">
          <cell r="C446">
            <v>38097</v>
          </cell>
          <cell r="D446" t="str">
            <v>ThuÕ VAT ph¶i nép</v>
          </cell>
          <cell r="E446">
            <v>131</v>
          </cell>
          <cell r="F446">
            <v>3331</v>
          </cell>
          <cell r="G446">
            <v>1092930</v>
          </cell>
        </row>
        <row r="447">
          <cell r="B447" t="str">
            <v>pt</v>
          </cell>
          <cell r="C447">
            <v>38097</v>
          </cell>
          <cell r="D447" t="str">
            <v>Cty V­¬ng Long tr¶ tiÒn</v>
          </cell>
          <cell r="E447">
            <v>111</v>
          </cell>
          <cell r="F447">
            <v>131</v>
          </cell>
          <cell r="G447">
            <v>350000000</v>
          </cell>
        </row>
        <row r="448">
          <cell r="B448" t="str">
            <v>pc</v>
          </cell>
          <cell r="C448">
            <v>38097</v>
          </cell>
          <cell r="D448" t="str">
            <v>Tr¶ tiÒn c­íc BX,VT Cty Hoµng TuÊn</v>
          </cell>
          <cell r="E448">
            <v>331</v>
          </cell>
          <cell r="F448">
            <v>111</v>
          </cell>
          <cell r="G448">
            <v>350000000</v>
          </cell>
        </row>
        <row r="449">
          <cell r="B449" t="str">
            <v>pc</v>
          </cell>
          <cell r="C449">
            <v>38098</v>
          </cell>
          <cell r="D449" t="str">
            <v>NhËp kho nhiªn liÖu</v>
          </cell>
          <cell r="E449">
            <v>152</v>
          </cell>
          <cell r="F449">
            <v>111</v>
          </cell>
          <cell r="G449">
            <v>7978125</v>
          </cell>
        </row>
        <row r="450">
          <cell r="C450">
            <v>38098</v>
          </cell>
          <cell r="D450" t="str">
            <v>ThuÕ ®­îc khÊu trõ</v>
          </cell>
          <cell r="E450">
            <v>1331</v>
          </cell>
          <cell r="F450">
            <v>111</v>
          </cell>
          <cell r="G450">
            <v>740625</v>
          </cell>
        </row>
        <row r="451">
          <cell r="C451">
            <v>38098</v>
          </cell>
          <cell r="D451" t="str">
            <v>XuÊt NL phôc vô SX</v>
          </cell>
          <cell r="E451">
            <v>154</v>
          </cell>
          <cell r="F451">
            <v>152</v>
          </cell>
          <cell r="G451">
            <v>7978125</v>
          </cell>
        </row>
        <row r="452">
          <cell r="B452" t="str">
            <v>h®32469</v>
          </cell>
          <cell r="C452">
            <v>38099</v>
          </cell>
          <cell r="D452" t="str">
            <v>XuÊt b¸n ®¸ xÝt Cty Ph­¬ng Trung</v>
          </cell>
          <cell r="E452">
            <v>131</v>
          </cell>
          <cell r="F452">
            <v>511</v>
          </cell>
          <cell r="G452">
            <v>23571350</v>
          </cell>
        </row>
        <row r="453">
          <cell r="C453">
            <v>38099</v>
          </cell>
          <cell r="D453" t="str">
            <v>ThuÕ VAT ph¶i nép</v>
          </cell>
          <cell r="E453">
            <v>131</v>
          </cell>
          <cell r="F453">
            <v>3331</v>
          </cell>
          <cell r="G453">
            <v>1178650</v>
          </cell>
        </row>
        <row r="454">
          <cell r="B454" t="str">
            <v>pc</v>
          </cell>
          <cell r="C454">
            <v>38100</v>
          </cell>
          <cell r="D454" t="str">
            <v>TT tiÒn mua x¨ng + LP cÇu phµ</v>
          </cell>
          <cell r="E454">
            <v>6422</v>
          </cell>
          <cell r="F454">
            <v>111</v>
          </cell>
          <cell r="G454">
            <v>2204500</v>
          </cell>
        </row>
        <row r="455">
          <cell r="C455">
            <v>38100</v>
          </cell>
          <cell r="D455" t="str">
            <v>ThuÕ ®­îc khÊu trõ</v>
          </cell>
          <cell r="E455">
            <v>1331</v>
          </cell>
          <cell r="F455">
            <v>111</v>
          </cell>
          <cell r="G455">
            <v>167500</v>
          </cell>
        </row>
        <row r="456">
          <cell r="B456" t="str">
            <v>sæ nh</v>
          </cell>
          <cell r="C456">
            <v>38100</v>
          </cell>
          <cell r="D456" t="str">
            <v>Chi nh¸nh Fancon tr¶ tiÒn qua NH</v>
          </cell>
          <cell r="E456">
            <v>112</v>
          </cell>
          <cell r="F456">
            <v>131</v>
          </cell>
          <cell r="G456">
            <v>47000000</v>
          </cell>
        </row>
        <row r="457">
          <cell r="B457" t="str">
            <v>pt</v>
          </cell>
          <cell r="C457">
            <v>38100</v>
          </cell>
          <cell r="D457" t="str">
            <v>TuyÕt rót tiÒn Nh vÒ nhËp quü</v>
          </cell>
          <cell r="E457">
            <v>111</v>
          </cell>
          <cell r="F457">
            <v>112</v>
          </cell>
          <cell r="G457">
            <v>47000000</v>
          </cell>
        </row>
        <row r="458">
          <cell r="B458" t="str">
            <v>h®32470</v>
          </cell>
          <cell r="C458">
            <v>38101</v>
          </cell>
          <cell r="D458" t="str">
            <v>XuÊt b¸n ®¸ xÝt cho Cty Quang Dòng</v>
          </cell>
          <cell r="E458">
            <v>131</v>
          </cell>
          <cell r="F458">
            <v>511</v>
          </cell>
          <cell r="G458">
            <v>34285600</v>
          </cell>
        </row>
        <row r="459">
          <cell r="C459">
            <v>38101</v>
          </cell>
          <cell r="D459" t="str">
            <v>ThuÕ VAT ph¶i nép</v>
          </cell>
          <cell r="E459">
            <v>131</v>
          </cell>
          <cell r="F459">
            <v>3331</v>
          </cell>
          <cell r="G459">
            <v>1714400</v>
          </cell>
        </row>
        <row r="460">
          <cell r="B460" t="str">
            <v>h®32471</v>
          </cell>
          <cell r="C460">
            <v>38101</v>
          </cell>
          <cell r="D460" t="str">
            <v>XuÊt b¸n ®¸ xÝt Cty Ph­¬ng Trung</v>
          </cell>
          <cell r="E460">
            <v>131</v>
          </cell>
          <cell r="F460">
            <v>511</v>
          </cell>
          <cell r="G460">
            <v>27857050</v>
          </cell>
        </row>
        <row r="461">
          <cell r="C461">
            <v>38101</v>
          </cell>
          <cell r="D461" t="str">
            <v>ThuÕ VAT ph¶i nép</v>
          </cell>
          <cell r="E461">
            <v>131</v>
          </cell>
          <cell r="F461">
            <v>3331</v>
          </cell>
          <cell r="G461">
            <v>1392950</v>
          </cell>
        </row>
        <row r="462">
          <cell r="B462" t="str">
            <v>h®32472</v>
          </cell>
          <cell r="C462">
            <v>38101</v>
          </cell>
          <cell r="D462" t="str">
            <v>XuÊt b¸n ®¸ xÝt cho Cty Quang Dòng</v>
          </cell>
          <cell r="E462">
            <v>131</v>
          </cell>
          <cell r="F462">
            <v>511</v>
          </cell>
          <cell r="G462">
            <v>29699901</v>
          </cell>
        </row>
        <row r="463">
          <cell r="C463">
            <v>38101</v>
          </cell>
          <cell r="D463" t="str">
            <v>ThuÕ VAT ph¶i nép</v>
          </cell>
          <cell r="E463">
            <v>131</v>
          </cell>
          <cell r="F463">
            <v>3331</v>
          </cell>
          <cell r="G463">
            <v>1485099</v>
          </cell>
        </row>
        <row r="464">
          <cell r="B464" t="str">
            <v>h® 32473</v>
          </cell>
          <cell r="C464">
            <v>38101</v>
          </cell>
          <cell r="D464" t="str">
            <v>XuÊt b¸n ®¸ xÝt Cty Ph­¬ng Trung</v>
          </cell>
          <cell r="E464">
            <v>131</v>
          </cell>
          <cell r="F464">
            <v>511</v>
          </cell>
          <cell r="G464">
            <v>26999910</v>
          </cell>
        </row>
        <row r="465">
          <cell r="C465">
            <v>38101</v>
          </cell>
          <cell r="D465" t="str">
            <v>ThuÕ VAT ph¶i nép</v>
          </cell>
          <cell r="E465">
            <v>131</v>
          </cell>
          <cell r="F465">
            <v>3331</v>
          </cell>
          <cell r="G465">
            <v>1350090</v>
          </cell>
        </row>
        <row r="466">
          <cell r="B466" t="str">
            <v>sæ nh</v>
          </cell>
          <cell r="C466">
            <v>38103</v>
          </cell>
          <cell r="D466" t="str">
            <v>Cty Quang Dòng tr¶ tiÒn qua NH</v>
          </cell>
          <cell r="E466">
            <v>112</v>
          </cell>
          <cell r="F466">
            <v>131</v>
          </cell>
          <cell r="G466">
            <v>60000000</v>
          </cell>
        </row>
        <row r="467">
          <cell r="B467" t="str">
            <v>pt</v>
          </cell>
          <cell r="C467">
            <v>38103</v>
          </cell>
          <cell r="D467" t="str">
            <v>TuyÕt rót tiÒn Nh vÒ nhËp quü</v>
          </cell>
          <cell r="E467">
            <v>111</v>
          </cell>
          <cell r="F467">
            <v>112</v>
          </cell>
          <cell r="G467">
            <v>60000000</v>
          </cell>
        </row>
        <row r="468">
          <cell r="B468" t="str">
            <v>pc</v>
          </cell>
          <cell r="C468">
            <v>38104</v>
          </cell>
          <cell r="D468" t="str">
            <v>TT tiÒn mua x¨ng + tiÕp kh¸ch</v>
          </cell>
          <cell r="E468">
            <v>6422</v>
          </cell>
          <cell r="F468">
            <v>111</v>
          </cell>
          <cell r="G468">
            <v>1167500</v>
          </cell>
        </row>
        <row r="469">
          <cell r="C469">
            <v>38104</v>
          </cell>
          <cell r="D469" t="str">
            <v>ThuÕ ®­îc khÊu trõ</v>
          </cell>
          <cell r="E469">
            <v>1331</v>
          </cell>
          <cell r="F469">
            <v>111</v>
          </cell>
          <cell r="G469">
            <v>52500</v>
          </cell>
        </row>
        <row r="470">
          <cell r="B470" t="str">
            <v>pc</v>
          </cell>
          <cell r="C470">
            <v>38104</v>
          </cell>
          <cell r="D470" t="str">
            <v>TT tiÒn ®iÖn tho¹i thÎ KVP</v>
          </cell>
          <cell r="E470">
            <v>6422</v>
          </cell>
          <cell r="F470">
            <v>111</v>
          </cell>
          <cell r="G470">
            <v>1090910</v>
          </cell>
        </row>
        <row r="471">
          <cell r="C471">
            <v>38104</v>
          </cell>
          <cell r="D471" t="str">
            <v>ThuÕ ®­îc khÊu trõ</v>
          </cell>
          <cell r="E471">
            <v>1331</v>
          </cell>
          <cell r="F471">
            <v>111</v>
          </cell>
          <cell r="G471">
            <v>109090</v>
          </cell>
        </row>
        <row r="472">
          <cell r="B472" t="str">
            <v>pc</v>
          </cell>
          <cell r="C472">
            <v>38104</v>
          </cell>
          <cell r="D472" t="str">
            <v>Tr¶ tiÒn mua c¸t «ng ¸nh phó thä ..</v>
          </cell>
          <cell r="E472">
            <v>331</v>
          </cell>
          <cell r="F472">
            <v>111</v>
          </cell>
          <cell r="G472">
            <v>15000000</v>
          </cell>
        </row>
        <row r="473">
          <cell r="B473" t="str">
            <v>pc</v>
          </cell>
          <cell r="C473">
            <v>38104</v>
          </cell>
          <cell r="D473" t="str">
            <v>«ng c­¬ng mua phô tïng Sx</v>
          </cell>
          <cell r="E473">
            <v>154</v>
          </cell>
          <cell r="F473">
            <v>111</v>
          </cell>
          <cell r="G473">
            <v>1780000</v>
          </cell>
        </row>
        <row r="474">
          <cell r="B474" t="str">
            <v>pc</v>
          </cell>
          <cell r="C474">
            <v>38104</v>
          </cell>
          <cell r="D474" t="str">
            <v>Nép tiÒn ®iÖn tho¹i VP th¸ng 3/04</v>
          </cell>
          <cell r="E474">
            <v>6422</v>
          </cell>
          <cell r="F474">
            <v>111</v>
          </cell>
          <cell r="G474">
            <v>1100056</v>
          </cell>
        </row>
        <row r="475">
          <cell r="C475">
            <v>38104</v>
          </cell>
          <cell r="D475" t="str">
            <v>ThuÕ ®­îc khÊu trõ</v>
          </cell>
          <cell r="E475">
            <v>1331</v>
          </cell>
          <cell r="F475">
            <v>111</v>
          </cell>
          <cell r="G475">
            <v>93519</v>
          </cell>
        </row>
        <row r="476">
          <cell r="B476" t="str">
            <v>pc</v>
          </cell>
          <cell r="C476">
            <v>38104</v>
          </cell>
          <cell r="D476" t="str">
            <v>Tr¶ tiÒn thuª b·i Sx 3 th¸ng</v>
          </cell>
          <cell r="E476">
            <v>154</v>
          </cell>
          <cell r="F476">
            <v>111</v>
          </cell>
          <cell r="G476">
            <v>6720000</v>
          </cell>
        </row>
        <row r="477">
          <cell r="B477" t="str">
            <v>h® 32474</v>
          </cell>
          <cell r="C477">
            <v>38104</v>
          </cell>
          <cell r="D477" t="str">
            <v>XuÊt b¸n ®¸ xÝt Cty Ph­¬ng Trung</v>
          </cell>
          <cell r="E477">
            <v>131</v>
          </cell>
          <cell r="F477">
            <v>511</v>
          </cell>
          <cell r="G477">
            <v>27237760</v>
          </cell>
        </row>
        <row r="478">
          <cell r="C478">
            <v>38104</v>
          </cell>
          <cell r="D478" t="str">
            <v>ThuÕ VAT ph¶i nép</v>
          </cell>
          <cell r="E478">
            <v>131</v>
          </cell>
          <cell r="F478">
            <v>3331</v>
          </cell>
          <cell r="G478">
            <v>1362240</v>
          </cell>
        </row>
        <row r="479">
          <cell r="B479" t="str">
            <v>sæ nh</v>
          </cell>
          <cell r="C479">
            <v>38105</v>
          </cell>
          <cell r="D479" t="str">
            <v>Cty Ph­¬ng Trung tr¶ tiÒn qua NH</v>
          </cell>
          <cell r="E479">
            <v>112</v>
          </cell>
          <cell r="F479">
            <v>131</v>
          </cell>
          <cell r="G479">
            <v>50000000</v>
          </cell>
        </row>
        <row r="480">
          <cell r="B480" t="str">
            <v>pt</v>
          </cell>
          <cell r="C480">
            <v>38105</v>
          </cell>
          <cell r="D480" t="str">
            <v>TuyÕt rót tiÒn Nh vÒ nhËp quü</v>
          </cell>
          <cell r="E480">
            <v>111</v>
          </cell>
          <cell r="F480">
            <v>112</v>
          </cell>
          <cell r="G480">
            <v>50000000</v>
          </cell>
        </row>
        <row r="481">
          <cell r="B481" t="str">
            <v>h®32475</v>
          </cell>
          <cell r="C481">
            <v>38105</v>
          </cell>
          <cell r="D481" t="str">
            <v>XuÊt b¸n ®¸ xÝt Cty Ph­¬ng Trung</v>
          </cell>
          <cell r="E481">
            <v>131</v>
          </cell>
          <cell r="F481">
            <v>511</v>
          </cell>
          <cell r="G481">
            <v>40237600</v>
          </cell>
        </row>
        <row r="482">
          <cell r="C482">
            <v>38105</v>
          </cell>
          <cell r="D482" t="str">
            <v>ThuÕ VAT ph¶i nép</v>
          </cell>
          <cell r="E482">
            <v>131</v>
          </cell>
          <cell r="F482">
            <v>3331</v>
          </cell>
          <cell r="G482">
            <v>2012400</v>
          </cell>
        </row>
        <row r="483">
          <cell r="B483" t="str">
            <v>h® 32477</v>
          </cell>
          <cell r="C483">
            <v>38105</v>
          </cell>
          <cell r="D483" t="str">
            <v>XuÊt b¸n ®¸ xÝt Cty Ph­¬ng Trung</v>
          </cell>
          <cell r="E483">
            <v>131</v>
          </cell>
          <cell r="F483">
            <v>511</v>
          </cell>
          <cell r="G483">
            <v>21428500</v>
          </cell>
        </row>
        <row r="484">
          <cell r="C484">
            <v>38105</v>
          </cell>
          <cell r="D484" t="str">
            <v>ThuÕ VAT ph¶i nép</v>
          </cell>
          <cell r="E484">
            <v>131</v>
          </cell>
          <cell r="F484">
            <v>3331</v>
          </cell>
          <cell r="G484">
            <v>1071500</v>
          </cell>
        </row>
        <row r="485">
          <cell r="B485" t="str">
            <v>h® 32478</v>
          </cell>
          <cell r="C485">
            <v>38106</v>
          </cell>
          <cell r="D485" t="str">
            <v>XuÊt b¸n ®¸ xÝt cho Cty Hoµng Nam</v>
          </cell>
          <cell r="E485">
            <v>131</v>
          </cell>
          <cell r="F485">
            <v>511</v>
          </cell>
          <cell r="G485">
            <v>78244400</v>
          </cell>
        </row>
        <row r="486">
          <cell r="C486">
            <v>38106</v>
          </cell>
          <cell r="D486" t="str">
            <v>ThuÕ VAT ph¶i nép</v>
          </cell>
          <cell r="E486">
            <v>131</v>
          </cell>
          <cell r="F486">
            <v>3331</v>
          </cell>
          <cell r="G486">
            <v>3912220</v>
          </cell>
        </row>
        <row r="487">
          <cell r="B487" t="str">
            <v>h® 32479</v>
          </cell>
          <cell r="C487">
            <v>38106</v>
          </cell>
          <cell r="D487" t="str">
            <v>B¸n c­íc bèc xóc cho Cty V­¬ng Long</v>
          </cell>
          <cell r="E487">
            <v>131</v>
          </cell>
          <cell r="F487">
            <v>511</v>
          </cell>
          <cell r="G487">
            <v>307692000</v>
          </cell>
        </row>
        <row r="488">
          <cell r="C488">
            <v>38106</v>
          </cell>
          <cell r="D488" t="str">
            <v>ThuÕ VAT ph¶i nép</v>
          </cell>
          <cell r="E488">
            <v>131</v>
          </cell>
          <cell r="F488">
            <v>3331</v>
          </cell>
          <cell r="G488">
            <v>15384600</v>
          </cell>
        </row>
        <row r="489">
          <cell r="B489" t="str">
            <v>h® 32480</v>
          </cell>
          <cell r="C489">
            <v>38106</v>
          </cell>
          <cell r="D489" t="str">
            <v>B¸n c­íc bèc xóc cho Cty V­¬ng Long</v>
          </cell>
          <cell r="E489">
            <v>131</v>
          </cell>
          <cell r="F489">
            <v>511</v>
          </cell>
          <cell r="G489">
            <v>772160000</v>
          </cell>
        </row>
        <row r="490">
          <cell r="C490">
            <v>38106</v>
          </cell>
          <cell r="D490" t="str">
            <v>ThuÕ VAT ph¶i nép</v>
          </cell>
          <cell r="E490">
            <v>131</v>
          </cell>
          <cell r="F490">
            <v>3331</v>
          </cell>
          <cell r="G490">
            <v>38608000</v>
          </cell>
        </row>
        <row r="491">
          <cell r="B491" t="str">
            <v>h® 32481</v>
          </cell>
          <cell r="C491">
            <v>38106</v>
          </cell>
          <cell r="D491" t="str">
            <v>XuÊt b¸n ®¸ xÝt Cty Ph­¬ng Trung</v>
          </cell>
          <cell r="E491">
            <v>131</v>
          </cell>
          <cell r="F491">
            <v>511</v>
          </cell>
          <cell r="G491">
            <v>19114162</v>
          </cell>
        </row>
        <row r="492">
          <cell r="C492">
            <v>38106</v>
          </cell>
          <cell r="D492" t="str">
            <v>ThuÕ VAT ph¶i nép</v>
          </cell>
          <cell r="E492">
            <v>131</v>
          </cell>
          <cell r="F492">
            <v>3331</v>
          </cell>
          <cell r="G492">
            <v>955838</v>
          </cell>
        </row>
        <row r="493">
          <cell r="B493" t="str">
            <v>h®32482</v>
          </cell>
          <cell r="C493">
            <v>38106</v>
          </cell>
          <cell r="D493" t="str">
            <v>Bæ xung c­íc vËn t¶i ph­¬ng Trung</v>
          </cell>
          <cell r="E493">
            <v>131</v>
          </cell>
          <cell r="F493">
            <v>511</v>
          </cell>
          <cell r="G493">
            <v>27522915</v>
          </cell>
        </row>
        <row r="494">
          <cell r="C494">
            <v>38106</v>
          </cell>
          <cell r="D494" t="str">
            <v>ThuÕ VAT ph¶i nép</v>
          </cell>
          <cell r="E494">
            <v>131</v>
          </cell>
          <cell r="F494">
            <v>3331</v>
          </cell>
          <cell r="G494">
            <v>1377085</v>
          </cell>
        </row>
        <row r="495">
          <cell r="B495" t="str">
            <v>h®32483</v>
          </cell>
          <cell r="C495">
            <v>38106</v>
          </cell>
          <cell r="D495" t="str">
            <v>XuÊt b¸n ®¸ xÝt cho chi nh¸nh Fancon HP</v>
          </cell>
          <cell r="E495">
            <v>131</v>
          </cell>
          <cell r="F495">
            <v>511</v>
          </cell>
          <cell r="G495">
            <v>13211448</v>
          </cell>
        </row>
        <row r="496">
          <cell r="C496">
            <v>38106</v>
          </cell>
          <cell r="D496" t="str">
            <v>ThuÕ VAT ph¶i nép</v>
          </cell>
          <cell r="E496">
            <v>131</v>
          </cell>
          <cell r="F496">
            <v>3331</v>
          </cell>
          <cell r="G496">
            <v>660552</v>
          </cell>
        </row>
        <row r="497">
          <cell r="B497" t="str">
            <v>h®32484</v>
          </cell>
          <cell r="C497">
            <v>38106</v>
          </cell>
          <cell r="D497" t="str">
            <v>XuÊt b¸n ®¸ xÝt Cty Ph­¬ng Trung</v>
          </cell>
          <cell r="E497">
            <v>131</v>
          </cell>
          <cell r="F497">
            <v>511</v>
          </cell>
          <cell r="G497">
            <v>25285630</v>
          </cell>
        </row>
        <row r="498">
          <cell r="C498">
            <v>38106</v>
          </cell>
          <cell r="D498" t="str">
            <v>ThuÕ VAT ph¶i nép</v>
          </cell>
          <cell r="E498">
            <v>131</v>
          </cell>
          <cell r="F498">
            <v>3331</v>
          </cell>
          <cell r="G498">
            <v>1264370</v>
          </cell>
        </row>
        <row r="499">
          <cell r="B499" t="str">
            <v>pt</v>
          </cell>
          <cell r="C499">
            <v>38106</v>
          </cell>
          <cell r="D499" t="str">
            <v>Cty V­¬ng Long tr¶ tiÒn</v>
          </cell>
          <cell r="E499">
            <v>111</v>
          </cell>
          <cell r="F499">
            <v>131</v>
          </cell>
          <cell r="G499">
            <v>283844600</v>
          </cell>
        </row>
        <row r="500">
          <cell r="B500" t="str">
            <v>pc</v>
          </cell>
          <cell r="C500">
            <v>38106</v>
          </cell>
          <cell r="D500" t="str">
            <v>TT tiÒn thuª xe ®i lµm viÖc</v>
          </cell>
          <cell r="E500">
            <v>6422</v>
          </cell>
          <cell r="F500">
            <v>111</v>
          </cell>
          <cell r="G500">
            <v>1142858</v>
          </cell>
        </row>
        <row r="501">
          <cell r="B501" t="str">
            <v>pt</v>
          </cell>
          <cell r="C501">
            <v>38107</v>
          </cell>
          <cell r="D501" t="str">
            <v>Cty Quang Dòng tr¶ tiÒn hµng</v>
          </cell>
          <cell r="E501">
            <v>111</v>
          </cell>
          <cell r="F501">
            <v>131</v>
          </cell>
          <cell r="G501">
            <v>50000000</v>
          </cell>
        </row>
        <row r="502">
          <cell r="B502" t="str">
            <v>pt</v>
          </cell>
          <cell r="C502">
            <v>38107</v>
          </cell>
          <cell r="D502" t="str">
            <v>Cty Ph­¬ng Trung tr¶ tiÒn hµng</v>
          </cell>
          <cell r="E502">
            <v>111</v>
          </cell>
          <cell r="F502">
            <v>131</v>
          </cell>
          <cell r="G502">
            <v>100000000</v>
          </cell>
        </row>
        <row r="503">
          <cell r="B503" t="str">
            <v>pt</v>
          </cell>
          <cell r="C503">
            <v>38107</v>
          </cell>
          <cell r="D503" t="str">
            <v>Cty Hoµng Nam tr¶ tiÒn hµng</v>
          </cell>
          <cell r="E503">
            <v>111</v>
          </cell>
          <cell r="F503">
            <v>131</v>
          </cell>
          <cell r="G503">
            <v>84647060</v>
          </cell>
        </row>
        <row r="504">
          <cell r="B504" t="str">
            <v>pc</v>
          </cell>
          <cell r="C504">
            <v>38107</v>
          </cell>
          <cell r="D504" t="str">
            <v>Tt tiÒn c­íc Vt thuû HTX Hoµng anh</v>
          </cell>
          <cell r="E504">
            <v>331</v>
          </cell>
          <cell r="F504">
            <v>111</v>
          </cell>
          <cell r="G504">
            <v>65483000</v>
          </cell>
        </row>
        <row r="505">
          <cell r="B505" t="str">
            <v>h®27609</v>
          </cell>
          <cell r="C505">
            <v>38107</v>
          </cell>
          <cell r="D505" t="str">
            <v>Mua c­íc VT thuû tõ c¶ng X48 vÒ chinfon</v>
          </cell>
          <cell r="E505">
            <v>6421</v>
          </cell>
          <cell r="F505">
            <v>331</v>
          </cell>
          <cell r="G505">
            <v>109983800</v>
          </cell>
        </row>
        <row r="506">
          <cell r="C506">
            <v>38107</v>
          </cell>
          <cell r="D506" t="str">
            <v>ThuÕ ®­îc khÊu trõ</v>
          </cell>
          <cell r="E506">
            <v>1331</v>
          </cell>
          <cell r="F506">
            <v>331</v>
          </cell>
          <cell r="G506">
            <v>5499200</v>
          </cell>
        </row>
        <row r="507">
          <cell r="B507" t="str">
            <v>pc</v>
          </cell>
          <cell r="C507">
            <v>38107</v>
          </cell>
          <cell r="D507" t="str">
            <v>Thanh to¸n tiÒn lÖ phÝ rãt hµng qua c¶ng</v>
          </cell>
          <cell r="E507">
            <v>6421</v>
          </cell>
          <cell r="F507">
            <v>111</v>
          </cell>
          <cell r="G507">
            <v>37863420</v>
          </cell>
        </row>
        <row r="508">
          <cell r="C508">
            <v>38107</v>
          </cell>
          <cell r="D508" t="str">
            <v>ThuÕ ®­îc khÊu trõ</v>
          </cell>
          <cell r="E508">
            <v>1331</v>
          </cell>
          <cell r="F508">
            <v>111</v>
          </cell>
          <cell r="G508">
            <v>3786580</v>
          </cell>
        </row>
        <row r="509">
          <cell r="B509" t="str">
            <v>pc</v>
          </cell>
          <cell r="C509">
            <v>38107</v>
          </cell>
          <cell r="D509" t="str">
            <v>TT tiÒn c­íc BX, VT Cty Hoµng TuÊn</v>
          </cell>
          <cell r="E509">
            <v>331</v>
          </cell>
          <cell r="F509">
            <v>111</v>
          </cell>
          <cell r="G509">
            <v>406850170</v>
          </cell>
        </row>
        <row r="510">
          <cell r="B510" t="str">
            <v>pc</v>
          </cell>
          <cell r="C510">
            <v>38107</v>
          </cell>
          <cell r="D510" t="str">
            <v>NhËp kho nhiªn liÖu</v>
          </cell>
          <cell r="E510">
            <v>152</v>
          </cell>
          <cell r="F510">
            <v>111</v>
          </cell>
          <cell r="G510">
            <v>38751725</v>
          </cell>
        </row>
        <row r="511">
          <cell r="C511">
            <v>38107</v>
          </cell>
          <cell r="D511" t="str">
            <v>ThuÕ ®­îc khÊu trõ</v>
          </cell>
          <cell r="E511">
            <v>1331</v>
          </cell>
          <cell r="F511">
            <v>111</v>
          </cell>
          <cell r="G511">
            <v>3680215</v>
          </cell>
        </row>
        <row r="512">
          <cell r="C512">
            <v>38107</v>
          </cell>
          <cell r="D512" t="str">
            <v>XuÊt NL phôc vô SX</v>
          </cell>
          <cell r="E512">
            <v>154</v>
          </cell>
          <cell r="F512">
            <v>152</v>
          </cell>
          <cell r="G512">
            <v>38751725</v>
          </cell>
        </row>
        <row r="513">
          <cell r="B513" t="str">
            <v>h®32485</v>
          </cell>
          <cell r="C513">
            <v>38107</v>
          </cell>
          <cell r="D513" t="str">
            <v>XuÊt b¸n ®¸ xÝt cho Cty Quang Dòng</v>
          </cell>
          <cell r="E513">
            <v>131</v>
          </cell>
          <cell r="F513">
            <v>511</v>
          </cell>
          <cell r="G513">
            <v>34285600</v>
          </cell>
        </row>
        <row r="514">
          <cell r="C514">
            <v>38107</v>
          </cell>
          <cell r="D514" t="str">
            <v>ThuÕ VAT ph¶i nép</v>
          </cell>
          <cell r="E514">
            <v>131</v>
          </cell>
          <cell r="F514">
            <v>3331</v>
          </cell>
          <cell r="G514">
            <v>1714400</v>
          </cell>
        </row>
        <row r="515">
          <cell r="B515" t="str">
            <v>h® 32486</v>
          </cell>
          <cell r="C515">
            <v>38107</v>
          </cell>
          <cell r="D515" t="str">
            <v>XuÊt b¸n ®¸ xÝt cho Cty Quang Dòng</v>
          </cell>
          <cell r="E515">
            <v>131</v>
          </cell>
          <cell r="F515">
            <v>511</v>
          </cell>
          <cell r="G515">
            <v>19714220</v>
          </cell>
        </row>
        <row r="516">
          <cell r="C516">
            <v>38107</v>
          </cell>
          <cell r="D516" t="str">
            <v>ThuÕ VAT ph¶i nép</v>
          </cell>
          <cell r="E516">
            <v>131</v>
          </cell>
          <cell r="F516">
            <v>3331</v>
          </cell>
          <cell r="G516">
            <v>985780</v>
          </cell>
        </row>
        <row r="517">
          <cell r="B517" t="str">
            <v>h® 41849</v>
          </cell>
          <cell r="C517">
            <v>38107</v>
          </cell>
          <cell r="D517" t="str">
            <v>Mua c­íc bèc xóc ct Hoµng tuÊn</v>
          </cell>
          <cell r="E517">
            <v>154</v>
          </cell>
          <cell r="F517">
            <v>331</v>
          </cell>
          <cell r="G517">
            <v>155702500</v>
          </cell>
        </row>
        <row r="518">
          <cell r="C518">
            <v>38107</v>
          </cell>
          <cell r="D518" t="str">
            <v>C­íc xóc km8</v>
          </cell>
          <cell r="E518">
            <v>6322</v>
          </cell>
          <cell r="F518">
            <v>331</v>
          </cell>
          <cell r="G518">
            <v>292307400</v>
          </cell>
        </row>
        <row r="519">
          <cell r="C519">
            <v>38107</v>
          </cell>
          <cell r="D519" t="str">
            <v>C­íc vËn t¶i</v>
          </cell>
          <cell r="E519">
            <v>154</v>
          </cell>
          <cell r="F519">
            <v>331</v>
          </cell>
          <cell r="G519">
            <v>224577500</v>
          </cell>
        </row>
        <row r="520">
          <cell r="C520">
            <v>38107</v>
          </cell>
          <cell r="D520" t="str">
            <v>ThuÕ ®­îc khÊu trõ</v>
          </cell>
          <cell r="E520">
            <v>1331</v>
          </cell>
          <cell r="F520">
            <v>331</v>
          </cell>
          <cell r="G520">
            <v>33629370</v>
          </cell>
        </row>
        <row r="521">
          <cell r="B521" t="str">
            <v>h®36529</v>
          </cell>
          <cell r="C521">
            <v>38106</v>
          </cell>
          <cell r="D521" t="str">
            <v>Mua c­íc vËn t¶i km8 - Cty Hoµng tuÊn</v>
          </cell>
          <cell r="E521">
            <v>6322</v>
          </cell>
          <cell r="F521">
            <v>331</v>
          </cell>
          <cell r="G521">
            <v>762508000</v>
          </cell>
        </row>
        <row r="522">
          <cell r="C522">
            <v>38106</v>
          </cell>
          <cell r="D522" t="str">
            <v>ThuÕ ®­îc khÊu trõ</v>
          </cell>
          <cell r="E522">
            <v>1331</v>
          </cell>
          <cell r="F522">
            <v>331</v>
          </cell>
          <cell r="G522">
            <v>38125400</v>
          </cell>
        </row>
        <row r="523">
          <cell r="B523" t="str">
            <v>h® 43947</v>
          </cell>
          <cell r="C523">
            <v>38103</v>
          </cell>
          <cell r="D523" t="str">
            <v>Mua c­íc bèc xóc Cty BMC</v>
          </cell>
          <cell r="E523">
            <v>154</v>
          </cell>
          <cell r="F523">
            <v>331</v>
          </cell>
          <cell r="G523">
            <v>7280000</v>
          </cell>
        </row>
        <row r="524">
          <cell r="C524">
            <v>38103</v>
          </cell>
          <cell r="D524" t="str">
            <v>ThuÕ ®­îc khÊu trõ</v>
          </cell>
          <cell r="E524">
            <v>1331</v>
          </cell>
          <cell r="F524">
            <v>331</v>
          </cell>
          <cell r="G524">
            <v>364000</v>
          </cell>
        </row>
        <row r="525">
          <cell r="C525">
            <v>38107</v>
          </cell>
          <cell r="D525" t="str">
            <v>L­¬ng Ptr¶ tËn thu ®¸ NK 5400x4000</v>
          </cell>
          <cell r="E525">
            <v>152</v>
          </cell>
          <cell r="F525">
            <v>334</v>
          </cell>
          <cell r="G525">
            <v>21600000</v>
          </cell>
        </row>
        <row r="526">
          <cell r="C526">
            <v>38107</v>
          </cell>
          <cell r="D526" t="str">
            <v>L­¬ng ph¶i tr¶ tæ ®¸nh tÈy 16504*600</v>
          </cell>
          <cell r="E526">
            <v>6421</v>
          </cell>
          <cell r="F526">
            <v>334</v>
          </cell>
          <cell r="G526">
            <v>9902400</v>
          </cell>
        </row>
        <row r="527">
          <cell r="C527">
            <v>38107</v>
          </cell>
          <cell r="D527" t="str">
            <v>L­¬ng ph¶i tr¶ khèi SX</v>
          </cell>
          <cell r="E527">
            <v>154</v>
          </cell>
          <cell r="F527">
            <v>334</v>
          </cell>
          <cell r="G527">
            <v>34389000</v>
          </cell>
        </row>
        <row r="528">
          <cell r="C528">
            <v>38107</v>
          </cell>
          <cell r="D528" t="str">
            <v>L­¬ng ph¶i tr¶ khèi v¨n phßng</v>
          </cell>
          <cell r="E528">
            <v>6422</v>
          </cell>
          <cell r="F528">
            <v>334</v>
          </cell>
          <cell r="G528">
            <v>24339000</v>
          </cell>
        </row>
        <row r="529">
          <cell r="C529">
            <v>38107</v>
          </cell>
          <cell r="D529" t="str">
            <v>Chi l­¬ng toµn Cty</v>
          </cell>
          <cell r="E529">
            <v>334</v>
          </cell>
          <cell r="F529">
            <v>111</v>
          </cell>
          <cell r="G529">
            <v>90230400</v>
          </cell>
        </row>
        <row r="530">
          <cell r="C530">
            <v>38107</v>
          </cell>
          <cell r="D530" t="str">
            <v>ThuÕ tµi nguyªn ph¶i tr¶ th¸ng 4/04 5400</v>
          </cell>
          <cell r="E530">
            <v>6422</v>
          </cell>
          <cell r="F530">
            <v>3336</v>
          </cell>
          <cell r="G530">
            <v>864000</v>
          </cell>
        </row>
        <row r="531">
          <cell r="C531">
            <v>38107</v>
          </cell>
          <cell r="D531" t="str">
            <v>XuÊt NL chÕ biÕn SPhÈm 5400*4000</v>
          </cell>
          <cell r="E531">
            <v>154</v>
          </cell>
          <cell r="F531">
            <v>152</v>
          </cell>
          <cell r="G531">
            <v>21600000</v>
          </cell>
        </row>
        <row r="532">
          <cell r="C532">
            <v>38107</v>
          </cell>
          <cell r="D532" t="str">
            <v>NhËp kho ®¸ TP ®· chÕ biÕn = 5400 m3</v>
          </cell>
          <cell r="E532">
            <v>155</v>
          </cell>
          <cell r="F532">
            <v>154</v>
          </cell>
          <cell r="G532">
            <v>512291126</v>
          </cell>
        </row>
        <row r="533">
          <cell r="C533">
            <v>38107</v>
          </cell>
          <cell r="D533" t="str">
            <v>XuÊt kho tiªu thô 15059 tÊn = 10386 m3</v>
          </cell>
          <cell r="E533">
            <v>6321</v>
          </cell>
          <cell r="F533">
            <v>155</v>
          </cell>
        </row>
        <row r="534">
          <cell r="C534">
            <v>38107</v>
          </cell>
          <cell r="D534" t="str">
            <v>ChuyÓn VAT khÊu trõ sang ph¶i nép</v>
          </cell>
          <cell r="E534">
            <v>3331</v>
          </cell>
          <cell r="F534">
            <v>1331</v>
          </cell>
          <cell r="G534">
            <v>87357873</v>
          </cell>
        </row>
        <row r="536">
          <cell r="E536" t="str">
            <v>tc</v>
          </cell>
        </row>
        <row r="537">
          <cell r="D537" t="str">
            <v>Céng ph¸t sinh th¸ng 04</v>
          </cell>
          <cell r="E537" t="str">
            <v>tc</v>
          </cell>
        </row>
        <row r="538">
          <cell r="D538" t="str">
            <v>D­ cuèi th¸ng 04</v>
          </cell>
          <cell r="E538" t="str">
            <v>tc</v>
          </cell>
        </row>
        <row r="539">
          <cell r="E539" t="str">
            <v>tc</v>
          </cell>
        </row>
        <row r="540">
          <cell r="D540" t="str">
            <v>Th¸ng 5/2004</v>
          </cell>
          <cell r="E540" t="str">
            <v>tc</v>
          </cell>
        </row>
        <row r="541">
          <cell r="B541">
            <v>36986</v>
          </cell>
          <cell r="C541">
            <v>38108</v>
          </cell>
          <cell r="D541" t="str">
            <v>Mua c­íc vËn t¶i thñy Cty cæ phÇn 5-8</v>
          </cell>
          <cell r="E541">
            <v>6421</v>
          </cell>
          <cell r="F541">
            <v>331</v>
          </cell>
          <cell r="G541">
            <v>20743272</v>
          </cell>
        </row>
        <row r="542">
          <cell r="C542">
            <v>38108</v>
          </cell>
          <cell r="D542" t="str">
            <v>ThuÕ ®­îc khÊu trõ</v>
          </cell>
          <cell r="E542">
            <v>1331</v>
          </cell>
          <cell r="F542">
            <v>331</v>
          </cell>
          <cell r="G542">
            <v>1036728</v>
          </cell>
        </row>
        <row r="543">
          <cell r="B543" t="str">
            <v>pc</v>
          </cell>
          <cell r="C543">
            <v>38108</v>
          </cell>
          <cell r="D543" t="str">
            <v>Thanh to¸n tiÒn c­íc VT thuû Cty 5/8</v>
          </cell>
          <cell r="E543">
            <v>6421</v>
          </cell>
          <cell r="F543">
            <v>111</v>
          </cell>
          <cell r="G543">
            <v>21780000</v>
          </cell>
        </row>
        <row r="544">
          <cell r="B544" t="str">
            <v>pc</v>
          </cell>
          <cell r="C544">
            <v>38111</v>
          </cell>
          <cell r="D544" t="str">
            <v>Thanh to¸n tiÒn mua x¨ng + lÖ phÝ cÇu phµ</v>
          </cell>
          <cell r="E544">
            <v>6422</v>
          </cell>
          <cell r="F544">
            <v>111</v>
          </cell>
          <cell r="G544">
            <v>1336000</v>
          </cell>
        </row>
        <row r="545">
          <cell r="C545">
            <v>38111</v>
          </cell>
          <cell r="D545" t="str">
            <v>ThuÕ ®­îc khÊu trõ</v>
          </cell>
          <cell r="E545">
            <v>1331</v>
          </cell>
          <cell r="F545">
            <v>111</v>
          </cell>
          <cell r="G545">
            <v>86000</v>
          </cell>
        </row>
        <row r="546">
          <cell r="B546" t="str">
            <v>pc</v>
          </cell>
          <cell r="C546">
            <v>38111</v>
          </cell>
          <cell r="D546" t="str">
            <v>TT tiÒn mua dông cô + phô tïng thay thÕ</v>
          </cell>
          <cell r="E546">
            <v>154</v>
          </cell>
          <cell r="F546">
            <v>111</v>
          </cell>
          <cell r="G546">
            <v>2915000</v>
          </cell>
        </row>
        <row r="547">
          <cell r="B547" t="str">
            <v>pc</v>
          </cell>
          <cell r="C547">
            <v>38113</v>
          </cell>
          <cell r="D547" t="str">
            <v>NhËp kho nhiªn liÖu</v>
          </cell>
          <cell r="E547">
            <v>152</v>
          </cell>
          <cell r="F547">
            <v>111</v>
          </cell>
          <cell r="G547">
            <v>4386000</v>
          </cell>
        </row>
        <row r="548">
          <cell r="C548">
            <v>38113</v>
          </cell>
          <cell r="D548" t="str">
            <v>XuÊt NL phôc vô SX</v>
          </cell>
          <cell r="E548">
            <v>154</v>
          </cell>
          <cell r="F548">
            <v>152</v>
          </cell>
          <cell r="G548">
            <v>4386000</v>
          </cell>
        </row>
        <row r="549">
          <cell r="B549" t="str">
            <v>pc</v>
          </cell>
          <cell r="C549">
            <v>38113</v>
          </cell>
          <cell r="D549" t="str">
            <v>Mua ho¸ ®¬n gtgt</v>
          </cell>
          <cell r="E549">
            <v>6422</v>
          </cell>
          <cell r="F549">
            <v>111</v>
          </cell>
          <cell r="G549">
            <v>15200</v>
          </cell>
        </row>
        <row r="550">
          <cell r="B550">
            <v>32487</v>
          </cell>
          <cell r="C550">
            <v>38114</v>
          </cell>
          <cell r="D550" t="str">
            <v>XuÊt b¸n ®¸ xÝt Cty Ph­¬ng Trung</v>
          </cell>
          <cell r="E550">
            <v>131</v>
          </cell>
          <cell r="F550">
            <v>511</v>
          </cell>
          <cell r="G550">
            <v>15857090</v>
          </cell>
        </row>
        <row r="551">
          <cell r="C551">
            <v>38114</v>
          </cell>
          <cell r="D551" t="str">
            <v>ThuÕ VAT ph¶i nép</v>
          </cell>
          <cell r="E551">
            <v>131</v>
          </cell>
          <cell r="F551">
            <v>3331</v>
          </cell>
          <cell r="G551">
            <v>792910</v>
          </cell>
        </row>
        <row r="552">
          <cell r="B552">
            <v>32488</v>
          </cell>
          <cell r="C552">
            <v>38114</v>
          </cell>
          <cell r="D552" t="str">
            <v>XuÊt b¸n ®¸ xÝt Cty Ph­¬ng Trung</v>
          </cell>
          <cell r="E552">
            <v>131</v>
          </cell>
          <cell r="F552">
            <v>511</v>
          </cell>
          <cell r="G552">
            <v>35594800</v>
          </cell>
        </row>
        <row r="553">
          <cell r="C553">
            <v>38114</v>
          </cell>
          <cell r="D553" t="str">
            <v>ThuÕ VAT ph¶i nép</v>
          </cell>
          <cell r="E553">
            <v>131</v>
          </cell>
          <cell r="F553">
            <v>3331</v>
          </cell>
          <cell r="G553">
            <v>1780200</v>
          </cell>
        </row>
        <row r="554">
          <cell r="B554">
            <v>32489</v>
          </cell>
          <cell r="C554">
            <v>38115</v>
          </cell>
          <cell r="D554" t="str">
            <v>XuÊt b¸n ®¸ xÝt Cty Ph­¬ng Trung</v>
          </cell>
          <cell r="E554">
            <v>131</v>
          </cell>
          <cell r="F554">
            <v>511</v>
          </cell>
          <cell r="G554">
            <v>40237600</v>
          </cell>
        </row>
        <row r="555">
          <cell r="B555">
            <v>32489</v>
          </cell>
          <cell r="C555">
            <v>38115</v>
          </cell>
          <cell r="D555" t="str">
            <v>ThuÕ VAT ph¶i nép</v>
          </cell>
          <cell r="E555">
            <v>131</v>
          </cell>
          <cell r="F555">
            <v>3331</v>
          </cell>
          <cell r="G555">
            <v>2012400</v>
          </cell>
        </row>
        <row r="556">
          <cell r="B556" t="str">
            <v>sæ nh</v>
          </cell>
          <cell r="C556">
            <v>38117</v>
          </cell>
          <cell r="D556" t="str">
            <v>Chi nh¸nh Fancon tr¶ tiÒn qua NH</v>
          </cell>
          <cell r="E556">
            <v>112</v>
          </cell>
          <cell r="F556">
            <v>131</v>
          </cell>
          <cell r="G556">
            <v>100000000</v>
          </cell>
        </row>
        <row r="557">
          <cell r="B557" t="str">
            <v>pt</v>
          </cell>
          <cell r="C557">
            <v>38117</v>
          </cell>
          <cell r="D557" t="str">
            <v>TuyÕt rót tiÒn Nh vÒ nhËp quü</v>
          </cell>
          <cell r="E557">
            <v>111</v>
          </cell>
          <cell r="F557">
            <v>112</v>
          </cell>
          <cell r="G557">
            <v>100000000</v>
          </cell>
        </row>
        <row r="558">
          <cell r="B558" t="str">
            <v>pt</v>
          </cell>
          <cell r="C558">
            <v>38117</v>
          </cell>
          <cell r="D558" t="str">
            <v>Cty V­¬ng Long tr¶ tiÒn</v>
          </cell>
          <cell r="E558">
            <v>111</v>
          </cell>
          <cell r="F558">
            <v>131</v>
          </cell>
          <cell r="G558">
            <v>200000000</v>
          </cell>
        </row>
        <row r="559">
          <cell r="B559" t="str">
            <v>pc</v>
          </cell>
          <cell r="C559">
            <v>38117</v>
          </cell>
          <cell r="D559" t="str">
            <v>NhËp kho nhiªn liÖu</v>
          </cell>
          <cell r="E559">
            <v>152</v>
          </cell>
          <cell r="F559">
            <v>111</v>
          </cell>
          <cell r="G559">
            <v>6693115</v>
          </cell>
        </row>
        <row r="560">
          <cell r="C560">
            <v>38117</v>
          </cell>
          <cell r="D560" t="str">
            <v>ThuÕ ®­îc khÊu trõ</v>
          </cell>
          <cell r="E560">
            <v>1331</v>
          </cell>
          <cell r="F560">
            <v>111</v>
          </cell>
          <cell r="G560">
            <v>621335</v>
          </cell>
        </row>
        <row r="561">
          <cell r="C561">
            <v>38117</v>
          </cell>
          <cell r="D561" t="str">
            <v>XuÊt NL phôc vô SX</v>
          </cell>
          <cell r="E561">
            <v>154</v>
          </cell>
          <cell r="F561">
            <v>152</v>
          </cell>
          <cell r="G561">
            <v>6693115</v>
          </cell>
        </row>
        <row r="562">
          <cell r="B562" t="str">
            <v>pc</v>
          </cell>
          <cell r="C562">
            <v>38119</v>
          </cell>
          <cell r="D562" t="str">
            <v>Thanh to¸n tiÒn mua x¨ng + lÖ phÝ cÇu phµ</v>
          </cell>
          <cell r="E562">
            <v>6422</v>
          </cell>
          <cell r="F562">
            <v>111</v>
          </cell>
          <cell r="G562">
            <v>594000</v>
          </cell>
        </row>
        <row r="563">
          <cell r="C563">
            <v>38119</v>
          </cell>
          <cell r="D563" t="str">
            <v>ThuÕ ®­îc khÊu trõ</v>
          </cell>
          <cell r="E563">
            <v>1331</v>
          </cell>
          <cell r="F563">
            <v>111</v>
          </cell>
          <cell r="G563">
            <v>54000</v>
          </cell>
        </row>
        <row r="564">
          <cell r="B564" t="str">
            <v>pc</v>
          </cell>
          <cell r="C564">
            <v>38119</v>
          </cell>
          <cell r="D564" t="str">
            <v>Nép tiÒn ®iÖn VP th¸ng 4/04</v>
          </cell>
          <cell r="E564">
            <v>6422</v>
          </cell>
          <cell r="F564">
            <v>111</v>
          </cell>
          <cell r="G564">
            <v>391710</v>
          </cell>
        </row>
        <row r="565">
          <cell r="B565" t="str">
            <v>pc</v>
          </cell>
          <cell r="C565">
            <v>38121</v>
          </cell>
          <cell r="D565" t="str">
            <v>Thanh to¸n tiÒn tiÕp kh¸ch</v>
          </cell>
          <cell r="E565">
            <v>6422</v>
          </cell>
          <cell r="F565">
            <v>111</v>
          </cell>
          <cell r="G565">
            <v>1700000</v>
          </cell>
        </row>
        <row r="566">
          <cell r="B566" t="str">
            <v>PC</v>
          </cell>
          <cell r="C566">
            <v>38122</v>
          </cell>
          <cell r="D566" t="str">
            <v>Tr¶ tiÒn mua c­íc BX, VT Cty Hoµng TuÊn</v>
          </cell>
          <cell r="E566">
            <v>331</v>
          </cell>
          <cell r="F566">
            <v>111</v>
          </cell>
          <cell r="G566">
            <v>50000000</v>
          </cell>
        </row>
        <row r="567">
          <cell r="B567" t="str">
            <v>pc</v>
          </cell>
          <cell r="C567">
            <v>38124</v>
          </cell>
          <cell r="D567" t="str">
            <v>Thanh to¸n tiÒn mua x¨ng+ lÖ phÝ cÇu phµ</v>
          </cell>
          <cell r="E567">
            <v>6422</v>
          </cell>
          <cell r="F567">
            <v>111</v>
          </cell>
          <cell r="G567">
            <v>1437000</v>
          </cell>
        </row>
        <row r="568">
          <cell r="C568">
            <v>38124</v>
          </cell>
          <cell r="D568" t="str">
            <v>ThuÕ ®­îc khÊu trõ</v>
          </cell>
          <cell r="E568">
            <v>1331</v>
          </cell>
          <cell r="F568">
            <v>111</v>
          </cell>
          <cell r="G568">
            <v>77500</v>
          </cell>
        </row>
        <row r="569">
          <cell r="B569" t="str">
            <v>pc</v>
          </cell>
          <cell r="C569">
            <v>38124</v>
          </cell>
          <cell r="D569" t="str">
            <v>Thanh to¸n tiÒn mua nhiªn liÖu SX</v>
          </cell>
          <cell r="E569">
            <v>154</v>
          </cell>
          <cell r="F569">
            <v>111</v>
          </cell>
          <cell r="G569">
            <v>978650</v>
          </cell>
        </row>
        <row r="570">
          <cell r="C570">
            <v>38124</v>
          </cell>
          <cell r="D570" t="str">
            <v>ThuÕ ®­îc khÊu trõ</v>
          </cell>
          <cell r="E570">
            <v>1331</v>
          </cell>
          <cell r="F570">
            <v>111</v>
          </cell>
          <cell r="G570">
            <v>90850</v>
          </cell>
        </row>
        <row r="571">
          <cell r="B571" t="str">
            <v>pc</v>
          </cell>
          <cell r="C571">
            <v>38127</v>
          </cell>
          <cell r="D571" t="str">
            <v>Thanh to¸n tiÒn mua x¨ng xe con..</v>
          </cell>
          <cell r="E571">
            <v>6422</v>
          </cell>
          <cell r="F571">
            <v>111</v>
          </cell>
          <cell r="G571">
            <v>1276650</v>
          </cell>
        </row>
        <row r="572">
          <cell r="C572">
            <v>38127</v>
          </cell>
          <cell r="D572" t="str">
            <v>ThuÕ ®­îc khÊu trõ</v>
          </cell>
          <cell r="E572">
            <v>1331</v>
          </cell>
          <cell r="F572">
            <v>111</v>
          </cell>
          <cell r="G572">
            <v>109850</v>
          </cell>
        </row>
        <row r="573">
          <cell r="B573" t="str">
            <v>sæ NH</v>
          </cell>
          <cell r="C573">
            <v>38127</v>
          </cell>
          <cell r="D573" t="str">
            <v>Cty Ph­¬ng Trung tr¶ tiÒn qua NH</v>
          </cell>
          <cell r="E573">
            <v>112</v>
          </cell>
          <cell r="F573">
            <v>131</v>
          </cell>
          <cell r="G573">
            <v>50000000</v>
          </cell>
        </row>
        <row r="574">
          <cell r="B574" t="str">
            <v>pt</v>
          </cell>
          <cell r="C574">
            <v>38127</v>
          </cell>
          <cell r="D574" t="str">
            <v>TuyÕt rót tiÒn Nh vÒ nhËp quü</v>
          </cell>
          <cell r="E574">
            <v>111</v>
          </cell>
          <cell r="F574">
            <v>112</v>
          </cell>
          <cell r="G574">
            <v>50000000</v>
          </cell>
        </row>
        <row r="575">
          <cell r="B575" t="str">
            <v>pc</v>
          </cell>
          <cell r="C575">
            <v>38127</v>
          </cell>
          <cell r="D575" t="str">
            <v>Tr¶ tiÒn c­íc vËn t¶i thuû XN 234</v>
          </cell>
          <cell r="E575">
            <v>331</v>
          </cell>
          <cell r="F575">
            <v>111</v>
          </cell>
          <cell r="G575">
            <v>20000000</v>
          </cell>
        </row>
        <row r="576">
          <cell r="B576" t="str">
            <v>PC</v>
          </cell>
          <cell r="C576">
            <v>38127</v>
          </cell>
          <cell r="D576" t="str">
            <v>Tr¶ tiÒn c­íc BX,VT Cty Hoµng TuÊn</v>
          </cell>
          <cell r="E576">
            <v>331</v>
          </cell>
          <cell r="F576">
            <v>111</v>
          </cell>
          <cell r="G576">
            <v>25000000</v>
          </cell>
        </row>
        <row r="577">
          <cell r="B577" t="str">
            <v>pc</v>
          </cell>
          <cell r="C577">
            <v>38128</v>
          </cell>
          <cell r="D577" t="str">
            <v>Tr¶ tiÒn thuÕ ®Êt VP</v>
          </cell>
          <cell r="E577">
            <v>6422</v>
          </cell>
          <cell r="F577">
            <v>111</v>
          </cell>
          <cell r="G577">
            <v>360300</v>
          </cell>
        </row>
        <row r="578">
          <cell r="B578" t="str">
            <v>pc</v>
          </cell>
          <cell r="C578">
            <v>38128</v>
          </cell>
          <cell r="D578" t="str">
            <v>NhËp kho nhiªn liÖu</v>
          </cell>
          <cell r="E578">
            <v>152</v>
          </cell>
          <cell r="F578">
            <v>111</v>
          </cell>
          <cell r="G578">
            <v>6680350</v>
          </cell>
        </row>
        <row r="579">
          <cell r="C579">
            <v>38128</v>
          </cell>
          <cell r="D579" t="str">
            <v>ThuÕ ®­îc khÊu trõ</v>
          </cell>
          <cell r="E579">
            <v>1331</v>
          </cell>
          <cell r="F579">
            <v>111</v>
          </cell>
          <cell r="G579">
            <v>620150</v>
          </cell>
        </row>
        <row r="580">
          <cell r="C580">
            <v>38128</v>
          </cell>
          <cell r="D580" t="str">
            <v>XuÊt NL phôc vô SX</v>
          </cell>
          <cell r="E580">
            <v>154</v>
          </cell>
          <cell r="F580">
            <v>152</v>
          </cell>
          <cell r="G580">
            <v>6680350</v>
          </cell>
        </row>
        <row r="581">
          <cell r="B581" t="str">
            <v>pc</v>
          </cell>
          <cell r="C581">
            <v>38129</v>
          </cell>
          <cell r="D581" t="str">
            <v>Thanh to¸n tiÒn mua bµn ghÕ VP</v>
          </cell>
          <cell r="E581">
            <v>6422</v>
          </cell>
          <cell r="F581">
            <v>111</v>
          </cell>
          <cell r="G581">
            <v>2254546</v>
          </cell>
        </row>
        <row r="582">
          <cell r="C582">
            <v>38129</v>
          </cell>
          <cell r="D582" t="str">
            <v>ThuÕ ®­îc khÊu trõ</v>
          </cell>
          <cell r="E582">
            <v>1331</v>
          </cell>
          <cell r="F582">
            <v>111</v>
          </cell>
          <cell r="G582">
            <v>225454</v>
          </cell>
        </row>
        <row r="583">
          <cell r="B583">
            <v>32490</v>
          </cell>
          <cell r="C583">
            <v>38129</v>
          </cell>
          <cell r="D583" t="str">
            <v>XuÊt b¸n ®¸ xÝt cho Cty Quang Dòng</v>
          </cell>
          <cell r="E583">
            <v>131</v>
          </cell>
          <cell r="F583">
            <v>511</v>
          </cell>
          <cell r="G583">
            <v>34285600</v>
          </cell>
        </row>
        <row r="584">
          <cell r="C584">
            <v>38129</v>
          </cell>
          <cell r="D584" t="str">
            <v>ThuÕ VAT ph¶i nép</v>
          </cell>
          <cell r="E584">
            <v>131</v>
          </cell>
          <cell r="F584">
            <v>3331</v>
          </cell>
          <cell r="G584">
            <v>1714400</v>
          </cell>
        </row>
        <row r="585">
          <cell r="B585" t="str">
            <v>pc</v>
          </cell>
          <cell r="C585">
            <v>38131</v>
          </cell>
          <cell r="D585" t="str">
            <v>Nép tiÒn ®iÖn tho¹i VP th¸ng 4/04</v>
          </cell>
          <cell r="E585">
            <v>6422</v>
          </cell>
          <cell r="F585">
            <v>111</v>
          </cell>
          <cell r="G585">
            <v>1597907</v>
          </cell>
        </row>
        <row r="586">
          <cell r="C586">
            <v>38131</v>
          </cell>
          <cell r="D586" t="str">
            <v>ThuÕ ®­îc khÊu trõ</v>
          </cell>
          <cell r="E586">
            <v>1331</v>
          </cell>
          <cell r="F586">
            <v>111</v>
          </cell>
          <cell r="G586">
            <v>140311</v>
          </cell>
        </row>
        <row r="587">
          <cell r="B587" t="str">
            <v>pc</v>
          </cell>
          <cell r="C587">
            <v>38131</v>
          </cell>
          <cell r="D587" t="str">
            <v>Thanh tp¸n tiÒn mua phô tïng söa ch÷a</v>
          </cell>
          <cell r="E587">
            <v>154</v>
          </cell>
          <cell r="F587">
            <v>111</v>
          </cell>
          <cell r="G587">
            <v>2100000</v>
          </cell>
        </row>
        <row r="588">
          <cell r="B588" t="str">
            <v>pc</v>
          </cell>
          <cell r="C588">
            <v>38132</v>
          </cell>
          <cell r="D588" t="str">
            <v>TiÒn ®iÖn tho¹i thÎ trang bÞ VP</v>
          </cell>
          <cell r="E588">
            <v>6422</v>
          </cell>
          <cell r="F588">
            <v>111</v>
          </cell>
          <cell r="G588">
            <v>727272</v>
          </cell>
        </row>
        <row r="589">
          <cell r="C589">
            <v>38132</v>
          </cell>
          <cell r="D589" t="str">
            <v>ThuÕ ®­îc khÊu trõ</v>
          </cell>
          <cell r="E589">
            <v>1331</v>
          </cell>
          <cell r="F589">
            <v>111</v>
          </cell>
          <cell r="G589">
            <v>72728</v>
          </cell>
        </row>
        <row r="590">
          <cell r="B590" t="str">
            <v>pc</v>
          </cell>
          <cell r="C590">
            <v>38133</v>
          </cell>
          <cell r="D590" t="str">
            <v>Thanh to¸n tiÒn mua x¨ng xe con..</v>
          </cell>
          <cell r="E590">
            <v>6422</v>
          </cell>
          <cell r="F590">
            <v>111</v>
          </cell>
          <cell r="G590">
            <v>759000</v>
          </cell>
        </row>
        <row r="591">
          <cell r="C591">
            <v>38133</v>
          </cell>
          <cell r="D591" t="str">
            <v>ThuÕ ®­îc khÊu trõ</v>
          </cell>
          <cell r="E591">
            <v>1331</v>
          </cell>
          <cell r="F591">
            <v>111</v>
          </cell>
          <cell r="G591">
            <v>69000</v>
          </cell>
        </row>
        <row r="592">
          <cell r="B592">
            <v>32491</v>
          </cell>
          <cell r="C592">
            <v>38134</v>
          </cell>
          <cell r="D592" t="str">
            <v>XuÊt b¸n ®¸ xÝt cho Cty Quang Dòng</v>
          </cell>
          <cell r="E592">
            <v>131</v>
          </cell>
          <cell r="F592">
            <v>511</v>
          </cell>
          <cell r="G592">
            <v>21299929</v>
          </cell>
        </row>
        <row r="593">
          <cell r="C593">
            <v>38134</v>
          </cell>
          <cell r="D593" t="str">
            <v>ThuÕ VAT ph¶i nép</v>
          </cell>
          <cell r="E593">
            <v>131</v>
          </cell>
          <cell r="F593">
            <v>3331</v>
          </cell>
          <cell r="G593">
            <v>1065071</v>
          </cell>
        </row>
        <row r="594">
          <cell r="B594">
            <v>32492</v>
          </cell>
          <cell r="C594">
            <v>38134</v>
          </cell>
          <cell r="D594" t="str">
            <v>XuÊt b¸n ®¸ xÝt Cty Ph­¬ng Trung</v>
          </cell>
          <cell r="E594">
            <v>131</v>
          </cell>
          <cell r="F594">
            <v>511</v>
          </cell>
          <cell r="G594">
            <v>5499940</v>
          </cell>
        </row>
        <row r="595">
          <cell r="C595">
            <v>38134</v>
          </cell>
          <cell r="D595" t="str">
            <v>ThuÕ VAT ph¶i nép</v>
          </cell>
          <cell r="E595">
            <v>131</v>
          </cell>
          <cell r="F595">
            <v>3331</v>
          </cell>
          <cell r="G595">
            <v>275060</v>
          </cell>
        </row>
        <row r="596">
          <cell r="B596">
            <v>32493</v>
          </cell>
          <cell r="C596">
            <v>38134</v>
          </cell>
          <cell r="D596" t="str">
            <v>XuÊt b¸n ®¸ xÝt cho Cty Hoµng Nam</v>
          </cell>
          <cell r="E596">
            <v>131</v>
          </cell>
          <cell r="F596">
            <v>511</v>
          </cell>
          <cell r="G596">
            <v>48811000</v>
          </cell>
        </row>
        <row r="597">
          <cell r="C597">
            <v>38134</v>
          </cell>
          <cell r="D597" t="str">
            <v>ThuÕ VAT ph¶i nép</v>
          </cell>
          <cell r="E597">
            <v>131</v>
          </cell>
          <cell r="F597">
            <v>3331</v>
          </cell>
          <cell r="G597">
            <v>2440550</v>
          </cell>
        </row>
        <row r="598">
          <cell r="B598">
            <v>59403</v>
          </cell>
          <cell r="C598">
            <v>38136</v>
          </cell>
          <cell r="D598" t="str">
            <v>Mua c­íc bxóc Cty BMC</v>
          </cell>
          <cell r="E598">
            <v>154</v>
          </cell>
          <cell r="F598">
            <v>331</v>
          </cell>
          <cell r="G598">
            <v>14685700</v>
          </cell>
        </row>
        <row r="599">
          <cell r="C599">
            <v>38136</v>
          </cell>
          <cell r="D599" t="str">
            <v>ThuÕ ®­îc khÊu trõ</v>
          </cell>
          <cell r="E599">
            <v>1331</v>
          </cell>
          <cell r="F599">
            <v>331</v>
          </cell>
          <cell r="G599">
            <v>734285</v>
          </cell>
        </row>
        <row r="600">
          <cell r="B600">
            <v>32494</v>
          </cell>
          <cell r="C600">
            <v>38137</v>
          </cell>
          <cell r="D600" t="str">
            <v>B¸n c­íc vËn t¶i DN Quèc ThÞnh</v>
          </cell>
          <cell r="E600">
            <v>131</v>
          </cell>
          <cell r="F600">
            <v>511</v>
          </cell>
          <cell r="G600">
            <v>72533000</v>
          </cell>
        </row>
        <row r="601">
          <cell r="C601">
            <v>38137</v>
          </cell>
          <cell r="D601" t="str">
            <v>ThuÕ VAT ph¶i nép</v>
          </cell>
          <cell r="E601">
            <v>131</v>
          </cell>
          <cell r="F601">
            <v>3331</v>
          </cell>
          <cell r="G601">
            <v>3626650</v>
          </cell>
        </row>
        <row r="602">
          <cell r="B602">
            <v>35696</v>
          </cell>
          <cell r="C602">
            <v>38137</v>
          </cell>
          <cell r="D602" t="str">
            <v>Mua c­íc vËn t¶i  Cty Hoµng TuÊn</v>
          </cell>
          <cell r="E602">
            <v>6322</v>
          </cell>
          <cell r="F602">
            <v>331</v>
          </cell>
          <cell r="G602">
            <v>69405000</v>
          </cell>
        </row>
        <row r="603">
          <cell r="C603">
            <v>38137</v>
          </cell>
          <cell r="D603" t="str">
            <v>ThuÕ ®­îc khÊu trõ</v>
          </cell>
          <cell r="E603">
            <v>1331</v>
          </cell>
          <cell r="F603">
            <v>331</v>
          </cell>
          <cell r="G603">
            <v>3470250</v>
          </cell>
        </row>
        <row r="604">
          <cell r="B604" t="str">
            <v>PC</v>
          </cell>
          <cell r="C604">
            <v>38137</v>
          </cell>
          <cell r="D604" t="str">
            <v>Tr¶ tiÒn c­íc BX,VT Cty Hoµng TuÊn</v>
          </cell>
          <cell r="E604">
            <v>331</v>
          </cell>
          <cell r="F604">
            <v>111</v>
          </cell>
          <cell r="G604">
            <v>47875250</v>
          </cell>
        </row>
        <row r="605">
          <cell r="B605" t="str">
            <v>pt</v>
          </cell>
          <cell r="C605">
            <v>38137</v>
          </cell>
          <cell r="D605" t="str">
            <v>Chi nh¸nh Fancon tr¶ tiÒn</v>
          </cell>
          <cell r="E605">
            <v>111</v>
          </cell>
          <cell r="F605">
            <v>131</v>
          </cell>
          <cell r="G605">
            <v>56008000</v>
          </cell>
        </row>
        <row r="606">
          <cell r="B606">
            <v>35697</v>
          </cell>
          <cell r="C606">
            <v>38138</v>
          </cell>
          <cell r="D606" t="str">
            <v>Mua c­íc BX, VT phôc vô SX Cty H.TuÊn</v>
          </cell>
          <cell r="E606">
            <v>154</v>
          </cell>
          <cell r="F606">
            <v>331</v>
          </cell>
          <cell r="G606">
            <v>61035000</v>
          </cell>
        </row>
        <row r="607">
          <cell r="C607">
            <v>38138</v>
          </cell>
          <cell r="D607" t="str">
            <v xml:space="preserve">c­íc BX,VT tiªu thô </v>
          </cell>
          <cell r="E607">
            <v>6421</v>
          </cell>
          <cell r="F607">
            <v>331</v>
          </cell>
          <cell r="G607">
            <v>35724000</v>
          </cell>
        </row>
        <row r="608">
          <cell r="C608">
            <v>38138</v>
          </cell>
          <cell r="D608" t="str">
            <v>ThuÕ ®­îc khÊu trõ</v>
          </cell>
          <cell r="E608">
            <v>1331</v>
          </cell>
          <cell r="F608">
            <v>331</v>
          </cell>
          <cell r="G608">
            <v>4837950</v>
          </cell>
        </row>
        <row r="609">
          <cell r="B609" t="str">
            <v>pc</v>
          </cell>
          <cell r="C609">
            <v>38138</v>
          </cell>
          <cell r="D609" t="str">
            <v>Mua s¸ch VPP</v>
          </cell>
          <cell r="E609">
            <v>6422</v>
          </cell>
          <cell r="F609">
            <v>111</v>
          </cell>
          <cell r="G609">
            <v>266667</v>
          </cell>
        </row>
        <row r="610">
          <cell r="C610">
            <v>38138</v>
          </cell>
          <cell r="D610" t="str">
            <v>ThuÕ ®­îc khÊu trõ</v>
          </cell>
          <cell r="E610">
            <v>1331</v>
          </cell>
          <cell r="F610">
            <v>111</v>
          </cell>
          <cell r="G610">
            <v>13333</v>
          </cell>
        </row>
        <row r="611">
          <cell r="B611" t="str">
            <v>pc</v>
          </cell>
          <cell r="C611">
            <v>38138</v>
          </cell>
          <cell r="D611" t="str">
            <v>NhËp kho nhiªn liÖu</v>
          </cell>
          <cell r="E611">
            <v>152</v>
          </cell>
          <cell r="F611">
            <v>111</v>
          </cell>
          <cell r="G611">
            <v>19056630</v>
          </cell>
        </row>
        <row r="612">
          <cell r="C612">
            <v>38138</v>
          </cell>
          <cell r="D612" t="str">
            <v>ThuÕ ®­îc khÊu trõ</v>
          </cell>
          <cell r="E612">
            <v>1331</v>
          </cell>
          <cell r="F612">
            <v>111</v>
          </cell>
          <cell r="G612">
            <v>1774574</v>
          </cell>
        </row>
        <row r="613">
          <cell r="C613">
            <v>38138</v>
          </cell>
          <cell r="D613" t="str">
            <v>XuÊt NL phôc vô SX</v>
          </cell>
          <cell r="E613">
            <v>154</v>
          </cell>
          <cell r="F613">
            <v>152</v>
          </cell>
          <cell r="G613">
            <v>19056630</v>
          </cell>
        </row>
        <row r="614">
          <cell r="B614" t="str">
            <v>PC</v>
          </cell>
          <cell r="C614">
            <v>38138</v>
          </cell>
          <cell r="D614" t="str">
            <v>Tr¶ tiÒn c­íc BX,VT Cty Hoµng TuÊn</v>
          </cell>
          <cell r="E614">
            <v>331</v>
          </cell>
          <cell r="F614">
            <v>111</v>
          </cell>
          <cell r="G614">
            <v>51596950</v>
          </cell>
        </row>
        <row r="615">
          <cell r="C615">
            <v>38138</v>
          </cell>
          <cell r="D615" t="str">
            <v>L­¬ng tæ tËn thu ®¸          3130x4000</v>
          </cell>
          <cell r="E615">
            <v>152</v>
          </cell>
          <cell r="F615">
            <v>334</v>
          </cell>
          <cell r="G615">
            <v>12520000</v>
          </cell>
        </row>
        <row r="616">
          <cell r="C616">
            <v>38138</v>
          </cell>
          <cell r="D616" t="str">
            <v>L­¬ng ph¶i tr¶ tæ ®¸nh tÈy   4417*600</v>
          </cell>
          <cell r="E616">
            <v>6421</v>
          </cell>
          <cell r="F616">
            <v>334</v>
          </cell>
          <cell r="G616">
            <v>2650200</v>
          </cell>
        </row>
        <row r="617">
          <cell r="C617">
            <v>38138</v>
          </cell>
          <cell r="D617" t="str">
            <v>Lu¬ng ph¶i tr¶ khèi SX</v>
          </cell>
          <cell r="E617">
            <v>154</v>
          </cell>
          <cell r="F617">
            <v>334</v>
          </cell>
          <cell r="G617">
            <v>34893000</v>
          </cell>
        </row>
        <row r="618">
          <cell r="C618">
            <v>38138</v>
          </cell>
          <cell r="D618" t="str">
            <v>L­¬ng ph¶i tr¶ khèi v¨n phßng</v>
          </cell>
          <cell r="E618">
            <v>6422</v>
          </cell>
          <cell r="F618">
            <v>334</v>
          </cell>
          <cell r="G618">
            <v>23723000</v>
          </cell>
        </row>
        <row r="619">
          <cell r="C619">
            <v>38138</v>
          </cell>
          <cell r="D619" t="str">
            <v>Chi l­¬ng toµn Cty</v>
          </cell>
          <cell r="E619">
            <v>334</v>
          </cell>
          <cell r="F619">
            <v>111</v>
          </cell>
          <cell r="G619">
            <v>73786200</v>
          </cell>
        </row>
        <row r="620">
          <cell r="C620">
            <v>38138</v>
          </cell>
          <cell r="D620" t="str">
            <v>ThuÕ tµi nguyªn ph¶i nép trong kú 3130</v>
          </cell>
          <cell r="E620">
            <v>6422</v>
          </cell>
          <cell r="F620">
            <v>3336</v>
          </cell>
          <cell r="G620">
            <v>500800</v>
          </cell>
        </row>
        <row r="621">
          <cell r="C621">
            <v>38138</v>
          </cell>
          <cell r="D621" t="str">
            <v>TrÝch khÊu hao TSC§ sö dông n¬i SX</v>
          </cell>
          <cell r="E621">
            <v>154</v>
          </cell>
          <cell r="F621">
            <v>214</v>
          </cell>
          <cell r="G621">
            <v>4192000</v>
          </cell>
        </row>
        <row r="622">
          <cell r="C622">
            <v>38138</v>
          </cell>
          <cell r="D622" t="str">
            <v>TrÝch khÊu hao TSC§ bé phËn QLDN</v>
          </cell>
          <cell r="E622">
            <v>6422</v>
          </cell>
          <cell r="F622">
            <v>214</v>
          </cell>
          <cell r="G622">
            <v>3200000</v>
          </cell>
        </row>
        <row r="623">
          <cell r="C623">
            <v>38138</v>
          </cell>
          <cell r="D623" t="str">
            <v>XuÊt NL chÕ biÕn SPhÈm 3130*4000</v>
          </cell>
          <cell r="E623">
            <v>154</v>
          </cell>
          <cell r="F623">
            <v>152</v>
          </cell>
          <cell r="G623">
            <v>12520000</v>
          </cell>
        </row>
        <row r="624">
          <cell r="C624">
            <v>38138</v>
          </cell>
          <cell r="D624" t="str">
            <v>NhËp kho ®¸ TP ®· chÕ biÕn =3130</v>
          </cell>
          <cell r="E624">
            <v>155</v>
          </cell>
          <cell r="F624">
            <v>154</v>
          </cell>
          <cell r="G624">
            <v>170135445</v>
          </cell>
        </row>
        <row r="625">
          <cell r="C625">
            <v>38138</v>
          </cell>
          <cell r="D625" t="str">
            <v>XuÊt kho tiªu thô 4417 tÊn = 3046 m3</v>
          </cell>
          <cell r="E625">
            <v>6321</v>
          </cell>
          <cell r="F625">
            <v>155</v>
          </cell>
        </row>
        <row r="626">
          <cell r="C626">
            <v>38138</v>
          </cell>
          <cell r="D626" t="str">
            <v>ChuyÓn VAT khÊu trõ sang ph¶i nép</v>
          </cell>
          <cell r="E626">
            <v>3331</v>
          </cell>
          <cell r="F626">
            <v>1331</v>
          </cell>
          <cell r="G626">
            <v>14034298</v>
          </cell>
        </row>
        <row r="627">
          <cell r="E627" t="str">
            <v>tc</v>
          </cell>
        </row>
        <row r="628">
          <cell r="D628" t="str">
            <v>Céng ph¸t sinh th¸ng 05</v>
          </cell>
          <cell r="E628" t="str">
            <v>tc</v>
          </cell>
        </row>
        <row r="629">
          <cell r="D629" t="str">
            <v>D­ cuèi th¸ng 05</v>
          </cell>
          <cell r="E629" t="str">
            <v>tc</v>
          </cell>
        </row>
        <row r="630">
          <cell r="E630" t="str">
            <v>tc</v>
          </cell>
        </row>
        <row r="631">
          <cell r="D631" t="str">
            <v>Th¸ng 6/2004</v>
          </cell>
          <cell r="E631" t="str">
            <v>tc</v>
          </cell>
        </row>
        <row r="632">
          <cell r="B632" t="str">
            <v>pc</v>
          </cell>
          <cell r="C632">
            <v>38139</v>
          </cell>
          <cell r="D632" t="str">
            <v>T. to¸n tiÒn mua x¨ng xe con hoµ m¹ng §T</v>
          </cell>
          <cell r="E632">
            <v>6422</v>
          </cell>
          <cell r="F632">
            <v>111</v>
          </cell>
          <cell r="G632">
            <v>951818</v>
          </cell>
        </row>
        <row r="633">
          <cell r="C633">
            <v>38139</v>
          </cell>
          <cell r="D633" t="str">
            <v>ThuÕ ®­îc khÊu trõ</v>
          </cell>
          <cell r="E633">
            <v>1331</v>
          </cell>
          <cell r="F633">
            <v>111</v>
          </cell>
          <cell r="G633">
            <v>43182</v>
          </cell>
        </row>
        <row r="634">
          <cell r="B634" t="str">
            <v>pc</v>
          </cell>
          <cell r="C634">
            <v>38139</v>
          </cell>
          <cell r="D634" t="str">
            <v>Thanh to¸n tiÒn mua buly vµ sµng m¸y</v>
          </cell>
          <cell r="E634">
            <v>154</v>
          </cell>
          <cell r="F634">
            <v>111</v>
          </cell>
          <cell r="G634">
            <v>1322000</v>
          </cell>
        </row>
        <row r="635">
          <cell r="B635" t="str">
            <v>sæ nh</v>
          </cell>
          <cell r="C635">
            <v>38139</v>
          </cell>
          <cell r="D635" t="str">
            <v>Cty Quang Dòng tr¶ tiÒn qua NH</v>
          </cell>
          <cell r="E635">
            <v>112</v>
          </cell>
          <cell r="F635">
            <v>131</v>
          </cell>
          <cell r="G635">
            <v>15225000</v>
          </cell>
        </row>
        <row r="636">
          <cell r="B636" t="str">
            <v>PT</v>
          </cell>
          <cell r="C636">
            <v>38140</v>
          </cell>
          <cell r="D636" t="str">
            <v>TuyÕt rót tiÒn NH vÒ nhËp quü</v>
          </cell>
          <cell r="E636">
            <v>111</v>
          </cell>
          <cell r="F636">
            <v>112</v>
          </cell>
          <cell r="G636">
            <v>15000000</v>
          </cell>
        </row>
        <row r="637">
          <cell r="B637" t="str">
            <v>PT</v>
          </cell>
          <cell r="C637">
            <v>38141</v>
          </cell>
          <cell r="D637" t="str">
            <v>Vay dµi h¹n tiÒn «.ChÞnh nhËp quü</v>
          </cell>
          <cell r="E637">
            <v>111</v>
          </cell>
          <cell r="F637">
            <v>341</v>
          </cell>
          <cell r="G637">
            <v>200000000</v>
          </cell>
        </row>
        <row r="638">
          <cell r="B638" t="str">
            <v>pc</v>
          </cell>
          <cell r="C638">
            <v>38142</v>
          </cell>
          <cell r="D638" t="str">
            <v>T¹m tr¶ tiÒn c­íc BX,VT Cty Phóc léc</v>
          </cell>
          <cell r="E638">
            <v>331</v>
          </cell>
          <cell r="F638">
            <v>111</v>
          </cell>
          <cell r="G638">
            <v>200000000</v>
          </cell>
        </row>
        <row r="639">
          <cell r="B639">
            <v>89626</v>
          </cell>
          <cell r="C639">
            <v>38143</v>
          </cell>
          <cell r="D639" t="str">
            <v>Mua bóa m¸y nghiÒn Cty H¶i YÕn</v>
          </cell>
          <cell r="E639">
            <v>154</v>
          </cell>
          <cell r="F639">
            <v>331</v>
          </cell>
          <cell r="G639">
            <v>11171100</v>
          </cell>
        </row>
        <row r="640">
          <cell r="C640">
            <v>38143</v>
          </cell>
          <cell r="D640" t="str">
            <v>ThuÕ ®­îc khÊu trõ</v>
          </cell>
          <cell r="E640">
            <v>1331</v>
          </cell>
          <cell r="F640">
            <v>331</v>
          </cell>
          <cell r="G640">
            <v>558900</v>
          </cell>
        </row>
        <row r="641">
          <cell r="B641" t="str">
            <v>PC</v>
          </cell>
          <cell r="C641">
            <v>38143</v>
          </cell>
          <cell r="D641" t="str">
            <v>T¹m tr¶ tiÒn mua bóa Cty H¶i YÕn</v>
          </cell>
          <cell r="E641">
            <v>331</v>
          </cell>
          <cell r="F641">
            <v>111</v>
          </cell>
          <cell r="G641">
            <v>5000000</v>
          </cell>
        </row>
        <row r="642">
          <cell r="B642" t="str">
            <v>Pc</v>
          </cell>
          <cell r="C642">
            <v>38143</v>
          </cell>
          <cell r="D642" t="str">
            <v>tr¶ tiÒn dÞch vô chuyÓn ph¸t nhanh</v>
          </cell>
          <cell r="E642">
            <v>6422</v>
          </cell>
          <cell r="F642">
            <v>111</v>
          </cell>
          <cell r="G642">
            <v>30000</v>
          </cell>
        </row>
        <row r="643">
          <cell r="B643" t="str">
            <v>sæ nh</v>
          </cell>
          <cell r="C643">
            <v>38145</v>
          </cell>
          <cell r="D643" t="str">
            <v>Cty Ph­¬ng Trung tr¶ tiÒn qua NH</v>
          </cell>
          <cell r="E643">
            <v>112</v>
          </cell>
          <cell r="F643">
            <v>131</v>
          </cell>
          <cell r="G643">
            <v>50000000</v>
          </cell>
        </row>
        <row r="644">
          <cell r="B644" t="str">
            <v>Pt</v>
          </cell>
          <cell r="C644">
            <v>38145</v>
          </cell>
          <cell r="D644" t="str">
            <v>TuyÕt rót tiÒn NH vÒ nhËp quü</v>
          </cell>
          <cell r="E644">
            <v>111</v>
          </cell>
          <cell r="F644">
            <v>112</v>
          </cell>
          <cell r="G644">
            <v>50000000</v>
          </cell>
        </row>
        <row r="645">
          <cell r="B645" t="str">
            <v>pc</v>
          </cell>
          <cell r="C645">
            <v>38145</v>
          </cell>
          <cell r="D645" t="str">
            <v>TT tiÒn mua x¨ng + lÖ phÝ cÇu phµ</v>
          </cell>
          <cell r="E645">
            <v>6422</v>
          </cell>
          <cell r="F645">
            <v>111</v>
          </cell>
          <cell r="G645">
            <v>1392500</v>
          </cell>
        </row>
        <row r="646">
          <cell r="C646">
            <v>38145</v>
          </cell>
          <cell r="D646" t="str">
            <v>ThuÕ ®­îc khÊu trõ</v>
          </cell>
          <cell r="E646">
            <v>1331</v>
          </cell>
          <cell r="F646">
            <v>111</v>
          </cell>
          <cell r="G646">
            <v>77500</v>
          </cell>
        </row>
        <row r="647">
          <cell r="B647" t="str">
            <v>pc</v>
          </cell>
          <cell r="C647">
            <v>38145</v>
          </cell>
          <cell r="D647" t="str">
            <v>Mua VPP</v>
          </cell>
          <cell r="E647">
            <v>6422</v>
          </cell>
          <cell r="F647">
            <v>111</v>
          </cell>
          <cell r="G647">
            <v>601000</v>
          </cell>
        </row>
        <row r="648">
          <cell r="B648" t="str">
            <v>pc</v>
          </cell>
          <cell r="C648">
            <v>38146</v>
          </cell>
          <cell r="D648" t="str">
            <v>Thanh to¸n tiÒn lÖ phÝ rãt hµng qua c¶ng</v>
          </cell>
          <cell r="E648">
            <v>6421</v>
          </cell>
          <cell r="F648">
            <v>111</v>
          </cell>
          <cell r="G648">
            <v>6427000</v>
          </cell>
        </row>
        <row r="649">
          <cell r="C649">
            <v>38146</v>
          </cell>
          <cell r="D649" t="str">
            <v>ThuÕ ®­îc khÊu trõ</v>
          </cell>
          <cell r="E649">
            <v>1331</v>
          </cell>
          <cell r="F649">
            <v>111</v>
          </cell>
          <cell r="G649">
            <v>643000</v>
          </cell>
        </row>
        <row r="650">
          <cell r="B650">
            <v>38538</v>
          </cell>
          <cell r="C650">
            <v>38150</v>
          </cell>
          <cell r="D650" t="str">
            <v>Mua c­íc VC hµng ho¸ Cty Hoµng TuÊn</v>
          </cell>
          <cell r="E650">
            <v>6322</v>
          </cell>
          <cell r="F650">
            <v>331</v>
          </cell>
          <cell r="G650">
            <v>61000000</v>
          </cell>
        </row>
        <row r="651">
          <cell r="C651">
            <v>38150</v>
          </cell>
          <cell r="D651" t="str">
            <v>ThuÕ ®­îc khÊu trõ</v>
          </cell>
          <cell r="E651">
            <v>1331</v>
          </cell>
          <cell r="F651">
            <v>331</v>
          </cell>
          <cell r="G651">
            <v>3050000</v>
          </cell>
        </row>
        <row r="652">
          <cell r="B652" t="str">
            <v>pc</v>
          </cell>
          <cell r="C652">
            <v>38150</v>
          </cell>
          <cell r="D652" t="str">
            <v>TT tiÒn c­íc vËn t¶i HH Cty Hoµng TuÊn</v>
          </cell>
          <cell r="E652">
            <v>331</v>
          </cell>
          <cell r="F652">
            <v>111</v>
          </cell>
          <cell r="G652">
            <v>64050000</v>
          </cell>
        </row>
        <row r="653">
          <cell r="B653">
            <v>32495</v>
          </cell>
          <cell r="C653">
            <v>38152</v>
          </cell>
          <cell r="D653" t="str">
            <v>XuÊt b¸n ®¸ xÝt Cty Ph­¬ng Trung</v>
          </cell>
          <cell r="E653">
            <v>131</v>
          </cell>
          <cell r="F653">
            <v>511</v>
          </cell>
          <cell r="G653">
            <v>34285600</v>
          </cell>
        </row>
        <row r="654">
          <cell r="C654">
            <v>38152</v>
          </cell>
          <cell r="D654" t="str">
            <v>ThuÕ VAT ph¶i nép</v>
          </cell>
          <cell r="E654">
            <v>131</v>
          </cell>
          <cell r="F654">
            <v>3331</v>
          </cell>
          <cell r="G654">
            <v>1714400</v>
          </cell>
        </row>
        <row r="655">
          <cell r="B655">
            <v>32496</v>
          </cell>
          <cell r="C655">
            <v>38152</v>
          </cell>
          <cell r="D655" t="str">
            <v>B¸n c­íc vËn t¶i cho Chi nh¸nh Coalimex</v>
          </cell>
          <cell r="E655">
            <v>131</v>
          </cell>
          <cell r="F655">
            <v>511</v>
          </cell>
          <cell r="G655">
            <v>61904762</v>
          </cell>
        </row>
        <row r="656">
          <cell r="C656">
            <v>38152</v>
          </cell>
          <cell r="D656" t="str">
            <v>ThuÕ VAT ph¶i nép</v>
          </cell>
          <cell r="E656">
            <v>131</v>
          </cell>
          <cell r="F656">
            <v>3331</v>
          </cell>
          <cell r="G656">
            <v>3095238</v>
          </cell>
        </row>
        <row r="657">
          <cell r="B657" t="str">
            <v>PT</v>
          </cell>
          <cell r="C657">
            <v>38152</v>
          </cell>
          <cell r="D657" t="str">
            <v>Chi nh¸nh Coalimex tr¶ tiÒn</v>
          </cell>
          <cell r="E657">
            <v>111</v>
          </cell>
          <cell r="F657">
            <v>131</v>
          </cell>
          <cell r="G657">
            <v>65000000</v>
          </cell>
        </row>
        <row r="658">
          <cell r="B658" t="str">
            <v>pc</v>
          </cell>
          <cell r="C658">
            <v>38152</v>
          </cell>
          <cell r="D658" t="str">
            <v>NhËp kho nhiªn liÖu</v>
          </cell>
          <cell r="E658">
            <v>152</v>
          </cell>
          <cell r="F658">
            <v>111</v>
          </cell>
          <cell r="G658">
            <v>5220885</v>
          </cell>
        </row>
        <row r="659">
          <cell r="C659">
            <v>38152</v>
          </cell>
          <cell r="D659" t="str">
            <v>ThuÕ ®­îc khÊu trõ</v>
          </cell>
          <cell r="E659">
            <v>1331</v>
          </cell>
          <cell r="F659">
            <v>111</v>
          </cell>
          <cell r="G659">
            <v>484665</v>
          </cell>
        </row>
        <row r="660">
          <cell r="C660">
            <v>38152</v>
          </cell>
          <cell r="D660" t="str">
            <v>XuÊt NL phôc vô SX</v>
          </cell>
          <cell r="E660">
            <v>154</v>
          </cell>
          <cell r="F660">
            <v>152</v>
          </cell>
          <cell r="G660">
            <v>5220885</v>
          </cell>
        </row>
        <row r="661">
          <cell r="B661" t="str">
            <v>pc</v>
          </cell>
          <cell r="C661">
            <v>38153</v>
          </cell>
          <cell r="D661" t="str">
            <v>Nép tiÒn ®iÖn VP th¸ng 5/04</v>
          </cell>
          <cell r="E661">
            <v>6422</v>
          </cell>
          <cell r="F661">
            <v>111</v>
          </cell>
          <cell r="G661">
            <v>521070</v>
          </cell>
        </row>
        <row r="662">
          <cell r="B662" t="str">
            <v>pc</v>
          </cell>
          <cell r="C662">
            <v>38153</v>
          </cell>
          <cell r="D662" t="str">
            <v>Thanh to¸n tiÒn mua ®iÖn tho¹i thÎ khèi VP</v>
          </cell>
          <cell r="E662">
            <v>6422</v>
          </cell>
          <cell r="F662">
            <v>111</v>
          </cell>
          <cell r="G662">
            <v>2272725</v>
          </cell>
        </row>
        <row r="663">
          <cell r="C663">
            <v>38153</v>
          </cell>
          <cell r="D663" t="str">
            <v>ThuÕ ®­îc khÊu trõ</v>
          </cell>
          <cell r="E663">
            <v>1331</v>
          </cell>
          <cell r="F663">
            <v>111</v>
          </cell>
          <cell r="G663">
            <v>227275</v>
          </cell>
        </row>
        <row r="664">
          <cell r="B664">
            <v>32497</v>
          </cell>
          <cell r="C664">
            <v>38153</v>
          </cell>
          <cell r="D664" t="str">
            <v>B¸n c­íc bèc xóc cho Cty V­¬ng Long</v>
          </cell>
          <cell r="E664">
            <v>131</v>
          </cell>
          <cell r="F664">
            <v>511</v>
          </cell>
          <cell r="G664">
            <v>230768000</v>
          </cell>
        </row>
        <row r="665">
          <cell r="C665">
            <v>38153</v>
          </cell>
          <cell r="D665" t="str">
            <v>ThuÕ VAT ph¶i nép</v>
          </cell>
          <cell r="E665">
            <v>131</v>
          </cell>
          <cell r="F665">
            <v>3331</v>
          </cell>
          <cell r="G665">
            <v>11538000</v>
          </cell>
        </row>
        <row r="666">
          <cell r="B666" t="str">
            <v>pt</v>
          </cell>
          <cell r="C666">
            <v>38153</v>
          </cell>
          <cell r="D666" t="str">
            <v>Cty V­¬ng Long tr¶ tiÒn</v>
          </cell>
          <cell r="E666">
            <v>111</v>
          </cell>
          <cell r="F666">
            <v>131</v>
          </cell>
          <cell r="G666">
            <v>200000000</v>
          </cell>
        </row>
        <row r="667">
          <cell r="B667" t="str">
            <v>pc</v>
          </cell>
          <cell r="C667">
            <v>38154</v>
          </cell>
          <cell r="D667" t="str">
            <v>Tr¶ tiÒn c­íc BX,VT Cty Phóc Léc</v>
          </cell>
          <cell r="E667">
            <v>331</v>
          </cell>
          <cell r="F667">
            <v>111</v>
          </cell>
          <cell r="G667">
            <v>200000000</v>
          </cell>
        </row>
        <row r="668">
          <cell r="B668" t="str">
            <v>pc</v>
          </cell>
          <cell r="C668">
            <v>38155</v>
          </cell>
          <cell r="D668" t="str">
            <v>Thanh to¸n tiÒn mua x¨ng + lÖ phÝ cÇu phµ</v>
          </cell>
          <cell r="E668">
            <v>6422</v>
          </cell>
          <cell r="F668">
            <v>111</v>
          </cell>
          <cell r="G668">
            <v>1537500</v>
          </cell>
        </row>
        <row r="669">
          <cell r="C669">
            <v>38155</v>
          </cell>
          <cell r="D669" t="str">
            <v>ThuÕ ®­îc khÊu trõ</v>
          </cell>
          <cell r="E669">
            <v>1331</v>
          </cell>
          <cell r="F669">
            <v>111</v>
          </cell>
          <cell r="G669">
            <v>102500</v>
          </cell>
        </row>
        <row r="670">
          <cell r="B670">
            <v>32498</v>
          </cell>
          <cell r="C670">
            <v>38156</v>
          </cell>
          <cell r="D670" t="str">
            <v>XuÊt b¸n ®¸ xÝt Cty Ph­¬ng Trung</v>
          </cell>
          <cell r="E670">
            <v>131</v>
          </cell>
          <cell r="F670">
            <v>511</v>
          </cell>
          <cell r="G670">
            <v>34285600</v>
          </cell>
        </row>
        <row r="671">
          <cell r="C671">
            <v>38156</v>
          </cell>
          <cell r="D671" t="str">
            <v>ThuÕ VAT ph¶i nép</v>
          </cell>
          <cell r="E671">
            <v>131</v>
          </cell>
          <cell r="F671">
            <v>3331</v>
          </cell>
          <cell r="G671">
            <v>1714400</v>
          </cell>
        </row>
        <row r="672">
          <cell r="B672" t="str">
            <v>sæ nh</v>
          </cell>
          <cell r="C672">
            <v>38159</v>
          </cell>
          <cell r="D672" t="str">
            <v>Cty Ph­¬ng Trung tr¶ tiÒn qua NH</v>
          </cell>
          <cell r="E672">
            <v>112</v>
          </cell>
          <cell r="F672">
            <v>131</v>
          </cell>
          <cell r="G672">
            <v>50000000</v>
          </cell>
        </row>
        <row r="673">
          <cell r="B673" t="str">
            <v>pt</v>
          </cell>
          <cell r="C673">
            <v>38159</v>
          </cell>
          <cell r="D673" t="str">
            <v>TuyÕt rót tiÒn NH vÒ nhËp quü</v>
          </cell>
          <cell r="E673">
            <v>111</v>
          </cell>
          <cell r="F673">
            <v>112</v>
          </cell>
          <cell r="G673">
            <v>50000000</v>
          </cell>
        </row>
        <row r="674">
          <cell r="B674" t="str">
            <v>pc</v>
          </cell>
          <cell r="C674">
            <v>38160</v>
          </cell>
          <cell r="D674" t="str">
            <v>Thanh to¸n tiÒn mua x¨ng + lÖ phÝ cÇu phµ</v>
          </cell>
          <cell r="E674">
            <v>6422</v>
          </cell>
          <cell r="F674">
            <v>111</v>
          </cell>
          <cell r="G674">
            <v>470670</v>
          </cell>
        </row>
        <row r="675">
          <cell r="C675">
            <v>38160</v>
          </cell>
          <cell r="D675" t="str">
            <v>ThuÕ ®­îc khÊu trõ</v>
          </cell>
          <cell r="E675">
            <v>1331</v>
          </cell>
          <cell r="F675">
            <v>111</v>
          </cell>
          <cell r="G675">
            <v>37830</v>
          </cell>
        </row>
        <row r="676">
          <cell r="B676" t="str">
            <v>pc</v>
          </cell>
          <cell r="C676">
            <v>38160</v>
          </cell>
          <cell r="D676" t="str">
            <v>Thanh to¸n tiÒn ®iÖn tho¹i thuª bao</v>
          </cell>
          <cell r="E676">
            <v>6422</v>
          </cell>
          <cell r="F676">
            <v>111</v>
          </cell>
          <cell r="G676">
            <v>32279</v>
          </cell>
        </row>
        <row r="677">
          <cell r="C677">
            <v>38160</v>
          </cell>
          <cell r="D677" t="str">
            <v>ThuÕ ®­îc khÊu trõ</v>
          </cell>
          <cell r="E677">
            <v>1331</v>
          </cell>
          <cell r="F677">
            <v>111</v>
          </cell>
          <cell r="G677">
            <v>3228</v>
          </cell>
        </row>
        <row r="678">
          <cell r="B678">
            <v>32499</v>
          </cell>
          <cell r="C678">
            <v>38161</v>
          </cell>
          <cell r="D678" t="str">
            <v>XuÊt b¸n ®¸ xÝt Cty Ph­¬ng Trung</v>
          </cell>
          <cell r="E678">
            <v>131</v>
          </cell>
          <cell r="F678">
            <v>511</v>
          </cell>
          <cell r="G678">
            <v>34285600</v>
          </cell>
        </row>
        <row r="679">
          <cell r="C679">
            <v>38161</v>
          </cell>
          <cell r="D679" t="str">
            <v>ThuÕ VAT ph¶i nép</v>
          </cell>
          <cell r="E679">
            <v>131</v>
          </cell>
          <cell r="F679">
            <v>3331</v>
          </cell>
          <cell r="G679">
            <v>1714400</v>
          </cell>
        </row>
        <row r="680">
          <cell r="B680" t="str">
            <v>pc</v>
          </cell>
          <cell r="C680">
            <v>38163</v>
          </cell>
          <cell r="D680" t="str">
            <v>Thanh to¸n tiÒn mua phô tïng vËt t­ thay thÕ</v>
          </cell>
          <cell r="E680">
            <v>154</v>
          </cell>
          <cell r="F680">
            <v>111</v>
          </cell>
          <cell r="G680">
            <v>1372000</v>
          </cell>
        </row>
        <row r="681">
          <cell r="C681">
            <v>38163</v>
          </cell>
          <cell r="D681" t="str">
            <v>ThuÕ ®­îc khÊu trõ</v>
          </cell>
          <cell r="E681">
            <v>1331</v>
          </cell>
          <cell r="F681">
            <v>111</v>
          </cell>
          <cell r="G681">
            <v>68600</v>
          </cell>
        </row>
        <row r="682">
          <cell r="B682" t="str">
            <v>pc</v>
          </cell>
          <cell r="C682">
            <v>38164</v>
          </cell>
          <cell r="D682" t="str">
            <v>Thanh to¸n tiÒn mua æ l­u ®iÖn cho m¸y tÝnh</v>
          </cell>
          <cell r="E682">
            <v>6422</v>
          </cell>
          <cell r="F682">
            <v>111</v>
          </cell>
          <cell r="G682">
            <v>821000</v>
          </cell>
        </row>
        <row r="683">
          <cell r="C683">
            <v>38164</v>
          </cell>
          <cell r="D683" t="str">
            <v>ThuÕ ®­îc khÊu trõ</v>
          </cell>
          <cell r="E683">
            <v>1331</v>
          </cell>
          <cell r="F683">
            <v>111</v>
          </cell>
          <cell r="G683">
            <v>79000</v>
          </cell>
        </row>
        <row r="684">
          <cell r="B684" t="str">
            <v>pc</v>
          </cell>
          <cell r="C684">
            <v>38164</v>
          </cell>
          <cell r="D684" t="str">
            <v>Nép tiÒn ®iÖn tho¹i th¸ng 5/2004</v>
          </cell>
          <cell r="E684">
            <v>6422</v>
          </cell>
          <cell r="F684">
            <v>111</v>
          </cell>
          <cell r="G684">
            <v>1279755</v>
          </cell>
        </row>
        <row r="685">
          <cell r="C685">
            <v>38164</v>
          </cell>
          <cell r="D685" t="str">
            <v>ThuÕ ®­îc khÊu trõ</v>
          </cell>
          <cell r="E685">
            <v>1331</v>
          </cell>
          <cell r="F685">
            <v>111</v>
          </cell>
          <cell r="G685">
            <v>115749</v>
          </cell>
        </row>
        <row r="686">
          <cell r="B686">
            <v>61951</v>
          </cell>
          <cell r="C686">
            <v>38166</v>
          </cell>
          <cell r="D686" t="str">
            <v>Thuª m¸y xóc th¸ng 6/2004</v>
          </cell>
          <cell r="E686">
            <v>154</v>
          </cell>
          <cell r="F686">
            <v>331</v>
          </cell>
          <cell r="G686">
            <v>12000000</v>
          </cell>
        </row>
        <row r="687">
          <cell r="C687">
            <v>38166</v>
          </cell>
          <cell r="D687" t="str">
            <v>ThuÕ ®­îc khÊu trõ</v>
          </cell>
          <cell r="E687">
            <v>1331</v>
          </cell>
          <cell r="F687">
            <v>331</v>
          </cell>
          <cell r="G687">
            <v>1200000</v>
          </cell>
        </row>
        <row r="688">
          <cell r="B688" t="str">
            <v>pc</v>
          </cell>
          <cell r="C688">
            <v>38166</v>
          </cell>
          <cell r="D688" t="str">
            <v>Thanh to¸n tiÒn thuª m¸y xóc th¸ng 6/04</v>
          </cell>
          <cell r="E688">
            <v>331</v>
          </cell>
          <cell r="F688">
            <v>111</v>
          </cell>
          <cell r="G688">
            <v>13200000</v>
          </cell>
        </row>
        <row r="689">
          <cell r="B689">
            <v>32500</v>
          </cell>
          <cell r="C689">
            <v>38167</v>
          </cell>
          <cell r="D689" t="str">
            <v>B¸n c­íc vËn t¶i cho Chi nh¸nh Coalimex</v>
          </cell>
          <cell r="E689">
            <v>131</v>
          </cell>
          <cell r="F689">
            <v>511</v>
          </cell>
          <cell r="G689">
            <v>19047619</v>
          </cell>
        </row>
        <row r="690">
          <cell r="C690">
            <v>38167</v>
          </cell>
          <cell r="D690" t="str">
            <v>ThuÕ VAT ph¶i nép</v>
          </cell>
          <cell r="E690">
            <v>131</v>
          </cell>
          <cell r="F690">
            <v>3331</v>
          </cell>
          <cell r="G690">
            <v>952381</v>
          </cell>
        </row>
        <row r="691">
          <cell r="B691">
            <v>34351</v>
          </cell>
          <cell r="C691">
            <v>38168</v>
          </cell>
          <cell r="D691" t="str">
            <v>XuÊt b¸n ®¸ xÝt Cty Ph­¬ng Trung</v>
          </cell>
          <cell r="E691">
            <v>131</v>
          </cell>
          <cell r="F691">
            <v>511</v>
          </cell>
          <cell r="G691">
            <v>34285600</v>
          </cell>
        </row>
        <row r="692">
          <cell r="C692">
            <v>38168</v>
          </cell>
          <cell r="D692" t="str">
            <v>ThuÕ VAT ph¶i nép</v>
          </cell>
          <cell r="E692">
            <v>131</v>
          </cell>
          <cell r="F692">
            <v>3331</v>
          </cell>
          <cell r="G692">
            <v>1714400</v>
          </cell>
        </row>
        <row r="693">
          <cell r="B693">
            <v>34352</v>
          </cell>
          <cell r="C693">
            <v>38168</v>
          </cell>
          <cell r="D693" t="str">
            <v>B¸n c­íc bèc xóc cho Cty V­¬ng Long</v>
          </cell>
          <cell r="E693">
            <v>131</v>
          </cell>
          <cell r="F693">
            <v>511</v>
          </cell>
          <cell r="G693">
            <v>276920000</v>
          </cell>
        </row>
        <row r="694">
          <cell r="C694">
            <v>38168</v>
          </cell>
          <cell r="D694" t="str">
            <v>ThuÕ VAT ph¶i nép</v>
          </cell>
          <cell r="E694">
            <v>131</v>
          </cell>
          <cell r="F694">
            <v>3331</v>
          </cell>
          <cell r="G694">
            <v>13846000</v>
          </cell>
        </row>
        <row r="695">
          <cell r="B695" t="str">
            <v>pt</v>
          </cell>
          <cell r="C695">
            <v>38168</v>
          </cell>
          <cell r="D695" t="str">
            <v>Cty V­¬ng Long tr¶ tiÒn</v>
          </cell>
          <cell r="E695">
            <v>111</v>
          </cell>
          <cell r="F695">
            <v>131</v>
          </cell>
          <cell r="G695">
            <v>133072000</v>
          </cell>
        </row>
        <row r="696">
          <cell r="B696" t="str">
            <v>pc</v>
          </cell>
          <cell r="C696">
            <v>38168</v>
          </cell>
          <cell r="D696" t="str">
            <v>Thanh to¸n tiÒn lÖ phÝ rãt hµng qua c¶ng</v>
          </cell>
          <cell r="E696">
            <v>6421</v>
          </cell>
          <cell r="F696">
            <v>111</v>
          </cell>
          <cell r="G696">
            <v>9564500</v>
          </cell>
        </row>
        <row r="697">
          <cell r="C697">
            <v>38168</v>
          </cell>
          <cell r="D697" t="str">
            <v>ThuÕ ®­îc khÊu trõ</v>
          </cell>
          <cell r="E697">
            <v>1331</v>
          </cell>
          <cell r="F697">
            <v>111</v>
          </cell>
          <cell r="G697">
            <v>956500</v>
          </cell>
        </row>
        <row r="698">
          <cell r="B698" t="str">
            <v>pc</v>
          </cell>
          <cell r="C698">
            <v>38168</v>
          </cell>
          <cell r="D698" t="str">
            <v>NhËp kho nhiªn liÖu</v>
          </cell>
          <cell r="E698">
            <v>152</v>
          </cell>
          <cell r="F698">
            <v>111</v>
          </cell>
          <cell r="G698">
            <v>29869195</v>
          </cell>
        </row>
        <row r="699">
          <cell r="C699">
            <v>38168</v>
          </cell>
          <cell r="D699" t="str">
            <v>ThuÕ ®­îc khÊu trõ</v>
          </cell>
          <cell r="E699">
            <v>1331</v>
          </cell>
          <cell r="F699">
            <v>111</v>
          </cell>
          <cell r="G699">
            <v>2786805</v>
          </cell>
        </row>
        <row r="700">
          <cell r="C700">
            <v>38168</v>
          </cell>
          <cell r="D700" t="str">
            <v>XuÊt NL phôc vô SX</v>
          </cell>
          <cell r="E700">
            <v>154</v>
          </cell>
          <cell r="F700">
            <v>152</v>
          </cell>
          <cell r="G700">
            <v>29869195</v>
          </cell>
        </row>
        <row r="701">
          <cell r="B701">
            <v>66933</v>
          </cell>
          <cell r="C701">
            <v>38168</v>
          </cell>
          <cell r="D701" t="str">
            <v>Mua c­íc vËn t¶i thuû XN 234</v>
          </cell>
          <cell r="E701">
            <v>6421</v>
          </cell>
          <cell r="F701">
            <v>331</v>
          </cell>
          <cell r="G701">
            <v>54111238</v>
          </cell>
        </row>
        <row r="702">
          <cell r="C702">
            <v>38168</v>
          </cell>
          <cell r="D702" t="str">
            <v>ThuÕ ®­îc khÊu trõ</v>
          </cell>
          <cell r="E702">
            <v>1331</v>
          </cell>
          <cell r="F702">
            <v>331</v>
          </cell>
          <cell r="G702">
            <v>2705562</v>
          </cell>
        </row>
        <row r="703">
          <cell r="B703">
            <v>43071</v>
          </cell>
          <cell r="C703">
            <v>38168</v>
          </cell>
          <cell r="D703" t="str">
            <v>Mua c­íc vËn t¶i ®Êt th¶i Cty Phóc léc</v>
          </cell>
          <cell r="E703">
            <v>154</v>
          </cell>
          <cell r="F703">
            <v>331</v>
          </cell>
          <cell r="G703">
            <v>22240000</v>
          </cell>
        </row>
        <row r="704">
          <cell r="C704">
            <v>38168</v>
          </cell>
          <cell r="D704" t="str">
            <v>C­íc vËn t¶i ®¸ nguyªn khai</v>
          </cell>
          <cell r="E704">
            <v>154</v>
          </cell>
          <cell r="F704">
            <v>331</v>
          </cell>
          <cell r="G704">
            <v>44520000</v>
          </cell>
        </row>
        <row r="705">
          <cell r="C705">
            <v>38168</v>
          </cell>
          <cell r="D705" t="str">
            <v>C­íc vËn t¶i tiªu thô</v>
          </cell>
          <cell r="E705">
            <v>6421</v>
          </cell>
          <cell r="F705">
            <v>331</v>
          </cell>
          <cell r="G705">
            <v>18785000</v>
          </cell>
        </row>
        <row r="706">
          <cell r="C706">
            <v>38168</v>
          </cell>
          <cell r="D706" t="str">
            <v xml:space="preserve">ThuÕ ®­îc khÊu trõ </v>
          </cell>
          <cell r="E706">
            <v>1331</v>
          </cell>
          <cell r="F706">
            <v>331</v>
          </cell>
          <cell r="G706">
            <v>4277250</v>
          </cell>
        </row>
        <row r="707">
          <cell r="B707">
            <v>43069</v>
          </cell>
          <cell r="C707">
            <v>38168</v>
          </cell>
          <cell r="D707" t="str">
            <v>Mua c­íc bèc xóc t¹i Km8 Cty Phóc Léc</v>
          </cell>
          <cell r="E707">
            <v>6322</v>
          </cell>
          <cell r="F707">
            <v>331</v>
          </cell>
          <cell r="G707">
            <v>263074000</v>
          </cell>
        </row>
        <row r="708">
          <cell r="C708">
            <v>38168</v>
          </cell>
          <cell r="D708" t="str">
            <v>ThuÕ ®­îc khÊu trõ</v>
          </cell>
          <cell r="E708">
            <v>1331</v>
          </cell>
          <cell r="F708">
            <v>331</v>
          </cell>
          <cell r="G708">
            <v>13153700</v>
          </cell>
        </row>
        <row r="709">
          <cell r="B709">
            <v>43067</v>
          </cell>
          <cell r="C709">
            <v>38168</v>
          </cell>
          <cell r="D709" t="str">
            <v>Mua c­íc bèc xóc t¹i Km8 Cty Phóc Léc(t5)</v>
          </cell>
          <cell r="E709">
            <v>6322</v>
          </cell>
          <cell r="F709">
            <v>331</v>
          </cell>
          <cell r="G709">
            <v>219229600</v>
          </cell>
        </row>
        <row r="710">
          <cell r="C710">
            <v>38168</v>
          </cell>
          <cell r="D710" t="str">
            <v>ThuÕ ®­îc khÊu trõ</v>
          </cell>
          <cell r="E710">
            <v>1331</v>
          </cell>
          <cell r="F710">
            <v>331</v>
          </cell>
          <cell r="G710">
            <v>10961400</v>
          </cell>
        </row>
        <row r="711">
          <cell r="B711" t="str">
            <v>sæ quü</v>
          </cell>
          <cell r="C711">
            <v>38168</v>
          </cell>
          <cell r="D711" t="str">
            <v>Thanh to¸n tiÒn c­íc BX,VT Cty Phóc léc</v>
          </cell>
          <cell r="E711">
            <v>331</v>
          </cell>
          <cell r="F711">
            <v>111</v>
          </cell>
          <cell r="G711">
            <v>196240950</v>
          </cell>
        </row>
        <row r="712">
          <cell r="B712" t="str">
            <v>sæ l­¬ng</v>
          </cell>
          <cell r="C712">
            <v>38168</v>
          </cell>
          <cell r="D712" t="str">
            <v>Lu¬ng ph¶i tr¶ tæ tËn thu   3710x4000</v>
          </cell>
          <cell r="E712">
            <v>152</v>
          </cell>
          <cell r="F712">
            <v>334</v>
          </cell>
          <cell r="G712">
            <v>14840000</v>
          </cell>
        </row>
        <row r="713">
          <cell r="C713">
            <v>38168</v>
          </cell>
          <cell r="D713" t="str">
            <v>L­¬ng ph¶i tr¶ tæ ®¸nh tÈy   3200*600</v>
          </cell>
          <cell r="E713">
            <v>6421</v>
          </cell>
          <cell r="F713">
            <v>334</v>
          </cell>
          <cell r="G713">
            <v>1920000</v>
          </cell>
        </row>
        <row r="714">
          <cell r="C714">
            <v>38168</v>
          </cell>
          <cell r="D714" t="str">
            <v>Lu¬ng ph¶i tr¶ khèi SX</v>
          </cell>
          <cell r="E714">
            <v>154</v>
          </cell>
          <cell r="F714">
            <v>334</v>
          </cell>
          <cell r="G714">
            <v>41082000</v>
          </cell>
        </row>
        <row r="715">
          <cell r="C715">
            <v>38168</v>
          </cell>
          <cell r="D715" t="str">
            <v>L­¬ng ph¶i tr¶ khèi v¨n phßng</v>
          </cell>
          <cell r="E715">
            <v>6422</v>
          </cell>
          <cell r="F715">
            <v>334</v>
          </cell>
          <cell r="G715">
            <v>24353000</v>
          </cell>
        </row>
        <row r="716">
          <cell r="C716">
            <v>38168</v>
          </cell>
          <cell r="D716" t="str">
            <v>Chi l­¬ng th¸ng 6/04 toµn Cty</v>
          </cell>
          <cell r="E716">
            <v>334</v>
          </cell>
          <cell r="F716">
            <v>111</v>
          </cell>
          <cell r="G716">
            <v>82195000</v>
          </cell>
        </row>
        <row r="717">
          <cell r="C717">
            <v>38168</v>
          </cell>
          <cell r="D717" t="str">
            <v>TrÝch khÊu hao TSC§ sö dông n¬i SX</v>
          </cell>
          <cell r="E717">
            <v>154</v>
          </cell>
          <cell r="F717">
            <v>214</v>
          </cell>
          <cell r="G717">
            <v>4192000</v>
          </cell>
        </row>
        <row r="718">
          <cell r="C718">
            <v>38168</v>
          </cell>
          <cell r="D718" t="str">
            <v>TrÝch khÊu hao TSC§ sö dông bé phËn QL</v>
          </cell>
          <cell r="E718">
            <v>6422</v>
          </cell>
          <cell r="F718">
            <v>214</v>
          </cell>
          <cell r="G718">
            <v>3200000</v>
          </cell>
        </row>
        <row r="719">
          <cell r="C719">
            <v>38168</v>
          </cell>
          <cell r="D719" t="str">
            <v>ThuÕ Tnguyªn ph¶i nép th¸ng nµy 3200m3</v>
          </cell>
          <cell r="E719">
            <v>6422</v>
          </cell>
          <cell r="F719">
            <v>3336</v>
          </cell>
          <cell r="G719">
            <v>512000</v>
          </cell>
        </row>
        <row r="720">
          <cell r="C720">
            <v>38168</v>
          </cell>
          <cell r="D720" t="str">
            <v>XuÊt kho nguyªn liÖu ®Ó chÕ biÕn</v>
          </cell>
          <cell r="E720">
            <v>154</v>
          </cell>
          <cell r="F720">
            <v>152</v>
          </cell>
          <cell r="G720">
            <v>14840000</v>
          </cell>
        </row>
        <row r="721">
          <cell r="C721">
            <v>38168</v>
          </cell>
          <cell r="D721" t="str">
            <v>NhËp kho thµnh phÈm ®· chÕ biÕn</v>
          </cell>
          <cell r="E721">
            <v>155</v>
          </cell>
          <cell r="F721">
            <v>154</v>
          </cell>
          <cell r="G721">
            <v>187829180</v>
          </cell>
        </row>
        <row r="722">
          <cell r="C722">
            <v>38168</v>
          </cell>
          <cell r="D722" t="str">
            <v>XuÊt kho tiªu thô 3200 tÊn = 2207 m3</v>
          </cell>
          <cell r="E722">
            <v>6321</v>
          </cell>
          <cell r="F722">
            <v>155</v>
          </cell>
        </row>
        <row r="723">
          <cell r="C723">
            <v>38168</v>
          </cell>
          <cell r="D723" t="str">
            <v>ChuyÓn VAT khÊu trõ sang ph¶i nép</v>
          </cell>
          <cell r="E723">
            <v>3331</v>
          </cell>
          <cell r="F723">
            <v>1331</v>
          </cell>
          <cell r="G723">
            <v>41532646</v>
          </cell>
        </row>
        <row r="724">
          <cell r="E724" t="str">
            <v>tc</v>
          </cell>
        </row>
        <row r="725">
          <cell r="D725" t="str">
            <v>Céng ph¸t sinh th¸ng 06</v>
          </cell>
          <cell r="E725" t="str">
            <v>tc</v>
          </cell>
        </row>
        <row r="726">
          <cell r="D726" t="str">
            <v>D­ cuèi th¸ng 06</v>
          </cell>
          <cell r="E726" t="str">
            <v>tc</v>
          </cell>
        </row>
        <row r="727">
          <cell r="E727" t="str">
            <v>tc</v>
          </cell>
        </row>
        <row r="728">
          <cell r="D728" t="str">
            <v>Th¸ng 7/2004</v>
          </cell>
          <cell r="E728" t="str">
            <v>tc</v>
          </cell>
        </row>
        <row r="729">
          <cell r="B729" t="str">
            <v>sæ nh</v>
          </cell>
          <cell r="C729">
            <v>38170</v>
          </cell>
          <cell r="D729" t="str">
            <v>Cty Ph­¬ng Trung tr¶ tiÒn qua NH</v>
          </cell>
          <cell r="E729">
            <v>112</v>
          </cell>
          <cell r="F729">
            <v>131</v>
          </cell>
          <cell r="G729">
            <v>100000000</v>
          </cell>
        </row>
        <row r="730">
          <cell r="B730" t="str">
            <v>PT 2/7/04</v>
          </cell>
          <cell r="C730">
            <v>38170</v>
          </cell>
          <cell r="D730" t="str">
            <v>TuyÕt rót tiÒn NH vÒ nhËp quü</v>
          </cell>
          <cell r="E730">
            <v>111</v>
          </cell>
          <cell r="F730">
            <v>112</v>
          </cell>
          <cell r="G730">
            <v>100000000</v>
          </cell>
        </row>
        <row r="731">
          <cell r="B731">
            <v>34353</v>
          </cell>
          <cell r="C731">
            <v>38170</v>
          </cell>
          <cell r="D731" t="str">
            <v>XuÊt b¸n ®¸ xÝt Cty Ph­¬ng Trung</v>
          </cell>
          <cell r="E731">
            <v>131</v>
          </cell>
          <cell r="F731">
            <v>511</v>
          </cell>
          <cell r="G731">
            <v>34285600</v>
          </cell>
        </row>
        <row r="732">
          <cell r="C732">
            <v>38170</v>
          </cell>
          <cell r="D732" t="str">
            <v>ThuÕ VAT ph¶i nép</v>
          </cell>
          <cell r="E732">
            <v>131</v>
          </cell>
          <cell r="F732">
            <v>3331</v>
          </cell>
          <cell r="G732">
            <v>1714400</v>
          </cell>
        </row>
        <row r="733">
          <cell r="B733" t="str">
            <v>Pc</v>
          </cell>
          <cell r="C733">
            <v>38171</v>
          </cell>
          <cell r="D733" t="str">
            <v>NhËp kho nhiªn liÖu</v>
          </cell>
          <cell r="E733">
            <v>152</v>
          </cell>
          <cell r="F733">
            <v>111</v>
          </cell>
          <cell r="G733">
            <v>2932485</v>
          </cell>
        </row>
        <row r="734">
          <cell r="C734">
            <v>38171</v>
          </cell>
          <cell r="D734" t="str">
            <v>ThuÕ ®­îc khÊu trõ</v>
          </cell>
          <cell r="E734">
            <v>1331</v>
          </cell>
          <cell r="F734">
            <v>111</v>
          </cell>
          <cell r="G734">
            <v>80515</v>
          </cell>
        </row>
        <row r="735">
          <cell r="C735">
            <v>38171</v>
          </cell>
          <cell r="D735" t="str">
            <v>XuÊt NL phôc vô SX</v>
          </cell>
          <cell r="E735">
            <v>154</v>
          </cell>
          <cell r="F735">
            <v>152</v>
          </cell>
          <cell r="G735">
            <v>2932485</v>
          </cell>
        </row>
        <row r="736">
          <cell r="B736" t="str">
            <v>pc</v>
          </cell>
          <cell r="C736">
            <v>38171</v>
          </cell>
          <cell r="D736" t="str">
            <v xml:space="preserve">Thanh to¸n tiÒn mua x¨ng xe con </v>
          </cell>
          <cell r="E736">
            <v>6422</v>
          </cell>
          <cell r="F736">
            <v>111</v>
          </cell>
          <cell r="G736">
            <v>1716350</v>
          </cell>
        </row>
        <row r="737">
          <cell r="C737">
            <v>38171</v>
          </cell>
          <cell r="D737" t="str">
            <v>ThuÕ ®­îc khÊu trõ</v>
          </cell>
          <cell r="E737">
            <v>1331</v>
          </cell>
          <cell r="F737">
            <v>111</v>
          </cell>
          <cell r="G737">
            <v>58650</v>
          </cell>
        </row>
        <row r="738">
          <cell r="B738" t="str">
            <v>pc</v>
          </cell>
          <cell r="C738">
            <v>38171</v>
          </cell>
          <cell r="D738" t="str">
            <v xml:space="preserve">Thanh to¸n tiÒn ®Æt b¸o </v>
          </cell>
          <cell r="E738">
            <v>6422</v>
          </cell>
          <cell r="F738">
            <v>111</v>
          </cell>
          <cell r="G738">
            <v>250000</v>
          </cell>
        </row>
        <row r="739">
          <cell r="B739" t="str">
            <v>pc</v>
          </cell>
          <cell r="C739">
            <v>38173</v>
          </cell>
          <cell r="D739" t="str">
            <v xml:space="preserve">Thanh to¸n tiÒn mua x¨ng xe con </v>
          </cell>
          <cell r="E739">
            <v>6422</v>
          </cell>
          <cell r="F739">
            <v>111</v>
          </cell>
          <cell r="G739">
            <v>461448</v>
          </cell>
        </row>
        <row r="740">
          <cell r="C740">
            <v>38173</v>
          </cell>
          <cell r="D740" t="str">
            <v>ThuÕ ®­îc khÊu trõ</v>
          </cell>
          <cell r="E740">
            <v>1331</v>
          </cell>
          <cell r="F740">
            <v>111</v>
          </cell>
          <cell r="G740">
            <v>42552</v>
          </cell>
        </row>
        <row r="741">
          <cell r="B741" t="str">
            <v>pc</v>
          </cell>
          <cell r="C741">
            <v>38174</v>
          </cell>
          <cell r="D741" t="str">
            <v>Mua linh kiÖn m¸y tÝnh</v>
          </cell>
          <cell r="E741">
            <v>6422</v>
          </cell>
          <cell r="F741">
            <v>111</v>
          </cell>
          <cell r="G741">
            <v>2666667</v>
          </cell>
        </row>
        <row r="742">
          <cell r="C742">
            <v>38174</v>
          </cell>
          <cell r="D742" t="str">
            <v>ThuÕ ®­îc khÊu trõ</v>
          </cell>
          <cell r="E742">
            <v>1331</v>
          </cell>
          <cell r="F742">
            <v>111</v>
          </cell>
          <cell r="G742">
            <v>133333</v>
          </cell>
        </row>
        <row r="743">
          <cell r="B743">
            <v>34354</v>
          </cell>
          <cell r="C743">
            <v>38177</v>
          </cell>
          <cell r="D743" t="str">
            <v>XuÊt b¸n ®¸ xÝt Cty Ph­¬ng Trung</v>
          </cell>
          <cell r="E743">
            <v>131</v>
          </cell>
          <cell r="F743">
            <v>511</v>
          </cell>
          <cell r="G743">
            <v>34285600</v>
          </cell>
        </row>
        <row r="744">
          <cell r="C744">
            <v>38177</v>
          </cell>
          <cell r="D744" t="str">
            <v>ThuÕ VAT ph¶i nép</v>
          </cell>
          <cell r="E744">
            <v>131</v>
          </cell>
          <cell r="F744">
            <v>3331</v>
          </cell>
          <cell r="G744">
            <v>1714400</v>
          </cell>
        </row>
        <row r="745">
          <cell r="B745" t="str">
            <v>Sæ nh</v>
          </cell>
          <cell r="C745">
            <v>38180</v>
          </cell>
          <cell r="D745" t="str">
            <v>Cty Ph­¬ng Trung tr¶ tiÒn qua NH</v>
          </cell>
          <cell r="E745">
            <v>112</v>
          </cell>
          <cell r="F745">
            <v>131</v>
          </cell>
          <cell r="G745">
            <v>100000000</v>
          </cell>
        </row>
        <row r="746">
          <cell r="B746" t="str">
            <v>sæ nh</v>
          </cell>
          <cell r="C746">
            <v>38180</v>
          </cell>
          <cell r="D746" t="str">
            <v>Mua 01 quyÓn sÐc</v>
          </cell>
          <cell r="E746">
            <v>6422</v>
          </cell>
          <cell r="F746">
            <v>112</v>
          </cell>
          <cell r="G746">
            <v>5000</v>
          </cell>
        </row>
        <row r="747">
          <cell r="B747" t="str">
            <v>PT</v>
          </cell>
          <cell r="C747">
            <v>38180</v>
          </cell>
          <cell r="D747" t="str">
            <v>TuyÕt rót tiÒn NH vÒ nhËp quü</v>
          </cell>
          <cell r="E747">
            <v>111</v>
          </cell>
          <cell r="F747">
            <v>112</v>
          </cell>
          <cell r="G747">
            <v>100000000</v>
          </cell>
        </row>
        <row r="748">
          <cell r="B748" t="str">
            <v>pc</v>
          </cell>
          <cell r="C748">
            <v>38180</v>
          </cell>
          <cell r="D748" t="str">
            <v>Thanh to¸n tiÒn mua x¨ng+lÖ phÝ cÇu phµ</v>
          </cell>
          <cell r="E748">
            <v>6422</v>
          </cell>
          <cell r="F748">
            <v>111</v>
          </cell>
          <cell r="G748">
            <v>1533941</v>
          </cell>
        </row>
        <row r="749">
          <cell r="C749">
            <v>38180</v>
          </cell>
          <cell r="D749" t="str">
            <v>ThuÕ ®­îc khÊu trõ</v>
          </cell>
          <cell r="E749">
            <v>1331</v>
          </cell>
          <cell r="F749">
            <v>111</v>
          </cell>
          <cell r="G749">
            <v>121059</v>
          </cell>
        </row>
        <row r="750">
          <cell r="B750" t="str">
            <v>pc</v>
          </cell>
          <cell r="C750">
            <v>38184</v>
          </cell>
          <cell r="D750" t="str">
            <v>Nép tiÒn ®iÖn v¨n phßng T6/04</v>
          </cell>
          <cell r="E750">
            <v>6422</v>
          </cell>
          <cell r="F750">
            <v>111</v>
          </cell>
          <cell r="G750">
            <v>932250</v>
          </cell>
        </row>
        <row r="751">
          <cell r="B751" t="str">
            <v>pt</v>
          </cell>
          <cell r="C751">
            <v>38185</v>
          </cell>
          <cell r="D751" t="str">
            <v>Cty V­¬ng Long tr¶ tiÒn</v>
          </cell>
          <cell r="E751">
            <v>111</v>
          </cell>
          <cell r="F751">
            <v>131</v>
          </cell>
          <cell r="G751">
            <v>100000000</v>
          </cell>
        </row>
        <row r="752">
          <cell r="B752" t="str">
            <v>pc</v>
          </cell>
          <cell r="C752">
            <v>38186</v>
          </cell>
          <cell r="D752" t="str">
            <v>Thanh to¸n tiÒn ®iÖn tho¹i thuª bao</v>
          </cell>
          <cell r="E752">
            <v>6422</v>
          </cell>
          <cell r="F752">
            <v>111</v>
          </cell>
          <cell r="G752">
            <v>138320</v>
          </cell>
        </row>
        <row r="753">
          <cell r="C753">
            <v>38186</v>
          </cell>
          <cell r="D753" t="str">
            <v>ThuÕ ®­îc khÊu trõ</v>
          </cell>
          <cell r="E753">
            <v>1331</v>
          </cell>
          <cell r="F753">
            <v>111</v>
          </cell>
          <cell r="G753">
            <v>13832</v>
          </cell>
        </row>
        <row r="754">
          <cell r="B754">
            <v>34355</v>
          </cell>
          <cell r="C754">
            <v>38187</v>
          </cell>
          <cell r="D754" t="str">
            <v>XuÊt b¸n ®¸ xÝt Cty Ph­¬ng Trung</v>
          </cell>
          <cell r="E754">
            <v>131</v>
          </cell>
          <cell r="F754">
            <v>511</v>
          </cell>
          <cell r="G754">
            <v>32000000</v>
          </cell>
        </row>
        <row r="755">
          <cell r="C755">
            <v>38187</v>
          </cell>
          <cell r="D755" t="str">
            <v>ThuÕ VAT ph¶i nép</v>
          </cell>
          <cell r="E755">
            <v>131</v>
          </cell>
          <cell r="F755">
            <v>3331</v>
          </cell>
          <cell r="G755">
            <v>1600000</v>
          </cell>
        </row>
        <row r="756">
          <cell r="B756">
            <v>34356</v>
          </cell>
          <cell r="C756">
            <v>38187</v>
          </cell>
          <cell r="D756" t="str">
            <v>B¸n c­íc vËn t¶i XN than T©n LËp</v>
          </cell>
          <cell r="E756">
            <v>131</v>
          </cell>
          <cell r="F756">
            <v>511</v>
          </cell>
          <cell r="G756">
            <v>1900000</v>
          </cell>
        </row>
        <row r="757">
          <cell r="C757">
            <v>38187</v>
          </cell>
          <cell r="D757" t="str">
            <v>ThuÕ VAT ph¶i nép</v>
          </cell>
          <cell r="E757">
            <v>131</v>
          </cell>
          <cell r="F757">
            <v>3331</v>
          </cell>
          <cell r="G757">
            <v>95000</v>
          </cell>
        </row>
        <row r="758">
          <cell r="B758" t="str">
            <v>PT</v>
          </cell>
          <cell r="C758">
            <v>38187</v>
          </cell>
          <cell r="D758" t="str">
            <v>Anh H­ng XN than T©n LËp tr¶ tiÒn</v>
          </cell>
          <cell r="E758">
            <v>111</v>
          </cell>
          <cell r="F758">
            <v>131</v>
          </cell>
          <cell r="G758">
            <v>1995000</v>
          </cell>
        </row>
        <row r="759">
          <cell r="B759">
            <v>34357</v>
          </cell>
          <cell r="C759">
            <v>38188</v>
          </cell>
          <cell r="D759" t="str">
            <v>B¸n ®¸ phÕ phÈm DN Quèc ThÞnh</v>
          </cell>
          <cell r="E759">
            <v>131</v>
          </cell>
          <cell r="F759">
            <v>511</v>
          </cell>
          <cell r="G759">
            <v>51975000</v>
          </cell>
        </row>
        <row r="760">
          <cell r="C760">
            <v>38188</v>
          </cell>
          <cell r="D760" t="str">
            <v>ThuÕ VAT ph¶i nép</v>
          </cell>
          <cell r="E760">
            <v>131</v>
          </cell>
          <cell r="F760">
            <v>3331</v>
          </cell>
          <cell r="G760">
            <v>2598750</v>
          </cell>
        </row>
        <row r="761">
          <cell r="B761" t="str">
            <v>pt</v>
          </cell>
          <cell r="C761">
            <v>38188</v>
          </cell>
          <cell r="D761" t="str">
            <v>DN Quèc thÞnh tr¶ tiÒn mua ®¸</v>
          </cell>
          <cell r="E761">
            <v>111</v>
          </cell>
          <cell r="F761">
            <v>131</v>
          </cell>
          <cell r="G761">
            <v>54573750</v>
          </cell>
        </row>
        <row r="762">
          <cell r="B762" t="str">
            <v>pc</v>
          </cell>
          <cell r="C762">
            <v>38188</v>
          </cell>
          <cell r="D762" t="str">
            <v>Thanh to¸n tiÒn mua x¨ng + lÖ phÝ cÇu phµ</v>
          </cell>
          <cell r="E762">
            <v>6422</v>
          </cell>
          <cell r="F762">
            <v>111</v>
          </cell>
          <cell r="G762">
            <v>1423850</v>
          </cell>
        </row>
        <row r="763">
          <cell r="C763">
            <v>38188</v>
          </cell>
          <cell r="D763" t="str">
            <v>ThuÕ ®­îc khÊu trõ</v>
          </cell>
          <cell r="E763">
            <v>1331</v>
          </cell>
          <cell r="F763">
            <v>111</v>
          </cell>
          <cell r="G763">
            <v>121150</v>
          </cell>
        </row>
        <row r="764">
          <cell r="B764" t="str">
            <v>pc</v>
          </cell>
          <cell r="C764">
            <v>38188</v>
          </cell>
          <cell r="D764" t="str">
            <v>Thanh to¸n tiÒn mua phô tïng vËt t­ thay thÕ</v>
          </cell>
          <cell r="E764">
            <v>154</v>
          </cell>
          <cell r="F764">
            <v>111</v>
          </cell>
          <cell r="G764">
            <v>12558000</v>
          </cell>
        </row>
        <row r="765">
          <cell r="C765">
            <v>38188</v>
          </cell>
          <cell r="D765" t="str">
            <v>ThuÕ ®­îc khÊu trõ</v>
          </cell>
          <cell r="E765">
            <v>1331</v>
          </cell>
          <cell r="F765">
            <v>111</v>
          </cell>
          <cell r="G765">
            <v>627900</v>
          </cell>
        </row>
        <row r="766">
          <cell r="B766" t="str">
            <v>pc</v>
          </cell>
          <cell r="C766">
            <v>38192</v>
          </cell>
          <cell r="D766" t="str">
            <v>Nép tiÒn ®iÖn tho¹i th¸ng 6/2004</v>
          </cell>
          <cell r="E766">
            <v>6422</v>
          </cell>
          <cell r="F766">
            <v>111</v>
          </cell>
          <cell r="G766">
            <v>1111001</v>
          </cell>
        </row>
        <row r="767">
          <cell r="C767">
            <v>38192</v>
          </cell>
          <cell r="D767" t="str">
            <v>ThuÕ ®­îc khÊu trõ</v>
          </cell>
          <cell r="E767">
            <v>1331</v>
          </cell>
          <cell r="F767">
            <v>111</v>
          </cell>
          <cell r="G767">
            <v>90168</v>
          </cell>
        </row>
        <row r="768">
          <cell r="B768" t="str">
            <v>pc</v>
          </cell>
          <cell r="C768">
            <v>38196</v>
          </cell>
          <cell r="D768" t="str">
            <v>Thanh to¸n tiÒn mua x¨ng xe con</v>
          </cell>
          <cell r="E768">
            <v>6422</v>
          </cell>
          <cell r="F768">
            <v>111</v>
          </cell>
          <cell r="G768">
            <v>732945</v>
          </cell>
        </row>
        <row r="769">
          <cell r="C769">
            <v>38196</v>
          </cell>
          <cell r="D769" t="str">
            <v>ThuÕ ®­îc khÊu trõ</v>
          </cell>
          <cell r="E769">
            <v>1331</v>
          </cell>
          <cell r="F769">
            <v>111</v>
          </cell>
          <cell r="G769">
            <v>62055</v>
          </cell>
        </row>
        <row r="770">
          <cell r="B770">
            <v>34358</v>
          </cell>
          <cell r="C770">
            <v>38197</v>
          </cell>
          <cell r="D770" t="str">
            <v>XuÊt b¸n ®¸ xÝt Cty Ph­¬ng Trung</v>
          </cell>
          <cell r="E770">
            <v>131</v>
          </cell>
          <cell r="F770">
            <v>511</v>
          </cell>
          <cell r="G770">
            <v>32000000</v>
          </cell>
        </row>
        <row r="771">
          <cell r="C771">
            <v>38197</v>
          </cell>
          <cell r="D771" t="str">
            <v>ThuÕ VAT ph¶i nép</v>
          </cell>
          <cell r="E771">
            <v>131</v>
          </cell>
          <cell r="F771">
            <v>3331</v>
          </cell>
          <cell r="G771">
            <v>1600000</v>
          </cell>
        </row>
        <row r="772">
          <cell r="B772">
            <v>34359</v>
          </cell>
          <cell r="C772">
            <v>38197</v>
          </cell>
          <cell r="D772" t="str">
            <v>B¸n c­íc vËn t¶i cho Chi nh¸nh Coalimex</v>
          </cell>
          <cell r="E772">
            <v>131</v>
          </cell>
          <cell r="F772">
            <v>511</v>
          </cell>
          <cell r="G772">
            <v>26666666</v>
          </cell>
        </row>
        <row r="773">
          <cell r="C773">
            <v>38197</v>
          </cell>
          <cell r="D773" t="str">
            <v>ThuÕ VAT ph¶i nép</v>
          </cell>
          <cell r="E773">
            <v>131</v>
          </cell>
          <cell r="F773">
            <v>3331</v>
          </cell>
          <cell r="G773">
            <v>1333334</v>
          </cell>
        </row>
        <row r="774">
          <cell r="B774" t="str">
            <v>pt</v>
          </cell>
          <cell r="C774">
            <v>38197</v>
          </cell>
          <cell r="D774" t="str">
            <v>Thu tiÒn c­íc vËn chuyÓn c. nh¸nh Coalimex</v>
          </cell>
          <cell r="E774">
            <v>111</v>
          </cell>
          <cell r="F774">
            <v>131</v>
          </cell>
          <cell r="G774">
            <v>28000000</v>
          </cell>
        </row>
        <row r="775">
          <cell r="B775" t="str">
            <v>pc</v>
          </cell>
          <cell r="C775">
            <v>38197</v>
          </cell>
          <cell r="D775" t="str">
            <v>Thanh to¸n tiÒn lÖ phÝ rãt hµng qua c¶ng</v>
          </cell>
          <cell r="E775">
            <v>6421</v>
          </cell>
          <cell r="F775">
            <v>111</v>
          </cell>
          <cell r="G775">
            <v>8839040</v>
          </cell>
        </row>
        <row r="776">
          <cell r="C776">
            <v>38197</v>
          </cell>
          <cell r="D776" t="str">
            <v>ThuÕ ®­îc khÊu trõ</v>
          </cell>
          <cell r="E776">
            <v>1331</v>
          </cell>
          <cell r="F776">
            <v>111</v>
          </cell>
          <cell r="G776">
            <v>883960</v>
          </cell>
        </row>
        <row r="777">
          <cell r="B777">
            <v>61956</v>
          </cell>
          <cell r="C777">
            <v>38197</v>
          </cell>
          <cell r="D777" t="str">
            <v>C­íc thuª m¸y xóc Cty §øc B×nh</v>
          </cell>
          <cell r="E777">
            <v>154</v>
          </cell>
          <cell r="F777">
            <v>331</v>
          </cell>
          <cell r="G777">
            <v>12000000</v>
          </cell>
        </row>
        <row r="778">
          <cell r="C778">
            <v>38197</v>
          </cell>
          <cell r="D778" t="str">
            <v>ThuÕ ®­îc khÊu trõ</v>
          </cell>
          <cell r="E778">
            <v>1331</v>
          </cell>
          <cell r="F778">
            <v>331</v>
          </cell>
          <cell r="G778">
            <v>1200000</v>
          </cell>
        </row>
        <row r="779">
          <cell r="B779" t="str">
            <v>pc</v>
          </cell>
          <cell r="C779">
            <v>38197</v>
          </cell>
          <cell r="D779" t="str">
            <v>Thanh to¸n tiÒn thuª m¸y Cty §øc B×nh</v>
          </cell>
          <cell r="E779">
            <v>331</v>
          </cell>
          <cell r="F779">
            <v>111</v>
          </cell>
          <cell r="G779">
            <v>13200000</v>
          </cell>
        </row>
        <row r="780">
          <cell r="B780" t="str">
            <v>pc</v>
          </cell>
          <cell r="C780">
            <v>38198</v>
          </cell>
          <cell r="D780" t="str">
            <v>Thanh to¸n tiÒn mua d®iÖn tho¹i thÎ KVP</v>
          </cell>
          <cell r="E780">
            <v>6422</v>
          </cell>
          <cell r="F780">
            <v>111</v>
          </cell>
          <cell r="G780">
            <v>727272</v>
          </cell>
        </row>
        <row r="781">
          <cell r="C781">
            <v>38198</v>
          </cell>
          <cell r="D781" t="str">
            <v>ThuÕ ®­îc khÊu trõ</v>
          </cell>
          <cell r="E781">
            <v>1331</v>
          </cell>
          <cell r="F781">
            <v>111</v>
          </cell>
          <cell r="G781">
            <v>72728</v>
          </cell>
        </row>
        <row r="782">
          <cell r="B782">
            <v>34361</v>
          </cell>
          <cell r="C782">
            <v>38198</v>
          </cell>
          <cell r="D782" t="str">
            <v>XuÊt b¸n ®¸ xÝt Cty Ph­¬ng Trung</v>
          </cell>
          <cell r="E782">
            <v>131</v>
          </cell>
          <cell r="F782">
            <v>511</v>
          </cell>
          <cell r="G782">
            <v>57426610</v>
          </cell>
        </row>
        <row r="783">
          <cell r="C783">
            <v>38198</v>
          </cell>
          <cell r="D783" t="str">
            <v>ThuÕ VAT ph¶i nép</v>
          </cell>
          <cell r="E783">
            <v>131</v>
          </cell>
          <cell r="F783">
            <v>3331</v>
          </cell>
          <cell r="G783">
            <v>2871440</v>
          </cell>
        </row>
        <row r="784">
          <cell r="B784">
            <v>34362</v>
          </cell>
          <cell r="C784">
            <v>38198</v>
          </cell>
          <cell r="D784" t="str">
            <v>B¸n c­íc bèc xóc cho Cty V­¬ng Long</v>
          </cell>
          <cell r="E784">
            <v>131</v>
          </cell>
          <cell r="F784">
            <v>511</v>
          </cell>
          <cell r="G784">
            <v>219920000</v>
          </cell>
        </row>
        <row r="785">
          <cell r="C785">
            <v>38198</v>
          </cell>
          <cell r="D785" t="str">
            <v>ThuÕ VAT ph¶i nép</v>
          </cell>
          <cell r="E785">
            <v>131</v>
          </cell>
          <cell r="F785">
            <v>3331</v>
          </cell>
          <cell r="G785">
            <v>10996000</v>
          </cell>
        </row>
        <row r="786">
          <cell r="B786" t="str">
            <v>pt</v>
          </cell>
          <cell r="C786">
            <v>38198</v>
          </cell>
          <cell r="D786" t="str">
            <v>Cty V­¬ng Long tr¶ tiÒn</v>
          </cell>
          <cell r="E786">
            <v>111</v>
          </cell>
          <cell r="F786">
            <v>131</v>
          </cell>
          <cell r="G786">
            <v>130916000</v>
          </cell>
        </row>
        <row r="787">
          <cell r="B787" t="str">
            <v>pc</v>
          </cell>
          <cell r="C787">
            <v>38199</v>
          </cell>
          <cell r="D787" t="str">
            <v>NhËp kho nhiªn liÖu</v>
          </cell>
          <cell r="E787">
            <v>152</v>
          </cell>
          <cell r="F787">
            <v>111</v>
          </cell>
          <cell r="G787">
            <v>15082400</v>
          </cell>
        </row>
        <row r="788">
          <cell r="C788">
            <v>38199</v>
          </cell>
          <cell r="D788" t="str">
            <v>ThuÕ ®­îc khÊu trõ</v>
          </cell>
          <cell r="E788">
            <v>1331</v>
          </cell>
          <cell r="F788">
            <v>111</v>
          </cell>
          <cell r="G788">
            <v>1407600</v>
          </cell>
        </row>
        <row r="789">
          <cell r="C789">
            <v>38199</v>
          </cell>
          <cell r="D789" t="str">
            <v>XuÊt NL phôc vô SX</v>
          </cell>
          <cell r="E789">
            <v>154</v>
          </cell>
          <cell r="F789">
            <v>152</v>
          </cell>
          <cell r="G789">
            <v>15082400</v>
          </cell>
        </row>
        <row r="790">
          <cell r="B790" t="str">
            <v>pc</v>
          </cell>
          <cell r="C790">
            <v>38199</v>
          </cell>
          <cell r="D790" t="str">
            <v>TiÒn ®iÖn tho¹i thÎ trang bÞ VP</v>
          </cell>
          <cell r="E790">
            <v>6422</v>
          </cell>
          <cell r="F790">
            <v>111</v>
          </cell>
          <cell r="G790">
            <v>454545</v>
          </cell>
        </row>
        <row r="791">
          <cell r="C791">
            <v>38199</v>
          </cell>
          <cell r="D791" t="str">
            <v>ThuÕ ®­îc khÊu trõ</v>
          </cell>
          <cell r="E791">
            <v>1331</v>
          </cell>
          <cell r="F791">
            <v>111</v>
          </cell>
          <cell r="G791">
            <v>45455</v>
          </cell>
        </row>
        <row r="792">
          <cell r="C792">
            <v>38199</v>
          </cell>
          <cell r="D792" t="str">
            <v>L­¬ng ph¶i tr¶ tæ ®¸nh tÈy   5277*600</v>
          </cell>
          <cell r="E792">
            <v>6421</v>
          </cell>
          <cell r="F792">
            <v>334</v>
          </cell>
          <cell r="G792">
            <v>3166200</v>
          </cell>
        </row>
        <row r="793">
          <cell r="C793">
            <v>38199</v>
          </cell>
          <cell r="D793" t="str">
            <v>L­¬ng ph¶i tr¶ khèi SX</v>
          </cell>
          <cell r="E793">
            <v>154</v>
          </cell>
          <cell r="F793">
            <v>334</v>
          </cell>
          <cell r="G793">
            <v>44842000</v>
          </cell>
        </row>
        <row r="794">
          <cell r="C794">
            <v>38199</v>
          </cell>
          <cell r="D794" t="str">
            <v>L­¬ng ph¶i tr¶ khèi VP</v>
          </cell>
          <cell r="E794">
            <v>6422</v>
          </cell>
          <cell r="F794">
            <v>334</v>
          </cell>
          <cell r="G794">
            <v>23835000</v>
          </cell>
        </row>
        <row r="795">
          <cell r="C795">
            <v>38199</v>
          </cell>
          <cell r="D795" t="str">
            <v>Chi l­¬ng toµn Cty</v>
          </cell>
          <cell r="E795">
            <v>334</v>
          </cell>
          <cell r="F795">
            <v>111</v>
          </cell>
          <cell r="G795">
            <v>71843200</v>
          </cell>
        </row>
        <row r="796">
          <cell r="C796">
            <v>38199</v>
          </cell>
          <cell r="D796" t="str">
            <v>TrÝch khÊu hao TSC§ bé phËn s¶n xuÊt</v>
          </cell>
          <cell r="E796">
            <v>154</v>
          </cell>
          <cell r="F796">
            <v>214</v>
          </cell>
          <cell r="G796">
            <v>4192000</v>
          </cell>
        </row>
        <row r="797">
          <cell r="C797">
            <v>38199</v>
          </cell>
          <cell r="D797" t="str">
            <v>TrÝch khÊu hao TSC§ bé phËn QLDN</v>
          </cell>
          <cell r="E797">
            <v>6422</v>
          </cell>
          <cell r="F797">
            <v>214</v>
          </cell>
          <cell r="G797">
            <v>3200000</v>
          </cell>
        </row>
        <row r="798">
          <cell r="C798">
            <v>38199</v>
          </cell>
          <cell r="D798" t="str">
            <v>XuÊt kho tiªu thô 5589 tÊn = 3854 + 693 m3</v>
          </cell>
          <cell r="E798">
            <v>6321</v>
          </cell>
          <cell r="F798">
            <v>155</v>
          </cell>
        </row>
        <row r="799">
          <cell r="C799">
            <v>38199</v>
          </cell>
          <cell r="D799" t="str">
            <v>ChuyÓn VAT khÊu trõ sang ph¶i nép</v>
          </cell>
          <cell r="E799">
            <v>3331</v>
          </cell>
          <cell r="F799">
            <v>1331</v>
          </cell>
          <cell r="G799">
            <v>4960957</v>
          </cell>
        </row>
        <row r="800">
          <cell r="E800" t="str">
            <v>tc</v>
          </cell>
        </row>
        <row r="801">
          <cell r="D801" t="str">
            <v>Céng ph¸t sinh th¸ng 07</v>
          </cell>
          <cell r="E801" t="str">
            <v>tc</v>
          </cell>
        </row>
        <row r="802">
          <cell r="D802" t="str">
            <v>D­ cuèi th¸ng 07</v>
          </cell>
          <cell r="E802" t="str">
            <v>tc</v>
          </cell>
        </row>
        <row r="803">
          <cell r="E803" t="str">
            <v>tc</v>
          </cell>
        </row>
        <row r="804">
          <cell r="D804" t="str">
            <v>Th¸ng 8/2004</v>
          </cell>
          <cell r="E804" t="str">
            <v>tc</v>
          </cell>
        </row>
        <row r="805">
          <cell r="B805">
            <v>34363</v>
          </cell>
          <cell r="C805">
            <v>38201</v>
          </cell>
          <cell r="D805" t="str">
            <v>XuÊt b¸n ®¸ xÝt Cty Ph­¬ng Trung</v>
          </cell>
          <cell r="E805">
            <v>131</v>
          </cell>
          <cell r="F805">
            <v>511</v>
          </cell>
          <cell r="G805">
            <v>32000000</v>
          </cell>
        </row>
        <row r="806">
          <cell r="C806">
            <v>38201</v>
          </cell>
          <cell r="D806" t="str">
            <v>ThuÕ VAT ph¶i nép</v>
          </cell>
          <cell r="E806">
            <v>131</v>
          </cell>
          <cell r="F806">
            <v>3331</v>
          </cell>
          <cell r="G806">
            <v>1600000</v>
          </cell>
        </row>
        <row r="807">
          <cell r="B807" t="str">
            <v>sæ nh</v>
          </cell>
          <cell r="C807">
            <v>38201</v>
          </cell>
          <cell r="D807" t="str">
            <v>Cty Ph­¬ng Trung tr¶ tiÒn qua NH</v>
          </cell>
          <cell r="E807">
            <v>112</v>
          </cell>
          <cell r="F807">
            <v>131</v>
          </cell>
          <cell r="G807">
            <v>100000000</v>
          </cell>
        </row>
        <row r="808">
          <cell r="B808" t="str">
            <v>pt</v>
          </cell>
          <cell r="C808">
            <v>38201</v>
          </cell>
          <cell r="D808" t="str">
            <v>TuyÕt rót tiÒn NH vÒ nhËp quü (thiÕu CT)</v>
          </cell>
          <cell r="E808">
            <v>111</v>
          </cell>
          <cell r="F808">
            <v>112</v>
          </cell>
          <cell r="G808">
            <v>100000000</v>
          </cell>
        </row>
        <row r="809">
          <cell r="B809" t="str">
            <v>pt</v>
          </cell>
          <cell r="C809">
            <v>38201</v>
          </cell>
          <cell r="D809" t="str">
            <v>Cty ph­¬ng Trung tr¶ tiÒn mÆt</v>
          </cell>
          <cell r="E809">
            <v>111</v>
          </cell>
          <cell r="F809">
            <v>131</v>
          </cell>
          <cell r="G809">
            <v>15000000</v>
          </cell>
        </row>
        <row r="810">
          <cell r="B810" t="str">
            <v>pc</v>
          </cell>
          <cell r="C810">
            <v>38202</v>
          </cell>
          <cell r="D810" t="str">
            <v>TT tiÒn mua x¨ng + lÖ phÝ cÇu phµ</v>
          </cell>
          <cell r="E810">
            <v>6422</v>
          </cell>
          <cell r="F810">
            <v>111</v>
          </cell>
          <cell r="G810">
            <v>1138806</v>
          </cell>
        </row>
        <row r="811">
          <cell r="C811">
            <v>38202</v>
          </cell>
          <cell r="D811" t="str">
            <v>ThuÕ ®­îc khÊu trõ</v>
          </cell>
          <cell r="E811">
            <v>1331</v>
          </cell>
          <cell r="F811">
            <v>111</v>
          </cell>
          <cell r="G811">
            <v>79194</v>
          </cell>
        </row>
        <row r="812">
          <cell r="B812" t="str">
            <v>pc</v>
          </cell>
          <cell r="C812">
            <v>38203</v>
          </cell>
          <cell r="D812" t="str">
            <v>Thanh to¸n tiÒn mua b¹t dïng trong SX</v>
          </cell>
          <cell r="E812">
            <v>154</v>
          </cell>
          <cell r="F812">
            <v>111</v>
          </cell>
          <cell r="G812">
            <v>5550000</v>
          </cell>
        </row>
        <row r="813">
          <cell r="B813" t="str">
            <v>pc</v>
          </cell>
          <cell r="C813">
            <v>38204</v>
          </cell>
          <cell r="D813" t="str">
            <v>NhËp kho nhiªn liÖu</v>
          </cell>
          <cell r="E813">
            <v>152</v>
          </cell>
          <cell r="F813">
            <v>111</v>
          </cell>
          <cell r="G813">
            <v>3548800</v>
          </cell>
        </row>
        <row r="814">
          <cell r="C814">
            <v>38204</v>
          </cell>
          <cell r="D814" t="str">
            <v>ThuÕ ®­îc khÊu trõ</v>
          </cell>
          <cell r="E814">
            <v>1331</v>
          </cell>
          <cell r="F814">
            <v>111</v>
          </cell>
          <cell r="G814">
            <v>331200</v>
          </cell>
        </row>
        <row r="815">
          <cell r="C815">
            <v>38204</v>
          </cell>
          <cell r="D815" t="str">
            <v>XuÊt NL phôc vô SX</v>
          </cell>
          <cell r="E815">
            <v>154</v>
          </cell>
          <cell r="F815">
            <v>152</v>
          </cell>
          <cell r="G815">
            <v>3548800</v>
          </cell>
        </row>
        <row r="816">
          <cell r="B816" t="str">
            <v>pc</v>
          </cell>
          <cell r="C816">
            <v>38208</v>
          </cell>
          <cell r="D816" t="str">
            <v>TT tiÒn mua x¨ng + lÖ phÝ cÇu phµ + ®å dïng</v>
          </cell>
          <cell r="E816">
            <v>6422</v>
          </cell>
          <cell r="F816">
            <v>111</v>
          </cell>
          <cell r="G816">
            <v>1607393</v>
          </cell>
        </row>
        <row r="817">
          <cell r="C817">
            <v>38208</v>
          </cell>
          <cell r="D817" t="str">
            <v>ThuªÕ ®­îc khÊu trõ</v>
          </cell>
          <cell r="E817">
            <v>1331</v>
          </cell>
          <cell r="F817">
            <v>111</v>
          </cell>
          <cell r="G817">
            <v>104607</v>
          </cell>
        </row>
        <row r="818">
          <cell r="B818">
            <v>34365</v>
          </cell>
          <cell r="C818">
            <v>38208</v>
          </cell>
          <cell r="D818" t="str">
            <v>XuÊt b¸n ®¸ xÝt Cty Ph­¬ng Trung</v>
          </cell>
          <cell r="E818">
            <v>131</v>
          </cell>
          <cell r="F818">
            <v>511</v>
          </cell>
          <cell r="G818">
            <v>32000000</v>
          </cell>
        </row>
        <row r="819">
          <cell r="C819">
            <v>38208</v>
          </cell>
          <cell r="D819" t="str">
            <v>ThuÕ VAT ph¶i nép</v>
          </cell>
          <cell r="E819">
            <v>131</v>
          </cell>
          <cell r="F819">
            <v>3331</v>
          </cell>
          <cell r="G819">
            <v>1600000</v>
          </cell>
        </row>
        <row r="820">
          <cell r="B820">
            <v>34366</v>
          </cell>
          <cell r="C820">
            <v>38210</v>
          </cell>
          <cell r="D820" t="str">
            <v>XuÊt b¸n ®¸ xÝt Cty Ph­¬ng Trung</v>
          </cell>
          <cell r="E820">
            <v>131</v>
          </cell>
          <cell r="F820">
            <v>511</v>
          </cell>
          <cell r="G820">
            <v>10800000</v>
          </cell>
        </row>
        <row r="821">
          <cell r="C821">
            <v>38210</v>
          </cell>
          <cell r="D821" t="str">
            <v>ThuÕ VAT ph¶i nép</v>
          </cell>
          <cell r="E821">
            <v>131</v>
          </cell>
          <cell r="F821">
            <v>3331</v>
          </cell>
          <cell r="G821">
            <v>540000</v>
          </cell>
        </row>
        <row r="822">
          <cell r="B822">
            <v>34367</v>
          </cell>
          <cell r="C822">
            <v>38210</v>
          </cell>
          <cell r="D822" t="str">
            <v>B¸n c­íc vËn t¶i cho Chi nh¸nh Coalimex</v>
          </cell>
          <cell r="E822">
            <v>131</v>
          </cell>
          <cell r="F822">
            <v>511</v>
          </cell>
          <cell r="G822">
            <v>12000000</v>
          </cell>
        </row>
        <row r="823">
          <cell r="C823">
            <v>38210</v>
          </cell>
          <cell r="D823" t="str">
            <v>ThuÕ VAT ph¶i nép</v>
          </cell>
          <cell r="E823">
            <v>131</v>
          </cell>
          <cell r="F823">
            <v>3331</v>
          </cell>
          <cell r="G823">
            <v>600000</v>
          </cell>
        </row>
        <row r="824">
          <cell r="B824">
            <v>34368</v>
          </cell>
          <cell r="C824">
            <v>38210</v>
          </cell>
          <cell r="D824" t="str">
            <v>XuÊt b¸n ®¸ xÝt Cty Ph­¬ng Trung</v>
          </cell>
          <cell r="E824">
            <v>131</v>
          </cell>
          <cell r="F824">
            <v>511</v>
          </cell>
          <cell r="G824">
            <v>17400000</v>
          </cell>
        </row>
        <row r="825">
          <cell r="C825">
            <v>38210</v>
          </cell>
          <cell r="D825" t="str">
            <v>ThuÕ VAT ph¶i nép</v>
          </cell>
          <cell r="E825">
            <v>131</v>
          </cell>
          <cell r="F825">
            <v>3331</v>
          </cell>
          <cell r="G825">
            <v>870000</v>
          </cell>
        </row>
        <row r="826">
          <cell r="B826">
            <v>34369</v>
          </cell>
          <cell r="C826">
            <v>38210</v>
          </cell>
          <cell r="D826" t="str">
            <v>XuÊt b¸n ®¸ xÝt Cty Ph­¬ng Trung</v>
          </cell>
          <cell r="E826">
            <v>131</v>
          </cell>
          <cell r="F826">
            <v>511</v>
          </cell>
          <cell r="G826">
            <v>11800000</v>
          </cell>
        </row>
        <row r="827">
          <cell r="C827">
            <v>38210</v>
          </cell>
          <cell r="D827" t="str">
            <v>ThuÕ VAT ph¶i nép</v>
          </cell>
          <cell r="E827">
            <v>131</v>
          </cell>
          <cell r="F827">
            <v>3331</v>
          </cell>
          <cell r="G827">
            <v>590000</v>
          </cell>
        </row>
        <row r="828">
          <cell r="B828">
            <v>34370</v>
          </cell>
          <cell r="C828">
            <v>38210</v>
          </cell>
          <cell r="D828" t="str">
            <v>XuÊt b¸n ®¸ xÝt Cty Ph­¬ng Trung</v>
          </cell>
          <cell r="E828">
            <v>131</v>
          </cell>
          <cell r="F828">
            <v>511</v>
          </cell>
          <cell r="G828">
            <v>32000000</v>
          </cell>
        </row>
        <row r="829">
          <cell r="C829">
            <v>38210</v>
          </cell>
          <cell r="D829" t="str">
            <v>ThuÕ VAT ph¶i nép</v>
          </cell>
          <cell r="E829">
            <v>131</v>
          </cell>
          <cell r="F829">
            <v>3331</v>
          </cell>
          <cell r="G829">
            <v>1600000</v>
          </cell>
        </row>
        <row r="830">
          <cell r="B830">
            <v>34371</v>
          </cell>
          <cell r="C830">
            <v>38211</v>
          </cell>
          <cell r="D830" t="str">
            <v>XuÊt b¸n ®¸ xÝt cho Cty Quang Dòng</v>
          </cell>
          <cell r="E830">
            <v>131</v>
          </cell>
          <cell r="F830">
            <v>511</v>
          </cell>
          <cell r="G830">
            <v>24000000</v>
          </cell>
        </row>
        <row r="831">
          <cell r="C831">
            <v>38211</v>
          </cell>
          <cell r="D831" t="str">
            <v>ThuÕ VAT ph¶i nép</v>
          </cell>
          <cell r="E831">
            <v>131</v>
          </cell>
          <cell r="F831">
            <v>3331</v>
          </cell>
          <cell r="G831">
            <v>1200000</v>
          </cell>
        </row>
        <row r="832">
          <cell r="B832">
            <v>34372</v>
          </cell>
          <cell r="C832">
            <v>38212</v>
          </cell>
          <cell r="D832" t="str">
            <v>XuÊt b¸n ®¸ xÝt cho Cty Quang Dòng</v>
          </cell>
          <cell r="E832">
            <v>131</v>
          </cell>
          <cell r="F832">
            <v>511</v>
          </cell>
          <cell r="G832">
            <v>21200000</v>
          </cell>
        </row>
        <row r="833">
          <cell r="C833">
            <v>38212</v>
          </cell>
          <cell r="D833" t="str">
            <v>ThuÕ VAT ph¶i nép</v>
          </cell>
          <cell r="E833">
            <v>131</v>
          </cell>
          <cell r="F833">
            <v>3331</v>
          </cell>
          <cell r="G833">
            <v>1060000</v>
          </cell>
        </row>
        <row r="834">
          <cell r="B834" t="str">
            <v>sæ nh</v>
          </cell>
          <cell r="C834">
            <v>38212</v>
          </cell>
          <cell r="D834" t="str">
            <v>Cty Ph­¬ng Trung tr¶ tiÒn qua NH</v>
          </cell>
          <cell r="E834">
            <v>112</v>
          </cell>
          <cell r="F834">
            <v>131</v>
          </cell>
          <cell r="G834">
            <v>100000000</v>
          </cell>
        </row>
        <row r="835">
          <cell r="B835" t="str">
            <v>pt</v>
          </cell>
          <cell r="C835">
            <v>38212</v>
          </cell>
          <cell r="D835" t="str">
            <v>¤ ChÞnh rót tiÒn NH vÒ nhËp quü</v>
          </cell>
          <cell r="E835">
            <v>111</v>
          </cell>
          <cell r="F835">
            <v>112</v>
          </cell>
          <cell r="G835">
            <v>100000000</v>
          </cell>
        </row>
        <row r="836">
          <cell r="B836" t="str">
            <v>pc</v>
          </cell>
          <cell r="C836">
            <v>38213</v>
          </cell>
          <cell r="D836" t="str">
            <v>Thanh to¸n tiÒn mua nhiªn liÖu phôc vô SX</v>
          </cell>
          <cell r="E836">
            <v>154</v>
          </cell>
          <cell r="F836">
            <v>111</v>
          </cell>
          <cell r="G836">
            <v>177440</v>
          </cell>
        </row>
        <row r="837">
          <cell r="C837">
            <v>38213</v>
          </cell>
          <cell r="D837" t="str">
            <v>ThuÕ ®­îc khÊu trõ</v>
          </cell>
          <cell r="E837">
            <v>1331</v>
          </cell>
          <cell r="F837">
            <v>111</v>
          </cell>
          <cell r="G837">
            <v>16560</v>
          </cell>
        </row>
        <row r="838">
          <cell r="B838" t="str">
            <v>pc</v>
          </cell>
          <cell r="C838">
            <v>38212</v>
          </cell>
          <cell r="D838" t="str">
            <v>Tr¶ tiÒn thuª b·i Sx 3 th¸ng</v>
          </cell>
          <cell r="E838">
            <v>154</v>
          </cell>
          <cell r="F838">
            <v>111</v>
          </cell>
          <cell r="G838">
            <v>6000000</v>
          </cell>
        </row>
        <row r="839">
          <cell r="B839" t="str">
            <v>pc</v>
          </cell>
          <cell r="C839">
            <v>38213</v>
          </cell>
          <cell r="D839" t="str">
            <v>Thanh to¸n tiÒn mua x¨ng + lÖ phÝ cÇu phµ</v>
          </cell>
          <cell r="E839">
            <v>6422</v>
          </cell>
          <cell r="F839">
            <v>111</v>
          </cell>
          <cell r="G839">
            <v>932945</v>
          </cell>
        </row>
        <row r="840">
          <cell r="C840">
            <v>38213</v>
          </cell>
          <cell r="D840" t="str">
            <v>ThuÕ ®­îc khÊu trõ</v>
          </cell>
          <cell r="E840">
            <v>1331</v>
          </cell>
          <cell r="F840">
            <v>111</v>
          </cell>
          <cell r="G840">
            <v>62055</v>
          </cell>
        </row>
        <row r="841">
          <cell r="B841">
            <v>34373</v>
          </cell>
          <cell r="C841">
            <v>38214</v>
          </cell>
          <cell r="D841" t="str">
            <v>XuÊt b¸n ®¸ xÝt Cty Ph­¬ng Trung</v>
          </cell>
          <cell r="E841">
            <v>131</v>
          </cell>
          <cell r="F841">
            <v>511</v>
          </cell>
          <cell r="G841">
            <v>32000000</v>
          </cell>
        </row>
        <row r="842">
          <cell r="C842">
            <v>38214</v>
          </cell>
          <cell r="D842" t="str">
            <v>ThuÕ VAT ph¶i nép</v>
          </cell>
          <cell r="E842">
            <v>131</v>
          </cell>
          <cell r="F842">
            <v>3331</v>
          </cell>
          <cell r="G842">
            <v>1600000</v>
          </cell>
        </row>
        <row r="843">
          <cell r="B843" t="str">
            <v>pc</v>
          </cell>
          <cell r="C843">
            <v>38214</v>
          </cell>
          <cell r="D843" t="str">
            <v>t¹m øng tr¶ tiÒn c­íc Cty Trung HiÕu</v>
          </cell>
          <cell r="E843">
            <v>331</v>
          </cell>
          <cell r="F843">
            <v>111</v>
          </cell>
          <cell r="G843">
            <v>100000000</v>
          </cell>
        </row>
        <row r="844">
          <cell r="B844">
            <v>34374</v>
          </cell>
          <cell r="C844">
            <v>38215</v>
          </cell>
          <cell r="D844" t="str">
            <v>XuÊt b¸n ®¸ xÝt cho Cty Quang Dòng</v>
          </cell>
          <cell r="E844">
            <v>131</v>
          </cell>
          <cell r="F844">
            <v>511</v>
          </cell>
          <cell r="G844">
            <v>11800000</v>
          </cell>
        </row>
        <row r="845">
          <cell r="C845">
            <v>38215</v>
          </cell>
          <cell r="D845" t="str">
            <v>ThuÕ VAT ph¶i nép</v>
          </cell>
          <cell r="E845">
            <v>131</v>
          </cell>
          <cell r="F845">
            <v>3331</v>
          </cell>
          <cell r="G845">
            <v>590000</v>
          </cell>
        </row>
        <row r="846">
          <cell r="B846">
            <v>34375</v>
          </cell>
          <cell r="C846">
            <v>38215</v>
          </cell>
          <cell r="D846" t="str">
            <v>XuÊt b¸n ®¸ xÝt cho Cty Quang Dòng</v>
          </cell>
          <cell r="E846">
            <v>131</v>
          </cell>
          <cell r="F846">
            <v>511</v>
          </cell>
          <cell r="G846">
            <v>15800000</v>
          </cell>
        </row>
        <row r="847">
          <cell r="C847">
            <v>38215</v>
          </cell>
          <cell r="D847" t="str">
            <v>ThuÕ VAT ph¶i nép</v>
          </cell>
          <cell r="E847">
            <v>131</v>
          </cell>
          <cell r="F847">
            <v>3331</v>
          </cell>
          <cell r="G847">
            <v>790000</v>
          </cell>
        </row>
        <row r="848">
          <cell r="B848" t="str">
            <v>sæ nh</v>
          </cell>
          <cell r="C848">
            <v>38215</v>
          </cell>
          <cell r="D848" t="str">
            <v>Cty Quang Dòng tr¶ tiÒn qua NH</v>
          </cell>
          <cell r="E848">
            <v>112</v>
          </cell>
          <cell r="F848">
            <v>131</v>
          </cell>
          <cell r="G848">
            <v>100000000</v>
          </cell>
        </row>
        <row r="849">
          <cell r="B849" t="str">
            <v>pt</v>
          </cell>
          <cell r="C849">
            <v>38216</v>
          </cell>
          <cell r="D849" t="str">
            <v>«ng ChÞnh rót tiÌn NH vÒ nhËp quü</v>
          </cell>
          <cell r="E849">
            <v>111</v>
          </cell>
          <cell r="F849">
            <v>112</v>
          </cell>
          <cell r="G849">
            <v>100000000</v>
          </cell>
        </row>
        <row r="850">
          <cell r="B850" t="str">
            <v>pc</v>
          </cell>
          <cell r="C850">
            <v>38216</v>
          </cell>
          <cell r="D850" t="str">
            <v>NhËp kho nhiªn liÖu</v>
          </cell>
          <cell r="E850">
            <v>152</v>
          </cell>
          <cell r="F850">
            <v>111</v>
          </cell>
          <cell r="G850">
            <v>3661600</v>
          </cell>
        </row>
        <row r="851">
          <cell r="C851">
            <v>38216</v>
          </cell>
          <cell r="D851" t="str">
            <v>ThuÕ ®­îc khÊu trõ</v>
          </cell>
          <cell r="E851">
            <v>1331</v>
          </cell>
          <cell r="F851">
            <v>111</v>
          </cell>
          <cell r="G851">
            <v>348400</v>
          </cell>
        </row>
        <row r="852">
          <cell r="C852">
            <v>38216</v>
          </cell>
          <cell r="D852" t="str">
            <v>XuÊt NL phôc vô SX</v>
          </cell>
          <cell r="E852">
            <v>154</v>
          </cell>
          <cell r="F852">
            <v>152</v>
          </cell>
          <cell r="G852">
            <v>3661600</v>
          </cell>
        </row>
        <row r="853">
          <cell r="B853">
            <v>34376</v>
          </cell>
          <cell r="C853">
            <v>38217</v>
          </cell>
          <cell r="D853" t="str">
            <v>XuÊt b¸n ®¸ xÝt cho Cty Quang Dòng</v>
          </cell>
          <cell r="E853">
            <v>131</v>
          </cell>
          <cell r="F853">
            <v>511</v>
          </cell>
          <cell r="G853">
            <v>32000000</v>
          </cell>
        </row>
        <row r="854">
          <cell r="C854">
            <v>38217</v>
          </cell>
          <cell r="D854" t="str">
            <v>ThuÕ VAT ph¶i nép</v>
          </cell>
          <cell r="E854">
            <v>131</v>
          </cell>
          <cell r="F854">
            <v>3331</v>
          </cell>
          <cell r="G854">
            <v>1600000</v>
          </cell>
        </row>
        <row r="855">
          <cell r="B855" t="str">
            <v>pc</v>
          </cell>
          <cell r="C855">
            <v>38217</v>
          </cell>
          <cell r="D855" t="str">
            <v>Nép tiÒn ®iÖn Vp th¸ng 7/04</v>
          </cell>
          <cell r="E855">
            <v>6422</v>
          </cell>
          <cell r="F855">
            <v>111</v>
          </cell>
          <cell r="G855">
            <v>594990</v>
          </cell>
        </row>
        <row r="856">
          <cell r="B856" t="str">
            <v>pc</v>
          </cell>
          <cell r="C856">
            <v>38217</v>
          </cell>
          <cell r="D856" t="str">
            <v>Thanh to¸n tiÒn mua x¨ng + lÖ phÝ cÇu phµ</v>
          </cell>
          <cell r="E856">
            <v>6422</v>
          </cell>
          <cell r="F856">
            <v>111</v>
          </cell>
          <cell r="G856">
            <v>448630</v>
          </cell>
        </row>
        <row r="857">
          <cell r="C857">
            <v>38217</v>
          </cell>
          <cell r="D857" t="str">
            <v>ThuÕ VAT ph¶i nép</v>
          </cell>
          <cell r="E857">
            <v>1331</v>
          </cell>
          <cell r="F857">
            <v>111</v>
          </cell>
          <cell r="G857">
            <v>41370</v>
          </cell>
        </row>
        <row r="858">
          <cell r="B858" t="str">
            <v>pc</v>
          </cell>
          <cell r="C858">
            <v>38217</v>
          </cell>
          <cell r="D858" t="str">
            <v>Thanh to¸n tiÒn dÞch vô ®iÖn tho¹i</v>
          </cell>
          <cell r="E858">
            <v>6422</v>
          </cell>
          <cell r="F858">
            <v>111</v>
          </cell>
          <cell r="G858">
            <v>118827</v>
          </cell>
        </row>
        <row r="859">
          <cell r="C859">
            <v>38217</v>
          </cell>
          <cell r="D859" t="str">
            <v>ThuÕ ®­îc khÊu trõ</v>
          </cell>
          <cell r="E859">
            <v>1331</v>
          </cell>
          <cell r="F859">
            <v>111</v>
          </cell>
          <cell r="G859">
            <v>11882</v>
          </cell>
        </row>
        <row r="860">
          <cell r="B860" t="str">
            <v>pc</v>
          </cell>
          <cell r="C860">
            <v>38217</v>
          </cell>
          <cell r="D860" t="str">
            <v>Thanh to¸n tiÒn mua phô tïng vËt t­ thay thÕ</v>
          </cell>
          <cell r="E860">
            <v>154</v>
          </cell>
          <cell r="F860">
            <v>111</v>
          </cell>
          <cell r="G860">
            <v>660000</v>
          </cell>
        </row>
        <row r="861">
          <cell r="B861" t="str">
            <v>pc</v>
          </cell>
          <cell r="C861">
            <v>38218</v>
          </cell>
          <cell r="D861" t="str">
            <v>Thanh to¸n tiÒn tiÕp kh¸ch</v>
          </cell>
          <cell r="E861">
            <v>6422</v>
          </cell>
          <cell r="F861">
            <v>111</v>
          </cell>
          <cell r="G861">
            <v>440000</v>
          </cell>
        </row>
        <row r="862">
          <cell r="B862" t="str">
            <v>pc</v>
          </cell>
          <cell r="C862">
            <v>38219</v>
          </cell>
          <cell r="D862" t="str">
            <v>TT tiÒn c­íc VT thuû Cty 3-2 BQP</v>
          </cell>
          <cell r="E862">
            <v>6421</v>
          </cell>
          <cell r="F862">
            <v>111</v>
          </cell>
          <cell r="G862">
            <v>20716190</v>
          </cell>
        </row>
        <row r="863">
          <cell r="C863">
            <v>38219</v>
          </cell>
          <cell r="D863" t="str">
            <v>ThuÕ ®­îc khÊu trõ</v>
          </cell>
          <cell r="E863">
            <v>1331</v>
          </cell>
          <cell r="F863">
            <v>111</v>
          </cell>
          <cell r="G863">
            <v>1035810</v>
          </cell>
        </row>
        <row r="864">
          <cell r="B864" t="str">
            <v>pc</v>
          </cell>
          <cell r="C864">
            <v>38219</v>
          </cell>
          <cell r="D864" t="str">
            <v>TT tiÒn mua vËt liÖu x©y kÌ b·i chøa Ng liÖu</v>
          </cell>
          <cell r="E864">
            <v>211</v>
          </cell>
          <cell r="F864">
            <v>111</v>
          </cell>
          <cell r="G864">
            <v>7704540</v>
          </cell>
        </row>
        <row r="865">
          <cell r="C865">
            <v>38219</v>
          </cell>
          <cell r="D865" t="str">
            <v>ThuÕ ®­îc khÊu trõ</v>
          </cell>
          <cell r="E865">
            <v>1331</v>
          </cell>
          <cell r="F865">
            <v>111</v>
          </cell>
          <cell r="G865">
            <v>770460</v>
          </cell>
        </row>
        <row r="866">
          <cell r="B866">
            <v>34377</v>
          </cell>
          <cell r="C866">
            <v>38219</v>
          </cell>
          <cell r="D866" t="str">
            <v>XuÊt b¸n ®¸ xÝt Cty Ph­¬ng Trung</v>
          </cell>
          <cell r="E866">
            <v>131</v>
          </cell>
          <cell r="F866">
            <v>511</v>
          </cell>
          <cell r="G866">
            <v>32000000</v>
          </cell>
        </row>
        <row r="867">
          <cell r="C867">
            <v>38219</v>
          </cell>
          <cell r="D867" t="str">
            <v>ThuÕ VAT ph¶i nép</v>
          </cell>
          <cell r="E867">
            <v>131</v>
          </cell>
          <cell r="F867">
            <v>3331</v>
          </cell>
          <cell r="G867">
            <v>1600000</v>
          </cell>
        </row>
        <row r="868">
          <cell r="B868" t="str">
            <v>pc</v>
          </cell>
          <cell r="C868">
            <v>38219</v>
          </cell>
          <cell r="D868" t="str">
            <v>T¹m øng tr¶ tiÒn c­íc Cty Phóc Léc</v>
          </cell>
          <cell r="E868">
            <v>331</v>
          </cell>
          <cell r="F868">
            <v>111</v>
          </cell>
          <cell r="G868">
            <v>30000000</v>
          </cell>
        </row>
        <row r="869">
          <cell r="B869">
            <v>34378</v>
          </cell>
          <cell r="C869">
            <v>38220</v>
          </cell>
          <cell r="D869" t="str">
            <v>XuÊt b¸n ®¸ xÝt Cty Ph­¬ng Trung</v>
          </cell>
          <cell r="E869">
            <v>131</v>
          </cell>
          <cell r="F869">
            <v>511</v>
          </cell>
          <cell r="G869">
            <v>10800000</v>
          </cell>
        </row>
        <row r="870">
          <cell r="C870">
            <v>38220</v>
          </cell>
          <cell r="D870" t="str">
            <v>ThuÕ VAT ph¶i nép</v>
          </cell>
          <cell r="E870">
            <v>131</v>
          </cell>
          <cell r="F870">
            <v>3331</v>
          </cell>
          <cell r="G870">
            <v>540000</v>
          </cell>
        </row>
        <row r="871">
          <cell r="B871">
            <v>34379</v>
          </cell>
          <cell r="C871">
            <v>38220</v>
          </cell>
          <cell r="D871" t="str">
            <v>XuÊt b¸n ®¸ xÝt Cty Ph­¬ng Trung</v>
          </cell>
          <cell r="E871">
            <v>131</v>
          </cell>
          <cell r="F871">
            <v>511</v>
          </cell>
          <cell r="G871">
            <v>10800000</v>
          </cell>
        </row>
        <row r="872">
          <cell r="C872">
            <v>38220</v>
          </cell>
          <cell r="D872" t="str">
            <v>ThuÕ VAT ph¶i nép</v>
          </cell>
          <cell r="E872">
            <v>131</v>
          </cell>
          <cell r="F872">
            <v>3331</v>
          </cell>
          <cell r="G872">
            <v>540000</v>
          </cell>
        </row>
        <row r="873">
          <cell r="B873" t="str">
            <v>pc</v>
          </cell>
          <cell r="C873">
            <v>38220</v>
          </cell>
          <cell r="D873" t="str">
            <v>TT tiÒn mua vliÖu x©y c«ng tr×nh phô cho CN</v>
          </cell>
          <cell r="E873">
            <v>154</v>
          </cell>
          <cell r="F873">
            <v>111</v>
          </cell>
          <cell r="G873">
            <v>4466700</v>
          </cell>
        </row>
        <row r="874">
          <cell r="B874" t="str">
            <v>pc</v>
          </cell>
          <cell r="C874">
            <v>38220</v>
          </cell>
          <cell r="D874" t="str">
            <v>TT tiÒn mua VL x©y Gara ®Ó xe + c«ng thî</v>
          </cell>
          <cell r="E874">
            <v>6422</v>
          </cell>
          <cell r="F874">
            <v>111</v>
          </cell>
          <cell r="G874">
            <v>4877000</v>
          </cell>
        </row>
        <row r="875">
          <cell r="B875" t="str">
            <v>pc</v>
          </cell>
          <cell r="C875">
            <v>38221</v>
          </cell>
          <cell r="D875" t="str">
            <v>NhËp kho nhiªn liÖu</v>
          </cell>
          <cell r="E875">
            <v>152</v>
          </cell>
          <cell r="F875">
            <v>111</v>
          </cell>
          <cell r="G875">
            <v>1974400</v>
          </cell>
        </row>
        <row r="876">
          <cell r="C876">
            <v>38221</v>
          </cell>
          <cell r="D876" t="str">
            <v>ThuÕ ®­îc khÊu trõ</v>
          </cell>
          <cell r="E876">
            <v>1331</v>
          </cell>
          <cell r="F876">
            <v>111</v>
          </cell>
          <cell r="G876">
            <v>185600</v>
          </cell>
        </row>
        <row r="877">
          <cell r="C877">
            <v>38221</v>
          </cell>
          <cell r="D877" t="str">
            <v>XuÊt NL phôc vô SX</v>
          </cell>
          <cell r="E877">
            <v>154</v>
          </cell>
          <cell r="F877">
            <v>152</v>
          </cell>
          <cell r="G877">
            <v>1974400</v>
          </cell>
        </row>
        <row r="878">
          <cell r="B878">
            <v>34380</v>
          </cell>
          <cell r="C878">
            <v>38221</v>
          </cell>
          <cell r="D878" t="str">
            <v>XuÊt b¸n ®¸ xÝt cho Cty Quang Dòng</v>
          </cell>
          <cell r="E878">
            <v>131</v>
          </cell>
          <cell r="F878">
            <v>511</v>
          </cell>
          <cell r="G878">
            <v>11800000</v>
          </cell>
        </row>
        <row r="879">
          <cell r="C879">
            <v>38221</v>
          </cell>
          <cell r="D879" t="str">
            <v>ThuÕ VAT ph¶i nép</v>
          </cell>
          <cell r="E879">
            <v>131</v>
          </cell>
          <cell r="F879">
            <v>3331</v>
          </cell>
          <cell r="G879">
            <v>590000</v>
          </cell>
        </row>
        <row r="880">
          <cell r="B880">
            <v>34381</v>
          </cell>
          <cell r="C880">
            <v>38221</v>
          </cell>
          <cell r="D880" t="str">
            <v>XuÊt b¸n ®¸ xÝt cho Cty Quang Dòng</v>
          </cell>
          <cell r="E880">
            <v>131</v>
          </cell>
          <cell r="F880">
            <v>511</v>
          </cell>
          <cell r="G880">
            <v>11800000</v>
          </cell>
        </row>
        <row r="881">
          <cell r="C881">
            <v>38221</v>
          </cell>
          <cell r="D881" t="str">
            <v>ThuÕ VAT ph¶i nép</v>
          </cell>
          <cell r="E881">
            <v>131</v>
          </cell>
          <cell r="F881">
            <v>3331</v>
          </cell>
          <cell r="G881">
            <v>590000</v>
          </cell>
        </row>
        <row r="882">
          <cell r="B882" t="str">
            <v>Sæ NH</v>
          </cell>
          <cell r="C882">
            <v>38222</v>
          </cell>
          <cell r="D882" t="str">
            <v>Cty Ph­¬ng Trung tr¶ tiÒn qua NH</v>
          </cell>
          <cell r="E882">
            <v>112</v>
          </cell>
          <cell r="F882">
            <v>131</v>
          </cell>
          <cell r="G882">
            <v>100000000</v>
          </cell>
        </row>
        <row r="883">
          <cell r="B883" t="str">
            <v>pt</v>
          </cell>
          <cell r="C883">
            <v>38222</v>
          </cell>
          <cell r="D883" t="str">
            <v>TuyÕt rót tiÒn NH vÒ nhËp quü</v>
          </cell>
          <cell r="E883">
            <v>111</v>
          </cell>
          <cell r="F883">
            <v>112</v>
          </cell>
          <cell r="G883">
            <v>100000000</v>
          </cell>
        </row>
        <row r="884">
          <cell r="B884" t="str">
            <v>pc</v>
          </cell>
          <cell r="C884">
            <v>38222</v>
          </cell>
          <cell r="D884" t="str">
            <v>Thanh to¸n tiÒn mua trèng môc in</v>
          </cell>
          <cell r="E884">
            <v>6422</v>
          </cell>
          <cell r="F884">
            <v>111</v>
          </cell>
          <cell r="G884">
            <v>200000</v>
          </cell>
        </row>
        <row r="885">
          <cell r="B885" t="str">
            <v>pc</v>
          </cell>
          <cell r="C885">
            <v>38222</v>
          </cell>
          <cell r="D885" t="str">
            <v>Tt tiÒn mua x¨ng xe «t« con</v>
          </cell>
          <cell r="E885">
            <v>6422</v>
          </cell>
          <cell r="F885">
            <v>111</v>
          </cell>
          <cell r="G885">
            <v>1423395</v>
          </cell>
        </row>
        <row r="886">
          <cell r="C886">
            <v>38222</v>
          </cell>
          <cell r="D886" t="str">
            <v>ThuÕ ®­îc khÊu trõ</v>
          </cell>
          <cell r="E886">
            <v>1331</v>
          </cell>
          <cell r="F886">
            <v>111</v>
          </cell>
          <cell r="G886">
            <v>91605</v>
          </cell>
        </row>
        <row r="887">
          <cell r="B887" t="str">
            <v>pc</v>
          </cell>
          <cell r="C887">
            <v>38223</v>
          </cell>
          <cell r="D887" t="str">
            <v>TT tiÒn mua ®¸ héc x©y kÌ chøa Ng liÖu</v>
          </cell>
          <cell r="E887">
            <v>211</v>
          </cell>
          <cell r="F887">
            <v>111</v>
          </cell>
          <cell r="G887">
            <v>6690000</v>
          </cell>
        </row>
        <row r="888">
          <cell r="C888">
            <v>38223</v>
          </cell>
          <cell r="D888" t="str">
            <v>ThuÕ ®­îc khÊu trõ</v>
          </cell>
          <cell r="E888">
            <v>1331</v>
          </cell>
          <cell r="F888">
            <v>111</v>
          </cell>
          <cell r="G888">
            <v>334500</v>
          </cell>
        </row>
        <row r="889">
          <cell r="B889" t="str">
            <v>pc</v>
          </cell>
          <cell r="C889">
            <v>38223</v>
          </cell>
          <cell r="D889" t="str">
            <v>TT tiÒn  quÇn ¸o b¶o hé L§ + §T ctr­êng</v>
          </cell>
          <cell r="E889">
            <v>154</v>
          </cell>
          <cell r="F889">
            <v>111</v>
          </cell>
          <cell r="G889">
            <v>750000</v>
          </cell>
        </row>
        <row r="890">
          <cell r="B890" t="str">
            <v>pc</v>
          </cell>
          <cell r="C890">
            <v>38224</v>
          </cell>
          <cell r="D890" t="str">
            <v>TT tiÒn thuª xe ®i lµm viÖc+ tiÕp kh¸ch</v>
          </cell>
          <cell r="E890">
            <v>6422</v>
          </cell>
          <cell r="F890">
            <v>111</v>
          </cell>
          <cell r="G890">
            <v>1611905</v>
          </cell>
        </row>
        <row r="891">
          <cell r="C891">
            <v>38224</v>
          </cell>
          <cell r="D891" t="str">
            <v>ThuÕ ®­îc khÊu trõ</v>
          </cell>
          <cell r="E891">
            <v>1331</v>
          </cell>
          <cell r="F891">
            <v>111</v>
          </cell>
          <cell r="G891">
            <v>38095</v>
          </cell>
        </row>
        <row r="892">
          <cell r="B892" t="str">
            <v>pc</v>
          </cell>
          <cell r="C892">
            <v>38226</v>
          </cell>
          <cell r="D892" t="str">
            <v>nép tiÒn dÞch vô ®iÖn tho¹i Vp</v>
          </cell>
          <cell r="E892">
            <v>6422</v>
          </cell>
          <cell r="F892">
            <v>111</v>
          </cell>
          <cell r="G892">
            <v>947732</v>
          </cell>
        </row>
        <row r="893">
          <cell r="C893">
            <v>38226</v>
          </cell>
          <cell r="D893" t="str">
            <v>ThuÕ ®­îc khÊu trõ</v>
          </cell>
          <cell r="E893">
            <v>1331</v>
          </cell>
          <cell r="F893">
            <v>111</v>
          </cell>
          <cell r="G893">
            <v>76825</v>
          </cell>
        </row>
        <row r="894">
          <cell r="B894" t="str">
            <v>pc</v>
          </cell>
          <cell r="C894">
            <v>38226</v>
          </cell>
          <cell r="D894" t="str">
            <v>TT tiÒn mua ®éng c¬ m¸y næ</v>
          </cell>
          <cell r="E894">
            <v>211</v>
          </cell>
          <cell r="F894">
            <v>111</v>
          </cell>
          <cell r="G894">
            <v>16396000</v>
          </cell>
        </row>
        <row r="895">
          <cell r="C895">
            <v>38226</v>
          </cell>
          <cell r="D895" t="str">
            <v>ThuÕ ®­îc khÊu trõ</v>
          </cell>
          <cell r="E895">
            <v>1331</v>
          </cell>
          <cell r="F895">
            <v>111</v>
          </cell>
          <cell r="G895">
            <v>819800</v>
          </cell>
        </row>
        <row r="896">
          <cell r="B896">
            <v>34382</v>
          </cell>
          <cell r="C896">
            <v>38226</v>
          </cell>
          <cell r="D896" t="str">
            <v>B¸n c­íc vËn t¶i cho Chi nh¸nh Coalimex</v>
          </cell>
          <cell r="E896">
            <v>131</v>
          </cell>
          <cell r="F896">
            <v>511</v>
          </cell>
          <cell r="G896">
            <v>38571429</v>
          </cell>
        </row>
        <row r="897">
          <cell r="C897">
            <v>38226</v>
          </cell>
          <cell r="D897" t="str">
            <v>ThuÕ VAT ph¶i nép</v>
          </cell>
          <cell r="E897">
            <v>131</v>
          </cell>
          <cell r="F897">
            <v>3331</v>
          </cell>
          <cell r="G897">
            <v>1928571</v>
          </cell>
        </row>
        <row r="898">
          <cell r="B898">
            <v>34383</v>
          </cell>
          <cell r="C898">
            <v>38226</v>
          </cell>
          <cell r="D898" t="str">
            <v>B¸n c­íc vËn t¶i cho Chi nh¸nh Coalimex</v>
          </cell>
          <cell r="E898">
            <v>131</v>
          </cell>
          <cell r="F898">
            <v>511</v>
          </cell>
          <cell r="G898">
            <v>20476190</v>
          </cell>
        </row>
        <row r="899">
          <cell r="C899">
            <v>38226</v>
          </cell>
          <cell r="D899" t="str">
            <v>ThuÕ VAT ph¶i nép</v>
          </cell>
          <cell r="E899">
            <v>131</v>
          </cell>
          <cell r="F899">
            <v>3331</v>
          </cell>
          <cell r="G899">
            <v>1023810</v>
          </cell>
        </row>
        <row r="900">
          <cell r="B900" t="str">
            <v>pt</v>
          </cell>
          <cell r="C900">
            <v>38226</v>
          </cell>
          <cell r="D900" t="str">
            <v>Chi nh¸nh Coalimex tr¶ tiÒn</v>
          </cell>
          <cell r="E900">
            <v>111</v>
          </cell>
          <cell r="F900">
            <v>131</v>
          </cell>
          <cell r="G900">
            <v>62000000</v>
          </cell>
        </row>
        <row r="901">
          <cell r="B901" t="str">
            <v>sæ nh</v>
          </cell>
          <cell r="C901">
            <v>38226</v>
          </cell>
          <cell r="D901" t="str">
            <v>Cty Quang Dòng tr¶ tiÒn qua NH</v>
          </cell>
          <cell r="E901">
            <v>112</v>
          </cell>
          <cell r="F901">
            <v>131</v>
          </cell>
          <cell r="G901">
            <v>100000000</v>
          </cell>
        </row>
        <row r="902">
          <cell r="B902" t="str">
            <v>pt</v>
          </cell>
          <cell r="C902">
            <v>38226</v>
          </cell>
          <cell r="D902" t="str">
            <v>TuyÕt rót tiÒn Nh vÒ nhËp quü</v>
          </cell>
          <cell r="E902">
            <v>111</v>
          </cell>
          <cell r="F902">
            <v>112</v>
          </cell>
          <cell r="G902">
            <v>100000000</v>
          </cell>
        </row>
        <row r="903">
          <cell r="B903" t="str">
            <v>pc</v>
          </cell>
          <cell r="C903">
            <v>38227</v>
          </cell>
          <cell r="D903" t="str">
            <v>TT tiÒn c­íc hoµ m¹ng §T c«ng tr­êng</v>
          </cell>
          <cell r="E903">
            <v>154</v>
          </cell>
          <cell r="F903">
            <v>111</v>
          </cell>
          <cell r="G903">
            <v>650000</v>
          </cell>
        </row>
        <row r="904">
          <cell r="C904">
            <v>38227</v>
          </cell>
          <cell r="D904" t="str">
            <v>ThuÕ ®­îc khÊu trõ</v>
          </cell>
          <cell r="E904">
            <v>1331</v>
          </cell>
          <cell r="F904">
            <v>111</v>
          </cell>
          <cell r="G904">
            <v>65000</v>
          </cell>
        </row>
        <row r="905">
          <cell r="B905" t="str">
            <v>pc</v>
          </cell>
          <cell r="C905">
            <v>38227</v>
          </cell>
          <cell r="D905" t="str">
            <v>Tt tiÒn mua x¨ng + ®å dïng Vp</v>
          </cell>
          <cell r="E905">
            <v>6422</v>
          </cell>
          <cell r="F905">
            <v>111</v>
          </cell>
          <cell r="G905">
            <v>1155945</v>
          </cell>
        </row>
        <row r="906">
          <cell r="C906">
            <v>38227</v>
          </cell>
          <cell r="D906" t="str">
            <v>ThuÕ ®­îc khÊu trõ</v>
          </cell>
          <cell r="E906">
            <v>1331</v>
          </cell>
          <cell r="F906">
            <v>111</v>
          </cell>
          <cell r="G906">
            <v>69055</v>
          </cell>
        </row>
        <row r="907">
          <cell r="B907" t="str">
            <v>pc</v>
          </cell>
          <cell r="C907">
            <v>38227</v>
          </cell>
          <cell r="D907" t="str">
            <v>Tt tioÒn tiÕp kh¸ch</v>
          </cell>
          <cell r="E907">
            <v>6422</v>
          </cell>
          <cell r="F907">
            <v>111</v>
          </cell>
          <cell r="G907">
            <v>550909</v>
          </cell>
        </row>
        <row r="908">
          <cell r="C908">
            <v>38227</v>
          </cell>
          <cell r="D908" t="str">
            <v>ThuÕ ®­îc khÊu trõ</v>
          </cell>
          <cell r="E908">
            <v>1331</v>
          </cell>
          <cell r="F908">
            <v>111</v>
          </cell>
          <cell r="G908">
            <v>55091</v>
          </cell>
        </row>
        <row r="909">
          <cell r="B909" t="str">
            <v>pc</v>
          </cell>
          <cell r="C909">
            <v>38227</v>
          </cell>
          <cell r="D909" t="str">
            <v>Tt tiÒn mua phô tïng söa ch÷a tay thÕ</v>
          </cell>
          <cell r="E909">
            <v>154</v>
          </cell>
          <cell r="F909">
            <v>111</v>
          </cell>
          <cell r="G909">
            <v>395400</v>
          </cell>
        </row>
        <row r="910">
          <cell r="B910" t="str">
            <v>pc</v>
          </cell>
          <cell r="C910">
            <v>38229</v>
          </cell>
          <cell r="D910" t="str">
            <v>TT tiÒn mua Nl phôc vô Sx</v>
          </cell>
          <cell r="E910">
            <v>154</v>
          </cell>
          <cell r="F910">
            <v>111</v>
          </cell>
          <cell r="G910">
            <v>177440</v>
          </cell>
        </row>
        <row r="911">
          <cell r="C911">
            <v>38229</v>
          </cell>
          <cell r="D911" t="str">
            <v>ThuÕ ®­îc khÊu trõ</v>
          </cell>
          <cell r="E911">
            <v>1331</v>
          </cell>
          <cell r="F911">
            <v>111</v>
          </cell>
          <cell r="G911">
            <v>16560</v>
          </cell>
        </row>
        <row r="912">
          <cell r="B912">
            <v>34384</v>
          </cell>
          <cell r="C912">
            <v>38229</v>
          </cell>
          <cell r="D912" t="str">
            <v>XuÊt b¸n ®¸ xÝt Cty Ph­¬ng Trung</v>
          </cell>
          <cell r="E912">
            <v>131</v>
          </cell>
          <cell r="F912">
            <v>511</v>
          </cell>
          <cell r="G912">
            <v>57240000</v>
          </cell>
        </row>
        <row r="913">
          <cell r="C913">
            <v>38229</v>
          </cell>
          <cell r="D913" t="str">
            <v>ThuÕ VAT ph¶i nép</v>
          </cell>
          <cell r="E913">
            <v>131</v>
          </cell>
          <cell r="F913">
            <v>3331</v>
          </cell>
          <cell r="G913">
            <v>2862000</v>
          </cell>
        </row>
        <row r="914">
          <cell r="B914">
            <v>34385</v>
          </cell>
          <cell r="C914">
            <v>38229</v>
          </cell>
          <cell r="D914" t="str">
            <v>XuÊt b¸n ®¸ xÝt cho Cty Quang Dòng</v>
          </cell>
          <cell r="E914">
            <v>131</v>
          </cell>
          <cell r="F914">
            <v>511</v>
          </cell>
          <cell r="G914">
            <v>30760000</v>
          </cell>
        </row>
        <row r="915">
          <cell r="C915">
            <v>38229</v>
          </cell>
          <cell r="D915" t="str">
            <v>ThuÕ VAT ph¶i nép</v>
          </cell>
          <cell r="E915">
            <v>131</v>
          </cell>
          <cell r="F915">
            <v>3331</v>
          </cell>
          <cell r="G915">
            <v>1538000</v>
          </cell>
        </row>
        <row r="916">
          <cell r="B916">
            <v>51436</v>
          </cell>
          <cell r="C916">
            <v>38229</v>
          </cell>
          <cell r="D916" t="str">
            <v>Mua cuíc BX ®Êt th¶i + lµm b·i Cty Phóc léc</v>
          </cell>
          <cell r="E916">
            <v>154</v>
          </cell>
          <cell r="F916">
            <v>331</v>
          </cell>
          <cell r="G916">
            <v>50152200</v>
          </cell>
        </row>
        <row r="917">
          <cell r="C917">
            <v>38229</v>
          </cell>
          <cell r="D917" t="str">
            <v>ThuÕ ®­îc khÊu trõ</v>
          </cell>
          <cell r="E917">
            <v>1331</v>
          </cell>
          <cell r="F917">
            <v>331</v>
          </cell>
          <cell r="G917">
            <v>2507610</v>
          </cell>
        </row>
        <row r="918">
          <cell r="B918" t="str">
            <v>pc</v>
          </cell>
          <cell r="C918">
            <v>38229</v>
          </cell>
          <cell r="D918" t="str">
            <v>TT tiÒn c­íc Cty Phóc léc</v>
          </cell>
          <cell r="E918">
            <v>331</v>
          </cell>
          <cell r="F918">
            <v>111</v>
          </cell>
          <cell r="G918">
            <v>22659810</v>
          </cell>
        </row>
        <row r="919">
          <cell r="B919">
            <v>61974</v>
          </cell>
          <cell r="C919">
            <v>38229</v>
          </cell>
          <cell r="D919" t="str">
            <v>C­íc thuª m¸y xóc th¸ng 8/04 Cty §B×nh</v>
          </cell>
          <cell r="E919">
            <v>154</v>
          </cell>
          <cell r="F919">
            <v>331</v>
          </cell>
          <cell r="G919">
            <v>12000000</v>
          </cell>
        </row>
        <row r="920">
          <cell r="C920">
            <v>38229</v>
          </cell>
          <cell r="D920" t="str">
            <v>ThuÕ ®­îc khÊu trõ</v>
          </cell>
          <cell r="E920">
            <v>1331</v>
          </cell>
          <cell r="F920">
            <v>331</v>
          </cell>
          <cell r="G920">
            <v>1200000</v>
          </cell>
        </row>
        <row r="921">
          <cell r="B921" t="str">
            <v>pc</v>
          </cell>
          <cell r="C921">
            <v>38229</v>
          </cell>
          <cell r="D921" t="str">
            <v>TT tiÒn thuª mya Cty §øc B×nh</v>
          </cell>
          <cell r="E921">
            <v>331</v>
          </cell>
          <cell r="F921">
            <v>111</v>
          </cell>
          <cell r="G921">
            <v>13200000</v>
          </cell>
        </row>
        <row r="922">
          <cell r="B922">
            <v>89098</v>
          </cell>
          <cell r="C922">
            <v>38230</v>
          </cell>
          <cell r="D922" t="str">
            <v>Mua cu­íc vËn t¶i N khai Cty Trung hiÕu</v>
          </cell>
          <cell r="E922">
            <v>154</v>
          </cell>
          <cell r="F922">
            <v>331</v>
          </cell>
          <cell r="G922">
            <v>95184000</v>
          </cell>
        </row>
        <row r="923">
          <cell r="C923">
            <v>38230</v>
          </cell>
          <cell r="D923" t="str">
            <v>C­íc v¹n t¶i ®Êt th¶i Cty Trung hiÕu</v>
          </cell>
          <cell r="E923">
            <v>154</v>
          </cell>
          <cell r="F923">
            <v>331</v>
          </cell>
          <cell r="G923">
            <v>51476000</v>
          </cell>
        </row>
        <row r="924">
          <cell r="C924">
            <v>38230</v>
          </cell>
          <cell r="D924" t="str">
            <v>C­íc vËn t¶i tiªu thô</v>
          </cell>
          <cell r="E924">
            <v>6421</v>
          </cell>
          <cell r="F924">
            <v>331</v>
          </cell>
          <cell r="G924">
            <v>64192000</v>
          </cell>
        </row>
        <row r="925">
          <cell r="C925">
            <v>38230</v>
          </cell>
          <cell r="D925" t="str">
            <v>ThuÕ ®­îc khÊu trõ</v>
          </cell>
          <cell r="E925">
            <v>1331</v>
          </cell>
          <cell r="F925">
            <v>331</v>
          </cell>
          <cell r="G925">
            <v>10542600</v>
          </cell>
        </row>
        <row r="926">
          <cell r="B926" t="str">
            <v>pc</v>
          </cell>
          <cell r="C926">
            <v>38230</v>
          </cell>
          <cell r="D926" t="str">
            <v>TT tiÒn lÖ phÝ rãt hµng qua c¶ng</v>
          </cell>
          <cell r="E926">
            <v>6421</v>
          </cell>
          <cell r="F926">
            <v>111</v>
          </cell>
          <cell r="G926">
            <v>24881823</v>
          </cell>
        </row>
        <row r="927">
          <cell r="C927">
            <v>38230</v>
          </cell>
          <cell r="D927" t="str">
            <v>ThuÕ ®­îc khÊu trõ</v>
          </cell>
          <cell r="E927">
            <v>1331</v>
          </cell>
          <cell r="F927">
            <v>111</v>
          </cell>
          <cell r="G927">
            <v>2488177</v>
          </cell>
        </row>
        <row r="928">
          <cell r="B928" t="str">
            <v>pc</v>
          </cell>
          <cell r="C928">
            <v>38230</v>
          </cell>
          <cell r="D928" t="str">
            <v>TT tiÒn thuª xe ®i lµm viÖc</v>
          </cell>
          <cell r="E928">
            <v>6422</v>
          </cell>
          <cell r="F928">
            <v>111</v>
          </cell>
          <cell r="G928">
            <v>380952</v>
          </cell>
        </row>
        <row r="929">
          <cell r="C929">
            <v>38230</v>
          </cell>
          <cell r="D929" t="str">
            <v>ThuÕ ®­îc khÊu trõ</v>
          </cell>
          <cell r="E929">
            <v>1331</v>
          </cell>
          <cell r="F929">
            <v>111</v>
          </cell>
          <cell r="G929">
            <v>19648</v>
          </cell>
        </row>
        <row r="930">
          <cell r="B930" t="str">
            <v>pc</v>
          </cell>
          <cell r="C930">
            <v>38230</v>
          </cell>
          <cell r="D930" t="str">
            <v>NhËp kho nhiªn liÖu</v>
          </cell>
          <cell r="E930">
            <v>152</v>
          </cell>
          <cell r="F930">
            <v>111</v>
          </cell>
          <cell r="G930">
            <v>23510800</v>
          </cell>
        </row>
        <row r="931">
          <cell r="C931">
            <v>38230</v>
          </cell>
          <cell r="D931" t="str">
            <v>ThuÕ ®­îc khÊu trõ</v>
          </cell>
          <cell r="E931">
            <v>1331</v>
          </cell>
          <cell r="F931">
            <v>111</v>
          </cell>
          <cell r="G931">
            <v>2194200</v>
          </cell>
        </row>
        <row r="932">
          <cell r="C932">
            <v>38230</v>
          </cell>
          <cell r="D932" t="str">
            <v>XuÊt NL phôc vô SX</v>
          </cell>
          <cell r="E932">
            <v>154</v>
          </cell>
          <cell r="F932">
            <v>152</v>
          </cell>
          <cell r="G932">
            <v>23510800</v>
          </cell>
        </row>
        <row r="933">
          <cell r="B933" t="str">
            <v>pc</v>
          </cell>
          <cell r="C933">
            <v>38230</v>
          </cell>
          <cell r="D933" t="str">
            <v>Tt tiÒn c­íc Cty Trung HiÕu</v>
          </cell>
          <cell r="E933">
            <v>331</v>
          </cell>
          <cell r="F933">
            <v>111</v>
          </cell>
          <cell r="G933">
            <v>121394600</v>
          </cell>
        </row>
        <row r="934">
          <cell r="C934">
            <v>38230</v>
          </cell>
          <cell r="D934" t="str">
            <v>ThuÕ tµi nguyªn ph¶i nép th¸ng nµy</v>
          </cell>
          <cell r="E934">
            <v>6422</v>
          </cell>
          <cell r="F934">
            <v>3336</v>
          </cell>
          <cell r="G934">
            <v>1269120</v>
          </cell>
        </row>
        <row r="935">
          <cell r="C935">
            <v>38230</v>
          </cell>
          <cell r="D935" t="str">
            <v>L­¬ng ph¶i tr¶ tËn thu ®¸  7932x4000</v>
          </cell>
          <cell r="E935">
            <v>152</v>
          </cell>
          <cell r="F935">
            <v>334</v>
          </cell>
          <cell r="G935">
            <v>31728000</v>
          </cell>
        </row>
        <row r="936">
          <cell r="C936">
            <v>38230</v>
          </cell>
          <cell r="D936" t="str">
            <v>L­¬ng ph¶i tr¶ tæ ®¸nh tÈy 10950*600</v>
          </cell>
          <cell r="E936">
            <v>6421</v>
          </cell>
          <cell r="F936">
            <v>334</v>
          </cell>
          <cell r="G936">
            <v>6570000</v>
          </cell>
        </row>
        <row r="937">
          <cell r="C937">
            <v>38230</v>
          </cell>
          <cell r="D937" t="str">
            <v>L­¬ng ph¶i tr¶ khèi SX</v>
          </cell>
          <cell r="E937">
            <v>154</v>
          </cell>
          <cell r="F937">
            <v>334</v>
          </cell>
          <cell r="G937">
            <v>43974000</v>
          </cell>
        </row>
        <row r="938">
          <cell r="C938">
            <v>38230</v>
          </cell>
          <cell r="D938" t="str">
            <v>L­¬ng ph¶i tr¶ khèi VP</v>
          </cell>
          <cell r="E938">
            <v>6422</v>
          </cell>
          <cell r="F938">
            <v>334</v>
          </cell>
          <cell r="G938">
            <v>22712000</v>
          </cell>
        </row>
        <row r="939">
          <cell r="C939">
            <v>38230</v>
          </cell>
          <cell r="D939" t="str">
            <v>Chi l­¬ng toµn Cty</v>
          </cell>
          <cell r="E939">
            <v>334</v>
          </cell>
          <cell r="F939">
            <v>111</v>
          </cell>
          <cell r="G939">
            <v>104984000</v>
          </cell>
        </row>
        <row r="940">
          <cell r="C940">
            <v>38230</v>
          </cell>
          <cell r="D940" t="str">
            <v>TrÝch khÊu hao TSC§ bé phËn s¶n xuÊt</v>
          </cell>
          <cell r="E940">
            <v>154</v>
          </cell>
          <cell r="F940">
            <v>214</v>
          </cell>
          <cell r="G940">
            <v>4192000</v>
          </cell>
        </row>
        <row r="941">
          <cell r="C941">
            <v>38230</v>
          </cell>
          <cell r="D941" t="str">
            <v>TrÝch khÊu hao TSC§ bé phËn QLDN</v>
          </cell>
          <cell r="E941">
            <v>6422</v>
          </cell>
          <cell r="F941">
            <v>214</v>
          </cell>
          <cell r="G941">
            <v>3200000</v>
          </cell>
        </row>
        <row r="942">
          <cell r="C942">
            <v>38230</v>
          </cell>
          <cell r="D942" t="str">
            <v>XuÊt kho nguyªn liÖu ®Ó chÕ biÕn 7932 m3</v>
          </cell>
          <cell r="E942">
            <v>154</v>
          </cell>
          <cell r="F942">
            <v>152</v>
          </cell>
          <cell r="G942">
            <v>31728000</v>
          </cell>
        </row>
        <row r="943">
          <cell r="C943">
            <v>38230</v>
          </cell>
          <cell r="D943" t="str">
            <v>NhËp kho thµnh phÈm ®¸ xÝt = 7932 m3</v>
          </cell>
          <cell r="E943">
            <v>155</v>
          </cell>
          <cell r="F943">
            <v>154</v>
          </cell>
          <cell r="G943">
            <v>340228780</v>
          </cell>
        </row>
        <row r="944">
          <cell r="C944">
            <v>38230</v>
          </cell>
          <cell r="D944" t="str">
            <v>XuÊt kho tiªu thô 10950 tÊn = 7552 m3</v>
          </cell>
          <cell r="E944">
            <v>6321</v>
          </cell>
          <cell r="F944">
            <v>155</v>
          </cell>
        </row>
        <row r="945">
          <cell r="C945">
            <v>38230</v>
          </cell>
          <cell r="D945" t="str">
            <v>ChuyÓn VAT khÊu trõ sang ph¶i nép</v>
          </cell>
          <cell r="E945">
            <v>3331</v>
          </cell>
          <cell r="F945">
            <v>1331</v>
          </cell>
          <cell r="G945">
            <v>23505904</v>
          </cell>
        </row>
        <row r="946">
          <cell r="E946" t="str">
            <v>tc</v>
          </cell>
        </row>
        <row r="947">
          <cell r="D947" t="str">
            <v>Céng ph¸t sinh th¸ng 08</v>
          </cell>
          <cell r="E947" t="str">
            <v>tc</v>
          </cell>
        </row>
        <row r="948">
          <cell r="D948" t="str">
            <v>D­ cuèi th¸ng 08</v>
          </cell>
          <cell r="E948" t="str">
            <v>tc</v>
          </cell>
        </row>
        <row r="949">
          <cell r="E949" t="str">
            <v>tc</v>
          </cell>
        </row>
        <row r="950">
          <cell r="D950" t="str">
            <v>Th¸ng 9/2004</v>
          </cell>
          <cell r="E950" t="str">
            <v>tc</v>
          </cell>
        </row>
        <row r="951">
          <cell r="B951" t="str">
            <v>pc</v>
          </cell>
          <cell r="C951">
            <v>38231</v>
          </cell>
          <cell r="D951" t="str">
            <v>Anh Qu¶ng t¹m øng tiÒn b¸n ®Êt</v>
          </cell>
          <cell r="E951">
            <v>211</v>
          </cell>
          <cell r="F951">
            <v>111</v>
          </cell>
          <cell r="G951">
            <v>2000000</v>
          </cell>
        </row>
        <row r="952">
          <cell r="B952">
            <v>34386</v>
          </cell>
          <cell r="C952">
            <v>38232</v>
          </cell>
          <cell r="D952" t="str">
            <v>XuÊt b¸n ®¸ xÝt cho Cty Quang Dòng</v>
          </cell>
          <cell r="E952">
            <v>131</v>
          </cell>
          <cell r="F952">
            <v>511</v>
          </cell>
          <cell r="G952">
            <v>22000000</v>
          </cell>
        </row>
        <row r="953">
          <cell r="C953">
            <v>38232</v>
          </cell>
          <cell r="D953" t="str">
            <v>ThuÕ VAT ph¶i nép</v>
          </cell>
          <cell r="E953">
            <v>131</v>
          </cell>
          <cell r="F953">
            <v>3331</v>
          </cell>
          <cell r="G953">
            <v>1100000</v>
          </cell>
        </row>
        <row r="954">
          <cell r="B954">
            <v>34387</v>
          </cell>
          <cell r="C954">
            <v>38233</v>
          </cell>
          <cell r="D954" t="str">
            <v>XuÊt b¸n ®¸ xÝt Cty Ph­¬ng Trung</v>
          </cell>
          <cell r="E954">
            <v>131</v>
          </cell>
          <cell r="F954">
            <v>511</v>
          </cell>
          <cell r="G954">
            <v>32000000</v>
          </cell>
        </row>
        <row r="955">
          <cell r="C955">
            <v>38233</v>
          </cell>
          <cell r="D955" t="str">
            <v>ThuÕ VAT ph¶i nép</v>
          </cell>
          <cell r="E955">
            <v>131</v>
          </cell>
          <cell r="F955">
            <v>3331</v>
          </cell>
          <cell r="G955">
            <v>1600000</v>
          </cell>
        </row>
        <row r="956">
          <cell r="B956">
            <v>34388</v>
          </cell>
          <cell r="C956">
            <v>38234</v>
          </cell>
          <cell r="D956" t="str">
            <v>XuÊt b¸n ®¸ xÝt cho Cty Quang Dòng</v>
          </cell>
          <cell r="E956">
            <v>131</v>
          </cell>
          <cell r="F956">
            <v>511</v>
          </cell>
          <cell r="G956">
            <v>22000000</v>
          </cell>
        </row>
        <row r="957">
          <cell r="C957">
            <v>38234</v>
          </cell>
          <cell r="D957" t="str">
            <v>ThuÕ VAT ph¶i nép</v>
          </cell>
          <cell r="E957">
            <v>131</v>
          </cell>
          <cell r="F957">
            <v>3331</v>
          </cell>
          <cell r="G957">
            <v>1100000</v>
          </cell>
        </row>
        <row r="958">
          <cell r="B958" t="str">
            <v>pc</v>
          </cell>
          <cell r="C958">
            <v>38234</v>
          </cell>
          <cell r="D958" t="str">
            <v>Thanh to¸n tiÒn mua b¨ng t¶i+ d©y cudoa</v>
          </cell>
          <cell r="E958">
            <v>154</v>
          </cell>
          <cell r="F958">
            <v>111</v>
          </cell>
          <cell r="G958">
            <v>720000</v>
          </cell>
        </row>
        <row r="959">
          <cell r="B959" t="str">
            <v>pc</v>
          </cell>
          <cell r="C959">
            <v>38234</v>
          </cell>
          <cell r="D959" t="str">
            <v>Thanh to¸n tiÒn dÞch vô chuyÓn th­ cho KH</v>
          </cell>
          <cell r="E959">
            <v>6422</v>
          </cell>
          <cell r="F959">
            <v>111</v>
          </cell>
          <cell r="G959">
            <v>45000</v>
          </cell>
        </row>
        <row r="960">
          <cell r="B960">
            <v>34389</v>
          </cell>
          <cell r="C960">
            <v>38235</v>
          </cell>
          <cell r="D960" t="str">
            <v>XuÊt b¸n ®¸ xÝt cho Cty Quang Dòng</v>
          </cell>
          <cell r="E960">
            <v>131</v>
          </cell>
          <cell r="F960">
            <v>511</v>
          </cell>
          <cell r="G960">
            <v>25600000</v>
          </cell>
        </row>
        <row r="961">
          <cell r="C961">
            <v>38235</v>
          </cell>
          <cell r="D961" t="str">
            <v>ThuÕ VAT ph¶i nép</v>
          </cell>
          <cell r="E961">
            <v>131</v>
          </cell>
          <cell r="F961">
            <v>3331</v>
          </cell>
          <cell r="G961">
            <v>1280000</v>
          </cell>
        </row>
        <row r="962">
          <cell r="B962">
            <v>34390</v>
          </cell>
          <cell r="C962">
            <v>38235</v>
          </cell>
          <cell r="D962" t="str">
            <v>XuÊt b¸n ®¸ xÝt cho Cty Quang Dòng</v>
          </cell>
          <cell r="E962">
            <v>131</v>
          </cell>
          <cell r="F962">
            <v>511</v>
          </cell>
          <cell r="G962">
            <v>17600000</v>
          </cell>
        </row>
        <row r="963">
          <cell r="C963">
            <v>38235</v>
          </cell>
          <cell r="D963" t="str">
            <v>ThuÕ VAT ph¶i nép</v>
          </cell>
          <cell r="E963">
            <v>131</v>
          </cell>
          <cell r="F963">
            <v>3331</v>
          </cell>
          <cell r="G963">
            <v>880000</v>
          </cell>
        </row>
        <row r="964">
          <cell r="B964">
            <v>34391</v>
          </cell>
          <cell r="C964">
            <v>38236</v>
          </cell>
          <cell r="D964" t="str">
            <v>XuÊt b¸n ®¸ xÝt Cty Ph­¬ng Trung</v>
          </cell>
          <cell r="E964">
            <v>131</v>
          </cell>
          <cell r="F964">
            <v>511</v>
          </cell>
          <cell r="G964">
            <v>32000000</v>
          </cell>
        </row>
        <row r="965">
          <cell r="C965">
            <v>38236</v>
          </cell>
          <cell r="D965" t="str">
            <v>ThuÕ VAT ph¶i nép</v>
          </cell>
          <cell r="E965">
            <v>131</v>
          </cell>
          <cell r="F965">
            <v>3331</v>
          </cell>
          <cell r="G965">
            <v>1600000</v>
          </cell>
        </row>
        <row r="966">
          <cell r="B966">
            <v>34392</v>
          </cell>
          <cell r="C966">
            <v>38236</v>
          </cell>
          <cell r="D966" t="str">
            <v>B¸n ®éng c¬ cò Cty chÕ t¹o m¸y ®iÖn VH</v>
          </cell>
          <cell r="E966">
            <v>131</v>
          </cell>
          <cell r="F966">
            <v>511</v>
          </cell>
          <cell r="G966">
            <v>6022000</v>
          </cell>
        </row>
        <row r="967">
          <cell r="C967">
            <v>38236</v>
          </cell>
          <cell r="D967" t="str">
            <v>ThuÕ VAT ph¶i nép</v>
          </cell>
          <cell r="E967">
            <v>131</v>
          </cell>
          <cell r="F967">
            <v>3331</v>
          </cell>
          <cell r="G967">
            <v>301100</v>
          </cell>
        </row>
        <row r="968">
          <cell r="B968" t="str">
            <v>pt</v>
          </cell>
          <cell r="C968">
            <v>38236</v>
          </cell>
          <cell r="D968" t="str">
            <v>Thu tiÒn b¸n ®éng c¬ cò - Cty chÕ t¹o m¸y</v>
          </cell>
          <cell r="E968">
            <v>111</v>
          </cell>
          <cell r="F968">
            <v>131</v>
          </cell>
          <cell r="G968">
            <v>6323100</v>
          </cell>
        </row>
        <row r="969">
          <cell r="B969" t="str">
            <v>pt</v>
          </cell>
          <cell r="C969">
            <v>38236</v>
          </cell>
          <cell r="D969" t="str">
            <v>Cty ph­¬ng Trung tr¶ tiÒn hµng - tiÒn mÆt</v>
          </cell>
          <cell r="E969">
            <v>111</v>
          </cell>
          <cell r="F969">
            <v>131</v>
          </cell>
          <cell r="G969">
            <v>100000000</v>
          </cell>
        </row>
        <row r="970">
          <cell r="B970" t="str">
            <v>pt</v>
          </cell>
          <cell r="C970">
            <v>38236</v>
          </cell>
          <cell r="D970" t="str">
            <v>Cty Quang Dòng tr¶ tiÒn hµng - tiÒn mÆt</v>
          </cell>
          <cell r="E970">
            <v>111</v>
          </cell>
          <cell r="F970">
            <v>131</v>
          </cell>
          <cell r="G970">
            <v>100000000</v>
          </cell>
        </row>
        <row r="971">
          <cell r="B971" t="str">
            <v>pc</v>
          </cell>
          <cell r="C971">
            <v>38237</v>
          </cell>
          <cell r="D971" t="str">
            <v>NhËp kho nhiªn liÖu</v>
          </cell>
          <cell r="E971">
            <v>152</v>
          </cell>
          <cell r="F971">
            <v>111</v>
          </cell>
          <cell r="G971">
            <v>3193920</v>
          </cell>
        </row>
        <row r="972">
          <cell r="C972">
            <v>38237</v>
          </cell>
          <cell r="D972" t="str">
            <v>ThuÕ ®­îc khÊu trõ</v>
          </cell>
          <cell r="E972">
            <v>1331</v>
          </cell>
          <cell r="F972">
            <v>111</v>
          </cell>
          <cell r="G972">
            <v>298080</v>
          </cell>
        </row>
        <row r="973">
          <cell r="C973">
            <v>38237</v>
          </cell>
          <cell r="D973" t="str">
            <v>XuÊt NL phôc vô SX</v>
          </cell>
          <cell r="E973">
            <v>154</v>
          </cell>
          <cell r="F973">
            <v>152</v>
          </cell>
          <cell r="G973">
            <v>3193920</v>
          </cell>
        </row>
        <row r="974">
          <cell r="B974" t="str">
            <v>pc</v>
          </cell>
          <cell r="C974">
            <v>38237</v>
          </cell>
          <cell r="D974" t="str">
            <v>Thanh to¸n tiÒn thuª xe ®i c«ng t¸c</v>
          </cell>
          <cell r="E974">
            <v>6422</v>
          </cell>
          <cell r="F974">
            <v>111</v>
          </cell>
          <cell r="G974">
            <v>1000000</v>
          </cell>
        </row>
        <row r="975">
          <cell r="C975">
            <v>38237</v>
          </cell>
          <cell r="D975" t="str">
            <v>ThuÕ ®­îc khÊu trõ</v>
          </cell>
          <cell r="E975">
            <v>1331</v>
          </cell>
          <cell r="F975">
            <v>111</v>
          </cell>
          <cell r="G975">
            <v>50000</v>
          </cell>
        </row>
        <row r="976">
          <cell r="B976">
            <v>34393</v>
          </cell>
          <cell r="C976">
            <v>38237</v>
          </cell>
          <cell r="D976" t="str">
            <v>XuÊt b¸n ®¸ xÝt Cty Ph­¬ng Trung</v>
          </cell>
          <cell r="E976">
            <v>131</v>
          </cell>
          <cell r="F976">
            <v>511</v>
          </cell>
          <cell r="G976">
            <v>23000000</v>
          </cell>
        </row>
        <row r="977">
          <cell r="C977">
            <v>38237</v>
          </cell>
          <cell r="D977" t="str">
            <v>ThuÕ VAT ph¶i nép</v>
          </cell>
          <cell r="E977">
            <v>131</v>
          </cell>
          <cell r="F977">
            <v>3331</v>
          </cell>
          <cell r="G977">
            <v>1150000</v>
          </cell>
        </row>
        <row r="978">
          <cell r="B978">
            <v>34394</v>
          </cell>
          <cell r="C978">
            <v>38237</v>
          </cell>
          <cell r="D978" t="str">
            <v>XuÊt b¸n ®¸ xÝt cho Cty Quang Dòng</v>
          </cell>
          <cell r="E978">
            <v>131</v>
          </cell>
          <cell r="F978">
            <v>511</v>
          </cell>
          <cell r="G978">
            <v>24640000</v>
          </cell>
        </row>
        <row r="979">
          <cell r="C979">
            <v>38237</v>
          </cell>
          <cell r="D979" t="str">
            <v>ThuÕ VAT ph¶i nép</v>
          </cell>
          <cell r="E979">
            <v>131</v>
          </cell>
          <cell r="F979">
            <v>3331</v>
          </cell>
          <cell r="G979">
            <v>1232000</v>
          </cell>
        </row>
        <row r="980">
          <cell r="B980" t="str">
            <v>04/04 H®tc</v>
          </cell>
          <cell r="C980">
            <v>38238</v>
          </cell>
          <cell r="D980" t="str">
            <v>Mua TSC§ 04 xe «t« Kamaz tr¶ dµi h¹n</v>
          </cell>
          <cell r="E980">
            <v>212</v>
          </cell>
          <cell r="F980">
            <v>342</v>
          </cell>
          <cell r="G980">
            <v>1701430000</v>
          </cell>
        </row>
        <row r="981">
          <cell r="B981">
            <v>34395</v>
          </cell>
          <cell r="C981">
            <v>38238</v>
          </cell>
          <cell r="D981" t="str">
            <v>XuÊt b¸n ®¸ xÝt cho Cty Quang Dòng</v>
          </cell>
          <cell r="E981">
            <v>131</v>
          </cell>
          <cell r="F981">
            <v>511</v>
          </cell>
          <cell r="G981">
            <v>24800000</v>
          </cell>
        </row>
        <row r="982">
          <cell r="C982">
            <v>38238</v>
          </cell>
          <cell r="D982" t="str">
            <v>ThuÕ VAT ph¶i nép</v>
          </cell>
          <cell r="E982">
            <v>131</v>
          </cell>
          <cell r="F982">
            <v>3331</v>
          </cell>
          <cell r="G982">
            <v>1240000</v>
          </cell>
        </row>
        <row r="983">
          <cell r="B983" t="str">
            <v>pc</v>
          </cell>
          <cell r="C983">
            <v>38238</v>
          </cell>
          <cell r="D983" t="str">
            <v>Nép tiÒn ®Æt cäc mua xe «t« t¹i NHNo ®ît 1</v>
          </cell>
          <cell r="E983">
            <v>315</v>
          </cell>
          <cell r="F983">
            <v>111</v>
          </cell>
          <cell r="G983">
            <v>250000000</v>
          </cell>
        </row>
        <row r="984">
          <cell r="B984" t="str">
            <v>pc</v>
          </cell>
          <cell r="C984">
            <v>38238</v>
          </cell>
          <cell r="D984" t="str">
            <v>TTtiÒn mua x¨ng + lÖ phÝ cÇu phµ</v>
          </cell>
          <cell r="E984">
            <v>6422</v>
          </cell>
          <cell r="F984">
            <v>111</v>
          </cell>
          <cell r="G984">
            <v>3100440</v>
          </cell>
        </row>
        <row r="985">
          <cell r="C985">
            <v>38238</v>
          </cell>
          <cell r="D985" t="str">
            <v>ThuÕ ®­îc khÊu trõ</v>
          </cell>
          <cell r="E985">
            <v>1331</v>
          </cell>
          <cell r="F985">
            <v>111</v>
          </cell>
          <cell r="G985">
            <v>159560</v>
          </cell>
        </row>
        <row r="986">
          <cell r="B986" t="str">
            <v>pt</v>
          </cell>
          <cell r="C986">
            <v>38240</v>
          </cell>
          <cell r="D986" t="str">
            <v>«ng ChÞnh bæ xung vèn kinh doanh</v>
          </cell>
          <cell r="E986">
            <v>111</v>
          </cell>
          <cell r="F986">
            <v>411</v>
          </cell>
          <cell r="G986">
            <v>200000000</v>
          </cell>
        </row>
        <row r="987">
          <cell r="B987" t="str">
            <v>pc</v>
          </cell>
          <cell r="C987">
            <v>38240</v>
          </cell>
          <cell r="D987" t="str">
            <v>NhËp kho nhiªn liÖu</v>
          </cell>
          <cell r="E987">
            <v>152</v>
          </cell>
          <cell r="F987">
            <v>111</v>
          </cell>
          <cell r="G987">
            <v>3505237</v>
          </cell>
        </row>
        <row r="988">
          <cell r="C988">
            <v>38240</v>
          </cell>
          <cell r="D988" t="str">
            <v>ThuÕ ®­îc khÊu trõ</v>
          </cell>
          <cell r="E988">
            <v>1331</v>
          </cell>
          <cell r="F988">
            <v>111</v>
          </cell>
          <cell r="G988">
            <v>334763</v>
          </cell>
        </row>
        <row r="989">
          <cell r="C989">
            <v>38240</v>
          </cell>
          <cell r="D989" t="str">
            <v>XuÊt NL phôc vô SX</v>
          </cell>
          <cell r="E989">
            <v>154</v>
          </cell>
          <cell r="F989">
            <v>152</v>
          </cell>
          <cell r="G989">
            <v>3505237</v>
          </cell>
        </row>
        <row r="990">
          <cell r="B990" t="str">
            <v>pc</v>
          </cell>
          <cell r="C990">
            <v>38240</v>
          </cell>
          <cell r="D990" t="str">
            <v>Nép tiÒn ®Æt cäc mua xe «t« t¹i NHNo ®ît2</v>
          </cell>
          <cell r="E990">
            <v>315</v>
          </cell>
          <cell r="F990">
            <v>111</v>
          </cell>
          <cell r="G990">
            <v>167000000</v>
          </cell>
        </row>
        <row r="991">
          <cell r="B991" t="str">
            <v>pc</v>
          </cell>
          <cell r="C991">
            <v>38240</v>
          </cell>
          <cell r="D991" t="str">
            <v>Anh Qu¶ng t¹m øng tiÒn b¸n ®Êt</v>
          </cell>
          <cell r="E991">
            <v>211</v>
          </cell>
          <cell r="F991">
            <v>111</v>
          </cell>
          <cell r="G991">
            <v>3000000</v>
          </cell>
        </row>
        <row r="992">
          <cell r="B992" t="str">
            <v>pc</v>
          </cell>
          <cell r="C992">
            <v>38240</v>
          </cell>
          <cell r="D992" t="str">
            <v>Nép thuÕ TNDN vµo kho b¹c</v>
          </cell>
          <cell r="E992">
            <v>3334</v>
          </cell>
          <cell r="F992">
            <v>111</v>
          </cell>
          <cell r="G992">
            <v>6797999</v>
          </cell>
        </row>
        <row r="993">
          <cell r="C993">
            <v>38240</v>
          </cell>
          <cell r="D993" t="str">
            <v>Nép thuÕ Tµi nguyªn</v>
          </cell>
          <cell r="E993">
            <v>3336</v>
          </cell>
          <cell r="F993">
            <v>111</v>
          </cell>
          <cell r="G993">
            <v>5489240</v>
          </cell>
        </row>
        <row r="994">
          <cell r="B994">
            <v>34396</v>
          </cell>
          <cell r="C994">
            <v>38240</v>
          </cell>
          <cell r="D994" t="str">
            <v>XuÊt b¸n ®¸ xÝt Cty Ph­¬ng Trung</v>
          </cell>
          <cell r="E994">
            <v>131</v>
          </cell>
          <cell r="F994">
            <v>511</v>
          </cell>
          <cell r="G994">
            <v>32000000</v>
          </cell>
        </row>
        <row r="995">
          <cell r="C995">
            <v>38240</v>
          </cell>
          <cell r="D995" t="str">
            <v>ThuÕ VAT ph¶i nép</v>
          </cell>
          <cell r="E995">
            <v>131</v>
          </cell>
          <cell r="F995">
            <v>3331</v>
          </cell>
          <cell r="G995">
            <v>1600000</v>
          </cell>
        </row>
        <row r="996">
          <cell r="B996">
            <v>34397</v>
          </cell>
          <cell r="C996">
            <v>38240</v>
          </cell>
          <cell r="D996" t="str">
            <v>XuÊt b¸n ®¸ xÝt Cty Ph­¬ng Trung</v>
          </cell>
          <cell r="E996">
            <v>131</v>
          </cell>
          <cell r="F996">
            <v>511</v>
          </cell>
          <cell r="G996">
            <v>25600000</v>
          </cell>
        </row>
        <row r="997">
          <cell r="C997">
            <v>38240</v>
          </cell>
          <cell r="D997" t="str">
            <v>ThuÕ VAT ph¶i nép</v>
          </cell>
          <cell r="E997">
            <v>131</v>
          </cell>
          <cell r="F997">
            <v>3331</v>
          </cell>
          <cell r="G997">
            <v>1280000</v>
          </cell>
        </row>
        <row r="998">
          <cell r="B998" t="str">
            <v>pc</v>
          </cell>
          <cell r="C998">
            <v>38240</v>
          </cell>
          <cell r="D998" t="str">
            <v>Tr¶ tiÒn mua ®¸ G§ Bµ H¹nh</v>
          </cell>
          <cell r="E998">
            <v>152</v>
          </cell>
          <cell r="F998">
            <v>111</v>
          </cell>
          <cell r="G998">
            <v>18600000</v>
          </cell>
        </row>
        <row r="999">
          <cell r="B999">
            <v>34398</v>
          </cell>
          <cell r="C999">
            <v>38241</v>
          </cell>
          <cell r="D999" t="str">
            <v>XuÊt b¸n ®¸ xÝt cho Cty Quang Dòng</v>
          </cell>
          <cell r="E999">
            <v>131</v>
          </cell>
          <cell r="F999">
            <v>511</v>
          </cell>
          <cell r="G999">
            <v>22000000</v>
          </cell>
        </row>
        <row r="1000">
          <cell r="C1000">
            <v>38241</v>
          </cell>
          <cell r="D1000" t="str">
            <v>ThuÕ VAT ph¶i nép</v>
          </cell>
          <cell r="E1000">
            <v>131</v>
          </cell>
          <cell r="F1000">
            <v>3331</v>
          </cell>
          <cell r="G1000">
            <v>1100000</v>
          </cell>
        </row>
        <row r="1001">
          <cell r="B1001">
            <v>34399</v>
          </cell>
          <cell r="C1001">
            <v>38242</v>
          </cell>
          <cell r="D1001" t="str">
            <v>XuÊt b¸n ®¸ xÝt cho Cty Quang Dòng</v>
          </cell>
          <cell r="E1001">
            <v>131</v>
          </cell>
          <cell r="F1001">
            <v>511</v>
          </cell>
          <cell r="G1001">
            <v>24640000</v>
          </cell>
        </row>
        <row r="1002">
          <cell r="C1002">
            <v>38242</v>
          </cell>
          <cell r="D1002" t="str">
            <v>ThuÕ VAT ph¶i nép</v>
          </cell>
          <cell r="E1002">
            <v>131</v>
          </cell>
          <cell r="F1002">
            <v>3331</v>
          </cell>
          <cell r="G1002">
            <v>1232000</v>
          </cell>
        </row>
        <row r="1003">
          <cell r="B1003" t="str">
            <v>sæ Nh</v>
          </cell>
          <cell r="C1003">
            <v>38243</v>
          </cell>
          <cell r="D1003" t="str">
            <v>Cty Ph­¬ng Trung tr¶ tiÒn qua NH</v>
          </cell>
          <cell r="E1003">
            <v>112</v>
          </cell>
          <cell r="F1003">
            <v>131</v>
          </cell>
          <cell r="G1003">
            <v>100000000</v>
          </cell>
        </row>
        <row r="1004">
          <cell r="B1004" t="str">
            <v>pt</v>
          </cell>
          <cell r="C1004">
            <v>38243</v>
          </cell>
          <cell r="D1004" t="str">
            <v>TuyÕt rót tiÒn Nh vÒ nhËp quü</v>
          </cell>
          <cell r="E1004">
            <v>111</v>
          </cell>
          <cell r="F1004">
            <v>112</v>
          </cell>
          <cell r="G1004">
            <v>100000000</v>
          </cell>
        </row>
        <row r="1005">
          <cell r="B1005" t="str">
            <v>pc</v>
          </cell>
          <cell r="C1005">
            <v>38243</v>
          </cell>
          <cell r="D1005" t="str">
            <v>TT tiÒn mua nhiªn liÖu phôc vô SX</v>
          </cell>
          <cell r="E1005">
            <v>154</v>
          </cell>
          <cell r="F1005">
            <v>111</v>
          </cell>
          <cell r="G1005">
            <v>116020</v>
          </cell>
        </row>
        <row r="1006">
          <cell r="C1006">
            <v>38243</v>
          </cell>
          <cell r="D1006" t="str">
            <v>thuÕ ®­îc khÊu trõ</v>
          </cell>
          <cell r="E1006">
            <v>1331</v>
          </cell>
          <cell r="F1006">
            <v>111</v>
          </cell>
          <cell r="G1006">
            <v>10980</v>
          </cell>
        </row>
        <row r="1007">
          <cell r="B1007" t="str">
            <v>pt</v>
          </cell>
          <cell r="C1007">
            <v>38243</v>
          </cell>
          <cell r="D1007" t="str">
            <v>Cty Quang Dòng tr¶ tiÒn hµng - tiÒn mÆt</v>
          </cell>
          <cell r="E1007">
            <v>111</v>
          </cell>
          <cell r="F1007">
            <v>131</v>
          </cell>
          <cell r="G1007">
            <v>100000000</v>
          </cell>
        </row>
        <row r="1008">
          <cell r="B1008" t="str">
            <v>pc</v>
          </cell>
          <cell r="C1008">
            <v>38243</v>
          </cell>
          <cell r="D1008" t="str">
            <v>t¹m tr¶ tiÒn vËn chuyÓn Cty VT Hßn gai</v>
          </cell>
          <cell r="E1008">
            <v>331</v>
          </cell>
          <cell r="F1008">
            <v>111</v>
          </cell>
          <cell r="G1008">
            <v>10000000</v>
          </cell>
        </row>
        <row r="1009">
          <cell r="B1009" t="str">
            <v>pc</v>
          </cell>
          <cell r="C1009">
            <v>38243</v>
          </cell>
          <cell r="D1009" t="str">
            <v>Gia c«ng l¾p ®Æt HTMN, SC gia c«ng bóa..</v>
          </cell>
          <cell r="E1009">
            <v>242</v>
          </cell>
          <cell r="F1009">
            <v>111</v>
          </cell>
          <cell r="G1009">
            <v>77558000</v>
          </cell>
        </row>
        <row r="1010">
          <cell r="C1010">
            <v>38243</v>
          </cell>
          <cell r="D1010" t="str">
            <v>ThuÕ ®­îc khÊu trõ</v>
          </cell>
          <cell r="E1010">
            <v>1331</v>
          </cell>
          <cell r="F1010">
            <v>111</v>
          </cell>
          <cell r="G1010">
            <v>3877900</v>
          </cell>
        </row>
        <row r="1011">
          <cell r="B1011">
            <v>34400</v>
          </cell>
          <cell r="C1011">
            <v>38244</v>
          </cell>
          <cell r="D1011" t="str">
            <v>XuÊt b¸n ®¸ xÝt Cty Ph­¬ng Trung</v>
          </cell>
          <cell r="E1011">
            <v>131</v>
          </cell>
          <cell r="F1011">
            <v>511</v>
          </cell>
          <cell r="G1011">
            <v>32000000</v>
          </cell>
        </row>
        <row r="1012">
          <cell r="C1012">
            <v>38244</v>
          </cell>
          <cell r="D1012" t="str">
            <v>ThuÕ VAT ph¶i nép</v>
          </cell>
          <cell r="E1012">
            <v>131</v>
          </cell>
          <cell r="F1012">
            <v>3331</v>
          </cell>
          <cell r="G1012">
            <v>1600000</v>
          </cell>
        </row>
        <row r="1013">
          <cell r="B1013" t="str">
            <v>pc</v>
          </cell>
          <cell r="C1013">
            <v>38245</v>
          </cell>
          <cell r="D1013" t="str">
            <v xml:space="preserve">TT tiÒn mua dÇu cho xe «t« t¶i </v>
          </cell>
          <cell r="E1013">
            <v>154</v>
          </cell>
          <cell r="F1013">
            <v>111</v>
          </cell>
          <cell r="G1013">
            <v>4259700</v>
          </cell>
        </row>
        <row r="1014">
          <cell r="C1014">
            <v>38245</v>
          </cell>
          <cell r="D1014" t="str">
            <v>ThuÕ ®­îc khÊu trõ</v>
          </cell>
          <cell r="E1014">
            <v>1331</v>
          </cell>
          <cell r="F1014">
            <v>111</v>
          </cell>
          <cell r="G1014">
            <v>341550</v>
          </cell>
        </row>
        <row r="1015">
          <cell r="B1015" t="str">
            <v>pc</v>
          </cell>
          <cell r="C1015">
            <v>38245</v>
          </cell>
          <cell r="D1015" t="str">
            <v xml:space="preserve">TT tiÒn thuª xe ®i c«ng t¸c </v>
          </cell>
          <cell r="E1015">
            <v>6422</v>
          </cell>
          <cell r="F1015">
            <v>111</v>
          </cell>
          <cell r="G1015">
            <v>1952380.9523809522</v>
          </cell>
        </row>
        <row r="1016">
          <cell r="C1016">
            <v>38245</v>
          </cell>
          <cell r="D1016" t="str">
            <v>ThuÕ ®­îc khÊu trõ</v>
          </cell>
          <cell r="E1016">
            <v>1331</v>
          </cell>
          <cell r="F1016">
            <v>111</v>
          </cell>
          <cell r="G1016">
            <v>97619</v>
          </cell>
        </row>
        <row r="1017">
          <cell r="B1017" t="str">
            <v>pc</v>
          </cell>
          <cell r="C1017">
            <v>38245</v>
          </cell>
          <cell r="D1017" t="str">
            <v>Tr¶ tiÒn c­íc BX,VT Cty Phóc Léc</v>
          </cell>
          <cell r="E1017">
            <v>331</v>
          </cell>
          <cell r="F1017">
            <v>111</v>
          </cell>
          <cell r="G1017">
            <v>150000000</v>
          </cell>
        </row>
        <row r="1018">
          <cell r="B1018" t="str">
            <v>pc</v>
          </cell>
          <cell r="C1018">
            <v>38246</v>
          </cell>
          <cell r="D1018" t="str">
            <v xml:space="preserve">Mua H§ GTGT </v>
          </cell>
          <cell r="E1018">
            <v>6422</v>
          </cell>
          <cell r="F1018">
            <v>111</v>
          </cell>
          <cell r="G1018">
            <v>15200</v>
          </cell>
        </row>
        <row r="1019">
          <cell r="B1019" t="str">
            <v>pc</v>
          </cell>
          <cell r="C1019">
            <v>38246</v>
          </cell>
          <cell r="D1019" t="str">
            <v xml:space="preserve">TT tiÒn thuª xe ®i c«ng t¸c </v>
          </cell>
          <cell r="E1019">
            <v>6422</v>
          </cell>
          <cell r="F1019">
            <v>111</v>
          </cell>
          <cell r="G1019">
            <v>809524</v>
          </cell>
        </row>
        <row r="1020">
          <cell r="C1020">
            <v>38246</v>
          </cell>
          <cell r="D1020" t="str">
            <v>ThuÕ ®­îc khÊu trõ</v>
          </cell>
          <cell r="E1020">
            <v>1331</v>
          </cell>
          <cell r="F1020">
            <v>111</v>
          </cell>
          <cell r="G1020">
            <v>40476</v>
          </cell>
        </row>
        <row r="1021">
          <cell r="B1021" t="str">
            <v>pc</v>
          </cell>
          <cell r="C1021">
            <v>38247</v>
          </cell>
          <cell r="D1021" t="str">
            <v>TT tiÒn ®iÖn tho¹i thÎ KVP + tiÕp kh¸ch</v>
          </cell>
          <cell r="E1021">
            <v>6422</v>
          </cell>
          <cell r="F1021">
            <v>111</v>
          </cell>
          <cell r="G1021">
            <v>1440908</v>
          </cell>
        </row>
        <row r="1022">
          <cell r="C1022">
            <v>38247</v>
          </cell>
          <cell r="D1022" t="str">
            <v>ThuÕ ®­îc khÊu trõ</v>
          </cell>
          <cell r="E1022">
            <v>1331</v>
          </cell>
          <cell r="F1022">
            <v>111</v>
          </cell>
          <cell r="G1022">
            <v>109092</v>
          </cell>
        </row>
        <row r="1023">
          <cell r="B1023" t="str">
            <v>pc</v>
          </cell>
          <cell r="C1023">
            <v>38247</v>
          </cell>
          <cell r="D1023" t="str">
            <v>Chi phÝ qu¶ng c¸o tuyÓn l¸i xe</v>
          </cell>
          <cell r="E1023">
            <v>6422</v>
          </cell>
          <cell r="F1023">
            <v>111</v>
          </cell>
          <cell r="G1023">
            <v>1636364</v>
          </cell>
        </row>
        <row r="1024">
          <cell r="C1024">
            <v>38247</v>
          </cell>
          <cell r="D1024" t="str">
            <v>ThuÕ ®­îc khÊu trõ</v>
          </cell>
          <cell r="E1024">
            <v>1331</v>
          </cell>
          <cell r="F1024">
            <v>111</v>
          </cell>
          <cell r="G1024">
            <v>163636</v>
          </cell>
        </row>
        <row r="1025">
          <cell r="B1025" t="str">
            <v>pc</v>
          </cell>
          <cell r="C1025">
            <v>38247</v>
          </cell>
          <cell r="D1025" t="str">
            <v>Nép tiÒn ®iÖn v¨n phßng th¸ng 8/04</v>
          </cell>
          <cell r="E1025">
            <v>6422</v>
          </cell>
          <cell r="F1025">
            <v>111</v>
          </cell>
          <cell r="G1025">
            <v>679690</v>
          </cell>
        </row>
        <row r="1026">
          <cell r="B1026">
            <v>54701</v>
          </cell>
          <cell r="C1026">
            <v>38248</v>
          </cell>
          <cell r="D1026" t="str">
            <v>XuÊt b¸n ®¸ xÝt cho Cty Quang Dòng</v>
          </cell>
          <cell r="E1026">
            <v>131</v>
          </cell>
          <cell r="F1026">
            <v>511</v>
          </cell>
          <cell r="G1026">
            <v>24000000</v>
          </cell>
        </row>
        <row r="1027">
          <cell r="C1027">
            <v>38248</v>
          </cell>
          <cell r="D1027" t="str">
            <v>ThuÕ VAT ph¶i nép</v>
          </cell>
          <cell r="E1027">
            <v>131</v>
          </cell>
          <cell r="F1027">
            <v>3331</v>
          </cell>
          <cell r="G1027">
            <v>1200000</v>
          </cell>
        </row>
        <row r="1028">
          <cell r="B1028">
            <v>54702</v>
          </cell>
          <cell r="C1028">
            <v>38249</v>
          </cell>
          <cell r="D1028" t="str">
            <v>XuÊt b¸n ®¸ xÝt Cty Ph­¬ng Trung</v>
          </cell>
          <cell r="E1028">
            <v>131</v>
          </cell>
          <cell r="F1028">
            <v>511</v>
          </cell>
          <cell r="G1028">
            <v>32000000</v>
          </cell>
        </row>
        <row r="1029">
          <cell r="C1029">
            <v>38249</v>
          </cell>
          <cell r="D1029" t="str">
            <v>ThuÕ VAT ph¶i nép</v>
          </cell>
          <cell r="E1029">
            <v>131</v>
          </cell>
          <cell r="F1029">
            <v>3331</v>
          </cell>
          <cell r="G1029">
            <v>1600000</v>
          </cell>
        </row>
        <row r="1030">
          <cell r="B1030">
            <v>54703</v>
          </cell>
          <cell r="C1030">
            <v>38250</v>
          </cell>
          <cell r="D1030" t="str">
            <v>XuÊt b¸n ®¸ xÝt cho Cty Quang Dòng</v>
          </cell>
          <cell r="E1030">
            <v>131</v>
          </cell>
          <cell r="F1030">
            <v>511</v>
          </cell>
          <cell r="G1030">
            <v>30000000</v>
          </cell>
        </row>
        <row r="1031">
          <cell r="C1031">
            <v>38250</v>
          </cell>
          <cell r="D1031" t="str">
            <v>ThuÕ VAT ph¶i nép</v>
          </cell>
          <cell r="E1031">
            <v>131</v>
          </cell>
          <cell r="F1031">
            <v>3331</v>
          </cell>
          <cell r="G1031">
            <v>1500000</v>
          </cell>
        </row>
        <row r="1032">
          <cell r="B1032" t="str">
            <v>pc</v>
          </cell>
          <cell r="C1032">
            <v>38250</v>
          </cell>
          <cell r="D1032" t="str">
            <v>TT tiÒn mua VPP</v>
          </cell>
          <cell r="E1032">
            <v>6422</v>
          </cell>
          <cell r="F1032">
            <v>111</v>
          </cell>
          <cell r="G1032">
            <v>690000</v>
          </cell>
        </row>
        <row r="1033">
          <cell r="B1033">
            <v>54704</v>
          </cell>
          <cell r="C1033">
            <v>38252</v>
          </cell>
          <cell r="D1033" t="str">
            <v>XuÊt b¸n ®¸ xÝt Cty Ph­¬ng Trung</v>
          </cell>
          <cell r="E1033">
            <v>131</v>
          </cell>
          <cell r="F1033">
            <v>511</v>
          </cell>
          <cell r="G1033">
            <v>32000000</v>
          </cell>
        </row>
        <row r="1034">
          <cell r="C1034">
            <v>38252</v>
          </cell>
          <cell r="D1034" t="str">
            <v>ThuÕ VAT ph¶i nép</v>
          </cell>
          <cell r="E1034">
            <v>131</v>
          </cell>
          <cell r="F1034">
            <v>3331</v>
          </cell>
          <cell r="G1034">
            <v>1600000</v>
          </cell>
        </row>
        <row r="1035">
          <cell r="B1035">
            <v>54705</v>
          </cell>
          <cell r="C1035">
            <v>38253</v>
          </cell>
          <cell r="D1035" t="str">
            <v>XuÊt b¸n ®¸ xÝt cho Cty Quang Dòng</v>
          </cell>
          <cell r="E1035">
            <v>131</v>
          </cell>
          <cell r="F1035">
            <v>511</v>
          </cell>
          <cell r="G1035">
            <v>20000000</v>
          </cell>
        </row>
        <row r="1036">
          <cell r="C1036">
            <v>38253</v>
          </cell>
          <cell r="D1036" t="str">
            <v>ThuÕ VAT ph¶i nép</v>
          </cell>
          <cell r="E1036">
            <v>131</v>
          </cell>
          <cell r="F1036">
            <v>3331</v>
          </cell>
          <cell r="G1036">
            <v>1000000</v>
          </cell>
        </row>
        <row r="1037">
          <cell r="B1037" t="str">
            <v>pt</v>
          </cell>
          <cell r="C1037">
            <v>38253</v>
          </cell>
          <cell r="D1037" t="str">
            <v>Anh Qu¶ng l¸i xe míi nép tiÒn tr¸ch nhiÖm</v>
          </cell>
          <cell r="E1037">
            <v>111</v>
          </cell>
          <cell r="F1037">
            <v>3388</v>
          </cell>
          <cell r="G1037">
            <v>15000000</v>
          </cell>
        </row>
        <row r="1038">
          <cell r="B1038" t="str">
            <v>pt</v>
          </cell>
          <cell r="C1038">
            <v>38254</v>
          </cell>
          <cell r="D1038" t="str">
            <v>TT tiÒn c­íc dÞch vô ®iÖn tho¹i</v>
          </cell>
          <cell r="E1038">
            <v>6422</v>
          </cell>
          <cell r="F1038">
            <v>111</v>
          </cell>
          <cell r="G1038">
            <v>169227</v>
          </cell>
        </row>
        <row r="1039">
          <cell r="B1039">
            <v>54707</v>
          </cell>
          <cell r="C1039">
            <v>38254</v>
          </cell>
          <cell r="D1039" t="str">
            <v>XuÊt b¸n ®¸ xÝt cho Cty Quang Dòng</v>
          </cell>
          <cell r="E1039">
            <v>131</v>
          </cell>
          <cell r="F1039">
            <v>511</v>
          </cell>
          <cell r="G1039">
            <v>22000000</v>
          </cell>
        </row>
        <row r="1040">
          <cell r="C1040">
            <v>38254</v>
          </cell>
          <cell r="D1040" t="str">
            <v>ThuÕ VAT ph¶i nép</v>
          </cell>
          <cell r="E1040">
            <v>131</v>
          </cell>
          <cell r="F1040">
            <v>3331</v>
          </cell>
          <cell r="G1040">
            <v>1100000</v>
          </cell>
        </row>
        <row r="1041">
          <cell r="B1041" t="str">
            <v>pc</v>
          </cell>
          <cell r="C1041">
            <v>38254</v>
          </cell>
          <cell r="D1041" t="str">
            <v>Tr¶ tiÒn mua ®¸ G§ «ng Khang</v>
          </cell>
          <cell r="E1041">
            <v>152</v>
          </cell>
          <cell r="F1041">
            <v>111</v>
          </cell>
          <cell r="G1041">
            <v>21160000</v>
          </cell>
        </row>
        <row r="1042">
          <cell r="B1042">
            <v>54708</v>
          </cell>
          <cell r="C1042">
            <v>38255</v>
          </cell>
          <cell r="D1042" t="str">
            <v>XuÊt b¸n ®¸ xÝt cho Cty Quang Dòng</v>
          </cell>
          <cell r="E1042">
            <v>131</v>
          </cell>
          <cell r="F1042">
            <v>511</v>
          </cell>
          <cell r="G1042">
            <v>25600000</v>
          </cell>
        </row>
        <row r="1043">
          <cell r="C1043">
            <v>38255</v>
          </cell>
          <cell r="D1043" t="str">
            <v>ThuÕ VAT ph¶i nép</v>
          </cell>
          <cell r="E1043">
            <v>131</v>
          </cell>
          <cell r="F1043">
            <v>3331</v>
          </cell>
          <cell r="G1043">
            <v>1280000</v>
          </cell>
        </row>
        <row r="1044">
          <cell r="B1044" t="str">
            <v>pc</v>
          </cell>
          <cell r="C1044">
            <v>38255</v>
          </cell>
          <cell r="D1044" t="str">
            <v>Tr¶ tiÒn c­íc BX,VT Cty Phóc Léc</v>
          </cell>
          <cell r="E1044">
            <v>331</v>
          </cell>
          <cell r="F1044">
            <v>111</v>
          </cell>
          <cell r="G1044">
            <v>100000000</v>
          </cell>
        </row>
        <row r="1045">
          <cell r="B1045" t="str">
            <v>sæ nh</v>
          </cell>
          <cell r="C1045">
            <v>38257</v>
          </cell>
          <cell r="D1045" t="str">
            <v>Cty Ph­¬ng Trung tr¶ tiÒn qua NH</v>
          </cell>
          <cell r="E1045">
            <v>112</v>
          </cell>
          <cell r="F1045">
            <v>131</v>
          </cell>
          <cell r="G1045">
            <v>100000000</v>
          </cell>
        </row>
        <row r="1046">
          <cell r="B1046" t="str">
            <v>pt</v>
          </cell>
          <cell r="C1046">
            <v>38257</v>
          </cell>
          <cell r="D1046" t="str">
            <v>TuyÕt rót tiÒn Nh vÒ nhËp quü</v>
          </cell>
          <cell r="E1046">
            <v>111</v>
          </cell>
          <cell r="F1046">
            <v>112</v>
          </cell>
          <cell r="G1046">
            <v>100000000</v>
          </cell>
        </row>
        <row r="1047">
          <cell r="B1047" t="str">
            <v>pc</v>
          </cell>
          <cell r="C1047">
            <v>38257</v>
          </cell>
          <cell r="D1047" t="str">
            <v>TT to¸n tiÒn lÖ phÝ ®¨ng ký + ®¨ng kiÓm xe</v>
          </cell>
          <cell r="E1047">
            <v>6422</v>
          </cell>
          <cell r="F1047">
            <v>111</v>
          </cell>
          <cell r="G1047">
            <v>1442000</v>
          </cell>
        </row>
        <row r="1048">
          <cell r="C1048">
            <v>38257</v>
          </cell>
          <cell r="D1048" t="str">
            <v>thuÕ ®­îc khÊu trõ</v>
          </cell>
          <cell r="E1048">
            <v>1331</v>
          </cell>
          <cell r="F1048">
            <v>111</v>
          </cell>
          <cell r="G1048">
            <v>38000</v>
          </cell>
        </row>
        <row r="1049">
          <cell r="B1049" t="str">
            <v>pc</v>
          </cell>
          <cell r="C1049">
            <v>38257</v>
          </cell>
          <cell r="D1049" t="str">
            <v xml:space="preserve">TT tiÒn mua dÇu cho xe «t« t¶i </v>
          </cell>
          <cell r="E1049">
            <v>154</v>
          </cell>
          <cell r="F1049">
            <v>111</v>
          </cell>
          <cell r="G1049">
            <v>3105200</v>
          </cell>
        </row>
        <row r="1050">
          <cell r="C1050">
            <v>38257</v>
          </cell>
          <cell r="D1050" t="str">
            <v>thuÕ ®­îc khÊu trõ</v>
          </cell>
          <cell r="E1050">
            <v>1331</v>
          </cell>
          <cell r="F1050">
            <v>111</v>
          </cell>
          <cell r="G1050">
            <v>289800</v>
          </cell>
        </row>
        <row r="1051">
          <cell r="B1051" t="str">
            <v>pc</v>
          </cell>
          <cell r="C1051">
            <v>38258</v>
          </cell>
          <cell r="D1051" t="str">
            <v>Mua VPP</v>
          </cell>
          <cell r="E1051">
            <v>6422</v>
          </cell>
          <cell r="F1051">
            <v>111</v>
          </cell>
          <cell r="G1051">
            <v>150000</v>
          </cell>
        </row>
        <row r="1052">
          <cell r="B1052" t="str">
            <v>pc</v>
          </cell>
          <cell r="C1052">
            <v>38258</v>
          </cell>
          <cell r="D1052" t="str">
            <v>Thanh to¸n tiÒn mua dÇu xe «t«</v>
          </cell>
          <cell r="E1052">
            <v>154</v>
          </cell>
          <cell r="F1052">
            <v>111</v>
          </cell>
          <cell r="G1052">
            <v>3681880</v>
          </cell>
        </row>
        <row r="1053">
          <cell r="C1053">
            <v>38258</v>
          </cell>
          <cell r="D1053" t="str">
            <v>thuÕ ®­îc khÊu trõ</v>
          </cell>
          <cell r="E1053">
            <v>1331</v>
          </cell>
          <cell r="F1053">
            <v>111</v>
          </cell>
          <cell r="G1053">
            <v>343620</v>
          </cell>
        </row>
        <row r="1054">
          <cell r="B1054" t="str">
            <v>pc</v>
          </cell>
          <cell r="C1054">
            <v>38258</v>
          </cell>
          <cell r="D1054" t="str">
            <v xml:space="preserve">TT tiÒn ®iÖn tho¹i thÎ KVP </v>
          </cell>
          <cell r="E1054">
            <v>6422</v>
          </cell>
          <cell r="F1054">
            <v>111</v>
          </cell>
          <cell r="G1054">
            <v>454545</v>
          </cell>
        </row>
        <row r="1055">
          <cell r="C1055">
            <v>38258</v>
          </cell>
          <cell r="D1055" t="str">
            <v>thuÕ ®­îc khÊu trõ</v>
          </cell>
          <cell r="E1055">
            <v>1331</v>
          </cell>
          <cell r="F1055">
            <v>111</v>
          </cell>
          <cell r="G1055">
            <v>45455</v>
          </cell>
        </row>
        <row r="1056">
          <cell r="B1056">
            <v>54709</v>
          </cell>
          <cell r="C1056">
            <v>38258</v>
          </cell>
          <cell r="D1056" t="str">
            <v>XuÊt b¸n ®¸ xÝt cho Cty Quang Dòng</v>
          </cell>
          <cell r="E1056">
            <v>131</v>
          </cell>
          <cell r="F1056">
            <v>511</v>
          </cell>
          <cell r="G1056">
            <v>70840000</v>
          </cell>
        </row>
        <row r="1057">
          <cell r="C1057">
            <v>38258</v>
          </cell>
          <cell r="D1057" t="str">
            <v>ThuÕ VAT ph¶i nép</v>
          </cell>
          <cell r="E1057">
            <v>131</v>
          </cell>
          <cell r="F1057">
            <v>3331</v>
          </cell>
          <cell r="G1057">
            <v>3542000</v>
          </cell>
        </row>
        <row r="1058">
          <cell r="B1058">
            <v>54710</v>
          </cell>
          <cell r="C1058">
            <v>38258</v>
          </cell>
          <cell r="D1058" t="str">
            <v>XuÊt b¸n ®¸ xÝt Cty Ph­¬ng Trung</v>
          </cell>
          <cell r="E1058">
            <v>131</v>
          </cell>
          <cell r="F1058">
            <v>511</v>
          </cell>
          <cell r="G1058">
            <v>46720000</v>
          </cell>
        </row>
        <row r="1059">
          <cell r="C1059">
            <v>38258</v>
          </cell>
          <cell r="D1059" t="str">
            <v>ThuÕ VAT ph¶i nép</v>
          </cell>
          <cell r="E1059">
            <v>131</v>
          </cell>
          <cell r="F1059">
            <v>3331</v>
          </cell>
          <cell r="G1059">
            <v>2336000</v>
          </cell>
        </row>
        <row r="1060">
          <cell r="B1060">
            <v>54711</v>
          </cell>
          <cell r="C1060">
            <v>38258</v>
          </cell>
          <cell r="D1060" t="str">
            <v>B¸n c­íc vËn t¶i cho Chi nh¸nh Coalimex</v>
          </cell>
          <cell r="E1060">
            <v>131</v>
          </cell>
          <cell r="F1060">
            <v>511</v>
          </cell>
          <cell r="G1060">
            <v>3904762</v>
          </cell>
        </row>
        <row r="1061">
          <cell r="C1061">
            <v>38258</v>
          </cell>
          <cell r="D1061" t="str">
            <v>ThuÕ VAT ph¶i nép</v>
          </cell>
          <cell r="E1061">
            <v>131</v>
          </cell>
          <cell r="F1061">
            <v>3331</v>
          </cell>
          <cell r="G1061">
            <v>195238</v>
          </cell>
        </row>
        <row r="1062">
          <cell r="B1062" t="str">
            <v>sæ nh</v>
          </cell>
          <cell r="C1062">
            <v>38258</v>
          </cell>
          <cell r="D1062" t="str">
            <v>Cty Quang Dòng tr¶ tiÒn qua NH</v>
          </cell>
          <cell r="E1062">
            <v>112</v>
          </cell>
          <cell r="F1062">
            <v>131</v>
          </cell>
          <cell r="G1062">
            <v>200000000</v>
          </cell>
        </row>
        <row r="1063">
          <cell r="B1063" t="str">
            <v>pt</v>
          </cell>
          <cell r="C1063">
            <v>38258</v>
          </cell>
          <cell r="D1063" t="str">
            <v>TuyÕt rót tiÒn Nh vÒ nhËp quü</v>
          </cell>
          <cell r="E1063">
            <v>111</v>
          </cell>
          <cell r="F1063">
            <v>112</v>
          </cell>
          <cell r="G1063">
            <v>200000000</v>
          </cell>
        </row>
        <row r="1064">
          <cell r="B1064" t="str">
            <v>pc</v>
          </cell>
          <cell r="C1064">
            <v>38259</v>
          </cell>
          <cell r="D1064" t="str">
            <v>Nép tiÒn dÞch vô ®iÖn tho¹i v¨n phßng</v>
          </cell>
          <cell r="E1064">
            <v>6422</v>
          </cell>
          <cell r="F1064">
            <v>111</v>
          </cell>
          <cell r="G1064">
            <v>1457427</v>
          </cell>
        </row>
        <row r="1065">
          <cell r="C1065">
            <v>38259</v>
          </cell>
          <cell r="D1065" t="str">
            <v>ThuÕ ®­îc khÊu trõ</v>
          </cell>
          <cell r="E1065">
            <v>1331</v>
          </cell>
          <cell r="F1065">
            <v>111</v>
          </cell>
          <cell r="G1065">
            <v>112873</v>
          </cell>
        </row>
        <row r="1066">
          <cell r="B1066" t="str">
            <v>pc</v>
          </cell>
          <cell r="C1066">
            <v>38260</v>
          </cell>
          <cell r="D1066" t="str">
            <v xml:space="preserve">Thanh to¸n tiÒn mua phô tïng vËt t­ </v>
          </cell>
          <cell r="E1066">
            <v>154</v>
          </cell>
          <cell r="F1066">
            <v>111</v>
          </cell>
          <cell r="G1066">
            <v>4110000</v>
          </cell>
        </row>
        <row r="1067">
          <cell r="B1067" t="str">
            <v>pc</v>
          </cell>
          <cell r="C1067">
            <v>38260</v>
          </cell>
          <cell r="D1067" t="str">
            <v>thanh to¸n tiÒn c­íc ®iÖn tho¹i c«ng tr­êng</v>
          </cell>
          <cell r="E1067">
            <v>154</v>
          </cell>
          <cell r="F1067">
            <v>111</v>
          </cell>
          <cell r="G1067">
            <v>18119</v>
          </cell>
        </row>
        <row r="1068">
          <cell r="C1068">
            <v>38260</v>
          </cell>
          <cell r="D1068" t="str">
            <v>ThuÕ ®­îc khÊu trõ</v>
          </cell>
          <cell r="E1068">
            <v>1331</v>
          </cell>
          <cell r="F1068">
            <v>111</v>
          </cell>
          <cell r="G1068">
            <v>1812</v>
          </cell>
        </row>
        <row r="1069">
          <cell r="B1069" t="str">
            <v>pc</v>
          </cell>
          <cell r="C1069">
            <v>38260</v>
          </cell>
          <cell r="D1069" t="str">
            <v>Tr¶ tiÒn mua ®¸ G§ «ng Nµng</v>
          </cell>
          <cell r="E1069">
            <v>152</v>
          </cell>
          <cell r="F1069">
            <v>111</v>
          </cell>
          <cell r="G1069">
            <v>20240000</v>
          </cell>
        </row>
        <row r="1070">
          <cell r="B1070" t="str">
            <v>pc</v>
          </cell>
          <cell r="C1070">
            <v>38260</v>
          </cell>
          <cell r="D1070" t="str">
            <v>NhËp kho nhiªn liÖu</v>
          </cell>
          <cell r="E1070">
            <v>152</v>
          </cell>
          <cell r="F1070">
            <v>111</v>
          </cell>
          <cell r="G1070">
            <v>3268442</v>
          </cell>
        </row>
        <row r="1071">
          <cell r="C1071">
            <v>38260</v>
          </cell>
          <cell r="D1071" t="str">
            <v>XuÊt NL phôc vô SX</v>
          </cell>
          <cell r="E1071">
            <v>154</v>
          </cell>
          <cell r="F1071">
            <v>152</v>
          </cell>
          <cell r="G1071">
            <v>3268442</v>
          </cell>
        </row>
        <row r="1072">
          <cell r="B1072" t="str">
            <v>pt</v>
          </cell>
          <cell r="C1072">
            <v>38260</v>
          </cell>
          <cell r="D1072" t="str">
            <v>Anh C­êng l¸i xe míi nép tiÒn tr¸ch nhiÖm</v>
          </cell>
          <cell r="E1072">
            <v>111</v>
          </cell>
          <cell r="F1072">
            <v>3388</v>
          </cell>
          <cell r="G1072">
            <v>15000000</v>
          </cell>
        </row>
        <row r="1073">
          <cell r="B1073" t="str">
            <v>pc</v>
          </cell>
          <cell r="C1073">
            <v>38260</v>
          </cell>
          <cell r="D1073" t="str">
            <v>TT tiÒn mua ®å dïng trang bÞ v¨n phßng</v>
          </cell>
          <cell r="E1073">
            <v>6422</v>
          </cell>
          <cell r="F1073">
            <v>111</v>
          </cell>
          <cell r="G1073">
            <v>15050000</v>
          </cell>
        </row>
        <row r="1074">
          <cell r="B1074" t="str">
            <v>pt</v>
          </cell>
          <cell r="C1074">
            <v>38260</v>
          </cell>
          <cell r="D1074" t="str">
            <v>Anh Tïng l¸i xe míi nép tiÒn ®Æt cäc</v>
          </cell>
          <cell r="E1074">
            <v>111</v>
          </cell>
          <cell r="F1074">
            <v>3388</v>
          </cell>
          <cell r="G1074">
            <v>15000000</v>
          </cell>
        </row>
        <row r="1075">
          <cell r="B1075" t="str">
            <v>pc</v>
          </cell>
          <cell r="C1075">
            <v>38260</v>
          </cell>
          <cell r="D1075" t="str">
            <v>TT tiÒn dÞch vu chuyÓn th­ kh¸ch hµng</v>
          </cell>
          <cell r="E1075">
            <v>6422</v>
          </cell>
          <cell r="F1075">
            <v>111</v>
          </cell>
          <cell r="G1075">
            <v>20000</v>
          </cell>
        </row>
        <row r="1076">
          <cell r="B1076" t="str">
            <v>pc</v>
          </cell>
          <cell r="C1076">
            <v>38260</v>
          </cell>
          <cell r="D1076" t="str">
            <v>NhËp kho nhiªn liÖu</v>
          </cell>
          <cell r="E1076">
            <v>152</v>
          </cell>
          <cell r="F1076">
            <v>111</v>
          </cell>
          <cell r="G1076">
            <v>7697600</v>
          </cell>
        </row>
        <row r="1077">
          <cell r="C1077">
            <v>38260</v>
          </cell>
          <cell r="D1077" t="str">
            <v>ThuÕ ®­îc khÊu trõ</v>
          </cell>
          <cell r="E1077">
            <v>1331</v>
          </cell>
          <cell r="F1077">
            <v>111</v>
          </cell>
          <cell r="G1077">
            <v>722400</v>
          </cell>
        </row>
        <row r="1078">
          <cell r="C1078">
            <v>38260</v>
          </cell>
          <cell r="D1078" t="str">
            <v>XuÊt NL phôc vô SX</v>
          </cell>
          <cell r="E1078">
            <v>154</v>
          </cell>
          <cell r="F1078">
            <v>152</v>
          </cell>
          <cell r="G1078">
            <v>7697600</v>
          </cell>
        </row>
        <row r="1079">
          <cell r="B1079" t="str">
            <v>pc</v>
          </cell>
          <cell r="C1079">
            <v>38260</v>
          </cell>
          <cell r="D1079" t="str">
            <v>TT tiÒn mua phô tïng söa  xe «t« 4 chç</v>
          </cell>
          <cell r="E1079">
            <v>6422</v>
          </cell>
          <cell r="F1079">
            <v>111</v>
          </cell>
          <cell r="G1079">
            <v>31146100</v>
          </cell>
        </row>
        <row r="1080">
          <cell r="C1080">
            <v>38260</v>
          </cell>
          <cell r="D1080" t="str">
            <v>thuÕ ®­îc khÊu trõ</v>
          </cell>
          <cell r="E1080">
            <v>1331</v>
          </cell>
          <cell r="F1080">
            <v>111</v>
          </cell>
          <cell r="G1080">
            <v>1557300</v>
          </cell>
        </row>
        <row r="1081">
          <cell r="B1081">
            <v>25365</v>
          </cell>
          <cell r="C1081">
            <v>38260</v>
          </cell>
          <cell r="D1081" t="str">
            <v xml:space="preserve"> Mua C­íc vËn t¶i NK Cty Phóc léc</v>
          </cell>
          <cell r="E1081">
            <v>154</v>
          </cell>
          <cell r="F1081">
            <v>331</v>
          </cell>
          <cell r="G1081">
            <v>111168000</v>
          </cell>
        </row>
        <row r="1082">
          <cell r="C1082">
            <v>38260</v>
          </cell>
          <cell r="D1082" t="str">
            <v>C­íc vËn t¶i tiªu thô Cty Phóc léc</v>
          </cell>
          <cell r="E1082">
            <v>6421</v>
          </cell>
          <cell r="F1082">
            <v>331</v>
          </cell>
          <cell r="G1082">
            <v>97172000</v>
          </cell>
        </row>
        <row r="1083">
          <cell r="C1083">
            <v>38260</v>
          </cell>
          <cell r="D1083" t="str">
            <v>thuÕ ®­îc khÊu trõ</v>
          </cell>
          <cell r="E1083">
            <v>1331</v>
          </cell>
          <cell r="F1083">
            <v>331</v>
          </cell>
          <cell r="G1083">
            <v>10417000</v>
          </cell>
        </row>
        <row r="1084">
          <cell r="B1084">
            <v>35367</v>
          </cell>
          <cell r="C1084">
            <v>38260</v>
          </cell>
          <cell r="D1084" t="str">
            <v xml:space="preserve"> Mua C­íc xóc ®¸ NK Cty Phóc léc</v>
          </cell>
          <cell r="E1084">
            <v>154</v>
          </cell>
          <cell r="F1084">
            <v>331</v>
          </cell>
          <cell r="G1084">
            <v>45600000</v>
          </cell>
        </row>
        <row r="1085">
          <cell r="C1085">
            <v>38260</v>
          </cell>
          <cell r="D1085" t="str">
            <v>C­íc xóc phôc vô m¸y nghiÒn</v>
          </cell>
          <cell r="E1085">
            <v>154</v>
          </cell>
          <cell r="F1085">
            <v>331</v>
          </cell>
          <cell r="G1085">
            <v>45600000</v>
          </cell>
        </row>
        <row r="1086">
          <cell r="C1086">
            <v>38260</v>
          </cell>
          <cell r="D1086" t="str">
            <v>C­íc xóc hµng tiªu thô</v>
          </cell>
          <cell r="E1086">
            <v>6421</v>
          </cell>
          <cell r="F1086">
            <v>331</v>
          </cell>
          <cell r="G1086">
            <v>43441600</v>
          </cell>
        </row>
        <row r="1087">
          <cell r="C1087">
            <v>38260</v>
          </cell>
          <cell r="D1087" t="str">
            <v>C­íc m¸y xóc lµm b·i</v>
          </cell>
          <cell r="E1087">
            <v>154</v>
          </cell>
          <cell r="F1087">
            <v>331</v>
          </cell>
          <cell r="G1087">
            <v>30000000</v>
          </cell>
        </row>
        <row r="1088">
          <cell r="C1088">
            <v>38260</v>
          </cell>
          <cell r="D1088" t="str">
            <v>ThuÕ ®­îc khÊu trõ</v>
          </cell>
          <cell r="E1088">
            <v>1331</v>
          </cell>
          <cell r="F1088">
            <v>331</v>
          </cell>
          <cell r="G1088">
            <v>8232080</v>
          </cell>
        </row>
        <row r="1089">
          <cell r="C1089">
            <v>38260</v>
          </cell>
          <cell r="D1089" t="str">
            <v>TT TiÒn c­íc BX,VT Cty Phóc léc</v>
          </cell>
          <cell r="E1089">
            <v>331</v>
          </cell>
          <cell r="F1089">
            <v>111</v>
          </cell>
          <cell r="G1089">
            <v>141630680</v>
          </cell>
        </row>
        <row r="1090">
          <cell r="C1090">
            <v>38260</v>
          </cell>
          <cell r="D1090" t="str">
            <v>ThuÕ tµi nguyªn ph¶i nép th¸ng nµy</v>
          </cell>
          <cell r="E1090">
            <v>6422</v>
          </cell>
          <cell r="F1090">
            <v>3336</v>
          </cell>
          <cell r="G1090">
            <v>2400000</v>
          </cell>
        </row>
        <row r="1091">
          <cell r="C1091">
            <v>38260</v>
          </cell>
          <cell r="D1091" t="str">
            <v>L­¬ng ph¶i tr¶ tæ ®¸nh tÈy 16576*600</v>
          </cell>
          <cell r="E1091">
            <v>6421</v>
          </cell>
          <cell r="F1091">
            <v>334</v>
          </cell>
          <cell r="G1091">
            <v>9945600</v>
          </cell>
        </row>
        <row r="1092">
          <cell r="C1092">
            <v>38260</v>
          </cell>
          <cell r="D1092" t="str">
            <v>L­¬ng ph¶i tr¶ khèi SX</v>
          </cell>
          <cell r="E1092">
            <v>154</v>
          </cell>
          <cell r="F1092">
            <v>334</v>
          </cell>
          <cell r="G1092">
            <v>42971000</v>
          </cell>
        </row>
        <row r="1093">
          <cell r="C1093">
            <v>38260</v>
          </cell>
          <cell r="D1093" t="str">
            <v>L­¬ng ph¶i tr¶ khèi VP</v>
          </cell>
          <cell r="E1093">
            <v>6422</v>
          </cell>
          <cell r="F1093">
            <v>334</v>
          </cell>
          <cell r="G1093">
            <v>23520000</v>
          </cell>
        </row>
        <row r="1094">
          <cell r="C1094">
            <v>38260</v>
          </cell>
          <cell r="D1094" t="str">
            <v>L­¬ng ph¶i tr¶ l¸i xe (1/2 l­¬ng th¸ng 9)</v>
          </cell>
          <cell r="E1094">
            <v>154</v>
          </cell>
          <cell r="F1094">
            <v>334</v>
          </cell>
          <cell r="G1094">
            <v>10266000</v>
          </cell>
        </row>
        <row r="1095">
          <cell r="C1095">
            <v>38260</v>
          </cell>
          <cell r="D1095" t="str">
            <v>Chi l­¬ng toµn Cty</v>
          </cell>
          <cell r="E1095">
            <v>334</v>
          </cell>
          <cell r="F1095">
            <v>111</v>
          </cell>
          <cell r="G1095">
            <v>86702600</v>
          </cell>
        </row>
        <row r="1096">
          <cell r="C1096">
            <v>38260</v>
          </cell>
          <cell r="D1096" t="str">
            <v>TrÝch khÊu hao TSC§ bé phËn s¶n xuÊt</v>
          </cell>
          <cell r="E1096">
            <v>154</v>
          </cell>
          <cell r="F1096">
            <v>214</v>
          </cell>
          <cell r="G1096">
            <v>16008000</v>
          </cell>
        </row>
        <row r="1097">
          <cell r="C1097">
            <v>38260</v>
          </cell>
          <cell r="D1097" t="str">
            <v>TrÝch khÊu hao TSC§ bé phËn QLDN</v>
          </cell>
          <cell r="E1097">
            <v>6422</v>
          </cell>
          <cell r="F1097">
            <v>214</v>
          </cell>
          <cell r="G1097">
            <v>3200000</v>
          </cell>
        </row>
        <row r="1098">
          <cell r="C1098">
            <v>38260</v>
          </cell>
          <cell r="D1098" t="str">
            <v>XuÊt kho nguyªn liÖu ®Ó chÕ biÕn 12000 m3</v>
          </cell>
          <cell r="E1098">
            <v>154</v>
          </cell>
          <cell r="F1098">
            <v>152</v>
          </cell>
          <cell r="G1098">
            <v>60000000</v>
          </cell>
        </row>
        <row r="1099">
          <cell r="C1099">
            <v>38260</v>
          </cell>
          <cell r="D1099" t="str">
            <v>NhËp kho thµnh phÈm ®¸ xÝt =12000 m3</v>
          </cell>
          <cell r="E1099">
            <v>155</v>
          </cell>
          <cell r="F1099">
            <v>154</v>
          </cell>
          <cell r="G1099">
            <v>395289118</v>
          </cell>
        </row>
        <row r="1100">
          <cell r="C1100">
            <v>38260</v>
          </cell>
          <cell r="D1100" t="str">
            <v>XuÊt kho tiªu thô 16576 tÊn = 11432 m3</v>
          </cell>
          <cell r="E1100">
            <v>6321</v>
          </cell>
          <cell r="F1100">
            <v>155</v>
          </cell>
        </row>
        <row r="1101">
          <cell r="C1101">
            <v>38260</v>
          </cell>
          <cell r="D1101" t="str">
            <v>ChuyÓn VAT khÊu trõ sang ph¶i nép</v>
          </cell>
          <cell r="E1101">
            <v>3331</v>
          </cell>
          <cell r="F1101">
            <v>1331</v>
          </cell>
          <cell r="G1101">
            <v>27243996</v>
          </cell>
        </row>
        <row r="1102">
          <cell r="E1102" t="str">
            <v>tc</v>
          </cell>
        </row>
        <row r="1103">
          <cell r="D1103" t="str">
            <v>Céng ph¸t sinh th¸ng 09</v>
          </cell>
          <cell r="E1103" t="str">
            <v>tc</v>
          </cell>
        </row>
        <row r="1104">
          <cell r="D1104" t="str">
            <v>D­ cuèi th¸ng 09</v>
          </cell>
          <cell r="E1104" t="str">
            <v>tc</v>
          </cell>
        </row>
        <row r="1105">
          <cell r="E1105" t="str">
            <v>tc</v>
          </cell>
        </row>
        <row r="1106">
          <cell r="D1106" t="str">
            <v>Th¸ng 10/2004</v>
          </cell>
          <cell r="E1106" t="str">
            <v>tc</v>
          </cell>
        </row>
        <row r="1107">
          <cell r="E1107" t="str">
            <v>tc</v>
          </cell>
        </row>
        <row r="1108">
          <cell r="B1108">
            <v>54712</v>
          </cell>
          <cell r="C1108">
            <v>38261</v>
          </cell>
          <cell r="D1108" t="str">
            <v>XuÊt b¸n ®¸ xÝt Cty Ph­¬ng Trung</v>
          </cell>
          <cell r="E1108">
            <v>131</v>
          </cell>
          <cell r="F1108">
            <v>511</v>
          </cell>
          <cell r="G1108">
            <v>32000000</v>
          </cell>
        </row>
        <row r="1109">
          <cell r="C1109">
            <v>38261</v>
          </cell>
          <cell r="D1109" t="str">
            <v>ThuÕ VAT ph¶i nép</v>
          </cell>
          <cell r="E1109">
            <v>131</v>
          </cell>
          <cell r="F1109">
            <v>3331</v>
          </cell>
          <cell r="G1109">
            <v>1600000</v>
          </cell>
        </row>
        <row r="1110">
          <cell r="B1110">
            <v>54713</v>
          </cell>
          <cell r="C1110">
            <v>38262</v>
          </cell>
          <cell r="D1110" t="str">
            <v>XuÊt b¸n ®¸ xÝt cho Cty Quang Dòng</v>
          </cell>
          <cell r="E1110">
            <v>131</v>
          </cell>
          <cell r="F1110">
            <v>511</v>
          </cell>
          <cell r="G1110">
            <v>38000000</v>
          </cell>
        </row>
        <row r="1111">
          <cell r="C1111">
            <v>38262</v>
          </cell>
          <cell r="D1111" t="str">
            <v>ThuÕ VAT ph¶i nép</v>
          </cell>
          <cell r="E1111">
            <v>131</v>
          </cell>
          <cell r="F1111">
            <v>3331</v>
          </cell>
          <cell r="G1111">
            <v>1900000</v>
          </cell>
        </row>
        <row r="1112">
          <cell r="B1112" t="str">
            <v>pc</v>
          </cell>
          <cell r="C1112">
            <v>38262</v>
          </cell>
          <cell r="D1112" t="str">
            <v>NhËp kho nhiªn liÖu</v>
          </cell>
          <cell r="E1112">
            <v>152</v>
          </cell>
          <cell r="F1112">
            <v>111</v>
          </cell>
          <cell r="G1112">
            <v>5323200</v>
          </cell>
        </row>
        <row r="1113">
          <cell r="C1113">
            <v>38262</v>
          </cell>
          <cell r="D1113" t="str">
            <v>ThuÕ ®­îc khÊu trõ</v>
          </cell>
          <cell r="E1113">
            <v>1331</v>
          </cell>
          <cell r="F1113">
            <v>111</v>
          </cell>
          <cell r="G1113">
            <v>496800</v>
          </cell>
        </row>
        <row r="1114">
          <cell r="C1114">
            <v>38262</v>
          </cell>
          <cell r="D1114" t="str">
            <v>XuÊt NL phôc vô SX</v>
          </cell>
          <cell r="E1114">
            <v>154</v>
          </cell>
          <cell r="F1114">
            <v>152</v>
          </cell>
          <cell r="G1114">
            <v>5323200</v>
          </cell>
        </row>
        <row r="1115">
          <cell r="B1115" t="str">
            <v>pt</v>
          </cell>
          <cell r="C1115">
            <v>38262</v>
          </cell>
          <cell r="D1115" t="str">
            <v>Anh Hïng l¸i xe nép tiÒn tr¸ch nhiÖm</v>
          </cell>
          <cell r="E1115">
            <v>111</v>
          </cell>
          <cell r="F1115">
            <v>3388</v>
          </cell>
          <cell r="G1115">
            <v>15000000</v>
          </cell>
        </row>
        <row r="1116">
          <cell r="B1116">
            <v>54714</v>
          </cell>
          <cell r="C1116">
            <v>38263</v>
          </cell>
          <cell r="D1116" t="str">
            <v>XuÊt b¸n ®¸ xÝt cho Cty Quang Dòng</v>
          </cell>
          <cell r="E1116">
            <v>131</v>
          </cell>
          <cell r="F1116">
            <v>511</v>
          </cell>
          <cell r="G1116">
            <v>38000000</v>
          </cell>
        </row>
        <row r="1117">
          <cell r="C1117">
            <v>38263</v>
          </cell>
          <cell r="D1117" t="str">
            <v>ThuÕ VAT ph¶i nép</v>
          </cell>
          <cell r="E1117">
            <v>131</v>
          </cell>
          <cell r="F1117">
            <v>3331</v>
          </cell>
          <cell r="G1117">
            <v>1900000</v>
          </cell>
        </row>
        <row r="1118">
          <cell r="B1118">
            <v>54715</v>
          </cell>
          <cell r="C1118">
            <v>38264</v>
          </cell>
          <cell r="D1118" t="str">
            <v>XuÊt b¸n ®¸ xÝt cho Cty S¬n H¶i</v>
          </cell>
          <cell r="E1118">
            <v>131</v>
          </cell>
          <cell r="F1118">
            <v>511</v>
          </cell>
          <cell r="G1118">
            <v>26800000</v>
          </cell>
        </row>
        <row r="1119">
          <cell r="C1119">
            <v>38264</v>
          </cell>
          <cell r="D1119" t="str">
            <v>ThuÕ VAT ph¶i nép</v>
          </cell>
          <cell r="E1119">
            <v>131</v>
          </cell>
          <cell r="F1119">
            <v>3331</v>
          </cell>
          <cell r="G1119">
            <v>1340000</v>
          </cell>
        </row>
        <row r="1120">
          <cell r="B1120" t="str">
            <v>pc</v>
          </cell>
          <cell r="C1120">
            <v>38264</v>
          </cell>
          <cell r="D1120" t="str">
            <v>Thanh to¸n tiÒn in phiÕu vËn chuyÓn hµng</v>
          </cell>
          <cell r="E1120">
            <v>6422</v>
          </cell>
          <cell r="F1120">
            <v>111</v>
          </cell>
          <cell r="G1120">
            <v>1050000</v>
          </cell>
        </row>
        <row r="1121">
          <cell r="B1121" t="str">
            <v>pc</v>
          </cell>
          <cell r="C1121">
            <v>38264</v>
          </cell>
          <cell r="D1121" t="str">
            <v>Thanh to¸n tiÒn mua NL phô vô SX</v>
          </cell>
          <cell r="E1121">
            <v>154</v>
          </cell>
          <cell r="F1121">
            <v>111</v>
          </cell>
          <cell r="G1121">
            <v>731940</v>
          </cell>
        </row>
        <row r="1122">
          <cell r="C1122">
            <v>38264</v>
          </cell>
          <cell r="D1122" t="str">
            <v>ThuÕ ®­îc khÊu trõ</v>
          </cell>
          <cell r="E1122">
            <v>1331</v>
          </cell>
          <cell r="F1122">
            <v>111</v>
          </cell>
          <cell r="G1122">
            <v>68310</v>
          </cell>
        </row>
        <row r="1123">
          <cell r="B1123" t="str">
            <v>pc</v>
          </cell>
          <cell r="C1123">
            <v>38264</v>
          </cell>
          <cell r="D1123" t="str">
            <v>NhËp kho nhiªn liÖu</v>
          </cell>
          <cell r="E1123">
            <v>152</v>
          </cell>
          <cell r="F1123">
            <v>111</v>
          </cell>
          <cell r="G1123">
            <v>2661600</v>
          </cell>
        </row>
        <row r="1124">
          <cell r="C1124">
            <v>38264</v>
          </cell>
          <cell r="D1124" t="str">
            <v>ThuÕ ®­îc khÊu trõ</v>
          </cell>
          <cell r="E1124">
            <v>1331</v>
          </cell>
          <cell r="F1124">
            <v>111</v>
          </cell>
          <cell r="G1124">
            <v>248400</v>
          </cell>
        </row>
        <row r="1125">
          <cell r="C1125">
            <v>38264</v>
          </cell>
          <cell r="D1125" t="str">
            <v>XuÊt NL phôc vô SX</v>
          </cell>
          <cell r="E1125">
            <v>154</v>
          </cell>
          <cell r="F1125">
            <v>152</v>
          </cell>
          <cell r="G1125">
            <v>2661600</v>
          </cell>
        </row>
        <row r="1126">
          <cell r="B1126" t="str">
            <v>pc</v>
          </cell>
          <cell r="C1126">
            <v>38265</v>
          </cell>
          <cell r="D1126" t="str">
            <v>NhËp kho nhiªn liÖu</v>
          </cell>
          <cell r="E1126">
            <v>152</v>
          </cell>
          <cell r="F1126">
            <v>111</v>
          </cell>
          <cell r="G1126">
            <v>2750320</v>
          </cell>
        </row>
        <row r="1127">
          <cell r="C1127">
            <v>38265</v>
          </cell>
          <cell r="D1127" t="str">
            <v>ThuÕ ®­îc khÊu trõ</v>
          </cell>
          <cell r="E1127">
            <v>1331</v>
          </cell>
          <cell r="F1127">
            <v>111</v>
          </cell>
          <cell r="G1127">
            <v>256680</v>
          </cell>
        </row>
        <row r="1128">
          <cell r="C1128">
            <v>38265</v>
          </cell>
          <cell r="D1128" t="str">
            <v>XuÊt NL phôc vô SX</v>
          </cell>
          <cell r="E1128">
            <v>154</v>
          </cell>
          <cell r="F1128">
            <v>152</v>
          </cell>
          <cell r="G1128">
            <v>2750320</v>
          </cell>
        </row>
        <row r="1129">
          <cell r="B1129" t="str">
            <v>sæ nh</v>
          </cell>
          <cell r="C1129">
            <v>38266</v>
          </cell>
          <cell r="D1129" t="str">
            <v>Cty S¬n H¶i tr¶ tiÒn qua NH</v>
          </cell>
          <cell r="E1129">
            <v>112</v>
          </cell>
          <cell r="F1129">
            <v>131</v>
          </cell>
          <cell r="G1129">
            <v>80000000</v>
          </cell>
        </row>
        <row r="1130">
          <cell r="B1130" t="str">
            <v>pt</v>
          </cell>
          <cell r="C1130">
            <v>38266</v>
          </cell>
          <cell r="D1130" t="str">
            <v>TuyÕt rót tiÒn NH vÒ nhËp quü</v>
          </cell>
          <cell r="E1130">
            <v>111</v>
          </cell>
          <cell r="F1130">
            <v>112</v>
          </cell>
          <cell r="G1130">
            <v>80000000</v>
          </cell>
        </row>
        <row r="1131">
          <cell r="B1131">
            <v>54716</v>
          </cell>
          <cell r="C1131">
            <v>38267</v>
          </cell>
          <cell r="D1131" t="str">
            <v>XuÊt b¸n ®¸ xÝt cho Cty Quang Dòng</v>
          </cell>
          <cell r="E1131">
            <v>131</v>
          </cell>
          <cell r="F1131">
            <v>511</v>
          </cell>
          <cell r="G1131">
            <v>22000000</v>
          </cell>
        </row>
        <row r="1132">
          <cell r="C1132">
            <v>38267</v>
          </cell>
          <cell r="D1132" t="str">
            <v>ThuÕ VAT ph¶i nép</v>
          </cell>
          <cell r="E1132">
            <v>131</v>
          </cell>
          <cell r="F1132">
            <v>3331</v>
          </cell>
          <cell r="G1132">
            <v>1100000</v>
          </cell>
        </row>
        <row r="1133">
          <cell r="B1133">
            <v>54717</v>
          </cell>
          <cell r="C1133">
            <v>38267</v>
          </cell>
          <cell r="D1133" t="str">
            <v>XuÊt b¸n ®¸ xÝt Cty Ph­¬ng Trung</v>
          </cell>
          <cell r="E1133">
            <v>131</v>
          </cell>
          <cell r="F1133">
            <v>511</v>
          </cell>
          <cell r="G1133">
            <v>32000000</v>
          </cell>
        </row>
        <row r="1134">
          <cell r="C1134">
            <v>38267</v>
          </cell>
          <cell r="D1134" t="str">
            <v>ThuÕ VAT ph¶i nép</v>
          </cell>
          <cell r="E1134">
            <v>131</v>
          </cell>
          <cell r="F1134">
            <v>3331</v>
          </cell>
          <cell r="G1134">
            <v>1600000</v>
          </cell>
        </row>
        <row r="1135">
          <cell r="B1135">
            <v>54718</v>
          </cell>
          <cell r="C1135">
            <v>38267</v>
          </cell>
          <cell r="D1135" t="str">
            <v>XuÊt b¸n ®¸ xÝt cho Cty S¬n H¶i</v>
          </cell>
          <cell r="E1135">
            <v>131</v>
          </cell>
          <cell r="F1135">
            <v>511</v>
          </cell>
          <cell r="G1135">
            <v>22000000</v>
          </cell>
        </row>
        <row r="1136">
          <cell r="C1136">
            <v>38267</v>
          </cell>
          <cell r="D1136" t="str">
            <v>ThuÕ VAT ph¶i nép</v>
          </cell>
          <cell r="E1136">
            <v>131</v>
          </cell>
          <cell r="F1136">
            <v>3331</v>
          </cell>
          <cell r="G1136">
            <v>1100000</v>
          </cell>
        </row>
        <row r="1137">
          <cell r="B1137" t="str">
            <v>pc</v>
          </cell>
          <cell r="C1137">
            <v>38267</v>
          </cell>
          <cell r="D1137" t="str">
            <v>Thanh to¸n tiÒn mua vËt t­ phô tïng söa ch÷a</v>
          </cell>
          <cell r="E1137">
            <v>154</v>
          </cell>
          <cell r="F1137">
            <v>111</v>
          </cell>
          <cell r="G1137">
            <v>583000</v>
          </cell>
        </row>
        <row r="1138">
          <cell r="B1138" t="str">
            <v>pc</v>
          </cell>
          <cell r="C1138">
            <v>38267</v>
          </cell>
          <cell r="D1138" t="str">
            <v>Thanh to¸n tiÒn mua x¨ng + lÖ phÝ cÇu phµ</v>
          </cell>
          <cell r="E1138">
            <v>6422</v>
          </cell>
          <cell r="F1138">
            <v>111</v>
          </cell>
          <cell r="G1138">
            <v>1363943</v>
          </cell>
        </row>
        <row r="1139">
          <cell r="C1139">
            <v>38267</v>
          </cell>
          <cell r="D1139" t="str">
            <v>ThuÕ ®­îc khÊu trõ</v>
          </cell>
          <cell r="E1139">
            <v>1331</v>
          </cell>
          <cell r="F1139">
            <v>111</v>
          </cell>
          <cell r="G1139">
            <v>75057</v>
          </cell>
        </row>
        <row r="1140">
          <cell r="B1140" t="str">
            <v>pc</v>
          </cell>
          <cell r="C1140">
            <v>38268</v>
          </cell>
          <cell r="D1140" t="str">
            <v>NhËp kho nhiªn liÖu</v>
          </cell>
          <cell r="E1140">
            <v>152</v>
          </cell>
          <cell r="F1140">
            <v>111</v>
          </cell>
          <cell r="G1140">
            <v>1840940</v>
          </cell>
        </row>
        <row r="1141">
          <cell r="C1141">
            <v>38268</v>
          </cell>
          <cell r="D1141" t="str">
            <v>thuÕ ®­îc khÊu trõ</v>
          </cell>
          <cell r="E1141">
            <v>1331</v>
          </cell>
          <cell r="F1141">
            <v>111</v>
          </cell>
          <cell r="G1141">
            <v>171810</v>
          </cell>
        </row>
        <row r="1142">
          <cell r="C1142">
            <v>38268</v>
          </cell>
          <cell r="D1142" t="str">
            <v>XuÊt NL phôc vô SX</v>
          </cell>
          <cell r="E1142">
            <v>154</v>
          </cell>
          <cell r="F1142">
            <v>152</v>
          </cell>
          <cell r="G1142">
            <v>1840940</v>
          </cell>
        </row>
        <row r="1143">
          <cell r="B1143" t="str">
            <v>pc</v>
          </cell>
          <cell r="C1143">
            <v>38268</v>
          </cell>
          <cell r="D1143" t="str">
            <v>TT tiÒn mua nhiªn liÖu xe «t«</v>
          </cell>
          <cell r="E1143">
            <v>154</v>
          </cell>
          <cell r="F1143">
            <v>111</v>
          </cell>
          <cell r="G1143">
            <v>442727</v>
          </cell>
        </row>
        <row r="1144">
          <cell r="C1144">
            <v>38268</v>
          </cell>
          <cell r="D1144" t="str">
            <v>ThuÕ ®­îc khÊu trõ</v>
          </cell>
          <cell r="E1144">
            <v>1331</v>
          </cell>
          <cell r="F1144">
            <v>111</v>
          </cell>
          <cell r="G1144">
            <v>44273</v>
          </cell>
        </row>
        <row r="1145">
          <cell r="B1145" t="str">
            <v>pc</v>
          </cell>
          <cell r="C1145">
            <v>38269</v>
          </cell>
          <cell r="D1145" t="str">
            <v>Thanh to¸n tiÒn mua phô tïng SC xe «t« con</v>
          </cell>
          <cell r="E1145">
            <v>6422</v>
          </cell>
          <cell r="F1145">
            <v>111</v>
          </cell>
          <cell r="G1145">
            <v>3605300</v>
          </cell>
        </row>
        <row r="1146">
          <cell r="C1146">
            <v>38269</v>
          </cell>
          <cell r="D1146" t="str">
            <v>ThuÕ ®­îc khÊu trõ</v>
          </cell>
          <cell r="E1146">
            <v>1331</v>
          </cell>
          <cell r="F1146">
            <v>111</v>
          </cell>
          <cell r="G1146">
            <v>178000</v>
          </cell>
        </row>
        <row r="1147">
          <cell r="B1147" t="str">
            <v>pc</v>
          </cell>
          <cell r="C1147">
            <v>38269</v>
          </cell>
          <cell r="D1147" t="str">
            <v>Thanh to¸n tiÒnmua 02 lèp xe con VP</v>
          </cell>
          <cell r="E1147">
            <v>6422</v>
          </cell>
          <cell r="F1147">
            <v>111</v>
          </cell>
          <cell r="G1147">
            <v>1240000</v>
          </cell>
        </row>
        <row r="1148">
          <cell r="C1148">
            <v>38269</v>
          </cell>
          <cell r="D1148" t="str">
            <v>ThuÕ ®­îc khÊu trõ</v>
          </cell>
          <cell r="E1148">
            <v>1331</v>
          </cell>
          <cell r="F1148">
            <v>111</v>
          </cell>
          <cell r="G1148">
            <v>124000</v>
          </cell>
        </row>
        <row r="1149">
          <cell r="B1149" t="str">
            <v>pc</v>
          </cell>
          <cell r="C1149">
            <v>38270</v>
          </cell>
          <cell r="D1149" t="str">
            <v>NhËp kho nhiªn liÖu</v>
          </cell>
          <cell r="E1149">
            <v>152</v>
          </cell>
          <cell r="F1149">
            <v>111</v>
          </cell>
          <cell r="G1149">
            <v>4330778</v>
          </cell>
        </row>
        <row r="1150">
          <cell r="C1150">
            <v>38270</v>
          </cell>
          <cell r="D1150" t="str">
            <v>ThuÕ ®­îc khÊu trõ</v>
          </cell>
          <cell r="E1150">
            <v>1331</v>
          </cell>
          <cell r="F1150">
            <v>111</v>
          </cell>
          <cell r="G1150">
            <v>409222</v>
          </cell>
        </row>
        <row r="1151">
          <cell r="C1151">
            <v>38270</v>
          </cell>
          <cell r="D1151" t="str">
            <v>XuÊt NL phôc vô SX</v>
          </cell>
          <cell r="E1151">
            <v>154</v>
          </cell>
          <cell r="F1151">
            <v>152</v>
          </cell>
          <cell r="G1151">
            <v>4330778</v>
          </cell>
        </row>
        <row r="1152">
          <cell r="C1152">
            <v>38270</v>
          </cell>
          <cell r="D1152" t="str">
            <v>Mua ®¸ xÝt ®åi nhµ chÞ H¹nh</v>
          </cell>
          <cell r="E1152">
            <v>152</v>
          </cell>
          <cell r="F1152">
            <v>111</v>
          </cell>
          <cell r="G1152">
            <v>16560000</v>
          </cell>
        </row>
        <row r="1153">
          <cell r="B1153" t="str">
            <v>pc</v>
          </cell>
          <cell r="C1153">
            <v>38271</v>
          </cell>
          <cell r="D1153" t="str">
            <v>Thanh to¸n tiÒn tiÕp kh¸ch cña PG§</v>
          </cell>
          <cell r="E1153">
            <v>6422</v>
          </cell>
          <cell r="F1153">
            <v>111</v>
          </cell>
          <cell r="G1153">
            <v>1124000</v>
          </cell>
        </row>
        <row r="1154">
          <cell r="B1154" t="str">
            <v>sæ nh</v>
          </cell>
          <cell r="C1154">
            <v>38271</v>
          </cell>
          <cell r="D1154" t="str">
            <v>Cty Ph­¬ng Trung tr¶ tiÒn qua NH</v>
          </cell>
          <cell r="E1154">
            <v>112</v>
          </cell>
          <cell r="F1154">
            <v>131</v>
          </cell>
          <cell r="G1154">
            <v>100000000</v>
          </cell>
        </row>
        <row r="1155">
          <cell r="B1155" t="str">
            <v>sæ nh</v>
          </cell>
          <cell r="C1155">
            <v>38271</v>
          </cell>
          <cell r="D1155" t="str">
            <v>Mua 02 quyÓn sÐc</v>
          </cell>
          <cell r="E1155">
            <v>6422</v>
          </cell>
          <cell r="F1155">
            <v>112</v>
          </cell>
          <cell r="G1155">
            <v>10000</v>
          </cell>
        </row>
        <row r="1156">
          <cell r="B1156" t="str">
            <v>pt</v>
          </cell>
          <cell r="C1156">
            <v>38271</v>
          </cell>
          <cell r="D1156" t="str">
            <v>Rót tiÒn NH vÒ nhËp quü</v>
          </cell>
          <cell r="E1156">
            <v>111</v>
          </cell>
          <cell r="F1156">
            <v>112</v>
          </cell>
          <cell r="G1156">
            <v>100000000</v>
          </cell>
        </row>
        <row r="1157">
          <cell r="B1157">
            <v>54719</v>
          </cell>
          <cell r="C1157">
            <v>38271</v>
          </cell>
          <cell r="D1157" t="str">
            <v>XuÊt b¸n ®¸ xÝt cho Cty Ph­¬ng Trung</v>
          </cell>
          <cell r="E1157">
            <v>131</v>
          </cell>
          <cell r="F1157">
            <v>511</v>
          </cell>
          <cell r="G1157">
            <v>32000000</v>
          </cell>
        </row>
        <row r="1158">
          <cell r="C1158">
            <v>38271</v>
          </cell>
          <cell r="D1158" t="str">
            <v>ThuÕ VAT ph¶i nép</v>
          </cell>
          <cell r="E1158">
            <v>131</v>
          </cell>
          <cell r="F1158">
            <v>3331</v>
          </cell>
          <cell r="G1158">
            <v>1600000</v>
          </cell>
        </row>
        <row r="1159">
          <cell r="B1159" t="str">
            <v>pc</v>
          </cell>
          <cell r="C1159">
            <v>38272</v>
          </cell>
          <cell r="D1159" t="str">
            <v>NhËp kho nhiªn liÖu</v>
          </cell>
          <cell r="E1159">
            <v>152</v>
          </cell>
          <cell r="F1159">
            <v>111</v>
          </cell>
          <cell r="G1159">
            <v>2432350</v>
          </cell>
        </row>
        <row r="1160">
          <cell r="C1160">
            <v>38272</v>
          </cell>
          <cell r="D1160" t="str">
            <v>ThuÕ ®­îc khÊu trõ</v>
          </cell>
          <cell r="E1160">
            <v>1331</v>
          </cell>
          <cell r="F1160">
            <v>111</v>
          </cell>
          <cell r="G1160">
            <v>227400</v>
          </cell>
        </row>
        <row r="1161">
          <cell r="C1161">
            <v>38272</v>
          </cell>
          <cell r="D1161" t="str">
            <v>XuÊt NL phôc vô SX</v>
          </cell>
          <cell r="E1161">
            <v>154</v>
          </cell>
          <cell r="F1161">
            <v>152</v>
          </cell>
          <cell r="G1161">
            <v>2432350</v>
          </cell>
        </row>
        <row r="1162">
          <cell r="B1162">
            <v>54720</v>
          </cell>
          <cell r="C1162">
            <v>38273</v>
          </cell>
          <cell r="D1162" t="str">
            <v>XuÊt b¸n ®¸ xÝt Cty Ph­¬ng Trung</v>
          </cell>
          <cell r="E1162">
            <v>131</v>
          </cell>
          <cell r="F1162">
            <v>511</v>
          </cell>
          <cell r="G1162">
            <v>20000000</v>
          </cell>
        </row>
        <row r="1163">
          <cell r="C1163">
            <v>38273</v>
          </cell>
          <cell r="D1163" t="str">
            <v>ThuÕ VAT ph¶i nép</v>
          </cell>
          <cell r="E1163">
            <v>131</v>
          </cell>
          <cell r="F1163">
            <v>3331</v>
          </cell>
          <cell r="G1163">
            <v>1000000</v>
          </cell>
        </row>
        <row r="1164">
          <cell r="B1164" t="str">
            <v>pc</v>
          </cell>
          <cell r="C1164">
            <v>38274</v>
          </cell>
          <cell r="D1164" t="str">
            <v>Tr¶ tiÒn c­íc vËn t¶i  thuû XN 234</v>
          </cell>
          <cell r="E1164">
            <v>331</v>
          </cell>
          <cell r="F1164">
            <v>111</v>
          </cell>
          <cell r="G1164">
            <v>20000000</v>
          </cell>
        </row>
        <row r="1165">
          <cell r="B1165" t="str">
            <v>pc</v>
          </cell>
          <cell r="C1165">
            <v>38276</v>
          </cell>
          <cell r="D1165" t="str">
            <v>NhËp kho nhiªn liÖu</v>
          </cell>
          <cell r="E1165">
            <v>152</v>
          </cell>
          <cell r="F1165">
            <v>111</v>
          </cell>
          <cell r="G1165">
            <v>2478900</v>
          </cell>
        </row>
        <row r="1166">
          <cell r="C1166">
            <v>38276</v>
          </cell>
          <cell r="D1166" t="str">
            <v>ThuÕ ®­îc khÊu trõ</v>
          </cell>
          <cell r="E1166">
            <v>1331</v>
          </cell>
          <cell r="F1166">
            <v>111</v>
          </cell>
          <cell r="G1166">
            <v>232350</v>
          </cell>
        </row>
        <row r="1167">
          <cell r="C1167">
            <v>38276</v>
          </cell>
          <cell r="D1167" t="str">
            <v>XuÊt NL phôc vô SX</v>
          </cell>
          <cell r="E1167">
            <v>154</v>
          </cell>
          <cell r="F1167">
            <v>152</v>
          </cell>
          <cell r="G1167">
            <v>2478900</v>
          </cell>
        </row>
        <row r="1168">
          <cell r="B1168">
            <v>54721</v>
          </cell>
          <cell r="C1168">
            <v>38277</v>
          </cell>
          <cell r="D1168" t="str">
            <v>XuÊt b¸n ®¸ xÝt cho Cty Quang Dòng</v>
          </cell>
          <cell r="E1168">
            <v>131</v>
          </cell>
          <cell r="F1168">
            <v>511</v>
          </cell>
          <cell r="G1168">
            <v>22000000</v>
          </cell>
        </row>
        <row r="1169">
          <cell r="C1169">
            <v>38277</v>
          </cell>
          <cell r="D1169" t="str">
            <v>ThuÕ VAT ph¶i nép</v>
          </cell>
          <cell r="E1169">
            <v>131</v>
          </cell>
          <cell r="F1169">
            <v>3331</v>
          </cell>
          <cell r="G1169">
            <v>1100000</v>
          </cell>
        </row>
        <row r="1170">
          <cell r="B1170">
            <v>54722</v>
          </cell>
          <cell r="C1170">
            <v>38278</v>
          </cell>
          <cell r="D1170" t="str">
            <v>XuÊt b¸n ®¸ xÝt Cty Ph­¬ng Trung</v>
          </cell>
          <cell r="E1170">
            <v>131</v>
          </cell>
          <cell r="F1170">
            <v>511</v>
          </cell>
          <cell r="G1170">
            <v>32000000</v>
          </cell>
        </row>
        <row r="1171">
          <cell r="C1171">
            <v>38278</v>
          </cell>
          <cell r="D1171" t="str">
            <v>ThuÕ VAT ph¶i nép</v>
          </cell>
          <cell r="E1171">
            <v>131</v>
          </cell>
          <cell r="F1171">
            <v>3331</v>
          </cell>
          <cell r="G1171">
            <v>1600000</v>
          </cell>
        </row>
        <row r="1172">
          <cell r="B1172" t="str">
            <v>pc</v>
          </cell>
          <cell r="C1172">
            <v>38278</v>
          </cell>
          <cell r="D1172" t="str">
            <v>Nép tiÒn ®iÖn VP th¸ng9/04</v>
          </cell>
          <cell r="E1172">
            <v>6422</v>
          </cell>
          <cell r="F1172">
            <v>111</v>
          </cell>
          <cell r="G1172">
            <v>665830</v>
          </cell>
        </row>
        <row r="1173">
          <cell r="B1173" t="str">
            <v>pc</v>
          </cell>
          <cell r="C1173">
            <v>38278</v>
          </cell>
          <cell r="D1173" t="str">
            <v>Thanh to¸n tiÒn thuª xe ®i c«ng t¸c</v>
          </cell>
          <cell r="E1173">
            <v>6422</v>
          </cell>
          <cell r="F1173">
            <v>111</v>
          </cell>
          <cell r="G1173">
            <v>1142857</v>
          </cell>
        </row>
        <row r="1174">
          <cell r="C1174">
            <v>38278</v>
          </cell>
          <cell r="D1174" t="str">
            <v>ThuÕ ®­îc khÊu trõ</v>
          </cell>
          <cell r="E1174">
            <v>1331</v>
          </cell>
          <cell r="F1174">
            <v>111</v>
          </cell>
          <cell r="G1174">
            <v>57143</v>
          </cell>
        </row>
        <row r="1175">
          <cell r="B1175" t="str">
            <v>pc</v>
          </cell>
          <cell r="C1175">
            <v>38278</v>
          </cell>
          <cell r="D1175" t="str">
            <v>NhËp kho nhiªn liÖu</v>
          </cell>
          <cell r="E1175">
            <v>152</v>
          </cell>
          <cell r="F1175">
            <v>111</v>
          </cell>
          <cell r="G1175">
            <v>5589804</v>
          </cell>
        </row>
        <row r="1176">
          <cell r="C1176">
            <v>38278</v>
          </cell>
          <cell r="D1176" t="str">
            <v>ThuÕ ®­îc khÊu trõ</v>
          </cell>
          <cell r="E1176">
            <v>1331</v>
          </cell>
          <cell r="F1176">
            <v>111</v>
          </cell>
          <cell r="G1176">
            <v>521346</v>
          </cell>
        </row>
        <row r="1177">
          <cell r="C1177">
            <v>38278</v>
          </cell>
          <cell r="D1177" t="str">
            <v>XuÊt NL phôc vô SX</v>
          </cell>
          <cell r="E1177">
            <v>154</v>
          </cell>
          <cell r="F1177">
            <v>152</v>
          </cell>
          <cell r="G1177">
            <v>5589804</v>
          </cell>
        </row>
        <row r="1178">
          <cell r="B1178" t="str">
            <v>pc</v>
          </cell>
          <cell r="C1178">
            <v>38279</v>
          </cell>
          <cell r="D1178" t="str">
            <v>T¹m óng tr¶ tiÒn mua hµng Cty Phóc léc</v>
          </cell>
          <cell r="E1178">
            <v>331</v>
          </cell>
          <cell r="F1178">
            <v>111</v>
          </cell>
          <cell r="G1178">
            <v>70000000</v>
          </cell>
        </row>
        <row r="1179">
          <cell r="B1179">
            <v>54723</v>
          </cell>
          <cell r="C1179">
            <v>38281</v>
          </cell>
          <cell r="D1179" t="str">
            <v>XuÊt b¸n ®¸ xÝt Cty Ph­¬ng Trung</v>
          </cell>
          <cell r="E1179">
            <v>131</v>
          </cell>
          <cell r="F1179">
            <v>511</v>
          </cell>
          <cell r="G1179">
            <v>20000000</v>
          </cell>
        </row>
        <row r="1180">
          <cell r="C1180">
            <v>38281</v>
          </cell>
          <cell r="D1180" t="str">
            <v>ThuÕ VAT ph¶i nép</v>
          </cell>
          <cell r="E1180">
            <v>131</v>
          </cell>
          <cell r="F1180">
            <v>3331</v>
          </cell>
          <cell r="G1180">
            <v>1000000</v>
          </cell>
        </row>
        <row r="1181">
          <cell r="B1181">
            <v>54724</v>
          </cell>
          <cell r="C1181">
            <v>38281</v>
          </cell>
          <cell r="D1181" t="str">
            <v>XuÊt b¸n ®¸ xÝt cho Cty S¬n H¶i</v>
          </cell>
          <cell r="E1181">
            <v>131</v>
          </cell>
          <cell r="F1181">
            <v>511</v>
          </cell>
          <cell r="G1181">
            <v>24600000</v>
          </cell>
        </row>
        <row r="1182">
          <cell r="C1182">
            <v>38281</v>
          </cell>
          <cell r="D1182" t="str">
            <v>ThuÕ VAT ph¶i nép</v>
          </cell>
          <cell r="E1182">
            <v>131</v>
          </cell>
          <cell r="F1182">
            <v>3331</v>
          </cell>
          <cell r="G1182">
            <v>1230000</v>
          </cell>
        </row>
        <row r="1183">
          <cell r="B1183">
            <v>87701</v>
          </cell>
          <cell r="C1183">
            <v>38281</v>
          </cell>
          <cell r="D1183" t="str">
            <v>Mua bóa m¸y nghiÒn cy h¶i YÕn</v>
          </cell>
          <cell r="E1183">
            <v>154</v>
          </cell>
          <cell r="F1183">
            <v>331</v>
          </cell>
          <cell r="G1183">
            <v>12466300</v>
          </cell>
        </row>
        <row r="1184">
          <cell r="C1184">
            <v>38281</v>
          </cell>
          <cell r="D1184" t="str">
            <v>ThuÕ ®­îc khÊu trõ</v>
          </cell>
          <cell r="E1184">
            <v>1331</v>
          </cell>
          <cell r="F1184">
            <v>331</v>
          </cell>
          <cell r="G1184">
            <v>623700</v>
          </cell>
        </row>
        <row r="1185">
          <cell r="C1185">
            <v>38281</v>
          </cell>
          <cell r="D1185" t="str">
            <v>Mua ®¸ xÝt ®åi nhµ anh Khang</v>
          </cell>
          <cell r="E1185">
            <v>152</v>
          </cell>
          <cell r="F1185">
            <v>111</v>
          </cell>
          <cell r="G1185">
            <v>23320000</v>
          </cell>
        </row>
        <row r="1186">
          <cell r="B1186">
            <v>54725</v>
          </cell>
          <cell r="C1186">
            <v>38282</v>
          </cell>
          <cell r="D1186" t="str">
            <v>XuÊt b¸n ®¸ xÝt cho Cty S¬n H¶i</v>
          </cell>
          <cell r="E1186">
            <v>131</v>
          </cell>
          <cell r="F1186">
            <v>511</v>
          </cell>
          <cell r="G1186">
            <v>24000000</v>
          </cell>
        </row>
        <row r="1187">
          <cell r="C1187">
            <v>38282</v>
          </cell>
          <cell r="D1187" t="str">
            <v>ThuÕ VAT ph¶i nép</v>
          </cell>
          <cell r="E1187">
            <v>131</v>
          </cell>
          <cell r="F1187">
            <v>3331</v>
          </cell>
          <cell r="G1187">
            <v>1200000</v>
          </cell>
        </row>
        <row r="1188">
          <cell r="B1188">
            <v>54726</v>
          </cell>
          <cell r="C1188">
            <v>38282</v>
          </cell>
          <cell r="D1188" t="str">
            <v>XuÊt b¸n ®¸ xÝt cho Cty Quang Dòng</v>
          </cell>
          <cell r="E1188">
            <v>131</v>
          </cell>
          <cell r="F1188">
            <v>511</v>
          </cell>
          <cell r="G1188">
            <v>20000000</v>
          </cell>
        </row>
        <row r="1189">
          <cell r="C1189">
            <v>38282</v>
          </cell>
          <cell r="D1189" t="str">
            <v>ThuÕ VAT ph¶i nép</v>
          </cell>
          <cell r="E1189">
            <v>131</v>
          </cell>
          <cell r="F1189">
            <v>3331</v>
          </cell>
          <cell r="G1189">
            <v>1000000</v>
          </cell>
        </row>
        <row r="1190">
          <cell r="B1190" t="str">
            <v>pc</v>
          </cell>
          <cell r="C1190">
            <v>38282</v>
          </cell>
          <cell r="D1190" t="str">
            <v>Thanh to¸n tiÒn dÞc vô ®iÖn tho¹i</v>
          </cell>
          <cell r="E1190">
            <v>6422</v>
          </cell>
          <cell r="F1190">
            <v>111</v>
          </cell>
          <cell r="G1190">
            <v>109186</v>
          </cell>
        </row>
        <row r="1191">
          <cell r="C1191">
            <v>38282</v>
          </cell>
          <cell r="D1191" t="str">
            <v>ThuÕ ®­îc khÊu trõ</v>
          </cell>
          <cell r="E1191">
            <v>1331</v>
          </cell>
          <cell r="F1191">
            <v>111</v>
          </cell>
          <cell r="G1191">
            <v>10918</v>
          </cell>
        </row>
        <row r="1192">
          <cell r="B1192" t="str">
            <v>pt</v>
          </cell>
          <cell r="C1192">
            <v>38282</v>
          </cell>
          <cell r="D1192" t="str">
            <v>Cty Hoµng Nam tr¶ tiÒn hµng= tiÒn mÆt</v>
          </cell>
          <cell r="E1192">
            <v>111</v>
          </cell>
          <cell r="F1192">
            <v>131</v>
          </cell>
          <cell r="G1192">
            <v>60000000</v>
          </cell>
        </row>
        <row r="1193">
          <cell r="B1193" t="str">
            <v>pt</v>
          </cell>
          <cell r="C1193">
            <v>38283</v>
          </cell>
          <cell r="D1193" t="str">
            <v>Cty Quang Dòng tr¶ tiÒn hµng = tiÒn mÆt</v>
          </cell>
          <cell r="E1193">
            <v>111</v>
          </cell>
          <cell r="F1193">
            <v>131</v>
          </cell>
          <cell r="G1193">
            <v>50000000</v>
          </cell>
        </row>
        <row r="1194">
          <cell r="B1194" t="str">
            <v>pc</v>
          </cell>
          <cell r="C1194">
            <v>38283</v>
          </cell>
          <cell r="D1194" t="str">
            <v>NhËp kho nhiªn liÖu</v>
          </cell>
          <cell r="E1194">
            <v>152</v>
          </cell>
          <cell r="F1194">
            <v>111</v>
          </cell>
          <cell r="G1194">
            <v>5754806</v>
          </cell>
        </row>
        <row r="1195">
          <cell r="C1195">
            <v>38283</v>
          </cell>
          <cell r="D1195" t="str">
            <v>ThuÕ ®­îc khÊu trõ</v>
          </cell>
          <cell r="E1195">
            <v>1331</v>
          </cell>
          <cell r="F1195">
            <v>111</v>
          </cell>
          <cell r="G1195">
            <v>537194</v>
          </cell>
        </row>
        <row r="1196">
          <cell r="C1196">
            <v>38283</v>
          </cell>
          <cell r="D1196" t="str">
            <v>XuÊt NL phôc vô SX</v>
          </cell>
          <cell r="E1196">
            <v>154</v>
          </cell>
          <cell r="F1196">
            <v>152</v>
          </cell>
          <cell r="G1196">
            <v>5754806</v>
          </cell>
        </row>
        <row r="1197">
          <cell r="B1197" t="str">
            <v>pc</v>
          </cell>
          <cell r="C1197">
            <v>38283</v>
          </cell>
          <cell r="D1197" t="str">
            <v>NhËp kho nhiªn liÖu</v>
          </cell>
          <cell r="E1197">
            <v>152</v>
          </cell>
          <cell r="F1197">
            <v>111</v>
          </cell>
          <cell r="G1197">
            <v>22180000</v>
          </cell>
        </row>
        <row r="1198">
          <cell r="C1198">
            <v>38283</v>
          </cell>
          <cell r="D1198" t="str">
            <v>ThuÕ ®­îc khÊu trõ</v>
          </cell>
          <cell r="E1198">
            <v>1331</v>
          </cell>
          <cell r="F1198">
            <v>111</v>
          </cell>
          <cell r="G1198">
            <v>2070000</v>
          </cell>
        </row>
        <row r="1199">
          <cell r="C1199">
            <v>38283</v>
          </cell>
          <cell r="D1199" t="str">
            <v>XuÊt NL phôc vô SX</v>
          </cell>
          <cell r="E1199">
            <v>154</v>
          </cell>
          <cell r="F1199">
            <v>152</v>
          </cell>
          <cell r="G1199">
            <v>22180000</v>
          </cell>
        </row>
        <row r="1200">
          <cell r="B1200">
            <v>54727</v>
          </cell>
          <cell r="C1200">
            <v>38283</v>
          </cell>
          <cell r="D1200" t="str">
            <v>XuÊt b¸n ®¸ xÝt cho Cty S¬n H¶i</v>
          </cell>
          <cell r="E1200">
            <v>131</v>
          </cell>
          <cell r="F1200">
            <v>511</v>
          </cell>
          <cell r="G1200">
            <v>22000000</v>
          </cell>
        </row>
        <row r="1201">
          <cell r="C1201">
            <v>38283</v>
          </cell>
          <cell r="D1201" t="str">
            <v>ThuÕ VAT ph¶i nép</v>
          </cell>
          <cell r="E1201">
            <v>131</v>
          </cell>
          <cell r="F1201">
            <v>3331</v>
          </cell>
          <cell r="G1201">
            <v>1100000</v>
          </cell>
        </row>
        <row r="1202">
          <cell r="B1202" t="str">
            <v>pc</v>
          </cell>
          <cell r="C1202">
            <v>38284</v>
          </cell>
          <cell r="D1202" t="str">
            <v>Thanh to¸n tiÒn mua NL phô vô SX</v>
          </cell>
          <cell r="E1202">
            <v>154</v>
          </cell>
          <cell r="F1202">
            <v>111</v>
          </cell>
          <cell r="G1202">
            <v>177440</v>
          </cell>
        </row>
        <row r="1203">
          <cell r="C1203">
            <v>38284</v>
          </cell>
          <cell r="D1203" t="str">
            <v>thuÕ ®­îc khÊu trõ</v>
          </cell>
          <cell r="E1203">
            <v>1331</v>
          </cell>
          <cell r="F1203">
            <v>111</v>
          </cell>
          <cell r="G1203">
            <v>16560</v>
          </cell>
        </row>
        <row r="1204">
          <cell r="B1204" t="str">
            <v>sæ nh</v>
          </cell>
          <cell r="C1204">
            <v>38285</v>
          </cell>
          <cell r="D1204" t="str">
            <v>Cty Ph­¬ng Trung tr¶ tiÒn qua NH</v>
          </cell>
          <cell r="E1204">
            <v>112</v>
          </cell>
          <cell r="F1204">
            <v>131</v>
          </cell>
          <cell r="G1204">
            <v>100000000</v>
          </cell>
        </row>
        <row r="1205">
          <cell r="B1205" t="str">
            <v>pt</v>
          </cell>
          <cell r="C1205">
            <v>38285</v>
          </cell>
          <cell r="D1205" t="str">
            <v>TuyÕt rót tiÒn NH vÒ nhËp quü</v>
          </cell>
          <cell r="E1205">
            <v>111</v>
          </cell>
          <cell r="F1205">
            <v>112</v>
          </cell>
          <cell r="G1205">
            <v>100000000</v>
          </cell>
        </row>
        <row r="1206">
          <cell r="B1206" t="str">
            <v>pc</v>
          </cell>
          <cell r="C1206">
            <v>38285</v>
          </cell>
          <cell r="D1206" t="str">
            <v>Thanh to¸n tiÒn qu¶ng c¸o + mua VPP</v>
          </cell>
          <cell r="E1206">
            <v>6422</v>
          </cell>
          <cell r="F1206">
            <v>111</v>
          </cell>
          <cell r="G1206">
            <v>2411819</v>
          </cell>
        </row>
        <row r="1207">
          <cell r="C1207">
            <v>38285</v>
          </cell>
          <cell r="D1207" t="str">
            <v>ThuÕ ®­îc khÊu trõ</v>
          </cell>
          <cell r="E1207">
            <v>1331</v>
          </cell>
          <cell r="F1207">
            <v>111</v>
          </cell>
          <cell r="G1207">
            <v>218181</v>
          </cell>
        </row>
        <row r="1208">
          <cell r="B1208">
            <v>54728</v>
          </cell>
          <cell r="C1208">
            <v>38285</v>
          </cell>
          <cell r="D1208" t="str">
            <v>XuÊt b¸n ®¸ xÝt Cty Ph­¬ng Trung</v>
          </cell>
          <cell r="E1208">
            <v>131</v>
          </cell>
          <cell r="F1208">
            <v>511</v>
          </cell>
          <cell r="G1208">
            <v>32000000</v>
          </cell>
        </row>
        <row r="1209">
          <cell r="C1209">
            <v>38285</v>
          </cell>
          <cell r="D1209" t="str">
            <v>ThuÕ VAT ph¶i nép</v>
          </cell>
          <cell r="E1209">
            <v>131</v>
          </cell>
          <cell r="F1209">
            <v>3331</v>
          </cell>
          <cell r="G1209">
            <v>1600000</v>
          </cell>
        </row>
        <row r="1210">
          <cell r="B1210" t="str">
            <v>pc</v>
          </cell>
          <cell r="C1210">
            <v>38286</v>
          </cell>
          <cell r="D1210" t="str">
            <v>Thanh to¸n tiÒn thuª xe ®i c«ng t¸c</v>
          </cell>
          <cell r="E1210">
            <v>6422</v>
          </cell>
          <cell r="F1210">
            <v>111</v>
          </cell>
          <cell r="G1210">
            <v>552381</v>
          </cell>
        </row>
        <row r="1211">
          <cell r="C1211">
            <v>38286</v>
          </cell>
          <cell r="D1211" t="str">
            <v>ThuÕ ®­îc khÊu trõ</v>
          </cell>
          <cell r="E1211">
            <v>1331</v>
          </cell>
          <cell r="F1211">
            <v>111</v>
          </cell>
          <cell r="G1211">
            <v>27619</v>
          </cell>
        </row>
        <row r="1212">
          <cell r="B1212" t="str">
            <v>pc</v>
          </cell>
          <cell r="C1212">
            <v>38286</v>
          </cell>
          <cell r="D1212" t="str">
            <v>Thanh to¸n tiÒn d®iÖn tho¹i thÎ KVP</v>
          </cell>
          <cell r="E1212">
            <v>6422</v>
          </cell>
          <cell r="F1212">
            <v>111</v>
          </cell>
          <cell r="G1212">
            <v>454545</v>
          </cell>
        </row>
        <row r="1213">
          <cell r="C1213">
            <v>38286</v>
          </cell>
          <cell r="D1213" t="str">
            <v>ThuÕ ®­îc khÊu trõ</v>
          </cell>
          <cell r="E1213">
            <v>1331</v>
          </cell>
          <cell r="F1213">
            <v>111</v>
          </cell>
          <cell r="G1213">
            <v>45455</v>
          </cell>
        </row>
        <row r="1214">
          <cell r="B1214" t="str">
            <v>pc</v>
          </cell>
          <cell r="C1214">
            <v>38287</v>
          </cell>
          <cell r="D1214" t="str">
            <v>Thanh to¸n tiÒn muò©­ng xe con</v>
          </cell>
          <cell r="E1214">
            <v>6422</v>
          </cell>
          <cell r="F1214">
            <v>111</v>
          </cell>
          <cell r="G1214">
            <v>640900</v>
          </cell>
        </row>
        <row r="1215">
          <cell r="C1215">
            <v>38287</v>
          </cell>
          <cell r="D1215" t="str">
            <v>ThuÕ ®­îc khÊu trõ</v>
          </cell>
          <cell r="E1215">
            <v>1331</v>
          </cell>
          <cell r="F1215">
            <v>111</v>
          </cell>
          <cell r="G1215">
            <v>59100</v>
          </cell>
        </row>
        <row r="1216">
          <cell r="B1216" t="str">
            <v>pt</v>
          </cell>
          <cell r="C1216">
            <v>38287</v>
          </cell>
          <cell r="D1216" t="str">
            <v>Cty S¬n H¶i tr¶ tiÒn hµng = tiÒn mÆt</v>
          </cell>
          <cell r="E1216">
            <v>111</v>
          </cell>
          <cell r="F1216">
            <v>131</v>
          </cell>
          <cell r="G1216">
            <v>78000000</v>
          </cell>
        </row>
        <row r="1217">
          <cell r="B1217" t="str">
            <v>pc</v>
          </cell>
          <cell r="C1217">
            <v>38287</v>
          </cell>
          <cell r="D1217" t="str">
            <v xml:space="preserve">Mua s¸ch thuÕ </v>
          </cell>
          <cell r="E1217">
            <v>6422</v>
          </cell>
          <cell r="F1217">
            <v>111</v>
          </cell>
          <cell r="G1217">
            <v>80000</v>
          </cell>
        </row>
        <row r="1218">
          <cell r="B1218" t="str">
            <v>pc</v>
          </cell>
          <cell r="C1218">
            <v>38287</v>
          </cell>
          <cell r="D1218" t="str">
            <v>Tr¶ tiÒn mua bóa Cty H¶i YÕn</v>
          </cell>
          <cell r="E1218">
            <v>331</v>
          </cell>
          <cell r="F1218">
            <v>111</v>
          </cell>
          <cell r="G1218">
            <v>5000000</v>
          </cell>
        </row>
        <row r="1219">
          <cell r="B1219" t="str">
            <v>Pc</v>
          </cell>
          <cell r="C1219">
            <v>38287</v>
          </cell>
          <cell r="D1219" t="str">
            <v>NhËp kho nhiªn liÖu</v>
          </cell>
          <cell r="E1219">
            <v>152</v>
          </cell>
          <cell r="F1219">
            <v>111</v>
          </cell>
          <cell r="G1219">
            <v>6764900</v>
          </cell>
        </row>
        <row r="1220">
          <cell r="C1220">
            <v>38287</v>
          </cell>
          <cell r="D1220" t="str">
            <v>ThuÕ ®­îc khÊu trõ</v>
          </cell>
          <cell r="E1220">
            <v>1331</v>
          </cell>
          <cell r="F1220">
            <v>111</v>
          </cell>
          <cell r="G1220">
            <v>631350</v>
          </cell>
        </row>
        <row r="1221">
          <cell r="C1221">
            <v>38287</v>
          </cell>
          <cell r="D1221" t="str">
            <v>XuÊt NL phôc vô SX</v>
          </cell>
          <cell r="E1221">
            <v>154</v>
          </cell>
          <cell r="F1221">
            <v>152</v>
          </cell>
          <cell r="G1221">
            <v>6764900</v>
          </cell>
        </row>
        <row r="1222">
          <cell r="B1222" t="str">
            <v>pc</v>
          </cell>
          <cell r="C1222">
            <v>38288</v>
          </cell>
          <cell r="D1222" t="str">
            <v>Tr¶ tiÒn c­íc ®iÖn tho¹i thÎ PG§</v>
          </cell>
          <cell r="E1222">
            <v>6422</v>
          </cell>
          <cell r="F1222">
            <v>111</v>
          </cell>
          <cell r="G1222">
            <v>454545</v>
          </cell>
        </row>
        <row r="1223">
          <cell r="C1223">
            <v>38288</v>
          </cell>
          <cell r="D1223" t="str">
            <v>ThuÕ ®­îc khÊu trõ</v>
          </cell>
          <cell r="E1223">
            <v>1331</v>
          </cell>
          <cell r="F1223">
            <v>111</v>
          </cell>
          <cell r="G1223">
            <v>45455</v>
          </cell>
        </row>
        <row r="1224">
          <cell r="B1224" t="str">
            <v>pc</v>
          </cell>
          <cell r="C1224">
            <v>38288</v>
          </cell>
          <cell r="D1224" t="str">
            <v>Nép tiÒn ®iÖn tho¹i bµn VP th¸ng 9/04</v>
          </cell>
          <cell r="E1224">
            <v>6422</v>
          </cell>
          <cell r="F1224">
            <v>111</v>
          </cell>
          <cell r="G1224">
            <v>1618714</v>
          </cell>
        </row>
        <row r="1225">
          <cell r="C1225">
            <v>38288</v>
          </cell>
          <cell r="D1225" t="str">
            <v>ThuÕ ®­îc khÊu trõ</v>
          </cell>
          <cell r="E1225">
            <v>1331</v>
          </cell>
          <cell r="F1225">
            <v>111</v>
          </cell>
          <cell r="G1225">
            <v>111390</v>
          </cell>
        </row>
        <row r="1226">
          <cell r="B1226" t="str">
            <v>pc</v>
          </cell>
          <cell r="C1226">
            <v>38288</v>
          </cell>
          <cell r="D1226" t="str">
            <v>Thanh to¸n tiÒn mua x¨ng + lÖ phÝ cÇu phµ</v>
          </cell>
          <cell r="E1226">
            <v>6422</v>
          </cell>
          <cell r="F1226">
            <v>111</v>
          </cell>
          <cell r="G1226">
            <v>769217</v>
          </cell>
        </row>
        <row r="1227">
          <cell r="C1227">
            <v>38288</v>
          </cell>
          <cell r="D1227" t="str">
            <v>ThuÕ ®­îc khÊu trõ</v>
          </cell>
          <cell r="E1227">
            <v>1331</v>
          </cell>
          <cell r="F1227">
            <v>111</v>
          </cell>
          <cell r="G1227">
            <v>66783</v>
          </cell>
        </row>
        <row r="1228">
          <cell r="B1228" t="str">
            <v>pc</v>
          </cell>
          <cell r="C1228">
            <v>38288</v>
          </cell>
          <cell r="D1228" t="str">
            <v>NhËp kho nhiªn liÖu</v>
          </cell>
          <cell r="E1228">
            <v>152</v>
          </cell>
          <cell r="F1228">
            <v>111</v>
          </cell>
          <cell r="G1228">
            <v>1832620</v>
          </cell>
        </row>
        <row r="1229">
          <cell r="C1229">
            <v>38288</v>
          </cell>
          <cell r="D1229" t="str">
            <v>ThuÕ ®­îc khÊu trõ</v>
          </cell>
          <cell r="E1229">
            <v>1331</v>
          </cell>
          <cell r="F1229">
            <v>111</v>
          </cell>
          <cell r="G1229">
            <v>172880</v>
          </cell>
        </row>
        <row r="1230">
          <cell r="C1230">
            <v>38288</v>
          </cell>
          <cell r="D1230" t="str">
            <v>XuÊt NL phôc vô SX</v>
          </cell>
          <cell r="E1230">
            <v>154</v>
          </cell>
          <cell r="F1230">
            <v>152</v>
          </cell>
          <cell r="G1230">
            <v>1832620</v>
          </cell>
        </row>
        <row r="1231">
          <cell r="B1231" t="str">
            <v>pc</v>
          </cell>
          <cell r="C1231">
            <v>38289</v>
          </cell>
          <cell r="D1231" t="str">
            <v>NhËp kho nhiªn liÖu</v>
          </cell>
          <cell r="E1231">
            <v>152</v>
          </cell>
          <cell r="F1231">
            <v>111</v>
          </cell>
          <cell r="G1231">
            <v>1109000</v>
          </cell>
        </row>
        <row r="1232">
          <cell r="C1232">
            <v>38289</v>
          </cell>
          <cell r="D1232" t="str">
            <v>ThuÕ ®­îc khÊu trõ</v>
          </cell>
          <cell r="E1232">
            <v>1331</v>
          </cell>
          <cell r="F1232">
            <v>111</v>
          </cell>
          <cell r="G1232">
            <v>103500</v>
          </cell>
        </row>
        <row r="1233">
          <cell r="C1233">
            <v>38289</v>
          </cell>
          <cell r="D1233" t="str">
            <v>XuÊt NL phôc vô SX</v>
          </cell>
          <cell r="E1233">
            <v>154</v>
          </cell>
          <cell r="F1233">
            <v>152</v>
          </cell>
          <cell r="G1233">
            <v>1109000</v>
          </cell>
        </row>
        <row r="1234">
          <cell r="B1234">
            <v>54729</v>
          </cell>
          <cell r="C1234">
            <v>38289</v>
          </cell>
          <cell r="D1234" t="str">
            <v>XuÊt b¸n ®¸ xÝt cho Cty Quang Dòng</v>
          </cell>
          <cell r="E1234">
            <v>131</v>
          </cell>
          <cell r="F1234">
            <v>511</v>
          </cell>
          <cell r="G1234">
            <v>12480000</v>
          </cell>
        </row>
        <row r="1235">
          <cell r="C1235">
            <v>38289</v>
          </cell>
          <cell r="D1235" t="str">
            <v>ThuÕ VAT ph¶i nép</v>
          </cell>
          <cell r="E1235">
            <v>131</v>
          </cell>
          <cell r="F1235">
            <v>3331</v>
          </cell>
          <cell r="G1235">
            <v>624000</v>
          </cell>
        </row>
        <row r="1236">
          <cell r="B1236">
            <v>54730</v>
          </cell>
          <cell r="C1236">
            <v>38289</v>
          </cell>
          <cell r="D1236" t="str">
            <v>XuÊt b¸n ®¸ xÝt Cty Ph­¬ng Trung</v>
          </cell>
          <cell r="E1236">
            <v>131</v>
          </cell>
          <cell r="F1236">
            <v>511</v>
          </cell>
          <cell r="G1236">
            <v>44640000</v>
          </cell>
        </row>
        <row r="1237">
          <cell r="C1237">
            <v>38289</v>
          </cell>
          <cell r="D1237" t="str">
            <v>ThuÕ VAT ph¶i nép</v>
          </cell>
          <cell r="E1237">
            <v>131</v>
          </cell>
          <cell r="F1237">
            <v>3331</v>
          </cell>
          <cell r="G1237">
            <v>2232000</v>
          </cell>
        </row>
        <row r="1238">
          <cell r="B1238">
            <v>54731</v>
          </cell>
          <cell r="C1238">
            <v>38290</v>
          </cell>
          <cell r="D1238" t="str">
            <v>XuÊt b¸n ®¸ xÝt cho Cty S¬n H¶i</v>
          </cell>
          <cell r="E1238">
            <v>131</v>
          </cell>
          <cell r="F1238">
            <v>511</v>
          </cell>
          <cell r="G1238">
            <v>26800000</v>
          </cell>
        </row>
        <row r="1239">
          <cell r="C1239">
            <v>38290</v>
          </cell>
          <cell r="D1239" t="str">
            <v>ThuÕ VAT ph¶i nép</v>
          </cell>
          <cell r="E1239">
            <v>131</v>
          </cell>
          <cell r="F1239">
            <v>3331</v>
          </cell>
          <cell r="G1239">
            <v>1340000</v>
          </cell>
        </row>
        <row r="1240">
          <cell r="B1240" t="str">
            <v>pc</v>
          </cell>
          <cell r="C1240">
            <v>38290</v>
          </cell>
          <cell r="D1240" t="str">
            <v>Thanh to¸n tiÒn mua x¨ng xe con</v>
          </cell>
          <cell r="E1240">
            <v>6422</v>
          </cell>
          <cell r="F1240">
            <v>111</v>
          </cell>
          <cell r="G1240">
            <v>294814</v>
          </cell>
        </row>
        <row r="1241">
          <cell r="C1241">
            <v>38290</v>
          </cell>
          <cell r="D1241" t="str">
            <v>ThuÕ ®­îc khÊu trõ</v>
          </cell>
          <cell r="E1241">
            <v>1331</v>
          </cell>
          <cell r="F1241">
            <v>111</v>
          </cell>
          <cell r="G1241">
            <v>27186</v>
          </cell>
        </row>
        <row r="1242">
          <cell r="B1242" t="str">
            <v>pc</v>
          </cell>
          <cell r="C1242">
            <v>38290</v>
          </cell>
          <cell r="D1242" t="str">
            <v>Thanh to¸n tiÒn mua dÇu xe «t«</v>
          </cell>
          <cell r="E1242">
            <v>154</v>
          </cell>
          <cell r="F1242">
            <v>111</v>
          </cell>
          <cell r="G1242">
            <v>1928520</v>
          </cell>
        </row>
        <row r="1243">
          <cell r="C1243">
            <v>38290</v>
          </cell>
          <cell r="D1243" t="str">
            <v>ThuÕ ®­îc khÊu trõ</v>
          </cell>
          <cell r="E1243">
            <v>1331</v>
          </cell>
          <cell r="F1243">
            <v>111</v>
          </cell>
          <cell r="G1243">
            <v>235980</v>
          </cell>
        </row>
        <row r="1244">
          <cell r="B1244" t="str">
            <v>pc</v>
          </cell>
          <cell r="C1244">
            <v>38290</v>
          </cell>
          <cell r="D1244" t="str">
            <v>thanh to¸n tiÒn c­íc ®iÖn tho¹i c«ng tr­êng</v>
          </cell>
          <cell r="E1244">
            <v>154</v>
          </cell>
          <cell r="F1244">
            <v>111</v>
          </cell>
          <cell r="G1244">
            <v>363007</v>
          </cell>
        </row>
        <row r="1245">
          <cell r="C1245">
            <v>38290</v>
          </cell>
          <cell r="D1245" t="str">
            <v>ThuÕ ®­îc khÊu trõ</v>
          </cell>
          <cell r="E1245">
            <v>1331</v>
          </cell>
          <cell r="F1245">
            <v>111</v>
          </cell>
          <cell r="G1245">
            <v>36301</v>
          </cell>
        </row>
        <row r="1246">
          <cell r="B1246" t="str">
            <v>pc</v>
          </cell>
          <cell r="C1246">
            <v>38290</v>
          </cell>
          <cell r="D1246" t="str">
            <v>Thanh to¸n tiÒn lÖ phÝ rãt hµng qua c¶ng</v>
          </cell>
          <cell r="E1246">
            <v>6421</v>
          </cell>
          <cell r="F1246">
            <v>111</v>
          </cell>
          <cell r="G1246">
            <v>34497075</v>
          </cell>
        </row>
        <row r="1247">
          <cell r="C1247">
            <v>38290</v>
          </cell>
          <cell r="D1247" t="str">
            <v>ThuÕ ®­îc khÊu trõ</v>
          </cell>
          <cell r="E1247">
            <v>1331</v>
          </cell>
          <cell r="F1247">
            <v>111</v>
          </cell>
          <cell r="G1247">
            <v>3449707</v>
          </cell>
        </row>
        <row r="1248">
          <cell r="B1248" t="str">
            <v>pc</v>
          </cell>
          <cell r="C1248">
            <v>38290</v>
          </cell>
          <cell r="D1248" t="str">
            <v>T to¸n tiÒn lÖ phÝ rãt hµng qua c¶ng T9/04</v>
          </cell>
          <cell r="E1248">
            <v>6421</v>
          </cell>
          <cell r="F1248">
            <v>111</v>
          </cell>
          <cell r="G1248">
            <v>37672590</v>
          </cell>
        </row>
        <row r="1249">
          <cell r="C1249">
            <v>38290</v>
          </cell>
          <cell r="D1249" t="str">
            <v>ThuÕ ®­îc khÊu trõ</v>
          </cell>
          <cell r="E1249">
            <v>1331</v>
          </cell>
          <cell r="F1249">
            <v>111</v>
          </cell>
          <cell r="G1249">
            <v>3767410</v>
          </cell>
        </row>
        <row r="1250">
          <cell r="B1250">
            <v>37905</v>
          </cell>
          <cell r="C1250">
            <v>38290</v>
          </cell>
          <cell r="D1250" t="str">
            <v xml:space="preserve"> Mua c­íc BX, VT ®Êt th¶i Cty Phóc Léc</v>
          </cell>
          <cell r="E1250">
            <v>154</v>
          </cell>
          <cell r="F1250">
            <v>331</v>
          </cell>
          <cell r="G1250">
            <v>70944000</v>
          </cell>
        </row>
        <row r="1251">
          <cell r="C1251">
            <v>38290</v>
          </cell>
          <cell r="D1251" t="str">
            <v>ThuÕ ®­îc khÊu trõ</v>
          </cell>
          <cell r="E1251">
            <v>1331</v>
          </cell>
          <cell r="F1251">
            <v>331</v>
          </cell>
          <cell r="G1251">
            <v>3547200</v>
          </cell>
        </row>
        <row r="1252">
          <cell r="B1252">
            <v>37906</v>
          </cell>
          <cell r="C1252">
            <v>38290</v>
          </cell>
          <cell r="D1252" t="str">
            <v xml:space="preserve"> Mua vËt t­ phô tïng söa ch÷a Cty Phóc léc</v>
          </cell>
          <cell r="E1252">
            <v>154</v>
          </cell>
          <cell r="F1252">
            <v>331</v>
          </cell>
          <cell r="G1252">
            <v>21040000</v>
          </cell>
        </row>
        <row r="1253">
          <cell r="C1253">
            <v>38290</v>
          </cell>
          <cell r="D1253" t="str">
            <v>ThuÕ ®ù¬c khÊu trõ</v>
          </cell>
          <cell r="E1253">
            <v>1331</v>
          </cell>
          <cell r="F1253">
            <v>331</v>
          </cell>
          <cell r="G1253">
            <v>2104000</v>
          </cell>
        </row>
        <row r="1254">
          <cell r="B1254">
            <v>37907</v>
          </cell>
          <cell r="C1254">
            <v>38290</v>
          </cell>
          <cell r="D1254" t="str">
            <v>Mua vËt t­ phô tïng Cty Phóc léc</v>
          </cell>
          <cell r="E1254">
            <v>154</v>
          </cell>
          <cell r="F1254">
            <v>331</v>
          </cell>
          <cell r="G1254">
            <v>43851000</v>
          </cell>
        </row>
        <row r="1255">
          <cell r="C1255">
            <v>38290</v>
          </cell>
          <cell r="D1255" t="str">
            <v>ThuÕ ®­îc khÊu trõ</v>
          </cell>
          <cell r="E1255">
            <v>1331</v>
          </cell>
          <cell r="F1255">
            <v>111</v>
          </cell>
          <cell r="G1255">
            <v>2192550</v>
          </cell>
        </row>
        <row r="1256">
          <cell r="B1256" t="str">
            <v>pc</v>
          </cell>
          <cell r="C1256">
            <v>38290</v>
          </cell>
          <cell r="D1256" t="str">
            <v>TT tiÒn hµng Cty Phóc Léc</v>
          </cell>
          <cell r="E1256">
            <v>331</v>
          </cell>
          <cell r="F1256">
            <v>111</v>
          </cell>
          <cell r="G1256">
            <v>93678750</v>
          </cell>
        </row>
        <row r="1257">
          <cell r="C1257">
            <v>38290</v>
          </cell>
          <cell r="D1257" t="str">
            <v>Mua ®¸ xÝt ®åi nhµ «ng Nµng</v>
          </cell>
          <cell r="E1257">
            <v>152</v>
          </cell>
          <cell r="F1257">
            <v>111</v>
          </cell>
          <cell r="G1257">
            <v>17040000</v>
          </cell>
        </row>
        <row r="1258">
          <cell r="B1258" t="str">
            <v>pc</v>
          </cell>
          <cell r="C1258">
            <v>38291</v>
          </cell>
          <cell r="D1258" t="str">
            <v>NhËp kho nhiªn liÖu</v>
          </cell>
          <cell r="E1258">
            <v>152</v>
          </cell>
          <cell r="F1258">
            <v>111</v>
          </cell>
          <cell r="G1258">
            <v>13308000</v>
          </cell>
        </row>
        <row r="1259">
          <cell r="C1259">
            <v>38291</v>
          </cell>
          <cell r="D1259" t="str">
            <v>ThuÕ ®­îc khÊu trõ</v>
          </cell>
          <cell r="E1259">
            <v>1331</v>
          </cell>
          <cell r="F1259">
            <v>111</v>
          </cell>
          <cell r="G1259">
            <v>1242000</v>
          </cell>
        </row>
        <row r="1260">
          <cell r="C1260">
            <v>38291</v>
          </cell>
          <cell r="D1260" t="str">
            <v>XuÊt NL phôc vô SX</v>
          </cell>
          <cell r="E1260">
            <v>154</v>
          </cell>
          <cell r="F1260">
            <v>152</v>
          </cell>
          <cell r="G1260">
            <v>13308000</v>
          </cell>
        </row>
        <row r="1261">
          <cell r="B1261">
            <v>54732</v>
          </cell>
          <cell r="C1261">
            <v>38291</v>
          </cell>
          <cell r="D1261" t="str">
            <v>XuÊt b¸n ®¸ xÝt cho Cty S¬n H¶i</v>
          </cell>
          <cell r="E1261">
            <v>131</v>
          </cell>
          <cell r="F1261">
            <v>511</v>
          </cell>
          <cell r="G1261">
            <v>23320000</v>
          </cell>
        </row>
        <row r="1262">
          <cell r="C1262">
            <v>38291</v>
          </cell>
          <cell r="D1262" t="str">
            <v>ThuÕ VAT ph¶i nép</v>
          </cell>
          <cell r="E1262">
            <v>131</v>
          </cell>
          <cell r="F1262">
            <v>3331</v>
          </cell>
          <cell r="G1262">
            <v>1166000</v>
          </cell>
        </row>
        <row r="1263">
          <cell r="B1263">
            <v>54733</v>
          </cell>
          <cell r="C1263">
            <v>38291</v>
          </cell>
          <cell r="D1263" t="str">
            <v>XuÊt b¸n ®¸ xÝt cho Cty Hoµng Nam</v>
          </cell>
          <cell r="E1263">
            <v>131</v>
          </cell>
          <cell r="F1263">
            <v>511</v>
          </cell>
          <cell r="G1263">
            <v>57068500</v>
          </cell>
        </row>
        <row r="1264">
          <cell r="C1264">
            <v>38291</v>
          </cell>
          <cell r="D1264" t="str">
            <v>ThuÕ VAT ph¶i nép</v>
          </cell>
          <cell r="E1264">
            <v>131</v>
          </cell>
          <cell r="F1264">
            <v>3331</v>
          </cell>
          <cell r="G1264">
            <v>2853425</v>
          </cell>
        </row>
        <row r="1265">
          <cell r="B1265">
            <v>35165</v>
          </cell>
          <cell r="C1265">
            <v>38291</v>
          </cell>
          <cell r="D1265" t="str">
            <v>Thuª m¸y xóc th¸ng 10/04</v>
          </cell>
          <cell r="E1265">
            <v>154</v>
          </cell>
          <cell r="F1265">
            <v>331</v>
          </cell>
          <cell r="G1265">
            <v>12000000</v>
          </cell>
        </row>
        <row r="1266">
          <cell r="C1266">
            <v>38291</v>
          </cell>
          <cell r="D1266" t="str">
            <v xml:space="preserve"> ThuÕ ®­îc khÊu trõ</v>
          </cell>
          <cell r="E1266">
            <v>1331</v>
          </cell>
          <cell r="F1266">
            <v>331</v>
          </cell>
          <cell r="G1266">
            <v>1200000</v>
          </cell>
        </row>
        <row r="1267">
          <cell r="B1267" t="str">
            <v>pc</v>
          </cell>
          <cell r="C1267">
            <v>38291</v>
          </cell>
          <cell r="D1267" t="str">
            <v>Tr¶ tiÒn thuª m¸y th¸ng 10/04</v>
          </cell>
          <cell r="E1267">
            <v>331</v>
          </cell>
          <cell r="F1267">
            <v>111</v>
          </cell>
          <cell r="G1267">
            <v>13200000</v>
          </cell>
        </row>
        <row r="1268">
          <cell r="B1268" t="str">
            <v>nh</v>
          </cell>
          <cell r="C1268">
            <v>38291</v>
          </cell>
          <cell r="D1268" t="str">
            <v>L·i tiÒn göi t¹i NHµng</v>
          </cell>
          <cell r="E1268">
            <v>112</v>
          </cell>
          <cell r="F1268">
            <v>6422</v>
          </cell>
          <cell r="G1268">
            <v>7855</v>
          </cell>
        </row>
        <row r="1269">
          <cell r="C1269">
            <v>38290</v>
          </cell>
          <cell r="D1269" t="str">
            <v>TrÝch khÊu hao TSC§ bé phËn s¶n xuÊt</v>
          </cell>
          <cell r="E1269">
            <v>154</v>
          </cell>
          <cell r="F1269">
            <v>214</v>
          </cell>
          <cell r="G1269">
            <v>27824000</v>
          </cell>
        </row>
        <row r="1270">
          <cell r="C1270">
            <v>38290</v>
          </cell>
          <cell r="D1270" t="str">
            <v>TrÝch khÊu hao TSC§ bé phËn QLDN</v>
          </cell>
          <cell r="E1270">
            <v>6422</v>
          </cell>
          <cell r="F1270">
            <v>214</v>
          </cell>
          <cell r="G1270">
            <v>3200000</v>
          </cell>
        </row>
        <row r="1271">
          <cell r="C1271">
            <v>38290</v>
          </cell>
          <cell r="D1271" t="str">
            <v>ThuÕ tµi nguyªn ph¶i nép th¸ng nµy</v>
          </cell>
          <cell r="E1271">
            <v>6422</v>
          </cell>
          <cell r="F1271">
            <v>3336</v>
          </cell>
          <cell r="G1271">
            <v>2276800</v>
          </cell>
        </row>
        <row r="1272">
          <cell r="C1272">
            <v>38290</v>
          </cell>
          <cell r="D1272" t="str">
            <v>L­¬ng ph¶i tr¶ tæ ®¸nh tÈy 15721*600</v>
          </cell>
          <cell r="E1272">
            <v>6421</v>
          </cell>
          <cell r="F1272">
            <v>334</v>
          </cell>
          <cell r="G1272">
            <v>9432600</v>
          </cell>
        </row>
        <row r="1273">
          <cell r="C1273">
            <v>38290</v>
          </cell>
          <cell r="D1273" t="str">
            <v>L­¬ng ph¶i tr¶ khèi SX</v>
          </cell>
          <cell r="E1273">
            <v>154</v>
          </cell>
          <cell r="F1273">
            <v>334</v>
          </cell>
          <cell r="G1273">
            <v>41074000</v>
          </cell>
        </row>
        <row r="1274">
          <cell r="C1274">
            <v>38290</v>
          </cell>
          <cell r="D1274" t="str">
            <v>L­¬ng ph¶i tr¶ khèi VP</v>
          </cell>
          <cell r="E1274">
            <v>6422</v>
          </cell>
          <cell r="F1274">
            <v>334</v>
          </cell>
          <cell r="G1274">
            <v>24367000</v>
          </cell>
        </row>
        <row r="1275">
          <cell r="C1275">
            <v>38290</v>
          </cell>
          <cell r="D1275" t="str">
            <v xml:space="preserve">L­¬ng ph¶i tr¶ l¸i xe </v>
          </cell>
          <cell r="E1275">
            <v>154</v>
          </cell>
          <cell r="F1275">
            <v>334</v>
          </cell>
          <cell r="G1275">
            <v>18179000</v>
          </cell>
        </row>
        <row r="1276">
          <cell r="C1276">
            <v>38290</v>
          </cell>
          <cell r="D1276" t="str">
            <v>Chi l­¬ng toµn Cty</v>
          </cell>
          <cell r="E1276">
            <v>334</v>
          </cell>
          <cell r="F1276">
            <v>111</v>
          </cell>
          <cell r="G1276">
            <v>93052600</v>
          </cell>
        </row>
        <row r="1277">
          <cell r="C1277">
            <v>38291</v>
          </cell>
          <cell r="D1277" t="str">
            <v>XuÊt kho nguyªn liÖu ®Ó chÕ biÕn 11384  m3</v>
          </cell>
          <cell r="E1277">
            <v>154</v>
          </cell>
          <cell r="F1277">
            <v>152</v>
          </cell>
          <cell r="G1277">
            <v>56920000</v>
          </cell>
        </row>
        <row r="1278">
          <cell r="C1278">
            <v>38291</v>
          </cell>
          <cell r="D1278" t="str">
            <v>NhËp kho thµnh phÈm ®¸ xÝt =11384 m3</v>
          </cell>
          <cell r="E1278">
            <v>155</v>
          </cell>
          <cell r="F1278">
            <v>154</v>
          </cell>
          <cell r="G1278">
            <v>386882152</v>
          </cell>
        </row>
        <row r="1279">
          <cell r="C1279">
            <v>38291</v>
          </cell>
          <cell r="D1279" t="str">
            <v>XuÊt kho tiªu thô 15721 tÊn = 10842 m3</v>
          </cell>
          <cell r="E1279">
            <v>6321</v>
          </cell>
          <cell r="F1279">
            <v>155</v>
          </cell>
        </row>
        <row r="1280">
          <cell r="C1280">
            <v>38291</v>
          </cell>
          <cell r="D1280" t="str">
            <v>ChuyÓn VAT khÊu trõ sang ph¶i nép</v>
          </cell>
          <cell r="E1280">
            <v>3331</v>
          </cell>
          <cell r="F1280">
            <v>1331</v>
          </cell>
          <cell r="G1280">
            <v>25653210</v>
          </cell>
        </row>
        <row r="1281">
          <cell r="E1281" t="str">
            <v>tc</v>
          </cell>
        </row>
        <row r="1282">
          <cell r="D1282" t="str">
            <v>Céng ph¸t sinh th¸ng 10</v>
          </cell>
          <cell r="E1282" t="str">
            <v>tc</v>
          </cell>
        </row>
        <row r="1283">
          <cell r="D1283" t="str">
            <v>D­ cuèi th¸ng 10</v>
          </cell>
          <cell r="E1283" t="str">
            <v>tc</v>
          </cell>
        </row>
        <row r="1284">
          <cell r="E1284" t="str">
            <v>tc</v>
          </cell>
        </row>
        <row r="1285">
          <cell r="D1285" t="str">
            <v>Th¸ng 11/2004</v>
          </cell>
          <cell r="E1285" t="str">
            <v>tc</v>
          </cell>
        </row>
        <row r="1286">
          <cell r="B1286" t="str">
            <v>NH</v>
          </cell>
          <cell r="C1286">
            <v>38292</v>
          </cell>
          <cell r="D1286" t="str">
            <v>Cty Ph­¬ng Trung tr¶ tiÒn qua NH</v>
          </cell>
          <cell r="E1286">
            <v>112</v>
          </cell>
          <cell r="F1286">
            <v>131</v>
          </cell>
          <cell r="G1286">
            <v>70000000</v>
          </cell>
        </row>
        <row r="1287">
          <cell r="B1287" t="str">
            <v>pt</v>
          </cell>
          <cell r="C1287">
            <v>38292</v>
          </cell>
          <cell r="D1287" t="str">
            <v>C.TuyÕt rót tiÒn NH vÒ nhËp quü</v>
          </cell>
          <cell r="E1287">
            <v>111</v>
          </cell>
          <cell r="F1287">
            <v>112</v>
          </cell>
          <cell r="G1287">
            <v>70000000</v>
          </cell>
        </row>
        <row r="1288">
          <cell r="B1288" t="str">
            <v>PC</v>
          </cell>
          <cell r="C1288">
            <v>38293</v>
          </cell>
          <cell r="D1288" t="str">
            <v>Thanh to¸n c­íc chuyÓn ph¸t</v>
          </cell>
          <cell r="E1288">
            <v>6422</v>
          </cell>
          <cell r="F1288">
            <v>111</v>
          </cell>
          <cell r="G1288">
            <v>20000</v>
          </cell>
        </row>
        <row r="1289">
          <cell r="B1289" t="str">
            <v>PC</v>
          </cell>
          <cell r="C1289">
            <v>38294</v>
          </cell>
          <cell r="D1289" t="str">
            <v>NhËp kho nhiªn liÖu</v>
          </cell>
          <cell r="E1289">
            <v>152</v>
          </cell>
          <cell r="F1289">
            <v>111</v>
          </cell>
          <cell r="G1289">
            <v>3716896</v>
          </cell>
        </row>
        <row r="1290">
          <cell r="C1290">
            <v>38294</v>
          </cell>
          <cell r="D1290" t="str">
            <v>ThuÕ VAT ®­îc khÊu trõ</v>
          </cell>
          <cell r="E1290">
            <v>1331</v>
          </cell>
          <cell r="F1290">
            <v>111</v>
          </cell>
          <cell r="G1290">
            <v>346704</v>
          </cell>
        </row>
        <row r="1291">
          <cell r="C1291">
            <v>38294</v>
          </cell>
          <cell r="D1291" t="str">
            <v>XuÊt NL phôc vô SX</v>
          </cell>
          <cell r="E1291">
            <v>154</v>
          </cell>
          <cell r="F1291">
            <v>152</v>
          </cell>
          <cell r="G1291">
            <v>3716896</v>
          </cell>
        </row>
        <row r="1292">
          <cell r="B1292" t="str">
            <v>pt</v>
          </cell>
          <cell r="C1292">
            <v>38294</v>
          </cell>
          <cell r="D1292" t="str">
            <v>NhËn tiÒn ®Æt cäc l¸i xe</v>
          </cell>
          <cell r="E1292">
            <v>111</v>
          </cell>
          <cell r="F1292">
            <v>3388</v>
          </cell>
          <cell r="G1292">
            <v>10000000</v>
          </cell>
        </row>
        <row r="1293">
          <cell r="B1293" t="str">
            <v>pc</v>
          </cell>
          <cell r="C1293">
            <v>38295</v>
          </cell>
          <cell r="D1293" t="str">
            <v>Mua vËt t­ söa ch÷a m¸y nghiÒn</v>
          </cell>
          <cell r="E1293">
            <v>154</v>
          </cell>
          <cell r="F1293">
            <v>111</v>
          </cell>
          <cell r="G1293">
            <v>1630000</v>
          </cell>
        </row>
        <row r="1294">
          <cell r="B1294" t="str">
            <v xml:space="preserve">PC </v>
          </cell>
          <cell r="C1294">
            <v>38296</v>
          </cell>
          <cell r="D1294" t="str">
            <v>TT tiÒn mua x¨ng, lÖ phÝ cÇu phµ</v>
          </cell>
          <cell r="E1294">
            <v>6422</v>
          </cell>
          <cell r="F1294">
            <v>111</v>
          </cell>
          <cell r="G1294">
            <v>614401</v>
          </cell>
        </row>
        <row r="1295">
          <cell r="C1295">
            <v>38296</v>
          </cell>
          <cell r="D1295" t="str">
            <v>ThuÕ VAT ®­îc khÊu trõ</v>
          </cell>
          <cell r="E1295">
            <v>1331</v>
          </cell>
          <cell r="F1295">
            <v>111</v>
          </cell>
          <cell r="G1295">
            <v>52599</v>
          </cell>
        </row>
        <row r="1296">
          <cell r="B1296" t="str">
            <v>Pc</v>
          </cell>
          <cell r="C1296">
            <v>38296</v>
          </cell>
          <cell r="D1296" t="str">
            <v>NhËp kho nhiªn liÖu</v>
          </cell>
          <cell r="E1296">
            <v>152</v>
          </cell>
          <cell r="F1296">
            <v>111</v>
          </cell>
          <cell r="G1296">
            <v>2540870</v>
          </cell>
        </row>
        <row r="1297">
          <cell r="C1297">
            <v>38296</v>
          </cell>
          <cell r="D1297" t="str">
            <v>ThuÕ VAT ®­îc khÊu trõ</v>
          </cell>
          <cell r="E1297">
            <v>1331</v>
          </cell>
          <cell r="F1297">
            <v>111</v>
          </cell>
          <cell r="G1297">
            <v>254130</v>
          </cell>
        </row>
        <row r="1298">
          <cell r="C1298">
            <v>38296</v>
          </cell>
          <cell r="D1298" t="str">
            <v>XuÊt NL phôc vô SX</v>
          </cell>
          <cell r="E1298">
            <v>154</v>
          </cell>
          <cell r="F1298">
            <v>152</v>
          </cell>
          <cell r="G1298">
            <v>2540870</v>
          </cell>
        </row>
        <row r="1299">
          <cell r="B1299" t="str">
            <v>dk</v>
          </cell>
          <cell r="C1299">
            <v>38296</v>
          </cell>
          <cell r="D1299" t="str">
            <v>XuÊt b¸n ®¸ xÝt Cty Ph­¬ng Trung</v>
          </cell>
          <cell r="E1299">
            <v>131</v>
          </cell>
          <cell r="F1299">
            <v>511</v>
          </cell>
          <cell r="G1299">
            <v>32000000</v>
          </cell>
        </row>
        <row r="1300">
          <cell r="C1300">
            <v>38296</v>
          </cell>
          <cell r="D1300" t="str">
            <v>ThuÕ VAT ph¶i nép</v>
          </cell>
          <cell r="E1300">
            <v>131</v>
          </cell>
          <cell r="F1300">
            <v>3331</v>
          </cell>
          <cell r="G1300">
            <v>1600000</v>
          </cell>
        </row>
        <row r="1301">
          <cell r="B1301" t="str">
            <v>pc</v>
          </cell>
          <cell r="C1301">
            <v>38297</v>
          </cell>
          <cell r="D1301" t="str">
            <v>NhËp kho nhiªn liÖu</v>
          </cell>
          <cell r="E1301">
            <v>152</v>
          </cell>
          <cell r="F1301">
            <v>111</v>
          </cell>
          <cell r="G1301">
            <v>3349180</v>
          </cell>
        </row>
        <row r="1302">
          <cell r="C1302">
            <v>38297</v>
          </cell>
          <cell r="D1302" t="str">
            <v>ThuÕ VAT ®­îc khÊu trõ</v>
          </cell>
          <cell r="E1302">
            <v>1331</v>
          </cell>
          <cell r="F1302">
            <v>111</v>
          </cell>
          <cell r="G1302">
            <v>312570</v>
          </cell>
        </row>
        <row r="1303">
          <cell r="C1303">
            <v>38297</v>
          </cell>
          <cell r="D1303" t="str">
            <v>XuÊt NL phôc vô SX</v>
          </cell>
          <cell r="E1303">
            <v>154</v>
          </cell>
          <cell r="F1303">
            <v>152</v>
          </cell>
          <cell r="G1303">
            <v>3349180</v>
          </cell>
        </row>
        <row r="1304">
          <cell r="B1304" t="str">
            <v>dk</v>
          </cell>
          <cell r="C1304">
            <v>38300</v>
          </cell>
          <cell r="D1304" t="str">
            <v>XuÊt b¸n ®¸ xÝt Cty Ph­¬ng Trung</v>
          </cell>
          <cell r="E1304">
            <v>131</v>
          </cell>
          <cell r="F1304">
            <v>511</v>
          </cell>
          <cell r="G1304">
            <v>32000000</v>
          </cell>
        </row>
        <row r="1305">
          <cell r="C1305">
            <v>38300</v>
          </cell>
          <cell r="D1305" t="str">
            <v>ThuÕ VAT ph¶i nép</v>
          </cell>
          <cell r="E1305">
            <v>131</v>
          </cell>
          <cell r="F1305">
            <v>3331</v>
          </cell>
          <cell r="G1305">
            <v>1600000</v>
          </cell>
        </row>
        <row r="1306">
          <cell r="B1306" t="str">
            <v>pc</v>
          </cell>
          <cell r="C1306">
            <v>38301</v>
          </cell>
          <cell r="D1306" t="str">
            <v>Mua v¨n phßng phÈm + ho¸ ®¬n</v>
          </cell>
          <cell r="E1306">
            <v>6422</v>
          </cell>
          <cell r="F1306">
            <v>111</v>
          </cell>
          <cell r="G1306">
            <v>355200</v>
          </cell>
        </row>
        <row r="1307">
          <cell r="B1307" t="str">
            <v>dk</v>
          </cell>
          <cell r="C1307">
            <v>38301</v>
          </cell>
          <cell r="D1307" t="str">
            <v>XuÊt b¸n ®¸ xÝt cho Cty Quang Dòng</v>
          </cell>
          <cell r="E1307">
            <v>131</v>
          </cell>
          <cell r="F1307">
            <v>511</v>
          </cell>
          <cell r="G1307">
            <v>26800000</v>
          </cell>
        </row>
        <row r="1308">
          <cell r="C1308">
            <v>38301</v>
          </cell>
          <cell r="D1308" t="str">
            <v>ThuÕ VAT ph¶i nép</v>
          </cell>
          <cell r="E1308">
            <v>131</v>
          </cell>
          <cell r="F1308">
            <v>3331</v>
          </cell>
          <cell r="G1308">
            <v>1340000</v>
          </cell>
        </row>
        <row r="1309">
          <cell r="B1309" t="str">
            <v>dk</v>
          </cell>
          <cell r="C1309">
            <v>38301</v>
          </cell>
          <cell r="D1309" t="str">
            <v>XuÊt b¸n ®¸ xÝt cho Cty Quang Dòng</v>
          </cell>
          <cell r="E1309">
            <v>131</v>
          </cell>
          <cell r="F1309">
            <v>511</v>
          </cell>
          <cell r="G1309">
            <v>22000000</v>
          </cell>
        </row>
        <row r="1310">
          <cell r="C1310">
            <v>38301</v>
          </cell>
          <cell r="D1310" t="str">
            <v>ThuÕ VAT ph¶i nép</v>
          </cell>
          <cell r="E1310">
            <v>131</v>
          </cell>
          <cell r="F1310">
            <v>3331</v>
          </cell>
          <cell r="G1310">
            <v>1100000</v>
          </cell>
        </row>
        <row r="1311">
          <cell r="B1311" t="str">
            <v>NH</v>
          </cell>
          <cell r="C1311">
            <v>38302</v>
          </cell>
          <cell r="D1311" t="str">
            <v>Cty S¬n H¶i tr¶ tiÒn qua NH</v>
          </cell>
          <cell r="E1311">
            <v>112</v>
          </cell>
          <cell r="F1311">
            <v>131</v>
          </cell>
          <cell r="G1311">
            <v>79996000</v>
          </cell>
        </row>
        <row r="1312">
          <cell r="B1312" t="str">
            <v>pc</v>
          </cell>
          <cell r="C1312">
            <v>38303</v>
          </cell>
          <cell r="D1312" t="str">
            <v xml:space="preserve">TT tiÒn thuª xe ®i c«ng t¸c </v>
          </cell>
          <cell r="E1312">
            <v>6422</v>
          </cell>
          <cell r="F1312">
            <v>111</v>
          </cell>
          <cell r="G1312">
            <v>476190</v>
          </cell>
        </row>
        <row r="1313">
          <cell r="C1313">
            <v>38303</v>
          </cell>
          <cell r="D1313" t="str">
            <v>ThuÕ VAT ®­îc khÊu trõ</v>
          </cell>
          <cell r="E1313">
            <v>1331</v>
          </cell>
          <cell r="F1313">
            <v>111</v>
          </cell>
          <cell r="G1313">
            <v>23810</v>
          </cell>
        </row>
        <row r="1314">
          <cell r="B1314" t="str">
            <v>NH</v>
          </cell>
          <cell r="C1314">
            <v>38303</v>
          </cell>
          <cell r="D1314" t="str">
            <v>Cty Quang Dòng tr¶ tiÒn qua NH</v>
          </cell>
          <cell r="E1314">
            <v>112</v>
          </cell>
          <cell r="F1314">
            <v>131</v>
          </cell>
          <cell r="G1314">
            <v>50000000</v>
          </cell>
        </row>
        <row r="1315">
          <cell r="B1315" t="str">
            <v>pt</v>
          </cell>
          <cell r="C1315">
            <v>38303</v>
          </cell>
          <cell r="D1315" t="str">
            <v>Rót tiÒn ng©n hµng vÒ nhËp quü</v>
          </cell>
          <cell r="E1315">
            <v>111</v>
          </cell>
          <cell r="F1315">
            <v>112</v>
          </cell>
          <cell r="G1315">
            <v>80000000</v>
          </cell>
        </row>
        <row r="1316">
          <cell r="B1316" t="str">
            <v>dk</v>
          </cell>
          <cell r="C1316">
            <v>38303</v>
          </cell>
          <cell r="D1316" t="str">
            <v>XuÊt b¸n ®¸ xÝt cho Cty Quang Dòng</v>
          </cell>
          <cell r="E1316">
            <v>131</v>
          </cell>
          <cell r="F1316">
            <v>511</v>
          </cell>
          <cell r="G1316">
            <v>22000000</v>
          </cell>
        </row>
        <row r="1317">
          <cell r="C1317">
            <v>38303</v>
          </cell>
          <cell r="D1317" t="str">
            <v>ThuÕ VAT ph¶i nép</v>
          </cell>
          <cell r="E1317">
            <v>131</v>
          </cell>
          <cell r="F1317">
            <v>3331</v>
          </cell>
          <cell r="G1317">
            <v>1100000</v>
          </cell>
        </row>
        <row r="1318">
          <cell r="B1318" t="str">
            <v>dk</v>
          </cell>
          <cell r="C1318">
            <v>38303</v>
          </cell>
          <cell r="D1318" t="str">
            <v>XuÊt b¸n ®¸ xÝt Cty Ph­¬ng Trung</v>
          </cell>
          <cell r="E1318">
            <v>131</v>
          </cell>
          <cell r="F1318">
            <v>511</v>
          </cell>
          <cell r="G1318">
            <v>32000000</v>
          </cell>
        </row>
        <row r="1319">
          <cell r="C1319">
            <v>38303</v>
          </cell>
          <cell r="D1319" t="str">
            <v>ThuÕ VAT ph¶i nép</v>
          </cell>
          <cell r="E1319">
            <v>131</v>
          </cell>
          <cell r="F1319">
            <v>3331</v>
          </cell>
          <cell r="G1319">
            <v>1600000</v>
          </cell>
        </row>
        <row r="1320">
          <cell r="B1320" t="str">
            <v>PT</v>
          </cell>
          <cell r="C1320">
            <v>38306</v>
          </cell>
          <cell r="D1320" t="str">
            <v>Rót tiÒn ng©n hµng vÒ nhËp quü</v>
          </cell>
          <cell r="E1320">
            <v>111</v>
          </cell>
          <cell r="F1320">
            <v>112</v>
          </cell>
          <cell r="G1320">
            <v>50000000</v>
          </cell>
        </row>
        <row r="1321">
          <cell r="B1321" t="str">
            <v>nh</v>
          </cell>
          <cell r="C1321">
            <v>38306</v>
          </cell>
          <cell r="D1321" t="str">
            <v>Cty Ph­¬ng Trung tr¶ tiÒn qua NH</v>
          </cell>
          <cell r="E1321">
            <v>112</v>
          </cell>
          <cell r="F1321">
            <v>131</v>
          </cell>
          <cell r="G1321">
            <v>100000000</v>
          </cell>
        </row>
        <row r="1322">
          <cell r="B1322" t="str">
            <v>PC</v>
          </cell>
          <cell r="C1322">
            <v>38306</v>
          </cell>
          <cell r="D1322" t="str">
            <v>TT tiÒn mua nhiªn liÖu phôc vô SX</v>
          </cell>
          <cell r="E1322">
            <v>154</v>
          </cell>
          <cell r="F1322">
            <v>111</v>
          </cell>
          <cell r="G1322">
            <v>177440</v>
          </cell>
        </row>
        <row r="1323">
          <cell r="C1323">
            <v>38306</v>
          </cell>
          <cell r="D1323" t="str">
            <v>ThuÕ VAT ®­îc khÊu trõ</v>
          </cell>
          <cell r="E1323">
            <v>1331</v>
          </cell>
          <cell r="F1323">
            <v>111</v>
          </cell>
          <cell r="G1323">
            <v>16560</v>
          </cell>
        </row>
        <row r="1324">
          <cell r="B1324" t="str">
            <v>PC</v>
          </cell>
          <cell r="C1324">
            <v>38307</v>
          </cell>
          <cell r="D1324" t="str">
            <v>NhËp kho l­íi sµng m¸y</v>
          </cell>
          <cell r="E1324">
            <v>153</v>
          </cell>
          <cell r="F1324">
            <v>331</v>
          </cell>
          <cell r="G1324">
            <v>12342720</v>
          </cell>
        </row>
        <row r="1325">
          <cell r="C1325">
            <v>38307</v>
          </cell>
          <cell r="D1325" t="str">
            <v>ThuÕ VAT ®­îc khÊu trõ</v>
          </cell>
          <cell r="E1325">
            <v>1331</v>
          </cell>
          <cell r="F1325">
            <v>331</v>
          </cell>
          <cell r="G1325">
            <v>617280</v>
          </cell>
        </row>
        <row r="1326">
          <cell r="C1326">
            <v>38307</v>
          </cell>
          <cell r="D1326" t="str">
            <v>T¹m thanh to¸n tiÒn l­íi sµng m¸y</v>
          </cell>
          <cell r="E1326">
            <v>331</v>
          </cell>
          <cell r="F1326">
            <v>111</v>
          </cell>
          <cell r="G1326">
            <v>8000000</v>
          </cell>
        </row>
        <row r="1327">
          <cell r="C1327">
            <v>38307</v>
          </cell>
          <cell r="D1327" t="str">
            <v>XuÊt l­íi sµng m¸y ®Ó sö dông</v>
          </cell>
          <cell r="E1327">
            <v>154</v>
          </cell>
          <cell r="F1327">
            <v>153</v>
          </cell>
          <cell r="G1327">
            <v>12342720</v>
          </cell>
        </row>
        <row r="1328">
          <cell r="B1328" t="str">
            <v>PC</v>
          </cell>
          <cell r="C1328">
            <v>38307</v>
          </cell>
          <cell r="D1328" t="str">
            <v>NhËp kho nhiªn liÖu, vËt t­</v>
          </cell>
          <cell r="E1328">
            <v>152</v>
          </cell>
          <cell r="F1328">
            <v>111</v>
          </cell>
          <cell r="G1328">
            <v>8074420</v>
          </cell>
        </row>
        <row r="1329">
          <cell r="C1329">
            <v>38307</v>
          </cell>
          <cell r="D1329" t="str">
            <v>TT tiÒn x¨ng xe con</v>
          </cell>
          <cell r="E1329">
            <v>6422</v>
          </cell>
          <cell r="F1329">
            <v>111</v>
          </cell>
          <cell r="G1329">
            <v>205920</v>
          </cell>
        </row>
        <row r="1330">
          <cell r="C1330">
            <v>38307</v>
          </cell>
          <cell r="D1330" t="str">
            <v>ThuÕ VAT ®­îc khÊu trõ</v>
          </cell>
          <cell r="E1330">
            <v>1331</v>
          </cell>
          <cell r="F1330">
            <v>111</v>
          </cell>
          <cell r="G1330">
            <v>699660</v>
          </cell>
        </row>
        <row r="1331">
          <cell r="C1331">
            <v>38307</v>
          </cell>
          <cell r="D1331" t="str">
            <v>XuÊt NL phôc vô SX</v>
          </cell>
          <cell r="E1331">
            <v>154</v>
          </cell>
          <cell r="F1331">
            <v>152</v>
          </cell>
          <cell r="G1331">
            <v>8074420</v>
          </cell>
        </row>
        <row r="1332">
          <cell r="B1332" t="str">
            <v>Pc</v>
          </cell>
          <cell r="C1332">
            <v>38307</v>
          </cell>
          <cell r="D1332" t="str">
            <v>TT tiÒn mua x¨ng, b¹t, phÝ cÇu phµ</v>
          </cell>
          <cell r="E1332">
            <v>6422</v>
          </cell>
          <cell r="F1332">
            <v>111</v>
          </cell>
          <cell r="G1332">
            <v>1508308</v>
          </cell>
        </row>
        <row r="1333">
          <cell r="C1333">
            <v>38307</v>
          </cell>
          <cell r="D1333" t="str">
            <v>ThuÕ VAT ®­îc khÊu trõ</v>
          </cell>
          <cell r="E1333">
            <v>1331</v>
          </cell>
          <cell r="F1333">
            <v>111</v>
          </cell>
          <cell r="G1333">
            <v>100692</v>
          </cell>
        </row>
        <row r="1334">
          <cell r="B1334" t="str">
            <v>PC</v>
          </cell>
          <cell r="C1334">
            <v>38307</v>
          </cell>
          <cell r="D1334" t="str">
            <v>TT tiÒn mua VPP</v>
          </cell>
          <cell r="E1334">
            <v>6422</v>
          </cell>
          <cell r="F1334">
            <v>111</v>
          </cell>
          <cell r="G1334">
            <v>277000</v>
          </cell>
        </row>
        <row r="1335">
          <cell r="B1335" t="str">
            <v>pc</v>
          </cell>
          <cell r="C1335">
            <v>38307</v>
          </cell>
          <cell r="D1335" t="str">
            <v>TT tiÒn mua b¶o hé l® cho A.Th¸i</v>
          </cell>
          <cell r="E1335">
            <v>154</v>
          </cell>
          <cell r="F1335">
            <v>111</v>
          </cell>
          <cell r="G1335">
            <v>2416000</v>
          </cell>
        </row>
        <row r="1336">
          <cell r="B1336" t="str">
            <v>pc</v>
          </cell>
          <cell r="C1336">
            <v>38307</v>
          </cell>
          <cell r="D1336" t="str">
            <v>TT tiÒn mua lèp xe con cho A.Ph­¬ng</v>
          </cell>
          <cell r="E1336">
            <v>6422</v>
          </cell>
          <cell r="F1336">
            <v>111</v>
          </cell>
          <cell r="G1336">
            <v>4940000</v>
          </cell>
        </row>
        <row r="1337">
          <cell r="C1337">
            <v>38307</v>
          </cell>
          <cell r="D1337" t="str">
            <v>ThuÕ VAT ®­îc khÊu trõ</v>
          </cell>
          <cell r="E1337">
            <v>1331</v>
          </cell>
          <cell r="F1337">
            <v>111</v>
          </cell>
          <cell r="G1337">
            <v>494000</v>
          </cell>
        </row>
        <row r="1338">
          <cell r="B1338" t="str">
            <v>PC</v>
          </cell>
          <cell r="C1338">
            <v>38308</v>
          </cell>
          <cell r="D1338" t="str">
            <v>TT tiÒn ®iÖn th¸ng 10</v>
          </cell>
          <cell r="E1338">
            <v>6422</v>
          </cell>
          <cell r="F1338">
            <v>111</v>
          </cell>
          <cell r="G1338">
            <v>308500</v>
          </cell>
        </row>
        <row r="1339">
          <cell r="C1339">
            <v>38308</v>
          </cell>
          <cell r="D1339" t="str">
            <v>ThuÕ VAT ®­îc khÊu trõ</v>
          </cell>
          <cell r="E1339">
            <v>1331</v>
          </cell>
          <cell r="F1339">
            <v>111</v>
          </cell>
          <cell r="G1339">
            <v>30850</v>
          </cell>
        </row>
        <row r="1340">
          <cell r="B1340" t="str">
            <v>PT</v>
          </cell>
          <cell r="C1340">
            <v>38308</v>
          </cell>
          <cell r="D1340" t="str">
            <v>Rót tiÒn NH nhËp quü (P.Trung tr¶ tiÒn hµng)</v>
          </cell>
          <cell r="E1340">
            <v>111</v>
          </cell>
          <cell r="F1340">
            <v>112</v>
          </cell>
          <cell r="G1340">
            <v>100000000</v>
          </cell>
        </row>
        <row r="1341">
          <cell r="B1341" t="str">
            <v>pc</v>
          </cell>
          <cell r="C1341">
            <v>38308</v>
          </cell>
          <cell r="D1341" t="str">
            <v>A.Linh mua dÇu nkho Minh Toµn 1550l</v>
          </cell>
          <cell r="E1341">
            <v>152</v>
          </cell>
          <cell r="F1341">
            <v>111</v>
          </cell>
          <cell r="G1341">
            <v>6875800</v>
          </cell>
        </row>
        <row r="1342">
          <cell r="C1342">
            <v>38308</v>
          </cell>
          <cell r="D1342" t="str">
            <v>ThuÕ VAT ®­îc khÊu trõ</v>
          </cell>
          <cell r="E1342">
            <v>1331</v>
          </cell>
          <cell r="F1342">
            <v>111</v>
          </cell>
          <cell r="G1342">
            <v>641700</v>
          </cell>
        </row>
        <row r="1343">
          <cell r="C1343">
            <v>38308</v>
          </cell>
          <cell r="D1343" t="str">
            <v>XuÊt NL phôc vô SX</v>
          </cell>
          <cell r="E1343">
            <v>154</v>
          </cell>
          <cell r="F1343">
            <v>152</v>
          </cell>
          <cell r="G1343">
            <v>6875800</v>
          </cell>
        </row>
        <row r="1344">
          <cell r="B1344" t="str">
            <v>PC</v>
          </cell>
          <cell r="C1344">
            <v>38308</v>
          </cell>
          <cell r="D1344" t="str">
            <v>TT tiÒn hoµ m¹ng dt cho A.Qu©n</v>
          </cell>
          <cell r="E1344">
            <v>6422</v>
          </cell>
          <cell r="F1344">
            <v>111</v>
          </cell>
          <cell r="G1344">
            <v>1000000</v>
          </cell>
        </row>
        <row r="1345">
          <cell r="C1345">
            <v>38308</v>
          </cell>
          <cell r="D1345" t="str">
            <v>ThuÕ VAT ®­îc khÊu trõ</v>
          </cell>
          <cell r="E1345">
            <v>1331</v>
          </cell>
          <cell r="F1345">
            <v>111</v>
          </cell>
          <cell r="G1345">
            <v>100000</v>
          </cell>
        </row>
        <row r="1346">
          <cell r="B1346" t="str">
            <v>dk</v>
          </cell>
          <cell r="C1346">
            <v>38308</v>
          </cell>
          <cell r="D1346" t="str">
            <v>XuÊt b¸n ®¸ xÝt cho Cty S¬n H¶i</v>
          </cell>
          <cell r="E1346">
            <v>131</v>
          </cell>
          <cell r="F1346">
            <v>511</v>
          </cell>
          <cell r="G1346">
            <v>26800000</v>
          </cell>
        </row>
        <row r="1347">
          <cell r="C1347">
            <v>38308</v>
          </cell>
          <cell r="D1347" t="str">
            <v>ThuÕ VAT ph¶i nép</v>
          </cell>
          <cell r="E1347">
            <v>131</v>
          </cell>
          <cell r="F1347">
            <v>3331</v>
          </cell>
          <cell r="G1347">
            <v>1340000</v>
          </cell>
        </row>
        <row r="1348">
          <cell r="B1348" t="str">
            <v>pc</v>
          </cell>
          <cell r="C1348">
            <v>38309</v>
          </cell>
          <cell r="D1348" t="str">
            <v>TT tiÒn dtdd cho A.Kh¸nh</v>
          </cell>
          <cell r="E1348">
            <v>6422</v>
          </cell>
          <cell r="F1348">
            <v>111</v>
          </cell>
          <cell r="G1348">
            <v>125058</v>
          </cell>
        </row>
        <row r="1349">
          <cell r="C1349">
            <v>38309</v>
          </cell>
          <cell r="D1349" t="str">
            <v>ThuÕ VAT ®­îc khÊu trõ</v>
          </cell>
          <cell r="E1349">
            <v>1331</v>
          </cell>
          <cell r="F1349">
            <v>111</v>
          </cell>
          <cell r="G1349">
            <v>12505</v>
          </cell>
        </row>
        <row r="1350">
          <cell r="B1350" t="str">
            <v>pc</v>
          </cell>
          <cell r="C1350">
            <v>38309</v>
          </cell>
          <cell r="D1350" t="str">
            <v>TT tiÒn mua b×nh ch÷a ch¸y cho A.Träng</v>
          </cell>
          <cell r="E1350">
            <v>6422</v>
          </cell>
          <cell r="F1350">
            <v>111</v>
          </cell>
          <cell r="G1350">
            <v>2820000</v>
          </cell>
        </row>
        <row r="1351">
          <cell r="C1351">
            <v>38309</v>
          </cell>
          <cell r="D1351" t="str">
            <v>ThuÕ VAT ®­îc khÊu trõ</v>
          </cell>
          <cell r="E1351">
            <v>1331</v>
          </cell>
          <cell r="F1351">
            <v>111</v>
          </cell>
          <cell r="G1351">
            <v>135000</v>
          </cell>
        </row>
        <row r="1352">
          <cell r="B1352" t="str">
            <v>pc</v>
          </cell>
          <cell r="C1352">
            <v>38312</v>
          </cell>
          <cell r="D1352" t="str">
            <v>TT tiÒn mua dÇu M.Toµn cho A.Linh(4H§)</v>
          </cell>
          <cell r="E1352">
            <v>152</v>
          </cell>
          <cell r="F1352">
            <v>111</v>
          </cell>
          <cell r="G1352">
            <v>11311800</v>
          </cell>
        </row>
        <row r="1353">
          <cell r="C1353">
            <v>38312</v>
          </cell>
          <cell r="D1353" t="str">
            <v>TT tiÒn x¨ng xe con</v>
          </cell>
          <cell r="E1353">
            <v>6422</v>
          </cell>
          <cell r="F1353">
            <v>111</v>
          </cell>
          <cell r="G1353">
            <v>411840</v>
          </cell>
        </row>
        <row r="1354">
          <cell r="C1354">
            <v>38312</v>
          </cell>
          <cell r="D1354" t="str">
            <v>ThuÕ VAT ®­îc khÊu trõ</v>
          </cell>
          <cell r="E1354">
            <v>1331</v>
          </cell>
          <cell r="F1354">
            <v>111</v>
          </cell>
          <cell r="G1354">
            <v>1093860</v>
          </cell>
        </row>
        <row r="1355">
          <cell r="B1355" t="str">
            <v>xk</v>
          </cell>
          <cell r="C1355">
            <v>38312</v>
          </cell>
          <cell r="D1355" t="str">
            <v>XuÊt NL phôc vô SX</v>
          </cell>
          <cell r="E1355">
            <v>154</v>
          </cell>
          <cell r="F1355">
            <v>152</v>
          </cell>
          <cell r="G1355">
            <v>11311800</v>
          </cell>
        </row>
        <row r="1356">
          <cell r="B1356" t="str">
            <v>dk</v>
          </cell>
          <cell r="C1356">
            <v>38313</v>
          </cell>
          <cell r="D1356" t="str">
            <v>XuÊt b¸n ®¸ xÝt Cty Ph­¬ng Trung</v>
          </cell>
          <cell r="E1356">
            <v>131</v>
          </cell>
          <cell r="F1356">
            <v>511</v>
          </cell>
          <cell r="G1356">
            <v>32000000</v>
          </cell>
        </row>
        <row r="1357">
          <cell r="C1357">
            <v>38313</v>
          </cell>
          <cell r="D1357" t="str">
            <v>ThuÕ VAT ph¶i nép</v>
          </cell>
          <cell r="E1357">
            <v>131</v>
          </cell>
          <cell r="F1357">
            <v>3331</v>
          </cell>
          <cell r="G1357">
            <v>1600000</v>
          </cell>
        </row>
        <row r="1358">
          <cell r="B1358" t="str">
            <v>dk</v>
          </cell>
          <cell r="C1358">
            <v>38313</v>
          </cell>
          <cell r="D1358" t="str">
            <v>XuÊt b¸n ®¸ xÝt cho Cty Quang Dòng</v>
          </cell>
          <cell r="E1358">
            <v>131</v>
          </cell>
          <cell r="F1358">
            <v>511</v>
          </cell>
          <cell r="G1358">
            <v>20000000</v>
          </cell>
        </row>
        <row r="1359">
          <cell r="C1359">
            <v>38313</v>
          </cell>
          <cell r="D1359" t="str">
            <v>ThuÕ VAT ph¶i nép</v>
          </cell>
          <cell r="E1359">
            <v>131</v>
          </cell>
          <cell r="F1359">
            <v>3331</v>
          </cell>
          <cell r="G1359">
            <v>1000000</v>
          </cell>
        </row>
        <row r="1360">
          <cell r="B1360" t="str">
            <v>pc</v>
          </cell>
          <cell r="C1360">
            <v>38314</v>
          </cell>
          <cell r="D1360" t="str">
            <v>A.Ph­¬ng mua x¨ng M.Toµn (2H§)</v>
          </cell>
          <cell r="E1360">
            <v>6422</v>
          </cell>
          <cell r="F1360">
            <v>111</v>
          </cell>
          <cell r="G1360">
            <v>976170</v>
          </cell>
        </row>
        <row r="1361">
          <cell r="C1361">
            <v>38314</v>
          </cell>
          <cell r="D1361" t="str">
            <v>ThuÕ VAT ®­îc khÊu trõ</v>
          </cell>
          <cell r="E1361">
            <v>1331</v>
          </cell>
          <cell r="F1361">
            <v>111</v>
          </cell>
          <cell r="G1361">
            <v>90330</v>
          </cell>
        </row>
        <row r="1362">
          <cell r="B1362" t="str">
            <v>dk</v>
          </cell>
          <cell r="C1362">
            <v>38314</v>
          </cell>
          <cell r="D1362" t="str">
            <v>XuÊt b¸n ®¸ xÝt cho Cty S¬n H¶i</v>
          </cell>
          <cell r="E1362">
            <v>131</v>
          </cell>
          <cell r="F1362">
            <v>511</v>
          </cell>
          <cell r="G1362">
            <v>25600000</v>
          </cell>
        </row>
        <row r="1363">
          <cell r="C1363">
            <v>38314</v>
          </cell>
          <cell r="D1363" t="str">
            <v>ThuÕ VAT ph¶i nép</v>
          </cell>
          <cell r="E1363">
            <v>131</v>
          </cell>
          <cell r="F1363">
            <v>3331</v>
          </cell>
          <cell r="G1363">
            <v>1280000</v>
          </cell>
        </row>
        <row r="1364">
          <cell r="B1364" t="str">
            <v>dk</v>
          </cell>
          <cell r="C1364">
            <v>38314</v>
          </cell>
          <cell r="D1364" t="str">
            <v>XuÊt b¸n ®¸ xÝt cho Cty Quang Dòng</v>
          </cell>
          <cell r="E1364">
            <v>131</v>
          </cell>
          <cell r="F1364">
            <v>511</v>
          </cell>
          <cell r="G1364">
            <v>24000000</v>
          </cell>
        </row>
        <row r="1365">
          <cell r="C1365">
            <v>38314</v>
          </cell>
          <cell r="D1365" t="str">
            <v>ThuÕ VAT ph¶i nép</v>
          </cell>
          <cell r="E1365">
            <v>131</v>
          </cell>
          <cell r="F1365">
            <v>3331</v>
          </cell>
          <cell r="G1365">
            <v>1200000</v>
          </cell>
        </row>
        <row r="1366">
          <cell r="B1366" t="str">
            <v>Nh</v>
          </cell>
          <cell r="C1366">
            <v>38315</v>
          </cell>
          <cell r="D1366" t="str">
            <v>Cty S¬n H¶i tr¶ tiÒn qua NH</v>
          </cell>
          <cell r="E1366">
            <v>112</v>
          </cell>
          <cell r="F1366">
            <v>131</v>
          </cell>
          <cell r="G1366">
            <v>50000000</v>
          </cell>
        </row>
        <row r="1367">
          <cell r="B1367" t="str">
            <v>dk</v>
          </cell>
          <cell r="C1367">
            <v>38315</v>
          </cell>
          <cell r="D1367" t="str">
            <v>XuÊt b¸n ®¸ xÝt cho Cty S¬n H¶i</v>
          </cell>
          <cell r="E1367">
            <v>131</v>
          </cell>
          <cell r="F1367">
            <v>511</v>
          </cell>
          <cell r="G1367">
            <v>24600000</v>
          </cell>
        </row>
        <row r="1368">
          <cell r="C1368">
            <v>38315</v>
          </cell>
          <cell r="D1368" t="str">
            <v>ThuÕ VAT ph¶i nép</v>
          </cell>
          <cell r="E1368">
            <v>131</v>
          </cell>
          <cell r="F1368">
            <v>3331</v>
          </cell>
          <cell r="G1368">
            <v>1230000</v>
          </cell>
        </row>
        <row r="1369">
          <cell r="B1369" t="str">
            <v>dk</v>
          </cell>
          <cell r="C1369">
            <v>38315</v>
          </cell>
          <cell r="D1369" t="str">
            <v>XuÊt b¸n ®¸ xÝt cho Cty Quang Dòng</v>
          </cell>
          <cell r="E1369">
            <v>131</v>
          </cell>
          <cell r="F1369">
            <v>511</v>
          </cell>
          <cell r="G1369">
            <v>22000000</v>
          </cell>
        </row>
        <row r="1370">
          <cell r="C1370">
            <v>38315</v>
          </cell>
          <cell r="D1370" t="str">
            <v>ThuÕ VAT ph¶i nép</v>
          </cell>
          <cell r="E1370">
            <v>131</v>
          </cell>
          <cell r="F1370">
            <v>3331</v>
          </cell>
          <cell r="G1370">
            <v>1100000</v>
          </cell>
        </row>
        <row r="1371">
          <cell r="B1371" t="str">
            <v>pt</v>
          </cell>
          <cell r="C1371">
            <v>38316</v>
          </cell>
          <cell r="D1371" t="str">
            <v>A.Thµnh l¸i xe míi nép tiÒn ®Æt cäc</v>
          </cell>
          <cell r="E1371">
            <v>111</v>
          </cell>
          <cell r="F1371">
            <v>3388</v>
          </cell>
          <cell r="G1371">
            <v>10000000</v>
          </cell>
        </row>
        <row r="1372">
          <cell r="B1372" t="str">
            <v>Pc</v>
          </cell>
          <cell r="C1372">
            <v>38316</v>
          </cell>
          <cell r="D1372" t="str">
            <v>C.TuyÕt nép tiÒn ®t th¸ng 11</v>
          </cell>
          <cell r="E1372">
            <v>6422</v>
          </cell>
          <cell r="F1372">
            <v>111</v>
          </cell>
          <cell r="G1372">
            <v>1584286</v>
          </cell>
        </row>
        <row r="1373">
          <cell r="C1373">
            <v>38316</v>
          </cell>
          <cell r="D1373" t="str">
            <v>ThuÕ VAT ®­îc khÊu trõ</v>
          </cell>
          <cell r="E1373">
            <v>1331</v>
          </cell>
          <cell r="F1373">
            <v>111</v>
          </cell>
          <cell r="G1373">
            <v>122178</v>
          </cell>
        </row>
        <row r="1374">
          <cell r="B1374" t="str">
            <v>pc</v>
          </cell>
          <cell r="C1374">
            <v>38316</v>
          </cell>
          <cell r="D1374" t="str">
            <v>TT tiÒn mua x¨ng+phô tïng(3H§)</v>
          </cell>
          <cell r="E1374">
            <v>6422</v>
          </cell>
          <cell r="F1374">
            <v>111</v>
          </cell>
          <cell r="G1374">
            <v>1075040</v>
          </cell>
        </row>
        <row r="1375">
          <cell r="C1375">
            <v>38316</v>
          </cell>
          <cell r="D1375" t="str">
            <v>ThuÕ VAT ®­îc khÊu trõ</v>
          </cell>
          <cell r="E1375">
            <v>1331</v>
          </cell>
          <cell r="F1375">
            <v>111</v>
          </cell>
          <cell r="G1375">
            <v>69960</v>
          </cell>
        </row>
        <row r="1376">
          <cell r="B1376" t="str">
            <v>pc</v>
          </cell>
          <cell r="C1376">
            <v>38316</v>
          </cell>
          <cell r="D1376" t="str">
            <v>TT tiÒn mua dÇu M.Toµn cho A.Qu©n</v>
          </cell>
          <cell r="E1376">
            <v>152</v>
          </cell>
          <cell r="F1376">
            <v>111</v>
          </cell>
          <cell r="G1376">
            <v>931560</v>
          </cell>
        </row>
        <row r="1377">
          <cell r="C1377">
            <v>38316</v>
          </cell>
          <cell r="D1377" t="str">
            <v>ThuÕ VAT ®­îc khÊu trõ</v>
          </cell>
          <cell r="E1377">
            <v>1331</v>
          </cell>
          <cell r="F1377">
            <v>111</v>
          </cell>
          <cell r="G1377">
            <v>86940</v>
          </cell>
        </row>
        <row r="1378">
          <cell r="B1378" t="str">
            <v>XK</v>
          </cell>
          <cell r="C1378">
            <v>38316</v>
          </cell>
          <cell r="D1378" t="str">
            <v>XuÊt NL phôc vô SX</v>
          </cell>
          <cell r="E1378">
            <v>154</v>
          </cell>
          <cell r="F1378">
            <v>152</v>
          </cell>
          <cell r="G1378">
            <v>931560</v>
          </cell>
        </row>
        <row r="1379">
          <cell r="B1379" t="str">
            <v>pt</v>
          </cell>
          <cell r="C1379">
            <v>38317</v>
          </cell>
          <cell r="D1379" t="str">
            <v>C.TuyÕt rót tiÒn NH vÒ nhËp quü</v>
          </cell>
          <cell r="E1379">
            <v>111</v>
          </cell>
          <cell r="F1379">
            <v>112</v>
          </cell>
          <cell r="G1379">
            <v>50000000</v>
          </cell>
        </row>
        <row r="1380">
          <cell r="B1380" t="str">
            <v>pc</v>
          </cell>
          <cell r="C1380">
            <v>38317</v>
          </cell>
          <cell r="D1380" t="str">
            <v>TT tiÒn mua thÎ dt cho «.Th¸i</v>
          </cell>
          <cell r="E1380">
            <v>6422</v>
          </cell>
          <cell r="F1380">
            <v>111</v>
          </cell>
          <cell r="G1380">
            <v>454545</v>
          </cell>
        </row>
        <row r="1381">
          <cell r="C1381">
            <v>38317</v>
          </cell>
          <cell r="D1381" t="str">
            <v>ThuÕ VAT ®­îc khÊu trõ</v>
          </cell>
          <cell r="E1381">
            <v>1331</v>
          </cell>
          <cell r="F1381">
            <v>111</v>
          </cell>
          <cell r="G1381">
            <v>45455</v>
          </cell>
        </row>
        <row r="1382">
          <cell r="B1382" t="str">
            <v>pc</v>
          </cell>
          <cell r="C1382">
            <v>38318</v>
          </cell>
          <cell r="D1382" t="str">
            <v>TT tiÒn mua dÇu M.Toµn cho A.Linh(2H§)</v>
          </cell>
          <cell r="E1382">
            <v>152</v>
          </cell>
          <cell r="F1382">
            <v>111</v>
          </cell>
          <cell r="G1382">
            <v>8586480</v>
          </cell>
        </row>
        <row r="1383">
          <cell r="C1383">
            <v>38318</v>
          </cell>
          <cell r="D1383" t="str">
            <v>TT tiÒn mua x¨ng M.Toµn cho A.Linh</v>
          </cell>
          <cell r="E1383">
            <v>6422</v>
          </cell>
          <cell r="F1383">
            <v>111</v>
          </cell>
          <cell r="G1383">
            <v>318200</v>
          </cell>
        </row>
        <row r="1384">
          <cell r="C1384">
            <v>38318</v>
          </cell>
          <cell r="D1384" t="str">
            <v>ThuÕ VAT ®­îc khÊu trõ</v>
          </cell>
          <cell r="E1384">
            <v>1331</v>
          </cell>
          <cell r="F1384">
            <v>111</v>
          </cell>
          <cell r="G1384">
            <v>830820</v>
          </cell>
        </row>
        <row r="1385">
          <cell r="B1385" t="str">
            <v>XK</v>
          </cell>
          <cell r="C1385">
            <v>38318</v>
          </cell>
          <cell r="D1385" t="str">
            <v>XuÊt NL phôc vô SX</v>
          </cell>
          <cell r="E1385">
            <v>154</v>
          </cell>
          <cell r="F1385">
            <v>152</v>
          </cell>
          <cell r="G1385">
            <v>8586480</v>
          </cell>
        </row>
        <row r="1386">
          <cell r="B1386" t="str">
            <v>dk</v>
          </cell>
          <cell r="C1386">
            <v>38319</v>
          </cell>
          <cell r="D1386" t="str">
            <v>XuÊt b¸n ®¸ xÝt cho Cty S¬n H¶i</v>
          </cell>
          <cell r="E1386">
            <v>131</v>
          </cell>
          <cell r="F1386">
            <v>511</v>
          </cell>
          <cell r="G1386">
            <v>22000000</v>
          </cell>
        </row>
        <row r="1387">
          <cell r="C1387">
            <v>38319</v>
          </cell>
          <cell r="D1387" t="str">
            <v>ThuÕ VAT ph¶i nép</v>
          </cell>
          <cell r="E1387">
            <v>131</v>
          </cell>
          <cell r="F1387">
            <v>3331</v>
          </cell>
          <cell r="G1387">
            <v>1100000</v>
          </cell>
        </row>
        <row r="1388">
          <cell r="B1388" t="str">
            <v>dk</v>
          </cell>
          <cell r="C1388">
            <v>38319</v>
          </cell>
          <cell r="D1388" t="str">
            <v>XuÊt b¸n ®¸ xÝt Cty Ph­¬ng Trung</v>
          </cell>
          <cell r="E1388">
            <v>131</v>
          </cell>
          <cell r="F1388">
            <v>511</v>
          </cell>
          <cell r="G1388">
            <v>32000000</v>
          </cell>
        </row>
        <row r="1389">
          <cell r="C1389">
            <v>38319</v>
          </cell>
          <cell r="D1389" t="str">
            <v>ThuÕ VAT ph¶i nép</v>
          </cell>
          <cell r="E1389">
            <v>131</v>
          </cell>
          <cell r="F1389">
            <v>3331</v>
          </cell>
          <cell r="G1389">
            <v>1600000</v>
          </cell>
        </row>
        <row r="1390">
          <cell r="B1390" t="str">
            <v>pt</v>
          </cell>
          <cell r="C1390">
            <v>38320</v>
          </cell>
          <cell r="D1390" t="str">
            <v xml:space="preserve">Cty Ph­¬ng Trung tr¶ tiÒn mua ®¸  </v>
          </cell>
          <cell r="E1390">
            <v>111</v>
          </cell>
          <cell r="F1390">
            <v>131</v>
          </cell>
          <cell r="G1390">
            <v>70000000</v>
          </cell>
        </row>
        <row r="1391">
          <cell r="B1391" t="str">
            <v>Nh</v>
          </cell>
          <cell r="C1391">
            <v>38320</v>
          </cell>
          <cell r="D1391" t="str">
            <v>Cty Quang Dòng tr¶ tiÒn qua NH</v>
          </cell>
          <cell r="E1391">
            <v>112</v>
          </cell>
          <cell r="F1391">
            <v>131</v>
          </cell>
          <cell r="G1391">
            <v>72824000</v>
          </cell>
        </row>
        <row r="1392">
          <cell r="B1392" t="str">
            <v>pc</v>
          </cell>
          <cell r="C1392">
            <v>38320</v>
          </cell>
          <cell r="D1392" t="str">
            <v>TT tiÒn mua dÇu M.Toµn cho A.Linh(3H§)</v>
          </cell>
          <cell r="E1392">
            <v>152</v>
          </cell>
          <cell r="F1392">
            <v>111</v>
          </cell>
          <cell r="G1392">
            <v>23732600</v>
          </cell>
        </row>
        <row r="1393">
          <cell r="C1393">
            <v>38320</v>
          </cell>
          <cell r="D1393" t="str">
            <v>ThuÕ VAT ®­îc khÊu trõ</v>
          </cell>
          <cell r="E1393">
            <v>1331</v>
          </cell>
          <cell r="F1393">
            <v>111</v>
          </cell>
          <cell r="G1393">
            <v>2214900</v>
          </cell>
        </row>
        <row r="1394">
          <cell r="B1394" t="str">
            <v>xk</v>
          </cell>
          <cell r="C1394">
            <v>38320</v>
          </cell>
          <cell r="D1394" t="str">
            <v>XuÊt NL phôc vô SX</v>
          </cell>
          <cell r="E1394">
            <v>154</v>
          </cell>
          <cell r="F1394">
            <v>152</v>
          </cell>
          <cell r="G1394">
            <v>23732600</v>
          </cell>
        </row>
        <row r="1395">
          <cell r="B1395" t="str">
            <v>l­¬ng</v>
          </cell>
          <cell r="C1395">
            <v>38321</v>
          </cell>
          <cell r="D1395" t="str">
            <v>Tr¶ tiÒn tËn thu ®¸ ®åi a.Thanh 9232 m3</v>
          </cell>
          <cell r="E1395">
            <v>152</v>
          </cell>
          <cell r="F1395">
            <v>111</v>
          </cell>
          <cell r="G1395">
            <v>27696000</v>
          </cell>
        </row>
        <row r="1396">
          <cell r="B1396" t="str">
            <v>pc</v>
          </cell>
          <cell r="C1396">
            <v>38321</v>
          </cell>
          <cell r="D1396" t="str">
            <v>TT tiÒn dt c«ng tr­êng «.KiÕn</v>
          </cell>
          <cell r="E1396">
            <v>6422</v>
          </cell>
          <cell r="F1396">
            <v>111</v>
          </cell>
          <cell r="G1396">
            <v>678602</v>
          </cell>
        </row>
        <row r="1397">
          <cell r="C1397">
            <v>38321</v>
          </cell>
          <cell r="D1397" t="str">
            <v>ThuÕ VAT ®­îc khÊu trõ</v>
          </cell>
          <cell r="E1397">
            <v>1331</v>
          </cell>
          <cell r="F1397">
            <v>111</v>
          </cell>
          <cell r="G1397">
            <v>67860</v>
          </cell>
        </row>
        <row r="1398">
          <cell r="B1398" t="str">
            <v>pc</v>
          </cell>
          <cell r="C1398">
            <v>38321</v>
          </cell>
          <cell r="D1398" t="str">
            <v>TT tiÒn mua dÇu M.Toµn cho A.Linh(2H§)</v>
          </cell>
          <cell r="E1398">
            <v>152</v>
          </cell>
          <cell r="F1398">
            <v>111</v>
          </cell>
          <cell r="G1398">
            <v>4480360</v>
          </cell>
        </row>
        <row r="1399">
          <cell r="C1399">
            <v>38321</v>
          </cell>
          <cell r="D1399" t="str">
            <v>ThuÕ VAT ®­îc khÊu trõ</v>
          </cell>
          <cell r="E1399">
            <v>1331</v>
          </cell>
          <cell r="F1399">
            <v>111</v>
          </cell>
          <cell r="G1399">
            <v>418140</v>
          </cell>
        </row>
        <row r="1400">
          <cell r="B1400" t="str">
            <v>XK</v>
          </cell>
          <cell r="C1400">
            <v>38321</v>
          </cell>
          <cell r="D1400" t="str">
            <v>XuÊt NL phôc vô SX</v>
          </cell>
          <cell r="E1400">
            <v>154</v>
          </cell>
          <cell r="F1400">
            <v>152</v>
          </cell>
          <cell r="G1400">
            <v>4480360</v>
          </cell>
        </row>
        <row r="1401">
          <cell r="B1401" t="str">
            <v>pc</v>
          </cell>
          <cell r="C1401">
            <v>38321</v>
          </cell>
          <cell r="D1401" t="str">
            <v>TT tiÒn lÖ phÝ rãt hµng qua c¶ng cho «.Th¸i</v>
          </cell>
          <cell r="E1401">
            <v>6421</v>
          </cell>
          <cell r="F1401">
            <v>111</v>
          </cell>
          <cell r="G1401">
            <v>29377559</v>
          </cell>
        </row>
        <row r="1402">
          <cell r="C1402">
            <v>38321</v>
          </cell>
          <cell r="D1402" t="str">
            <v>ThuÕ VAT ®­îc khÊu trõ</v>
          </cell>
          <cell r="E1402">
            <v>1331</v>
          </cell>
          <cell r="F1402">
            <v>111</v>
          </cell>
          <cell r="G1402">
            <v>2937941</v>
          </cell>
        </row>
        <row r="1403">
          <cell r="B1403" t="str">
            <v>NH</v>
          </cell>
          <cell r="C1403">
            <v>38321</v>
          </cell>
          <cell r="D1403" t="str">
            <v>L·i tiÒn göi t¹i NHµng</v>
          </cell>
          <cell r="E1403">
            <v>112</v>
          </cell>
          <cell r="F1403">
            <v>6422</v>
          </cell>
          <cell r="G1403">
            <v>40821</v>
          </cell>
        </row>
        <row r="1404">
          <cell r="B1404" t="str">
            <v>pc</v>
          </cell>
          <cell r="C1404">
            <v>38321</v>
          </cell>
          <cell r="D1404" t="str">
            <v>TT tiÒn mua phô tïng thay thÕ(A.Linh)</v>
          </cell>
          <cell r="E1404">
            <v>154</v>
          </cell>
          <cell r="F1404">
            <v>111</v>
          </cell>
          <cell r="G1404">
            <v>11831000</v>
          </cell>
        </row>
        <row r="1405">
          <cell r="C1405">
            <v>38321</v>
          </cell>
          <cell r="D1405" t="str">
            <v>ThuÕ VAT ®­îc khÊu trõ</v>
          </cell>
          <cell r="E1405">
            <v>1331</v>
          </cell>
          <cell r="F1405">
            <v>111</v>
          </cell>
          <cell r="G1405">
            <v>591550</v>
          </cell>
        </row>
        <row r="1406">
          <cell r="B1406" t="str">
            <v>DK</v>
          </cell>
          <cell r="C1406">
            <v>38321</v>
          </cell>
          <cell r="D1406" t="str">
            <v>Mua c­íc BX, VT cña Cty Phóc Léc(C.TuyÕt)</v>
          </cell>
          <cell r="E1406">
            <v>154</v>
          </cell>
          <cell r="F1406">
            <v>331</v>
          </cell>
          <cell r="G1406">
            <v>80728000</v>
          </cell>
        </row>
        <row r="1407">
          <cell r="C1407">
            <v>38321</v>
          </cell>
          <cell r="D1407" t="str">
            <v>ThuÕ VAT ®­îc khÊu trõ</v>
          </cell>
          <cell r="E1407">
            <v>1331</v>
          </cell>
          <cell r="F1407">
            <v>331</v>
          </cell>
          <cell r="G1407">
            <v>4036400</v>
          </cell>
        </row>
        <row r="1408">
          <cell r="B1408" t="str">
            <v>pc</v>
          </cell>
          <cell r="C1408">
            <v>38321</v>
          </cell>
          <cell r="D1408" t="str">
            <v>TT c­íc BX, VT cho Cty Phóc Léc</v>
          </cell>
          <cell r="E1408">
            <v>331</v>
          </cell>
          <cell r="F1408">
            <v>111</v>
          </cell>
          <cell r="G1408">
            <v>84764400</v>
          </cell>
        </row>
        <row r="1409">
          <cell r="B1409" t="str">
            <v>dk</v>
          </cell>
          <cell r="C1409">
            <v>38321</v>
          </cell>
          <cell r="D1409" t="str">
            <v>Mua c­íc BX, VT cña Cty Phóc Léc(C.TuyÕt)</v>
          </cell>
          <cell r="E1409">
            <v>154</v>
          </cell>
          <cell r="F1409">
            <v>331</v>
          </cell>
          <cell r="G1409">
            <v>51128000</v>
          </cell>
        </row>
        <row r="1410">
          <cell r="C1410">
            <v>38321</v>
          </cell>
          <cell r="D1410" t="str">
            <v>ThuÕ VAT ®­îc khÊu trõ</v>
          </cell>
          <cell r="E1410">
            <v>1331</v>
          </cell>
          <cell r="F1410">
            <v>331</v>
          </cell>
          <cell r="G1410">
            <v>2556400</v>
          </cell>
        </row>
        <row r="1411">
          <cell r="B1411" t="str">
            <v>pc</v>
          </cell>
          <cell r="C1411">
            <v>38321</v>
          </cell>
          <cell r="D1411" t="str">
            <v>TT c­íc BX, VT cho Cty Phóc Léc</v>
          </cell>
          <cell r="E1411">
            <v>331</v>
          </cell>
          <cell r="F1411">
            <v>111</v>
          </cell>
          <cell r="G1411">
            <v>53684400</v>
          </cell>
        </row>
        <row r="1412">
          <cell r="B1412" t="str">
            <v>dk</v>
          </cell>
          <cell r="C1412">
            <v>38321</v>
          </cell>
          <cell r="D1412" t="str">
            <v>Thuª m¸y xóc Cty §øc B×nh</v>
          </cell>
          <cell r="E1412">
            <v>154</v>
          </cell>
          <cell r="F1412">
            <v>331</v>
          </cell>
          <cell r="G1412">
            <v>12000000</v>
          </cell>
        </row>
        <row r="1413">
          <cell r="C1413">
            <v>38321</v>
          </cell>
          <cell r="D1413" t="str">
            <v>ThuÕ VAT ®­îc khÊu trõ</v>
          </cell>
          <cell r="E1413">
            <v>1331</v>
          </cell>
          <cell r="F1413">
            <v>331</v>
          </cell>
          <cell r="G1413">
            <v>1200000</v>
          </cell>
        </row>
        <row r="1414">
          <cell r="B1414" t="str">
            <v>pc</v>
          </cell>
          <cell r="C1414">
            <v>38321</v>
          </cell>
          <cell r="D1414" t="str">
            <v>TT tiÒn thuª m¸y xóc Cty §øc B×nh</v>
          </cell>
          <cell r="E1414">
            <v>331</v>
          </cell>
          <cell r="F1414">
            <v>111</v>
          </cell>
          <cell r="G1414">
            <v>13200000</v>
          </cell>
        </row>
        <row r="1415">
          <cell r="B1415" t="str">
            <v>dk</v>
          </cell>
          <cell r="C1415">
            <v>38321</v>
          </cell>
          <cell r="D1415" t="str">
            <v>XuÊt b¸n ®¸ xÝt cho Cty S¬n H¶i</v>
          </cell>
          <cell r="E1415">
            <v>131</v>
          </cell>
          <cell r="F1415">
            <v>511</v>
          </cell>
          <cell r="G1415">
            <v>24600000</v>
          </cell>
        </row>
        <row r="1416">
          <cell r="C1416">
            <v>38321</v>
          </cell>
          <cell r="D1416" t="str">
            <v>ThuÕ VAT ph¶i nép</v>
          </cell>
          <cell r="E1416">
            <v>131</v>
          </cell>
          <cell r="F1416">
            <v>3331</v>
          </cell>
          <cell r="G1416">
            <v>1230000</v>
          </cell>
        </row>
        <row r="1417">
          <cell r="B1417" t="str">
            <v>dk</v>
          </cell>
          <cell r="C1417">
            <v>38321</v>
          </cell>
          <cell r="D1417" t="str">
            <v>XuÊt b¸n ®¸ xÝt cho Cty S¬n H¶i</v>
          </cell>
          <cell r="E1417">
            <v>131</v>
          </cell>
          <cell r="F1417">
            <v>511</v>
          </cell>
          <cell r="G1417">
            <v>22000000</v>
          </cell>
        </row>
        <row r="1418">
          <cell r="C1418">
            <v>38321</v>
          </cell>
          <cell r="D1418" t="str">
            <v>ThuÕ VAT ph¶i nép</v>
          </cell>
          <cell r="E1418">
            <v>131</v>
          </cell>
          <cell r="F1418">
            <v>3331</v>
          </cell>
          <cell r="G1418">
            <v>1100000</v>
          </cell>
        </row>
        <row r="1419">
          <cell r="B1419" t="str">
            <v>dk</v>
          </cell>
          <cell r="C1419">
            <v>38321</v>
          </cell>
          <cell r="D1419" t="str">
            <v>XuÊt b¸n ®¸ xÝt cho Cty S¬n H¶i</v>
          </cell>
          <cell r="E1419">
            <v>131</v>
          </cell>
          <cell r="F1419">
            <v>511</v>
          </cell>
          <cell r="G1419">
            <v>24760000</v>
          </cell>
        </row>
        <row r="1420">
          <cell r="C1420">
            <v>38321</v>
          </cell>
          <cell r="D1420" t="str">
            <v>ThuÕ VAT ph¶i nép</v>
          </cell>
          <cell r="E1420">
            <v>131</v>
          </cell>
          <cell r="F1420">
            <v>3331</v>
          </cell>
          <cell r="G1420">
            <v>1238000</v>
          </cell>
        </row>
        <row r="1421">
          <cell r="B1421" t="str">
            <v>dk</v>
          </cell>
          <cell r="C1421">
            <v>38321</v>
          </cell>
          <cell r="D1421" t="str">
            <v>XuÊt b¸n ®¸ xÝt cho Cty Quang Dòng</v>
          </cell>
          <cell r="E1421">
            <v>131</v>
          </cell>
          <cell r="F1421">
            <v>511</v>
          </cell>
          <cell r="G1421">
            <v>29120000</v>
          </cell>
        </row>
        <row r="1422">
          <cell r="C1422">
            <v>38321</v>
          </cell>
          <cell r="D1422" t="str">
            <v>ThuÕ VAT ph¶i nép</v>
          </cell>
          <cell r="E1422">
            <v>131</v>
          </cell>
          <cell r="F1422">
            <v>3331</v>
          </cell>
          <cell r="G1422">
            <v>1456000</v>
          </cell>
        </row>
        <row r="1423">
          <cell r="B1423" t="str">
            <v>dk</v>
          </cell>
          <cell r="C1423">
            <v>38321</v>
          </cell>
          <cell r="D1423" t="str">
            <v>XuÊt b¸n ®¸ xÝt Cty Ph­¬ng Trung</v>
          </cell>
          <cell r="E1423">
            <v>131</v>
          </cell>
          <cell r="F1423">
            <v>511</v>
          </cell>
          <cell r="G1423">
            <v>39200000</v>
          </cell>
        </row>
        <row r="1424">
          <cell r="C1424">
            <v>38321</v>
          </cell>
          <cell r="D1424" t="str">
            <v>ThuÕ VAT ph¶i nép</v>
          </cell>
          <cell r="E1424">
            <v>131</v>
          </cell>
          <cell r="F1424">
            <v>3331</v>
          </cell>
          <cell r="G1424">
            <v>1960000</v>
          </cell>
        </row>
        <row r="1425">
          <cell r="C1425">
            <v>38321</v>
          </cell>
          <cell r="D1425" t="str">
            <v>ThuÕ tµi nguyªn ph¶i nép th¸ng nµy 9232*4%</v>
          </cell>
          <cell r="E1425">
            <v>6422</v>
          </cell>
          <cell r="F1425">
            <v>3336</v>
          </cell>
          <cell r="G1425">
            <v>1107840</v>
          </cell>
        </row>
        <row r="1426">
          <cell r="C1426">
            <v>38321</v>
          </cell>
          <cell r="D1426" t="str">
            <v>L­¬ng ph¶i tr¶ tæ ®¸nh tÈy 13387*600</v>
          </cell>
          <cell r="E1426">
            <v>6421</v>
          </cell>
          <cell r="F1426">
            <v>334</v>
          </cell>
          <cell r="G1426">
            <v>8032200</v>
          </cell>
        </row>
        <row r="1427">
          <cell r="C1427">
            <v>38321</v>
          </cell>
          <cell r="D1427" t="str">
            <v>L­¬ng ph¶i tr¶ khèi SX</v>
          </cell>
          <cell r="E1427">
            <v>154</v>
          </cell>
          <cell r="F1427">
            <v>334</v>
          </cell>
          <cell r="G1427">
            <v>44888000</v>
          </cell>
        </row>
        <row r="1428">
          <cell r="C1428">
            <v>38321</v>
          </cell>
          <cell r="D1428" t="str">
            <v>L­¬ng ph¶i tr¶ khèi VP</v>
          </cell>
          <cell r="E1428">
            <v>6422</v>
          </cell>
          <cell r="F1428">
            <v>334</v>
          </cell>
          <cell r="G1428">
            <v>24346000</v>
          </cell>
        </row>
        <row r="1429">
          <cell r="C1429">
            <v>38321</v>
          </cell>
          <cell r="D1429" t="str">
            <v xml:space="preserve">L­¬ng ph¶i tr¶ l¸i xe </v>
          </cell>
          <cell r="E1429">
            <v>154</v>
          </cell>
          <cell r="F1429">
            <v>334</v>
          </cell>
          <cell r="G1429">
            <v>18200000</v>
          </cell>
        </row>
        <row r="1430">
          <cell r="C1430">
            <v>38321</v>
          </cell>
          <cell r="D1430" t="str">
            <v>Chi l­¬ng toµn Cty</v>
          </cell>
          <cell r="E1430">
            <v>334</v>
          </cell>
          <cell r="F1430">
            <v>111</v>
          </cell>
          <cell r="G1430">
            <v>95466200</v>
          </cell>
        </row>
        <row r="1431">
          <cell r="C1431">
            <v>38321</v>
          </cell>
          <cell r="D1431" t="str">
            <v>TrÝch khÊu hao TSC§ bé phËn s¶n xuÊt</v>
          </cell>
          <cell r="E1431">
            <v>154</v>
          </cell>
          <cell r="F1431">
            <v>214</v>
          </cell>
          <cell r="G1431">
            <v>27824000</v>
          </cell>
        </row>
        <row r="1432">
          <cell r="C1432">
            <v>38321</v>
          </cell>
          <cell r="D1432" t="str">
            <v>TrÝch khÊu hao TSC§ bé phËn QLDN</v>
          </cell>
          <cell r="E1432">
            <v>6422</v>
          </cell>
          <cell r="F1432">
            <v>214</v>
          </cell>
          <cell r="G1432">
            <v>3200000</v>
          </cell>
        </row>
        <row r="1433">
          <cell r="C1433">
            <v>38321</v>
          </cell>
          <cell r="D1433" t="str">
            <v>XuÊt kho nguyªn liÖu ®Ó chÕ biÕn 9232 m3</v>
          </cell>
          <cell r="E1433">
            <v>154</v>
          </cell>
          <cell r="F1433">
            <v>152</v>
          </cell>
          <cell r="G1433">
            <v>27696000</v>
          </cell>
        </row>
        <row r="1434">
          <cell r="C1434">
            <v>38321</v>
          </cell>
          <cell r="D1434" t="str">
            <v>NhËp kho thµnh phÈm ®¸ xÝt = 9232 m3</v>
          </cell>
          <cell r="E1434">
            <v>155</v>
          </cell>
          <cell r="F1434">
            <v>154</v>
          </cell>
          <cell r="G1434">
            <v>364461126</v>
          </cell>
        </row>
        <row r="1435">
          <cell r="C1435">
            <v>38321</v>
          </cell>
          <cell r="D1435" t="str">
            <v>XuÊt kho tiªu thô 13387 tÊn = 9232 m3</v>
          </cell>
          <cell r="E1435">
            <v>6321</v>
          </cell>
          <cell r="F1435">
            <v>155</v>
          </cell>
        </row>
        <row r="1436">
          <cell r="C1436">
            <v>38321</v>
          </cell>
          <cell r="D1436" t="str">
            <v>ChuyÓn VAT khÊu trõ sang ph¶i nép</v>
          </cell>
          <cell r="E1436">
            <v>3331</v>
          </cell>
          <cell r="F1436">
            <v>1331</v>
          </cell>
          <cell r="G1436">
            <v>20200794</v>
          </cell>
        </row>
        <row r="1437">
          <cell r="E1437" t="str">
            <v>tc</v>
          </cell>
        </row>
        <row r="1438">
          <cell r="D1438" t="str">
            <v>Céng ph¸t sinh th¸ng 11</v>
          </cell>
          <cell r="E1438" t="str">
            <v>tc</v>
          </cell>
          <cell r="G1438">
            <v>2647405206</v>
          </cell>
        </row>
        <row r="1439">
          <cell r="D1439" t="str">
            <v>D­ cuèi th¸ng 11</v>
          </cell>
          <cell r="E1439" t="str">
            <v>tc</v>
          </cell>
        </row>
        <row r="1440">
          <cell r="E1440" t="str">
            <v>tc</v>
          </cell>
        </row>
        <row r="1441">
          <cell r="D1441" t="str">
            <v>Th¸ng 12/2004</v>
          </cell>
          <cell r="E1441" t="str">
            <v>tc</v>
          </cell>
        </row>
        <row r="1442">
          <cell r="E1442" t="str">
            <v>tc</v>
          </cell>
        </row>
        <row r="1443">
          <cell r="B1443" t="str">
            <v>pt</v>
          </cell>
          <cell r="C1443">
            <v>38322</v>
          </cell>
          <cell r="D1443" t="str">
            <v>Rót tiÒn NH vÒ nhËp quü</v>
          </cell>
          <cell r="E1443">
            <v>111</v>
          </cell>
          <cell r="F1443">
            <v>112</v>
          </cell>
          <cell r="G1443">
            <v>72000000</v>
          </cell>
        </row>
        <row r="1444">
          <cell r="B1444" t="str">
            <v>pc</v>
          </cell>
          <cell r="C1444">
            <v>38323</v>
          </cell>
          <cell r="D1444" t="str">
            <v>TT tiÒn V/C cho XN 234 (C.TuyÕt)</v>
          </cell>
          <cell r="E1444">
            <v>331</v>
          </cell>
          <cell r="F1444">
            <v>111</v>
          </cell>
          <cell r="G1444">
            <v>9416800</v>
          </cell>
        </row>
        <row r="1445">
          <cell r="B1445" t="str">
            <v>pc</v>
          </cell>
          <cell r="C1445">
            <v>38323</v>
          </cell>
          <cell r="D1445" t="str">
            <v>TT tiÒn mua b¹t phñ xe t¶i (A.Qu©n)</v>
          </cell>
          <cell r="E1445">
            <v>154</v>
          </cell>
          <cell r="F1445">
            <v>111</v>
          </cell>
          <cell r="G1445">
            <v>448500</v>
          </cell>
        </row>
        <row r="1446">
          <cell r="B1446" t="str">
            <v>pc</v>
          </cell>
          <cell r="C1446">
            <v>38323</v>
          </cell>
          <cell r="D1446" t="str">
            <v>TT tiÒn mua phô tïng SC xe t¶i(A.Linh)</v>
          </cell>
          <cell r="E1446">
            <v>154</v>
          </cell>
          <cell r="F1446">
            <v>111</v>
          </cell>
          <cell r="G1446">
            <v>910000</v>
          </cell>
        </row>
        <row r="1447">
          <cell r="B1447" t="str">
            <v>pc</v>
          </cell>
          <cell r="C1447">
            <v>38323</v>
          </cell>
          <cell r="D1447" t="str">
            <v>TT tiÒn chuyÓn th­ cho k.hµng</v>
          </cell>
          <cell r="E1447">
            <v>6421</v>
          </cell>
          <cell r="F1447">
            <v>111</v>
          </cell>
          <cell r="G1447">
            <v>20000</v>
          </cell>
        </row>
        <row r="1448">
          <cell r="B1448" t="str">
            <v>pc</v>
          </cell>
          <cell r="C1448">
            <v>38324</v>
          </cell>
          <cell r="D1448" t="str">
            <v>A.Linh mua dÇu M.Toµn nkho(2H§) 1575.l</v>
          </cell>
          <cell r="E1448">
            <v>152</v>
          </cell>
          <cell r="F1448">
            <v>111</v>
          </cell>
          <cell r="G1448">
            <v>6986700</v>
          </cell>
        </row>
        <row r="1449">
          <cell r="C1449">
            <v>38324</v>
          </cell>
          <cell r="D1449" t="str">
            <v>ThuÕ VAT ®­îc khÊu trõ</v>
          </cell>
          <cell r="E1449">
            <v>1331</v>
          </cell>
          <cell r="F1449">
            <v>111</v>
          </cell>
          <cell r="G1449">
            <v>652050</v>
          </cell>
        </row>
        <row r="1450">
          <cell r="B1450" t="str">
            <v>xk</v>
          </cell>
          <cell r="C1450">
            <v>38324</v>
          </cell>
          <cell r="D1450" t="str">
            <v>XuÊt NL phôc vô SX</v>
          </cell>
          <cell r="E1450">
            <v>154</v>
          </cell>
          <cell r="F1450">
            <v>152</v>
          </cell>
          <cell r="G1450">
            <v>6986700</v>
          </cell>
        </row>
        <row r="1451">
          <cell r="B1451" t="str">
            <v>dk</v>
          </cell>
          <cell r="C1451">
            <v>38324</v>
          </cell>
          <cell r="D1451" t="str">
            <v>XuÊt b¸n ®¸ xÝt Cty Ph­¬ng Trung</v>
          </cell>
          <cell r="E1451">
            <v>131</v>
          </cell>
          <cell r="F1451">
            <v>511</v>
          </cell>
          <cell r="G1451">
            <v>32000000</v>
          </cell>
        </row>
        <row r="1452">
          <cell r="C1452">
            <v>38324</v>
          </cell>
          <cell r="D1452" t="str">
            <v>ThuÕ VAT ph¶i nép</v>
          </cell>
          <cell r="E1452">
            <v>131</v>
          </cell>
          <cell r="F1452">
            <v>3331</v>
          </cell>
          <cell r="G1452">
            <v>1600000</v>
          </cell>
        </row>
        <row r="1453">
          <cell r="B1453" t="str">
            <v>pc</v>
          </cell>
          <cell r="C1453">
            <v>38325</v>
          </cell>
          <cell r="D1453" t="str">
            <v>A.Linh mua dÇu M.Toµn nkho 1.040 l</v>
          </cell>
          <cell r="E1453">
            <v>152</v>
          </cell>
          <cell r="F1453">
            <v>111</v>
          </cell>
          <cell r="G1453">
            <v>4613440</v>
          </cell>
        </row>
        <row r="1454">
          <cell r="C1454">
            <v>38325</v>
          </cell>
          <cell r="D1454" t="str">
            <v>ThuÕ VAT ®­îc khÊu trõ</v>
          </cell>
          <cell r="E1454">
            <v>1331</v>
          </cell>
          <cell r="F1454">
            <v>111</v>
          </cell>
          <cell r="G1454">
            <v>430560</v>
          </cell>
        </row>
        <row r="1455">
          <cell r="B1455" t="str">
            <v>xk</v>
          </cell>
          <cell r="C1455">
            <v>38325</v>
          </cell>
          <cell r="D1455" t="str">
            <v>XuÊt NL phôc vô SX</v>
          </cell>
          <cell r="E1455">
            <v>154</v>
          </cell>
          <cell r="F1455">
            <v>152</v>
          </cell>
          <cell r="G1455">
            <v>4613440</v>
          </cell>
        </row>
        <row r="1456">
          <cell r="B1456" t="str">
            <v>pc</v>
          </cell>
          <cell r="C1456">
            <v>38327</v>
          </cell>
          <cell r="D1456" t="str">
            <v>TT tiÒn mua s¸ch</v>
          </cell>
          <cell r="E1456">
            <v>6422</v>
          </cell>
          <cell r="F1456">
            <v>111</v>
          </cell>
          <cell r="G1456">
            <v>1697000</v>
          </cell>
        </row>
        <row r="1457">
          <cell r="B1457" t="str">
            <v>pc</v>
          </cell>
          <cell r="C1457">
            <v>38327</v>
          </cell>
          <cell r="D1457" t="str">
            <v>TT tiÒn x¨ng xe con, phÝ cÇu phµ</v>
          </cell>
          <cell r="E1457">
            <v>6422</v>
          </cell>
          <cell r="F1457">
            <v>111</v>
          </cell>
          <cell r="G1457">
            <v>1177560</v>
          </cell>
        </row>
        <row r="1458">
          <cell r="C1458">
            <v>38327</v>
          </cell>
          <cell r="D1458" t="str">
            <v>ThuÕ VAT ®­îc khÊu trõ</v>
          </cell>
          <cell r="E1458">
            <v>1331</v>
          </cell>
          <cell r="F1458">
            <v>111</v>
          </cell>
          <cell r="G1458">
            <v>104940</v>
          </cell>
        </row>
        <row r="1459">
          <cell r="B1459" t="str">
            <v>pc</v>
          </cell>
          <cell r="C1459">
            <v>38327</v>
          </cell>
          <cell r="D1459" t="str">
            <v>A.Linh mua dÇu M.Toµn nkho 840l+2l dphô</v>
          </cell>
          <cell r="E1459">
            <v>152</v>
          </cell>
          <cell r="F1459">
            <v>111</v>
          </cell>
          <cell r="G1459">
            <v>3746240</v>
          </cell>
        </row>
        <row r="1460">
          <cell r="C1460">
            <v>38327</v>
          </cell>
          <cell r="D1460" t="str">
            <v>ThuÕ VAT ®­îc khÊu trõ</v>
          </cell>
          <cell r="E1460">
            <v>1331</v>
          </cell>
          <cell r="F1460">
            <v>111</v>
          </cell>
          <cell r="G1460">
            <v>349760</v>
          </cell>
        </row>
        <row r="1461">
          <cell r="B1461" t="str">
            <v>xk</v>
          </cell>
          <cell r="C1461">
            <v>38327</v>
          </cell>
          <cell r="D1461" t="str">
            <v>XuÊt NL phôc vô SX</v>
          </cell>
          <cell r="E1461">
            <v>154</v>
          </cell>
          <cell r="F1461">
            <v>152</v>
          </cell>
          <cell r="G1461">
            <v>3746240</v>
          </cell>
        </row>
        <row r="1462">
          <cell r="B1462" t="str">
            <v>pc</v>
          </cell>
          <cell r="C1462">
            <v>38327</v>
          </cell>
          <cell r="D1462" t="str">
            <v>TT tiÒn hoµ m¹ng dt cho A.Qu©n</v>
          </cell>
          <cell r="E1462">
            <v>6422</v>
          </cell>
          <cell r="F1462">
            <v>111</v>
          </cell>
          <cell r="G1462">
            <v>136364</v>
          </cell>
        </row>
        <row r="1463">
          <cell r="C1463">
            <v>38327</v>
          </cell>
          <cell r="D1463" t="str">
            <v>ThuÕ VAT ®­îc khÊu trõ</v>
          </cell>
          <cell r="E1463">
            <v>1331</v>
          </cell>
          <cell r="F1463">
            <v>111</v>
          </cell>
          <cell r="G1463">
            <v>13636</v>
          </cell>
        </row>
        <row r="1464">
          <cell r="B1464" t="str">
            <v>NH</v>
          </cell>
          <cell r="C1464">
            <v>38327</v>
          </cell>
          <cell r="D1464" t="str">
            <v>Cty S¬n H¶i tr¶ tiÒn qua NH</v>
          </cell>
          <cell r="E1464">
            <v>112</v>
          </cell>
          <cell r="F1464">
            <v>131</v>
          </cell>
          <cell r="G1464">
            <v>128878000</v>
          </cell>
        </row>
        <row r="1465">
          <cell r="B1465" t="str">
            <v>pt</v>
          </cell>
          <cell r="C1465">
            <v>38328</v>
          </cell>
          <cell r="D1465" t="str">
            <v>Rót tÒn NH vÒ nhËp quü</v>
          </cell>
          <cell r="E1465">
            <v>111</v>
          </cell>
          <cell r="F1465">
            <v>112</v>
          </cell>
          <cell r="G1465">
            <v>125000000</v>
          </cell>
        </row>
        <row r="1466">
          <cell r="B1466" t="str">
            <v>pc</v>
          </cell>
          <cell r="C1466">
            <v>38328</v>
          </cell>
          <cell r="D1466" t="str">
            <v>A.Ph­¬ng mua x¨ng M.Toµn</v>
          </cell>
          <cell r="E1466">
            <v>6422</v>
          </cell>
          <cell r="F1466">
            <v>111</v>
          </cell>
          <cell r="G1466">
            <v>789360</v>
          </cell>
        </row>
        <row r="1467">
          <cell r="C1467">
            <v>38328</v>
          </cell>
          <cell r="D1467" t="str">
            <v>ThuÕ VAT ®­îc khÊu trõ</v>
          </cell>
          <cell r="E1467">
            <v>1331</v>
          </cell>
          <cell r="F1467">
            <v>111</v>
          </cell>
          <cell r="G1467">
            <v>73140</v>
          </cell>
        </row>
        <row r="1468">
          <cell r="B1468" t="str">
            <v>pc</v>
          </cell>
          <cell r="C1468">
            <v>38328</v>
          </cell>
          <cell r="D1468" t="str">
            <v>A.KiÕn mua dÇu M.Toµn nkho 40 l</v>
          </cell>
          <cell r="E1468">
            <v>152</v>
          </cell>
          <cell r="F1468">
            <v>111</v>
          </cell>
          <cell r="G1468">
            <v>177440</v>
          </cell>
        </row>
        <row r="1469">
          <cell r="C1469">
            <v>38328</v>
          </cell>
          <cell r="D1469" t="str">
            <v>ThuÕ VAT ®­îc khÊu trõ</v>
          </cell>
          <cell r="E1469">
            <v>1331</v>
          </cell>
          <cell r="F1469">
            <v>111</v>
          </cell>
          <cell r="G1469">
            <v>16560</v>
          </cell>
        </row>
        <row r="1470">
          <cell r="B1470" t="str">
            <v>xk</v>
          </cell>
          <cell r="C1470">
            <v>38328</v>
          </cell>
          <cell r="D1470" t="str">
            <v>XuÊt NL phôc vô SX</v>
          </cell>
          <cell r="E1470">
            <v>154</v>
          </cell>
          <cell r="F1470">
            <v>152</v>
          </cell>
          <cell r="G1470">
            <v>177440</v>
          </cell>
        </row>
        <row r="1471">
          <cell r="B1471" t="str">
            <v>pc</v>
          </cell>
          <cell r="C1471">
            <v>38328</v>
          </cell>
          <cell r="D1471" t="str">
            <v>A.Linh mua dÇu M.Toµn nkho 760 l</v>
          </cell>
          <cell r="E1471">
            <v>152</v>
          </cell>
          <cell r="F1471">
            <v>111</v>
          </cell>
          <cell r="G1471">
            <v>3371360</v>
          </cell>
        </row>
        <row r="1472">
          <cell r="C1472">
            <v>38328</v>
          </cell>
          <cell r="D1472" t="str">
            <v>ThuÕ VAT ®­îc khÊu trõ</v>
          </cell>
          <cell r="E1472">
            <v>1331</v>
          </cell>
          <cell r="F1472">
            <v>111</v>
          </cell>
          <cell r="G1472">
            <v>314640</v>
          </cell>
        </row>
        <row r="1473">
          <cell r="B1473" t="str">
            <v>xk</v>
          </cell>
          <cell r="C1473">
            <v>38328</v>
          </cell>
          <cell r="D1473" t="str">
            <v>XuÊt NL phôc vô SX</v>
          </cell>
          <cell r="E1473">
            <v>154</v>
          </cell>
          <cell r="F1473">
            <v>152</v>
          </cell>
          <cell r="G1473">
            <v>3371360</v>
          </cell>
        </row>
        <row r="1474">
          <cell r="B1474" t="str">
            <v>pc</v>
          </cell>
          <cell r="C1474">
            <v>38328</v>
          </cell>
          <cell r="D1474" t="str">
            <v>Mua cê ®¶ng</v>
          </cell>
          <cell r="E1474">
            <v>6422</v>
          </cell>
          <cell r="F1474">
            <v>111</v>
          </cell>
          <cell r="G1474">
            <v>320000</v>
          </cell>
        </row>
        <row r="1475">
          <cell r="B1475" t="str">
            <v>pc</v>
          </cell>
          <cell r="C1475">
            <v>38329</v>
          </cell>
          <cell r="D1475" t="str">
            <v>Nép tiÒn b¶o hiÓm xe «t«(C.TuyÕt)</v>
          </cell>
          <cell r="E1475">
            <v>6422</v>
          </cell>
          <cell r="F1475">
            <v>111</v>
          </cell>
          <cell r="G1475">
            <v>9090909</v>
          </cell>
        </row>
        <row r="1476">
          <cell r="C1476">
            <v>38329</v>
          </cell>
          <cell r="D1476" t="str">
            <v>ThuÕ VAT ®­îc khÊu trõ</v>
          </cell>
          <cell r="E1476">
            <v>1331</v>
          </cell>
          <cell r="F1476">
            <v>111</v>
          </cell>
          <cell r="G1476">
            <v>909091</v>
          </cell>
        </row>
        <row r="1477">
          <cell r="B1477" t="str">
            <v>PC</v>
          </cell>
          <cell r="C1477">
            <v>38330</v>
          </cell>
          <cell r="D1477" t="str">
            <v>A.Linh mua dÇu MToµn nkho 735; dphô 25</v>
          </cell>
          <cell r="E1477">
            <v>152</v>
          </cell>
          <cell r="F1477">
            <v>111</v>
          </cell>
          <cell r="G1477">
            <v>3510460</v>
          </cell>
        </row>
        <row r="1478">
          <cell r="C1478">
            <v>38330</v>
          </cell>
          <cell r="D1478" t="str">
            <v>ThuÕ VAT ®­îc khÊu trõ</v>
          </cell>
          <cell r="E1478">
            <v>1331</v>
          </cell>
          <cell r="F1478">
            <v>111</v>
          </cell>
          <cell r="G1478">
            <v>329290</v>
          </cell>
        </row>
        <row r="1479">
          <cell r="B1479" t="str">
            <v>xk</v>
          </cell>
          <cell r="C1479">
            <v>38330</v>
          </cell>
          <cell r="D1479" t="str">
            <v>XuÊt NL phôc vô SX</v>
          </cell>
          <cell r="E1479">
            <v>154</v>
          </cell>
          <cell r="F1479">
            <v>152</v>
          </cell>
          <cell r="G1479">
            <v>3510460</v>
          </cell>
        </row>
        <row r="1480">
          <cell r="B1480" t="str">
            <v>PC</v>
          </cell>
          <cell r="C1480">
            <v>38331</v>
          </cell>
          <cell r="D1480" t="str">
            <v>TT tiÒn mua lÞch treo t­êng(C.NguyÖt)</v>
          </cell>
          <cell r="E1480">
            <v>6422</v>
          </cell>
          <cell r="F1480">
            <v>111</v>
          </cell>
          <cell r="G1480">
            <v>880000</v>
          </cell>
        </row>
        <row r="1481">
          <cell r="B1481" t="str">
            <v>pc</v>
          </cell>
          <cell r="C1481">
            <v>38331</v>
          </cell>
          <cell r="D1481" t="str">
            <v>C.TuyÕt tr¶ tiÒn thuª mua TS ®ît  1 cho NH NN</v>
          </cell>
          <cell r="E1481">
            <v>315</v>
          </cell>
          <cell r="F1481">
            <v>111</v>
          </cell>
          <cell r="G1481">
            <v>113013874</v>
          </cell>
        </row>
        <row r="1482">
          <cell r="B1482" t="str">
            <v>pc</v>
          </cell>
          <cell r="C1482">
            <v>38332</v>
          </cell>
          <cell r="D1482" t="str">
            <v>A.Linh mua dÇu M.Toµn(2H§) 2040 l</v>
          </cell>
          <cell r="E1482">
            <v>152</v>
          </cell>
          <cell r="F1482">
            <v>111</v>
          </cell>
          <cell r="G1482">
            <v>9049440</v>
          </cell>
        </row>
        <row r="1483">
          <cell r="C1483">
            <v>38332</v>
          </cell>
          <cell r="D1483" t="str">
            <v>ThuÕ VAT ®­îc khÊu trõ</v>
          </cell>
          <cell r="E1483">
            <v>1331</v>
          </cell>
          <cell r="F1483">
            <v>111</v>
          </cell>
          <cell r="G1483">
            <v>844560</v>
          </cell>
        </row>
        <row r="1484">
          <cell r="B1484" t="str">
            <v>xk</v>
          </cell>
          <cell r="C1484">
            <v>38332</v>
          </cell>
          <cell r="D1484" t="str">
            <v>XuÊt NL phôc vô SX</v>
          </cell>
          <cell r="E1484">
            <v>154</v>
          </cell>
          <cell r="F1484">
            <v>152</v>
          </cell>
          <cell r="G1484">
            <v>9049440</v>
          </cell>
        </row>
        <row r="1485">
          <cell r="B1485" t="str">
            <v>pc</v>
          </cell>
          <cell r="C1485">
            <v>38334</v>
          </cell>
          <cell r="D1485" t="str">
            <v>A.Qu©n mua dÇu M.Toµn 310 l</v>
          </cell>
          <cell r="E1485">
            <v>152</v>
          </cell>
          <cell r="F1485">
            <v>111</v>
          </cell>
          <cell r="G1485">
            <v>1375160</v>
          </cell>
        </row>
        <row r="1486">
          <cell r="C1486">
            <v>38334</v>
          </cell>
          <cell r="D1486" t="str">
            <v>ThuÕ VAT ®­îc khÊu trõ</v>
          </cell>
          <cell r="E1486">
            <v>1331</v>
          </cell>
          <cell r="F1486">
            <v>111</v>
          </cell>
          <cell r="G1486">
            <v>128340</v>
          </cell>
        </row>
        <row r="1487">
          <cell r="B1487" t="str">
            <v>xk</v>
          </cell>
          <cell r="C1487">
            <v>38334</v>
          </cell>
          <cell r="D1487" t="str">
            <v>XuÊt NL phôc vô SX</v>
          </cell>
          <cell r="E1487">
            <v>154</v>
          </cell>
          <cell r="F1487">
            <v>152</v>
          </cell>
          <cell r="G1487">
            <v>1375160</v>
          </cell>
        </row>
        <row r="1488">
          <cell r="B1488" t="str">
            <v>pc</v>
          </cell>
          <cell r="C1488">
            <v>38334</v>
          </cell>
          <cell r="D1488" t="str">
            <v>TT tiÒn mua VPP, phÝ cÇu phµ cho A.Qu©n</v>
          </cell>
          <cell r="E1488">
            <v>6422</v>
          </cell>
          <cell r="F1488">
            <v>111</v>
          </cell>
          <cell r="G1488">
            <v>310000</v>
          </cell>
        </row>
        <row r="1489">
          <cell r="B1489" t="str">
            <v>pc</v>
          </cell>
          <cell r="C1489">
            <v>38335</v>
          </cell>
          <cell r="D1489" t="str">
            <v>A.Linh mua dÇu M.Toµn 2000 l</v>
          </cell>
          <cell r="E1489">
            <v>152</v>
          </cell>
          <cell r="F1489">
            <v>111</v>
          </cell>
          <cell r="G1489">
            <v>8872000</v>
          </cell>
        </row>
        <row r="1490">
          <cell r="C1490">
            <v>38335</v>
          </cell>
          <cell r="D1490" t="str">
            <v>ThuÕ VAT ®­îc khÊu trõ</v>
          </cell>
          <cell r="E1490">
            <v>1331</v>
          </cell>
          <cell r="F1490">
            <v>111</v>
          </cell>
          <cell r="G1490">
            <v>828000</v>
          </cell>
        </row>
        <row r="1491">
          <cell r="B1491" t="str">
            <v>xk</v>
          </cell>
          <cell r="C1491">
            <v>38335</v>
          </cell>
          <cell r="D1491" t="str">
            <v>XuÊt NL phôc vô SX</v>
          </cell>
          <cell r="E1491">
            <v>154</v>
          </cell>
          <cell r="F1491">
            <v>152</v>
          </cell>
          <cell r="G1491">
            <v>8872000</v>
          </cell>
        </row>
        <row r="1492">
          <cell r="B1492" t="str">
            <v>pc</v>
          </cell>
          <cell r="C1492">
            <v>38336</v>
          </cell>
          <cell r="D1492" t="str">
            <v>A.Linh mua dÇu M.Toµn 900l +dÇu phô</v>
          </cell>
          <cell r="E1492">
            <v>152</v>
          </cell>
          <cell r="F1492">
            <v>111</v>
          </cell>
          <cell r="G1492">
            <v>4089672</v>
          </cell>
        </row>
        <row r="1493">
          <cell r="C1493">
            <v>38336</v>
          </cell>
          <cell r="D1493" t="str">
            <v>ThuÕ VAT ®­îc khÊu trõ</v>
          </cell>
          <cell r="E1493">
            <v>1331</v>
          </cell>
          <cell r="F1493">
            <v>111</v>
          </cell>
          <cell r="G1493">
            <v>382328</v>
          </cell>
        </row>
        <row r="1494">
          <cell r="B1494" t="str">
            <v>xk</v>
          </cell>
          <cell r="C1494">
            <v>38336</v>
          </cell>
          <cell r="D1494" t="str">
            <v>XuÊt NL phôc vô SX</v>
          </cell>
          <cell r="E1494">
            <v>154</v>
          </cell>
          <cell r="F1494">
            <v>152</v>
          </cell>
          <cell r="G1494">
            <v>4089672</v>
          </cell>
        </row>
        <row r="1495">
          <cell r="B1495" t="str">
            <v>pc</v>
          </cell>
          <cell r="C1495">
            <v>38336</v>
          </cell>
          <cell r="D1495" t="str">
            <v>A.Th¸i tt tiÒn lµm m¸y läc vµ sµng than</v>
          </cell>
          <cell r="E1495">
            <v>211</v>
          </cell>
          <cell r="F1495">
            <v>111</v>
          </cell>
          <cell r="G1495">
            <v>12656190</v>
          </cell>
        </row>
        <row r="1496">
          <cell r="C1496">
            <v>38336</v>
          </cell>
          <cell r="D1496" t="str">
            <v>ThuÕ VAT ®­îc khÊu trõ</v>
          </cell>
          <cell r="E1496">
            <v>1331</v>
          </cell>
          <cell r="F1496">
            <v>111</v>
          </cell>
          <cell r="G1496">
            <v>632810</v>
          </cell>
        </row>
        <row r="1497">
          <cell r="B1497" t="str">
            <v>pc</v>
          </cell>
          <cell r="C1497">
            <v>38336</v>
          </cell>
          <cell r="D1497" t="str">
            <v>A.Qu©n tt tiÒn ®t (7H§)</v>
          </cell>
          <cell r="E1497">
            <v>6422</v>
          </cell>
          <cell r="F1497">
            <v>111</v>
          </cell>
          <cell r="G1497">
            <v>1004303</v>
          </cell>
        </row>
        <row r="1498">
          <cell r="C1498">
            <v>38336</v>
          </cell>
          <cell r="D1498" t="str">
            <v>ThuÕ VAT ®­îc khÊu trõ</v>
          </cell>
          <cell r="E1498">
            <v>1331</v>
          </cell>
          <cell r="F1498">
            <v>111</v>
          </cell>
          <cell r="G1498">
            <v>100124</v>
          </cell>
        </row>
        <row r="1499">
          <cell r="B1499" t="str">
            <v>pc</v>
          </cell>
          <cell r="C1499">
            <v>38336</v>
          </cell>
          <cell r="D1499" t="str">
            <v>A.Qu©n mua dÇu M.Toµn 130 l</v>
          </cell>
          <cell r="E1499">
            <v>152</v>
          </cell>
          <cell r="F1499">
            <v>111</v>
          </cell>
          <cell r="G1499">
            <v>576680</v>
          </cell>
        </row>
        <row r="1500">
          <cell r="C1500">
            <v>38336</v>
          </cell>
          <cell r="D1500" t="str">
            <v>ThuÕ VAT ®­îc khÊu trõ</v>
          </cell>
          <cell r="E1500">
            <v>1331</v>
          </cell>
          <cell r="F1500">
            <v>111</v>
          </cell>
          <cell r="G1500">
            <v>53820</v>
          </cell>
        </row>
        <row r="1501">
          <cell r="B1501" t="str">
            <v>xk</v>
          </cell>
          <cell r="C1501">
            <v>38336</v>
          </cell>
          <cell r="D1501" t="str">
            <v>XuÊt NL phôc vô SX</v>
          </cell>
          <cell r="E1501">
            <v>154</v>
          </cell>
          <cell r="F1501">
            <v>152</v>
          </cell>
          <cell r="G1501">
            <v>576680</v>
          </cell>
        </row>
        <row r="1502">
          <cell r="B1502" t="str">
            <v>pc</v>
          </cell>
          <cell r="C1502">
            <v>38336</v>
          </cell>
          <cell r="D1502" t="str">
            <v>C.TuyÕt nép tiÒn ®iÖn th¸ng 11</v>
          </cell>
          <cell r="E1502">
            <v>6422</v>
          </cell>
          <cell r="F1502">
            <v>111</v>
          </cell>
          <cell r="G1502">
            <v>278256</v>
          </cell>
        </row>
        <row r="1503">
          <cell r="B1503" t="str">
            <v>pc</v>
          </cell>
          <cell r="C1503">
            <v>38337</v>
          </cell>
          <cell r="D1503" t="str">
            <v>A.Linh mua dÇu M.Toµn 250 l</v>
          </cell>
          <cell r="E1503">
            <v>152</v>
          </cell>
          <cell r="F1503">
            <v>111</v>
          </cell>
          <cell r="G1503">
            <v>1109000</v>
          </cell>
        </row>
        <row r="1504">
          <cell r="C1504">
            <v>38337</v>
          </cell>
          <cell r="D1504" t="str">
            <v>ThuÕ VAT ®­îc khÊu trõ</v>
          </cell>
          <cell r="E1504">
            <v>1331</v>
          </cell>
          <cell r="F1504">
            <v>111</v>
          </cell>
          <cell r="G1504">
            <v>103500</v>
          </cell>
        </row>
        <row r="1505">
          <cell r="B1505" t="str">
            <v>xk</v>
          </cell>
          <cell r="C1505">
            <v>38337</v>
          </cell>
          <cell r="D1505" t="str">
            <v>XuÊt NL phôc vô SX</v>
          </cell>
          <cell r="E1505">
            <v>154</v>
          </cell>
          <cell r="F1505">
            <v>152</v>
          </cell>
          <cell r="G1505">
            <v>1109000</v>
          </cell>
        </row>
        <row r="1506">
          <cell r="B1506" t="str">
            <v>pc</v>
          </cell>
          <cell r="C1506">
            <v>38338</v>
          </cell>
          <cell r="D1506" t="str">
            <v>«.KiÕn mua dÇu M.Toµn 20 l</v>
          </cell>
          <cell r="E1506">
            <v>152</v>
          </cell>
          <cell r="F1506">
            <v>111</v>
          </cell>
          <cell r="G1506">
            <v>88720</v>
          </cell>
        </row>
        <row r="1507">
          <cell r="C1507">
            <v>38338</v>
          </cell>
          <cell r="D1507" t="str">
            <v>ThuÕ VAT ®­îc khÊu trõ</v>
          </cell>
          <cell r="E1507">
            <v>1331</v>
          </cell>
          <cell r="F1507">
            <v>111</v>
          </cell>
          <cell r="G1507">
            <v>8280</v>
          </cell>
        </row>
        <row r="1508">
          <cell r="B1508" t="str">
            <v>xk</v>
          </cell>
          <cell r="C1508">
            <v>38338</v>
          </cell>
          <cell r="D1508" t="str">
            <v>XuÊt NL phôc vô SX</v>
          </cell>
          <cell r="E1508">
            <v>154</v>
          </cell>
          <cell r="F1508">
            <v>152</v>
          </cell>
          <cell r="G1508">
            <v>88720</v>
          </cell>
        </row>
        <row r="1509">
          <cell r="B1509" t="str">
            <v>pc</v>
          </cell>
          <cell r="C1509">
            <v>38338</v>
          </cell>
          <cell r="D1509" t="str">
            <v>A.Linh mua dÇu M.Toµn 1500 l</v>
          </cell>
          <cell r="E1509">
            <v>152</v>
          </cell>
          <cell r="F1509">
            <v>111</v>
          </cell>
          <cell r="G1509">
            <v>6654000</v>
          </cell>
        </row>
        <row r="1510">
          <cell r="C1510">
            <v>38338</v>
          </cell>
          <cell r="D1510" t="str">
            <v>ThuÕ VAT ®­îc khÊu trõ</v>
          </cell>
          <cell r="E1510">
            <v>1331</v>
          </cell>
          <cell r="F1510">
            <v>111</v>
          </cell>
          <cell r="G1510">
            <v>621000</v>
          </cell>
        </row>
        <row r="1511">
          <cell r="B1511" t="str">
            <v>xk</v>
          </cell>
          <cell r="C1511">
            <v>38338</v>
          </cell>
          <cell r="D1511" t="str">
            <v>XuÊt NL phôc vô SX</v>
          </cell>
          <cell r="E1511">
            <v>154</v>
          </cell>
          <cell r="F1511">
            <v>152</v>
          </cell>
          <cell r="G1511">
            <v>6654000</v>
          </cell>
        </row>
        <row r="1512">
          <cell r="B1512" t="str">
            <v>pc</v>
          </cell>
          <cell r="C1512">
            <v>38338</v>
          </cell>
          <cell r="D1512" t="str">
            <v>A.Ph­¬ng mua x¨ng M.Toµn</v>
          </cell>
          <cell r="E1512">
            <v>6422</v>
          </cell>
          <cell r="F1512">
            <v>111</v>
          </cell>
          <cell r="G1512">
            <v>411840</v>
          </cell>
        </row>
        <row r="1513">
          <cell r="C1513">
            <v>38338</v>
          </cell>
          <cell r="D1513" t="str">
            <v>ThuÕ VAT ®­îc khÊu trõ</v>
          </cell>
          <cell r="E1513">
            <v>1331</v>
          </cell>
          <cell r="F1513">
            <v>111</v>
          </cell>
          <cell r="G1513">
            <v>38160</v>
          </cell>
        </row>
        <row r="1514">
          <cell r="B1514" t="str">
            <v>pc</v>
          </cell>
          <cell r="C1514">
            <v>38338</v>
          </cell>
          <cell r="D1514" t="str">
            <v>TT tiÒn thuª xe ®i c«ng t¸c cho A.Tó</v>
          </cell>
          <cell r="E1514">
            <v>6422</v>
          </cell>
          <cell r="F1514">
            <v>111</v>
          </cell>
          <cell r="G1514">
            <v>904762</v>
          </cell>
        </row>
        <row r="1515">
          <cell r="C1515">
            <v>38338</v>
          </cell>
          <cell r="D1515" t="str">
            <v>ThuÕ VAT ®­îc khÊu trõ</v>
          </cell>
          <cell r="E1515">
            <v>1331</v>
          </cell>
          <cell r="F1515">
            <v>111</v>
          </cell>
          <cell r="G1515">
            <v>45238</v>
          </cell>
        </row>
        <row r="1516">
          <cell r="B1516" t="str">
            <v>pc</v>
          </cell>
          <cell r="C1516">
            <v>38338</v>
          </cell>
          <cell r="D1516" t="str">
            <v>A.Linh mua dÇu M.Toµn(2H§) 1475 l,dphô</v>
          </cell>
          <cell r="E1516">
            <v>152</v>
          </cell>
          <cell r="F1516">
            <v>111</v>
          </cell>
          <cell r="G1516">
            <v>6602190</v>
          </cell>
        </row>
        <row r="1517">
          <cell r="C1517">
            <v>38338</v>
          </cell>
          <cell r="D1517" t="str">
            <v>ThuÕ VAT ®­îc khÊu trõ</v>
          </cell>
          <cell r="E1517">
            <v>1331</v>
          </cell>
          <cell r="F1517">
            <v>111</v>
          </cell>
          <cell r="G1517">
            <v>616560</v>
          </cell>
        </row>
        <row r="1518">
          <cell r="B1518" t="str">
            <v>xk</v>
          </cell>
          <cell r="C1518">
            <v>38338</v>
          </cell>
          <cell r="D1518" t="str">
            <v>XuÊt NL phôc vô SX</v>
          </cell>
          <cell r="E1518">
            <v>154</v>
          </cell>
          <cell r="F1518">
            <v>152</v>
          </cell>
          <cell r="G1518">
            <v>6602190</v>
          </cell>
        </row>
        <row r="1519">
          <cell r="B1519" t="str">
            <v>pc</v>
          </cell>
          <cell r="C1519">
            <v>38340</v>
          </cell>
          <cell r="D1519" t="str">
            <v>A.Linh mua dÇu M.Toµn 735 l</v>
          </cell>
          <cell r="E1519">
            <v>152</v>
          </cell>
          <cell r="F1519">
            <v>111</v>
          </cell>
          <cell r="G1519">
            <v>3260460</v>
          </cell>
        </row>
        <row r="1520">
          <cell r="C1520">
            <v>38340</v>
          </cell>
          <cell r="D1520" t="str">
            <v>ThuÕ VAT ®­îc khÊu trõ</v>
          </cell>
          <cell r="E1520">
            <v>1331</v>
          </cell>
          <cell r="F1520">
            <v>111</v>
          </cell>
          <cell r="G1520">
            <v>304290</v>
          </cell>
        </row>
        <row r="1521">
          <cell r="B1521" t="str">
            <v>xk</v>
          </cell>
          <cell r="C1521">
            <v>38340</v>
          </cell>
          <cell r="D1521" t="str">
            <v>XuÊt NL phôc vô SX</v>
          </cell>
          <cell r="E1521">
            <v>154</v>
          </cell>
          <cell r="F1521">
            <v>152</v>
          </cell>
          <cell r="G1521">
            <v>3260460</v>
          </cell>
        </row>
        <row r="1522">
          <cell r="B1522" t="str">
            <v>pc</v>
          </cell>
          <cell r="C1522">
            <v>38341</v>
          </cell>
          <cell r="D1522" t="str">
            <v>«.C­¬ng mua b¸nh r¨ng m¸y nghiÒn</v>
          </cell>
          <cell r="E1522">
            <v>154</v>
          </cell>
          <cell r="F1522">
            <v>111</v>
          </cell>
          <cell r="G1522">
            <v>3203000</v>
          </cell>
        </row>
        <row r="1523">
          <cell r="C1523">
            <v>38341</v>
          </cell>
          <cell r="D1523" t="str">
            <v>ThuÕ VAT ®­îc khÊu trõ</v>
          </cell>
          <cell r="E1523">
            <v>1331</v>
          </cell>
          <cell r="F1523">
            <v>111</v>
          </cell>
          <cell r="G1523">
            <v>115000</v>
          </cell>
        </row>
        <row r="1524">
          <cell r="B1524" t="str">
            <v>pc</v>
          </cell>
          <cell r="C1524">
            <v>38341</v>
          </cell>
          <cell r="D1524" t="str">
            <v>A.Linh mua dÇu m.Toµn 165 l+dÇu phô</v>
          </cell>
          <cell r="E1524">
            <v>152</v>
          </cell>
          <cell r="F1524">
            <v>111</v>
          </cell>
          <cell r="G1524">
            <v>5272376</v>
          </cell>
        </row>
        <row r="1525">
          <cell r="C1525">
            <v>38341</v>
          </cell>
          <cell r="D1525" t="str">
            <v xml:space="preserve">A.Linh mua x¨ng m.Toµn </v>
          </cell>
          <cell r="E1525">
            <v>6422</v>
          </cell>
          <cell r="F1525">
            <v>111</v>
          </cell>
          <cell r="G1525">
            <v>350020</v>
          </cell>
        </row>
        <row r="1526">
          <cell r="C1526">
            <v>38341</v>
          </cell>
          <cell r="D1526" t="str">
            <v>ThuÕ VAT ®­îc khÊu trõ</v>
          </cell>
          <cell r="E1526">
            <v>1331</v>
          </cell>
          <cell r="F1526">
            <v>111</v>
          </cell>
          <cell r="G1526">
            <v>527354</v>
          </cell>
        </row>
        <row r="1527">
          <cell r="B1527" t="str">
            <v>xk</v>
          </cell>
          <cell r="C1527">
            <v>38341</v>
          </cell>
          <cell r="D1527" t="str">
            <v>XuÊt NL phôc vô SX</v>
          </cell>
          <cell r="E1527">
            <v>154</v>
          </cell>
          <cell r="F1527">
            <v>152</v>
          </cell>
          <cell r="G1527">
            <v>5272376</v>
          </cell>
        </row>
        <row r="1528">
          <cell r="B1528" t="str">
            <v>pc</v>
          </cell>
          <cell r="C1528">
            <v>38342</v>
          </cell>
          <cell r="D1528" t="str">
            <v>A.Linh mua dÇu M.Toµn 1500 l</v>
          </cell>
          <cell r="E1528">
            <v>152</v>
          </cell>
          <cell r="F1528">
            <v>111</v>
          </cell>
          <cell r="G1528">
            <v>6654000</v>
          </cell>
        </row>
        <row r="1529">
          <cell r="C1529">
            <v>38342</v>
          </cell>
          <cell r="D1529" t="str">
            <v>ThuÕ VAT ®­îc khÊu trõ</v>
          </cell>
          <cell r="E1529">
            <v>1331</v>
          </cell>
          <cell r="F1529">
            <v>111</v>
          </cell>
          <cell r="G1529">
            <v>621000</v>
          </cell>
        </row>
        <row r="1530">
          <cell r="B1530" t="str">
            <v>xk</v>
          </cell>
          <cell r="C1530">
            <v>38342</v>
          </cell>
          <cell r="D1530" t="str">
            <v>XuÊt NL phôc vô SX</v>
          </cell>
          <cell r="E1530">
            <v>154</v>
          </cell>
          <cell r="F1530">
            <v>152</v>
          </cell>
          <cell r="G1530">
            <v>6654000</v>
          </cell>
        </row>
        <row r="1531">
          <cell r="B1531" t="str">
            <v>nh</v>
          </cell>
          <cell r="C1531">
            <v>38343</v>
          </cell>
          <cell r="D1531" t="str">
            <v>Cty Ph­¬ng Trung tr¶ tiÒn qua NH</v>
          </cell>
          <cell r="E1531">
            <v>112</v>
          </cell>
          <cell r="F1531">
            <v>131</v>
          </cell>
          <cell r="G1531">
            <v>100000000</v>
          </cell>
        </row>
        <row r="1532">
          <cell r="B1532" t="str">
            <v>nh</v>
          </cell>
          <cell r="C1532">
            <v>38343</v>
          </cell>
          <cell r="D1532" t="str">
            <v>Cty S¬n H¶i tr¶ tiÒn qua NH</v>
          </cell>
          <cell r="E1532">
            <v>112</v>
          </cell>
          <cell r="F1532">
            <v>131</v>
          </cell>
          <cell r="G1532">
            <v>100000000</v>
          </cell>
        </row>
        <row r="1533">
          <cell r="B1533" t="str">
            <v>pt</v>
          </cell>
          <cell r="C1533">
            <v>38343</v>
          </cell>
          <cell r="D1533" t="str">
            <v xml:space="preserve">Rót tiÒn NH nhËp quü </v>
          </cell>
          <cell r="E1533">
            <v>111</v>
          </cell>
          <cell r="F1533">
            <v>112</v>
          </cell>
          <cell r="G1533">
            <v>100000000</v>
          </cell>
        </row>
        <row r="1534">
          <cell r="B1534" t="str">
            <v>pc</v>
          </cell>
          <cell r="C1534">
            <v>38343</v>
          </cell>
          <cell r="D1534" t="str">
            <v>A.Linh mua dÇu M.Toµn 400 l</v>
          </cell>
          <cell r="E1534">
            <v>152</v>
          </cell>
          <cell r="F1534">
            <v>111</v>
          </cell>
          <cell r="G1534">
            <v>1774400</v>
          </cell>
        </row>
        <row r="1535">
          <cell r="C1535">
            <v>38343</v>
          </cell>
          <cell r="D1535" t="str">
            <v>ThuÕ VAT ®­îc khÊu trõ</v>
          </cell>
          <cell r="E1535">
            <v>1331</v>
          </cell>
          <cell r="F1535">
            <v>111</v>
          </cell>
          <cell r="G1535">
            <v>165600</v>
          </cell>
        </row>
        <row r="1536">
          <cell r="B1536" t="str">
            <v>xk</v>
          </cell>
          <cell r="C1536">
            <v>38343</v>
          </cell>
          <cell r="D1536" t="str">
            <v>XuÊt NL phôc vô SX</v>
          </cell>
          <cell r="E1536">
            <v>154</v>
          </cell>
          <cell r="F1536">
            <v>152</v>
          </cell>
          <cell r="G1536">
            <v>1774400</v>
          </cell>
        </row>
        <row r="1537">
          <cell r="B1537" t="str">
            <v>pc</v>
          </cell>
          <cell r="C1537">
            <v>38343</v>
          </cell>
          <cell r="D1537" t="str">
            <v>«.Th¸i tt tiÒn söa ch÷a m¸y nghiÒn</v>
          </cell>
          <cell r="E1537">
            <v>154</v>
          </cell>
          <cell r="F1537">
            <v>111</v>
          </cell>
          <cell r="G1537">
            <v>4369524</v>
          </cell>
        </row>
        <row r="1538">
          <cell r="C1538">
            <v>38343</v>
          </cell>
          <cell r="D1538" t="str">
            <v>ThuÕ VAT ®­îc khÊu trõ</v>
          </cell>
          <cell r="E1538">
            <v>1331</v>
          </cell>
          <cell r="F1538">
            <v>111</v>
          </cell>
          <cell r="G1538">
            <v>218476</v>
          </cell>
        </row>
        <row r="1539">
          <cell r="B1539" t="str">
            <v>pc</v>
          </cell>
          <cell r="C1539">
            <v>38343</v>
          </cell>
          <cell r="D1539" t="str">
            <v>Tr¶ tiÒn in VPP cho anh Phßng</v>
          </cell>
          <cell r="E1539">
            <v>6422</v>
          </cell>
          <cell r="F1539">
            <v>111</v>
          </cell>
          <cell r="G1539">
            <v>2010000</v>
          </cell>
        </row>
        <row r="1540">
          <cell r="B1540" t="str">
            <v>pt</v>
          </cell>
          <cell r="C1540">
            <v>38344</v>
          </cell>
          <cell r="D1540" t="str">
            <v>A.Dòng l¸i xe nép tiÒn ®Æt cäc</v>
          </cell>
          <cell r="E1540">
            <v>111</v>
          </cell>
          <cell r="F1540">
            <v>3388</v>
          </cell>
          <cell r="G1540">
            <v>8000000</v>
          </cell>
        </row>
        <row r="1541">
          <cell r="B1541" t="str">
            <v>pc</v>
          </cell>
          <cell r="C1541">
            <v>38344</v>
          </cell>
          <cell r="D1541" t="str">
            <v>A.Linh mua dÇu M.Toµn(2H§) 1775 l</v>
          </cell>
          <cell r="E1541">
            <v>152</v>
          </cell>
          <cell r="F1541">
            <v>111</v>
          </cell>
          <cell r="G1541">
            <v>7873900</v>
          </cell>
        </row>
        <row r="1542">
          <cell r="C1542">
            <v>38344</v>
          </cell>
          <cell r="D1542" t="str">
            <v>ThuÕ VAT ®­îc khÊu trõ</v>
          </cell>
          <cell r="E1542">
            <v>1331</v>
          </cell>
          <cell r="F1542">
            <v>111</v>
          </cell>
          <cell r="G1542">
            <v>734850</v>
          </cell>
        </row>
        <row r="1543">
          <cell r="B1543" t="str">
            <v>xk</v>
          </cell>
          <cell r="C1543">
            <v>38344</v>
          </cell>
          <cell r="D1543" t="str">
            <v>XuÊt NL phôc vô SX</v>
          </cell>
          <cell r="E1543">
            <v>154</v>
          </cell>
          <cell r="F1543">
            <v>152</v>
          </cell>
          <cell r="G1543">
            <v>7873900</v>
          </cell>
        </row>
        <row r="1544">
          <cell r="B1544" t="str">
            <v>pc</v>
          </cell>
          <cell r="C1544">
            <v>38344</v>
          </cell>
          <cell r="D1544" t="str">
            <v>«.Th¸i tt tiÒn mua ®t thÎ</v>
          </cell>
          <cell r="E1544">
            <v>6422</v>
          </cell>
          <cell r="F1544">
            <v>111</v>
          </cell>
          <cell r="G1544">
            <v>2727270</v>
          </cell>
        </row>
        <row r="1545">
          <cell r="C1545">
            <v>38344</v>
          </cell>
          <cell r="D1545" t="str">
            <v>ThuÕ VAT ®­îc khÊu trõ</v>
          </cell>
          <cell r="E1545">
            <v>1331</v>
          </cell>
          <cell r="F1545">
            <v>111</v>
          </cell>
          <cell r="G1545">
            <v>272730</v>
          </cell>
        </row>
        <row r="1546">
          <cell r="B1546" t="str">
            <v>pc</v>
          </cell>
          <cell r="C1546">
            <v>38344</v>
          </cell>
          <cell r="D1546" t="str">
            <v>A.Qu©n tt tiÒn mua x¨ng. cÇu phµ</v>
          </cell>
          <cell r="E1546">
            <v>6422</v>
          </cell>
          <cell r="F1546">
            <v>111</v>
          </cell>
          <cell r="G1546">
            <v>820040</v>
          </cell>
        </row>
        <row r="1547">
          <cell r="C1547">
            <v>38344</v>
          </cell>
          <cell r="D1547" t="str">
            <v>ThuÕ VAT ®­îc khÊu trõ</v>
          </cell>
          <cell r="E1547">
            <v>1331</v>
          </cell>
          <cell r="F1547">
            <v>111</v>
          </cell>
          <cell r="G1547">
            <v>69960</v>
          </cell>
        </row>
        <row r="1548">
          <cell r="B1548" t="str">
            <v>pt</v>
          </cell>
          <cell r="C1548">
            <v>38345</v>
          </cell>
          <cell r="D1548" t="str">
            <v>Rót tiÒn NH vÒ nhËp quü</v>
          </cell>
          <cell r="E1548">
            <v>111</v>
          </cell>
          <cell r="F1548">
            <v>112</v>
          </cell>
          <cell r="G1548">
            <v>100000000</v>
          </cell>
        </row>
        <row r="1549">
          <cell r="B1549" t="str">
            <v>pc</v>
          </cell>
          <cell r="C1549">
            <v>38345</v>
          </cell>
          <cell r="D1549" t="str">
            <v>A.Linh mua dÇu M.Toµn 2000 l</v>
          </cell>
          <cell r="E1549">
            <v>152</v>
          </cell>
          <cell r="F1549">
            <v>111</v>
          </cell>
          <cell r="G1549">
            <v>8872000</v>
          </cell>
        </row>
        <row r="1550">
          <cell r="C1550">
            <v>38345</v>
          </cell>
          <cell r="D1550" t="str">
            <v>ThuÕ VAT ®­îc khÊu trõ</v>
          </cell>
          <cell r="E1550">
            <v>1331</v>
          </cell>
          <cell r="F1550">
            <v>111</v>
          </cell>
          <cell r="G1550">
            <v>828000</v>
          </cell>
        </row>
        <row r="1551">
          <cell r="B1551" t="str">
            <v>xk</v>
          </cell>
          <cell r="C1551">
            <v>38345</v>
          </cell>
          <cell r="D1551" t="str">
            <v>XuÊt NL phôc vô SX</v>
          </cell>
          <cell r="E1551">
            <v>154</v>
          </cell>
          <cell r="F1551">
            <v>152</v>
          </cell>
          <cell r="G1551">
            <v>8872000</v>
          </cell>
        </row>
        <row r="1552">
          <cell r="B1552" t="str">
            <v>pc</v>
          </cell>
          <cell r="C1552">
            <v>38345</v>
          </cell>
          <cell r="D1552" t="str">
            <v xml:space="preserve">A.Kh¸nh tt tiÒn ®tdd </v>
          </cell>
          <cell r="E1552">
            <v>6422</v>
          </cell>
          <cell r="F1552">
            <v>111</v>
          </cell>
          <cell r="G1552">
            <v>128408</v>
          </cell>
        </row>
        <row r="1553">
          <cell r="C1553">
            <v>38345</v>
          </cell>
          <cell r="D1553" t="str">
            <v>ThuÕ VAT ®­îc khÊu trõ</v>
          </cell>
          <cell r="E1553">
            <v>1331</v>
          </cell>
          <cell r="F1553">
            <v>111</v>
          </cell>
          <cell r="G1553">
            <v>12840</v>
          </cell>
        </row>
        <row r="1554">
          <cell r="B1554" t="str">
            <v>pt</v>
          </cell>
          <cell r="C1554">
            <v>38346</v>
          </cell>
          <cell r="D1554" t="str">
            <v>Cty Quang Dòng tr¶ tiÒn hµng - tiÒn mÆt</v>
          </cell>
          <cell r="E1554">
            <v>111</v>
          </cell>
          <cell r="F1554">
            <v>131</v>
          </cell>
          <cell r="G1554">
            <v>59440000</v>
          </cell>
        </row>
        <row r="1555">
          <cell r="B1555" t="str">
            <v>pt</v>
          </cell>
          <cell r="C1555">
            <v>38346</v>
          </cell>
          <cell r="D1555" t="str">
            <v>Chi nh¸nh Coalimex tr¶ tiÒn</v>
          </cell>
          <cell r="E1555">
            <v>111</v>
          </cell>
          <cell r="F1555">
            <v>131</v>
          </cell>
          <cell r="G1555">
            <v>35000000</v>
          </cell>
        </row>
        <row r="1556">
          <cell r="B1556" t="str">
            <v>pc</v>
          </cell>
          <cell r="C1556">
            <v>38346</v>
          </cell>
          <cell r="D1556" t="str">
            <v>A.KiÕn mua dÇu M.Toµn nkho 40 l</v>
          </cell>
          <cell r="E1556">
            <v>152</v>
          </cell>
          <cell r="F1556">
            <v>111</v>
          </cell>
          <cell r="G1556">
            <v>177440</v>
          </cell>
        </row>
        <row r="1557">
          <cell r="C1557">
            <v>38346</v>
          </cell>
          <cell r="D1557" t="str">
            <v>ThuÕ VAT ®­îc khÊu trõ</v>
          </cell>
          <cell r="E1557">
            <v>1331</v>
          </cell>
          <cell r="F1557">
            <v>111</v>
          </cell>
          <cell r="G1557">
            <v>16560</v>
          </cell>
        </row>
        <row r="1558">
          <cell r="B1558" t="str">
            <v>xk</v>
          </cell>
          <cell r="C1558">
            <v>38346</v>
          </cell>
          <cell r="D1558" t="str">
            <v>XuÊt NL phôc vô SX</v>
          </cell>
          <cell r="E1558">
            <v>154</v>
          </cell>
          <cell r="F1558">
            <v>152</v>
          </cell>
          <cell r="G1558">
            <v>177440</v>
          </cell>
        </row>
        <row r="1559">
          <cell r="B1559" t="str">
            <v>dk</v>
          </cell>
          <cell r="C1559">
            <v>38346</v>
          </cell>
          <cell r="D1559" t="str">
            <v>Mua c­íc BX, VT cña Cty Phóc Léc(C.TuyÕt)</v>
          </cell>
          <cell r="E1559">
            <v>154</v>
          </cell>
          <cell r="F1559">
            <v>331</v>
          </cell>
          <cell r="G1559">
            <v>286634000</v>
          </cell>
        </row>
        <row r="1560">
          <cell r="C1560">
            <v>38346</v>
          </cell>
          <cell r="D1560" t="str">
            <v>ThuÕ VAT ®­îc khÊu trõ</v>
          </cell>
          <cell r="E1560">
            <v>1331</v>
          </cell>
          <cell r="F1560">
            <v>331</v>
          </cell>
          <cell r="G1560">
            <v>14331700</v>
          </cell>
        </row>
        <row r="1561">
          <cell r="B1561" t="str">
            <v>pc</v>
          </cell>
          <cell r="C1561">
            <v>38346</v>
          </cell>
          <cell r="D1561" t="str">
            <v>TT c­íc BX, VT cho Cty Phóc Léc</v>
          </cell>
          <cell r="E1561">
            <v>331</v>
          </cell>
          <cell r="F1561">
            <v>111</v>
          </cell>
          <cell r="G1561">
            <v>300965700</v>
          </cell>
        </row>
        <row r="1562">
          <cell r="B1562" t="str">
            <v>pc</v>
          </cell>
          <cell r="C1562">
            <v>38347</v>
          </cell>
          <cell r="D1562" t="str">
            <v>A.Linh mua dÇu M.Toµn 1015 l + dphô</v>
          </cell>
          <cell r="E1562">
            <v>152</v>
          </cell>
          <cell r="F1562">
            <v>111</v>
          </cell>
          <cell r="G1562">
            <v>4680038</v>
          </cell>
        </row>
        <row r="1563">
          <cell r="C1563">
            <v>38347</v>
          </cell>
          <cell r="D1563" t="str">
            <v>A.Linh mua x¨ng M.Toµn</v>
          </cell>
          <cell r="E1563">
            <v>6422</v>
          </cell>
          <cell r="F1563">
            <v>111</v>
          </cell>
          <cell r="G1563">
            <v>350020</v>
          </cell>
        </row>
        <row r="1564">
          <cell r="C1564">
            <v>38347</v>
          </cell>
          <cell r="D1564" t="str">
            <v>ThuÕ VAT ®­îc khÊu trõ</v>
          </cell>
          <cell r="E1564">
            <v>1331</v>
          </cell>
          <cell r="F1564">
            <v>111</v>
          </cell>
          <cell r="G1564">
            <v>470192</v>
          </cell>
        </row>
        <row r="1565">
          <cell r="B1565" t="str">
            <v>xk</v>
          </cell>
          <cell r="C1565">
            <v>38347</v>
          </cell>
          <cell r="D1565" t="str">
            <v>XuÊt NL phôc vô SX</v>
          </cell>
          <cell r="E1565">
            <v>154</v>
          </cell>
          <cell r="F1565">
            <v>152</v>
          </cell>
          <cell r="G1565">
            <v>4680038</v>
          </cell>
        </row>
        <row r="1566">
          <cell r="B1566" t="str">
            <v>pc</v>
          </cell>
          <cell r="C1566">
            <v>38348</v>
          </cell>
          <cell r="D1566" t="str">
            <v>A.Linh mua dÇu M.Toµn 1500 l</v>
          </cell>
          <cell r="E1566">
            <v>152</v>
          </cell>
          <cell r="F1566">
            <v>111</v>
          </cell>
          <cell r="G1566">
            <v>6654000</v>
          </cell>
        </row>
        <row r="1567">
          <cell r="C1567">
            <v>38348</v>
          </cell>
          <cell r="D1567" t="str">
            <v>ThuÕ VAT ®­îc khÊu trõ</v>
          </cell>
          <cell r="E1567">
            <v>1331</v>
          </cell>
          <cell r="F1567">
            <v>111</v>
          </cell>
          <cell r="G1567">
            <v>621000</v>
          </cell>
        </row>
        <row r="1568">
          <cell r="B1568" t="str">
            <v>xk</v>
          </cell>
          <cell r="C1568">
            <v>38348</v>
          </cell>
          <cell r="D1568" t="str">
            <v>XuÊt NL phôc vô SX</v>
          </cell>
          <cell r="E1568">
            <v>154</v>
          </cell>
          <cell r="F1568">
            <v>152</v>
          </cell>
          <cell r="G1568">
            <v>6654000</v>
          </cell>
        </row>
        <row r="1569">
          <cell r="B1569" t="str">
            <v>pc</v>
          </cell>
          <cell r="C1569">
            <v>38348</v>
          </cell>
          <cell r="D1569" t="str">
            <v>A.ChÝnh tt tiÒn ®t th¸ng 11</v>
          </cell>
          <cell r="E1569">
            <v>6422</v>
          </cell>
          <cell r="F1569">
            <v>111</v>
          </cell>
          <cell r="G1569">
            <v>1454706</v>
          </cell>
        </row>
        <row r="1570">
          <cell r="C1570">
            <v>38348</v>
          </cell>
          <cell r="D1570" t="str">
            <v>ThuÕ VAT ®­îc khÊu trõ</v>
          </cell>
          <cell r="E1570">
            <v>1331</v>
          </cell>
          <cell r="F1570">
            <v>111</v>
          </cell>
          <cell r="G1570">
            <v>104015</v>
          </cell>
        </row>
        <row r="1571">
          <cell r="B1571" t="str">
            <v>pc</v>
          </cell>
          <cell r="C1571">
            <v>38348</v>
          </cell>
          <cell r="D1571" t="str">
            <v>TT tiÒn mua x¨ng, phÝ cÇu phµ cho A.Qu©n</v>
          </cell>
          <cell r="E1571">
            <v>6422</v>
          </cell>
          <cell r="F1571">
            <v>111</v>
          </cell>
          <cell r="G1571">
            <v>1095780</v>
          </cell>
        </row>
        <row r="1572">
          <cell r="C1572">
            <v>38348</v>
          </cell>
          <cell r="D1572" t="str">
            <v>ThuÕ VAT ®­îc khÊu trõ</v>
          </cell>
          <cell r="E1572">
            <v>1331</v>
          </cell>
          <cell r="F1572">
            <v>111</v>
          </cell>
          <cell r="G1572">
            <v>95970</v>
          </cell>
        </row>
        <row r="1573">
          <cell r="B1573" t="str">
            <v>pc</v>
          </cell>
          <cell r="C1573">
            <v>38348</v>
          </cell>
          <cell r="D1573" t="str">
            <v>TT tiÒn mua x¨ng Cty B12 cho A.Qu©n</v>
          </cell>
          <cell r="E1573">
            <v>6422</v>
          </cell>
          <cell r="F1573">
            <v>111</v>
          </cell>
          <cell r="G1573">
            <v>377520</v>
          </cell>
        </row>
        <row r="1574">
          <cell r="C1574">
            <v>38348</v>
          </cell>
          <cell r="D1574" t="str">
            <v>ThuÕ VAT ®­îc khÊu trõ</v>
          </cell>
          <cell r="E1574">
            <v>1331</v>
          </cell>
          <cell r="F1574">
            <v>111</v>
          </cell>
          <cell r="G1574">
            <v>34980</v>
          </cell>
        </row>
        <row r="1575">
          <cell r="B1575" t="str">
            <v>pc</v>
          </cell>
          <cell r="C1575">
            <v>38348</v>
          </cell>
          <cell r="D1575" t="str">
            <v>A.Linh mua dÇu M.Toµn 420 l</v>
          </cell>
          <cell r="E1575">
            <v>152</v>
          </cell>
          <cell r="F1575">
            <v>111</v>
          </cell>
          <cell r="G1575">
            <v>1863120</v>
          </cell>
        </row>
        <row r="1576">
          <cell r="C1576">
            <v>38348</v>
          </cell>
          <cell r="D1576" t="str">
            <v>ThuÕ VAT ®­îc khÊu trõ</v>
          </cell>
          <cell r="E1576">
            <v>1331</v>
          </cell>
          <cell r="F1576">
            <v>111</v>
          </cell>
          <cell r="G1576">
            <v>173880</v>
          </cell>
        </row>
        <row r="1577">
          <cell r="B1577" t="str">
            <v>xk</v>
          </cell>
          <cell r="C1577">
            <v>38348</v>
          </cell>
          <cell r="D1577" t="str">
            <v>XuÊt NL phôc vô SX</v>
          </cell>
          <cell r="E1577">
            <v>154</v>
          </cell>
          <cell r="F1577">
            <v>152</v>
          </cell>
          <cell r="G1577">
            <v>1863120</v>
          </cell>
        </row>
        <row r="1578">
          <cell r="B1578" t="str">
            <v>pt</v>
          </cell>
          <cell r="C1578">
            <v>38349</v>
          </cell>
          <cell r="D1578" t="str">
            <v>Vay dµi h¹n tiÒn «.ChÞnh nhËp quü</v>
          </cell>
          <cell r="E1578">
            <v>111</v>
          </cell>
          <cell r="F1578">
            <v>341</v>
          </cell>
          <cell r="G1578">
            <v>150000000</v>
          </cell>
        </row>
        <row r="1579">
          <cell r="B1579" t="str">
            <v>pc</v>
          </cell>
          <cell r="C1579">
            <v>38349</v>
          </cell>
          <cell r="D1579" t="str">
            <v>A.Th¸i tt tiÒn sÝt ®¸ qua c¶ng cho nhµ m¸y X48</v>
          </cell>
          <cell r="E1579">
            <v>6421</v>
          </cell>
          <cell r="F1579">
            <v>111</v>
          </cell>
          <cell r="G1579">
            <v>19848000</v>
          </cell>
        </row>
        <row r="1580">
          <cell r="C1580">
            <v>38349</v>
          </cell>
          <cell r="D1580" t="str">
            <v>ThuÕ VAT ®­îc khÊu trõ</v>
          </cell>
          <cell r="E1580">
            <v>1331</v>
          </cell>
          <cell r="F1580">
            <v>111</v>
          </cell>
          <cell r="G1580">
            <v>1985000</v>
          </cell>
        </row>
        <row r="1581">
          <cell r="B1581" t="str">
            <v>pc</v>
          </cell>
          <cell r="C1581">
            <v>38349</v>
          </cell>
          <cell r="D1581" t="str">
            <v>A.Ph­¬ng mua x¨ng M.Toµn</v>
          </cell>
          <cell r="E1581">
            <v>6422</v>
          </cell>
          <cell r="F1581">
            <v>111</v>
          </cell>
          <cell r="G1581">
            <v>343200</v>
          </cell>
        </row>
        <row r="1582">
          <cell r="C1582">
            <v>38349</v>
          </cell>
          <cell r="D1582" t="str">
            <v>ThuÕ VAT ®­îc khÊu trõ</v>
          </cell>
          <cell r="E1582">
            <v>1331</v>
          </cell>
          <cell r="F1582">
            <v>111</v>
          </cell>
          <cell r="G1582">
            <v>31800</v>
          </cell>
        </row>
        <row r="1583">
          <cell r="B1583" t="str">
            <v>dk</v>
          </cell>
          <cell r="C1583">
            <v>38349</v>
          </cell>
          <cell r="D1583" t="str">
            <v>Mua c­íc BX, VT cña Cty Phóc Léc(C.TuyÕt)</v>
          </cell>
          <cell r="E1583">
            <v>154</v>
          </cell>
          <cell r="F1583">
            <v>331</v>
          </cell>
          <cell r="G1583">
            <v>156736000</v>
          </cell>
        </row>
        <row r="1584">
          <cell r="C1584">
            <v>38349</v>
          </cell>
          <cell r="D1584" t="str">
            <v>ThuÕ VAT ®­îc khÊu trõ</v>
          </cell>
          <cell r="E1584">
            <v>1331</v>
          </cell>
          <cell r="F1584">
            <v>111</v>
          </cell>
          <cell r="G1584">
            <v>7836800</v>
          </cell>
        </row>
        <row r="1585">
          <cell r="B1585" t="str">
            <v>pc</v>
          </cell>
          <cell r="C1585">
            <v>38349</v>
          </cell>
          <cell r="D1585" t="str">
            <v>TT tiÒn c­íc BX,VT cho Cty Phóc léc</v>
          </cell>
          <cell r="E1585">
            <v>331</v>
          </cell>
          <cell r="F1585">
            <v>111</v>
          </cell>
          <cell r="G1585">
            <v>164572800</v>
          </cell>
        </row>
        <row r="1586">
          <cell r="B1586" t="str">
            <v>pc</v>
          </cell>
          <cell r="C1586">
            <v>38350</v>
          </cell>
          <cell r="D1586" t="str">
            <v>A.Linh mua dÇu M.Toµn 1330 l</v>
          </cell>
          <cell r="E1586">
            <v>152</v>
          </cell>
          <cell r="F1586">
            <v>111</v>
          </cell>
          <cell r="G1586">
            <v>5899880</v>
          </cell>
        </row>
        <row r="1587">
          <cell r="C1587">
            <v>38350</v>
          </cell>
          <cell r="D1587" t="str">
            <v>ThuÕ VAT ®­îc khÊu trõ</v>
          </cell>
          <cell r="E1587">
            <v>1331</v>
          </cell>
          <cell r="F1587">
            <v>111</v>
          </cell>
          <cell r="G1587">
            <v>550620</v>
          </cell>
        </row>
        <row r="1588">
          <cell r="B1588" t="str">
            <v>xk</v>
          </cell>
          <cell r="C1588">
            <v>38350</v>
          </cell>
          <cell r="D1588" t="str">
            <v>XuÊt NL phôc vô SX</v>
          </cell>
          <cell r="E1588">
            <v>154</v>
          </cell>
          <cell r="F1588">
            <v>152</v>
          </cell>
          <cell r="G1588">
            <v>5899880</v>
          </cell>
        </row>
        <row r="1589">
          <cell r="B1589" t="str">
            <v>nh</v>
          </cell>
          <cell r="C1589">
            <v>38350</v>
          </cell>
          <cell r="D1589" t="str">
            <v>Cty Quang Dòng tr¶ tiÒn qua NH</v>
          </cell>
          <cell r="E1589">
            <v>112</v>
          </cell>
          <cell r="F1589">
            <v>131</v>
          </cell>
          <cell r="G1589">
            <v>100000000</v>
          </cell>
        </row>
        <row r="1590">
          <cell r="B1590" t="str">
            <v>dk</v>
          </cell>
          <cell r="C1590">
            <v>38350</v>
          </cell>
          <cell r="D1590" t="str">
            <v>Thuª m¸y xóc Cty §øc B×nh</v>
          </cell>
          <cell r="E1590">
            <v>154</v>
          </cell>
          <cell r="F1590">
            <v>331</v>
          </cell>
          <cell r="G1590">
            <v>12000000</v>
          </cell>
        </row>
        <row r="1591">
          <cell r="C1591">
            <v>38350</v>
          </cell>
          <cell r="D1591" t="str">
            <v>ThuÕ VAT ®­îc khÊu trõ</v>
          </cell>
          <cell r="E1591">
            <v>1331</v>
          </cell>
          <cell r="F1591">
            <v>331</v>
          </cell>
          <cell r="G1591">
            <v>1200000</v>
          </cell>
        </row>
        <row r="1592">
          <cell r="B1592" t="str">
            <v>pc</v>
          </cell>
          <cell r="C1592">
            <v>38350</v>
          </cell>
          <cell r="D1592" t="str">
            <v>TT tiÒn c­íc m¸y xóc cho Cty §øc B×nh</v>
          </cell>
          <cell r="E1592">
            <v>331</v>
          </cell>
          <cell r="F1592">
            <v>111</v>
          </cell>
          <cell r="G1592">
            <v>13200000</v>
          </cell>
        </row>
        <row r="1593">
          <cell r="B1593" t="str">
            <v>dk</v>
          </cell>
          <cell r="C1593">
            <v>38350</v>
          </cell>
          <cell r="D1593" t="str">
            <v>H¹ch to¸n tiÒn thuª tµi chÝnh H§ 000036 29/12</v>
          </cell>
          <cell r="E1593">
            <v>342</v>
          </cell>
          <cell r="F1593">
            <v>315</v>
          </cell>
          <cell r="G1593">
            <v>429211654</v>
          </cell>
        </row>
        <row r="1594">
          <cell r="C1594">
            <v>38350</v>
          </cell>
          <cell r="D1594" t="str">
            <v>ThuÕ VAT ®­îc khÊu trõ</v>
          </cell>
          <cell r="E1594">
            <v>1331</v>
          </cell>
          <cell r="F1594">
            <v>315</v>
          </cell>
          <cell r="G1594">
            <v>17402220</v>
          </cell>
        </row>
        <row r="1595">
          <cell r="B1595" t="str">
            <v>pt</v>
          </cell>
          <cell r="C1595">
            <v>38351</v>
          </cell>
          <cell r="D1595" t="str">
            <v>Rót tiÒn NH vÒ nhËp quü (Cty Quang Dòng)</v>
          </cell>
          <cell r="E1595">
            <v>111</v>
          </cell>
          <cell r="F1595">
            <v>112</v>
          </cell>
          <cell r="G1595">
            <v>100000000</v>
          </cell>
        </row>
        <row r="1596">
          <cell r="B1596" t="str">
            <v>pc</v>
          </cell>
          <cell r="C1596">
            <v>38351</v>
          </cell>
          <cell r="D1596" t="str">
            <v>A.Qu©n mua dÇu M.Toµn 210 l</v>
          </cell>
          <cell r="E1596">
            <v>152</v>
          </cell>
          <cell r="F1596">
            <v>111</v>
          </cell>
          <cell r="G1596">
            <v>931560</v>
          </cell>
        </row>
        <row r="1597">
          <cell r="C1597">
            <v>38351</v>
          </cell>
          <cell r="D1597" t="str">
            <v>ThuÕ VAT ®­îc khÊu trõ</v>
          </cell>
          <cell r="E1597">
            <v>1331</v>
          </cell>
          <cell r="F1597">
            <v>111</v>
          </cell>
          <cell r="G1597">
            <v>86940</v>
          </cell>
        </row>
        <row r="1598">
          <cell r="B1598" t="str">
            <v>xk</v>
          </cell>
          <cell r="C1598">
            <v>38351</v>
          </cell>
          <cell r="D1598" t="str">
            <v>XuÊt NL phôc vô SX</v>
          </cell>
          <cell r="E1598">
            <v>154</v>
          </cell>
          <cell r="F1598">
            <v>152</v>
          </cell>
          <cell r="G1598">
            <v>931560</v>
          </cell>
        </row>
        <row r="1599">
          <cell r="B1599" t="str">
            <v>pc900</v>
          </cell>
          <cell r="C1599">
            <v>38351</v>
          </cell>
          <cell r="D1599" t="str">
            <v>A.Qu©n mua VPP</v>
          </cell>
          <cell r="E1599">
            <v>6422</v>
          </cell>
          <cell r="F1599">
            <v>111</v>
          </cell>
          <cell r="G1599">
            <v>465000</v>
          </cell>
        </row>
        <row r="1600">
          <cell r="B1600" t="str">
            <v>pc1000</v>
          </cell>
          <cell r="C1600">
            <v>38351</v>
          </cell>
          <cell r="D1600" t="str">
            <v>A.Qu©n mua x¨ng M.Toµn</v>
          </cell>
          <cell r="E1600">
            <v>6422</v>
          </cell>
          <cell r="F1600">
            <v>111</v>
          </cell>
          <cell r="G1600">
            <v>583440</v>
          </cell>
        </row>
        <row r="1601">
          <cell r="B1601" t="str">
            <v>pc1000t</v>
          </cell>
          <cell r="C1601">
            <v>38351</v>
          </cell>
          <cell r="D1601" t="str">
            <v>ThuÕ VAT ®­îc khÊu trõ</v>
          </cell>
          <cell r="E1601">
            <v>1331</v>
          </cell>
          <cell r="F1601">
            <v>111</v>
          </cell>
          <cell r="G1601">
            <v>54060</v>
          </cell>
        </row>
        <row r="1602">
          <cell r="B1602" t="str">
            <v>dk</v>
          </cell>
          <cell r="C1602">
            <v>38351</v>
          </cell>
          <cell r="D1602" t="str">
            <v>Mua c­íc BX, VT cña Cty Phóc Léc(C.TuyÕt)</v>
          </cell>
          <cell r="E1602">
            <v>154</v>
          </cell>
          <cell r="F1602">
            <v>331</v>
          </cell>
          <cell r="G1602">
            <v>128880000</v>
          </cell>
        </row>
        <row r="1603">
          <cell r="C1603">
            <v>38351</v>
          </cell>
          <cell r="D1603" t="str">
            <v>ThuÕ VAT ®­îc khÊu trõ</v>
          </cell>
          <cell r="E1603">
            <v>1331</v>
          </cell>
          <cell r="F1603">
            <v>331</v>
          </cell>
          <cell r="G1603">
            <v>6444000</v>
          </cell>
        </row>
        <row r="1604">
          <cell r="B1604" t="str">
            <v>pc</v>
          </cell>
          <cell r="C1604">
            <v>38346</v>
          </cell>
          <cell r="D1604" t="str">
            <v>TT c­íc BX, VT cho Cty Phóc Léc</v>
          </cell>
          <cell r="E1604">
            <v>331</v>
          </cell>
          <cell r="F1604">
            <v>111</v>
          </cell>
          <cell r="G1604">
            <v>135324000</v>
          </cell>
        </row>
        <row r="1605">
          <cell r="B1605" t="str">
            <v>pc</v>
          </cell>
          <cell r="C1605">
            <v>38352</v>
          </cell>
          <cell r="D1605" t="str">
            <v>A.Linh mua dÇu phô M.Toµn 210 l</v>
          </cell>
          <cell r="E1605">
            <v>152</v>
          </cell>
          <cell r="F1605">
            <v>111</v>
          </cell>
          <cell r="G1605">
            <v>2481822</v>
          </cell>
        </row>
        <row r="1606">
          <cell r="C1606">
            <v>38352</v>
          </cell>
          <cell r="D1606" t="str">
            <v>ThuÕ VAT ®­îc khÊu trõ</v>
          </cell>
          <cell r="E1606">
            <v>1331</v>
          </cell>
          <cell r="F1606">
            <v>111</v>
          </cell>
          <cell r="G1606">
            <v>248178</v>
          </cell>
        </row>
        <row r="1607">
          <cell r="B1607" t="str">
            <v>xk</v>
          </cell>
          <cell r="C1607">
            <v>38352</v>
          </cell>
          <cell r="D1607" t="str">
            <v>XuÊt NL phôc vô SX</v>
          </cell>
          <cell r="E1607">
            <v>154</v>
          </cell>
          <cell r="F1607">
            <v>152</v>
          </cell>
          <cell r="G1607">
            <v>2481822</v>
          </cell>
        </row>
        <row r="1608">
          <cell r="B1608" t="str">
            <v>nh</v>
          </cell>
          <cell r="C1608">
            <v>38352</v>
          </cell>
          <cell r="D1608" t="str">
            <v>Cty Ph­¬ng Trung tr¶ tiÒn qua NH</v>
          </cell>
          <cell r="E1608">
            <v>112</v>
          </cell>
          <cell r="F1608">
            <v>131</v>
          </cell>
          <cell r="G1608">
            <v>100000000</v>
          </cell>
        </row>
        <row r="1609">
          <cell r="B1609" t="str">
            <v>pt</v>
          </cell>
          <cell r="C1609">
            <v>38352</v>
          </cell>
          <cell r="D1609" t="str">
            <v>Rót tiÒn NH vÒ nhËp quü</v>
          </cell>
          <cell r="E1609">
            <v>111</v>
          </cell>
          <cell r="F1609">
            <v>112</v>
          </cell>
          <cell r="G1609">
            <v>100000000</v>
          </cell>
        </row>
        <row r="1610">
          <cell r="B1610" t="str">
            <v>pc</v>
          </cell>
          <cell r="C1610">
            <v>38352</v>
          </cell>
          <cell r="D1610" t="str">
            <v>A.Linh mua dÇu M.Toµn 1500 l</v>
          </cell>
          <cell r="E1610">
            <v>152</v>
          </cell>
          <cell r="F1610">
            <v>111</v>
          </cell>
          <cell r="G1610">
            <v>6654000</v>
          </cell>
        </row>
        <row r="1611">
          <cell r="C1611">
            <v>38352</v>
          </cell>
          <cell r="D1611" t="str">
            <v>ThuÕ VAT ®­îc khÊu trõ</v>
          </cell>
          <cell r="E1611">
            <v>1331</v>
          </cell>
          <cell r="F1611">
            <v>111</v>
          </cell>
          <cell r="G1611">
            <v>621000</v>
          </cell>
        </row>
        <row r="1612">
          <cell r="B1612" t="str">
            <v>xk</v>
          </cell>
          <cell r="C1612">
            <v>38352</v>
          </cell>
          <cell r="D1612" t="str">
            <v>XuÊt NL phôc vô SX</v>
          </cell>
          <cell r="E1612">
            <v>154</v>
          </cell>
          <cell r="F1612">
            <v>152</v>
          </cell>
          <cell r="G1612">
            <v>6654000</v>
          </cell>
        </row>
        <row r="1613">
          <cell r="B1613" t="str">
            <v>pc</v>
          </cell>
          <cell r="C1613">
            <v>38352</v>
          </cell>
          <cell r="D1613" t="str">
            <v>A.Linh mua phô tïng söa ch÷a «t« (2H§)</v>
          </cell>
          <cell r="E1613">
            <v>154</v>
          </cell>
          <cell r="F1613">
            <v>111</v>
          </cell>
          <cell r="G1613">
            <v>6585000</v>
          </cell>
        </row>
        <row r="1614">
          <cell r="B1614" t="str">
            <v>pc</v>
          </cell>
          <cell r="C1614">
            <v>38352</v>
          </cell>
          <cell r="D1614" t="str">
            <v>A.Linh mua dÇu M.Toµn 835 L + dÇu phô</v>
          </cell>
          <cell r="E1614">
            <v>152</v>
          </cell>
          <cell r="F1614">
            <v>111</v>
          </cell>
          <cell r="G1614">
            <v>3936784</v>
          </cell>
        </row>
        <row r="1615">
          <cell r="C1615">
            <v>38352</v>
          </cell>
          <cell r="D1615" t="str">
            <v>ThuÕ VAT ®­îc khÊu trõ</v>
          </cell>
          <cell r="E1615">
            <v>1331</v>
          </cell>
          <cell r="F1615">
            <v>111</v>
          </cell>
          <cell r="G1615">
            <v>368628</v>
          </cell>
        </row>
        <row r="1616">
          <cell r="B1616" t="str">
            <v>xk</v>
          </cell>
          <cell r="C1616">
            <v>38352</v>
          </cell>
          <cell r="D1616" t="str">
            <v>XuÊt NL phôc vô SX</v>
          </cell>
          <cell r="E1616">
            <v>154</v>
          </cell>
          <cell r="F1616">
            <v>152</v>
          </cell>
          <cell r="G1616">
            <v>3936784</v>
          </cell>
        </row>
        <row r="1617">
          <cell r="B1617" t="str">
            <v>pc</v>
          </cell>
          <cell r="C1617">
            <v>38352</v>
          </cell>
          <cell r="D1617" t="str">
            <v>A.Th¸i tt tiÒn sÝt ®¸ qua c¶ng cho nhµ m¸y X48</v>
          </cell>
          <cell r="E1617">
            <v>6421</v>
          </cell>
          <cell r="F1617">
            <v>111</v>
          </cell>
          <cell r="G1617">
            <v>27567670</v>
          </cell>
        </row>
        <row r="1618">
          <cell r="C1618">
            <v>38352</v>
          </cell>
          <cell r="D1618" t="str">
            <v>ThuÕ VAT ®­îc khÊu trõ</v>
          </cell>
          <cell r="E1618">
            <v>1331</v>
          </cell>
          <cell r="F1618">
            <v>111</v>
          </cell>
          <cell r="G1618">
            <v>2756767</v>
          </cell>
        </row>
        <row r="1619">
          <cell r="B1619" t="str">
            <v>pc</v>
          </cell>
          <cell r="C1619">
            <v>38352</v>
          </cell>
          <cell r="D1619" t="str">
            <v>A.KiÕn tt tiÒn ®t c«ng tr­êng</v>
          </cell>
          <cell r="E1619">
            <v>154</v>
          </cell>
          <cell r="F1619">
            <v>111</v>
          </cell>
          <cell r="G1619">
            <v>794136</v>
          </cell>
        </row>
        <row r="1620">
          <cell r="C1620">
            <v>38352</v>
          </cell>
          <cell r="D1620" t="str">
            <v>ThuÕ VAT ®­îc khÊu trõ</v>
          </cell>
          <cell r="E1620">
            <v>1331</v>
          </cell>
          <cell r="F1620">
            <v>111</v>
          </cell>
          <cell r="G1620">
            <v>79414</v>
          </cell>
        </row>
        <row r="1621">
          <cell r="B1621" t="str">
            <v>dk</v>
          </cell>
          <cell r="C1621">
            <v>38328</v>
          </cell>
          <cell r="D1621" t="str">
            <v>XuÊt b¸n ®¸ xÝt Cty Ph­¬ng Trung</v>
          </cell>
          <cell r="E1621">
            <v>131</v>
          </cell>
          <cell r="F1621">
            <v>511</v>
          </cell>
          <cell r="G1621">
            <v>36000000</v>
          </cell>
        </row>
        <row r="1622">
          <cell r="C1622">
            <v>38328</v>
          </cell>
          <cell r="D1622" t="str">
            <v>ThuÕ VAT ph¶i nép</v>
          </cell>
          <cell r="E1622">
            <v>131</v>
          </cell>
          <cell r="F1622">
            <v>3331</v>
          </cell>
          <cell r="G1622">
            <v>1800000</v>
          </cell>
        </row>
        <row r="1623">
          <cell r="B1623" t="str">
            <v>dk</v>
          </cell>
          <cell r="C1623">
            <v>38336</v>
          </cell>
          <cell r="D1623" t="str">
            <v>XuÊt b¸n ®¸ xÝt Cty Ph­¬ng Trung</v>
          </cell>
          <cell r="E1623">
            <v>131</v>
          </cell>
          <cell r="F1623">
            <v>511</v>
          </cell>
          <cell r="G1623">
            <v>36000000</v>
          </cell>
        </row>
        <row r="1624">
          <cell r="C1624">
            <v>38336</v>
          </cell>
          <cell r="D1624" t="str">
            <v>ThuÕ VAT ph¶i nép</v>
          </cell>
          <cell r="E1624">
            <v>131</v>
          </cell>
          <cell r="F1624">
            <v>3331</v>
          </cell>
          <cell r="G1624">
            <v>1800000</v>
          </cell>
        </row>
        <row r="1625">
          <cell r="B1625" t="str">
            <v>dk</v>
          </cell>
          <cell r="C1625">
            <v>38336</v>
          </cell>
          <cell r="D1625" t="str">
            <v>XuÊt b¸n ®¸ xÝt cho Cty S¬n H¶i</v>
          </cell>
          <cell r="E1625">
            <v>131</v>
          </cell>
          <cell r="F1625">
            <v>511</v>
          </cell>
          <cell r="G1625">
            <v>35200000</v>
          </cell>
        </row>
        <row r="1626">
          <cell r="C1626">
            <v>38336</v>
          </cell>
          <cell r="D1626" t="str">
            <v>ThuÕ VAT ph¶i nép</v>
          </cell>
          <cell r="E1626">
            <v>131</v>
          </cell>
          <cell r="F1626">
            <v>3331</v>
          </cell>
          <cell r="G1626">
            <v>1760000</v>
          </cell>
        </row>
        <row r="1627">
          <cell r="B1627" t="str">
            <v>dk</v>
          </cell>
          <cell r="C1627">
            <v>38336</v>
          </cell>
          <cell r="D1627" t="str">
            <v>XuÊt b¸n ®¸ xÝt cho Cty S¬n H¶i</v>
          </cell>
          <cell r="E1627">
            <v>131</v>
          </cell>
          <cell r="F1627">
            <v>511</v>
          </cell>
          <cell r="G1627">
            <v>25600000</v>
          </cell>
        </row>
        <row r="1628">
          <cell r="C1628">
            <v>38336</v>
          </cell>
          <cell r="D1628" t="str">
            <v>ThuÕ VAT ph¶i nép</v>
          </cell>
          <cell r="E1628">
            <v>131</v>
          </cell>
          <cell r="F1628">
            <v>3331</v>
          </cell>
          <cell r="G1628">
            <v>1280000</v>
          </cell>
        </row>
        <row r="1629">
          <cell r="B1629" t="str">
            <v>dk</v>
          </cell>
          <cell r="C1629">
            <v>38341</v>
          </cell>
          <cell r="D1629" t="str">
            <v>XuÊt b¸n ®¸ xÝt Cty Ph­¬ng Trung</v>
          </cell>
          <cell r="E1629">
            <v>131</v>
          </cell>
          <cell r="F1629">
            <v>511</v>
          </cell>
          <cell r="G1629">
            <v>36000000</v>
          </cell>
        </row>
        <row r="1630">
          <cell r="C1630">
            <v>38341</v>
          </cell>
          <cell r="D1630" t="str">
            <v>ThuÕ VAT ph¶i nép</v>
          </cell>
          <cell r="E1630">
            <v>131</v>
          </cell>
          <cell r="F1630">
            <v>3331</v>
          </cell>
          <cell r="G1630">
            <v>1800000</v>
          </cell>
        </row>
        <row r="1631">
          <cell r="B1631" t="str">
            <v>dk</v>
          </cell>
          <cell r="C1631">
            <v>38342</v>
          </cell>
          <cell r="D1631" t="str">
            <v>XuÊt b¸n ®¸ xÝt cho Cty S¬n H¶i</v>
          </cell>
          <cell r="E1631">
            <v>131</v>
          </cell>
          <cell r="F1631">
            <v>511</v>
          </cell>
          <cell r="G1631">
            <v>20000000</v>
          </cell>
        </row>
        <row r="1632">
          <cell r="C1632">
            <v>38342</v>
          </cell>
          <cell r="D1632" t="str">
            <v>ThuÕ VAT ph¶i nép</v>
          </cell>
          <cell r="E1632">
            <v>131</v>
          </cell>
          <cell r="F1632">
            <v>3331</v>
          </cell>
          <cell r="G1632">
            <v>1000000</v>
          </cell>
        </row>
        <row r="1633">
          <cell r="B1633" t="str">
            <v>dk</v>
          </cell>
          <cell r="C1633">
            <v>38342</v>
          </cell>
          <cell r="D1633" t="str">
            <v>XuÊt b¸n ®¸ xÝt cho Cty S¬n H¶i</v>
          </cell>
          <cell r="E1633">
            <v>131</v>
          </cell>
          <cell r="F1633">
            <v>511</v>
          </cell>
          <cell r="G1633">
            <v>22000000</v>
          </cell>
        </row>
        <row r="1634">
          <cell r="C1634">
            <v>38342</v>
          </cell>
          <cell r="D1634" t="str">
            <v>ThuÕ VAT ph¶i nép</v>
          </cell>
          <cell r="E1634">
            <v>131</v>
          </cell>
          <cell r="F1634">
            <v>3331</v>
          </cell>
          <cell r="G1634">
            <v>1100000</v>
          </cell>
        </row>
        <row r="1635">
          <cell r="B1635" t="str">
            <v>dk</v>
          </cell>
          <cell r="C1635">
            <v>38345</v>
          </cell>
          <cell r="D1635" t="str">
            <v>XuÊt b¸n ®¸ xÝt Cty Ph­¬ng Trung</v>
          </cell>
          <cell r="E1635">
            <v>131</v>
          </cell>
          <cell r="F1635">
            <v>511</v>
          </cell>
          <cell r="G1635">
            <v>36000000</v>
          </cell>
        </row>
        <row r="1636">
          <cell r="C1636">
            <v>38345</v>
          </cell>
          <cell r="D1636" t="str">
            <v>ThuÕ VAT ph¶i nép</v>
          </cell>
          <cell r="E1636">
            <v>131</v>
          </cell>
          <cell r="F1636">
            <v>3331</v>
          </cell>
          <cell r="G1636">
            <v>1800000</v>
          </cell>
        </row>
        <row r="1637">
          <cell r="B1637" t="str">
            <v>dk</v>
          </cell>
          <cell r="C1637">
            <v>38347</v>
          </cell>
          <cell r="D1637" t="str">
            <v>XuÊt b¸n ®¸ xÝt Cty Ph­¬ng Trung</v>
          </cell>
          <cell r="E1637">
            <v>131</v>
          </cell>
          <cell r="F1637">
            <v>511</v>
          </cell>
          <cell r="G1637">
            <v>21200000</v>
          </cell>
        </row>
        <row r="1638">
          <cell r="C1638">
            <v>38347</v>
          </cell>
          <cell r="D1638" t="str">
            <v>ThuÕ VAT ph¶i nép</v>
          </cell>
          <cell r="E1638">
            <v>131</v>
          </cell>
          <cell r="F1638">
            <v>3331</v>
          </cell>
          <cell r="G1638">
            <v>1060000</v>
          </cell>
        </row>
        <row r="1639">
          <cell r="B1639" t="str">
            <v>dk</v>
          </cell>
          <cell r="C1639">
            <v>38347</v>
          </cell>
          <cell r="D1639" t="str">
            <v>XuÊt b¸n ®¸ xÝt cho Cty Quang Dòng</v>
          </cell>
          <cell r="E1639">
            <v>131</v>
          </cell>
          <cell r="F1639">
            <v>511</v>
          </cell>
          <cell r="G1639">
            <v>35200000</v>
          </cell>
        </row>
        <row r="1640">
          <cell r="C1640">
            <v>38347</v>
          </cell>
          <cell r="D1640" t="str">
            <v>ThuÕ VAT ph¶i nép</v>
          </cell>
          <cell r="E1640">
            <v>131</v>
          </cell>
          <cell r="F1640">
            <v>3331</v>
          </cell>
          <cell r="G1640">
            <v>1760000</v>
          </cell>
        </row>
        <row r="1641">
          <cell r="B1641" t="str">
            <v>dk</v>
          </cell>
          <cell r="C1641">
            <v>38347</v>
          </cell>
          <cell r="D1641" t="str">
            <v>XuÊt b¸n ®¸ xÝt Cty Ph­¬ng Trung</v>
          </cell>
          <cell r="E1641">
            <v>131</v>
          </cell>
          <cell r="F1641">
            <v>511</v>
          </cell>
          <cell r="G1641">
            <v>36000000</v>
          </cell>
        </row>
        <row r="1642">
          <cell r="C1642">
            <v>38347</v>
          </cell>
          <cell r="D1642" t="str">
            <v>ThuÕ VAT ph¶i nép</v>
          </cell>
          <cell r="E1642">
            <v>131</v>
          </cell>
          <cell r="F1642">
            <v>3331</v>
          </cell>
          <cell r="G1642">
            <v>1800000</v>
          </cell>
        </row>
        <row r="1643">
          <cell r="B1643" t="str">
            <v>dk</v>
          </cell>
          <cell r="C1643">
            <v>38349</v>
          </cell>
          <cell r="D1643" t="str">
            <v>XuÊt b¸n ®¸ xÝt cho Cty Quang Dòng</v>
          </cell>
          <cell r="E1643">
            <v>131</v>
          </cell>
          <cell r="F1643">
            <v>511</v>
          </cell>
          <cell r="G1643">
            <v>26800000</v>
          </cell>
        </row>
        <row r="1644">
          <cell r="C1644">
            <v>38349</v>
          </cell>
          <cell r="D1644" t="str">
            <v>ThuÕ VAT ph¶i nép</v>
          </cell>
          <cell r="E1644">
            <v>131</v>
          </cell>
          <cell r="F1644">
            <v>3331</v>
          </cell>
          <cell r="G1644">
            <v>1340000</v>
          </cell>
        </row>
        <row r="1645">
          <cell r="B1645" t="str">
            <v>dk</v>
          </cell>
          <cell r="C1645">
            <v>38350</v>
          </cell>
          <cell r="D1645" t="str">
            <v>XuÊt b¸n ®¸ xÝt cho Cty Quang Dòng</v>
          </cell>
          <cell r="E1645">
            <v>131</v>
          </cell>
          <cell r="F1645">
            <v>511</v>
          </cell>
          <cell r="G1645">
            <v>20000000</v>
          </cell>
        </row>
        <row r="1646">
          <cell r="C1646">
            <v>38350</v>
          </cell>
          <cell r="D1646" t="str">
            <v>ThuÕ VAT ph¶i nép</v>
          </cell>
          <cell r="E1646">
            <v>131</v>
          </cell>
          <cell r="F1646">
            <v>3331</v>
          </cell>
          <cell r="G1646">
            <v>1000000</v>
          </cell>
        </row>
        <row r="1647">
          <cell r="B1647" t="str">
            <v>dk</v>
          </cell>
          <cell r="C1647">
            <v>38350</v>
          </cell>
          <cell r="D1647" t="str">
            <v>XuÊt b¸n ®¸ xÝt cho Cty S¬n H¶i</v>
          </cell>
          <cell r="E1647">
            <v>131</v>
          </cell>
          <cell r="F1647">
            <v>511</v>
          </cell>
          <cell r="G1647">
            <v>25600000</v>
          </cell>
        </row>
        <row r="1648">
          <cell r="C1648">
            <v>38350</v>
          </cell>
          <cell r="D1648" t="str">
            <v>ThuÕ VAT ph¶i nép</v>
          </cell>
          <cell r="E1648">
            <v>131</v>
          </cell>
          <cell r="F1648">
            <v>3331</v>
          </cell>
          <cell r="G1648">
            <v>1280000</v>
          </cell>
        </row>
        <row r="1649">
          <cell r="B1649" t="str">
            <v>dk</v>
          </cell>
          <cell r="C1649">
            <v>38351</v>
          </cell>
          <cell r="D1649" t="str">
            <v>XuÊt b¸n ®¸ xÝt cho Cty Quang Dòng</v>
          </cell>
          <cell r="E1649">
            <v>131</v>
          </cell>
          <cell r="F1649">
            <v>511</v>
          </cell>
          <cell r="G1649">
            <v>22000000</v>
          </cell>
        </row>
        <row r="1650">
          <cell r="C1650">
            <v>38351</v>
          </cell>
          <cell r="D1650" t="str">
            <v>ThuÕ VAT ph¶i nép</v>
          </cell>
          <cell r="E1650">
            <v>131</v>
          </cell>
          <cell r="F1650">
            <v>3331</v>
          </cell>
          <cell r="G1650">
            <v>1100000</v>
          </cell>
        </row>
        <row r="1651">
          <cell r="B1651" t="str">
            <v>dk</v>
          </cell>
          <cell r="C1651">
            <v>38352</v>
          </cell>
          <cell r="D1651" t="str">
            <v>XuÊt b¸n ®¸ xÝt Cty Ph­¬ng Trung</v>
          </cell>
          <cell r="E1651">
            <v>131</v>
          </cell>
          <cell r="F1651">
            <v>511</v>
          </cell>
          <cell r="G1651">
            <v>37320000</v>
          </cell>
        </row>
        <row r="1652">
          <cell r="C1652">
            <v>38352</v>
          </cell>
          <cell r="D1652" t="str">
            <v>ThuÕ VAT ph¶i nép</v>
          </cell>
          <cell r="E1652">
            <v>131</v>
          </cell>
          <cell r="F1652">
            <v>3331</v>
          </cell>
          <cell r="G1652">
            <v>1866000</v>
          </cell>
        </row>
        <row r="1653">
          <cell r="B1653" t="str">
            <v>dk</v>
          </cell>
          <cell r="C1653">
            <v>38352</v>
          </cell>
          <cell r="D1653" t="str">
            <v>B¸n c­íc vËn t¶i cho Chi nh¸nh Coalimex</v>
          </cell>
          <cell r="E1653">
            <v>131</v>
          </cell>
          <cell r="F1653">
            <v>511</v>
          </cell>
          <cell r="G1653">
            <v>33333333</v>
          </cell>
        </row>
        <row r="1654">
          <cell r="C1654">
            <v>38352</v>
          </cell>
          <cell r="D1654" t="str">
            <v>ThuÕ VAT ph¶i nép</v>
          </cell>
          <cell r="E1654">
            <v>131</v>
          </cell>
          <cell r="F1654">
            <v>3331</v>
          </cell>
          <cell r="G1654">
            <v>1666667</v>
          </cell>
        </row>
        <row r="1655">
          <cell r="B1655" t="str">
            <v>dk</v>
          </cell>
          <cell r="C1655">
            <v>38352</v>
          </cell>
          <cell r="D1655" t="str">
            <v>XuÊt b¸n ®¸ xÝt cho Cty Quang Dòng</v>
          </cell>
          <cell r="E1655">
            <v>131</v>
          </cell>
          <cell r="F1655">
            <v>511</v>
          </cell>
          <cell r="G1655">
            <v>19280000</v>
          </cell>
        </row>
        <row r="1656">
          <cell r="C1656">
            <v>38352</v>
          </cell>
          <cell r="D1656" t="str">
            <v>ThuÕ VAT ph¶i nép</v>
          </cell>
          <cell r="E1656">
            <v>131</v>
          </cell>
          <cell r="F1656">
            <v>3331</v>
          </cell>
          <cell r="G1656">
            <v>964000</v>
          </cell>
        </row>
        <row r="1657">
          <cell r="B1657" t="str">
            <v>dk</v>
          </cell>
          <cell r="C1657">
            <v>38352</v>
          </cell>
          <cell r="D1657" t="str">
            <v>XuÊt b¸n ®¸ xÝt cho Cty S¬n H¶i</v>
          </cell>
          <cell r="E1657">
            <v>131</v>
          </cell>
          <cell r="F1657">
            <v>511</v>
          </cell>
          <cell r="G1657">
            <v>21640000</v>
          </cell>
        </row>
        <row r="1658">
          <cell r="C1658">
            <v>38352</v>
          </cell>
          <cell r="D1658" t="str">
            <v>ThuÕ VAT ph¶i nép</v>
          </cell>
          <cell r="E1658">
            <v>131</v>
          </cell>
          <cell r="F1658">
            <v>3331</v>
          </cell>
          <cell r="G1658">
            <v>1082000</v>
          </cell>
        </row>
        <row r="1659">
          <cell r="B1659" t="str">
            <v>dk</v>
          </cell>
          <cell r="C1659">
            <v>38352</v>
          </cell>
          <cell r="D1659" t="str">
            <v>XuÊt b¸n ®¸ xÝt Cty Ph­¬ng Trung</v>
          </cell>
          <cell r="E1659">
            <v>131</v>
          </cell>
          <cell r="F1659">
            <v>511</v>
          </cell>
          <cell r="G1659">
            <v>28800000</v>
          </cell>
        </row>
        <row r="1660">
          <cell r="C1660">
            <v>38352</v>
          </cell>
          <cell r="D1660" t="str">
            <v>ThuÕ VAT ph¶i nép</v>
          </cell>
          <cell r="E1660">
            <v>131</v>
          </cell>
          <cell r="F1660">
            <v>3331</v>
          </cell>
          <cell r="G1660">
            <v>1440000</v>
          </cell>
        </row>
        <row r="1661">
          <cell r="C1661">
            <v>38352</v>
          </cell>
          <cell r="D1661" t="str">
            <v>Mua ®¸ v­ên A Thanh 10470 m3; 3000®/m3</v>
          </cell>
          <cell r="E1661">
            <v>152</v>
          </cell>
          <cell r="F1661">
            <v>111</v>
          </cell>
          <cell r="G1661">
            <v>31410000</v>
          </cell>
        </row>
        <row r="1662">
          <cell r="C1662">
            <v>38352</v>
          </cell>
          <cell r="D1662" t="str">
            <v>ThuÕ tµi nguyªn ph¶i nép th¸ng nµy</v>
          </cell>
          <cell r="E1662">
            <v>6422</v>
          </cell>
          <cell r="F1662">
            <v>3336</v>
          </cell>
          <cell r="G1662">
            <v>1256400</v>
          </cell>
        </row>
        <row r="1663">
          <cell r="C1663">
            <v>38352</v>
          </cell>
          <cell r="D1663" t="str">
            <v>L­¬ng ph¶i tr¶ tæ ®¸nh tÈy 14316 tÊn*600</v>
          </cell>
          <cell r="E1663">
            <v>6421</v>
          </cell>
          <cell r="F1663">
            <v>334</v>
          </cell>
          <cell r="G1663">
            <v>8589600</v>
          </cell>
        </row>
        <row r="1664">
          <cell r="C1664">
            <v>38352</v>
          </cell>
          <cell r="D1664" t="str">
            <v>L­¬ng ph¶i tr¶ khèi SX</v>
          </cell>
          <cell r="E1664">
            <v>154</v>
          </cell>
          <cell r="F1664">
            <v>334</v>
          </cell>
          <cell r="G1664">
            <v>44104000</v>
          </cell>
        </row>
        <row r="1665">
          <cell r="C1665">
            <v>38352</v>
          </cell>
          <cell r="D1665" t="str">
            <v>L­¬ng ph¶i tr¶ khèi VP</v>
          </cell>
          <cell r="E1665">
            <v>6422</v>
          </cell>
          <cell r="F1665">
            <v>334</v>
          </cell>
          <cell r="G1665">
            <v>24395000</v>
          </cell>
        </row>
        <row r="1666">
          <cell r="C1666">
            <v>38352</v>
          </cell>
          <cell r="D1666" t="str">
            <v xml:space="preserve">L­¬ng ph¶i tr¶ l¸i xe </v>
          </cell>
          <cell r="E1666">
            <v>154</v>
          </cell>
          <cell r="F1666">
            <v>334</v>
          </cell>
          <cell r="G1666">
            <v>18193000</v>
          </cell>
        </row>
        <row r="1667">
          <cell r="C1667">
            <v>38352</v>
          </cell>
          <cell r="D1667" t="str">
            <v>Chi l­¬ng toµn Cty</v>
          </cell>
          <cell r="E1667">
            <v>334</v>
          </cell>
          <cell r="F1667">
            <v>111</v>
          </cell>
          <cell r="G1667">
            <v>95281600</v>
          </cell>
        </row>
        <row r="1668">
          <cell r="C1668">
            <v>38352</v>
          </cell>
          <cell r="D1668" t="str">
            <v>TrÝch khÊu hao TSC§ bé phËn s¶n xuÊt</v>
          </cell>
          <cell r="E1668">
            <v>154</v>
          </cell>
          <cell r="F1668">
            <v>214</v>
          </cell>
          <cell r="G1668">
            <v>27824000</v>
          </cell>
        </row>
        <row r="1669">
          <cell r="C1669">
            <v>38352</v>
          </cell>
          <cell r="D1669" t="str">
            <v>TrÝch khÊu hao TSC§ bé phËn QLDN</v>
          </cell>
          <cell r="E1669">
            <v>6422</v>
          </cell>
          <cell r="F1669">
            <v>214</v>
          </cell>
          <cell r="G1669">
            <v>3200000</v>
          </cell>
        </row>
        <row r="1670">
          <cell r="C1670">
            <v>38352</v>
          </cell>
          <cell r="D1670" t="str">
            <v>XuÊt kho nguyªn liÖu ®Ó chÕ biÕn 10470 m3</v>
          </cell>
          <cell r="E1670">
            <v>154</v>
          </cell>
          <cell r="F1670">
            <v>152</v>
          </cell>
          <cell r="G1670">
            <v>31410000</v>
          </cell>
        </row>
        <row r="1671">
          <cell r="C1671">
            <v>38352</v>
          </cell>
          <cell r="D1671" t="str">
            <v>NhËp kho thµnh phÈm ®¸ xÝt =10470 m3</v>
          </cell>
          <cell r="E1671">
            <v>155</v>
          </cell>
          <cell r="F1671">
            <v>154</v>
          </cell>
          <cell r="G1671">
            <v>849899442</v>
          </cell>
        </row>
        <row r="1672">
          <cell r="C1672">
            <v>38352</v>
          </cell>
          <cell r="D1672" t="str">
            <v>XuÊt kho tiªu thô 14316 tÊn = 9873 m3</v>
          </cell>
          <cell r="E1672">
            <v>6321</v>
          </cell>
          <cell r="F1672">
            <v>155</v>
          </cell>
        </row>
        <row r="1673">
          <cell r="C1673">
            <v>38352</v>
          </cell>
          <cell r="D1673" t="str">
            <v>ChuyÓn VAT khÊu trõ sang ph¶i nép</v>
          </cell>
          <cell r="E1673">
            <v>3331</v>
          </cell>
          <cell r="F1673">
            <v>1331</v>
          </cell>
          <cell r="G1673">
            <v>66980211</v>
          </cell>
        </row>
        <row r="1674">
          <cell r="E1674" t="str">
            <v>tc</v>
          </cell>
        </row>
        <row r="1675">
          <cell r="D1675" t="str">
            <v>Céng ph¸t sinh th¸ng 12</v>
          </cell>
          <cell r="E1675" t="str">
            <v>tc</v>
          </cell>
        </row>
        <row r="1676">
          <cell r="E1676" t="str">
            <v>tc</v>
          </cell>
        </row>
        <row r="1677">
          <cell r="D1677" t="str">
            <v xml:space="preserve">Lòy kÕ </v>
          </cell>
          <cell r="E1677" t="str">
            <v>tc</v>
          </cell>
        </row>
        <row r="1678">
          <cell r="E1678" t="str">
            <v>tc</v>
          </cell>
        </row>
        <row r="1679">
          <cell r="D1679" t="str">
            <v>KÕt chuyÓn doanh thu sang X§KQ</v>
          </cell>
          <cell r="E1679">
            <v>511</v>
          </cell>
          <cell r="F1679">
            <v>911</v>
          </cell>
          <cell r="G1679">
            <v>605973333</v>
          </cell>
        </row>
        <row r="1680">
          <cell r="D1680" t="str">
            <v>KÕt chuyÓn gi¸ vèn sang X§KQ</v>
          </cell>
          <cell r="E1680">
            <v>911</v>
          </cell>
          <cell r="F1680">
            <v>6321</v>
          </cell>
          <cell r="G1680" t="str">
            <v/>
          </cell>
        </row>
        <row r="1681">
          <cell r="D1681" t="str">
            <v>KÕt chuyÓn gi¸ vèn sang X§KQ</v>
          </cell>
          <cell r="E1681">
            <v>911</v>
          </cell>
          <cell r="F1681">
            <v>6322</v>
          </cell>
          <cell r="G1681">
            <v>56025270</v>
          </cell>
        </row>
        <row r="1682">
          <cell r="D1682" t="str">
            <v>KÕt chuyÓn chi phÝ b¸n hµng sang X§KQ</v>
          </cell>
          <cell r="E1682">
            <v>911</v>
          </cell>
          <cell r="F1682">
            <v>6421</v>
          </cell>
          <cell r="G1682" t="str">
            <v/>
          </cell>
        </row>
        <row r="1683">
          <cell r="D1683" t="str">
            <v>KÕt chuyÓn chi phÝ qu¶n lý sang X§KQ</v>
          </cell>
          <cell r="E1683">
            <v>911</v>
          </cell>
          <cell r="F1683">
            <v>6422</v>
          </cell>
          <cell r="G1683" t="str">
            <v/>
          </cell>
        </row>
        <row r="1684">
          <cell r="D1684" t="str">
            <v>KÕt chuyÕn X§KQ tÝnh l·i</v>
          </cell>
          <cell r="E1684">
            <v>911</v>
          </cell>
          <cell r="F1684">
            <v>421</v>
          </cell>
        </row>
        <row r="1689">
          <cell r="D1689" t="str">
            <v>T¹m kiÓm tra l·i lç 04</v>
          </cell>
        </row>
        <row r="1690">
          <cell r="C1690" t="str">
            <v>Dthu</v>
          </cell>
          <cell r="D1690">
            <v>8317213000</v>
          </cell>
        </row>
        <row r="1691">
          <cell r="C1691" t="str">
            <v>CphÝ</v>
          </cell>
          <cell r="D1691">
            <v>8286035000</v>
          </cell>
        </row>
        <row r="1692">
          <cell r="B1692">
            <v>154</v>
          </cell>
          <cell r="D1692">
            <v>4146737000</v>
          </cell>
        </row>
        <row r="1693">
          <cell r="B1693">
            <v>632</v>
          </cell>
          <cell r="D1693">
            <v>2613734000</v>
          </cell>
        </row>
        <row r="1694">
          <cell r="B1694">
            <v>6421</v>
          </cell>
          <cell r="D1694">
            <v>1095522000</v>
          </cell>
        </row>
        <row r="1695">
          <cell r="B1695">
            <v>6422</v>
          </cell>
          <cell r="D1695">
            <v>497542000</v>
          </cell>
        </row>
        <row r="1696">
          <cell r="B1696" t="str">
            <v>Tån</v>
          </cell>
          <cell r="D1696">
            <v>-67500000</v>
          </cell>
        </row>
        <row r="1697">
          <cell r="B1697">
            <v>1500</v>
          </cell>
          <cell r="C1697" t="str">
            <v>Cßn</v>
          </cell>
          <cell r="D1697">
            <v>31178000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62">
          <cell r="A62" t="str">
            <v>I</v>
          </cell>
          <cell r="C62" t="str">
            <v>Nhµ hµnh chÝnh - hiÖu bé 2 tÇng</v>
          </cell>
        </row>
        <row r="63">
          <cell r="A63">
            <v>1</v>
          </cell>
          <cell r="B63" t="str">
            <v>BA1323</v>
          </cell>
          <cell r="C63" t="str">
            <v>§µo mãng s©u &lt;=2m, ®Êt cÊp II</v>
          </cell>
          <cell r="D63" t="str">
            <v>m3</v>
          </cell>
          <cell r="H63">
            <v>9221</v>
          </cell>
          <cell r="J63">
            <v>262.57900000000001</v>
          </cell>
        </row>
        <row r="64">
          <cell r="A64">
            <v>2</v>
          </cell>
          <cell r="B64" t="str">
            <v>CA1213</v>
          </cell>
          <cell r="C64" t="str">
            <v>§ãng cäc tre gia cè mãng L=3m, 30c/m2</v>
          </cell>
          <cell r="D64" t="str">
            <v>100m</v>
          </cell>
          <cell r="G64">
            <v>117920.25</v>
          </cell>
          <cell r="H64">
            <v>36449</v>
          </cell>
          <cell r="J64">
            <v>151.488</v>
          </cell>
        </row>
        <row r="65">
          <cell r="C65" t="str">
            <v>Cäc tre</v>
          </cell>
          <cell r="D65" t="str">
            <v>m</v>
          </cell>
          <cell r="E65">
            <v>105</v>
          </cell>
          <cell r="F65">
            <v>750</v>
          </cell>
          <cell r="G65">
            <v>78750</v>
          </cell>
        </row>
        <row r="66">
          <cell r="C66" t="str">
            <v>C©y chèng</v>
          </cell>
          <cell r="D66" t="str">
            <v>c©y</v>
          </cell>
          <cell r="E66">
            <v>1.65</v>
          </cell>
          <cell r="F66">
            <v>10000</v>
          </cell>
          <cell r="G66">
            <v>16500</v>
          </cell>
        </row>
        <row r="67">
          <cell r="C67" t="str">
            <v>Gç v¸n</v>
          </cell>
          <cell r="D67" t="str">
            <v>m3</v>
          </cell>
          <cell r="E67">
            <v>0.01</v>
          </cell>
          <cell r="F67">
            <v>1400000</v>
          </cell>
          <cell r="G67">
            <v>14000</v>
          </cell>
        </row>
        <row r="68">
          <cell r="C68" t="str">
            <v>D©y buéc</v>
          </cell>
          <cell r="D68" t="str">
            <v>kg</v>
          </cell>
          <cell r="E68">
            <v>0.47</v>
          </cell>
          <cell r="F68">
            <v>6500</v>
          </cell>
          <cell r="G68">
            <v>3055</v>
          </cell>
        </row>
        <row r="69">
          <cell r="C69" t="str">
            <v>VL#</v>
          </cell>
          <cell r="D69" t="str">
            <v>%</v>
          </cell>
          <cell r="E69">
            <v>5</v>
          </cell>
          <cell r="G69">
            <v>5615.25</v>
          </cell>
        </row>
        <row r="70">
          <cell r="A70">
            <v>3</v>
          </cell>
          <cell r="B70" t="str">
            <v>BA1104</v>
          </cell>
          <cell r="C70" t="str">
            <v>VÐt bïn ®Çu cäc</v>
          </cell>
          <cell r="D70" t="str">
            <v>m3</v>
          </cell>
          <cell r="H70">
            <v>17302</v>
          </cell>
          <cell r="J70">
            <v>16.832000000000001</v>
          </cell>
        </row>
        <row r="71">
          <cell r="A71">
            <v>4</v>
          </cell>
          <cell r="B71" t="str">
            <v>BB1411</v>
          </cell>
          <cell r="C71" t="str">
            <v>C¸t ®en phñ ®Çu cäc dµy 100</v>
          </cell>
          <cell r="D71" t="str">
            <v>m3</v>
          </cell>
          <cell r="G71">
            <v>27376.799999999999</v>
          </cell>
          <cell r="H71">
            <v>6775</v>
          </cell>
          <cell r="J71">
            <v>16.832000000000001</v>
          </cell>
        </row>
        <row r="72">
          <cell r="C72" t="str">
            <v>C¸t ®en</v>
          </cell>
          <cell r="D72" t="str">
            <v>m3</v>
          </cell>
          <cell r="E72">
            <v>1.22</v>
          </cell>
          <cell r="F72">
            <v>22000</v>
          </cell>
          <cell r="G72">
            <v>26840</v>
          </cell>
        </row>
        <row r="73">
          <cell r="C73" t="str">
            <v>VL#</v>
          </cell>
          <cell r="D73" t="str">
            <v>%</v>
          </cell>
          <cell r="E73">
            <v>2</v>
          </cell>
          <cell r="G73">
            <v>536.79999999999995</v>
          </cell>
        </row>
        <row r="74">
          <cell r="A74">
            <v>5</v>
          </cell>
          <cell r="B74" t="str">
            <v>HE1122</v>
          </cell>
          <cell r="C74" t="str">
            <v>Bª t«ng g¹ch vì v÷a XM M50 lãt mãng dµy 100</v>
          </cell>
          <cell r="D74" t="str">
            <v>m3</v>
          </cell>
          <cell r="G74">
            <v>129447.15588000001</v>
          </cell>
          <cell r="H74">
            <v>14523</v>
          </cell>
          <cell r="J74">
            <v>33.664000000000001</v>
          </cell>
        </row>
        <row r="75">
          <cell r="C75" t="str">
            <v>V÷a XM N50</v>
          </cell>
          <cell r="D75" t="str">
            <v>m3</v>
          </cell>
          <cell r="E75">
            <v>0.53800000000000003</v>
          </cell>
          <cell r="F75">
            <v>194132.26</v>
          </cell>
          <cell r="G75">
            <v>104443.15588000001</v>
          </cell>
        </row>
        <row r="76">
          <cell r="C76" t="str">
            <v>G¹ch vì</v>
          </cell>
          <cell r="D76" t="str">
            <v>m3</v>
          </cell>
          <cell r="E76">
            <v>0.89300000000000002</v>
          </cell>
          <cell r="F76">
            <v>28000</v>
          </cell>
          <cell r="G76">
            <v>25004</v>
          </cell>
        </row>
        <row r="77">
          <cell r="A77">
            <v>6</v>
          </cell>
          <cell r="B77" t="str">
            <v>HA1213</v>
          </cell>
          <cell r="C77" t="str">
            <v>Bª t«ng cèt thÐp mãng M200 ®¸ 1x2</v>
          </cell>
          <cell r="D77" t="str">
            <v>m3</v>
          </cell>
          <cell r="G77">
            <v>326129.63124999998</v>
          </cell>
          <cell r="H77">
            <v>20357</v>
          </cell>
          <cell r="I77">
            <v>12480</v>
          </cell>
          <cell r="J77">
            <v>55.529000000000003</v>
          </cell>
        </row>
        <row r="78">
          <cell r="C78" t="str">
            <v>V÷a BT M200</v>
          </cell>
          <cell r="D78" t="str">
            <v>m3</v>
          </cell>
          <cell r="E78">
            <v>1.0249999999999999</v>
          </cell>
          <cell r="F78">
            <v>315025</v>
          </cell>
          <cell r="G78">
            <v>322900.625</v>
          </cell>
        </row>
        <row r="79">
          <cell r="C79" t="str">
            <v>VL#</v>
          </cell>
          <cell r="D79" t="str">
            <v>%</v>
          </cell>
          <cell r="E79">
            <v>1</v>
          </cell>
          <cell r="G79">
            <v>3229.0062499999999</v>
          </cell>
        </row>
        <row r="80">
          <cell r="A80">
            <v>7</v>
          </cell>
          <cell r="B80" t="str">
            <v>IA1110</v>
          </cell>
          <cell r="C80" t="str">
            <v>SXLD cèt thÐp mãng, ®­êng kÝnh &lt;=10</v>
          </cell>
          <cell r="D80" t="str">
            <v>tÊn</v>
          </cell>
          <cell r="G80">
            <v>5465730</v>
          </cell>
          <cell r="H80">
            <v>146832</v>
          </cell>
          <cell r="I80">
            <v>15916</v>
          </cell>
          <cell r="J80">
            <v>0.54</v>
          </cell>
        </row>
        <row r="81">
          <cell r="C81" t="str">
            <v xml:space="preserve">ThÐp trßn </v>
          </cell>
          <cell r="D81" t="str">
            <v>kg</v>
          </cell>
          <cell r="E81">
            <v>1005</v>
          </cell>
          <cell r="F81">
            <v>5300</v>
          </cell>
          <cell r="G81">
            <v>5326500</v>
          </cell>
        </row>
        <row r="82">
          <cell r="C82" t="str">
            <v>D©y thÐp</v>
          </cell>
          <cell r="D82" t="str">
            <v>kg</v>
          </cell>
          <cell r="E82">
            <v>21.42</v>
          </cell>
          <cell r="F82">
            <v>6500</v>
          </cell>
          <cell r="G82">
            <v>139230</v>
          </cell>
        </row>
        <row r="83">
          <cell r="A83">
            <v>8</v>
          </cell>
          <cell r="B83" t="str">
            <v>IA1220</v>
          </cell>
          <cell r="C83" t="str">
            <v>SXLD cèt thÐp mãng, ®­êng kÝnh &lt;=18</v>
          </cell>
          <cell r="D83" t="str">
            <v>tÊn</v>
          </cell>
          <cell r="G83">
            <v>5386790</v>
          </cell>
          <cell r="H83">
            <v>130749</v>
          </cell>
          <cell r="I83">
            <v>101671</v>
          </cell>
          <cell r="J83">
            <v>1.456</v>
          </cell>
        </row>
        <row r="84">
          <cell r="C84" t="str">
            <v xml:space="preserve">ThÐp trßn </v>
          </cell>
          <cell r="D84" t="str">
            <v>kg</v>
          </cell>
          <cell r="E84">
            <v>1020</v>
          </cell>
          <cell r="F84">
            <v>5150</v>
          </cell>
          <cell r="G84">
            <v>5253000</v>
          </cell>
        </row>
        <row r="85">
          <cell r="C85" t="str">
            <v>D©y thÐp</v>
          </cell>
          <cell r="D85" t="str">
            <v>kg</v>
          </cell>
          <cell r="E85">
            <v>14.28</v>
          </cell>
          <cell r="F85">
            <v>6500</v>
          </cell>
          <cell r="G85">
            <v>92820</v>
          </cell>
        </row>
        <row r="86">
          <cell r="C86" t="str">
            <v>Que hµn</v>
          </cell>
          <cell r="D86" t="str">
            <v>kg</v>
          </cell>
          <cell r="E86">
            <v>4.82</v>
          </cell>
          <cell r="F86">
            <v>8500</v>
          </cell>
          <cell r="G86">
            <v>40970</v>
          </cell>
        </row>
        <row r="87">
          <cell r="A87">
            <v>9</v>
          </cell>
          <cell r="B87" t="str">
            <v>IA1230</v>
          </cell>
          <cell r="C87" t="str">
            <v>SXLD cèt thÐp mãng, ®­êng kÝnh &gt;18</v>
          </cell>
          <cell r="D87" t="str">
            <v>tÊn</v>
          </cell>
          <cell r="G87">
            <v>5288870</v>
          </cell>
          <cell r="H87">
            <v>101563</v>
          </cell>
          <cell r="I87">
            <v>104585</v>
          </cell>
          <cell r="J87">
            <v>2.6920000000000002</v>
          </cell>
        </row>
        <row r="88">
          <cell r="C88" t="str">
            <v xml:space="preserve">ThÐp trßn </v>
          </cell>
          <cell r="D88" t="str">
            <v>kg</v>
          </cell>
          <cell r="E88">
            <v>1020</v>
          </cell>
          <cell r="F88">
            <v>5050</v>
          </cell>
          <cell r="G88">
            <v>5151000</v>
          </cell>
        </row>
        <row r="89">
          <cell r="C89" t="str">
            <v>D©y thÐp</v>
          </cell>
          <cell r="D89" t="str">
            <v>kg</v>
          </cell>
          <cell r="E89">
            <v>14.28</v>
          </cell>
          <cell r="F89">
            <v>6500</v>
          </cell>
          <cell r="G89">
            <v>92820</v>
          </cell>
        </row>
        <row r="90">
          <cell r="C90" t="str">
            <v>Que hµn</v>
          </cell>
          <cell r="D90" t="str">
            <v>kg</v>
          </cell>
          <cell r="E90">
            <v>5.3</v>
          </cell>
          <cell r="F90">
            <v>8500</v>
          </cell>
          <cell r="G90">
            <v>45050</v>
          </cell>
        </row>
        <row r="91">
          <cell r="A91">
            <v>10</v>
          </cell>
          <cell r="B91" t="str">
            <v>KA1110</v>
          </cell>
          <cell r="C91" t="str">
            <v>V¸n khu«n mãng</v>
          </cell>
          <cell r="D91" t="str">
            <v>100m2</v>
          </cell>
          <cell r="G91">
            <v>1853754</v>
          </cell>
          <cell r="H91">
            <v>176536</v>
          </cell>
          <cell r="J91">
            <v>0.71699999999999997</v>
          </cell>
        </row>
        <row r="92">
          <cell r="C92" t="str">
            <v>Gç v¸n</v>
          </cell>
          <cell r="D92" t="str">
            <v>m3</v>
          </cell>
          <cell r="E92">
            <v>0.79200000000000004</v>
          </cell>
          <cell r="F92">
            <v>1400000</v>
          </cell>
          <cell r="G92">
            <v>1108800</v>
          </cell>
        </row>
        <row r="93">
          <cell r="C93" t="str">
            <v>Gç ®µ nÑp</v>
          </cell>
          <cell r="D93" t="str">
            <v>m3</v>
          </cell>
          <cell r="E93">
            <v>8.6499999999999994E-2</v>
          </cell>
          <cell r="F93">
            <v>1200000</v>
          </cell>
          <cell r="G93">
            <v>103799.99999999999</v>
          </cell>
        </row>
        <row r="94">
          <cell r="C94" t="str">
            <v>Gç chèng</v>
          </cell>
          <cell r="D94" t="str">
            <v>m3</v>
          </cell>
          <cell r="E94">
            <v>0.45900000000000002</v>
          </cell>
          <cell r="F94">
            <v>1200000</v>
          </cell>
          <cell r="G94">
            <v>550800</v>
          </cell>
        </row>
        <row r="95">
          <cell r="C95" t="str">
            <v>§inh</v>
          </cell>
          <cell r="D95" t="str">
            <v>kg</v>
          </cell>
          <cell r="E95">
            <v>12</v>
          </cell>
          <cell r="F95">
            <v>6000</v>
          </cell>
          <cell r="G95">
            <v>72000</v>
          </cell>
        </row>
        <row r="96">
          <cell r="C96" t="str">
            <v>VL#</v>
          </cell>
          <cell r="D96" t="str">
            <v>%</v>
          </cell>
          <cell r="E96">
            <v>1</v>
          </cell>
          <cell r="G96">
            <v>18354</v>
          </cell>
        </row>
        <row r="97">
          <cell r="A97">
            <v>11</v>
          </cell>
          <cell r="B97" t="str">
            <v>KA1220</v>
          </cell>
          <cell r="C97" t="str">
            <v>V¸n khu«n mãng cét vu«ng</v>
          </cell>
          <cell r="D97" t="str">
            <v>100m2</v>
          </cell>
          <cell r="G97">
            <v>1871328</v>
          </cell>
          <cell r="H97">
            <v>385239</v>
          </cell>
          <cell r="J97">
            <v>0.17599999999999999</v>
          </cell>
        </row>
        <row r="98">
          <cell r="C98" t="str">
            <v>Gç v¸n</v>
          </cell>
          <cell r="D98" t="str">
            <v>m3</v>
          </cell>
          <cell r="E98">
            <v>0.79200000000000004</v>
          </cell>
          <cell r="F98">
            <v>1400000</v>
          </cell>
          <cell r="G98">
            <v>1108800</v>
          </cell>
        </row>
        <row r="99">
          <cell r="C99" t="str">
            <v>Gç ®µ nÑp</v>
          </cell>
          <cell r="D99" t="str">
            <v>m3</v>
          </cell>
          <cell r="E99">
            <v>0.21</v>
          </cell>
          <cell r="F99">
            <v>1200000</v>
          </cell>
          <cell r="G99">
            <v>252000</v>
          </cell>
        </row>
        <row r="100">
          <cell r="C100" t="str">
            <v>Gç chèng</v>
          </cell>
          <cell r="D100" t="str">
            <v>m3</v>
          </cell>
          <cell r="E100">
            <v>0.33500000000000002</v>
          </cell>
          <cell r="F100">
            <v>1200000</v>
          </cell>
          <cell r="G100">
            <v>402000</v>
          </cell>
        </row>
        <row r="101">
          <cell r="C101" t="str">
            <v>§inh</v>
          </cell>
          <cell r="D101" t="str">
            <v>kg</v>
          </cell>
          <cell r="E101">
            <v>15</v>
          </cell>
          <cell r="F101">
            <v>6000</v>
          </cell>
          <cell r="G101">
            <v>90000</v>
          </cell>
        </row>
        <row r="102">
          <cell r="C102" t="str">
            <v>VL#</v>
          </cell>
          <cell r="D102" t="str">
            <v>%</v>
          </cell>
          <cell r="E102">
            <v>1</v>
          </cell>
          <cell r="G102">
            <v>18528</v>
          </cell>
        </row>
        <row r="103">
          <cell r="A103">
            <v>12</v>
          </cell>
          <cell r="B103" t="str">
            <v>KA1210</v>
          </cell>
          <cell r="C103" t="str">
            <v>V¸n khu«n mãng cét trßn</v>
          </cell>
          <cell r="D103" t="str">
            <v>100m2</v>
          </cell>
          <cell r="G103">
            <v>2225232</v>
          </cell>
          <cell r="H103">
            <v>632336</v>
          </cell>
          <cell r="J103">
            <v>0.11799999999999999</v>
          </cell>
        </row>
        <row r="104">
          <cell r="C104" t="str">
            <v>Gç v¸n</v>
          </cell>
          <cell r="D104" t="str">
            <v>m3</v>
          </cell>
          <cell r="E104">
            <v>0.93600000000000005</v>
          </cell>
          <cell r="F104">
            <v>1400000</v>
          </cell>
          <cell r="G104">
            <v>1310400</v>
          </cell>
        </row>
        <row r="105">
          <cell r="C105" t="str">
            <v>Gç ®µ nÑp</v>
          </cell>
          <cell r="D105" t="str">
            <v>m3</v>
          </cell>
          <cell r="E105">
            <v>0.252</v>
          </cell>
          <cell r="F105">
            <v>1200000</v>
          </cell>
          <cell r="G105">
            <v>302400</v>
          </cell>
        </row>
        <row r="106">
          <cell r="C106" t="str">
            <v>Gç chèng</v>
          </cell>
          <cell r="D106" t="str">
            <v>m3</v>
          </cell>
          <cell r="E106">
            <v>0.40200000000000002</v>
          </cell>
          <cell r="F106">
            <v>1200000</v>
          </cell>
          <cell r="G106">
            <v>482400</v>
          </cell>
        </row>
        <row r="107">
          <cell r="C107" t="str">
            <v>§inh</v>
          </cell>
          <cell r="D107" t="str">
            <v>kg</v>
          </cell>
          <cell r="E107">
            <v>18</v>
          </cell>
          <cell r="F107">
            <v>6000</v>
          </cell>
          <cell r="G107">
            <v>108000</v>
          </cell>
        </row>
        <row r="108">
          <cell r="C108" t="str">
            <v>VL#</v>
          </cell>
          <cell r="D108" t="str">
            <v>%</v>
          </cell>
          <cell r="E108">
            <v>1</v>
          </cell>
          <cell r="G108">
            <v>22032</v>
          </cell>
        </row>
        <row r="109">
          <cell r="A109">
            <v>13</v>
          </cell>
          <cell r="B109" t="str">
            <v>GD1113</v>
          </cell>
          <cell r="C109" t="str">
            <v>X©y cæ mãng g¹ch ®Æc v÷a XM M50</v>
          </cell>
          <cell r="D109" t="str">
            <v>m3</v>
          </cell>
          <cell r="G109">
            <v>306666.74540000001</v>
          </cell>
          <cell r="H109">
            <v>21662</v>
          </cell>
          <cell r="I109">
            <v>1631</v>
          </cell>
          <cell r="J109">
            <v>44.353999999999999</v>
          </cell>
        </row>
        <row r="110">
          <cell r="C110" t="str">
            <v>G¹ch</v>
          </cell>
          <cell r="D110" t="str">
            <v>viªn</v>
          </cell>
          <cell r="E110">
            <v>550</v>
          </cell>
          <cell r="F110">
            <v>450</v>
          </cell>
          <cell r="G110">
            <v>247500</v>
          </cell>
        </row>
        <row r="111">
          <cell r="C111" t="str">
            <v>V÷a XM M50</v>
          </cell>
          <cell r="D111" t="str">
            <v>m3</v>
          </cell>
          <cell r="E111">
            <v>0.28999999999999998</v>
          </cell>
          <cell r="F111">
            <v>204023.26</v>
          </cell>
          <cell r="G111">
            <v>59166.7454</v>
          </cell>
        </row>
        <row r="112">
          <cell r="A112">
            <v>14</v>
          </cell>
          <cell r="B112" t="str">
            <v>RA1214</v>
          </cell>
          <cell r="C112" t="str">
            <v>L¸ng mÆt mãng chèng thÊm v÷a XM M75 dµy 2cm</v>
          </cell>
          <cell r="D112" t="str">
            <v>m2</v>
          </cell>
          <cell r="G112">
            <v>6194.6972500000002</v>
          </cell>
          <cell r="H112">
            <v>1399</v>
          </cell>
          <cell r="I112">
            <v>181</v>
          </cell>
          <cell r="J112">
            <v>35.482999999999997</v>
          </cell>
        </row>
        <row r="113">
          <cell r="C113" t="str">
            <v>V÷a XM M75</v>
          </cell>
          <cell r="D113" t="str">
            <v>m3</v>
          </cell>
          <cell r="E113">
            <v>2.5000000000000001E-2</v>
          </cell>
          <cell r="F113">
            <v>247787.88999999998</v>
          </cell>
          <cell r="G113">
            <v>6194.6972500000002</v>
          </cell>
        </row>
        <row r="114">
          <cell r="A114">
            <v>15</v>
          </cell>
          <cell r="B114" t="str">
            <v>B1111</v>
          </cell>
          <cell r="C114" t="str">
            <v>LÊp ®Êt ch©n mãng ®Çm kü</v>
          </cell>
          <cell r="D114" t="str">
            <v>m3</v>
          </cell>
          <cell r="H114">
            <v>6331</v>
          </cell>
          <cell r="J114">
            <v>87.525999999999996</v>
          </cell>
        </row>
        <row r="115">
          <cell r="A115">
            <v>16</v>
          </cell>
          <cell r="B115" t="str">
            <v>HA2323</v>
          </cell>
          <cell r="C115" t="str">
            <v>Bª t«ng cèt thÐp cét khung, ®­êng kÝnh &lt;=10mm</v>
          </cell>
          <cell r="D115" t="str">
            <v>m3</v>
          </cell>
          <cell r="G115">
            <v>355198.23924999998</v>
          </cell>
          <cell r="H115">
            <v>62520</v>
          </cell>
          <cell r="I115">
            <v>15888</v>
          </cell>
          <cell r="J115">
            <v>11.55</v>
          </cell>
        </row>
        <row r="116">
          <cell r="C116" t="str">
            <v>V÷a BT M200</v>
          </cell>
          <cell r="D116" t="str">
            <v>m3</v>
          </cell>
          <cell r="E116">
            <v>1.0249999999999999</v>
          </cell>
          <cell r="F116">
            <v>315025</v>
          </cell>
          <cell r="G116">
            <v>322900.625</v>
          </cell>
        </row>
        <row r="117">
          <cell r="C117" t="str">
            <v>Gç v¸n</v>
          </cell>
          <cell r="D117" t="str">
            <v>m3</v>
          </cell>
          <cell r="E117">
            <v>0.02</v>
          </cell>
          <cell r="F117">
            <v>1400000</v>
          </cell>
          <cell r="G117">
            <v>28000</v>
          </cell>
        </row>
        <row r="118">
          <cell r="C118" t="str">
            <v>§inh</v>
          </cell>
          <cell r="D118" t="str">
            <v>kg</v>
          </cell>
          <cell r="E118">
            <v>4.8000000000000001E-2</v>
          </cell>
          <cell r="F118">
            <v>6000</v>
          </cell>
          <cell r="G118">
            <v>288</v>
          </cell>
        </row>
        <row r="119">
          <cell r="C119" t="str">
            <v>§inh ®Øa</v>
          </cell>
          <cell r="D119" t="str">
            <v>c¸i</v>
          </cell>
          <cell r="E119">
            <v>0.35199999999999998</v>
          </cell>
          <cell r="F119">
            <v>1400</v>
          </cell>
          <cell r="G119">
            <v>492.79999999999995</v>
          </cell>
        </row>
        <row r="120">
          <cell r="C120" t="str">
            <v>VL#</v>
          </cell>
          <cell r="D120" t="str">
            <v>%</v>
          </cell>
          <cell r="E120">
            <v>1</v>
          </cell>
          <cell r="G120">
            <v>3516.8142499999999</v>
          </cell>
        </row>
        <row r="121">
          <cell r="A121">
            <v>17</v>
          </cell>
          <cell r="B121" t="str">
            <v>HA3113</v>
          </cell>
          <cell r="C121" t="str">
            <v>Bª t«ng cèt thÐp dÇm khung M200 ®¸ 1x2</v>
          </cell>
          <cell r="D121" t="str">
            <v>m3</v>
          </cell>
          <cell r="G121">
            <v>326129.63124999998</v>
          </cell>
          <cell r="H121">
            <v>46177</v>
          </cell>
          <cell r="I121">
            <v>21882</v>
          </cell>
          <cell r="J121">
            <v>9.4849999999999994</v>
          </cell>
        </row>
        <row r="122">
          <cell r="C122" t="str">
            <v>V÷a BT M200</v>
          </cell>
          <cell r="D122" t="str">
            <v>m3</v>
          </cell>
          <cell r="E122">
            <v>1.0249999999999999</v>
          </cell>
          <cell r="F122">
            <v>315025</v>
          </cell>
          <cell r="G122">
            <v>322900.625</v>
          </cell>
        </row>
        <row r="123">
          <cell r="C123" t="str">
            <v>VL#</v>
          </cell>
          <cell r="D123" t="str">
            <v>%</v>
          </cell>
          <cell r="E123">
            <v>1</v>
          </cell>
          <cell r="G123">
            <v>3229.0062499999999</v>
          </cell>
        </row>
        <row r="124">
          <cell r="A124">
            <v>18</v>
          </cell>
          <cell r="B124" t="str">
            <v>IA2212</v>
          </cell>
          <cell r="C124" t="str">
            <v>SXLD cèt thÐp khung, ®­êng kÝnh &lt;=10mm</v>
          </cell>
          <cell r="D124" t="str">
            <v>tÊn</v>
          </cell>
          <cell r="G124">
            <v>5465730</v>
          </cell>
          <cell r="H124">
            <v>201340</v>
          </cell>
          <cell r="I124">
            <v>18096</v>
          </cell>
          <cell r="J124">
            <v>0.48</v>
          </cell>
        </row>
        <row r="125">
          <cell r="A125">
            <v>19</v>
          </cell>
          <cell r="B125" t="str">
            <v>IA2222</v>
          </cell>
          <cell r="C125" t="str">
            <v>SXLD cèt thÐp khung, ®­êng kÝnh &lt;=18mm</v>
          </cell>
          <cell r="D125" t="str">
            <v>tÊn</v>
          </cell>
          <cell r="G125">
            <v>5386790</v>
          </cell>
          <cell r="H125">
            <v>134447</v>
          </cell>
          <cell r="I125">
            <v>104624</v>
          </cell>
          <cell r="J125">
            <v>0.66</v>
          </cell>
        </row>
        <row r="126">
          <cell r="A126">
            <v>20</v>
          </cell>
          <cell r="B126" t="str">
            <v>IA2232</v>
          </cell>
          <cell r="C126" t="str">
            <v>SXLD cèt thÐp khung ®­êng kÝnh &gt;18mm</v>
          </cell>
          <cell r="D126" t="str">
            <v>tÊn</v>
          </cell>
          <cell r="G126">
            <v>5296520</v>
          </cell>
          <cell r="H126">
            <v>111885</v>
          </cell>
          <cell r="I126">
            <v>121600</v>
          </cell>
          <cell r="J126">
            <v>4.2530000000000001</v>
          </cell>
        </row>
        <row r="127">
          <cell r="C127" t="str">
            <v xml:space="preserve">ThÐp trßn </v>
          </cell>
          <cell r="D127" t="str">
            <v>kg</v>
          </cell>
          <cell r="E127">
            <v>1020</v>
          </cell>
          <cell r="F127">
            <v>5050</v>
          </cell>
          <cell r="G127">
            <v>5151000</v>
          </cell>
        </row>
        <row r="128">
          <cell r="C128" t="str">
            <v>D©y thÐp</v>
          </cell>
          <cell r="D128" t="str">
            <v>kg</v>
          </cell>
          <cell r="E128">
            <v>14.28</v>
          </cell>
          <cell r="F128">
            <v>6500</v>
          </cell>
          <cell r="G128">
            <v>92820</v>
          </cell>
        </row>
        <row r="129">
          <cell r="C129" t="str">
            <v>Que hµn</v>
          </cell>
          <cell r="D129" t="str">
            <v>kg</v>
          </cell>
          <cell r="E129">
            <v>6.2</v>
          </cell>
          <cell r="F129">
            <v>8500</v>
          </cell>
          <cell r="G129">
            <v>52700</v>
          </cell>
        </row>
        <row r="130">
          <cell r="A130">
            <v>21</v>
          </cell>
          <cell r="B130" t="str">
            <v>KA2120</v>
          </cell>
          <cell r="C130" t="str">
            <v>V¸n khu«n cét vu«ng</v>
          </cell>
          <cell r="D130" t="str">
            <v>100m2</v>
          </cell>
          <cell r="G130">
            <v>1992528</v>
          </cell>
          <cell r="H130">
            <v>431575</v>
          </cell>
          <cell r="J130">
            <v>1.0980000000000001</v>
          </cell>
        </row>
        <row r="131">
          <cell r="C131" t="str">
            <v>Gç v¸n</v>
          </cell>
          <cell r="D131" t="str">
            <v>m3</v>
          </cell>
          <cell r="E131">
            <v>0.79200000000000004</v>
          </cell>
          <cell r="F131">
            <v>1400000</v>
          </cell>
          <cell r="G131">
            <v>1108800</v>
          </cell>
        </row>
        <row r="132">
          <cell r="C132" t="str">
            <v>Gç ®µ nÑp</v>
          </cell>
          <cell r="D132" t="str">
            <v>m3</v>
          </cell>
          <cell r="E132">
            <v>0.14899999999999999</v>
          </cell>
          <cell r="F132">
            <v>1200000</v>
          </cell>
          <cell r="G132">
            <v>178800</v>
          </cell>
        </row>
        <row r="133">
          <cell r="C133" t="str">
            <v>Gç chèng</v>
          </cell>
          <cell r="D133" t="str">
            <v>m3</v>
          </cell>
          <cell r="E133">
            <v>0.496</v>
          </cell>
          <cell r="F133">
            <v>1200000</v>
          </cell>
          <cell r="G133">
            <v>595200</v>
          </cell>
        </row>
        <row r="134">
          <cell r="C134" t="str">
            <v>§inh</v>
          </cell>
          <cell r="D134" t="str">
            <v>kg</v>
          </cell>
          <cell r="E134">
            <v>15</v>
          </cell>
          <cell r="F134">
            <v>6000</v>
          </cell>
          <cell r="G134">
            <v>90000</v>
          </cell>
        </row>
        <row r="135">
          <cell r="C135" t="str">
            <v>VL#</v>
          </cell>
          <cell r="D135" t="str">
            <v>%</v>
          </cell>
          <cell r="E135">
            <v>1</v>
          </cell>
          <cell r="G135">
            <v>19728</v>
          </cell>
        </row>
        <row r="136">
          <cell r="A136">
            <v>22</v>
          </cell>
          <cell r="B136" t="str">
            <v>KA2110</v>
          </cell>
          <cell r="C136" t="str">
            <v>V¸n khu«n cét trßn</v>
          </cell>
          <cell r="D136" t="str">
            <v>100m2</v>
          </cell>
          <cell r="G136">
            <v>2436120</v>
          </cell>
          <cell r="H136">
            <v>1065977</v>
          </cell>
          <cell r="J136">
            <v>0.73499999999999999</v>
          </cell>
        </row>
        <row r="137">
          <cell r="C137" t="str">
            <v>Gç v¸n</v>
          </cell>
          <cell r="D137" t="str">
            <v>m3</v>
          </cell>
          <cell r="E137">
            <v>0.93600000000000005</v>
          </cell>
          <cell r="F137">
            <v>1400000</v>
          </cell>
          <cell r="G137">
            <v>1310400</v>
          </cell>
        </row>
        <row r="138">
          <cell r="C138" t="str">
            <v>Gç ®µ nÑp</v>
          </cell>
          <cell r="D138" t="str">
            <v>m3</v>
          </cell>
          <cell r="E138">
            <v>0.186</v>
          </cell>
          <cell r="F138">
            <v>1200000</v>
          </cell>
          <cell r="G138">
            <v>223200</v>
          </cell>
        </row>
        <row r="139">
          <cell r="C139" t="str">
            <v>Gç chèng</v>
          </cell>
          <cell r="D139" t="str">
            <v>m3</v>
          </cell>
          <cell r="E139">
            <v>0.622</v>
          </cell>
          <cell r="F139">
            <v>1200000</v>
          </cell>
          <cell r="G139">
            <v>746400</v>
          </cell>
        </row>
        <row r="140">
          <cell r="C140" t="str">
            <v>§inh</v>
          </cell>
          <cell r="D140" t="str">
            <v>kg</v>
          </cell>
          <cell r="E140">
            <v>22</v>
          </cell>
          <cell r="F140">
            <v>6000</v>
          </cell>
          <cell r="G140">
            <v>132000</v>
          </cell>
        </row>
        <row r="141">
          <cell r="C141" t="str">
            <v>VL#</v>
          </cell>
          <cell r="D141" t="str">
            <v>%</v>
          </cell>
          <cell r="E141">
            <v>1</v>
          </cell>
          <cell r="G141">
            <v>24120</v>
          </cell>
        </row>
        <row r="142">
          <cell r="A142">
            <v>23</v>
          </cell>
          <cell r="B142" t="str">
            <v>HA3113</v>
          </cell>
          <cell r="C142" t="str">
            <v>Bª t«ng cèt thÐp dÇm gi»ng M200, ®¸ 1x2</v>
          </cell>
          <cell r="D142" t="str">
            <v>m3</v>
          </cell>
          <cell r="G142">
            <v>326129.63124999998</v>
          </cell>
          <cell r="H142">
            <v>46177</v>
          </cell>
          <cell r="I142">
            <v>21882</v>
          </cell>
          <cell r="J142">
            <v>15.361000000000001</v>
          </cell>
        </row>
        <row r="143">
          <cell r="A143">
            <v>24</v>
          </cell>
          <cell r="B143" t="str">
            <v>IA2312</v>
          </cell>
          <cell r="C143" t="str">
            <v>SXLD cèt thÐp dÇm gi»ng, ®­êng kÝnh &lt;=10mm</v>
          </cell>
          <cell r="D143" t="str">
            <v>tÊn</v>
          </cell>
          <cell r="G143">
            <v>5465730</v>
          </cell>
          <cell r="H143">
            <v>218625</v>
          </cell>
          <cell r="I143">
            <v>18096</v>
          </cell>
          <cell r="J143">
            <v>0.44700000000000001</v>
          </cell>
        </row>
        <row r="144">
          <cell r="A144">
            <v>25</v>
          </cell>
          <cell r="B144" t="str">
            <v>IA2322</v>
          </cell>
          <cell r="C144" t="str">
            <v>SXLD cèt thÐp dÇm gi»ng, ®­êng kÝnh &lt;=18mm</v>
          </cell>
          <cell r="D144" t="str">
            <v>tÊn</v>
          </cell>
          <cell r="G144">
            <v>5385770</v>
          </cell>
          <cell r="H144">
            <v>137350</v>
          </cell>
          <cell r="I144">
            <v>102536</v>
          </cell>
          <cell r="J144">
            <v>0.69199999999999995</v>
          </cell>
        </row>
        <row r="145">
          <cell r="C145" t="str">
            <v xml:space="preserve">ThÐp trßn </v>
          </cell>
          <cell r="D145" t="str">
            <v>kg</v>
          </cell>
          <cell r="E145">
            <v>1020</v>
          </cell>
          <cell r="F145">
            <v>5150</v>
          </cell>
          <cell r="G145">
            <v>5253000</v>
          </cell>
        </row>
        <row r="146">
          <cell r="C146" t="str">
            <v>D©y thÐp</v>
          </cell>
          <cell r="D146" t="str">
            <v>kg</v>
          </cell>
          <cell r="E146">
            <v>14.28</v>
          </cell>
          <cell r="F146">
            <v>6500</v>
          </cell>
          <cell r="G146">
            <v>92820</v>
          </cell>
        </row>
        <row r="147">
          <cell r="C147" t="str">
            <v>Que hµn</v>
          </cell>
          <cell r="D147" t="str">
            <v>kg</v>
          </cell>
          <cell r="E147">
            <v>4.7</v>
          </cell>
          <cell r="F147">
            <v>8500</v>
          </cell>
          <cell r="G147">
            <v>39950</v>
          </cell>
        </row>
        <row r="148">
          <cell r="A148">
            <v>26</v>
          </cell>
          <cell r="B148" t="str">
            <v>IA2332</v>
          </cell>
          <cell r="C148" t="str">
            <v>SXLD cèt thÐp dÇm gi»ng, ®­êng kÝnh &gt;18mm</v>
          </cell>
          <cell r="D148" t="str">
            <v>tÊn</v>
          </cell>
          <cell r="G148">
            <v>5283770</v>
          </cell>
          <cell r="H148">
            <v>120989</v>
          </cell>
          <cell r="I148">
            <v>121150</v>
          </cell>
          <cell r="J148">
            <v>2.3860000000000001</v>
          </cell>
        </row>
        <row r="149">
          <cell r="C149" t="str">
            <v xml:space="preserve">ThÐp trßn </v>
          </cell>
          <cell r="D149" t="str">
            <v>kg</v>
          </cell>
          <cell r="E149">
            <v>1020</v>
          </cell>
          <cell r="F149">
            <v>5050</v>
          </cell>
          <cell r="G149">
            <v>5151000</v>
          </cell>
        </row>
        <row r="150">
          <cell r="C150" t="str">
            <v>D©y thÐp</v>
          </cell>
          <cell r="D150" t="str">
            <v>kg</v>
          </cell>
          <cell r="E150">
            <v>14.28</v>
          </cell>
          <cell r="F150">
            <v>6500</v>
          </cell>
          <cell r="G150">
            <v>92820</v>
          </cell>
        </row>
        <row r="151">
          <cell r="C151" t="str">
            <v>Que hµn</v>
          </cell>
          <cell r="D151" t="str">
            <v>kg</v>
          </cell>
          <cell r="E151">
            <v>4.7</v>
          </cell>
          <cell r="F151">
            <v>8500</v>
          </cell>
          <cell r="G151">
            <v>39950</v>
          </cell>
        </row>
        <row r="152">
          <cell r="A152">
            <v>27</v>
          </cell>
          <cell r="B152" t="str">
            <v>KA2210</v>
          </cell>
          <cell r="C152" t="str">
            <v xml:space="preserve">V¸n khu«n xµ dÇm gi»ng </v>
          </cell>
          <cell r="D152" t="str">
            <v>100m2</v>
          </cell>
          <cell r="G152">
            <v>2595437.4</v>
          </cell>
          <cell r="H152">
            <v>465127</v>
          </cell>
          <cell r="J152">
            <v>2.2949999999999999</v>
          </cell>
        </row>
        <row r="153">
          <cell r="C153" t="str">
            <v>Gç v¸n</v>
          </cell>
          <cell r="D153" t="str">
            <v>m3</v>
          </cell>
          <cell r="E153">
            <v>0.79200000000000004</v>
          </cell>
          <cell r="F153">
            <v>1400000</v>
          </cell>
          <cell r="G153">
            <v>1108800</v>
          </cell>
        </row>
        <row r="154">
          <cell r="C154" t="str">
            <v>Gç ®µ nÑp</v>
          </cell>
          <cell r="D154" t="str">
            <v>m3</v>
          </cell>
          <cell r="E154">
            <v>0.189</v>
          </cell>
          <cell r="F154">
            <v>1200000</v>
          </cell>
          <cell r="G154">
            <v>226800</v>
          </cell>
        </row>
        <row r="155">
          <cell r="C155" t="str">
            <v>Gç chèng</v>
          </cell>
          <cell r="D155" t="str">
            <v>m3</v>
          </cell>
          <cell r="E155">
            <v>0.95699999999999996</v>
          </cell>
          <cell r="F155">
            <v>1200000</v>
          </cell>
          <cell r="G155">
            <v>1148400</v>
          </cell>
        </row>
        <row r="156">
          <cell r="C156" t="str">
            <v>§inh</v>
          </cell>
          <cell r="D156" t="str">
            <v>kg</v>
          </cell>
          <cell r="E156">
            <v>14.29</v>
          </cell>
          <cell r="F156">
            <v>6000</v>
          </cell>
          <cell r="G156">
            <v>85740</v>
          </cell>
        </row>
        <row r="157">
          <cell r="C157" t="str">
            <v>VL#</v>
          </cell>
          <cell r="D157" t="str">
            <v>%</v>
          </cell>
          <cell r="E157">
            <v>1</v>
          </cell>
          <cell r="G157">
            <v>25697.4</v>
          </cell>
        </row>
        <row r="158">
          <cell r="A158">
            <v>28</v>
          </cell>
          <cell r="B158" t="str">
            <v>HA3313</v>
          </cell>
          <cell r="C158" t="str">
            <v>Bª t«ng cèt thÐp lanh t« +« v¨ng M200 ®¸ 1x2</v>
          </cell>
          <cell r="D158" t="str">
            <v>m3</v>
          </cell>
          <cell r="G158">
            <v>326129.63124999998</v>
          </cell>
          <cell r="H158">
            <v>49290</v>
          </cell>
          <cell r="I158">
            <v>18474</v>
          </cell>
          <cell r="J158">
            <v>4.5439999999999996</v>
          </cell>
        </row>
        <row r="159">
          <cell r="A159">
            <v>29</v>
          </cell>
          <cell r="B159" t="str">
            <v>IA2412</v>
          </cell>
          <cell r="C159" t="str">
            <v>SXLD cèt thÐp lanh t« + « v¨ng ®­êng kÝnh &lt;=10mm</v>
          </cell>
          <cell r="D159" t="str">
            <v>tÊn</v>
          </cell>
          <cell r="G159">
            <v>5465730</v>
          </cell>
          <cell r="H159">
            <v>291719</v>
          </cell>
          <cell r="I159">
            <v>18096</v>
          </cell>
          <cell r="J159">
            <v>0.17</v>
          </cell>
        </row>
        <row r="160">
          <cell r="A160">
            <v>30</v>
          </cell>
          <cell r="B160" t="str">
            <v>IA2422</v>
          </cell>
          <cell r="C160" t="str">
            <v>SXLD cèt thÐp lanh t« + « v¨ng ®­êng kÝnh &lt;=18mm</v>
          </cell>
          <cell r="D160" t="str">
            <v>tÊn</v>
          </cell>
          <cell r="G160">
            <v>5385064.5</v>
          </cell>
          <cell r="H160">
            <v>276942</v>
          </cell>
          <cell r="I160">
            <v>101763</v>
          </cell>
          <cell r="J160">
            <v>0.47099999999999997</v>
          </cell>
        </row>
        <row r="161">
          <cell r="C161" t="str">
            <v xml:space="preserve">ThÐp trßn </v>
          </cell>
          <cell r="D161" t="str">
            <v>kg</v>
          </cell>
          <cell r="E161">
            <v>1020</v>
          </cell>
          <cell r="F161">
            <v>5150</v>
          </cell>
          <cell r="G161">
            <v>5253000</v>
          </cell>
        </row>
        <row r="162">
          <cell r="C162" t="str">
            <v>D©y thÐp</v>
          </cell>
          <cell r="D162" t="str">
            <v>kg</v>
          </cell>
          <cell r="E162">
            <v>14.28</v>
          </cell>
          <cell r="F162">
            <v>6500</v>
          </cell>
          <cell r="G162">
            <v>92820</v>
          </cell>
        </row>
        <row r="163">
          <cell r="C163" t="str">
            <v>Que hµn</v>
          </cell>
          <cell r="D163" t="str">
            <v>kg</v>
          </cell>
          <cell r="E163">
            <v>4.617</v>
          </cell>
          <cell r="F163">
            <v>8500</v>
          </cell>
          <cell r="G163">
            <v>39244.5</v>
          </cell>
        </row>
        <row r="164">
          <cell r="A164">
            <v>31</v>
          </cell>
          <cell r="B164" t="str">
            <v>KA2320</v>
          </cell>
          <cell r="C164" t="str">
            <v>V¸n khu«n lanh t« + « v¨ng</v>
          </cell>
          <cell r="D164" t="str">
            <v>100m2</v>
          </cell>
          <cell r="G164">
            <v>2114031</v>
          </cell>
          <cell r="H164">
            <v>385171</v>
          </cell>
          <cell r="J164">
            <v>0.64800000000000002</v>
          </cell>
        </row>
        <row r="165">
          <cell r="C165" t="str">
            <v>Gç v¸n</v>
          </cell>
          <cell r="D165" t="str">
            <v>m3</v>
          </cell>
          <cell r="E165">
            <v>0.79200000000000004</v>
          </cell>
          <cell r="F165">
            <v>1400000</v>
          </cell>
          <cell r="G165">
            <v>1108800</v>
          </cell>
        </row>
        <row r="166">
          <cell r="C166" t="str">
            <v>Gç ®µ nÑp</v>
          </cell>
          <cell r="D166" t="str">
            <v>m3</v>
          </cell>
          <cell r="E166">
            <v>0.112</v>
          </cell>
          <cell r="F166">
            <v>1200000</v>
          </cell>
          <cell r="G166">
            <v>134400</v>
          </cell>
        </row>
        <row r="167">
          <cell r="C167" t="str">
            <v>Gç chèng</v>
          </cell>
          <cell r="D167" t="str">
            <v>m3</v>
          </cell>
          <cell r="E167">
            <v>0.66800000000000004</v>
          </cell>
          <cell r="F167">
            <v>1200000</v>
          </cell>
          <cell r="G167">
            <v>801600</v>
          </cell>
        </row>
        <row r="168">
          <cell r="C168" t="str">
            <v>§inh</v>
          </cell>
          <cell r="D168" t="str">
            <v>kg</v>
          </cell>
          <cell r="E168">
            <v>8.0500000000000007</v>
          </cell>
          <cell r="F168">
            <v>6000</v>
          </cell>
          <cell r="G168">
            <v>48300.000000000007</v>
          </cell>
        </row>
        <row r="169">
          <cell r="C169" t="str">
            <v>VL#</v>
          </cell>
          <cell r="D169" t="str">
            <v>%</v>
          </cell>
          <cell r="E169">
            <v>1</v>
          </cell>
          <cell r="G169">
            <v>20931</v>
          </cell>
        </row>
        <row r="170">
          <cell r="A170">
            <v>32</v>
          </cell>
          <cell r="B170" t="str">
            <v>HA3213</v>
          </cell>
          <cell r="C170" t="str">
            <v>Bª t«ng cèt thÐp sµn m¸i M200 d¸ 1x2</v>
          </cell>
          <cell r="D170" t="str">
            <v>m3</v>
          </cell>
          <cell r="G170">
            <v>326129.63124999998</v>
          </cell>
          <cell r="H170">
            <v>32168</v>
          </cell>
          <cell r="I170">
            <v>18474</v>
          </cell>
          <cell r="J170">
            <v>32.716000000000001</v>
          </cell>
        </row>
        <row r="171">
          <cell r="A171">
            <v>33</v>
          </cell>
          <cell r="B171" t="str">
            <v>IA2511</v>
          </cell>
          <cell r="C171" t="str">
            <v>SXLD cèt thÐp sµn m¸i ®­êng kÝnh &lt;=10mm</v>
          </cell>
          <cell r="D171" t="str">
            <v>tÊn</v>
          </cell>
          <cell r="G171">
            <v>5465730</v>
          </cell>
          <cell r="H171">
            <v>189766</v>
          </cell>
          <cell r="I171">
            <v>18096</v>
          </cell>
          <cell r="J171">
            <v>3.3919999999999999</v>
          </cell>
        </row>
        <row r="172">
          <cell r="A172">
            <v>34</v>
          </cell>
          <cell r="B172" t="str">
            <v>IA2521</v>
          </cell>
          <cell r="C172" t="str">
            <v>SXLD cèt thÐp sµn m¸i ®­êng kÝnh &lt;=18mm</v>
          </cell>
          <cell r="D172" t="str">
            <v>tÊn</v>
          </cell>
          <cell r="G172">
            <v>5385064.5</v>
          </cell>
          <cell r="H172">
            <v>141514</v>
          </cell>
          <cell r="I172">
            <v>101763</v>
          </cell>
          <cell r="J172">
            <v>8.5000000000000006E-2</v>
          </cell>
        </row>
        <row r="173">
          <cell r="A173">
            <v>35</v>
          </cell>
          <cell r="B173" t="str">
            <v>KA2310</v>
          </cell>
          <cell r="C173" t="str">
            <v>V¸n khu«n sµn m¸i</v>
          </cell>
          <cell r="D173" t="str">
            <v>100m2</v>
          </cell>
          <cell r="G173">
            <v>2114031</v>
          </cell>
          <cell r="H173">
            <v>364607</v>
          </cell>
          <cell r="J173">
            <v>4.17</v>
          </cell>
        </row>
        <row r="174">
          <cell r="A174">
            <v>36</v>
          </cell>
          <cell r="B174" t="str">
            <v>HA3413</v>
          </cell>
          <cell r="C174" t="str">
            <v>Bª t«ng cÇu thang M200 ®¸ 1x2</v>
          </cell>
          <cell r="D174" t="str">
            <v>m3</v>
          </cell>
          <cell r="G174">
            <v>326129.63124999998</v>
          </cell>
          <cell r="H174">
            <v>37616</v>
          </cell>
          <cell r="I174">
            <v>18474</v>
          </cell>
          <cell r="J174">
            <v>2.327</v>
          </cell>
        </row>
        <row r="175">
          <cell r="A175">
            <v>37</v>
          </cell>
          <cell r="B175" t="str">
            <v>IA2611</v>
          </cell>
          <cell r="C175" t="str">
            <v>SXLD cèt thÐp cÇu thang ®­êng kÝnh &lt;=10mm</v>
          </cell>
          <cell r="D175" t="str">
            <v>tÊn</v>
          </cell>
          <cell r="G175">
            <v>5465730</v>
          </cell>
          <cell r="H175">
            <v>239207</v>
          </cell>
          <cell r="I175">
            <v>15916</v>
          </cell>
          <cell r="J175">
            <v>0.20200000000000001</v>
          </cell>
        </row>
        <row r="176">
          <cell r="A176">
            <v>38</v>
          </cell>
          <cell r="B176" t="str">
            <v>IA2621</v>
          </cell>
          <cell r="C176" t="str">
            <v>SXLD cèt thÐp cÇu thang ®­êng kÝnh &lt;=18mm</v>
          </cell>
          <cell r="D176" t="str">
            <v>tÊn</v>
          </cell>
          <cell r="G176">
            <v>5385064.5</v>
          </cell>
          <cell r="H176">
            <v>190126</v>
          </cell>
          <cell r="I176">
            <v>99583</v>
          </cell>
          <cell r="J176">
            <v>4.2000000000000003E-2</v>
          </cell>
        </row>
        <row r="177">
          <cell r="A177">
            <v>39</v>
          </cell>
          <cell r="B177" t="str">
            <v>IA2631</v>
          </cell>
          <cell r="C177" t="str">
            <v>SXLD cèt thÐp cÇu thang ®­êng kÝnh &gt;18mm</v>
          </cell>
          <cell r="D177" t="str">
            <v>tÊn</v>
          </cell>
          <cell r="G177">
            <v>5288870</v>
          </cell>
          <cell r="H177">
            <v>185112</v>
          </cell>
          <cell r="I177">
            <v>105127</v>
          </cell>
          <cell r="J177">
            <v>0.121</v>
          </cell>
        </row>
        <row r="178">
          <cell r="A178">
            <v>40</v>
          </cell>
          <cell r="B178" t="str">
            <v>KA2410</v>
          </cell>
          <cell r="C178" t="str">
            <v>V¸n khu«n cÇu thang</v>
          </cell>
          <cell r="D178" t="str">
            <v>100m2</v>
          </cell>
          <cell r="G178">
            <v>2419253</v>
          </cell>
          <cell r="H178">
            <v>619087</v>
          </cell>
          <cell r="J178">
            <v>0.27400000000000002</v>
          </cell>
        </row>
        <row r="179">
          <cell r="C179" t="str">
            <v>Gç v¸n</v>
          </cell>
          <cell r="D179" t="str">
            <v>m3</v>
          </cell>
          <cell r="E179">
            <v>0.79200000000000004</v>
          </cell>
          <cell r="F179">
            <v>1400000</v>
          </cell>
          <cell r="G179">
            <v>1108800</v>
          </cell>
        </row>
        <row r="180">
          <cell r="C180" t="str">
            <v>Gç ®µ chèng</v>
          </cell>
          <cell r="D180" t="str">
            <v>m3</v>
          </cell>
          <cell r="E180">
            <v>0.98099999999999998</v>
          </cell>
          <cell r="F180">
            <v>1200000</v>
          </cell>
          <cell r="G180">
            <v>1177200</v>
          </cell>
        </row>
        <row r="181">
          <cell r="C181" t="str">
            <v>§inh</v>
          </cell>
          <cell r="D181" t="str">
            <v>kg</v>
          </cell>
          <cell r="E181">
            <v>11.45</v>
          </cell>
          <cell r="F181">
            <v>6000</v>
          </cell>
          <cell r="G181">
            <v>68700</v>
          </cell>
        </row>
        <row r="182">
          <cell r="C182" t="str">
            <v>§inh ®Øa</v>
          </cell>
          <cell r="D182" t="str">
            <v>c¸i</v>
          </cell>
          <cell r="E182">
            <v>29</v>
          </cell>
          <cell r="F182">
            <v>1400</v>
          </cell>
          <cell r="G182">
            <v>40600</v>
          </cell>
        </row>
        <row r="183">
          <cell r="C183" t="str">
            <v>VL#</v>
          </cell>
          <cell r="D183" t="str">
            <v>%</v>
          </cell>
          <cell r="E183">
            <v>1</v>
          </cell>
          <cell r="G183">
            <v>23953</v>
          </cell>
        </row>
        <row r="184">
          <cell r="A184">
            <v>41</v>
          </cell>
          <cell r="B184" t="str">
            <v>GD2213</v>
          </cell>
          <cell r="C184" t="str">
            <v>X©y t­êng 220 tÇng 1 g¹ch chØ v÷a XM M50</v>
          </cell>
          <cell r="D184" t="str">
            <v>m3</v>
          </cell>
          <cell r="G184">
            <v>303611.74540000001</v>
          </cell>
          <cell r="H184">
            <v>24904</v>
          </cell>
          <cell r="I184">
            <v>1631</v>
          </cell>
          <cell r="J184">
            <v>56.673999999999999</v>
          </cell>
        </row>
        <row r="185">
          <cell r="C185" t="str">
            <v>G¹ch</v>
          </cell>
          <cell r="D185" t="str">
            <v>viªn</v>
          </cell>
          <cell r="E185">
            <v>550</v>
          </cell>
          <cell r="F185">
            <v>425</v>
          </cell>
          <cell r="G185">
            <v>233750</v>
          </cell>
        </row>
        <row r="186">
          <cell r="C186" t="str">
            <v>V÷a XM M50</v>
          </cell>
          <cell r="D186" t="str">
            <v>m3</v>
          </cell>
          <cell r="E186">
            <v>0.28999999999999998</v>
          </cell>
          <cell r="F186">
            <v>204023.26</v>
          </cell>
          <cell r="G186">
            <v>59166.7454</v>
          </cell>
        </row>
        <row r="187">
          <cell r="C187" t="str">
            <v>C©y chèng</v>
          </cell>
          <cell r="D187" t="str">
            <v>c©y</v>
          </cell>
          <cell r="E187">
            <v>0.5</v>
          </cell>
          <cell r="F187">
            <v>10000</v>
          </cell>
          <cell r="G187">
            <v>5000</v>
          </cell>
        </row>
        <row r="188">
          <cell r="C188" t="str">
            <v>Gç v¸n</v>
          </cell>
          <cell r="D188" t="str">
            <v>m3</v>
          </cell>
          <cell r="E188">
            <v>3.0000000000000001E-3</v>
          </cell>
          <cell r="F188">
            <v>1400000</v>
          </cell>
          <cell r="G188">
            <v>4200</v>
          </cell>
        </row>
        <row r="189">
          <cell r="C189" t="str">
            <v>D©y buéc</v>
          </cell>
          <cell r="D189" t="str">
            <v>kg</v>
          </cell>
          <cell r="E189">
            <v>0.23</v>
          </cell>
          <cell r="F189">
            <v>6500</v>
          </cell>
          <cell r="G189">
            <v>1495</v>
          </cell>
        </row>
        <row r="190">
          <cell r="A190">
            <v>42</v>
          </cell>
          <cell r="B190" t="str">
            <v>GD2223</v>
          </cell>
          <cell r="C190" t="str">
            <v>X©y t­êng 220 tÇng 2 g¹ch chØ v÷a XM M50</v>
          </cell>
          <cell r="D190" t="str">
            <v>m3</v>
          </cell>
          <cell r="G190">
            <v>326106.74540000001</v>
          </cell>
          <cell r="H190">
            <v>25553</v>
          </cell>
          <cell r="I190">
            <v>3811</v>
          </cell>
          <cell r="J190">
            <v>48.526000000000003</v>
          </cell>
        </row>
        <row r="191">
          <cell r="C191" t="str">
            <v>G¹ch</v>
          </cell>
          <cell r="D191" t="str">
            <v>viªn</v>
          </cell>
          <cell r="E191">
            <v>550</v>
          </cell>
          <cell r="F191">
            <v>425</v>
          </cell>
          <cell r="G191">
            <v>233750</v>
          </cell>
        </row>
        <row r="192">
          <cell r="C192" t="str">
            <v>V÷a XM M50</v>
          </cell>
          <cell r="D192" t="str">
            <v>m3</v>
          </cell>
          <cell r="E192">
            <v>0.28999999999999998</v>
          </cell>
          <cell r="F192">
            <v>204023.26</v>
          </cell>
          <cell r="G192">
            <v>59166.7454</v>
          </cell>
        </row>
        <row r="193">
          <cell r="C193" t="str">
            <v>C©y chèng</v>
          </cell>
          <cell r="D193" t="str">
            <v>c©y</v>
          </cell>
          <cell r="E193">
            <v>1.62</v>
          </cell>
          <cell r="F193">
            <v>10000</v>
          </cell>
          <cell r="G193">
            <v>16200.000000000002</v>
          </cell>
        </row>
        <row r="194">
          <cell r="C194" t="str">
            <v>Gç v¸n</v>
          </cell>
          <cell r="D194" t="str">
            <v>m3</v>
          </cell>
          <cell r="E194">
            <v>0.01</v>
          </cell>
          <cell r="F194">
            <v>1400000</v>
          </cell>
          <cell r="G194">
            <v>14000</v>
          </cell>
        </row>
        <row r="195">
          <cell r="C195" t="str">
            <v>D©y buéc</v>
          </cell>
          <cell r="D195" t="str">
            <v>kg</v>
          </cell>
          <cell r="E195">
            <v>0.46</v>
          </cell>
          <cell r="F195">
            <v>6500</v>
          </cell>
          <cell r="G195">
            <v>2990</v>
          </cell>
        </row>
        <row r="196">
          <cell r="A196">
            <v>43</v>
          </cell>
          <cell r="B196" t="str">
            <v>PA1313</v>
          </cell>
          <cell r="C196" t="str">
            <v>Tr¸t t­êng tÇng 1 dµy 2cm v÷a XM M50</v>
          </cell>
          <cell r="D196" t="str">
            <v>m2</v>
          </cell>
          <cell r="G196">
            <v>5133.6664699999992</v>
          </cell>
          <cell r="H196">
            <v>1808</v>
          </cell>
          <cell r="I196">
            <v>136</v>
          </cell>
          <cell r="J196">
            <v>543.79300000000001</v>
          </cell>
        </row>
        <row r="197">
          <cell r="C197" t="str">
            <v>V÷a XM M50</v>
          </cell>
          <cell r="D197" t="str">
            <v>m3</v>
          </cell>
          <cell r="E197">
            <v>2.3E-2</v>
          </cell>
          <cell r="F197">
            <v>223202.88999999998</v>
          </cell>
          <cell r="G197">
            <v>5133.6664699999992</v>
          </cell>
        </row>
        <row r="198">
          <cell r="A198">
            <v>44</v>
          </cell>
          <cell r="B198" t="str">
            <v>PA1323</v>
          </cell>
          <cell r="C198" t="str">
            <v>Tr¸t t­êng tÇng 2 dµy 2cm v÷a XM M50</v>
          </cell>
          <cell r="D198" t="str">
            <v>m2</v>
          </cell>
          <cell r="G198">
            <v>5159.3348023499993</v>
          </cell>
          <cell r="H198">
            <v>2599</v>
          </cell>
          <cell r="I198">
            <v>190</v>
          </cell>
          <cell r="J198">
            <v>441.14499999999998</v>
          </cell>
        </row>
        <row r="199">
          <cell r="C199" t="str">
            <v>V÷a XM M50</v>
          </cell>
          <cell r="D199" t="str">
            <v>m3</v>
          </cell>
          <cell r="E199">
            <v>2.3E-2</v>
          </cell>
          <cell r="F199">
            <v>223202.88999999998</v>
          </cell>
          <cell r="G199">
            <v>5133.6664699999992</v>
          </cell>
        </row>
        <row r="200">
          <cell r="C200" t="str">
            <v>VL#</v>
          </cell>
          <cell r="D200" t="str">
            <v>%</v>
          </cell>
          <cell r="E200">
            <v>0.5</v>
          </cell>
          <cell r="G200">
            <v>25.668332349999996</v>
          </cell>
        </row>
        <row r="201">
          <cell r="A201">
            <v>45</v>
          </cell>
          <cell r="B201" t="str">
            <v>PA2313</v>
          </cell>
          <cell r="C201" t="str">
            <v>Tr¸t cét + cÇu thang v÷a XM M50 dµy 2cm</v>
          </cell>
          <cell r="D201" t="str">
            <v>m2</v>
          </cell>
          <cell r="G201">
            <v>5607.9726112500002</v>
          </cell>
          <cell r="H201">
            <v>6571</v>
          </cell>
          <cell r="I201">
            <v>190</v>
          </cell>
          <cell r="J201">
            <v>155.78800000000001</v>
          </cell>
        </row>
        <row r="202">
          <cell r="C202" t="str">
            <v>V÷a XM M50</v>
          </cell>
          <cell r="D202" t="str">
            <v>m3</v>
          </cell>
          <cell r="E202">
            <v>2.5000000000000001E-2</v>
          </cell>
          <cell r="F202">
            <v>223202.88999999998</v>
          </cell>
          <cell r="G202">
            <v>5580.0722500000002</v>
          </cell>
        </row>
        <row r="203">
          <cell r="C203" t="str">
            <v>VL#</v>
          </cell>
          <cell r="D203" t="str">
            <v>%</v>
          </cell>
          <cell r="E203">
            <v>0.5</v>
          </cell>
          <cell r="G203">
            <v>27.900361250000003</v>
          </cell>
        </row>
        <row r="204">
          <cell r="A204">
            <v>46</v>
          </cell>
          <cell r="B204" t="str">
            <v>PA3113</v>
          </cell>
          <cell r="C204" t="str">
            <v>Tr¸t dÇm gi»ng + lanh t« v÷a XM M50 dµy 2cm</v>
          </cell>
          <cell r="D204" t="str">
            <v>m2</v>
          </cell>
          <cell r="G204">
            <v>4030.9102716659995</v>
          </cell>
          <cell r="H204">
            <v>4354</v>
          </cell>
          <cell r="I204">
            <v>190</v>
          </cell>
          <cell r="J204">
            <v>294.3</v>
          </cell>
        </row>
        <row r="205">
          <cell r="C205" t="str">
            <v>V÷a XM M50</v>
          </cell>
          <cell r="D205" t="str">
            <v>m3</v>
          </cell>
          <cell r="E205">
            <v>1.7999999999999999E-2</v>
          </cell>
          <cell r="F205">
            <v>223202.88999999998</v>
          </cell>
          <cell r="G205">
            <v>4017.6520199999995</v>
          </cell>
        </row>
        <row r="206">
          <cell r="C206" t="str">
            <v>VL#</v>
          </cell>
          <cell r="D206" t="str">
            <v>%</v>
          </cell>
          <cell r="E206">
            <v>0.33</v>
          </cell>
          <cell r="G206">
            <v>13.258251665999998</v>
          </cell>
        </row>
        <row r="207">
          <cell r="A207">
            <v>47</v>
          </cell>
          <cell r="B207" t="str">
            <v>PA3213</v>
          </cell>
          <cell r="C207" t="str">
            <v>Tr¸t trÇn v÷a XM M50 dµy 1.5cm</v>
          </cell>
          <cell r="D207" t="str">
            <v>m2</v>
          </cell>
          <cell r="G207">
            <v>4029.7049760599994</v>
          </cell>
          <cell r="H207">
            <v>3958</v>
          </cell>
          <cell r="I207">
            <v>190</v>
          </cell>
          <cell r="J207">
            <v>372.63</v>
          </cell>
        </row>
        <row r="208">
          <cell r="C208" t="str">
            <v>V÷a XM M50</v>
          </cell>
          <cell r="D208" t="str">
            <v>m3</v>
          </cell>
          <cell r="E208">
            <v>1.7999999999999999E-2</v>
          </cell>
          <cell r="F208">
            <v>223202.88999999998</v>
          </cell>
          <cell r="G208">
            <v>4017.6520199999995</v>
          </cell>
        </row>
        <row r="209">
          <cell r="C209" t="str">
            <v>VL#</v>
          </cell>
          <cell r="D209" t="str">
            <v>%</v>
          </cell>
          <cell r="E209">
            <v>0.3</v>
          </cell>
          <cell r="G209">
            <v>12.05295606</v>
          </cell>
        </row>
        <row r="210">
          <cell r="A210">
            <v>48</v>
          </cell>
          <cell r="B210" t="str">
            <v>RB1124</v>
          </cell>
          <cell r="C210" t="str">
            <v>L¸ng m¸i v÷a XM M75 dµy 2cm ®¸nh mµu</v>
          </cell>
          <cell r="D210" t="str">
            <v>m2</v>
          </cell>
          <cell r="G210">
            <v>7374.7260000000006</v>
          </cell>
          <cell r="H210">
            <v>1341</v>
          </cell>
          <cell r="I210">
            <v>245</v>
          </cell>
          <cell r="J210">
            <v>248.86</v>
          </cell>
        </row>
        <row r="211">
          <cell r="C211" t="str">
            <v>V÷a XM M75</v>
          </cell>
          <cell r="D211" t="str">
            <v>m3</v>
          </cell>
          <cell r="E211">
            <v>2.5000000000000001E-2</v>
          </cell>
          <cell r="F211">
            <v>287006.52</v>
          </cell>
          <cell r="G211">
            <v>7175.1630000000005</v>
          </cell>
        </row>
        <row r="212">
          <cell r="C212" t="str">
            <v>Xi m¨ng PC30</v>
          </cell>
          <cell r="D212" t="str">
            <v>kg</v>
          </cell>
          <cell r="E212">
            <v>0.30099999999999999</v>
          </cell>
          <cell r="F212">
            <v>663</v>
          </cell>
          <cell r="G212">
            <v>199.56299999999999</v>
          </cell>
        </row>
        <row r="213">
          <cell r="A213">
            <v>49</v>
          </cell>
          <cell r="B213" t="str">
            <v>PA2313</v>
          </cell>
          <cell r="C213" t="str">
            <v>Tr¸t m¸ cöa v÷a XM M50 dµy 2cm</v>
          </cell>
          <cell r="D213" t="str">
            <v>m2</v>
          </cell>
          <cell r="G213">
            <v>5607.9726112500002</v>
          </cell>
          <cell r="H213">
            <v>6571</v>
          </cell>
          <cell r="I213">
            <v>190</v>
          </cell>
          <cell r="J213">
            <v>50.261000000000003</v>
          </cell>
        </row>
        <row r="214">
          <cell r="A214">
            <v>50</v>
          </cell>
          <cell r="B214" t="str">
            <v>MB1110</v>
          </cell>
          <cell r="C214" t="str">
            <v>L¾p dùng khu«n cöa gç</v>
          </cell>
          <cell r="D214" t="str">
            <v>m</v>
          </cell>
          <cell r="G214">
            <v>59476.857142857138</v>
          </cell>
          <cell r="H214">
            <v>1946</v>
          </cell>
          <cell r="J214">
            <v>403.4</v>
          </cell>
        </row>
        <row r="215">
          <cell r="A215">
            <v>51</v>
          </cell>
          <cell r="B215" t="str">
            <v>MB2110</v>
          </cell>
          <cell r="C215" t="str">
            <v xml:space="preserve">L¾p dùng c¸nh cöa gç vµo khu«n </v>
          </cell>
          <cell r="D215" t="str">
            <v>m2</v>
          </cell>
          <cell r="G215">
            <v>419047.61904761905</v>
          </cell>
          <cell r="H215">
            <v>3243</v>
          </cell>
          <cell r="J215">
            <v>26.1</v>
          </cell>
        </row>
        <row r="216">
          <cell r="A216">
            <v>52</v>
          </cell>
          <cell r="B216" t="str">
            <v>MB2120</v>
          </cell>
          <cell r="C216" t="str">
            <v>L¾p dùng c¸nh cöa kÝnh + chíp gç vµo khu«n</v>
          </cell>
          <cell r="D216" t="str">
            <v>m2</v>
          </cell>
          <cell r="G216">
            <v>364733.76190476189</v>
          </cell>
          <cell r="H216">
            <v>5188</v>
          </cell>
          <cell r="J216">
            <v>53.6</v>
          </cell>
        </row>
        <row r="217">
          <cell r="A217">
            <v>53</v>
          </cell>
          <cell r="B217" t="str">
            <v>TT</v>
          </cell>
          <cell r="C217" t="str">
            <v>L¾p dùng hoa cöa s¾t</v>
          </cell>
          <cell r="D217" t="str">
            <v>m2</v>
          </cell>
          <cell r="G217">
            <v>87137</v>
          </cell>
          <cell r="H217">
            <v>2706</v>
          </cell>
          <cell r="J217">
            <v>59</v>
          </cell>
        </row>
        <row r="218">
          <cell r="A218">
            <v>54</v>
          </cell>
          <cell r="B218" t="str">
            <v>UC2240</v>
          </cell>
          <cell r="C218" t="str">
            <v>S¬n hoa cöa s¾t 3 n­íc</v>
          </cell>
          <cell r="D218" t="str">
            <v>m2</v>
          </cell>
          <cell r="G218">
            <v>5266.4430000000002</v>
          </cell>
          <cell r="H218">
            <v>1621</v>
          </cell>
          <cell r="J218">
            <v>59</v>
          </cell>
        </row>
        <row r="219">
          <cell r="C219" t="str">
            <v>S¬n</v>
          </cell>
          <cell r="D219" t="str">
            <v>kg</v>
          </cell>
          <cell r="E219">
            <v>0.22500000000000001</v>
          </cell>
          <cell r="F219">
            <v>20500</v>
          </cell>
          <cell r="G219">
            <v>4612.5</v>
          </cell>
        </row>
        <row r="220">
          <cell r="C220" t="str">
            <v>X¨ng</v>
          </cell>
          <cell r="D220" t="str">
            <v>kg</v>
          </cell>
          <cell r="E220">
            <v>0.11799999999999999</v>
          </cell>
          <cell r="F220">
            <v>5100</v>
          </cell>
          <cell r="G220">
            <v>601.79999999999995</v>
          </cell>
        </row>
        <row r="221">
          <cell r="C221" t="str">
            <v>VL#</v>
          </cell>
          <cell r="D221" t="str">
            <v>%</v>
          </cell>
          <cell r="E221">
            <v>1</v>
          </cell>
          <cell r="G221">
            <v>52.143000000000001</v>
          </cell>
        </row>
        <row r="222">
          <cell r="A222">
            <v>55</v>
          </cell>
          <cell r="B222" t="str">
            <v>UC1120</v>
          </cell>
          <cell r="C222" t="str">
            <v>S¬n cöa kÝnh 3 n­íc</v>
          </cell>
          <cell r="D222" t="str">
            <v>m2</v>
          </cell>
          <cell r="G222">
            <v>2691.65</v>
          </cell>
          <cell r="H222">
            <v>830</v>
          </cell>
          <cell r="J222">
            <v>143.19999999999999</v>
          </cell>
        </row>
        <row r="223">
          <cell r="C223" t="str">
            <v>S¬n</v>
          </cell>
          <cell r="D223" t="str">
            <v>kg</v>
          </cell>
          <cell r="E223">
            <v>0.13</v>
          </cell>
          <cell r="F223">
            <v>20500</v>
          </cell>
          <cell r="G223">
            <v>2665</v>
          </cell>
        </row>
        <row r="224">
          <cell r="C224" t="str">
            <v>VL#</v>
          </cell>
          <cell r="D224" t="str">
            <v>%</v>
          </cell>
          <cell r="E224">
            <v>1</v>
          </cell>
          <cell r="G224">
            <v>26.650000000000002</v>
          </cell>
        </row>
        <row r="225">
          <cell r="A225">
            <v>56</v>
          </cell>
          <cell r="B225" t="str">
            <v>UC1220</v>
          </cell>
          <cell r="C225" t="str">
            <v>S¬n cöa pan« 3 n­íc</v>
          </cell>
          <cell r="D225" t="str">
            <v>m2</v>
          </cell>
          <cell r="G225">
            <v>7433.0950000000003</v>
          </cell>
          <cell r="H225">
            <v>2075</v>
          </cell>
          <cell r="J225">
            <v>108.982</v>
          </cell>
        </row>
        <row r="226">
          <cell r="C226" t="str">
            <v>S¬n</v>
          </cell>
          <cell r="D226" t="str">
            <v>kg</v>
          </cell>
          <cell r="E226">
            <v>0.35899999999999999</v>
          </cell>
          <cell r="F226">
            <v>20500</v>
          </cell>
          <cell r="G226">
            <v>7359.5</v>
          </cell>
        </row>
        <row r="227">
          <cell r="C227" t="str">
            <v>VL#</v>
          </cell>
          <cell r="D227" t="str">
            <v>%</v>
          </cell>
          <cell r="E227">
            <v>1</v>
          </cell>
          <cell r="G227">
            <v>73.594999999999999</v>
          </cell>
        </row>
        <row r="228">
          <cell r="A228">
            <v>57</v>
          </cell>
          <cell r="B228" t="str">
            <v>HG4113</v>
          </cell>
          <cell r="C228" t="str">
            <v>Bª t«ng cèt thÐp nan chíp M200 ®¸ 1x2</v>
          </cell>
          <cell r="D228" t="str">
            <v>m3</v>
          </cell>
          <cell r="G228">
            <v>321349.12687499996</v>
          </cell>
          <cell r="H228">
            <v>31901</v>
          </cell>
          <cell r="I228">
            <v>9146</v>
          </cell>
          <cell r="J228">
            <v>1.1040000000000001</v>
          </cell>
        </row>
        <row r="229">
          <cell r="C229" t="str">
            <v>V÷a BT M200</v>
          </cell>
          <cell r="D229" t="str">
            <v>m3</v>
          </cell>
          <cell r="E229">
            <v>1.0149999999999999</v>
          </cell>
          <cell r="F229">
            <v>315025</v>
          </cell>
          <cell r="G229">
            <v>319750.37499999994</v>
          </cell>
        </row>
        <row r="230">
          <cell r="C230" t="str">
            <v>VL#</v>
          </cell>
          <cell r="D230" t="str">
            <v>%</v>
          </cell>
          <cell r="E230">
            <v>0.5</v>
          </cell>
          <cell r="G230">
            <v>1598.7518749999997</v>
          </cell>
        </row>
        <row r="231">
          <cell r="A231">
            <v>58</v>
          </cell>
          <cell r="B231" t="str">
            <v>IB2511</v>
          </cell>
          <cell r="C231" t="str">
            <v>SXLD cèt thÐp nan chíp</v>
          </cell>
          <cell r="D231" t="str">
            <v>tÊn</v>
          </cell>
          <cell r="G231">
            <v>5465730</v>
          </cell>
          <cell r="H231">
            <v>221804</v>
          </cell>
          <cell r="I231">
            <v>15916</v>
          </cell>
          <cell r="J231">
            <v>0.20899999999999999</v>
          </cell>
        </row>
        <row r="232">
          <cell r="A232">
            <v>59</v>
          </cell>
          <cell r="B232" t="str">
            <v>KP2310</v>
          </cell>
          <cell r="C232" t="str">
            <v>V¸n khu«n nan chíp</v>
          </cell>
          <cell r="D232" t="str">
            <v>100m2</v>
          </cell>
          <cell r="G232">
            <v>174891.6</v>
          </cell>
          <cell r="H232">
            <v>318021</v>
          </cell>
          <cell r="J232">
            <v>0.108</v>
          </cell>
        </row>
        <row r="233">
          <cell r="C233" t="str">
            <v>Gç v¸n</v>
          </cell>
          <cell r="D233" t="str">
            <v>m3</v>
          </cell>
          <cell r="E233">
            <v>0.123</v>
          </cell>
          <cell r="F233">
            <v>1400000</v>
          </cell>
          <cell r="G233">
            <v>172200</v>
          </cell>
        </row>
        <row r="234">
          <cell r="C234" t="str">
            <v>§inh</v>
          </cell>
          <cell r="D234" t="str">
            <v>kg</v>
          </cell>
          <cell r="E234">
            <v>0.16</v>
          </cell>
          <cell r="F234">
            <v>6000</v>
          </cell>
          <cell r="G234">
            <v>960</v>
          </cell>
        </row>
        <row r="235">
          <cell r="C235" t="str">
            <v>VL#</v>
          </cell>
          <cell r="D235" t="str">
            <v>%</v>
          </cell>
          <cell r="E235">
            <v>1</v>
          </cell>
          <cell r="G235">
            <v>1731.6000000000001</v>
          </cell>
        </row>
        <row r="236">
          <cell r="A236">
            <v>60</v>
          </cell>
          <cell r="B236" t="str">
            <v>LA5120</v>
          </cell>
          <cell r="C236" t="str">
            <v>Nh©n c«ng l¾p ®Æt nan chíp</v>
          </cell>
          <cell r="D236" t="str">
            <v>c¸i</v>
          </cell>
          <cell r="E236">
            <v>1</v>
          </cell>
          <cell r="G236">
            <v>1423</v>
          </cell>
          <cell r="H236">
            <v>3382</v>
          </cell>
          <cell r="J236">
            <v>46</v>
          </cell>
        </row>
        <row r="237">
          <cell r="A237">
            <v>61</v>
          </cell>
          <cell r="B237" t="str">
            <v>GD3113</v>
          </cell>
          <cell r="C237" t="str">
            <v>X©y trô ®ì nan chíp v÷a XM M50</v>
          </cell>
          <cell r="D237" t="str">
            <v>m3</v>
          </cell>
          <cell r="G237">
            <v>318981.978</v>
          </cell>
          <cell r="H237">
            <v>38913</v>
          </cell>
          <cell r="I237">
            <v>1359</v>
          </cell>
          <cell r="J237">
            <v>0.22500000000000001</v>
          </cell>
        </row>
        <row r="238">
          <cell r="C238" t="str">
            <v>G¹ch</v>
          </cell>
          <cell r="D238" t="str">
            <v>viªn</v>
          </cell>
          <cell r="E238">
            <v>539</v>
          </cell>
          <cell r="F238">
            <v>425</v>
          </cell>
          <cell r="G238">
            <v>229075</v>
          </cell>
        </row>
        <row r="239">
          <cell r="C239" t="str">
            <v>V÷a XM M50</v>
          </cell>
          <cell r="D239" t="str">
            <v>m3</v>
          </cell>
          <cell r="E239">
            <v>0.3</v>
          </cell>
          <cell r="F239">
            <v>204023.26</v>
          </cell>
          <cell r="G239">
            <v>61206.978000000003</v>
          </cell>
        </row>
        <row r="240">
          <cell r="C240" t="str">
            <v>C©y chèng</v>
          </cell>
          <cell r="D240" t="str">
            <v>c©y</v>
          </cell>
          <cell r="E240">
            <v>0.5</v>
          </cell>
          <cell r="F240">
            <v>10000</v>
          </cell>
          <cell r="G240">
            <v>5000</v>
          </cell>
        </row>
        <row r="241">
          <cell r="C241" t="str">
            <v>Gç v¸n</v>
          </cell>
          <cell r="D241" t="str">
            <v>m3</v>
          </cell>
          <cell r="E241">
            <v>3.0000000000000001E-3</v>
          </cell>
          <cell r="F241">
            <v>1400000</v>
          </cell>
          <cell r="G241">
            <v>4200</v>
          </cell>
        </row>
        <row r="242">
          <cell r="C242" t="str">
            <v>D©y buéc</v>
          </cell>
          <cell r="D242" t="str">
            <v>kg</v>
          </cell>
          <cell r="E242">
            <v>3</v>
          </cell>
          <cell r="F242">
            <v>6500</v>
          </cell>
          <cell r="G242">
            <v>19500</v>
          </cell>
        </row>
        <row r="243">
          <cell r="A243">
            <v>62</v>
          </cell>
          <cell r="B243" t="str">
            <v>PA2213</v>
          </cell>
          <cell r="C243" t="str">
            <v>Tr¸t trô ®ì v÷a XM M50</v>
          </cell>
          <cell r="D243" t="str">
            <v>m2</v>
          </cell>
          <cell r="G243">
            <v>4037.7402800999994</v>
          </cell>
          <cell r="H243">
            <v>6571</v>
          </cell>
          <cell r="I243">
            <v>190</v>
          </cell>
          <cell r="J243">
            <v>4.0919999999999996</v>
          </cell>
        </row>
        <row r="244">
          <cell r="C244" t="str">
            <v>V÷a XM M50</v>
          </cell>
          <cell r="D244" t="str">
            <v>m3</v>
          </cell>
          <cell r="E244">
            <v>1.7999999999999999E-2</v>
          </cell>
          <cell r="F244">
            <v>223202.88999999998</v>
          </cell>
          <cell r="G244">
            <v>4017.6520199999995</v>
          </cell>
        </row>
        <row r="245">
          <cell r="C245" t="str">
            <v>VL#</v>
          </cell>
          <cell r="D245" t="str">
            <v>%</v>
          </cell>
          <cell r="E245">
            <v>0.5</v>
          </cell>
          <cell r="G245">
            <v>20.088260099999999</v>
          </cell>
        </row>
        <row r="246">
          <cell r="A246">
            <v>63</v>
          </cell>
          <cell r="B246" t="str">
            <v>GD1113</v>
          </cell>
          <cell r="C246" t="str">
            <v>X©y bËc thang g¹ch ®Æc v÷a XM M50</v>
          </cell>
          <cell r="D246" t="str">
            <v>m3</v>
          </cell>
          <cell r="G246">
            <v>306666.74540000001</v>
          </cell>
          <cell r="H246">
            <v>21662</v>
          </cell>
          <cell r="J246">
            <v>0.72899999999999998</v>
          </cell>
        </row>
        <row r="247">
          <cell r="C247" t="str">
            <v>G¹ch</v>
          </cell>
          <cell r="D247" t="str">
            <v>viªn</v>
          </cell>
          <cell r="E247">
            <v>550</v>
          </cell>
          <cell r="F247">
            <v>450</v>
          </cell>
          <cell r="G247">
            <v>247500</v>
          </cell>
        </row>
        <row r="248">
          <cell r="C248" t="str">
            <v>V÷a XM M50</v>
          </cell>
          <cell r="D248" t="str">
            <v>m3</v>
          </cell>
          <cell r="E248">
            <v>0.28999999999999998</v>
          </cell>
          <cell r="F248">
            <v>204023.26</v>
          </cell>
          <cell r="G248">
            <v>59166.7454</v>
          </cell>
        </row>
        <row r="249">
          <cell r="A249">
            <v>64</v>
          </cell>
          <cell r="B249" t="str">
            <v>PA2114+RB1114</v>
          </cell>
          <cell r="C249" t="str">
            <v>Tr¸t l¸ng cÇu thang v÷a XM M75 dµy 1cm</v>
          </cell>
          <cell r="D249" t="str">
            <v>m2</v>
          </cell>
          <cell r="G249">
            <v>9925.7820100000008</v>
          </cell>
          <cell r="H249">
            <v>7468</v>
          </cell>
          <cell r="I249">
            <v>326</v>
          </cell>
          <cell r="J249">
            <v>19.86</v>
          </cell>
        </row>
        <row r="250">
          <cell r="C250" t="str">
            <v>V÷a XM M75</v>
          </cell>
          <cell r="D250" t="str">
            <v>m3</v>
          </cell>
          <cell r="E250">
            <v>1.2999999999999999E-2</v>
          </cell>
          <cell r="F250">
            <v>287006.52</v>
          </cell>
          <cell r="G250">
            <v>3731.0847600000002</v>
          </cell>
        </row>
        <row r="251">
          <cell r="C251" t="str">
            <v>V÷a XM M75</v>
          </cell>
          <cell r="D251" t="str">
            <v>m3</v>
          </cell>
          <cell r="E251">
            <v>2.5000000000000001E-2</v>
          </cell>
          <cell r="F251">
            <v>247787.88999999998</v>
          </cell>
          <cell r="G251">
            <v>6194.6972500000002</v>
          </cell>
        </row>
        <row r="252">
          <cell r="A252">
            <v>65</v>
          </cell>
          <cell r="B252" t="str">
            <v>RC1130</v>
          </cell>
          <cell r="C252" t="str">
            <v>Mµi granit« c©u thang</v>
          </cell>
          <cell r="D252" t="str">
            <v>m2</v>
          </cell>
          <cell r="G252">
            <v>20452</v>
          </cell>
          <cell r="H252">
            <v>36547</v>
          </cell>
          <cell r="J252">
            <v>19.86</v>
          </cell>
        </row>
        <row r="253">
          <cell r="C253" t="str">
            <v>§¸ tr¾ng</v>
          </cell>
          <cell r="D253" t="str">
            <v>kg</v>
          </cell>
          <cell r="E253">
            <v>16.5</v>
          </cell>
          <cell r="F253">
            <v>182</v>
          </cell>
          <cell r="G253">
            <v>3003</v>
          </cell>
        </row>
        <row r="254">
          <cell r="C254" t="str">
            <v>Bét ®¸</v>
          </cell>
          <cell r="D254" t="str">
            <v>kg</v>
          </cell>
          <cell r="E254">
            <v>9.5</v>
          </cell>
          <cell r="F254">
            <v>182</v>
          </cell>
          <cell r="G254">
            <v>1729</v>
          </cell>
        </row>
        <row r="255">
          <cell r="C255" t="str">
            <v>Bét mµu</v>
          </cell>
          <cell r="D255" t="str">
            <v>kg</v>
          </cell>
          <cell r="E255">
            <v>0.105</v>
          </cell>
          <cell r="F255">
            <v>14000</v>
          </cell>
          <cell r="G255">
            <v>1470</v>
          </cell>
        </row>
        <row r="256">
          <cell r="C256" t="str">
            <v>Xi m¨ng tr¾ng</v>
          </cell>
          <cell r="D256" t="str">
            <v>kg</v>
          </cell>
          <cell r="E256">
            <v>9.5</v>
          </cell>
          <cell r="F256">
            <v>1500</v>
          </cell>
          <cell r="G256">
            <v>14250</v>
          </cell>
        </row>
        <row r="257">
          <cell r="A257">
            <v>66</v>
          </cell>
          <cell r="B257" t="str">
            <v>HA3113</v>
          </cell>
          <cell r="C257" t="str">
            <v>Bª t«ng cèt thÐp tay vÞn M200 ®¸ 1x2</v>
          </cell>
          <cell r="D257" t="str">
            <v>m3</v>
          </cell>
          <cell r="G257">
            <v>326129.63124999998</v>
          </cell>
          <cell r="H257">
            <v>46177</v>
          </cell>
          <cell r="I257">
            <v>21882</v>
          </cell>
          <cell r="J257">
            <v>2.319</v>
          </cell>
        </row>
        <row r="258">
          <cell r="A258">
            <v>67</v>
          </cell>
          <cell r="B258" t="str">
            <v>IA2311</v>
          </cell>
          <cell r="C258" t="str">
            <v>SXLD cèt thÐp tay vÞn ®­êng kÝnh &lt;=10mm</v>
          </cell>
          <cell r="D258" t="str">
            <v>tÊn</v>
          </cell>
          <cell r="G258">
            <v>5465730</v>
          </cell>
          <cell r="H258">
            <v>218625</v>
          </cell>
          <cell r="I258">
            <v>18096</v>
          </cell>
          <cell r="J258">
            <v>0.11700000000000001</v>
          </cell>
        </row>
        <row r="259">
          <cell r="A259">
            <v>68</v>
          </cell>
          <cell r="B259" t="str">
            <v>IA2321</v>
          </cell>
          <cell r="C259" t="str">
            <v>SXLD cèt thÐp tay vÞn ®­êng kÝnh &lt;=18mm</v>
          </cell>
          <cell r="D259" t="str">
            <v>tÊn</v>
          </cell>
          <cell r="G259">
            <v>5385770</v>
          </cell>
          <cell r="H259">
            <v>137350</v>
          </cell>
          <cell r="I259">
            <v>102536</v>
          </cell>
          <cell r="J259">
            <v>8.7999999999999995E-2</v>
          </cell>
        </row>
        <row r="260">
          <cell r="A260">
            <v>69</v>
          </cell>
          <cell r="B260" t="str">
            <v>KA2210</v>
          </cell>
          <cell r="C260" t="str">
            <v xml:space="preserve">V¸n khu«n tay vÞn </v>
          </cell>
          <cell r="D260" t="str">
            <v>100m2</v>
          </cell>
          <cell r="G260">
            <v>2595437.4</v>
          </cell>
          <cell r="H260">
            <v>465127</v>
          </cell>
          <cell r="I260">
            <v>0</v>
          </cell>
          <cell r="J260">
            <v>1.1419999999999999</v>
          </cell>
        </row>
        <row r="261">
          <cell r="A261">
            <v>70</v>
          </cell>
          <cell r="B261" t="str">
            <v>PA2113</v>
          </cell>
          <cell r="C261" t="str">
            <v>Mµi granit« tay vÞn dµy 2.5cm v÷a XM M50 lãt</v>
          </cell>
          <cell r="D261" t="str">
            <v>m2</v>
          </cell>
          <cell r="G261">
            <v>23329.324795</v>
          </cell>
          <cell r="H261">
            <v>38658</v>
          </cell>
          <cell r="J261">
            <v>114.2</v>
          </cell>
        </row>
        <row r="262">
          <cell r="C262" t="str">
            <v>V÷a XM M50</v>
          </cell>
          <cell r="D262" t="str">
            <v>m3</v>
          </cell>
          <cell r="E262">
            <v>1.55E-2</v>
          </cell>
          <cell r="F262">
            <v>223202.88999999998</v>
          </cell>
          <cell r="G262">
            <v>3459.6447949999997</v>
          </cell>
        </row>
        <row r="263">
          <cell r="C263" t="str">
            <v>§¸ tr¾ng nhá</v>
          </cell>
          <cell r="D263" t="str">
            <v>kg</v>
          </cell>
          <cell r="E263">
            <v>19.14</v>
          </cell>
          <cell r="F263">
            <v>182</v>
          </cell>
          <cell r="G263">
            <v>3483.48</v>
          </cell>
        </row>
        <row r="264">
          <cell r="C264" t="str">
            <v>Bét ®¸</v>
          </cell>
          <cell r="D264" t="str">
            <v>kg</v>
          </cell>
          <cell r="E264">
            <v>12.1</v>
          </cell>
          <cell r="F264">
            <v>182</v>
          </cell>
          <cell r="G264">
            <v>2202.1999999999998</v>
          </cell>
        </row>
        <row r="265">
          <cell r="C265" t="str">
            <v>Xi m¨ng tr¾ng</v>
          </cell>
          <cell r="D265" t="str">
            <v>kg</v>
          </cell>
          <cell r="E265">
            <v>8.42</v>
          </cell>
          <cell r="F265">
            <v>1500</v>
          </cell>
          <cell r="G265">
            <v>12630</v>
          </cell>
        </row>
        <row r="266">
          <cell r="C266" t="str">
            <v>Bét mµu</v>
          </cell>
          <cell r="D266" t="str">
            <v>kg</v>
          </cell>
          <cell r="E266">
            <v>0.111</v>
          </cell>
          <cell r="F266">
            <v>14000</v>
          </cell>
          <cell r="G266">
            <v>1554</v>
          </cell>
        </row>
        <row r="267">
          <cell r="A267">
            <v>71</v>
          </cell>
          <cell r="B267" t="str">
            <v>HE1112</v>
          </cell>
          <cell r="C267" t="str">
            <v>Bª t«ng g¹ch vì v÷a XM M50 ®æ chÌn bôc gi¶ng</v>
          </cell>
          <cell r="D267" t="str">
            <v>m3</v>
          </cell>
          <cell r="G267">
            <v>129447.15588000001</v>
          </cell>
          <cell r="H267">
            <v>14523</v>
          </cell>
          <cell r="I267">
            <v>0</v>
          </cell>
          <cell r="J267">
            <v>15.39</v>
          </cell>
        </row>
        <row r="268">
          <cell r="A268">
            <v>72</v>
          </cell>
          <cell r="B268" t="str">
            <v>TT</v>
          </cell>
          <cell r="C268" t="str">
            <v xml:space="preserve">L¾p dùng con tiÖn XM </v>
          </cell>
          <cell r="D268" t="str">
            <v>c¸i</v>
          </cell>
          <cell r="G268">
            <v>4000</v>
          </cell>
          <cell r="J268">
            <v>186</v>
          </cell>
        </row>
        <row r="269">
          <cell r="A269">
            <v>73</v>
          </cell>
          <cell r="B269" t="str">
            <v>NA1520</v>
          </cell>
          <cell r="C269" t="str">
            <v>SXLD lan can cÇu thang b»ng thÐp vu«ng 14x14</v>
          </cell>
          <cell r="D269" t="str">
            <v>tÊn</v>
          </cell>
          <cell r="G269">
            <v>4111921.9047619044</v>
          </cell>
          <cell r="H269">
            <v>477125</v>
          </cell>
          <cell r="I269">
            <v>281510</v>
          </cell>
          <cell r="J269">
            <v>0.16200000000000001</v>
          </cell>
        </row>
        <row r="270">
          <cell r="C270" t="str">
            <v>ThÐp h×nh</v>
          </cell>
          <cell r="D270" t="str">
            <v>kg</v>
          </cell>
          <cell r="E270">
            <v>625.39</v>
          </cell>
          <cell r="F270">
            <v>6190.4761904761899</v>
          </cell>
          <cell r="G270">
            <v>3871461.9047619044</v>
          </cell>
        </row>
        <row r="271">
          <cell r="C271" t="str">
            <v>Que hµn</v>
          </cell>
          <cell r="D271" t="str">
            <v>kg</v>
          </cell>
          <cell r="E271">
            <v>22.66</v>
          </cell>
          <cell r="F271">
            <v>8500</v>
          </cell>
          <cell r="G271">
            <v>192610</v>
          </cell>
        </row>
        <row r="272">
          <cell r="C272" t="str">
            <v>¤ xy</v>
          </cell>
          <cell r="D272" t="str">
            <v>chai</v>
          </cell>
          <cell r="E272">
            <v>0.78</v>
          </cell>
          <cell r="F272">
            <v>25000</v>
          </cell>
          <cell r="G272">
            <v>19500</v>
          </cell>
        </row>
        <row r="273">
          <cell r="C273" t="str">
            <v>§Êt ®Ìn</v>
          </cell>
          <cell r="D273" t="str">
            <v>kg</v>
          </cell>
          <cell r="E273">
            <v>3.78</v>
          </cell>
          <cell r="F273">
            <v>7500</v>
          </cell>
          <cell r="G273">
            <v>28350</v>
          </cell>
        </row>
        <row r="274">
          <cell r="A274">
            <v>74</v>
          </cell>
          <cell r="B274" t="str">
            <v>NB2210</v>
          </cell>
          <cell r="C274" t="str">
            <v>L¾p dùng lan can cÇu thang s¾t</v>
          </cell>
          <cell r="D274" t="str">
            <v>m2</v>
          </cell>
          <cell r="G274">
            <v>2492</v>
          </cell>
          <cell r="H274">
            <v>5412</v>
          </cell>
          <cell r="I274">
            <v>7734</v>
          </cell>
          <cell r="J274">
            <v>9</v>
          </cell>
        </row>
        <row r="275">
          <cell r="A275">
            <v>75</v>
          </cell>
          <cell r="B275" t="str">
            <v>UC2240</v>
          </cell>
          <cell r="C275" t="str">
            <v>S¬n lan can cÇu thang s¾t 3 n­íc</v>
          </cell>
          <cell r="D275" t="str">
            <v>m2</v>
          </cell>
          <cell r="G275">
            <v>5266.4430000000002</v>
          </cell>
          <cell r="H275">
            <v>1621</v>
          </cell>
          <cell r="I275">
            <v>0</v>
          </cell>
          <cell r="J275">
            <v>9</v>
          </cell>
        </row>
        <row r="276">
          <cell r="A276">
            <v>76</v>
          </cell>
          <cell r="B276" t="str">
            <v>BB1113</v>
          </cell>
          <cell r="C276" t="str">
            <v>§æ ®Êt t«n nÒn ®Çm kü dµy 650</v>
          </cell>
          <cell r="D276" t="str">
            <v>m3</v>
          </cell>
          <cell r="H276">
            <v>8317</v>
          </cell>
          <cell r="J276">
            <v>100.036</v>
          </cell>
        </row>
        <row r="277">
          <cell r="A277">
            <v>77</v>
          </cell>
          <cell r="B277" t="str">
            <v>SA7111</v>
          </cell>
          <cell r="C277" t="str">
            <v>L¸t nÒn g¹ch hoa TQ 300x300 lãt v÷a XM M50 dµy 2cm lãt</v>
          </cell>
          <cell r="D277" t="str">
            <v>m2</v>
          </cell>
          <cell r="G277">
            <v>26208.6980325</v>
          </cell>
          <cell r="H277">
            <v>5412</v>
          </cell>
          <cell r="J277">
            <v>159.86000000000001</v>
          </cell>
        </row>
        <row r="278">
          <cell r="C278" t="str">
            <v xml:space="preserve">G¹ch </v>
          </cell>
          <cell r="D278" t="str">
            <v>viªn</v>
          </cell>
          <cell r="E278">
            <v>11.5</v>
          </cell>
          <cell r="F278">
            <v>1800</v>
          </cell>
          <cell r="G278">
            <v>20700</v>
          </cell>
        </row>
        <row r="279">
          <cell r="C279" t="str">
            <v>V÷a XM M50</v>
          </cell>
          <cell r="D279" t="str">
            <v>m3</v>
          </cell>
          <cell r="E279">
            <v>2.5000000000000001E-2</v>
          </cell>
          <cell r="F279">
            <v>194132.26</v>
          </cell>
          <cell r="G279">
            <v>4853.3065000000006</v>
          </cell>
        </row>
        <row r="280">
          <cell r="C280" t="str">
            <v>Xi m¨ng tr¾ng</v>
          </cell>
          <cell r="D280" t="str">
            <v>kg</v>
          </cell>
          <cell r="E280">
            <v>0.35</v>
          </cell>
          <cell r="F280">
            <v>1500</v>
          </cell>
          <cell r="G280">
            <v>525</v>
          </cell>
        </row>
        <row r="281">
          <cell r="C281" t="str">
            <v>VL#</v>
          </cell>
          <cell r="D281" t="str">
            <v>%</v>
          </cell>
          <cell r="E281">
            <v>0.5</v>
          </cell>
          <cell r="G281">
            <v>130.39153249999998</v>
          </cell>
        </row>
        <row r="282">
          <cell r="A282">
            <v>78</v>
          </cell>
          <cell r="B282" t="str">
            <v>QB3110</v>
          </cell>
          <cell r="C282" t="str">
            <v>èp ch©n t­êng tÇng 1 g¹ch hoa 200x100</v>
          </cell>
          <cell r="D282" t="str">
            <v>m2</v>
          </cell>
          <cell r="G282">
            <v>22514.1587024</v>
          </cell>
          <cell r="H282">
            <v>9064</v>
          </cell>
          <cell r="J282">
            <v>9.84</v>
          </cell>
        </row>
        <row r="283">
          <cell r="C283" t="str">
            <v>G¹ch</v>
          </cell>
          <cell r="D283" t="str">
            <v>viªn</v>
          </cell>
          <cell r="E283">
            <v>34</v>
          </cell>
          <cell r="F283">
            <v>540</v>
          </cell>
          <cell r="G283">
            <v>18360</v>
          </cell>
        </row>
        <row r="284">
          <cell r="C284" t="str">
            <v>V÷a XM M50</v>
          </cell>
          <cell r="D284" t="str">
            <v>m3</v>
          </cell>
          <cell r="E284">
            <v>1.6E-2</v>
          </cell>
          <cell r="F284">
            <v>223202.88999999998</v>
          </cell>
          <cell r="G284">
            <v>3571.2462399999999</v>
          </cell>
        </row>
        <row r="285">
          <cell r="C285" t="str">
            <v>Xi m¨ng tr»ng</v>
          </cell>
          <cell r="D285" t="str">
            <v>kg</v>
          </cell>
          <cell r="E285">
            <v>0.24</v>
          </cell>
          <cell r="F285">
            <v>1500</v>
          </cell>
          <cell r="G285">
            <v>360</v>
          </cell>
        </row>
        <row r="286">
          <cell r="C286" t="str">
            <v>VL#</v>
          </cell>
          <cell r="D286" t="str">
            <v>%</v>
          </cell>
          <cell r="E286">
            <v>1</v>
          </cell>
          <cell r="G286">
            <v>222.91246240000001</v>
          </cell>
        </row>
        <row r="287">
          <cell r="A287">
            <v>79</v>
          </cell>
          <cell r="B287" t="str">
            <v>SA7121</v>
          </cell>
          <cell r="C287" t="str">
            <v>L¸t sµn g¹ch hoa TQ 300x300 lãt v÷a XM M50 dµy 2cm lãt</v>
          </cell>
          <cell r="D287" t="str">
            <v>m2</v>
          </cell>
          <cell r="G287">
            <v>26208.6980325</v>
          </cell>
          <cell r="H287">
            <v>6088</v>
          </cell>
          <cell r="I287">
            <v>163</v>
          </cell>
          <cell r="J287">
            <v>148.26</v>
          </cell>
        </row>
        <row r="288">
          <cell r="A288">
            <v>80</v>
          </cell>
          <cell r="B288" t="str">
            <v>QB3120</v>
          </cell>
          <cell r="C288" t="str">
            <v>èp ch©n t­êng g¹ch hoa 200x100</v>
          </cell>
          <cell r="D288" t="str">
            <v>m2</v>
          </cell>
          <cell r="G288">
            <v>22625.614933600002</v>
          </cell>
          <cell r="H288">
            <v>9470</v>
          </cell>
          <cell r="I288">
            <v>163</v>
          </cell>
          <cell r="J288">
            <v>7.78</v>
          </cell>
        </row>
        <row r="289">
          <cell r="C289" t="str">
            <v>G¹ch</v>
          </cell>
          <cell r="D289" t="str">
            <v>viªn</v>
          </cell>
          <cell r="E289">
            <v>34</v>
          </cell>
          <cell r="F289">
            <v>540</v>
          </cell>
          <cell r="G289">
            <v>18360</v>
          </cell>
        </row>
        <row r="290">
          <cell r="C290" t="str">
            <v>V÷a XM M50</v>
          </cell>
          <cell r="D290" t="str">
            <v>m3</v>
          </cell>
          <cell r="E290">
            <v>1.6E-2</v>
          </cell>
          <cell r="F290">
            <v>223202.88999999998</v>
          </cell>
          <cell r="G290">
            <v>3571.2462399999999</v>
          </cell>
        </row>
        <row r="291">
          <cell r="C291" t="str">
            <v>Xi m¨ng tr»ng</v>
          </cell>
          <cell r="D291" t="str">
            <v>kg</v>
          </cell>
          <cell r="E291">
            <v>0.24</v>
          </cell>
          <cell r="F291">
            <v>1500</v>
          </cell>
          <cell r="G291">
            <v>360</v>
          </cell>
        </row>
        <row r="292">
          <cell r="C292" t="str">
            <v>VL#</v>
          </cell>
          <cell r="D292" t="str">
            <v>%</v>
          </cell>
          <cell r="E292">
            <v>1.5</v>
          </cell>
          <cell r="F292">
            <v>0</v>
          </cell>
          <cell r="G292">
            <v>334.36869359999997</v>
          </cell>
        </row>
        <row r="293">
          <cell r="A293">
            <v>81</v>
          </cell>
          <cell r="B293" t="str">
            <v>QD1110</v>
          </cell>
          <cell r="C293" t="str">
            <v xml:space="preserve">D¸n ngãi gèm m¸i s¶nh </v>
          </cell>
          <cell r="D293" t="str">
            <v>m2</v>
          </cell>
          <cell r="G293">
            <v>209341</v>
          </cell>
          <cell r="H293">
            <v>17588</v>
          </cell>
          <cell r="J293">
            <v>16.53</v>
          </cell>
        </row>
        <row r="294">
          <cell r="A294">
            <v>82</v>
          </cell>
          <cell r="B294" t="str">
            <v>GD2223</v>
          </cell>
          <cell r="C294" t="str">
            <v>X©y t­êng 220 g¹ch chØ v÷a XM M50</v>
          </cell>
          <cell r="D294" t="str">
            <v>m3</v>
          </cell>
          <cell r="G294">
            <v>326106.74540000001</v>
          </cell>
          <cell r="H294">
            <v>25553</v>
          </cell>
          <cell r="I294">
            <v>3811</v>
          </cell>
          <cell r="J294">
            <v>15.292</v>
          </cell>
        </row>
        <row r="295">
          <cell r="A295">
            <v>83</v>
          </cell>
          <cell r="B295" t="str">
            <v>GD2123</v>
          </cell>
          <cell r="C295" t="str">
            <v>X©y t­êng ch¾n m¸i 110 g¹ch chØ v÷a XM M50</v>
          </cell>
          <cell r="D295" t="str">
            <v>m3</v>
          </cell>
          <cell r="G295">
            <v>353390.34980000003</v>
          </cell>
          <cell r="H295">
            <v>31520</v>
          </cell>
          <cell r="I295">
            <v>3811</v>
          </cell>
          <cell r="J295">
            <v>3.9790000000000001</v>
          </cell>
        </row>
        <row r="296">
          <cell r="C296" t="str">
            <v>G¹ch</v>
          </cell>
          <cell r="D296" t="str">
            <v>viªn</v>
          </cell>
          <cell r="E296">
            <v>643</v>
          </cell>
          <cell r="F296">
            <v>425</v>
          </cell>
          <cell r="G296">
            <v>273275</v>
          </cell>
        </row>
        <row r="297">
          <cell r="C297" t="str">
            <v>V÷a XM M50</v>
          </cell>
          <cell r="D297" t="str">
            <v>m3</v>
          </cell>
          <cell r="E297">
            <v>0.23</v>
          </cell>
          <cell r="F297">
            <v>204023.26</v>
          </cell>
          <cell r="G297">
            <v>46925.349800000004</v>
          </cell>
        </row>
        <row r="298">
          <cell r="C298" t="str">
            <v>C©y chèng</v>
          </cell>
          <cell r="D298" t="str">
            <v>c©y</v>
          </cell>
          <cell r="E298">
            <v>1.62</v>
          </cell>
          <cell r="F298">
            <v>10000</v>
          </cell>
          <cell r="G298">
            <v>16200.000000000002</v>
          </cell>
        </row>
        <row r="299">
          <cell r="C299" t="str">
            <v>Gç v¸n</v>
          </cell>
          <cell r="D299" t="str">
            <v>m3</v>
          </cell>
          <cell r="E299">
            <v>0.01</v>
          </cell>
          <cell r="F299">
            <v>1400000</v>
          </cell>
          <cell r="G299">
            <v>14000</v>
          </cell>
        </row>
        <row r="300">
          <cell r="C300" t="str">
            <v>D©y buéc</v>
          </cell>
          <cell r="D300" t="str">
            <v>kg</v>
          </cell>
          <cell r="E300">
            <v>0.46</v>
          </cell>
          <cell r="F300">
            <v>6500</v>
          </cell>
          <cell r="G300">
            <v>2990</v>
          </cell>
        </row>
        <row r="301">
          <cell r="A301">
            <v>84</v>
          </cell>
          <cell r="B301" t="str">
            <v>PA1323</v>
          </cell>
          <cell r="C301" t="str">
            <v>Tr¸t t­êng m¸i dµy 2cm v÷a XM M50</v>
          </cell>
          <cell r="D301" t="str">
            <v>m2</v>
          </cell>
          <cell r="G301">
            <v>5159.3348023499993</v>
          </cell>
          <cell r="H301">
            <v>2599</v>
          </cell>
          <cell r="I301">
            <v>190</v>
          </cell>
          <cell r="J301">
            <v>215.059</v>
          </cell>
        </row>
        <row r="302">
          <cell r="C302" t="str">
            <v>V÷a XM M50</v>
          </cell>
          <cell r="D302" t="str">
            <v>m3</v>
          </cell>
          <cell r="E302">
            <v>2.3E-2</v>
          </cell>
          <cell r="F302">
            <v>223202.88999999998</v>
          </cell>
          <cell r="G302">
            <v>5133.6664699999992</v>
          </cell>
        </row>
        <row r="303">
          <cell r="C303" t="str">
            <v>VL#</v>
          </cell>
          <cell r="D303" t="str">
            <v>%</v>
          </cell>
          <cell r="E303">
            <v>0.5</v>
          </cell>
          <cell r="G303">
            <v>25.668332349999996</v>
          </cell>
        </row>
        <row r="304">
          <cell r="A304">
            <v>85</v>
          </cell>
          <cell r="B304" t="str">
            <v>TT</v>
          </cell>
          <cell r="C304" t="str">
            <v>Xµ gå gç 100x120</v>
          </cell>
          <cell r="D304" t="str">
            <v>m3</v>
          </cell>
          <cell r="G304">
            <v>1550154.9000000001</v>
          </cell>
          <cell r="H304">
            <v>51495</v>
          </cell>
          <cell r="I304">
            <v>0</v>
          </cell>
          <cell r="J304">
            <v>2.6640000000000001</v>
          </cell>
        </row>
        <row r="305">
          <cell r="A305">
            <v>86</v>
          </cell>
          <cell r="B305" t="str">
            <v>OB1220</v>
          </cell>
          <cell r="C305" t="str">
            <v>Lîp m¸i t«n osnam mµu ®á</v>
          </cell>
          <cell r="D305" t="str">
            <v>100m2</v>
          </cell>
          <cell r="G305">
            <v>6800000</v>
          </cell>
          <cell r="H305">
            <v>58370</v>
          </cell>
          <cell r="J305">
            <v>1.8460000000000001</v>
          </cell>
        </row>
        <row r="306">
          <cell r="C306" t="str">
            <v>T«n mói</v>
          </cell>
          <cell r="D306" t="str">
            <v>m2</v>
          </cell>
          <cell r="E306">
            <v>117</v>
          </cell>
          <cell r="F306">
            <v>55000</v>
          </cell>
          <cell r="G306">
            <v>6435000</v>
          </cell>
        </row>
        <row r="307">
          <cell r="C307" t="str">
            <v>T«n óp nãc</v>
          </cell>
          <cell r="D307" t="str">
            <v>m</v>
          </cell>
          <cell r="E307">
            <v>8</v>
          </cell>
          <cell r="F307">
            <v>40000</v>
          </cell>
          <cell r="G307">
            <v>320000</v>
          </cell>
        </row>
        <row r="308">
          <cell r="C308" t="str">
            <v>§inh vÝt</v>
          </cell>
          <cell r="D308" t="str">
            <v>c¸i</v>
          </cell>
          <cell r="E308">
            <v>450</v>
          </cell>
          <cell r="F308">
            <v>100</v>
          </cell>
          <cell r="G308">
            <v>45000</v>
          </cell>
        </row>
        <row r="309">
          <cell r="A309">
            <v>87</v>
          </cell>
          <cell r="B309" t="str">
            <v>TT</v>
          </cell>
          <cell r="C309" t="str">
            <v>L¾p èng nhùa tho¸t n­íc m¸i F100</v>
          </cell>
          <cell r="D309" t="str">
            <v>100m</v>
          </cell>
          <cell r="G309">
            <v>2250000</v>
          </cell>
          <cell r="H309">
            <v>218873</v>
          </cell>
          <cell r="J309">
            <v>0.65500000000000003</v>
          </cell>
        </row>
        <row r="310">
          <cell r="A310">
            <v>88</v>
          </cell>
          <cell r="B310" t="str">
            <v>TT</v>
          </cell>
          <cell r="C310" t="str">
            <v>Rä ch¾n r¸c m¸i</v>
          </cell>
          <cell r="D310" t="str">
            <v>c¸i</v>
          </cell>
          <cell r="G310">
            <v>15000</v>
          </cell>
          <cell r="H310">
            <v>2624</v>
          </cell>
          <cell r="J310">
            <v>7</v>
          </cell>
        </row>
        <row r="311">
          <cell r="A311">
            <v>89</v>
          </cell>
          <cell r="B311" t="str">
            <v>TT</v>
          </cell>
          <cell r="C311" t="str">
            <v>Hép thu n­íc m¸i</v>
          </cell>
          <cell r="D311" t="str">
            <v>hép</v>
          </cell>
          <cell r="G311">
            <v>25000</v>
          </cell>
          <cell r="H311">
            <v>2624</v>
          </cell>
          <cell r="J311">
            <v>7</v>
          </cell>
        </row>
        <row r="312">
          <cell r="A312">
            <v>90</v>
          </cell>
          <cell r="B312" t="str">
            <v>PA4213</v>
          </cell>
          <cell r="C312" t="str">
            <v>Tr¸t gê chØ trang trÝ v÷a XM M50</v>
          </cell>
          <cell r="D312" t="str">
            <v>m</v>
          </cell>
          <cell r="G312">
            <v>558.00722499999995</v>
          </cell>
          <cell r="H312">
            <v>1821</v>
          </cell>
          <cell r="J312">
            <v>318.25799999999998</v>
          </cell>
        </row>
        <row r="313">
          <cell r="C313" t="str">
            <v>V÷a XM M50</v>
          </cell>
          <cell r="D313" t="str">
            <v>m3</v>
          </cell>
          <cell r="E313">
            <v>2.5000000000000001E-3</v>
          </cell>
          <cell r="F313">
            <v>223202.88999999998</v>
          </cell>
          <cell r="G313">
            <v>558.00722499999995</v>
          </cell>
        </row>
        <row r="314">
          <cell r="A314">
            <v>91</v>
          </cell>
          <cell r="B314" t="str">
            <v>UA1220</v>
          </cell>
          <cell r="C314" t="str">
            <v>QuÐt v«i toµn nhµ 3 n­íc (lÊy theo KL tr¸t)</v>
          </cell>
          <cell r="D314" t="str">
            <v>m2</v>
          </cell>
          <cell r="G314">
            <v>147</v>
          </cell>
          <cell r="H314">
            <v>493</v>
          </cell>
          <cell r="J314">
            <v>2059.4479999999999</v>
          </cell>
        </row>
        <row r="315">
          <cell r="A315">
            <v>92</v>
          </cell>
          <cell r="B315" t="str">
            <v>BA1313</v>
          </cell>
          <cell r="C315" t="str">
            <v>§µo mãng ®Êt cÊp III</v>
          </cell>
          <cell r="D315" t="str">
            <v>m3</v>
          </cell>
          <cell r="H315">
            <v>15003</v>
          </cell>
          <cell r="J315">
            <v>27.492000000000001</v>
          </cell>
        </row>
        <row r="316">
          <cell r="A316">
            <v>93</v>
          </cell>
          <cell r="B316" t="str">
            <v>HE1112</v>
          </cell>
          <cell r="C316" t="str">
            <v>Bª t«ng g¹ch vì v÷a XM M50 lãt mãng</v>
          </cell>
          <cell r="D316" t="str">
            <v>m3</v>
          </cell>
          <cell r="G316">
            <v>129447.15588000001</v>
          </cell>
          <cell r="H316">
            <v>14523</v>
          </cell>
          <cell r="I316">
            <v>0</v>
          </cell>
          <cell r="J316">
            <v>13.871</v>
          </cell>
        </row>
        <row r="317">
          <cell r="A317">
            <v>94</v>
          </cell>
          <cell r="B317" t="str">
            <v>RB2143</v>
          </cell>
          <cell r="C317" t="str">
            <v>L¸ng hÌ v÷a XM M75 dµy 3cm</v>
          </cell>
          <cell r="D317" t="str">
            <v>m2</v>
          </cell>
          <cell r="G317">
            <v>8872.1391500000009</v>
          </cell>
          <cell r="H317">
            <v>1781</v>
          </cell>
          <cell r="I317">
            <v>136</v>
          </cell>
          <cell r="J317">
            <v>56.48</v>
          </cell>
        </row>
        <row r="318">
          <cell r="C318" t="str">
            <v>V÷a XM M75</v>
          </cell>
          <cell r="D318" t="str">
            <v>m3</v>
          </cell>
          <cell r="E318">
            <v>3.5000000000000003E-2</v>
          </cell>
          <cell r="F318">
            <v>247787.88999999998</v>
          </cell>
          <cell r="G318">
            <v>8672.5761500000008</v>
          </cell>
        </row>
        <row r="319">
          <cell r="C319" t="str">
            <v xml:space="preserve">Xi m¨ng </v>
          </cell>
          <cell r="D319" t="str">
            <v>kg</v>
          </cell>
          <cell r="E319">
            <v>0.30099999999999999</v>
          </cell>
          <cell r="F319">
            <v>663</v>
          </cell>
          <cell r="G319">
            <v>199.56299999999999</v>
          </cell>
        </row>
        <row r="320">
          <cell r="A320">
            <v>95</v>
          </cell>
          <cell r="B320" t="str">
            <v>GD2213</v>
          </cell>
          <cell r="C320" t="str">
            <v>X©y g¹ch chØ v÷a XM M50</v>
          </cell>
          <cell r="D320" t="str">
            <v>m3</v>
          </cell>
          <cell r="G320">
            <v>303611.74540000001</v>
          </cell>
          <cell r="H320">
            <v>24904</v>
          </cell>
          <cell r="I320">
            <v>1631</v>
          </cell>
          <cell r="J320">
            <v>6.835</v>
          </cell>
        </row>
        <row r="321">
          <cell r="A321">
            <v>96</v>
          </cell>
          <cell r="B321" t="str">
            <v>PA1314+RB2124</v>
          </cell>
          <cell r="C321" t="str">
            <v>Tr¸t l¸ng ga+r·nh v÷a XM M75 dµy 2cm ®¸nh mµu</v>
          </cell>
          <cell r="D321" t="str">
            <v>m2</v>
          </cell>
          <cell r="G321">
            <v>12996.736209999999</v>
          </cell>
          <cell r="H321">
            <v>3682</v>
          </cell>
          <cell r="I321">
            <v>272</v>
          </cell>
          <cell r="J321">
            <v>54.24</v>
          </cell>
        </row>
        <row r="322">
          <cell r="C322" t="str">
            <v>V÷a XM M75</v>
          </cell>
          <cell r="E322">
            <v>2.3E-2</v>
          </cell>
          <cell r="F322">
            <v>287006.52</v>
          </cell>
          <cell r="G322">
            <v>6601.1499600000006</v>
          </cell>
        </row>
        <row r="323">
          <cell r="C323" t="str">
            <v>V÷a XM M75</v>
          </cell>
          <cell r="D323" t="str">
            <v>m3</v>
          </cell>
          <cell r="E323">
            <v>2.5000000000000001E-2</v>
          </cell>
          <cell r="F323">
            <v>247787.88999999998</v>
          </cell>
          <cell r="G323">
            <v>6194.6972500000002</v>
          </cell>
        </row>
        <row r="324">
          <cell r="C324" t="str">
            <v>Xi m¨ng</v>
          </cell>
          <cell r="D324" t="str">
            <v>kg</v>
          </cell>
          <cell r="E324">
            <v>0.30299999999999999</v>
          </cell>
          <cell r="F324">
            <v>663</v>
          </cell>
          <cell r="G324">
            <v>200.88899999999998</v>
          </cell>
        </row>
        <row r="325">
          <cell r="A325">
            <v>97</v>
          </cell>
          <cell r="B325" t="str">
            <v>HG4113</v>
          </cell>
          <cell r="C325" t="str">
            <v>Bª t«ng cèt thÐp tÊm ®an M200 ®¸ 1x2</v>
          </cell>
          <cell r="D325" t="str">
            <v>m3</v>
          </cell>
          <cell r="G325">
            <v>321349.12687499996</v>
          </cell>
          <cell r="H325">
            <v>31901</v>
          </cell>
          <cell r="I325">
            <v>9146</v>
          </cell>
          <cell r="J325">
            <v>1.7410000000000001</v>
          </cell>
        </row>
        <row r="326">
          <cell r="A326">
            <v>98</v>
          </cell>
          <cell r="B326" t="str">
            <v>IB2511</v>
          </cell>
          <cell r="C326" t="str">
            <v>SXLD cèt thÐp tÊm ®an</v>
          </cell>
          <cell r="D326" t="str">
            <v>tÊn</v>
          </cell>
          <cell r="G326">
            <v>5465730</v>
          </cell>
          <cell r="H326">
            <v>221804</v>
          </cell>
          <cell r="I326">
            <v>15916</v>
          </cell>
          <cell r="J326">
            <v>0.14000000000000001</v>
          </cell>
        </row>
        <row r="327">
          <cell r="A327">
            <v>99</v>
          </cell>
          <cell r="B327" t="str">
            <v>KP2310</v>
          </cell>
          <cell r="C327" t="str">
            <v>V¸n khu«n tÊm ®an</v>
          </cell>
          <cell r="D327" t="str">
            <v>100m2</v>
          </cell>
          <cell r="G327">
            <v>174891.6</v>
          </cell>
          <cell r="H327">
            <v>318021</v>
          </cell>
          <cell r="I327">
            <v>0</v>
          </cell>
          <cell r="J327">
            <v>0.106</v>
          </cell>
        </row>
        <row r="328">
          <cell r="A328">
            <v>100</v>
          </cell>
          <cell r="B328" t="str">
            <v>LA5110</v>
          </cell>
          <cell r="C328" t="str">
            <v>L¾p ®Æt tÊm ®an</v>
          </cell>
          <cell r="D328" t="str">
            <v>c¸i</v>
          </cell>
          <cell r="G328">
            <v>855</v>
          </cell>
          <cell r="H328">
            <v>2029</v>
          </cell>
          <cell r="J328">
            <v>62</v>
          </cell>
        </row>
        <row r="329">
          <cell r="A329">
            <v>101</v>
          </cell>
          <cell r="B329" t="str">
            <v>PA1313</v>
          </cell>
          <cell r="C329" t="str">
            <v>Tr¸t t­êng bån boa dµy 2cm v÷a XM M50</v>
          </cell>
          <cell r="D329" t="str">
            <v>m2</v>
          </cell>
          <cell r="G329">
            <v>5133.6664699999992</v>
          </cell>
          <cell r="H329">
            <v>1808</v>
          </cell>
          <cell r="I329">
            <v>136</v>
          </cell>
          <cell r="J329">
            <v>11.7</v>
          </cell>
        </row>
        <row r="330">
          <cell r="A330">
            <v>102</v>
          </cell>
          <cell r="B330" t="str">
            <v>QE1110</v>
          </cell>
          <cell r="C330" t="str">
            <v>èp bån hoa g¹ch thÎ 200x60</v>
          </cell>
          <cell r="D330" t="str">
            <v>m2</v>
          </cell>
          <cell r="G330">
            <v>37074</v>
          </cell>
          <cell r="H330">
            <v>6764</v>
          </cell>
          <cell r="J330">
            <v>11.7</v>
          </cell>
        </row>
        <row r="331">
          <cell r="A331">
            <v>103</v>
          </cell>
          <cell r="B331" t="str">
            <v>GD1113</v>
          </cell>
          <cell r="C331" t="str">
            <v>X©y tam cÊp g¹ch ®Æc v÷a XM M50</v>
          </cell>
          <cell r="D331" t="str">
            <v>m3</v>
          </cell>
          <cell r="G331">
            <v>306666.74540000001</v>
          </cell>
          <cell r="H331">
            <v>21662</v>
          </cell>
          <cell r="I331">
            <v>0</v>
          </cell>
          <cell r="J331">
            <v>6.4589999999999996</v>
          </cell>
        </row>
        <row r="332">
          <cell r="A332">
            <v>104</v>
          </cell>
          <cell r="B332" t="str">
            <v>PA2114+RB1114</v>
          </cell>
          <cell r="C332" t="str">
            <v>Tr¸t l¸ng tam cÊp v÷a XM M75 dµy 1cm lãt</v>
          </cell>
          <cell r="D332" t="str">
            <v>m2</v>
          </cell>
          <cell r="G332">
            <v>9925.7820100000008</v>
          </cell>
          <cell r="H332">
            <v>7468</v>
          </cell>
          <cell r="I332">
            <v>326</v>
          </cell>
          <cell r="J332">
            <v>26.417000000000002</v>
          </cell>
        </row>
        <row r="333">
          <cell r="A333">
            <v>105</v>
          </cell>
          <cell r="C333" t="str">
            <v>Mµi granit« tam cÊp</v>
          </cell>
          <cell r="D333" t="str">
            <v>m2</v>
          </cell>
          <cell r="G333">
            <v>20452</v>
          </cell>
          <cell r="H333">
            <v>36547</v>
          </cell>
          <cell r="I333">
            <v>0</v>
          </cell>
          <cell r="J333">
            <v>26.417000000000002</v>
          </cell>
        </row>
      </sheetData>
      <sheetData sheetId="59"/>
      <sheetData sheetId="60"/>
      <sheetData sheetId="61"/>
      <sheetData sheetId="62"/>
      <sheetData sheetId="63"/>
      <sheetData sheetId="64"/>
      <sheetData sheetId="65">
        <row r="4">
          <cell r="N4">
            <v>160000</v>
          </cell>
        </row>
        <row r="5">
          <cell r="N5">
            <v>1284000</v>
          </cell>
        </row>
        <row r="6">
          <cell r="N6">
            <v>5265000</v>
          </cell>
        </row>
        <row r="7">
          <cell r="N7">
            <v>2808000</v>
          </cell>
        </row>
        <row r="8">
          <cell r="N8">
            <v>9630000</v>
          </cell>
        </row>
        <row r="9">
          <cell r="N9">
            <v>2120000</v>
          </cell>
        </row>
        <row r="10">
          <cell r="N10">
            <v>9504000</v>
          </cell>
        </row>
        <row r="11">
          <cell r="N11">
            <v>71583000</v>
          </cell>
        </row>
        <row r="12">
          <cell r="N12">
            <v>2382000</v>
          </cell>
        </row>
        <row r="13">
          <cell r="N13">
            <v>3128000</v>
          </cell>
        </row>
        <row r="14">
          <cell r="N14">
            <v>19050000</v>
          </cell>
        </row>
        <row r="15">
          <cell r="N15">
            <v>2500000</v>
          </cell>
        </row>
        <row r="16">
          <cell r="N16">
            <v>30480000</v>
          </cell>
        </row>
        <row r="17">
          <cell r="N17">
            <v>4000000</v>
          </cell>
        </row>
        <row r="18">
          <cell r="N18">
            <v>1123200</v>
          </cell>
        </row>
        <row r="19">
          <cell r="N19">
            <v>128000</v>
          </cell>
        </row>
        <row r="20">
          <cell r="N20">
            <v>977500</v>
          </cell>
        </row>
        <row r="21">
          <cell r="N21">
            <v>13338000</v>
          </cell>
        </row>
        <row r="22">
          <cell r="N22">
            <v>100000</v>
          </cell>
        </row>
        <row r="23">
          <cell r="N23">
            <v>15246000</v>
          </cell>
        </row>
        <row r="24">
          <cell r="N24">
            <v>2610000</v>
          </cell>
        </row>
        <row r="25">
          <cell r="N25">
            <v>1520000</v>
          </cell>
        </row>
        <row r="26">
          <cell r="N26">
            <v>1650000</v>
          </cell>
        </row>
        <row r="27">
          <cell r="N27">
            <v>300000</v>
          </cell>
        </row>
        <row r="28">
          <cell r="N28">
            <v>4584000</v>
          </cell>
        </row>
        <row r="29">
          <cell r="N29">
            <v>1655000</v>
          </cell>
        </row>
        <row r="30">
          <cell r="N30">
            <v>600000</v>
          </cell>
        </row>
        <row r="31">
          <cell r="N31">
            <v>150000</v>
          </cell>
        </row>
        <row r="32">
          <cell r="N32">
            <v>126000</v>
          </cell>
        </row>
        <row r="33">
          <cell r="N33">
            <v>171000</v>
          </cell>
        </row>
        <row r="34">
          <cell r="N34">
            <v>2120400</v>
          </cell>
        </row>
        <row r="35">
          <cell r="N35">
            <v>1235600</v>
          </cell>
        </row>
        <row r="36">
          <cell r="N36">
            <v>57150000</v>
          </cell>
        </row>
        <row r="37">
          <cell r="N37">
            <v>72963300</v>
          </cell>
        </row>
        <row r="38">
          <cell r="N38">
            <v>7500000</v>
          </cell>
        </row>
        <row r="39">
          <cell r="N39">
            <v>9092000</v>
          </cell>
        </row>
        <row r="40">
          <cell r="N40">
            <v>26964000</v>
          </cell>
        </row>
        <row r="41">
          <cell r="N41">
            <v>3360000</v>
          </cell>
        </row>
        <row r="42">
          <cell r="N42">
            <v>58261500</v>
          </cell>
        </row>
        <row r="43">
          <cell r="N43">
            <v>10143900</v>
          </cell>
        </row>
        <row r="44">
          <cell r="N44">
            <v>9690300</v>
          </cell>
        </row>
        <row r="45">
          <cell r="N45">
            <v>19679400</v>
          </cell>
        </row>
        <row r="46">
          <cell r="N46">
            <v>6951000</v>
          </cell>
        </row>
        <row r="47">
          <cell r="N47">
            <v>12307000</v>
          </cell>
        </row>
        <row r="48">
          <cell r="N48">
            <v>25880000</v>
          </cell>
        </row>
        <row r="49">
          <cell r="N49">
            <v>10650000</v>
          </cell>
        </row>
        <row r="50">
          <cell r="N50">
            <v>21600000</v>
          </cell>
        </row>
        <row r="51">
          <cell r="N51">
            <v>114000000</v>
          </cell>
        </row>
        <row r="52">
          <cell r="N52">
            <v>6650000</v>
          </cell>
        </row>
        <row r="53">
          <cell r="N53">
            <v>15000000</v>
          </cell>
        </row>
        <row r="54">
          <cell r="N54">
            <v>114300000</v>
          </cell>
        </row>
        <row r="55">
          <cell r="N55">
            <v>11438000</v>
          </cell>
        </row>
        <row r="56">
          <cell r="N56">
            <v>1140000</v>
          </cell>
        </row>
        <row r="57">
          <cell r="N57">
            <v>15000000</v>
          </cell>
        </row>
      </sheetData>
      <sheetData sheetId="66">
        <row r="6">
          <cell r="O6" t="str">
            <v>GCL-</v>
          </cell>
        </row>
        <row r="7">
          <cell r="O7" t="str">
            <v>GL01-66000</v>
          </cell>
        </row>
        <row r="8">
          <cell r="O8" t="str">
            <v>GL02-41000</v>
          </cell>
        </row>
        <row r="9">
          <cell r="O9" t="str">
            <v>GL03-35000</v>
          </cell>
        </row>
        <row r="10">
          <cell r="O10" t="str">
            <v>GL04-38000</v>
          </cell>
        </row>
        <row r="11">
          <cell r="O11" t="str">
            <v>GO01-7000</v>
          </cell>
        </row>
        <row r="12">
          <cell r="O12" t="str">
            <v>GO02-10000</v>
          </cell>
        </row>
        <row r="13">
          <cell r="O13" t="str">
            <v>GO03-28326.2</v>
          </cell>
        </row>
        <row r="14">
          <cell r="O14" t="str">
            <v>GO04-26164.2</v>
          </cell>
        </row>
        <row r="15">
          <cell r="O15" t="str">
            <v>GO05-32822.4</v>
          </cell>
        </row>
        <row r="16">
          <cell r="O16" t="str">
            <v>GO06-36000</v>
          </cell>
        </row>
        <row r="17">
          <cell r="O17" t="str">
            <v>GO07-30011</v>
          </cell>
        </row>
        <row r="18">
          <cell r="O18" t="str">
            <v>GL05-37275.8</v>
          </cell>
        </row>
        <row r="19">
          <cell r="O19" t="str">
            <v>GL06-35945.9</v>
          </cell>
        </row>
        <row r="20">
          <cell r="O20" t="str">
            <v>GL07-35000</v>
          </cell>
        </row>
        <row r="21">
          <cell r="O21" t="str">
            <v>GL08-31898.6</v>
          </cell>
        </row>
        <row r="22">
          <cell r="O22" t="str">
            <v>GL09-50923.2</v>
          </cell>
        </row>
        <row r="23">
          <cell r="O23" t="str">
            <v>GL10-52722.7</v>
          </cell>
        </row>
        <row r="24">
          <cell r="O24" t="str">
            <v>GL11-48181.9</v>
          </cell>
        </row>
        <row r="25">
          <cell r="O25" t="str">
            <v>GL12-49090.6</v>
          </cell>
        </row>
        <row r="26">
          <cell r="O26" t="str">
            <v>GL13-64500</v>
          </cell>
        </row>
        <row r="27">
          <cell r="O27" t="str">
            <v>GL14-72000</v>
          </cell>
        </row>
        <row r="28">
          <cell r="O28" t="str">
            <v>GL15-0</v>
          </cell>
        </row>
        <row r="29">
          <cell r="O29" t="str">
            <v>GL16-61674</v>
          </cell>
        </row>
        <row r="30">
          <cell r="O30" t="str">
            <v>GL17-56144.7</v>
          </cell>
        </row>
        <row r="31">
          <cell r="O31" t="str">
            <v>GL18-57000.7</v>
          </cell>
        </row>
        <row r="32">
          <cell r="O32" t="str">
            <v>GL19-38115.1</v>
          </cell>
        </row>
        <row r="33">
          <cell r="O33" t="str">
            <v>GL20-81000</v>
          </cell>
        </row>
        <row r="34">
          <cell r="O34" t="str">
            <v>GL21-57272.7</v>
          </cell>
        </row>
        <row r="35">
          <cell r="O35" t="str">
            <v>GL22-61500</v>
          </cell>
        </row>
        <row r="36">
          <cell r="O36" t="str">
            <v>GL23-0</v>
          </cell>
        </row>
        <row r="37">
          <cell r="O37" t="str">
            <v>VCG-2628.7</v>
          </cell>
        </row>
        <row r="38">
          <cell r="O38" t="str">
            <v>VCH-4319.1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sheetName val="1421"/>
      <sheetName val="1422"/>
      <sheetName val="154"/>
      <sheetName val="155"/>
      <sheetName val="241"/>
      <sheetName val="SH"/>
      <sheetName val="GTGT"/>
      <sheetName val="334"/>
      <sheetName val="411"/>
      <sheetName val="BH"/>
      <sheetName val="BT"/>
      <sheetName val="CD"/>
      <sheetName val="CN"/>
      <sheetName val="641"/>
      <sheetName val="642"/>
      <sheetName val="DT"/>
      <sheetName val="DV"/>
      <sheetName val="KHAC"/>
      <sheetName val="KQ"/>
      <sheetName val="HM"/>
      <sheetName val="NG"/>
      <sheetName val="YT"/>
      <sheetName val="NS"/>
      <sheetName val="TH"/>
      <sheetName val="VLN"/>
      <sheetName val="Sheet3"/>
      <sheetName val="XL4Test5"/>
    </sheetNames>
    <sheetDataSet>
      <sheetData sheetId="0" refreshError="1">
        <row r="2">
          <cell r="A2">
            <v>1</v>
          </cell>
          <cell r="B2" t="str">
            <v>VËt liÖu</v>
          </cell>
        </row>
        <row r="3">
          <cell r="A3">
            <v>2</v>
          </cell>
          <cell r="B3" t="str">
            <v>Nhiªn liÖu</v>
          </cell>
        </row>
        <row r="4">
          <cell r="A4">
            <v>3</v>
          </cell>
          <cell r="B4" t="str">
            <v>§éng lùc</v>
          </cell>
        </row>
        <row r="5">
          <cell r="A5">
            <v>4</v>
          </cell>
          <cell r="B5" t="str">
            <v>TiÒn l­¬ng</v>
          </cell>
        </row>
        <row r="6">
          <cell r="A6">
            <v>5</v>
          </cell>
          <cell r="B6" t="str">
            <v>B¶o hiÓm</v>
          </cell>
        </row>
        <row r="7">
          <cell r="A7">
            <v>6</v>
          </cell>
          <cell r="B7" t="str">
            <v>KhÊu hao</v>
          </cell>
        </row>
        <row r="8">
          <cell r="A8">
            <v>7</v>
          </cell>
          <cell r="B8" t="str">
            <v>DVMN</v>
          </cell>
        </row>
        <row r="9">
          <cell r="A9">
            <v>8</v>
          </cell>
          <cell r="B9" t="str">
            <v>Chi phÝ kh¸c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Xu ly SC"/>
      <sheetName val="ke mua thang"/>
      <sheetName val="so241xd"/>
      <sheetName val="bao cao 241"/>
      <sheetName val="Thue TNDN quy"/>
      <sheetName val="TH kho CS"/>
      <sheetName val="Sheet1"/>
      <sheetName val="kiem tra cdps thang"/>
      <sheetName val="GT VAT"/>
      <sheetName val="BC (+-) VCSH"/>
      <sheetName val="so pb 242"/>
      <sheetName val="CDPS luy ke "/>
      <sheetName val="BC NVNN"/>
      <sheetName val="So 511"/>
      <sheetName val="TH luong"/>
      <sheetName val="So 642 ql"/>
      <sheetName val="the gia thanh"/>
      <sheetName val="luong xd"/>
      <sheetName val="cdps theo quy"/>
      <sheetName val="bao Cao 642 ql"/>
      <sheetName val="luong 154"/>
      <sheetName val="CD.KTOAN"/>
      <sheetName val=" luongql 642"/>
      <sheetName val="BC chi tiet VAT"/>
      <sheetName val="So VAT"/>
      <sheetName val="So 214"/>
      <sheetName val="TH QT cac loai thue"/>
      <sheetName val="KQKD"/>
      <sheetName val="So 112"/>
      <sheetName val="Tu QT thue TNDN"/>
      <sheetName val="BC (+-) TSCD &amp; KH"/>
      <sheetName val="BC cong no"/>
      <sheetName val="NKKD "/>
      <sheetName val="Thuyet minh TC"/>
      <sheetName val="So 154"/>
      <sheetName val="to khai vat "/>
      <sheetName val="BC 154"/>
      <sheetName val="sochu"/>
      <sheetName val="NK so cai"/>
      <sheetName val="So 111"/>
      <sheetName val="P. thu"/>
      <sheetName val="P. chi"/>
      <sheetName val="So C.Tcong no"/>
      <sheetName val="So chi tiet TK"/>
      <sheetName val="Ma KT"/>
      <sheetName val="DC VAT"/>
      <sheetName val="Phan III"/>
      <sheetName val="Huong dan SD"/>
      <sheetName val="Bao cao su dung HD"/>
      <sheetName val="10000000"/>
      <sheetName val="00000000"/>
      <sheetName val="20000000"/>
      <sheetName val="30000000"/>
      <sheetName val="XL4Test5"/>
    </sheetNames>
    <sheetDataSet>
      <sheetData sheetId="0"/>
      <sheetData sheetId="1"/>
      <sheetData sheetId="2"/>
      <sheetData sheetId="3"/>
      <sheetData sheetId="4"/>
      <sheetData sheetId="5"/>
      <sheetData sheetId="6">
        <row r="6">
          <cell r="C6">
            <v>1</v>
          </cell>
        </row>
        <row r="7">
          <cell r="C7">
            <v>2</v>
          </cell>
        </row>
        <row r="8">
          <cell r="C8">
            <v>3</v>
          </cell>
        </row>
        <row r="9">
          <cell r="C9">
            <v>4</v>
          </cell>
        </row>
        <row r="10">
          <cell r="C10">
            <v>5</v>
          </cell>
        </row>
        <row r="11">
          <cell r="C11">
            <v>6</v>
          </cell>
        </row>
        <row r="12">
          <cell r="C12">
            <v>7</v>
          </cell>
        </row>
        <row r="13">
          <cell r="C13">
            <v>8</v>
          </cell>
        </row>
        <row r="14">
          <cell r="C14">
            <v>9</v>
          </cell>
        </row>
        <row r="15">
          <cell r="C15">
            <v>10</v>
          </cell>
        </row>
        <row r="16">
          <cell r="C16">
            <v>11</v>
          </cell>
        </row>
        <row r="17">
          <cell r="C17">
            <v>12</v>
          </cell>
          <cell r="D17">
            <v>0</v>
          </cell>
        </row>
      </sheetData>
      <sheetData sheetId="7"/>
      <sheetData sheetId="8"/>
      <sheetData sheetId="9"/>
      <sheetData sheetId="10"/>
      <sheetData sheetId="11"/>
      <sheetData sheetId="12"/>
      <sheetData sheetId="13"/>
      <sheetData sheetId="14"/>
      <sheetData sheetId="15">
        <row r="6">
          <cell r="B6">
            <v>1</v>
          </cell>
        </row>
        <row r="7">
          <cell r="B7">
            <v>2</v>
          </cell>
        </row>
        <row r="8">
          <cell r="B8">
            <v>3</v>
          </cell>
        </row>
        <row r="9">
          <cell r="B9">
            <v>4</v>
          </cell>
        </row>
        <row r="10">
          <cell r="B10">
            <v>5</v>
          </cell>
        </row>
        <row r="11">
          <cell r="B11">
            <v>6</v>
          </cell>
        </row>
        <row r="12">
          <cell r="B12">
            <v>7</v>
          </cell>
        </row>
        <row r="13">
          <cell r="B13">
            <v>8</v>
          </cell>
        </row>
        <row r="14">
          <cell r="B14">
            <v>9</v>
          </cell>
          <cell r="D14">
            <v>6960000</v>
          </cell>
        </row>
        <row r="15">
          <cell r="B15">
            <v>10</v>
          </cell>
          <cell r="D15">
            <v>17520000</v>
          </cell>
          <cell r="F15">
            <v>20380000</v>
          </cell>
        </row>
        <row r="16">
          <cell r="B16">
            <v>11</v>
          </cell>
          <cell r="D16">
            <v>17520000</v>
          </cell>
          <cell r="F16">
            <v>30800000</v>
          </cell>
        </row>
        <row r="17">
          <cell r="B17">
            <v>12</v>
          </cell>
          <cell r="D17">
            <v>17520000</v>
          </cell>
          <cell r="F17">
            <v>30870000</v>
          </cell>
        </row>
      </sheetData>
      <sheetData sheetId="16"/>
      <sheetData sheetId="17"/>
      <sheetData sheetId="18"/>
      <sheetData sheetId="19"/>
      <sheetData sheetId="20"/>
      <sheetData sheetId="21"/>
      <sheetData sheetId="22"/>
      <sheetData sheetId="23"/>
      <sheetData sheetId="24"/>
      <sheetData sheetId="25"/>
      <sheetData sheetId="26">
        <row r="4">
          <cell r="I4">
            <v>1</v>
          </cell>
          <cell r="J4">
            <v>2</v>
          </cell>
          <cell r="K4">
            <v>3</v>
          </cell>
          <cell r="L4">
            <v>4</v>
          </cell>
          <cell r="M4">
            <v>5</v>
          </cell>
          <cell r="N4">
            <v>6</v>
          </cell>
          <cell r="O4">
            <v>7</v>
          </cell>
          <cell r="P4">
            <v>8</v>
          </cell>
          <cell r="Q4">
            <v>9</v>
          </cell>
          <cell r="R4">
            <v>10</v>
          </cell>
          <cell r="S4">
            <v>11</v>
          </cell>
          <cell r="T4">
            <v>12</v>
          </cell>
        </row>
        <row r="25">
          <cell r="I25">
            <v>0</v>
          </cell>
          <cell r="J25">
            <v>0</v>
          </cell>
          <cell r="K25">
            <v>0</v>
          </cell>
          <cell r="L25">
            <v>0</v>
          </cell>
          <cell r="M25">
            <v>0</v>
          </cell>
          <cell r="N25">
            <v>0</v>
          </cell>
          <cell r="O25">
            <v>0</v>
          </cell>
          <cell r="P25">
            <v>0</v>
          </cell>
          <cell r="Q25">
            <v>6174000</v>
          </cell>
          <cell r="R25">
            <v>6174000</v>
          </cell>
          <cell r="S25">
            <v>6174000</v>
          </cell>
          <cell r="T25">
            <v>6174000</v>
          </cell>
        </row>
        <row r="26">
          <cell r="I26">
            <v>0</v>
          </cell>
          <cell r="J26">
            <v>0</v>
          </cell>
          <cell r="K26">
            <v>0</v>
          </cell>
          <cell r="L26">
            <v>0</v>
          </cell>
          <cell r="M26">
            <v>0</v>
          </cell>
          <cell r="N26">
            <v>0</v>
          </cell>
          <cell r="O26">
            <v>0</v>
          </cell>
          <cell r="P26">
            <v>0</v>
          </cell>
          <cell r="Q26">
            <v>0</v>
          </cell>
          <cell r="R26">
            <v>0</v>
          </cell>
          <cell r="S26">
            <v>4167000</v>
          </cell>
          <cell r="T26">
            <v>4167000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ow r="2">
          <cell r="J2">
            <v>12</v>
          </cell>
        </row>
      </sheetData>
      <sheetData sheetId="40">
        <row r="2">
          <cell r="G2">
            <v>12</v>
          </cell>
        </row>
      </sheetData>
      <sheetData sheetId="41"/>
      <sheetData sheetId="42"/>
      <sheetData sheetId="43"/>
      <sheetData sheetId="44"/>
      <sheetData sheetId="45">
        <row r="5">
          <cell r="D5" t="str">
            <v>Tªn kh 1</v>
          </cell>
        </row>
        <row r="6">
          <cell r="D6" t="str">
            <v>Tªn kh 2</v>
          </cell>
        </row>
        <row r="7">
          <cell r="D7" t="str">
            <v>Tªn kh 3</v>
          </cell>
        </row>
        <row r="8">
          <cell r="D8" t="str">
            <v>Tªn kh 4</v>
          </cell>
        </row>
        <row r="9">
          <cell r="D9" t="str">
            <v>Tªn kh 5</v>
          </cell>
        </row>
        <row r="10">
          <cell r="D10" t="str">
            <v>Tªn kh 6</v>
          </cell>
        </row>
        <row r="11">
          <cell r="D11" t="str">
            <v>Tªn kh 7</v>
          </cell>
        </row>
        <row r="12">
          <cell r="D12" t="str">
            <v>Tªn kh 8</v>
          </cell>
        </row>
        <row r="13">
          <cell r="D13" t="str">
            <v>Tªn kh 9</v>
          </cell>
        </row>
        <row r="14">
          <cell r="D14" t="str">
            <v>ng©n hµng ct cp</v>
          </cell>
        </row>
        <row r="15">
          <cell r="D15" t="str">
            <v>Tªn kh 11</v>
          </cell>
        </row>
        <row r="16">
          <cell r="D16" t="str">
            <v>Tªn kh 12</v>
          </cell>
        </row>
        <row r="17">
          <cell r="D17" t="str">
            <v>Tªn kh 13</v>
          </cell>
        </row>
        <row r="18">
          <cell r="D18" t="str">
            <v>Tªn kh 14</v>
          </cell>
        </row>
        <row r="19">
          <cell r="D19" t="str">
            <v>Tªn kh 15</v>
          </cell>
        </row>
        <row r="20">
          <cell r="D20" t="str">
            <v>Tªn kh 16</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So 642"/>
      <sheetName val="Thuyet minh TC"/>
      <sheetName val="TH QT cac loai thue"/>
      <sheetName val="Thue TNDN quy"/>
      <sheetName val="kiem tra cdps thang"/>
      <sheetName val="cdps theo quy"/>
      <sheetName val="TH kho CS"/>
      <sheetName val="NKKD "/>
      <sheetName val="ke mua thang"/>
      <sheetName val="Xu ly SC"/>
      <sheetName val="CDPS luy ke "/>
      <sheetName val="KQKD"/>
      <sheetName val="NK so cai"/>
      <sheetName val="b cao 1542"/>
      <sheetName val="so1542cb"/>
      <sheetName val="bc 1543"/>
      <sheetName val="so1543vt"/>
      <sheetName val="So 1541sxkho"/>
      <sheetName val="BC 1541"/>
      <sheetName val="luong che bien"/>
      <sheetName val=" luongvp"/>
      <sheetName val="TH luong"/>
      <sheetName val="luong xuc vt"/>
      <sheetName val="So 214"/>
      <sheetName val="So 511"/>
      <sheetName val="sochu"/>
      <sheetName val="So VAT"/>
      <sheetName val="So 111"/>
      <sheetName val="P thu"/>
      <sheetName val="P chi"/>
      <sheetName val="So 112"/>
      <sheetName val="So 131"/>
      <sheetName val="So 331"/>
      <sheetName val="So chi tiet TK"/>
      <sheetName val="Ma KT"/>
      <sheetName val="Tu QT thue TNDN"/>
      <sheetName val="CDKTOAN"/>
      <sheetName val="BC 642"/>
      <sheetName val="BC cong no"/>
      <sheetName val="BC NVNN"/>
      <sheetName val="BC (+-) TSCD &amp; KH"/>
      <sheetName val="BC (+-) VCSH"/>
      <sheetName val="BC chi tiet VAT"/>
      <sheetName val="QT VAT"/>
      <sheetName val="GT VAT"/>
      <sheetName val="DC VAT"/>
      <sheetName val="Phan III"/>
      <sheetName val="Huong dan SD"/>
      <sheetName val="Bao cao su dung HD"/>
      <sheetName val="Thue tai nguyen"/>
      <sheetName val="10000000"/>
      <sheetName val="00000000"/>
      <sheetName val="20000000"/>
      <sheetName val="3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I4">
            <v>1</v>
          </cell>
          <cell r="J4">
            <v>2</v>
          </cell>
          <cell r="K4">
            <v>3</v>
          </cell>
          <cell r="L4">
            <v>4</v>
          </cell>
          <cell r="M4">
            <v>5</v>
          </cell>
          <cell r="N4">
            <v>6</v>
          </cell>
          <cell r="O4">
            <v>7</v>
          </cell>
          <cell r="P4">
            <v>8</v>
          </cell>
          <cell r="Q4">
            <v>9</v>
          </cell>
          <cell r="R4">
            <v>10</v>
          </cell>
          <cell r="S4">
            <v>11</v>
          </cell>
          <cell r="T4">
            <v>12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Gia duyet"/>
      <sheetName val="Huu"/>
      <sheetName val="K nhap"/>
      <sheetName val="Ban ke"/>
      <sheetName val="Ban ke (2)"/>
      <sheetName val="Baogia"/>
      <sheetName val="HD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dtxl"/>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at"/>
      <sheetName val="ptvt"/>
      <sheetName val="Giai trinh"/>
      <sheetName val="CTNTTH"/>
      <sheetName val="ptdgD"/>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Sheet1"/>
      <sheetName val="chi phi sX tram"/>
      <sheetName val="Coc nhoi T10 (2)"/>
      <sheetName val="Coc nhoi T10"/>
      <sheetName val="PXMTB"/>
      <sheetName val="Doi 10"/>
      <sheetName val="TH T10"/>
      <sheetName val="TH 24-12-04"/>
      <sheetName val="TH31-3-05"/>
      <sheetName val="NVL"/>
      <sheetName val="CNo "/>
      <sheetName val="00000000"/>
      <sheetName val="XXXXXXXX"/>
      <sheetName val="10000000"/>
      <sheetName val="20000000"/>
      <sheetName val="30000000"/>
      <sheetName val="40000000"/>
      <sheetName val="50000000"/>
      <sheetName val="60000000"/>
      <sheetName val="70000000"/>
      <sheetName val="80000000"/>
      <sheetName val="90000000"/>
      <sheetName val="a0000000"/>
      <sheetName val="b0000000"/>
      <sheetName val="00000001"/>
      <sheetName val="ctdg"/>
      <sheetName val="#REF!"/>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Thang1"/>
      <sheetName val="TK1.04"/>
      <sheetName val="Thang2"/>
      <sheetName val="TKT2.04"/>
      <sheetName val="Thang3"/>
      <sheetName val="TKT3,04"/>
      <sheetName val="Thang4"/>
      <sheetName val="TKT4,04"/>
      <sheetName val="Thang5"/>
      <sheetName val="TKT5.04"/>
      <sheetName val="Thang6"/>
      <sheetName val="TKT6.04"/>
      <sheetName val="Thang7"/>
      <sheetName val="TKT7.04"/>
      <sheetName val="Thang8"/>
      <sheetName val="TKT8.04"/>
      <sheetName val="Thang9"/>
      <sheetName val="TKT9.04"/>
      <sheetName val="Thang10"/>
      <sheetName val="TKT10.04"/>
      <sheetName val="Thang11"/>
      <sheetName val="TKT11.04"/>
      <sheetName val="Thang12"/>
      <sheetName val="TKT12.04"/>
      <sheetName val="XL4Test5"/>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Input"/>
    </sheetNames>
    <sheetDataSet>
      <sheetData sheetId="0"/>
      <sheetData sheetId="1"/>
      <sheetData sheetId="2"/>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Xlc5nguyhiem"/>
      <sheetName val="CosoXL"/>
      <sheetName val="KhuTG"/>
      <sheetName val="00000000"/>
      <sheetName val="10000000"/>
      <sheetName val="XL4Poppy"/>
      <sheetName val="XL4Test5"/>
      <sheetName val="Thuc thanh"/>
      <sheetName val="Sheet1"/>
      <sheetName val="Sheet2"/>
      <sheetName val="Sheet3"/>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THDT"/>
      <sheetName val="THDG"/>
      <sheetName val="CTDG"/>
      <sheetName val="CTBT"/>
      <sheetName val="CPBT"/>
      <sheetName val="TB"/>
      <sheetName val="VC"/>
      <sheetName val="BANG KE"/>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Thang 01"/>
      <sheetName val="Thang 02"/>
      <sheetName val="Thang 03"/>
      <sheetName val="Thang 04"/>
      <sheetName val="Thang 05"/>
      <sheetName val="Thang 0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in"/>
      <sheetName val="m"/>
      <sheetName val="Xe12"/>
      <sheetName val="XL4Poppy"/>
    </sheetNames>
    <sheetDataSet>
      <sheetData sheetId="0"/>
      <sheetData sheetId="1"/>
      <sheetData sheetId="2"/>
      <sheetData sheetId="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BANG GIA"/>
      <sheetName val="CHI TIET THAU"/>
      <sheetName val="bia"/>
      <sheetName val="thuyetminh"/>
      <sheetName val="kinhphi1 "/>
      <sheetName val="PTVT"/>
      <sheetName val="THVL,N,CM1"/>
      <sheetName val="TH 1"/>
      <sheetName val="Chiet tinh DG"/>
      <sheetName val="VCDD"/>
      <sheetName val="T.KE SAT THEP "/>
      <sheetName val="bb ban giao TM"/>
      <sheetName val="00000000"/>
      <sheetName val="a       "/>
      <sheetName val="10000000"/>
      <sheetName val="XL4Poppy"/>
      <sheetName val="Sheet1"/>
      <sheetName val="Sheet3"/>
      <sheetName val="XL4Test5"/>
      <sheetName val="Xlc5nguyhiem"/>
      <sheetName val="CosoXL"/>
      <sheetName val="KhuTG"/>
      <sheetName val="#REF!"/>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huyet minh"/>
      <sheetName val="BKKLHT"/>
      <sheetName val="gia cong"/>
      <sheetName val="KHAI BAO"/>
      <sheetName val="DU TOAN"/>
      <sheetName val="THKP"/>
      <sheetName val="MR"/>
      <sheetName val="CVC"/>
      <sheetName val="QT"/>
      <sheetName val="THQT"/>
      <sheetName val="BIA QT"/>
      <sheetName val="CTRUNGC"/>
      <sheetName val="Sheet8"/>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s>
    <sheetDataSet>
      <sheetData sheetId="0"/>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tuxeru30"/>
      <sheetName val="nhan congtulat"/>
      <sheetName val="vt"/>
      <sheetName val="vttulat"/>
      <sheetName val="thtulat"/>
      <sheetName val="Sheet6"/>
      <sheetName val="ncru30t"/>
      <sheetName val="thru30t"/>
      <sheetName val="Sheet9"/>
      <sheetName val="Sheet10"/>
      <sheetName val="Sheet11"/>
      <sheetName val="Sheet12"/>
      <sheetName val="Sheet13"/>
      <sheetName val="Sheet14"/>
      <sheetName val="Sheet15"/>
      <sheetName val="Sheet16"/>
      <sheetName val="Sheet17"/>
      <sheetName val="Sheet18"/>
      <sheetName val="Sheet19"/>
      <sheetName val="Sheet20"/>
    </sheetNames>
    <sheetDataSet>
      <sheetData sheetId="0" refreshError="1">
        <row r="6">
          <cell r="H6">
            <v>27865514.300000001</v>
          </cell>
        </row>
        <row r="20">
          <cell r="H20">
            <v>23479082.800000001</v>
          </cell>
        </row>
        <row r="34">
          <cell r="H34">
            <v>1922521.95</v>
          </cell>
        </row>
        <row r="48">
          <cell r="H48">
            <v>1000000</v>
          </cell>
        </row>
        <row r="53">
          <cell r="H53">
            <v>1101500</v>
          </cell>
        </row>
        <row r="66">
          <cell r="H66">
            <v>8656500</v>
          </cell>
        </row>
        <row r="77">
          <cell r="H77">
            <v>256341240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tuhientai"/>
      <sheetName val="vattuquyetoan"/>
      <sheetName val="nhancongmay"/>
      <sheetName val="tonghop"/>
      <sheetName val="chenhlechvtu"/>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row r="6">
          <cell r="F6">
            <v>6607.9</v>
          </cell>
          <cell r="H6">
            <v>27865514.300000001</v>
          </cell>
        </row>
        <row r="20">
          <cell r="F20">
            <v>4727.2999999999993</v>
          </cell>
          <cell r="H20">
            <v>21100336.700000003</v>
          </cell>
        </row>
        <row r="34">
          <cell r="F34">
            <v>510.63</v>
          </cell>
          <cell r="H34">
            <v>1922521.95</v>
          </cell>
        </row>
        <row r="48">
          <cell r="H48">
            <v>780000</v>
          </cell>
        </row>
        <row r="52">
          <cell r="H52">
            <v>569000</v>
          </cell>
        </row>
        <row r="64">
          <cell r="F64">
            <v>240</v>
          </cell>
          <cell r="H64">
            <v>1968000</v>
          </cell>
        </row>
      </sheetData>
      <sheetData sheetId="2"/>
      <sheetData sheetId="3"/>
      <sheetData sheetId="4">
        <row r="6">
          <cell r="J6">
            <v>7142026.7000000002</v>
          </cell>
        </row>
        <row r="20">
          <cell r="J20">
            <v>7541771.8000000007</v>
          </cell>
        </row>
        <row r="34">
          <cell r="J34">
            <v>1091669.1499999999</v>
          </cell>
        </row>
        <row r="48">
          <cell r="J48">
            <v>220000</v>
          </cell>
        </row>
        <row r="53">
          <cell r="J53">
            <v>202600</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1-03)"/>
      <sheetName val="xuat(1-03)"/>
      <sheetName val="X-N-T(T1-03)"/>
      <sheetName val="Nhap - t2"/>
      <sheetName val="xuat- t2 "/>
      <sheetName val="N-X-T(T2-03) "/>
      <sheetName val="Nhap - t3"/>
      <sheetName val="xuat- t3"/>
      <sheetName val="N-X-T(T3-03)"/>
      <sheetName val="nhap- t4"/>
      <sheetName val="xuat- t4"/>
      <sheetName val="N-X-T(T4)  "/>
      <sheetName val="nhap- t5"/>
      <sheetName val="nhap- t5 (2)"/>
      <sheetName val="N-X-T(T5) (2)"/>
      <sheetName val="xuat- t5"/>
      <sheetName val="Nhap-T6"/>
      <sheetName val="Xuat-T6"/>
      <sheetName val="N-X-T(6) "/>
      <sheetName val="N-X-T(6)  (2)"/>
      <sheetName val="Nhap-7"/>
      <sheetName val="Xuat-7"/>
      <sheetName val="N-X-T(7) "/>
      <sheetName val="N-X-T(7)  (2)"/>
      <sheetName val="Nhap-8"/>
      <sheetName val="Xuat-8"/>
      <sheetName val="N-X-T(8)"/>
      <sheetName val="N-X-T(8) (2)"/>
      <sheetName val="Nhap-T9"/>
      <sheetName val="Xuat-T9 "/>
      <sheetName val="N-X-T(9)"/>
      <sheetName val="N-X-T9(2)"/>
      <sheetName val="Nhap-T10 "/>
      <sheetName val="Xuat-T10"/>
      <sheetName val="N-X-T10"/>
      <sheetName val="N-X-T10 (2)"/>
      <sheetName val="Nhap-T11"/>
      <sheetName val="Xuat-T11"/>
      <sheetName val="N-X-T11"/>
      <sheetName val="Tinh toan(T5)"/>
      <sheetName val="NK Volvo"/>
      <sheetName val="NK Volvo (2)"/>
      <sheetName val="N-X-T(8)(3)"/>
      <sheetName val="Sheet 1"/>
      <sheetName val="NK Volvo (3)"/>
      <sheetName val="NK Volvo (4)"/>
      <sheetName val="Nhap-T11 (2)"/>
      <sheetName val="Xuat-T11 (3)"/>
      <sheetName val="Xuat-T11 (2)"/>
    </sheetNames>
    <sheetDataSet>
      <sheetData sheetId="0">
        <row r="5">
          <cell r="C5" t="str">
            <v>LOD006</v>
          </cell>
          <cell r="D5" t="str">
            <v>Phin läc dÇu</v>
          </cell>
          <cell r="E5">
            <v>20</v>
          </cell>
        </row>
        <row r="6">
          <cell r="D6" t="str">
            <v>Cty DIETHELM</v>
          </cell>
        </row>
        <row r="7">
          <cell r="C7" t="str">
            <v>LON007</v>
          </cell>
          <cell r="D7" t="str">
            <v>Phin läc nhít</v>
          </cell>
          <cell r="E7">
            <v>24</v>
          </cell>
        </row>
        <row r="8">
          <cell r="C8" t="str">
            <v>LON006</v>
          </cell>
          <cell r="D8" t="str">
            <v>Phin läc NL</v>
          </cell>
          <cell r="E8">
            <v>24</v>
          </cell>
        </row>
        <row r="9">
          <cell r="C9" t="str">
            <v>XIL011</v>
          </cell>
          <cell r="D9" t="str">
            <v xml:space="preserve">Xi lanh </v>
          </cell>
          <cell r="E9">
            <v>2</v>
          </cell>
        </row>
        <row r="10">
          <cell r="C10" t="str">
            <v>GID005</v>
          </cell>
          <cell r="D10" t="str">
            <v xml:space="preserve">Hép gio¨ng d­íi </v>
          </cell>
          <cell r="E10">
            <v>2</v>
          </cell>
        </row>
        <row r="11">
          <cell r="C11" t="str">
            <v>VOB009</v>
          </cell>
          <cell r="D11" t="str">
            <v xml:space="preserve">Vßng bi </v>
          </cell>
          <cell r="E11">
            <v>12</v>
          </cell>
        </row>
        <row r="12">
          <cell r="C12" t="str">
            <v>VOP007</v>
          </cell>
          <cell r="D12" t="str">
            <v>Vßi phun</v>
          </cell>
          <cell r="E12">
            <v>6</v>
          </cell>
        </row>
        <row r="13">
          <cell r="D13" t="str">
            <v>Cty V-TRAC</v>
          </cell>
        </row>
        <row r="14">
          <cell r="C14" t="str">
            <v>LON008</v>
          </cell>
          <cell r="D14" t="str">
            <v>Phin läc NL</v>
          </cell>
          <cell r="E14">
            <v>1</v>
          </cell>
        </row>
        <row r="15">
          <cell r="D15" t="str">
            <v>TM-DV Qu¶n Thµnh</v>
          </cell>
        </row>
        <row r="16">
          <cell r="C16" t="str">
            <v>XIL012</v>
          </cell>
          <cell r="D16" t="str">
            <v xml:space="preserve">Xi lanh </v>
          </cell>
          <cell r="E16">
            <v>4</v>
          </cell>
        </row>
        <row r="17">
          <cell r="C17" t="str">
            <v>KEN</v>
          </cell>
          <cell r="D17" t="str">
            <v>KÐt nhít</v>
          </cell>
          <cell r="E17">
            <v>1</v>
          </cell>
        </row>
        <row r="18">
          <cell r="D18" t="str">
            <v>TM-DV Qu¶n Thµnh</v>
          </cell>
        </row>
        <row r="19">
          <cell r="C19" t="str">
            <v>XIL013</v>
          </cell>
          <cell r="D19" t="str">
            <v xml:space="preserve">Xi lanh </v>
          </cell>
          <cell r="E19">
            <v>4</v>
          </cell>
        </row>
        <row r="20">
          <cell r="D20" t="str">
            <v xml:space="preserve">Cty TNHH  XD  Hµ nam </v>
          </cell>
        </row>
        <row r="21">
          <cell r="C21" t="str">
            <v>TAA004</v>
          </cell>
          <cell r="D21" t="str">
            <v xml:space="preserve">- T¨ng ¸p </v>
          </cell>
          <cell r="E21">
            <v>1</v>
          </cell>
        </row>
        <row r="22">
          <cell r="C22" t="str">
            <v>VOP008</v>
          </cell>
          <cell r="D22" t="str">
            <v>Vßi phun</v>
          </cell>
          <cell r="E22">
            <v>6</v>
          </cell>
        </row>
        <row r="23">
          <cell r="C23" t="str">
            <v>BOH001</v>
          </cell>
          <cell r="D23" t="str">
            <v>Bé h¬i complª</v>
          </cell>
          <cell r="E23">
            <v>1</v>
          </cell>
        </row>
        <row r="24">
          <cell r="C24" t="str">
            <v>GIK002</v>
          </cell>
          <cell r="D24" t="str">
            <v>Hép gio¨ng ®éng c¬ K2</v>
          </cell>
          <cell r="E24">
            <v>2</v>
          </cell>
        </row>
        <row r="25">
          <cell r="C25" t="str">
            <v>GIK003</v>
          </cell>
          <cell r="D25" t="str">
            <v>Hép gio¨ng ®éng c¬ K1</v>
          </cell>
          <cell r="E25">
            <v>2</v>
          </cell>
        </row>
        <row r="26">
          <cell r="C26" t="str">
            <v>MAQ</v>
          </cell>
          <cell r="D26" t="str">
            <v>MÆt quy l¸t complª</v>
          </cell>
          <cell r="E26">
            <v>3</v>
          </cell>
        </row>
        <row r="27">
          <cell r="C27" t="str">
            <v>CUR007</v>
          </cell>
          <cell r="D27" t="str">
            <v xml:space="preserve">Cua roa c¸nh qu¹t </v>
          </cell>
          <cell r="E27">
            <v>2</v>
          </cell>
        </row>
        <row r="28">
          <cell r="C28" t="str">
            <v>CAS003</v>
          </cell>
          <cell r="D28" t="str">
            <v xml:space="preserve">Cao su èng hót </v>
          </cell>
          <cell r="E28">
            <v>1</v>
          </cell>
        </row>
        <row r="29">
          <cell r="C29" t="str">
            <v>ONX001</v>
          </cell>
          <cell r="D29" t="str">
            <v>§o¹n èng x¶ khíp 2</v>
          </cell>
          <cell r="E29">
            <v>1</v>
          </cell>
        </row>
        <row r="30">
          <cell r="C30" t="str">
            <v>BOH002</v>
          </cell>
          <cell r="D30" t="str">
            <v xml:space="preserve">Bé h¬i trän bé </v>
          </cell>
          <cell r="E30">
            <v>1</v>
          </cell>
        </row>
        <row r="31">
          <cell r="C31" t="str">
            <v>SUP008</v>
          </cell>
          <cell r="D31" t="str">
            <v xml:space="preserve">Sup¸p hót </v>
          </cell>
          <cell r="E31">
            <v>12</v>
          </cell>
        </row>
        <row r="32">
          <cell r="C32" t="str">
            <v>SUP009</v>
          </cell>
          <cell r="D32" t="str">
            <v>Suóp p¸p x¶</v>
          </cell>
          <cell r="E32">
            <v>12</v>
          </cell>
        </row>
        <row r="33">
          <cell r="C33" t="str">
            <v>GIC003</v>
          </cell>
          <cell r="D33" t="str">
            <v xml:space="preserve">khung nh«m giµn cß </v>
          </cell>
          <cell r="E33">
            <v>3</v>
          </cell>
        </row>
        <row r="34">
          <cell r="C34" t="str">
            <v>GIC004</v>
          </cell>
          <cell r="D34" t="str">
            <v xml:space="preserve">Trôc giµn cß </v>
          </cell>
          <cell r="E34">
            <v>3</v>
          </cell>
        </row>
        <row r="35">
          <cell r="C35" t="str">
            <v>TAA005</v>
          </cell>
          <cell r="D35" t="str">
            <v xml:space="preserve">Qu¹t t¨ng ¸p </v>
          </cell>
          <cell r="E35">
            <v>1</v>
          </cell>
        </row>
        <row r="36">
          <cell r="C36" t="str">
            <v>XEM001</v>
          </cell>
          <cell r="D36" t="str">
            <v xml:space="preserve">XÐc m¨ng - Piston b¬m h¬i </v>
          </cell>
          <cell r="E36">
            <v>1</v>
          </cell>
        </row>
        <row r="37">
          <cell r="C37" t="str">
            <v>MAT009</v>
          </cell>
          <cell r="D37" t="str">
            <v xml:space="preserve">Bé ruét m¸t giã </v>
          </cell>
          <cell r="E37">
            <v>1</v>
          </cell>
        </row>
        <row r="38">
          <cell r="C38" t="str">
            <v>GIK004</v>
          </cell>
          <cell r="D38" t="str">
            <v>Hép gio¨ng K2</v>
          </cell>
          <cell r="E38">
            <v>1</v>
          </cell>
        </row>
        <row r="39">
          <cell r="C39" t="str">
            <v>ONX002</v>
          </cell>
          <cell r="D39" t="str">
            <v xml:space="preserve">èng x¶ </v>
          </cell>
          <cell r="E39">
            <v>1</v>
          </cell>
        </row>
        <row r="40">
          <cell r="C40" t="str">
            <v>CUB</v>
          </cell>
          <cell r="D40" t="str">
            <v>Côm tia roa b¬m PT</v>
          </cell>
          <cell r="E40">
            <v>1</v>
          </cell>
        </row>
        <row r="41">
          <cell r="C41" t="str">
            <v>§EM002</v>
          </cell>
          <cell r="D41" t="str">
            <v>§Ò ma r¬</v>
          </cell>
          <cell r="E41">
            <v>1</v>
          </cell>
        </row>
        <row r="42">
          <cell r="C42" t="str">
            <v>DAO</v>
          </cell>
          <cell r="D42" t="str">
            <v>Bé dao</v>
          </cell>
          <cell r="E42">
            <v>2</v>
          </cell>
        </row>
        <row r="43">
          <cell r="C43" t="str">
            <v>LUD001</v>
          </cell>
          <cell r="D43" t="str">
            <v>l­ìi dao</v>
          </cell>
          <cell r="E43">
            <v>5</v>
          </cell>
        </row>
        <row r="44">
          <cell r="C44" t="str">
            <v>LUD002</v>
          </cell>
          <cell r="D44" t="str">
            <v>l­ìi dao</v>
          </cell>
          <cell r="E44">
            <v>5</v>
          </cell>
        </row>
        <row r="45">
          <cell r="C45" t="str">
            <v>LUC002</v>
          </cell>
          <cell r="D45" t="str">
            <v xml:space="preserve">L­ìi c­a s¾t </v>
          </cell>
          <cell r="E45">
            <v>30</v>
          </cell>
        </row>
        <row r="46">
          <cell r="C46" t="str">
            <v>CAS002</v>
          </cell>
          <cell r="D46" t="str">
            <v>cao su non</v>
          </cell>
          <cell r="E46">
            <v>200</v>
          </cell>
        </row>
        <row r="47">
          <cell r="C47" t="str">
            <v>§AC</v>
          </cell>
          <cell r="D47" t="str">
            <v xml:space="preserve">§¸ c¾t </v>
          </cell>
          <cell r="E47">
            <v>50</v>
          </cell>
        </row>
        <row r="48">
          <cell r="C48" t="str">
            <v>MAL</v>
          </cell>
          <cell r="D48" t="str">
            <v>Maly</v>
          </cell>
          <cell r="E48">
            <v>2</v>
          </cell>
        </row>
        <row r="49">
          <cell r="C49" t="str">
            <v>BAB005</v>
          </cell>
          <cell r="D49" t="str">
            <v>B¹c biªn Po</v>
          </cell>
          <cell r="E49">
            <v>6</v>
          </cell>
        </row>
        <row r="50">
          <cell r="C50" t="str">
            <v>XEM002</v>
          </cell>
          <cell r="D50" t="str">
            <v>XÐc m¨ng ®éng c¬</v>
          </cell>
          <cell r="E50">
            <v>6</v>
          </cell>
        </row>
        <row r="51">
          <cell r="C51" t="str">
            <v>§EC</v>
          </cell>
          <cell r="D51" t="str">
            <v>PhÝp hoa khÕ lai b¬m PT</v>
          </cell>
          <cell r="E51">
            <v>1</v>
          </cell>
        </row>
        <row r="52">
          <cell r="D52" t="str">
            <v xml:space="preserve">Xn CB l©m s¶n vµ bao b× </v>
          </cell>
        </row>
        <row r="53">
          <cell r="C53" t="str">
            <v>LOG002</v>
          </cell>
          <cell r="D53" t="str">
            <v>- L« gç c¸p ®iÖn O1700</v>
          </cell>
          <cell r="E53">
            <v>24</v>
          </cell>
        </row>
        <row r="54">
          <cell r="D54" t="str">
            <v>Cty TNHH trÝ tuÖ</v>
          </cell>
        </row>
        <row r="55">
          <cell r="C55" t="str">
            <v>LOG002</v>
          </cell>
          <cell r="D55" t="str">
            <v>- L« gç c¸p ®iÖn O1700</v>
          </cell>
          <cell r="E55">
            <v>24</v>
          </cell>
        </row>
        <row r="56">
          <cell r="C56" t="str">
            <v>LOG003</v>
          </cell>
          <cell r="D56" t="str">
            <v>- L« gç c¸p ®iÖn O 2400</v>
          </cell>
          <cell r="E56">
            <v>20</v>
          </cell>
        </row>
        <row r="57">
          <cell r="D57" t="str">
            <v>XNK Thu t©n</v>
          </cell>
        </row>
        <row r="58">
          <cell r="C58" t="str">
            <v>LOG002</v>
          </cell>
          <cell r="D58" t="str">
            <v>- L« gç c¸p ®iÖn O1700</v>
          </cell>
          <cell r="E58">
            <v>11</v>
          </cell>
        </row>
        <row r="59">
          <cell r="C59" t="str">
            <v>LOG003</v>
          </cell>
          <cell r="D59" t="str">
            <v>- L« gç c¸p ®iÖn O 2400</v>
          </cell>
          <cell r="E59">
            <v>24</v>
          </cell>
        </row>
        <row r="60">
          <cell r="D60" t="str">
            <v xml:space="preserve">Cöa hµng HiÖp Thµnh </v>
          </cell>
        </row>
        <row r="61">
          <cell r="C61" t="str">
            <v>PIS007</v>
          </cell>
          <cell r="D61" t="str">
            <v>-Piston - ¾c - Phe</v>
          </cell>
          <cell r="E61">
            <v>6</v>
          </cell>
        </row>
        <row r="62">
          <cell r="C62" t="str">
            <v>SUP010</v>
          </cell>
          <cell r="D62" t="str">
            <v>- Sup¸p</v>
          </cell>
          <cell r="E62">
            <v>24</v>
          </cell>
        </row>
      </sheetData>
      <sheetData sheetId="1">
        <row r="7">
          <cell r="D7" t="str">
            <v>TAA004</v>
          </cell>
          <cell r="E7">
            <v>1</v>
          </cell>
        </row>
        <row r="8">
          <cell r="D8" t="str">
            <v>BOT</v>
          </cell>
          <cell r="E8">
            <v>1</v>
          </cell>
        </row>
        <row r="9">
          <cell r="D9" t="str">
            <v>VOP001</v>
          </cell>
          <cell r="E9">
            <v>6</v>
          </cell>
        </row>
        <row r="10">
          <cell r="D10" t="str">
            <v>VOP008</v>
          </cell>
          <cell r="E10">
            <v>6</v>
          </cell>
        </row>
        <row r="11">
          <cell r="D11" t="str">
            <v>BAP001</v>
          </cell>
          <cell r="E11">
            <v>1</v>
          </cell>
        </row>
        <row r="12">
          <cell r="D12" t="str">
            <v>BOH001</v>
          </cell>
          <cell r="E12">
            <v>1</v>
          </cell>
        </row>
        <row r="13">
          <cell r="D13" t="str">
            <v>GIK002</v>
          </cell>
          <cell r="E13">
            <v>2</v>
          </cell>
        </row>
        <row r="14">
          <cell r="D14" t="str">
            <v>GIK003</v>
          </cell>
          <cell r="E14">
            <v>2</v>
          </cell>
        </row>
        <row r="15">
          <cell r="D15" t="str">
            <v>MAQ</v>
          </cell>
          <cell r="E15">
            <v>3</v>
          </cell>
        </row>
        <row r="16">
          <cell r="D16" t="str">
            <v>CUR007</v>
          </cell>
          <cell r="E16">
            <v>2</v>
          </cell>
        </row>
        <row r="17">
          <cell r="D17" t="str">
            <v>CUR005</v>
          </cell>
          <cell r="E17">
            <v>1</v>
          </cell>
        </row>
        <row r="19">
          <cell r="D19" t="str">
            <v>CUR002</v>
          </cell>
          <cell r="E19">
            <v>2</v>
          </cell>
        </row>
        <row r="20">
          <cell r="D20" t="str">
            <v>CAS003</v>
          </cell>
          <cell r="E20">
            <v>1</v>
          </cell>
        </row>
        <row r="21">
          <cell r="D21" t="str">
            <v>CAS001</v>
          </cell>
          <cell r="E21">
            <v>1</v>
          </cell>
        </row>
        <row r="22">
          <cell r="D22" t="str">
            <v>ONX001</v>
          </cell>
          <cell r="E22">
            <v>1</v>
          </cell>
        </row>
        <row r="24">
          <cell r="D24" t="str">
            <v>BOH002</v>
          </cell>
          <cell r="E24">
            <v>1</v>
          </cell>
        </row>
        <row r="25">
          <cell r="D25" t="str">
            <v>SUP008</v>
          </cell>
          <cell r="E25">
            <v>12</v>
          </cell>
        </row>
        <row r="26">
          <cell r="D26" t="str">
            <v>SUP009</v>
          </cell>
          <cell r="E26">
            <v>12</v>
          </cell>
        </row>
        <row r="27">
          <cell r="D27" t="str">
            <v>GIC003</v>
          </cell>
          <cell r="E27">
            <v>3</v>
          </cell>
        </row>
        <row r="28">
          <cell r="D28" t="str">
            <v>GIC004</v>
          </cell>
          <cell r="E28">
            <v>3</v>
          </cell>
        </row>
        <row r="29">
          <cell r="D29" t="str">
            <v>VOP006</v>
          </cell>
          <cell r="E29">
            <v>2</v>
          </cell>
        </row>
        <row r="30">
          <cell r="D30" t="str">
            <v>SUP002</v>
          </cell>
          <cell r="E30">
            <v>2</v>
          </cell>
        </row>
        <row r="31">
          <cell r="D31" t="str">
            <v>§U§</v>
          </cell>
          <cell r="E31">
            <v>1</v>
          </cell>
        </row>
        <row r="32">
          <cell r="D32" t="str">
            <v>BAP002</v>
          </cell>
          <cell r="E32">
            <v>1</v>
          </cell>
        </row>
        <row r="33">
          <cell r="D33" t="str">
            <v>BAR006</v>
          </cell>
          <cell r="E33">
            <v>1</v>
          </cell>
        </row>
        <row r="35">
          <cell r="D35" t="str">
            <v>VOP007</v>
          </cell>
          <cell r="E35">
            <v>6</v>
          </cell>
        </row>
        <row r="36">
          <cell r="D36" t="str">
            <v>TAA005</v>
          </cell>
          <cell r="E36">
            <v>1</v>
          </cell>
        </row>
        <row r="37">
          <cell r="D37" t="str">
            <v>0NH</v>
          </cell>
          <cell r="E37">
            <v>1</v>
          </cell>
        </row>
        <row r="38">
          <cell r="D38" t="str">
            <v>ONC</v>
          </cell>
          <cell r="E38">
            <v>1</v>
          </cell>
        </row>
        <row r="39">
          <cell r="D39" t="str">
            <v>XIL008</v>
          </cell>
          <cell r="E39">
            <v>1</v>
          </cell>
        </row>
        <row r="40">
          <cell r="D40" t="str">
            <v>XEM001</v>
          </cell>
          <cell r="E40">
            <v>1</v>
          </cell>
        </row>
        <row r="41">
          <cell r="D41" t="str">
            <v>MAT009</v>
          </cell>
          <cell r="E41">
            <v>1</v>
          </cell>
        </row>
        <row r="42">
          <cell r="D42" t="str">
            <v>GIK001</v>
          </cell>
          <cell r="E42">
            <v>1</v>
          </cell>
        </row>
        <row r="43">
          <cell r="D43" t="str">
            <v>GIK004</v>
          </cell>
          <cell r="E43">
            <v>1</v>
          </cell>
        </row>
        <row r="44">
          <cell r="D44" t="str">
            <v>CUR003</v>
          </cell>
          <cell r="E44">
            <v>1</v>
          </cell>
        </row>
        <row r="46">
          <cell r="D46" t="str">
            <v>CUR004</v>
          </cell>
          <cell r="E46">
            <v>2</v>
          </cell>
        </row>
        <row r="47">
          <cell r="D47" t="str">
            <v>ONX002</v>
          </cell>
          <cell r="E47">
            <v>1</v>
          </cell>
        </row>
        <row r="48">
          <cell r="D48" t="str">
            <v>CUB</v>
          </cell>
          <cell r="E48">
            <v>1</v>
          </cell>
        </row>
        <row r="49">
          <cell r="D49" t="str">
            <v>§EM002</v>
          </cell>
          <cell r="E49">
            <v>1</v>
          </cell>
        </row>
        <row r="50">
          <cell r="D50" t="str">
            <v>MAP002</v>
          </cell>
          <cell r="E50">
            <v>1</v>
          </cell>
        </row>
        <row r="52">
          <cell r="D52" t="str">
            <v>LOD001</v>
          </cell>
          <cell r="E52">
            <v>1</v>
          </cell>
        </row>
        <row r="56">
          <cell r="D56" t="str">
            <v>LOD006</v>
          </cell>
          <cell r="E56">
            <v>20</v>
          </cell>
        </row>
        <row r="57">
          <cell r="D57" t="str">
            <v>LOD007</v>
          </cell>
          <cell r="E57">
            <v>24</v>
          </cell>
        </row>
        <row r="58">
          <cell r="D58" t="str">
            <v>LOD004</v>
          </cell>
          <cell r="E58">
            <v>16</v>
          </cell>
        </row>
        <row r="59">
          <cell r="D59" t="str">
            <v>LON003</v>
          </cell>
          <cell r="E59">
            <v>60</v>
          </cell>
        </row>
        <row r="61">
          <cell r="D61" t="str">
            <v>DAO</v>
          </cell>
          <cell r="E61">
            <v>2</v>
          </cell>
        </row>
        <row r="62">
          <cell r="D62" t="str">
            <v>LUD001</v>
          </cell>
          <cell r="E62">
            <v>5</v>
          </cell>
        </row>
        <row r="63">
          <cell r="D63" t="str">
            <v>LUD002</v>
          </cell>
          <cell r="E63">
            <v>5</v>
          </cell>
        </row>
        <row r="64">
          <cell r="D64" t="str">
            <v>LUC002</v>
          </cell>
          <cell r="E64">
            <v>30</v>
          </cell>
        </row>
        <row r="65">
          <cell r="D65" t="str">
            <v>CAS002</v>
          </cell>
          <cell r="E65">
            <v>200</v>
          </cell>
        </row>
        <row r="66">
          <cell r="D66" t="str">
            <v>§AC</v>
          </cell>
          <cell r="E66">
            <v>50</v>
          </cell>
        </row>
        <row r="67">
          <cell r="D67" t="str">
            <v>MAL</v>
          </cell>
          <cell r="E67">
            <v>2</v>
          </cell>
        </row>
        <row r="69">
          <cell r="D69" t="str">
            <v>LOK007</v>
          </cell>
          <cell r="E69">
            <v>1</v>
          </cell>
        </row>
        <row r="70">
          <cell r="D70" t="str">
            <v>LON008</v>
          </cell>
          <cell r="E70">
            <v>1</v>
          </cell>
        </row>
        <row r="71">
          <cell r="D71" t="str">
            <v>LON005</v>
          </cell>
          <cell r="E71">
            <v>1</v>
          </cell>
        </row>
        <row r="72">
          <cell r="D72" t="str">
            <v>LOD001</v>
          </cell>
          <cell r="E72">
            <v>1</v>
          </cell>
        </row>
        <row r="73">
          <cell r="D73" t="str">
            <v>LOT005</v>
          </cell>
          <cell r="E73">
            <v>2</v>
          </cell>
        </row>
        <row r="74">
          <cell r="D74" t="str">
            <v>LOK001</v>
          </cell>
          <cell r="E74">
            <v>1</v>
          </cell>
        </row>
        <row r="76">
          <cell r="D76" t="str">
            <v>BAB005</v>
          </cell>
          <cell r="E76">
            <v>6</v>
          </cell>
        </row>
        <row r="77">
          <cell r="D77" t="str">
            <v>BAB003</v>
          </cell>
          <cell r="E77">
            <v>1</v>
          </cell>
        </row>
        <row r="78">
          <cell r="D78" t="str">
            <v>GID002</v>
          </cell>
          <cell r="E78">
            <v>1</v>
          </cell>
        </row>
        <row r="79">
          <cell r="D79" t="str">
            <v>GIV002</v>
          </cell>
          <cell r="E79">
            <v>1</v>
          </cell>
        </row>
        <row r="80">
          <cell r="D80" t="str">
            <v>SUP003</v>
          </cell>
          <cell r="E80">
            <v>4</v>
          </cell>
        </row>
        <row r="81">
          <cell r="D81" t="str">
            <v>SUP004</v>
          </cell>
          <cell r="E81">
            <v>8</v>
          </cell>
        </row>
        <row r="82">
          <cell r="D82" t="str">
            <v>SUP005</v>
          </cell>
          <cell r="E82">
            <v>12</v>
          </cell>
        </row>
        <row r="83">
          <cell r="D83" t="str">
            <v>XEM002</v>
          </cell>
          <cell r="E83">
            <v>6</v>
          </cell>
        </row>
        <row r="85">
          <cell r="D85" t="str">
            <v>LOG002</v>
          </cell>
          <cell r="E85">
            <v>59</v>
          </cell>
        </row>
        <row r="86">
          <cell r="D86" t="str">
            <v>LOG003</v>
          </cell>
          <cell r="E86">
            <v>44</v>
          </cell>
        </row>
      </sheetData>
      <sheetData sheetId="2">
        <row r="5">
          <cell r="B5" t="str">
            <v>§AC</v>
          </cell>
          <cell r="C5" t="str">
            <v xml:space="preserve">§¸ c¾t </v>
          </cell>
        </row>
        <row r="6">
          <cell r="B6" t="str">
            <v>§E§</v>
          </cell>
          <cell r="C6" t="str">
            <v>§Ìn ®iÖn tö 24v</v>
          </cell>
          <cell r="D6">
            <v>16</v>
          </cell>
        </row>
        <row r="7">
          <cell r="B7" t="str">
            <v>§EC</v>
          </cell>
          <cell r="C7" t="str">
            <v>PhÝp hoa khÕ lai b¬m PT</v>
          </cell>
        </row>
        <row r="8">
          <cell r="B8" t="str">
            <v>§EM002</v>
          </cell>
          <cell r="C8" t="str">
            <v>§Ò ma r¬</v>
          </cell>
        </row>
        <row r="9">
          <cell r="B9" t="str">
            <v>§EM001</v>
          </cell>
          <cell r="C9" t="str">
            <v>§Ò ma Z¬</v>
          </cell>
          <cell r="D9">
            <v>1</v>
          </cell>
        </row>
        <row r="10">
          <cell r="B10" t="str">
            <v>§ET001</v>
          </cell>
          <cell r="C10" t="str">
            <v xml:space="preserve">§Ìn tiÕt ¸p suÊt h¬i </v>
          </cell>
          <cell r="D10">
            <v>5</v>
          </cell>
        </row>
        <row r="11">
          <cell r="B11" t="str">
            <v>§ET002</v>
          </cell>
          <cell r="C11" t="str">
            <v xml:space="preserve">§Ìn tÝn hiÖu </v>
          </cell>
          <cell r="D11">
            <v>1</v>
          </cell>
        </row>
        <row r="12">
          <cell r="B12" t="str">
            <v>§I§001</v>
          </cell>
          <cell r="C12" t="str">
            <v>§Üa ®Öm m«t¬</v>
          </cell>
          <cell r="D12">
            <v>16</v>
          </cell>
        </row>
        <row r="13">
          <cell r="B13" t="str">
            <v>§I§002</v>
          </cell>
          <cell r="C13" t="str">
            <v>§Üa ®Öm ®ång ( L¸ gèm )</v>
          </cell>
          <cell r="D13">
            <v>200</v>
          </cell>
        </row>
        <row r="14">
          <cell r="B14" t="str">
            <v>§IK001</v>
          </cell>
          <cell r="C14" t="str">
            <v xml:space="preserve">C«ng t¾c ®iÒu khiÓn </v>
          </cell>
          <cell r="D14">
            <v>1</v>
          </cell>
        </row>
        <row r="15">
          <cell r="B15" t="str">
            <v>§IK002</v>
          </cell>
          <cell r="C15" t="str">
            <v xml:space="preserve">C¶m øng ®iÒu khiÓn </v>
          </cell>
          <cell r="D15">
            <v>1</v>
          </cell>
        </row>
        <row r="16">
          <cell r="B16" t="str">
            <v>§IK003</v>
          </cell>
          <cell r="C16" t="str">
            <v xml:space="preserve">C¶m øng ®iÒu khiÓn </v>
          </cell>
          <cell r="D16">
            <v>1</v>
          </cell>
        </row>
        <row r="17">
          <cell r="B17" t="str">
            <v>§IK004</v>
          </cell>
          <cell r="C17" t="str">
            <v xml:space="preserve">Bé ®iÒu khiÓn dïng cho cÈu </v>
          </cell>
          <cell r="D17">
            <v>1</v>
          </cell>
        </row>
        <row r="18">
          <cell r="B18" t="str">
            <v>§U§</v>
          </cell>
          <cell r="C18" t="str">
            <v>§òa ®Èy vßi phun</v>
          </cell>
          <cell r="D18">
            <v>1</v>
          </cell>
        </row>
        <row r="19">
          <cell r="B19" t="str">
            <v>§UV</v>
          </cell>
          <cell r="C19" t="str">
            <v xml:space="preserve">§òa vßi phun </v>
          </cell>
          <cell r="D19">
            <v>3</v>
          </cell>
        </row>
        <row r="20">
          <cell r="B20" t="str">
            <v>ACL</v>
          </cell>
          <cell r="C20" t="str">
            <v xml:space="preserve">¾c l¸i </v>
          </cell>
          <cell r="D20">
            <v>2</v>
          </cell>
        </row>
        <row r="21">
          <cell r="B21" t="str">
            <v>AO§</v>
          </cell>
          <cell r="C21" t="str">
            <v>X¨m bÐc ( ¸o ®ång )</v>
          </cell>
          <cell r="D21">
            <v>10</v>
          </cell>
        </row>
        <row r="22">
          <cell r="B22" t="str">
            <v>BA§001</v>
          </cell>
          <cell r="C22" t="str">
            <v xml:space="preserve">B¹c thau ®u«i biªn </v>
          </cell>
          <cell r="D22">
            <v>1</v>
          </cell>
        </row>
        <row r="23">
          <cell r="B23" t="str">
            <v>BA§002</v>
          </cell>
          <cell r="C23" t="str">
            <v xml:space="preserve">B¹c ®Öm cæ trôc </v>
          </cell>
          <cell r="D23">
            <v>6</v>
          </cell>
        </row>
        <row r="24">
          <cell r="B24" t="str">
            <v>BA§003</v>
          </cell>
          <cell r="C24" t="str">
            <v xml:space="preserve">B¹c ®Öm ®Çu trôc </v>
          </cell>
          <cell r="D24">
            <v>6</v>
          </cell>
        </row>
        <row r="25">
          <cell r="B25" t="str">
            <v>BA§004</v>
          </cell>
          <cell r="C25" t="str">
            <v xml:space="preserve">b¹c ®Çu trôc </v>
          </cell>
          <cell r="D25">
            <v>6</v>
          </cell>
        </row>
        <row r="26">
          <cell r="B26" t="str">
            <v>BAB001</v>
          </cell>
          <cell r="C26" t="str">
            <v xml:space="preserve">B¹c biªn </v>
          </cell>
          <cell r="D26">
            <v>48</v>
          </cell>
        </row>
        <row r="27">
          <cell r="B27" t="str">
            <v>BAB002</v>
          </cell>
          <cell r="C27" t="str">
            <v xml:space="preserve">B¹c biªn </v>
          </cell>
          <cell r="D27">
            <v>12</v>
          </cell>
        </row>
        <row r="28">
          <cell r="B28" t="str">
            <v>BAB003</v>
          </cell>
          <cell r="C28" t="str">
            <v>B¹c biªn Po</v>
          </cell>
          <cell r="D28">
            <v>1</v>
          </cell>
        </row>
        <row r="29">
          <cell r="B29" t="str">
            <v>BAB004</v>
          </cell>
          <cell r="C29" t="str">
            <v>B¹c biªn P2</v>
          </cell>
          <cell r="D29">
            <v>36</v>
          </cell>
        </row>
        <row r="30">
          <cell r="B30" t="str">
            <v>BAB005</v>
          </cell>
          <cell r="C30" t="str">
            <v>B¹c biªn Po</v>
          </cell>
        </row>
        <row r="31">
          <cell r="B31" t="str">
            <v>BAC</v>
          </cell>
          <cell r="C31" t="str">
            <v>Bé b¹c chÝnh</v>
          </cell>
          <cell r="D31">
            <v>1</v>
          </cell>
        </row>
        <row r="32">
          <cell r="B32" t="str">
            <v>BAK001</v>
          </cell>
          <cell r="C32" t="str">
            <v>B¹c khuûu</v>
          </cell>
          <cell r="D32">
            <v>1</v>
          </cell>
        </row>
        <row r="33">
          <cell r="B33" t="str">
            <v>BAK002</v>
          </cell>
          <cell r="C33" t="str">
            <v xml:space="preserve">B¹c khuûu </v>
          </cell>
          <cell r="D33">
            <v>1</v>
          </cell>
        </row>
        <row r="34">
          <cell r="B34" t="str">
            <v>BAK003</v>
          </cell>
          <cell r="C34" t="str">
            <v>B¹c  khuûu</v>
          </cell>
          <cell r="D34">
            <v>1</v>
          </cell>
        </row>
        <row r="35">
          <cell r="B35" t="str">
            <v>BAP001</v>
          </cell>
          <cell r="C35" t="str">
            <v>B¹c palie Po</v>
          </cell>
          <cell r="D35">
            <v>1</v>
          </cell>
        </row>
        <row r="36">
          <cell r="B36" t="str">
            <v>BAP002</v>
          </cell>
          <cell r="C36" t="str">
            <v>B¹c to + nhá puly</v>
          </cell>
          <cell r="D36">
            <v>1</v>
          </cell>
        </row>
        <row r="37">
          <cell r="B37" t="str">
            <v>BAR001</v>
          </cell>
          <cell r="C37" t="str">
            <v xml:space="preserve">B¸nh r¨ng </v>
          </cell>
          <cell r="D37">
            <v>1</v>
          </cell>
        </row>
        <row r="38">
          <cell r="B38" t="str">
            <v>BAR002</v>
          </cell>
          <cell r="C38" t="str">
            <v xml:space="preserve">B¸nh r¨ng </v>
          </cell>
          <cell r="D38">
            <v>4</v>
          </cell>
        </row>
        <row r="39">
          <cell r="B39" t="str">
            <v>BAR003</v>
          </cell>
          <cell r="C39" t="str">
            <v xml:space="preserve">B¸nh r¨ng </v>
          </cell>
          <cell r="D39">
            <v>4</v>
          </cell>
        </row>
        <row r="40">
          <cell r="B40" t="str">
            <v>BAR004</v>
          </cell>
          <cell r="C40" t="str">
            <v xml:space="preserve">B¸nh r¨ng </v>
          </cell>
          <cell r="D40">
            <v>2</v>
          </cell>
        </row>
        <row r="41">
          <cell r="B41" t="str">
            <v>BAR005</v>
          </cell>
          <cell r="C41" t="str">
            <v xml:space="preserve">C¨n b¸nh r¨ng </v>
          </cell>
          <cell r="D41">
            <v>2</v>
          </cell>
        </row>
        <row r="42">
          <cell r="B42" t="str">
            <v>BAR006</v>
          </cell>
          <cell r="C42" t="str">
            <v xml:space="preserve">B¸nh r¨ng liÒn trôc </v>
          </cell>
          <cell r="D42">
            <v>4</v>
          </cell>
        </row>
        <row r="43">
          <cell r="B43" t="str">
            <v>BAR007</v>
          </cell>
          <cell r="C43" t="str">
            <v xml:space="preserve">B¸nh r¨ng liÒn trôc </v>
          </cell>
          <cell r="D43">
            <v>4</v>
          </cell>
        </row>
        <row r="44">
          <cell r="B44" t="str">
            <v>BI§001</v>
          </cell>
          <cell r="C44" t="str">
            <v xml:space="preserve">Bi ®¶o t©m </v>
          </cell>
          <cell r="D44">
            <v>6</v>
          </cell>
        </row>
        <row r="45">
          <cell r="B45" t="str">
            <v>BIC001</v>
          </cell>
          <cell r="C45" t="str">
            <v xml:space="preserve">Bi ch÷ thËp </v>
          </cell>
          <cell r="D45">
            <v>8</v>
          </cell>
        </row>
        <row r="46">
          <cell r="B46" t="str">
            <v>BIC002</v>
          </cell>
          <cell r="C46" t="str">
            <v xml:space="preserve">Bi ch÷ thËp </v>
          </cell>
          <cell r="D46">
            <v>10</v>
          </cell>
        </row>
        <row r="47">
          <cell r="B47" t="str">
            <v>BLM</v>
          </cell>
          <cell r="C47" t="str">
            <v xml:space="preserve">Bloc m¸y </v>
          </cell>
          <cell r="D47">
            <v>1</v>
          </cell>
        </row>
        <row r="48">
          <cell r="B48" t="str">
            <v>BO§001</v>
          </cell>
          <cell r="C48" t="str">
            <v>Bãng ®Ìn 24v</v>
          </cell>
          <cell r="D48">
            <v>500</v>
          </cell>
        </row>
        <row r="49">
          <cell r="B49" t="str">
            <v>BO§002</v>
          </cell>
          <cell r="C49" t="str">
            <v xml:space="preserve">Bãng ®Ìn ®ui dÑt </v>
          </cell>
          <cell r="D49">
            <v>50</v>
          </cell>
        </row>
        <row r="50">
          <cell r="B50" t="str">
            <v>BO§003</v>
          </cell>
          <cell r="C50" t="str">
            <v>Bãng ®Ìn tapl«</v>
          </cell>
          <cell r="D50">
            <v>50</v>
          </cell>
        </row>
        <row r="51">
          <cell r="B51" t="str">
            <v>BOD</v>
          </cell>
          <cell r="C51" t="str">
            <v xml:space="preserve">B¬m dÇu thuû lùc </v>
          </cell>
          <cell r="D51">
            <v>1</v>
          </cell>
        </row>
        <row r="52">
          <cell r="B52" t="str">
            <v>BOH001</v>
          </cell>
          <cell r="C52" t="str">
            <v>Bé h¬i complª</v>
          </cell>
        </row>
        <row r="53">
          <cell r="B53" t="str">
            <v>BOH002</v>
          </cell>
          <cell r="C53" t="str">
            <v xml:space="preserve">Bé h¬i trän bé </v>
          </cell>
        </row>
        <row r="54">
          <cell r="B54" t="str">
            <v>BON001</v>
          </cell>
          <cell r="C54" t="str">
            <v xml:space="preserve">Ruét b¬m n­íc </v>
          </cell>
          <cell r="D54">
            <v>1</v>
          </cell>
        </row>
        <row r="55">
          <cell r="B55" t="str">
            <v>BON002</v>
          </cell>
          <cell r="C55" t="str">
            <v>B¬m NL</v>
          </cell>
          <cell r="D55">
            <v>4</v>
          </cell>
        </row>
        <row r="56">
          <cell r="B56" t="str">
            <v>BON003</v>
          </cell>
          <cell r="C56" t="str">
            <v xml:space="preserve">C¸nh b¬m n­íc biÓn </v>
          </cell>
          <cell r="D56">
            <v>10</v>
          </cell>
        </row>
        <row r="57">
          <cell r="B57" t="str">
            <v>BOT</v>
          </cell>
          <cell r="C57" t="str">
            <v xml:space="preserve">B¬m thuû lùc </v>
          </cell>
          <cell r="D57">
            <v>1</v>
          </cell>
        </row>
        <row r="58">
          <cell r="B58" t="str">
            <v>BUL001</v>
          </cell>
          <cell r="C58" t="str">
            <v>Bulong</v>
          </cell>
          <cell r="D58">
            <v>68</v>
          </cell>
        </row>
        <row r="59">
          <cell r="B59" t="str">
            <v>BUL002</v>
          </cell>
          <cell r="C59" t="str">
            <v>Bulong</v>
          </cell>
          <cell r="D59">
            <v>50</v>
          </cell>
        </row>
        <row r="60">
          <cell r="B60" t="str">
            <v>BUL003</v>
          </cell>
          <cell r="C60" t="str">
            <v>Bulong l­ìi gÇu + Ecu</v>
          </cell>
          <cell r="D60">
            <v>16</v>
          </cell>
        </row>
        <row r="61">
          <cell r="B61" t="str">
            <v>CA§001</v>
          </cell>
          <cell r="C61" t="str">
            <v xml:space="preserve">C¸t ®¨ng cÇu tr­íc </v>
          </cell>
          <cell r="D61">
            <v>1</v>
          </cell>
        </row>
        <row r="62">
          <cell r="B62" t="str">
            <v>CA§002</v>
          </cell>
          <cell r="C62" t="str">
            <v>C¸t ®¨ng cÇu sau</v>
          </cell>
          <cell r="D62">
            <v>1</v>
          </cell>
        </row>
        <row r="63">
          <cell r="B63" t="str">
            <v>CAS002</v>
          </cell>
          <cell r="C63" t="str">
            <v>cao su non</v>
          </cell>
        </row>
        <row r="64">
          <cell r="B64" t="str">
            <v>CAS003</v>
          </cell>
          <cell r="C64" t="str">
            <v xml:space="preserve">Cao su èng hót </v>
          </cell>
        </row>
        <row r="65">
          <cell r="B65" t="str">
            <v>CAS001</v>
          </cell>
          <cell r="C65" t="str">
            <v>Cao su l¸i b¬m PT</v>
          </cell>
          <cell r="D65">
            <v>1</v>
          </cell>
        </row>
        <row r="66">
          <cell r="B66" t="str">
            <v>CHG</v>
          </cell>
          <cell r="C66" t="str">
            <v xml:space="preserve">Chæi g¹t m­a </v>
          </cell>
          <cell r="D66">
            <v>20</v>
          </cell>
        </row>
        <row r="67">
          <cell r="B67" t="str">
            <v>CU§001</v>
          </cell>
          <cell r="C67" t="str">
            <v xml:space="preserve">Cum ®¶o lÖch t©m </v>
          </cell>
          <cell r="D67">
            <v>2</v>
          </cell>
        </row>
        <row r="68">
          <cell r="B68" t="str">
            <v>CU§002</v>
          </cell>
          <cell r="C68" t="str">
            <v xml:space="preserve">Côm ®¶o lÖch t©m </v>
          </cell>
          <cell r="D68">
            <v>2</v>
          </cell>
        </row>
        <row r="69">
          <cell r="B69" t="str">
            <v>CUB</v>
          </cell>
          <cell r="C69" t="str">
            <v>Côm tia roa b¬m PT</v>
          </cell>
        </row>
        <row r="70">
          <cell r="B70" t="str">
            <v>CUC</v>
          </cell>
          <cell r="C70" t="str">
            <v xml:space="preserve">Côm c¾t m¹ch </v>
          </cell>
          <cell r="D70">
            <v>1</v>
          </cell>
        </row>
        <row r="71">
          <cell r="B71" t="str">
            <v>CUR001</v>
          </cell>
          <cell r="C71" t="str">
            <v>Bé d©y ®ai (cua roa)</v>
          </cell>
          <cell r="D71">
            <v>4</v>
          </cell>
        </row>
        <row r="72">
          <cell r="B72" t="str">
            <v>CUR002</v>
          </cell>
          <cell r="C72" t="str">
            <v>D©y cua roa</v>
          </cell>
          <cell r="D72">
            <v>2</v>
          </cell>
        </row>
        <row r="73">
          <cell r="B73" t="str">
            <v>CUR003</v>
          </cell>
          <cell r="C73" t="str">
            <v xml:space="preserve">D©y cua roa m¸y ph¸t </v>
          </cell>
          <cell r="D73">
            <v>1</v>
          </cell>
        </row>
        <row r="74">
          <cell r="B74" t="str">
            <v>CUR004</v>
          </cell>
          <cell r="C74" t="str">
            <v xml:space="preserve">D©y cua roa m¸y ph¸t </v>
          </cell>
          <cell r="D74">
            <v>2</v>
          </cell>
        </row>
        <row r="75">
          <cell r="B75" t="str">
            <v>CUR005</v>
          </cell>
          <cell r="C75" t="str">
            <v xml:space="preserve">D©y cua roa b¬m n­íc </v>
          </cell>
          <cell r="D75">
            <v>1</v>
          </cell>
        </row>
        <row r="76">
          <cell r="B76" t="str">
            <v>CUR006</v>
          </cell>
          <cell r="C76" t="str">
            <v>D©y cua roa qu¹t giã</v>
          </cell>
          <cell r="D76">
            <v>2</v>
          </cell>
        </row>
        <row r="77">
          <cell r="B77" t="str">
            <v>CUR007</v>
          </cell>
          <cell r="C77" t="str">
            <v xml:space="preserve">Cua roa c¸nh qu¹t </v>
          </cell>
        </row>
        <row r="78">
          <cell r="B78" t="str">
            <v>DAB</v>
          </cell>
          <cell r="C78" t="str">
            <v xml:space="preserve">m¸t dÇu b«i tr¬n </v>
          </cell>
          <cell r="D78">
            <v>3</v>
          </cell>
        </row>
        <row r="79">
          <cell r="B79" t="str">
            <v>DAO</v>
          </cell>
          <cell r="C79" t="str">
            <v>Bé dao</v>
          </cell>
        </row>
        <row r="80">
          <cell r="B80" t="str">
            <v>ECU</v>
          </cell>
          <cell r="C80" t="str">
            <v>Ecu</v>
          </cell>
          <cell r="D80">
            <v>50</v>
          </cell>
        </row>
        <row r="81">
          <cell r="B81" t="str">
            <v>GAL001</v>
          </cell>
          <cell r="C81" t="str">
            <v xml:space="preserve">ga lª tú </v>
          </cell>
          <cell r="D81">
            <v>8</v>
          </cell>
        </row>
        <row r="82">
          <cell r="B82" t="str">
            <v>GAL002</v>
          </cell>
          <cell r="C82" t="str">
            <v>Ga lª</v>
          </cell>
          <cell r="D82">
            <v>10</v>
          </cell>
        </row>
        <row r="83">
          <cell r="B83" t="str">
            <v>GAL003</v>
          </cell>
          <cell r="C83" t="str">
            <v>Galª xe ñi</v>
          </cell>
          <cell r="D83">
            <v>1</v>
          </cell>
        </row>
        <row r="84">
          <cell r="B84" t="str">
            <v>GAL004</v>
          </cell>
          <cell r="C84" t="str">
            <v xml:space="preserve">Galª ®ì b¸nh xÝch </v>
          </cell>
          <cell r="D84">
            <v>4</v>
          </cell>
        </row>
        <row r="85">
          <cell r="B85" t="str">
            <v>GAL005</v>
          </cell>
          <cell r="C85" t="str">
            <v>Vá ga lª m¸y xóc</v>
          </cell>
          <cell r="D85">
            <v>3</v>
          </cell>
        </row>
        <row r="86">
          <cell r="B86" t="str">
            <v>GAX</v>
          </cell>
          <cell r="C86" t="str">
            <v xml:space="preserve">Gãc gÇu xóc </v>
          </cell>
          <cell r="D86">
            <v>4</v>
          </cell>
        </row>
        <row r="87">
          <cell r="B87" t="str">
            <v>GIC001</v>
          </cell>
          <cell r="C87" t="str">
            <v xml:space="preserve">Gio¨ng ch¾n n­íc cao su </v>
          </cell>
          <cell r="D87">
            <v>12</v>
          </cell>
        </row>
        <row r="88">
          <cell r="B88" t="str">
            <v>GIC002</v>
          </cell>
          <cell r="C88" t="str">
            <v>Gio¨ng cacte</v>
          </cell>
          <cell r="D88">
            <v>1</v>
          </cell>
        </row>
        <row r="89">
          <cell r="B89" t="str">
            <v>GIC003</v>
          </cell>
          <cell r="C89" t="str">
            <v xml:space="preserve">khung nh«m giµn cß </v>
          </cell>
        </row>
        <row r="90">
          <cell r="B90" t="str">
            <v>GIC004</v>
          </cell>
          <cell r="C90" t="str">
            <v xml:space="preserve">Trôc giµn cß </v>
          </cell>
        </row>
        <row r="91">
          <cell r="B91" t="str">
            <v>GID001</v>
          </cell>
          <cell r="C91" t="str">
            <v xml:space="preserve">Hép gio¨ng d­íi </v>
          </cell>
          <cell r="D91">
            <v>3</v>
          </cell>
        </row>
        <row r="92">
          <cell r="B92" t="str">
            <v>GID002</v>
          </cell>
          <cell r="C92" t="str">
            <v xml:space="preserve">Hép gio¨ng d­íi </v>
          </cell>
          <cell r="D92">
            <v>1</v>
          </cell>
        </row>
        <row r="93">
          <cell r="B93" t="str">
            <v>GID003</v>
          </cell>
          <cell r="C93" t="str">
            <v xml:space="preserve">Hép gio¨ng d­íi </v>
          </cell>
          <cell r="D93">
            <v>3</v>
          </cell>
        </row>
        <row r="94">
          <cell r="B94" t="str">
            <v>GID004</v>
          </cell>
          <cell r="C94" t="str">
            <v xml:space="preserve">Hép gio¨ng d­íi </v>
          </cell>
          <cell r="D94">
            <v>2</v>
          </cell>
        </row>
        <row r="95">
          <cell r="B95" t="str">
            <v>GID005</v>
          </cell>
          <cell r="C95" t="str">
            <v xml:space="preserve">Hép gio¨ng d­íi </v>
          </cell>
        </row>
        <row r="96">
          <cell r="B96" t="str">
            <v>GIK001</v>
          </cell>
          <cell r="C96" t="str">
            <v>Hép gio¨ng K1</v>
          </cell>
          <cell r="D96">
            <v>1</v>
          </cell>
        </row>
        <row r="97">
          <cell r="B97" t="str">
            <v>GIK002</v>
          </cell>
          <cell r="C97" t="str">
            <v>Hép gio¨ng ®éng c¬ K2</v>
          </cell>
        </row>
        <row r="98">
          <cell r="B98" t="str">
            <v>GIK003</v>
          </cell>
          <cell r="C98" t="str">
            <v>Hép gio¨ng ®éng c¬ K1</v>
          </cell>
        </row>
        <row r="99">
          <cell r="B99" t="str">
            <v>GIK004</v>
          </cell>
          <cell r="C99" t="str">
            <v>Hép gio¨ng K2</v>
          </cell>
        </row>
        <row r="100">
          <cell r="B100" t="str">
            <v>GIM001</v>
          </cell>
          <cell r="C100" t="str">
            <v xml:space="preserve">Bé gio¨ng m¸y </v>
          </cell>
          <cell r="D100">
            <v>1</v>
          </cell>
        </row>
        <row r="101">
          <cell r="B101" t="str">
            <v>GIM002</v>
          </cell>
          <cell r="C101" t="str">
            <v xml:space="preserve">Gio¨ng mÆt m¸y </v>
          </cell>
          <cell r="D101">
            <v>1</v>
          </cell>
        </row>
        <row r="102">
          <cell r="B102" t="str">
            <v>GIN</v>
          </cell>
          <cell r="C102" t="str">
            <v>Bé gi÷ nhiÖt 30'</v>
          </cell>
          <cell r="D102">
            <v>2</v>
          </cell>
        </row>
        <row r="103">
          <cell r="B103" t="str">
            <v>GIO001</v>
          </cell>
          <cell r="C103" t="str">
            <v xml:space="preserve">Gio¨ng </v>
          </cell>
          <cell r="D103">
            <v>1</v>
          </cell>
        </row>
        <row r="104">
          <cell r="B104" t="str">
            <v>GIO002</v>
          </cell>
          <cell r="C104" t="str">
            <v>Gio¨ng</v>
          </cell>
          <cell r="D104">
            <v>1</v>
          </cell>
        </row>
        <row r="105">
          <cell r="B105" t="str">
            <v>GIO003</v>
          </cell>
          <cell r="C105" t="str">
            <v xml:space="preserve">Bé gio¨ng </v>
          </cell>
          <cell r="D105">
            <v>4</v>
          </cell>
        </row>
        <row r="106">
          <cell r="B106" t="str">
            <v>GIO004</v>
          </cell>
          <cell r="C106" t="str">
            <v xml:space="preserve">Gio¨ng </v>
          </cell>
          <cell r="D106">
            <v>6</v>
          </cell>
        </row>
        <row r="107">
          <cell r="B107" t="str">
            <v>GIP</v>
          </cell>
          <cell r="C107" t="str">
            <v xml:space="preserve">Gio¨ng phít ch¾n dÇu </v>
          </cell>
          <cell r="D107">
            <v>10</v>
          </cell>
        </row>
        <row r="108">
          <cell r="B108" t="str">
            <v>GIQ001</v>
          </cell>
          <cell r="C108" t="str">
            <v xml:space="preserve">Gio¨ng quy l¸t </v>
          </cell>
          <cell r="D108">
            <v>6</v>
          </cell>
        </row>
        <row r="109">
          <cell r="B109" t="str">
            <v>GIQ002</v>
          </cell>
          <cell r="C109" t="str">
            <v xml:space="preserve">Gio¨ng quy l¸t </v>
          </cell>
          <cell r="D109">
            <v>2</v>
          </cell>
        </row>
        <row r="110">
          <cell r="B110" t="str">
            <v>GIT001</v>
          </cell>
          <cell r="C110" t="str">
            <v xml:space="preserve">Bé gio¨ng t¨ng ¸p </v>
          </cell>
          <cell r="D110">
            <v>1</v>
          </cell>
        </row>
        <row r="111">
          <cell r="B111" t="str">
            <v>GIT002</v>
          </cell>
          <cell r="C111" t="str">
            <v xml:space="preserve">Hép gio¨ng trªn </v>
          </cell>
          <cell r="D111">
            <v>2</v>
          </cell>
        </row>
        <row r="112">
          <cell r="B112" t="str">
            <v>GIT003</v>
          </cell>
          <cell r="C112" t="str">
            <v>Hép gio¨ng trªn</v>
          </cell>
          <cell r="D112">
            <v>2</v>
          </cell>
        </row>
        <row r="113">
          <cell r="B113" t="str">
            <v>GIT004</v>
          </cell>
          <cell r="C113" t="str">
            <v>Hép gio¨ng trªn</v>
          </cell>
          <cell r="D113">
            <v>1</v>
          </cell>
        </row>
        <row r="114">
          <cell r="B114" t="str">
            <v>GIT005</v>
          </cell>
          <cell r="C114" t="str">
            <v>Hép gio¨ng trßn</v>
          </cell>
          <cell r="D114">
            <v>1</v>
          </cell>
        </row>
        <row r="115">
          <cell r="B115" t="str">
            <v>GIT006</v>
          </cell>
          <cell r="C115" t="str">
            <v>Hép gio¨ng trßn</v>
          </cell>
          <cell r="D115">
            <v>1</v>
          </cell>
        </row>
        <row r="116">
          <cell r="B116" t="str">
            <v>GIV001</v>
          </cell>
          <cell r="C116" t="str">
            <v>Gio¨ng vßi phun</v>
          </cell>
          <cell r="D116">
            <v>3</v>
          </cell>
        </row>
        <row r="117">
          <cell r="B117" t="str">
            <v>GIV002</v>
          </cell>
          <cell r="C117" t="str">
            <v xml:space="preserve">Hép gio¨ng van ®i sè </v>
          </cell>
          <cell r="D117">
            <v>1</v>
          </cell>
        </row>
        <row r="118">
          <cell r="B118" t="str">
            <v>KEC</v>
          </cell>
          <cell r="C118" t="str">
            <v xml:space="preserve">KÏm chèng ¨n mßn </v>
          </cell>
          <cell r="D118">
            <v>12</v>
          </cell>
        </row>
        <row r="119">
          <cell r="B119" t="str">
            <v>KEN</v>
          </cell>
          <cell r="C119" t="str">
            <v>KÐt nhít</v>
          </cell>
        </row>
        <row r="120">
          <cell r="B120" t="str">
            <v>KHN</v>
          </cell>
          <cell r="C120" t="str">
            <v xml:space="preserve">Khíp nèi ch÷ thËp </v>
          </cell>
          <cell r="D120">
            <v>4</v>
          </cell>
        </row>
        <row r="121">
          <cell r="B121" t="str">
            <v>KIP001</v>
          </cell>
          <cell r="C121" t="str">
            <v>Kim phun</v>
          </cell>
          <cell r="D121">
            <v>6</v>
          </cell>
        </row>
        <row r="122">
          <cell r="B122" t="str">
            <v>KIP002</v>
          </cell>
          <cell r="C122" t="str">
            <v>Bé ruét kim phun</v>
          </cell>
          <cell r="D122">
            <v>6</v>
          </cell>
        </row>
        <row r="123">
          <cell r="B123" t="str">
            <v>KIP003</v>
          </cell>
          <cell r="C123" t="str">
            <v>Cèc kim phun</v>
          </cell>
          <cell r="D123">
            <v>6</v>
          </cell>
        </row>
        <row r="124">
          <cell r="B124" t="str">
            <v>KIP004</v>
          </cell>
          <cell r="C124" t="str">
            <v>§Çu kim phun</v>
          </cell>
          <cell r="D124">
            <v>25</v>
          </cell>
        </row>
        <row r="125">
          <cell r="B125" t="str">
            <v>KUQ</v>
          </cell>
          <cell r="C125" t="str">
            <v>Khung quyn t¬</v>
          </cell>
          <cell r="D125">
            <v>1</v>
          </cell>
        </row>
        <row r="126">
          <cell r="B126" t="str">
            <v>LOC001</v>
          </cell>
          <cell r="C126" t="str">
            <v xml:space="preserve">Läc </v>
          </cell>
          <cell r="D126">
            <v>9</v>
          </cell>
        </row>
        <row r="127">
          <cell r="B127" t="str">
            <v>LOC002</v>
          </cell>
          <cell r="C127" t="str">
            <v xml:space="preserve">Më läc </v>
          </cell>
          <cell r="D127">
            <v>18</v>
          </cell>
        </row>
        <row r="128">
          <cell r="B128" t="str">
            <v>LOD001</v>
          </cell>
          <cell r="C128" t="str">
            <v xml:space="preserve">Läc dÇu thuû lùc </v>
          </cell>
          <cell r="D128">
            <v>5</v>
          </cell>
        </row>
        <row r="129">
          <cell r="B129" t="str">
            <v>LOD002</v>
          </cell>
          <cell r="C129" t="str">
            <v xml:space="preserve">Läc dÇu </v>
          </cell>
          <cell r="D129">
            <v>11</v>
          </cell>
        </row>
        <row r="130">
          <cell r="B130" t="str">
            <v>LOD003</v>
          </cell>
          <cell r="C130" t="str">
            <v xml:space="preserve">Läc dÇu </v>
          </cell>
          <cell r="D130">
            <v>10</v>
          </cell>
        </row>
        <row r="131">
          <cell r="B131" t="str">
            <v>LOD004</v>
          </cell>
          <cell r="C131" t="str">
            <v xml:space="preserve">Läc dÇu </v>
          </cell>
          <cell r="D131">
            <v>21</v>
          </cell>
        </row>
        <row r="132">
          <cell r="B132" t="str">
            <v>LOD005</v>
          </cell>
          <cell r="C132" t="str">
            <v xml:space="preserve">Läc dÇu chuyÓn ®éng </v>
          </cell>
          <cell r="D132">
            <v>6</v>
          </cell>
        </row>
        <row r="133">
          <cell r="B133" t="str">
            <v>LOD006</v>
          </cell>
          <cell r="C133" t="str">
            <v>Phin läc dÇu</v>
          </cell>
        </row>
        <row r="134">
          <cell r="B134" t="str">
            <v>LOD007</v>
          </cell>
          <cell r="C134" t="str">
            <v>Läc dÇu</v>
          </cell>
        </row>
        <row r="135">
          <cell r="B135" t="str">
            <v>LOD008</v>
          </cell>
          <cell r="C135" t="str">
            <v>läc dÇu</v>
          </cell>
        </row>
        <row r="136">
          <cell r="B136" t="str">
            <v>LOD009</v>
          </cell>
          <cell r="C136" t="str">
            <v>Läc dÇu</v>
          </cell>
        </row>
        <row r="137">
          <cell r="B137" t="str">
            <v>LOD010</v>
          </cell>
          <cell r="C137" t="str">
            <v>Läc dÇu</v>
          </cell>
        </row>
        <row r="138">
          <cell r="B138" t="str">
            <v>LOD011</v>
          </cell>
          <cell r="C138" t="str">
            <v>Läc dÇu</v>
          </cell>
        </row>
        <row r="139">
          <cell r="B139" t="str">
            <v>LOG001</v>
          </cell>
          <cell r="C139" t="str">
            <v>L« gç quÊn c/®iÖn O 1800</v>
          </cell>
          <cell r="D139">
            <v>6</v>
          </cell>
        </row>
        <row r="140">
          <cell r="B140" t="str">
            <v>LOG002</v>
          </cell>
          <cell r="C140" t="str">
            <v>- L« gç c¸p ®iÖn O1700</v>
          </cell>
        </row>
        <row r="141">
          <cell r="B141" t="str">
            <v>LOG002</v>
          </cell>
          <cell r="C141" t="str">
            <v>- L« gç c¸p ®iÖn O1700</v>
          </cell>
        </row>
        <row r="142">
          <cell r="B142" t="str">
            <v>LOG002</v>
          </cell>
          <cell r="C142" t="str">
            <v>- L« gç c¸p ®iÖn O1700</v>
          </cell>
        </row>
        <row r="143">
          <cell r="B143" t="str">
            <v>LOG003</v>
          </cell>
          <cell r="C143" t="str">
            <v>- L« gç c¸p ®iÖn O 2400</v>
          </cell>
        </row>
        <row r="144">
          <cell r="B144" t="str">
            <v>LOG003</v>
          </cell>
          <cell r="C144" t="str">
            <v>- L« gç c¸p ®iÖn O 2400</v>
          </cell>
        </row>
        <row r="145">
          <cell r="B145" t="str">
            <v>LOK001</v>
          </cell>
          <cell r="C145" t="str">
            <v xml:space="preserve">Läc khÝ </v>
          </cell>
          <cell r="D145">
            <v>1</v>
          </cell>
        </row>
        <row r="146">
          <cell r="B146" t="str">
            <v>LOK002</v>
          </cell>
          <cell r="C146" t="str">
            <v xml:space="preserve">Läc khÝ </v>
          </cell>
          <cell r="D146">
            <v>1</v>
          </cell>
        </row>
        <row r="147">
          <cell r="B147" t="str">
            <v>LOK003</v>
          </cell>
          <cell r="C147" t="str">
            <v xml:space="preserve">Läc khÝ </v>
          </cell>
          <cell r="D147">
            <v>16</v>
          </cell>
        </row>
        <row r="148">
          <cell r="B148" t="str">
            <v>LOK004</v>
          </cell>
          <cell r="C148" t="str">
            <v xml:space="preserve">Läc khÝ </v>
          </cell>
          <cell r="D148">
            <v>4</v>
          </cell>
        </row>
        <row r="149">
          <cell r="B149" t="str">
            <v>LOK005</v>
          </cell>
          <cell r="C149" t="str">
            <v xml:space="preserve">Läc khÝ </v>
          </cell>
          <cell r="D149">
            <v>1</v>
          </cell>
        </row>
        <row r="150">
          <cell r="B150" t="str">
            <v>LOK006</v>
          </cell>
          <cell r="C150" t="str">
            <v xml:space="preserve">Läc khÝ </v>
          </cell>
          <cell r="D150">
            <v>1</v>
          </cell>
        </row>
        <row r="151">
          <cell r="B151" t="str">
            <v>LOK007</v>
          </cell>
          <cell r="C151" t="str">
            <v xml:space="preserve">Läc khÝ </v>
          </cell>
          <cell r="D151">
            <v>1</v>
          </cell>
        </row>
        <row r="152">
          <cell r="B152" t="str">
            <v>LOK008</v>
          </cell>
          <cell r="C152" t="str">
            <v xml:space="preserve">Läc khÝ </v>
          </cell>
          <cell r="D152">
            <v>2</v>
          </cell>
        </row>
        <row r="153">
          <cell r="B153" t="str">
            <v>LOK009</v>
          </cell>
          <cell r="C153" t="str">
            <v xml:space="preserve">Läc khÝ </v>
          </cell>
          <cell r="D153">
            <v>1</v>
          </cell>
        </row>
        <row r="154">
          <cell r="B154" t="str">
            <v>LOK010</v>
          </cell>
          <cell r="C154" t="str">
            <v xml:space="preserve">Läc khÝ </v>
          </cell>
          <cell r="D154">
            <v>1</v>
          </cell>
        </row>
        <row r="155">
          <cell r="B155" t="str">
            <v>LOK011</v>
          </cell>
          <cell r="C155" t="str">
            <v xml:space="preserve">Läc khÝ </v>
          </cell>
          <cell r="D155">
            <v>1</v>
          </cell>
        </row>
        <row r="156">
          <cell r="B156" t="str">
            <v>LOK012</v>
          </cell>
          <cell r="C156" t="str">
            <v xml:space="preserve">Bé läc khÝ </v>
          </cell>
          <cell r="D156">
            <v>1</v>
          </cell>
        </row>
        <row r="157">
          <cell r="B157" t="str">
            <v>LOK013</v>
          </cell>
          <cell r="C157" t="str">
            <v xml:space="preserve">Lâi läc khÝ </v>
          </cell>
          <cell r="D157">
            <v>17</v>
          </cell>
        </row>
        <row r="158">
          <cell r="B158" t="str">
            <v>LOK014</v>
          </cell>
          <cell r="C158" t="str">
            <v>Läc KL vßi phun</v>
          </cell>
          <cell r="D158">
            <v>150</v>
          </cell>
        </row>
        <row r="159">
          <cell r="B159" t="str">
            <v>LOK015</v>
          </cell>
          <cell r="C159" t="str">
            <v xml:space="preserve">läc khÝ </v>
          </cell>
        </row>
        <row r="160">
          <cell r="B160" t="str">
            <v>LOK016</v>
          </cell>
          <cell r="C160" t="str">
            <v xml:space="preserve">läc khÝ </v>
          </cell>
        </row>
        <row r="161">
          <cell r="B161" t="str">
            <v>LOK017</v>
          </cell>
          <cell r="C161" t="str">
            <v xml:space="preserve">läc khÝ </v>
          </cell>
        </row>
        <row r="162">
          <cell r="B162" t="str">
            <v>LOK018</v>
          </cell>
          <cell r="C162" t="str">
            <v xml:space="preserve">Läc khÝ </v>
          </cell>
        </row>
        <row r="163">
          <cell r="B163" t="str">
            <v>LON001</v>
          </cell>
          <cell r="C163" t="str">
            <v>Läc n­íc</v>
          </cell>
          <cell r="D163">
            <v>12</v>
          </cell>
        </row>
        <row r="164">
          <cell r="B164" t="str">
            <v>LON002</v>
          </cell>
          <cell r="C164" t="str">
            <v xml:space="preserve">Läc n­íc </v>
          </cell>
          <cell r="D164">
            <v>1</v>
          </cell>
        </row>
        <row r="165">
          <cell r="B165" t="str">
            <v>LON003</v>
          </cell>
          <cell r="C165" t="str">
            <v>Läc NL</v>
          </cell>
          <cell r="D165">
            <v>258</v>
          </cell>
        </row>
        <row r="166">
          <cell r="B166" t="str">
            <v>LON004</v>
          </cell>
          <cell r="C166" t="str">
            <v>Läc NL</v>
          </cell>
          <cell r="D166">
            <v>5</v>
          </cell>
        </row>
        <row r="167">
          <cell r="B167" t="str">
            <v>LON005</v>
          </cell>
          <cell r="C167" t="str">
            <v>BÇu läc NL</v>
          </cell>
          <cell r="D167">
            <v>1</v>
          </cell>
        </row>
        <row r="168">
          <cell r="B168" t="str">
            <v>LON006</v>
          </cell>
          <cell r="C168" t="str">
            <v>Phin läc NL</v>
          </cell>
        </row>
        <row r="169">
          <cell r="B169" t="str">
            <v>LON007</v>
          </cell>
          <cell r="C169" t="str">
            <v>Phin läc nhít</v>
          </cell>
        </row>
        <row r="170">
          <cell r="B170" t="str">
            <v>LON008</v>
          </cell>
          <cell r="C170" t="str">
            <v>Phin läc NL</v>
          </cell>
        </row>
        <row r="171">
          <cell r="B171" t="str">
            <v>LON009</v>
          </cell>
          <cell r="C171" t="str">
            <v>Läc NL</v>
          </cell>
        </row>
        <row r="172">
          <cell r="B172" t="str">
            <v>LON010</v>
          </cell>
          <cell r="C172" t="str">
            <v>Läc NL</v>
          </cell>
        </row>
        <row r="173">
          <cell r="B173" t="str">
            <v>LON011</v>
          </cell>
          <cell r="C173" t="str">
            <v>Läc NL</v>
          </cell>
        </row>
        <row r="174">
          <cell r="B174" t="str">
            <v>LON012</v>
          </cell>
          <cell r="C174" t="str">
            <v>Läc NL</v>
          </cell>
        </row>
        <row r="175">
          <cell r="B175" t="str">
            <v>LOT001</v>
          </cell>
          <cell r="C175" t="str">
            <v xml:space="preserve">Läc Thuû lùc </v>
          </cell>
          <cell r="D175">
            <v>2</v>
          </cell>
        </row>
        <row r="176">
          <cell r="B176" t="str">
            <v>LOT002</v>
          </cell>
          <cell r="C176" t="str">
            <v xml:space="preserve">Läc thuû lùc </v>
          </cell>
          <cell r="D176">
            <v>2</v>
          </cell>
        </row>
        <row r="177">
          <cell r="B177" t="str">
            <v>LOT003</v>
          </cell>
          <cell r="C177" t="str">
            <v xml:space="preserve">Läc Thuû lùc </v>
          </cell>
          <cell r="D177">
            <v>8</v>
          </cell>
        </row>
        <row r="178">
          <cell r="B178" t="str">
            <v>LOT004</v>
          </cell>
          <cell r="C178" t="str">
            <v xml:space="preserve">Läc thuû lùc </v>
          </cell>
          <cell r="D178">
            <v>7</v>
          </cell>
        </row>
        <row r="179">
          <cell r="B179" t="str">
            <v>LOT005</v>
          </cell>
          <cell r="C179" t="str">
            <v xml:space="preserve">Läc thuû lùc </v>
          </cell>
          <cell r="D179">
            <v>5</v>
          </cell>
        </row>
        <row r="180">
          <cell r="B180" t="str">
            <v>LOT006</v>
          </cell>
          <cell r="C180" t="str">
            <v>Läc thuû lùc</v>
          </cell>
        </row>
        <row r="181">
          <cell r="B181" t="str">
            <v>LUC001</v>
          </cell>
          <cell r="C181" t="str">
            <v xml:space="preserve">L­ìi c¾t g¹ch </v>
          </cell>
          <cell r="D181">
            <v>1</v>
          </cell>
        </row>
        <row r="182">
          <cell r="B182" t="str">
            <v>LUC002</v>
          </cell>
          <cell r="C182" t="str">
            <v xml:space="preserve">L­ìi c­a s¾t </v>
          </cell>
        </row>
        <row r="183">
          <cell r="B183" t="str">
            <v>LUD001</v>
          </cell>
          <cell r="C183" t="str">
            <v>l­ìi dao</v>
          </cell>
        </row>
        <row r="184">
          <cell r="B184" t="str">
            <v>LUD002</v>
          </cell>
          <cell r="C184" t="str">
            <v>l­ìi dao</v>
          </cell>
        </row>
        <row r="185">
          <cell r="B185" t="str">
            <v>MAL</v>
          </cell>
          <cell r="C185" t="str">
            <v>Maly</v>
          </cell>
        </row>
        <row r="186">
          <cell r="B186" t="str">
            <v>MAN001</v>
          </cell>
          <cell r="C186" t="str">
            <v xml:space="preserve">M¸y nghiÒn ®¸ </v>
          </cell>
          <cell r="D186">
            <v>3</v>
          </cell>
        </row>
        <row r="187">
          <cell r="B187" t="str">
            <v>MAN002</v>
          </cell>
          <cell r="C187" t="str">
            <v>M¸y nghiÒn ®¸</v>
          </cell>
          <cell r="D187">
            <v>1</v>
          </cell>
        </row>
        <row r="188">
          <cell r="B188" t="str">
            <v>MAN003</v>
          </cell>
          <cell r="C188" t="str">
            <v xml:space="preserve">M¾t nèi xÝch </v>
          </cell>
          <cell r="D188">
            <v>2</v>
          </cell>
        </row>
        <row r="189">
          <cell r="B189" t="str">
            <v>MAP001</v>
          </cell>
          <cell r="C189" t="str">
            <v xml:space="preserve">M¸ phanh </v>
          </cell>
          <cell r="D189">
            <v>48</v>
          </cell>
        </row>
        <row r="190">
          <cell r="B190" t="str">
            <v>MAP002</v>
          </cell>
          <cell r="C190" t="str">
            <v xml:space="preserve">M¸y ph¸t ®iÖn </v>
          </cell>
          <cell r="D190">
            <v>1</v>
          </cell>
        </row>
        <row r="191">
          <cell r="B191" t="str">
            <v>MAQ</v>
          </cell>
          <cell r="C191" t="str">
            <v>MÆt quy l¸t complª</v>
          </cell>
        </row>
        <row r="192">
          <cell r="B192" t="str">
            <v>MAT001</v>
          </cell>
          <cell r="C192" t="str">
            <v xml:space="preserve">Dung dÞch lµm m¸t </v>
          </cell>
          <cell r="D192">
            <v>4</v>
          </cell>
        </row>
        <row r="193">
          <cell r="B193" t="str">
            <v>MAT002</v>
          </cell>
          <cell r="C193" t="str">
            <v xml:space="preserve">Thïng n­íc lµm m¸t </v>
          </cell>
          <cell r="D193">
            <v>1</v>
          </cell>
        </row>
        <row r="194">
          <cell r="B194" t="str">
            <v>MAT003</v>
          </cell>
          <cell r="C194" t="str">
            <v xml:space="preserve">N­íc lµm m¸t </v>
          </cell>
          <cell r="D194">
            <v>2</v>
          </cell>
        </row>
        <row r="195">
          <cell r="B195" t="str">
            <v>MAT004</v>
          </cell>
          <cell r="C195" t="str">
            <v xml:space="preserve">N­íc lµm m¸t </v>
          </cell>
          <cell r="D195">
            <v>4</v>
          </cell>
        </row>
        <row r="196">
          <cell r="B196" t="str">
            <v>MAT005</v>
          </cell>
          <cell r="C196" t="str">
            <v xml:space="preserve">N­íc lµm m¸t </v>
          </cell>
          <cell r="D196">
            <v>2</v>
          </cell>
        </row>
        <row r="197">
          <cell r="B197" t="str">
            <v>MAT006</v>
          </cell>
          <cell r="C197" t="str">
            <v xml:space="preserve">N­íc lµm m¸t </v>
          </cell>
          <cell r="D197">
            <v>3</v>
          </cell>
        </row>
        <row r="198">
          <cell r="B198" t="str">
            <v>MAT007</v>
          </cell>
          <cell r="C198" t="str">
            <v xml:space="preserve">N­íc lµm m¸t </v>
          </cell>
          <cell r="D198">
            <v>6</v>
          </cell>
        </row>
        <row r="199">
          <cell r="B199" t="str">
            <v>MAT008</v>
          </cell>
          <cell r="C199" t="str">
            <v>Bé ruét lµm m¸t</v>
          </cell>
          <cell r="D199">
            <v>6</v>
          </cell>
        </row>
        <row r="200">
          <cell r="B200" t="str">
            <v>MAT009</v>
          </cell>
          <cell r="C200" t="str">
            <v xml:space="preserve">Bé ruét m¸t giã </v>
          </cell>
        </row>
        <row r="201">
          <cell r="B201" t="str">
            <v>MOB</v>
          </cell>
          <cell r="C201" t="str">
            <v>M« bin</v>
          </cell>
          <cell r="D201">
            <v>10</v>
          </cell>
        </row>
        <row r="202">
          <cell r="B202" t="str">
            <v>MOT001</v>
          </cell>
          <cell r="C202" t="str">
            <v xml:space="preserve">M«t¬ thuû lùc </v>
          </cell>
          <cell r="D202">
            <v>1</v>
          </cell>
        </row>
        <row r="203">
          <cell r="B203" t="str">
            <v>MOT002</v>
          </cell>
          <cell r="C203" t="str">
            <v xml:space="preserve">M« t¬ thuû lùc </v>
          </cell>
          <cell r="D203">
            <v>1</v>
          </cell>
        </row>
        <row r="204">
          <cell r="B204" t="str">
            <v>NAP</v>
          </cell>
          <cell r="C204" t="str">
            <v>N¾p ®Ëy sinh hµn</v>
          </cell>
          <cell r="D204">
            <v>4</v>
          </cell>
        </row>
        <row r="205">
          <cell r="B205" t="str">
            <v>ONC</v>
          </cell>
          <cell r="C205" t="str">
            <v xml:space="preserve">èng cao su vµo t¨ng ¸p </v>
          </cell>
          <cell r="D205">
            <v>1</v>
          </cell>
        </row>
        <row r="206">
          <cell r="B206" t="str">
            <v>OND001</v>
          </cell>
          <cell r="C206" t="str">
            <v>èng dÉn h­íng sópp¸p</v>
          </cell>
          <cell r="D206">
            <v>8</v>
          </cell>
        </row>
        <row r="207">
          <cell r="B207" t="str">
            <v>OND002</v>
          </cell>
          <cell r="C207" t="str">
            <v xml:space="preserve">DÉn h­íng Sópp¸p </v>
          </cell>
          <cell r="D207">
            <v>24</v>
          </cell>
        </row>
        <row r="208">
          <cell r="B208" t="str">
            <v>ONH</v>
          </cell>
          <cell r="C208" t="str">
            <v xml:space="preserve">èng hót t¨ng ¸p </v>
          </cell>
          <cell r="D208">
            <v>1</v>
          </cell>
        </row>
        <row r="209">
          <cell r="B209" t="str">
            <v>ONX001</v>
          </cell>
          <cell r="C209" t="str">
            <v>§o¹n èng x¶ khíp 2</v>
          </cell>
        </row>
        <row r="210">
          <cell r="B210" t="str">
            <v>ONX002</v>
          </cell>
          <cell r="C210" t="str">
            <v xml:space="preserve">èng x¶ </v>
          </cell>
        </row>
        <row r="211">
          <cell r="B211" t="str">
            <v>PH§001</v>
          </cell>
          <cell r="C211" t="str">
            <v>Pha ®Ìn ( Pha cèt )</v>
          </cell>
          <cell r="D211">
            <v>4</v>
          </cell>
        </row>
        <row r="212">
          <cell r="B212" t="str">
            <v>PH§002</v>
          </cell>
          <cell r="C212" t="str">
            <v xml:space="preserve">Pha ®Ìn s­¬ng mï </v>
          </cell>
          <cell r="D212">
            <v>4</v>
          </cell>
        </row>
        <row r="213">
          <cell r="B213" t="str">
            <v>PHB</v>
          </cell>
          <cell r="C213" t="str">
            <v xml:space="preserve">Phít b¬m n­íc biÓn </v>
          </cell>
          <cell r="D213">
            <v>5</v>
          </cell>
        </row>
        <row r="214">
          <cell r="B214" t="str">
            <v>PHC001</v>
          </cell>
          <cell r="C214" t="str">
            <v xml:space="preserve">Phít ch¾n dÇu </v>
          </cell>
          <cell r="D214">
            <v>6</v>
          </cell>
        </row>
        <row r="215">
          <cell r="B215" t="str">
            <v>PHC002</v>
          </cell>
          <cell r="C215" t="str">
            <v xml:space="preserve">phít ch¾n dÇu </v>
          </cell>
          <cell r="D215">
            <v>6</v>
          </cell>
        </row>
        <row r="216">
          <cell r="B216" t="str">
            <v>PHC003</v>
          </cell>
          <cell r="C216" t="str">
            <v xml:space="preserve">Phít ch¾n bôi </v>
          </cell>
          <cell r="D216">
            <v>1</v>
          </cell>
        </row>
        <row r="217">
          <cell r="B217" t="str">
            <v>PHC004</v>
          </cell>
          <cell r="C217" t="str">
            <v xml:space="preserve">Phít ch¾n bôi </v>
          </cell>
          <cell r="D217">
            <v>3</v>
          </cell>
        </row>
        <row r="218">
          <cell r="B218" t="str">
            <v>PHO</v>
          </cell>
          <cell r="C218" t="str">
            <v xml:space="preserve">Phít </v>
          </cell>
          <cell r="D218">
            <v>5</v>
          </cell>
        </row>
        <row r="219">
          <cell r="B219" t="str">
            <v>PHT</v>
          </cell>
          <cell r="C219" t="str">
            <v xml:space="preserve">Phít thuû lùc </v>
          </cell>
          <cell r="D219">
            <v>6</v>
          </cell>
        </row>
        <row r="220">
          <cell r="B220" t="str">
            <v>PIS001</v>
          </cell>
          <cell r="C220" t="str">
            <v>PÝston</v>
          </cell>
          <cell r="D220">
            <v>12</v>
          </cell>
        </row>
        <row r="221">
          <cell r="B221" t="str">
            <v>PIS002</v>
          </cell>
          <cell r="C221" t="str">
            <v>Piston</v>
          </cell>
          <cell r="D221">
            <v>4</v>
          </cell>
        </row>
        <row r="222">
          <cell r="B222" t="str">
            <v>PIS003</v>
          </cell>
          <cell r="C222" t="str">
            <v xml:space="preserve">Piston b¹c máng </v>
          </cell>
          <cell r="D222">
            <v>3</v>
          </cell>
        </row>
        <row r="223">
          <cell r="B223" t="str">
            <v>PIS004</v>
          </cell>
          <cell r="C223" t="str">
            <v>Piston b¹c c«n</v>
          </cell>
          <cell r="D223">
            <v>3</v>
          </cell>
        </row>
        <row r="224">
          <cell r="B224" t="str">
            <v>PIS005</v>
          </cell>
          <cell r="C224" t="str">
            <v>Piston longz¬</v>
          </cell>
          <cell r="D224">
            <v>20</v>
          </cell>
        </row>
        <row r="225">
          <cell r="B225" t="str">
            <v>PIS006</v>
          </cell>
          <cell r="C225" t="str">
            <v>¾c piston</v>
          </cell>
          <cell r="D225">
            <v>16</v>
          </cell>
        </row>
        <row r="226">
          <cell r="B226" t="str">
            <v>PIS007</v>
          </cell>
          <cell r="C226" t="str">
            <v>-Piston - ¾c - Phe</v>
          </cell>
        </row>
        <row r="227">
          <cell r="B227" t="str">
            <v>RAG001</v>
          </cell>
          <cell r="C227" t="str">
            <v xml:space="preserve">R¨ng gÇu </v>
          </cell>
          <cell r="D227">
            <v>20</v>
          </cell>
        </row>
        <row r="228">
          <cell r="B228" t="str">
            <v>RAG002</v>
          </cell>
          <cell r="C228" t="str">
            <v>¸c r¨ng gÇu</v>
          </cell>
          <cell r="D228">
            <v>30</v>
          </cell>
        </row>
        <row r="229">
          <cell r="B229" t="str">
            <v>RAG003</v>
          </cell>
          <cell r="C229" t="str">
            <v xml:space="preserve">Kho¸ ¸c r¨ng gÇu </v>
          </cell>
          <cell r="D229">
            <v>30</v>
          </cell>
        </row>
        <row r="230">
          <cell r="B230" t="str">
            <v>SAL</v>
          </cell>
          <cell r="C230" t="str">
            <v>S¨m lèp «t«</v>
          </cell>
          <cell r="D230">
            <v>3</v>
          </cell>
        </row>
        <row r="231">
          <cell r="B231" t="str">
            <v>SIH</v>
          </cell>
          <cell r="C231" t="str">
            <v xml:space="preserve">Sinh hµm m¸t nhít </v>
          </cell>
          <cell r="D231">
            <v>1</v>
          </cell>
        </row>
        <row r="232">
          <cell r="B232" t="str">
            <v>SUP001</v>
          </cell>
          <cell r="C232" t="str">
            <v xml:space="preserve">Cß mæ sóp p¸p tr¸i </v>
          </cell>
          <cell r="D232">
            <v>5</v>
          </cell>
        </row>
        <row r="233">
          <cell r="B233" t="str">
            <v>SUP002</v>
          </cell>
          <cell r="C233" t="str">
            <v xml:space="preserve">Cß sóp p¸p </v>
          </cell>
          <cell r="D233">
            <v>2</v>
          </cell>
        </row>
        <row r="234">
          <cell r="B234" t="str">
            <v>SUP003</v>
          </cell>
          <cell r="C234" t="str">
            <v>§Üa supp¸p</v>
          </cell>
          <cell r="D234">
            <v>4</v>
          </cell>
        </row>
        <row r="235">
          <cell r="B235" t="str">
            <v>SUP004</v>
          </cell>
          <cell r="C235" t="str">
            <v>Lß ®Èy sóp p¸p</v>
          </cell>
          <cell r="D235">
            <v>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PTVT(2)"/>
      <sheetName val="clvl (3)"/>
      <sheetName val="CPLUUTHONHNDHSX"/>
      <sheetName val="gdhtxl (2)"/>
      <sheetName val="THTKM"/>
      <sheetName val="KL"/>
      <sheetName val="DG"/>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ancn"/>
      <sheetName val="socong"/>
      <sheetName val="th­ëng th¸ng"/>
      <sheetName val="Tæng ng¹ch"/>
      <sheetName val="vay"/>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2)"/>
      <sheetName val="socong"/>
      <sheetName val="Tæng ng¹ch"/>
      <sheetName val="ancn"/>
      <sheetName val="vay"/>
      <sheetName val="Sheet10"/>
      <sheetName val="th­ëng th¸ng"/>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tructet"/>
      <sheetName val="socong"/>
      <sheetName val="Tæng ng¹ch"/>
      <sheetName val="B¶ng tt l­¬ng"/>
      <sheetName val="Sheet8"/>
      <sheetName val="ancn"/>
      <sheetName val="vay"/>
      <sheetName val="th­ëng th¸ng"/>
      <sheetName val="Sheet9"/>
      <sheetName val="Sheet10"/>
      <sheetName val="Sheet10 (2)"/>
      <sheetName val="Sheet11 (2)"/>
      <sheetName val="Sheet11"/>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Config"/>
    </sheetNames>
    <sheetDataSet>
      <sheetData sheetId="0"/>
      <sheetData sheetId="1"/>
      <sheetData sheetId="2"/>
      <sheetData sheetId="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Sheet2"/>
      <sheetName val="Sheet3"/>
      <sheetName val="2002"/>
      <sheetName val="2003"/>
      <sheetName val="2004"/>
      <sheetName val="NL 2002"/>
      <sheetName val="HC"/>
      <sheetName val="NL"/>
      <sheetName val="NL 2003"/>
      <sheetName val="khong dat"/>
      <sheetName val="TD PKN"/>
      <sheetName val="10000000"/>
      <sheetName val="20000000"/>
      <sheetName val="SHIFT1102"/>
      <sheetName val="SHIFT1202"/>
      <sheetName val="Shift0103 (2)"/>
      <sheetName val="15-05-2003"/>
      <sheetName val="XXXXXXXX"/>
      <sheetName val="CaMay"/>
      <sheetName val="DGiaT"/>
      <sheetName val="DGiaTN"/>
      <sheetName val="TT"/>
      <sheetName val="Gia thanh"/>
      <sheetName val="parker"/>
      <sheetName val="Ma KH"/>
      <sheetName val="chitiet"/>
      <sheetName val="tonghop"/>
      <sheetName val="XL4Test5"/>
      <sheetName val="Gia V1L"/>
      <sheetName val="chiettinh"/>
      <sheetName val="Gia VLNCMTC"/>
      <sheetName val="Kphi"/>
      <sheetName val="H13"/>
      <sheetName val="H6-7"/>
      <sheetName val="H6-3"/>
      <sheetName val="Sheet4"/>
      <sheetName val="Sheet5"/>
      <sheetName val="KL"/>
      <sheetName val="CTDG"/>
      <sheetName val="CPTT"/>
      <sheetName val="TDT"/>
      <sheetName val="TH"/>
      <sheetName val="KL CT Goc"/>
      <sheetName val="dutoannhalk"/>
      <sheetName val="klt"/>
      <sheetName val="ncc"/>
      <sheetName val="KLNC Con Lai"/>
      <sheetName val="Chi tiet"/>
      <sheetName val="Dchinh(chinhthuc)"/>
      <sheetName val="KPVC-BD "/>
      <sheetName val="bdkdt"/>
      <sheetName val="phuluc1"/>
      <sheetName val="DZ 22KV"/>
      <sheetName val="Dinh nghi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般NK"/>
      <sheetName val="現経"/>
    </sheetNames>
    <sheetDataSet>
      <sheetData sheetId="0"/>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s>
    <sheetDataSet>
      <sheetData sheetId="0"/>
      <sheetData sheetId="1"/>
      <sheetData sheetId="2" refreshError="1">
        <row r="2">
          <cell r="B2" t="str">
            <v>Project :Underground power lines</v>
          </cell>
        </row>
        <row r="3">
          <cell r="B3" t="str">
            <v>2.0</v>
          </cell>
          <cell r="C3" t="str">
            <v>共通機械車輌費計算書  C-1</v>
          </cell>
        </row>
        <row r="5">
          <cell r="K5" t="str">
            <v>Machinery</v>
          </cell>
          <cell r="P5" t="str">
            <v>Maintenance(parts)</v>
          </cell>
          <cell r="S5" t="str">
            <v>Oparation</v>
          </cell>
          <cell r="U5" t="str">
            <v>Fuel &amp; oil</v>
          </cell>
        </row>
        <row r="6">
          <cell r="B6" t="str">
            <v>Item</v>
          </cell>
          <cell r="C6" t="str">
            <v>Description</v>
          </cell>
          <cell r="F6" t="str">
            <v>Capa.&amp; Grade</v>
          </cell>
          <cell r="I6" t="str">
            <v>unit</v>
          </cell>
          <cell r="J6" t="str">
            <v>Q'ty</v>
          </cell>
          <cell r="K6" t="str">
            <v>pricr</v>
          </cell>
          <cell r="L6" t="str">
            <v>amount</v>
          </cell>
          <cell r="M6" t="str">
            <v>Amount of sale</v>
          </cell>
          <cell r="O6" t="str">
            <v>Book Value</v>
          </cell>
          <cell r="P6" t="str">
            <v>Rate</v>
          </cell>
          <cell r="Q6" t="str">
            <v>period</v>
          </cell>
          <cell r="R6" t="str">
            <v xml:space="preserve"> Amount</v>
          </cell>
          <cell r="S6" t="str">
            <v xml:space="preserve"> Rate</v>
          </cell>
          <cell r="T6" t="str">
            <v xml:space="preserve"> Amount</v>
          </cell>
          <cell r="U6" t="str">
            <v xml:space="preserve"> HP</v>
          </cell>
          <cell r="V6" t="str">
            <v>Ps-hr</v>
          </cell>
          <cell r="W6" t="str">
            <v>Active</v>
          </cell>
          <cell r="X6" t="str">
            <v>rate</v>
          </cell>
          <cell r="Y6" t="str">
            <v>Amount</v>
          </cell>
          <cell r="Z6" t="str">
            <v>Total Amount</v>
          </cell>
        </row>
        <row r="7">
          <cell r="F7" t="str">
            <v>Capa.</v>
          </cell>
          <cell r="H7" t="str">
            <v xml:space="preserve">New or </v>
          </cell>
          <cell r="I7" t="str">
            <v>a</v>
          </cell>
          <cell r="J7" t="str">
            <v>a</v>
          </cell>
          <cell r="K7" t="str">
            <v>b</v>
          </cell>
          <cell r="L7" t="str">
            <v>c=a*b</v>
          </cell>
          <cell r="M7" t="str">
            <v>d</v>
          </cell>
          <cell r="N7" t="str">
            <v>e=cXd</v>
          </cell>
          <cell r="O7" t="str">
            <v>f=c-e</v>
          </cell>
          <cell r="P7" t="str">
            <v>g</v>
          </cell>
          <cell r="Q7" t="str">
            <v>h</v>
          </cell>
          <cell r="R7" t="str">
            <v>i=c*g*h</v>
          </cell>
          <cell r="S7" t="str">
            <v>l</v>
          </cell>
          <cell r="T7" t="str">
            <v>M=j*k*l</v>
          </cell>
          <cell r="U7" t="str">
            <v>n</v>
          </cell>
          <cell r="V7" t="str">
            <v>o</v>
          </cell>
          <cell r="W7" t="str">
            <v>p</v>
          </cell>
          <cell r="X7" t="str">
            <v>q</v>
          </cell>
          <cell r="Y7" t="str">
            <v xml:space="preserve"> R=j*n*o*p*q</v>
          </cell>
          <cell r="Z7" t="str">
            <v>S=G+I+M+R</v>
          </cell>
        </row>
        <row r="8">
          <cell r="H8" t="str">
            <v xml:space="preserve"> Used</v>
          </cell>
          <cell r="K8" t="str">
            <v>(\)</v>
          </cell>
          <cell r="L8" t="str">
            <v>(\)</v>
          </cell>
          <cell r="M8" t="str">
            <v>%</v>
          </cell>
          <cell r="N8" t="str">
            <v>(\)</v>
          </cell>
          <cell r="O8" t="str">
            <v>(\)</v>
          </cell>
          <cell r="P8" t="str">
            <v>%</v>
          </cell>
          <cell r="Q8" t="str">
            <v>mth</v>
          </cell>
          <cell r="R8" t="str">
            <v>(\)</v>
          </cell>
          <cell r="S8" t="str">
            <v>(\)</v>
          </cell>
          <cell r="T8" t="str">
            <v>(   )</v>
          </cell>
          <cell r="W8" t="str">
            <v>Hr/mth</v>
          </cell>
          <cell r="X8" t="str">
            <v>( \ )</v>
          </cell>
          <cell r="Y8" t="str">
            <v>(   )</v>
          </cell>
          <cell r="Z8" t="str">
            <v>( \ )</v>
          </cell>
        </row>
        <row r="10">
          <cell r="B10" t="str">
            <v>2.1</v>
          </cell>
          <cell r="C10" t="str">
            <v>Supplied in Japan</v>
          </cell>
        </row>
        <row r="11">
          <cell r="B11" t="str">
            <v>(1)</v>
          </cell>
          <cell r="C11" t="str">
            <v>Loading &amp; transportation</v>
          </cell>
        </row>
        <row r="12">
          <cell r="C12" t="str">
            <v>a.</v>
          </cell>
          <cell r="D12" t="str">
            <v>Lorry Crane</v>
          </cell>
          <cell r="F12">
            <v>4.5</v>
          </cell>
          <cell r="G12" t="str">
            <v>t</v>
          </cell>
          <cell r="H12" t="str">
            <v>Used</v>
          </cell>
          <cell r="I12" t="str">
            <v>no</v>
          </cell>
          <cell r="J12">
            <v>1</v>
          </cell>
          <cell r="K12">
            <v>973000</v>
          </cell>
          <cell r="L12">
            <v>973000</v>
          </cell>
          <cell r="M12">
            <v>15</v>
          </cell>
          <cell r="N12">
            <v>145950</v>
          </cell>
          <cell r="O12">
            <v>827050</v>
          </cell>
          <cell r="P12">
            <v>5.3200000000000001E-3</v>
          </cell>
          <cell r="Q12">
            <v>30</v>
          </cell>
          <cell r="R12">
            <v>155290.79999999999</v>
          </cell>
          <cell r="S12">
            <v>25000</v>
          </cell>
          <cell r="T12">
            <v>750000</v>
          </cell>
          <cell r="U12">
            <v>180</v>
          </cell>
          <cell r="V12">
            <v>3.4000000000000002E-2</v>
          </cell>
          <cell r="W12">
            <v>182</v>
          </cell>
          <cell r="X12">
            <v>12</v>
          </cell>
          <cell r="Y12">
            <v>13366</v>
          </cell>
          <cell r="Z12">
            <v>1745706.8</v>
          </cell>
        </row>
        <row r="13">
          <cell r="C13" t="str">
            <v>b.</v>
          </cell>
          <cell r="D13" t="str">
            <v>Dump Truck</v>
          </cell>
          <cell r="F13">
            <v>4</v>
          </cell>
          <cell r="G13" t="str">
            <v>t</v>
          </cell>
          <cell r="H13" t="str">
            <v>Used</v>
          </cell>
          <cell r="I13" t="str">
            <v>no</v>
          </cell>
          <cell r="J13">
            <v>2</v>
          </cell>
          <cell r="K13">
            <v>541000</v>
          </cell>
          <cell r="L13">
            <v>1082000</v>
          </cell>
          <cell r="M13">
            <v>15</v>
          </cell>
          <cell r="N13">
            <v>162300</v>
          </cell>
          <cell r="O13">
            <v>919700</v>
          </cell>
          <cell r="P13">
            <v>1.2449999999999999E-2</v>
          </cell>
          <cell r="Q13">
            <v>30</v>
          </cell>
          <cell r="R13">
            <v>404127</v>
          </cell>
          <cell r="S13">
            <v>18000</v>
          </cell>
          <cell r="T13">
            <v>1080000</v>
          </cell>
          <cell r="U13">
            <v>186</v>
          </cell>
          <cell r="V13">
            <v>5.7000000000000002E-2</v>
          </cell>
          <cell r="W13">
            <v>182</v>
          </cell>
          <cell r="X13">
            <v>12</v>
          </cell>
          <cell r="Y13">
            <v>46310</v>
          </cell>
          <cell r="Z13">
            <v>2450137</v>
          </cell>
        </row>
        <row r="14">
          <cell r="C14" t="str">
            <v>c.</v>
          </cell>
          <cell r="D14" t="str">
            <v>Pick up</v>
          </cell>
          <cell r="F14">
            <v>1</v>
          </cell>
          <cell r="G14" t="str">
            <v>t</v>
          </cell>
          <cell r="H14" t="str">
            <v>New</v>
          </cell>
          <cell r="I14" t="str">
            <v>no</v>
          </cell>
          <cell r="J14">
            <v>2</v>
          </cell>
          <cell r="K14">
            <v>541000</v>
          </cell>
          <cell r="L14">
            <v>1082000</v>
          </cell>
          <cell r="M14">
            <v>25</v>
          </cell>
          <cell r="N14">
            <v>270500</v>
          </cell>
          <cell r="O14">
            <v>811500</v>
          </cell>
          <cell r="P14">
            <v>4.1999999999999997E-3</v>
          </cell>
          <cell r="Q14">
            <v>30</v>
          </cell>
          <cell r="R14">
            <v>136332</v>
          </cell>
          <cell r="S14">
            <v>18000</v>
          </cell>
          <cell r="T14">
            <v>1080000</v>
          </cell>
          <cell r="U14">
            <v>84</v>
          </cell>
          <cell r="V14">
            <v>3.5999999999999997E-2</v>
          </cell>
          <cell r="W14">
            <v>182</v>
          </cell>
          <cell r="X14">
            <v>12</v>
          </cell>
          <cell r="Y14">
            <v>13209</v>
          </cell>
          <cell r="Z14">
            <v>2041041</v>
          </cell>
        </row>
        <row r="15">
          <cell r="C15" t="str">
            <v>d.</v>
          </cell>
        </row>
        <row r="16">
          <cell r="C16" t="str">
            <v>e.</v>
          </cell>
        </row>
        <row r="17">
          <cell r="C17" t="str">
            <v>f.</v>
          </cell>
        </row>
        <row r="18">
          <cell r="C18" t="str">
            <v>g.</v>
          </cell>
        </row>
        <row r="19">
          <cell r="C19" t="str">
            <v>h.</v>
          </cell>
        </row>
        <row r="20">
          <cell r="C20" t="str">
            <v>i.</v>
          </cell>
        </row>
        <row r="23">
          <cell r="C23" t="str">
            <v>(2) 土工事</v>
          </cell>
        </row>
        <row r="24">
          <cell r="C24" t="str">
            <v>a.</v>
          </cell>
        </row>
        <row r="25">
          <cell r="C25" t="str">
            <v>b.</v>
          </cell>
        </row>
        <row r="26">
          <cell r="C26" t="str">
            <v>c.</v>
          </cell>
        </row>
        <row r="27">
          <cell r="C27" t="str">
            <v>d.</v>
          </cell>
        </row>
        <row r="28">
          <cell r="C28" t="str">
            <v>e.</v>
          </cell>
        </row>
        <row r="29">
          <cell r="C29" t="str">
            <v>f.</v>
          </cell>
        </row>
        <row r="30">
          <cell r="C30" t="str">
            <v>g.</v>
          </cell>
        </row>
        <row r="31">
          <cell r="C31" t="str">
            <v>h.</v>
          </cell>
        </row>
        <row r="32">
          <cell r="C32" t="str">
            <v>i.</v>
          </cell>
        </row>
        <row r="35">
          <cell r="C35" t="str">
            <v>(3) ｺﾝｸﾘｰﾄ,鉄筋工事</v>
          </cell>
        </row>
        <row r="36">
          <cell r="C36" t="str">
            <v>a.</v>
          </cell>
        </row>
        <row r="37">
          <cell r="C37" t="str">
            <v>b.</v>
          </cell>
        </row>
        <row r="38">
          <cell r="C38" t="str">
            <v>c.</v>
          </cell>
        </row>
        <row r="39">
          <cell r="C39" t="str">
            <v>d.</v>
          </cell>
        </row>
        <row r="40">
          <cell r="C40" t="str">
            <v>e.</v>
          </cell>
        </row>
        <row r="41">
          <cell r="C41" t="str">
            <v>f.</v>
          </cell>
        </row>
        <row r="44">
          <cell r="C44" t="str">
            <v>(4) 汎用機械器具</v>
          </cell>
        </row>
        <row r="45">
          <cell r="C45" t="str">
            <v>a.</v>
          </cell>
        </row>
        <row r="46">
          <cell r="C46" t="str">
            <v>b.</v>
          </cell>
        </row>
        <row r="47">
          <cell r="C47" t="str">
            <v>c.</v>
          </cell>
        </row>
        <row r="48">
          <cell r="C48" t="str">
            <v>d.</v>
          </cell>
        </row>
        <row r="49">
          <cell r="C49" t="str">
            <v>e.</v>
          </cell>
        </row>
        <row r="50">
          <cell r="C50" t="str">
            <v>f.</v>
          </cell>
        </row>
        <row r="54">
          <cell r="D54" t="str">
            <v xml:space="preserve">  TOTAL  (     )</v>
          </cell>
          <cell r="O54">
            <v>2558250</v>
          </cell>
          <cell r="R54">
            <v>695749.8</v>
          </cell>
          <cell r="T54">
            <v>2910000</v>
          </cell>
          <cell r="Y54">
            <v>72885</v>
          </cell>
          <cell r="Z54">
            <v>6236884.7999999998</v>
          </cell>
        </row>
        <row r="56">
          <cell r="D56" t="str">
            <v xml:space="preserve">  TOTAL  (     )</v>
          </cell>
        </row>
      </sheetData>
      <sheetData sheetId="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6823 PS 1700 RDO"/>
      <sheetName val="vinacco"/>
      <sheetName val="old estimate"/>
      <sheetName val="LILAMA"/>
      <sheetName val="Campenon"/>
      <sheetName val="details VINA INCON ONLY"/>
      <sheetName val="VINAINCON"/>
      <sheetName val="PVECC JUNE"/>
      <sheetName val="pvecc sept"/>
      <sheetName val="TPIT"/>
    </sheetNames>
    <sheetDataSet>
      <sheetData sheetId="0"/>
      <sheetData sheetId="1"/>
      <sheetData sheetId="2"/>
      <sheetData sheetId="3">
        <row r="5">
          <cell r="A5" t="str">
            <v>ITEM</v>
          </cell>
          <cell r="B5" t="str">
            <v>DESCRIPTION</v>
          </cell>
          <cell r="C5" t="str">
            <v>U.M.</v>
          </cell>
          <cell r="D5" t="str">
            <v>ALL PLANT</v>
          </cell>
          <cell r="E5" t="str">
            <v>MATERIAL</v>
          </cell>
          <cell r="F5" t="str">
            <v>LABOUR</v>
          </cell>
          <cell r="G5" t="str">
            <v>EQUIPMENT</v>
          </cell>
          <cell r="H5" t="str">
            <v>PRICES</v>
          </cell>
          <cell r="I5" t="str">
            <v>PRICE</v>
          </cell>
        </row>
        <row r="6">
          <cell r="D6" t="str">
            <v>Q.TY</v>
          </cell>
          <cell r="E6" t="str">
            <v>$/U.M.</v>
          </cell>
          <cell r="F6" t="str">
            <v>$/U.M.</v>
          </cell>
          <cell r="G6" t="str">
            <v>$/U.M.</v>
          </cell>
          <cell r="H6" t="str">
            <v>$/U.M.</v>
          </cell>
          <cell r="I6" t="str">
            <v>$</v>
          </cell>
        </row>
        <row r="7">
          <cell r="A7">
            <v>1420.01</v>
          </cell>
          <cell r="B7" t="str">
            <v>Surface levelling</v>
          </cell>
          <cell r="C7" t="str">
            <v>sqm</v>
          </cell>
          <cell r="D7">
            <v>620440</v>
          </cell>
          <cell r="E7">
            <v>0</v>
          </cell>
          <cell r="F7">
            <v>0.21973684210526315</v>
          </cell>
          <cell r="G7">
            <v>0.27895032894736843</v>
          </cell>
          <cell r="H7">
            <v>0.49868717105263161</v>
          </cell>
          <cell r="I7">
            <v>309405.46840789478</v>
          </cell>
        </row>
        <row r="8">
          <cell r="A8">
            <v>1420.02</v>
          </cell>
          <cell r="B8" t="str">
            <v>Surface compaction 90%</v>
          </cell>
          <cell r="C8" t="str">
            <v>sqm</v>
          </cell>
          <cell r="D8">
            <v>523213</v>
          </cell>
          <cell r="E8">
            <v>0</v>
          </cell>
          <cell r="F8">
            <v>0.32960526315789473</v>
          </cell>
          <cell r="G8">
            <v>0.33865499999999998</v>
          </cell>
          <cell r="H8">
            <v>0.66826026315789477</v>
          </cell>
          <cell r="I8">
            <v>349642.45706763159</v>
          </cell>
        </row>
        <row r="9">
          <cell r="A9">
            <v>1420.03</v>
          </cell>
          <cell r="B9" t="str">
            <v>Surface compaction 95%</v>
          </cell>
          <cell r="C9" t="str">
            <v>sqm</v>
          </cell>
          <cell r="D9">
            <v>103802</v>
          </cell>
          <cell r="E9">
            <v>0</v>
          </cell>
          <cell r="F9">
            <v>0.32960526315789473</v>
          </cell>
          <cell r="G9">
            <v>0.35398026315789471</v>
          </cell>
          <cell r="H9">
            <v>0.6835855263157895</v>
          </cell>
          <cell r="I9">
            <v>70957.544802631586</v>
          </cell>
        </row>
        <row r="10">
          <cell r="A10">
            <v>1420.05</v>
          </cell>
          <cell r="B10" t="str">
            <v>Crush.stone finish 10cm thk</v>
          </cell>
          <cell r="C10" t="str">
            <v>sqm</v>
          </cell>
          <cell r="D10">
            <v>15744</v>
          </cell>
          <cell r="E10">
            <v>2.2141118421052632</v>
          </cell>
          <cell r="F10">
            <v>0.10986842105263157</v>
          </cell>
          <cell r="G10">
            <v>0.22106414473684208</v>
          </cell>
          <cell r="H10">
            <v>2.545044407894737</v>
          </cell>
          <cell r="I10">
            <v>40069.179157894738</v>
          </cell>
        </row>
        <row r="11">
          <cell r="A11">
            <v>1420.06</v>
          </cell>
          <cell r="B11" t="str">
            <v>Vegetal soil surface lining</v>
          </cell>
          <cell r="C11" t="str">
            <v>cum</v>
          </cell>
          <cell r="D11">
            <v>1141</v>
          </cell>
          <cell r="E11">
            <v>2.7763157894736841</v>
          </cell>
          <cell r="F11">
            <v>1.3184210526315789</v>
          </cell>
          <cell r="G11">
            <v>0.15824999999999997</v>
          </cell>
          <cell r="H11">
            <v>4.2529868421052637</v>
          </cell>
          <cell r="I11">
            <v>4852.6579868421059</v>
          </cell>
        </row>
        <row r="12">
          <cell r="A12">
            <v>1420.07</v>
          </cell>
          <cell r="B12" t="str">
            <v>Transformers galvanized fence</v>
          </cell>
          <cell r="C12" t="str">
            <v>lm</v>
          </cell>
          <cell r="D12">
            <v>130</v>
          </cell>
          <cell r="E12">
            <v>47.178545</v>
          </cell>
          <cell r="F12">
            <v>27.576973684210525</v>
          </cell>
          <cell r="G12">
            <v>2.013995</v>
          </cell>
          <cell r="H12">
            <v>76.769513684210523</v>
          </cell>
          <cell r="I12">
            <v>9980.0367789473676</v>
          </cell>
        </row>
        <row r="13">
          <cell r="A13">
            <v>1420.08</v>
          </cell>
          <cell r="B13" t="str">
            <v>Property galvanized fence</v>
          </cell>
          <cell r="C13" t="str">
            <v>lm</v>
          </cell>
          <cell r="D13">
            <v>3082</v>
          </cell>
          <cell r="E13">
            <v>40.10266</v>
          </cell>
          <cell r="F13">
            <v>23.292105263157893</v>
          </cell>
          <cell r="G13">
            <v>1.7122927631578946</v>
          </cell>
          <cell r="H13">
            <v>65.107058026315784</v>
          </cell>
          <cell r="I13">
            <v>200659.95283710526</v>
          </cell>
        </row>
        <row r="14">
          <cell r="A14">
            <v>1420.1</v>
          </cell>
          <cell r="B14" t="str">
            <v>Galvanized steel gate</v>
          </cell>
          <cell r="C14" t="str">
            <v>u</v>
          </cell>
          <cell r="D14">
            <v>3</v>
          </cell>
          <cell r="E14">
            <v>0</v>
          </cell>
          <cell r="F14">
            <v>0</v>
          </cell>
          <cell r="G14">
            <v>0</v>
          </cell>
          <cell r="H14">
            <v>690.78947368421052</v>
          </cell>
          <cell r="I14">
            <v>2072.3684210526317</v>
          </cell>
        </row>
        <row r="15">
          <cell r="A15">
            <v>1420.11</v>
          </cell>
          <cell r="B15" t="str">
            <v>Pedestrian gate</v>
          </cell>
          <cell r="C15" t="str">
            <v>u</v>
          </cell>
          <cell r="D15">
            <v>3</v>
          </cell>
          <cell r="E15">
            <v>47.57627999999999</v>
          </cell>
          <cell r="F15">
            <v>21.222359999999998</v>
          </cell>
          <cell r="G15">
            <v>3.446685</v>
          </cell>
          <cell r="H15">
            <v>72.245324999999994</v>
          </cell>
          <cell r="I15">
            <v>216.735975</v>
          </cell>
        </row>
        <row r="16">
          <cell r="A16">
            <v>1420.12</v>
          </cell>
          <cell r="B16" t="str">
            <v>Motorized barrier</v>
          </cell>
          <cell r="C16" t="str">
            <v>u</v>
          </cell>
          <cell r="D16">
            <v>1</v>
          </cell>
          <cell r="E16">
            <v>0</v>
          </cell>
          <cell r="F16">
            <v>0</v>
          </cell>
          <cell r="G16">
            <v>0</v>
          </cell>
          <cell r="H16">
            <v>457.8947368421052</v>
          </cell>
          <cell r="I16">
            <v>457.8947368421052</v>
          </cell>
        </row>
        <row r="17">
          <cell r="A17">
            <v>1430.04</v>
          </cell>
          <cell r="B17" t="str">
            <v>Tension test</v>
          </cell>
          <cell r="C17" t="str">
            <v>u.</v>
          </cell>
          <cell r="D17">
            <v>4</v>
          </cell>
          <cell r="E17">
            <v>0</v>
          </cell>
          <cell r="F17">
            <v>0</v>
          </cell>
          <cell r="G17">
            <v>0</v>
          </cell>
          <cell r="H17">
            <v>5263.1578947368425</v>
          </cell>
          <cell r="I17">
            <v>21052.63157894737</v>
          </cell>
        </row>
        <row r="18">
          <cell r="A18">
            <v>1430.28</v>
          </cell>
          <cell r="B18" t="str">
            <v>Supply and install. of hollow circular  prestressed precast concrete piles diam. 60 cm H=40 ( 125 tons )</v>
          </cell>
          <cell r="C18" t="str">
            <v>lm</v>
          </cell>
          <cell r="D18">
            <v>325543</v>
          </cell>
          <cell r="E18">
            <v>0</v>
          </cell>
          <cell r="F18">
            <v>0</v>
          </cell>
          <cell r="G18">
            <v>0</v>
          </cell>
          <cell r="H18">
            <v>92.10526315789474</v>
          </cell>
          <cell r="I18">
            <v>29984223.684210528</v>
          </cell>
        </row>
        <row r="19">
          <cell r="A19">
            <v>1430.29</v>
          </cell>
          <cell r="B19" t="str">
            <v>Supply and install. of hollow circular  prestressed precast concrete piles diam. 80 cm H=40 ( 165 tons )</v>
          </cell>
          <cell r="C19" t="str">
            <v>lm</v>
          </cell>
          <cell r="D19">
            <v>21527</v>
          </cell>
          <cell r="E19">
            <v>0</v>
          </cell>
          <cell r="F19">
            <v>0</v>
          </cell>
          <cell r="G19">
            <v>0</v>
          </cell>
          <cell r="H19">
            <v>125</v>
          </cell>
          <cell r="I19">
            <v>2690875</v>
          </cell>
        </row>
        <row r="20">
          <cell r="A20">
            <v>1430.3</v>
          </cell>
          <cell r="B20" t="str">
            <v>Integrety Test  by sonic method  for prestressed/precast  concrete piles</v>
          </cell>
          <cell r="C20" t="str">
            <v>u</v>
          </cell>
          <cell r="D20">
            <v>4338</v>
          </cell>
          <cell r="E20">
            <v>0</v>
          </cell>
          <cell r="F20">
            <v>0</v>
          </cell>
          <cell r="G20">
            <v>0</v>
          </cell>
          <cell r="H20">
            <v>131.57894736842104</v>
          </cell>
          <cell r="I20">
            <v>570789.47368421045</v>
          </cell>
        </row>
        <row r="21">
          <cell r="A21">
            <v>1430.31</v>
          </cell>
          <cell r="B21" t="str">
            <v>Proof load compression test on working piles  ( 1,5 working load )</v>
          </cell>
          <cell r="C21" t="str">
            <v>u</v>
          </cell>
          <cell r="D21">
            <v>136</v>
          </cell>
          <cell r="E21">
            <v>0</v>
          </cell>
          <cell r="F21">
            <v>0</v>
          </cell>
          <cell r="G21">
            <v>0</v>
          </cell>
          <cell r="H21">
            <v>5263.1578947368425</v>
          </cell>
          <cell r="I21">
            <v>715789.47368421056</v>
          </cell>
        </row>
        <row r="22">
          <cell r="A22">
            <v>1430.32</v>
          </cell>
          <cell r="B22" t="str">
            <v>Preliminary compression test</v>
          </cell>
          <cell r="C22" t="str">
            <v>u</v>
          </cell>
          <cell r="D22">
            <v>3</v>
          </cell>
          <cell r="E22">
            <v>0</v>
          </cell>
          <cell r="F22">
            <v>0</v>
          </cell>
          <cell r="G22">
            <v>0</v>
          </cell>
          <cell r="H22">
            <v>9868.4210526315783</v>
          </cell>
          <cell r="I22">
            <v>29605.263157894733</v>
          </cell>
        </row>
        <row r="23">
          <cell r="A23">
            <v>1430.33</v>
          </cell>
          <cell r="B23" t="str">
            <v>Lateral load piles test</v>
          </cell>
          <cell r="C23" t="str">
            <v>u</v>
          </cell>
          <cell r="D23">
            <v>3</v>
          </cell>
          <cell r="E23">
            <v>0</v>
          </cell>
          <cell r="F23">
            <v>0</v>
          </cell>
          <cell r="G23">
            <v>0</v>
          </cell>
          <cell r="H23">
            <v>3289.4736842105262</v>
          </cell>
          <cell r="I23">
            <v>9868.4210526315783</v>
          </cell>
        </row>
        <row r="24">
          <cell r="A24">
            <v>1430.04</v>
          </cell>
          <cell r="B24" t="str">
            <v>Tension test</v>
          </cell>
          <cell r="C24" t="str">
            <v>u.</v>
          </cell>
          <cell r="D24">
            <v>5</v>
          </cell>
          <cell r="E24">
            <v>0</v>
          </cell>
          <cell r="F24">
            <v>0</v>
          </cell>
          <cell r="G24">
            <v>0</v>
          </cell>
          <cell r="H24">
            <v>5263.1578947368425</v>
          </cell>
          <cell r="I24">
            <v>26315.789473684214</v>
          </cell>
        </row>
        <row r="25">
          <cell r="A25">
            <v>1440.1</v>
          </cell>
          <cell r="B25" t="str">
            <v>Soil sect.exc.by hand up to 2m</v>
          </cell>
          <cell r="C25" t="str">
            <v>cum</v>
          </cell>
          <cell r="D25">
            <v>8358</v>
          </cell>
          <cell r="E25">
            <v>3.1227999999999998</v>
          </cell>
          <cell r="F25">
            <v>2.5601099999999999</v>
          </cell>
          <cell r="G25">
            <v>0</v>
          </cell>
          <cell r="H25">
            <v>5.6829099999999997</v>
          </cell>
          <cell r="I25">
            <v>47497.761780000001</v>
          </cell>
        </row>
        <row r="26">
          <cell r="A26">
            <v>1440.11</v>
          </cell>
          <cell r="B26" t="str">
            <v>Sect.exc.hand from 2to4m depth</v>
          </cell>
          <cell r="C26" t="str">
            <v>cum</v>
          </cell>
          <cell r="D26">
            <v>739</v>
          </cell>
          <cell r="E26">
            <v>3.1227999999999998</v>
          </cell>
          <cell r="F26">
            <v>3.03606</v>
          </cell>
          <cell r="G26">
            <v>0</v>
          </cell>
          <cell r="H26">
            <v>6.1588599999999998</v>
          </cell>
          <cell r="I26">
            <v>4551.3975399999999</v>
          </cell>
        </row>
        <row r="27">
          <cell r="A27">
            <v>1440.12</v>
          </cell>
          <cell r="B27" t="str">
            <v>Sect.exc.hand exceed. 4m depth</v>
          </cell>
          <cell r="C27" t="str">
            <v>cum</v>
          </cell>
          <cell r="D27">
            <v>4</v>
          </cell>
          <cell r="E27">
            <v>3.4703947368421053</v>
          </cell>
          <cell r="F27">
            <v>2.8163671052631578</v>
          </cell>
          <cell r="G27">
            <v>0</v>
          </cell>
          <cell r="H27">
            <v>6.2867618421052631</v>
          </cell>
          <cell r="I27">
            <v>25.147047368421052</v>
          </cell>
        </row>
        <row r="28">
          <cell r="A28">
            <v>1440.2</v>
          </cell>
          <cell r="B28" t="str">
            <v>Extra price for water table by hand item 1440,10 ÷ 1440,18</v>
          </cell>
          <cell r="C28" t="str">
            <v>cum</v>
          </cell>
          <cell r="D28">
            <v>22</v>
          </cell>
          <cell r="E28">
            <v>0</v>
          </cell>
          <cell r="F28">
            <v>4.1699900000000003</v>
          </cell>
          <cell r="G28">
            <v>0</v>
          </cell>
          <cell r="H28">
            <v>4.1699900000000003</v>
          </cell>
          <cell r="I28">
            <v>91.73978000000001</v>
          </cell>
        </row>
        <row r="29">
          <cell r="A29">
            <v>1440.3</v>
          </cell>
          <cell r="B29" t="str">
            <v>Soil sect.exc.by mach.up to 2m</v>
          </cell>
          <cell r="C29" t="str">
            <v>cum</v>
          </cell>
          <cell r="D29">
            <v>233408</v>
          </cell>
          <cell r="E29">
            <v>0</v>
          </cell>
          <cell r="F29">
            <v>0</v>
          </cell>
          <cell r="G29">
            <v>0</v>
          </cell>
          <cell r="H29">
            <v>7.6315789473684204</v>
          </cell>
          <cell r="I29">
            <v>1781271.5789473683</v>
          </cell>
        </row>
        <row r="30">
          <cell r="A30">
            <v>1440.31</v>
          </cell>
          <cell r="B30" t="str">
            <v>Sect.exc.mach.from 2to4m depth</v>
          </cell>
          <cell r="C30" t="str">
            <v>cum</v>
          </cell>
          <cell r="D30">
            <v>12564</v>
          </cell>
          <cell r="E30">
            <v>0</v>
          </cell>
          <cell r="F30">
            <v>0</v>
          </cell>
          <cell r="G30">
            <v>0</v>
          </cell>
          <cell r="H30">
            <v>8.3947368421052619</v>
          </cell>
          <cell r="I30">
            <v>105471.4736842105</v>
          </cell>
        </row>
        <row r="31">
          <cell r="A31">
            <v>1440.32</v>
          </cell>
          <cell r="B31" t="str">
            <v>Sect.exc.mach.exceed. 4m depth</v>
          </cell>
          <cell r="C31" t="str">
            <v>cum</v>
          </cell>
          <cell r="D31">
            <v>210</v>
          </cell>
          <cell r="E31">
            <v>0</v>
          </cell>
          <cell r="F31">
            <v>0</v>
          </cell>
          <cell r="G31">
            <v>0</v>
          </cell>
          <cell r="H31">
            <v>9.1578947368421044</v>
          </cell>
          <cell r="I31">
            <v>1923.1578947368419</v>
          </cell>
        </row>
        <row r="32">
          <cell r="A32">
            <v>1440.4</v>
          </cell>
          <cell r="B32" t="str">
            <v>Extra price for water table by mach. Item 1440,30 ÷ 1440,38</v>
          </cell>
          <cell r="C32" t="str">
            <v>cum</v>
          </cell>
          <cell r="D32">
            <v>4440</v>
          </cell>
          <cell r="E32">
            <v>0</v>
          </cell>
          <cell r="F32">
            <v>0</v>
          </cell>
          <cell r="G32">
            <v>0</v>
          </cell>
          <cell r="H32">
            <v>2.8964894736842104</v>
          </cell>
          <cell r="I32">
            <v>12860.413263157894</v>
          </cell>
        </row>
        <row r="33">
          <cell r="A33">
            <v>1440.44</v>
          </cell>
          <cell r="B33" t="str">
            <v>Materials from excav.transport</v>
          </cell>
          <cell r="C33" t="str">
            <v>cum</v>
          </cell>
          <cell r="D33">
            <v>173008</v>
          </cell>
          <cell r="E33">
            <v>0</v>
          </cell>
          <cell r="F33">
            <v>0</v>
          </cell>
          <cell r="G33">
            <v>0</v>
          </cell>
          <cell r="H33">
            <v>1.9078947368421051</v>
          </cell>
          <cell r="I33">
            <v>330081.05263157893</v>
          </cell>
        </row>
        <row r="34">
          <cell r="A34">
            <v>1440.5</v>
          </cell>
          <cell r="B34" t="str">
            <v>Backfill w/ matl from exc.</v>
          </cell>
          <cell r="C34" t="str">
            <v>cum</v>
          </cell>
          <cell r="D34">
            <v>97440</v>
          </cell>
          <cell r="E34">
            <v>0</v>
          </cell>
          <cell r="F34">
            <v>0</v>
          </cell>
          <cell r="G34">
            <v>1.3187500000000001</v>
          </cell>
          <cell r="H34">
            <v>1.3187500000000001</v>
          </cell>
          <cell r="I34">
            <v>128499</v>
          </cell>
        </row>
        <row r="35">
          <cell r="A35">
            <v>1440.51</v>
          </cell>
          <cell r="B35" t="str">
            <v>Backfill w/ matl by contr.</v>
          </cell>
          <cell r="C35" t="str">
            <v>cum</v>
          </cell>
          <cell r="D35">
            <v>1246</v>
          </cell>
          <cell r="E35">
            <v>2.0822368421052628</v>
          </cell>
          <cell r="F35">
            <v>0</v>
          </cell>
          <cell r="G35">
            <v>1.3187500000000001</v>
          </cell>
          <cell r="H35">
            <v>3.4009868421052634</v>
          </cell>
          <cell r="I35">
            <v>4237.6296052631578</v>
          </cell>
        </row>
        <row r="36">
          <cell r="A36">
            <v>1440.52</v>
          </cell>
          <cell r="B36" t="str">
            <v>Sand for pipes bedding</v>
          </cell>
          <cell r="C36" t="str">
            <v>cum</v>
          </cell>
          <cell r="D36">
            <v>2950</v>
          </cell>
          <cell r="E36">
            <v>4.1644736842105257</v>
          </cell>
          <cell r="F36">
            <v>2.0874999999999999</v>
          </cell>
          <cell r="G36">
            <v>0</v>
          </cell>
          <cell r="H36">
            <v>6.251973684210526</v>
          </cell>
          <cell r="I36">
            <v>18443.322368421053</v>
          </cell>
        </row>
        <row r="37">
          <cell r="A37">
            <v>1440.53</v>
          </cell>
          <cell r="B37" t="str">
            <v>Sand for cables bedding</v>
          </cell>
          <cell r="C37" t="str">
            <v>cum</v>
          </cell>
          <cell r="D37">
            <v>4267</v>
          </cell>
          <cell r="E37">
            <v>4.1644736842105257</v>
          </cell>
          <cell r="F37">
            <v>2.0874999999999999</v>
          </cell>
          <cell r="G37">
            <v>0</v>
          </cell>
          <cell r="H37">
            <v>6.251973684210526</v>
          </cell>
          <cell r="I37">
            <v>26677.171710526316</v>
          </cell>
        </row>
        <row r="38">
          <cell r="A38">
            <v>1440.62</v>
          </cell>
          <cell r="B38" t="str">
            <v>Tank-pad.w/ matl from exc.</v>
          </cell>
          <cell r="C38" t="str">
            <v>cum</v>
          </cell>
          <cell r="D38">
            <v>69</v>
          </cell>
          <cell r="E38">
            <v>0</v>
          </cell>
          <cell r="F38">
            <v>2.0874999999999999</v>
          </cell>
          <cell r="G38">
            <v>0</v>
          </cell>
          <cell r="H38">
            <v>2.0874999999999999</v>
          </cell>
          <cell r="I38">
            <v>144.03749999999999</v>
          </cell>
        </row>
        <row r="39">
          <cell r="A39">
            <v>1440.63</v>
          </cell>
          <cell r="B39" t="str">
            <v>Tank-pad.w/ matl by contr.</v>
          </cell>
          <cell r="C39" t="str">
            <v>cum</v>
          </cell>
          <cell r="D39">
            <v>587</v>
          </cell>
          <cell r="E39">
            <v>2.0822368421052628</v>
          </cell>
          <cell r="F39">
            <v>2.0874999999999999</v>
          </cell>
          <cell r="G39">
            <v>0</v>
          </cell>
          <cell r="H39">
            <v>4.1697368421052632</v>
          </cell>
          <cell r="I39">
            <v>2447.6355263157893</v>
          </cell>
        </row>
        <row r="40">
          <cell r="A40">
            <v>1440.81</v>
          </cell>
          <cell r="B40" t="str">
            <v>Sidewalk kerb</v>
          </cell>
          <cell r="C40" t="str">
            <v>lm</v>
          </cell>
          <cell r="D40">
            <v>6186</v>
          </cell>
          <cell r="E40">
            <v>0</v>
          </cell>
          <cell r="F40">
            <v>0</v>
          </cell>
          <cell r="G40">
            <v>0</v>
          </cell>
          <cell r="H40">
            <v>13.157894736842104</v>
          </cell>
          <cell r="I40">
            <v>81394.736842105252</v>
          </cell>
        </row>
        <row r="41">
          <cell r="A41">
            <v>1440.82</v>
          </cell>
          <cell r="B41" t="str">
            <v>Sidewalk fndn w.matl from exc.</v>
          </cell>
          <cell r="C41" t="str">
            <v>cum</v>
          </cell>
          <cell r="D41">
            <v>1172</v>
          </cell>
          <cell r="E41">
            <v>1.3926000000000001</v>
          </cell>
          <cell r="F41">
            <v>0.31061999999999995</v>
          </cell>
          <cell r="G41">
            <v>0.49690499999999993</v>
          </cell>
          <cell r="H41">
            <v>2.2001249999999994</v>
          </cell>
          <cell r="I41">
            <v>2578.5464999999995</v>
          </cell>
        </row>
        <row r="42">
          <cell r="A42">
            <v>1440.85</v>
          </cell>
          <cell r="B42" t="str">
            <v>Side-walk pav. 10cm thk</v>
          </cell>
          <cell r="C42" t="str">
            <v>sqm</v>
          </cell>
          <cell r="D42">
            <v>5858</v>
          </cell>
          <cell r="E42">
            <v>0</v>
          </cell>
          <cell r="F42">
            <v>0</v>
          </cell>
          <cell r="G42">
            <v>0</v>
          </cell>
          <cell r="H42">
            <v>9.8684210526315788</v>
          </cell>
          <cell r="I42">
            <v>57809.210526315786</v>
          </cell>
        </row>
        <row r="43">
          <cell r="A43">
            <v>1440.86</v>
          </cell>
          <cell r="B43" t="str">
            <v>Bituminous emulsion 1,5Kg/sqm</v>
          </cell>
          <cell r="C43" t="str">
            <v>sqm</v>
          </cell>
          <cell r="D43">
            <v>1553</v>
          </cell>
          <cell r="E43">
            <v>0</v>
          </cell>
          <cell r="F43">
            <v>0</v>
          </cell>
          <cell r="G43">
            <v>0</v>
          </cell>
          <cell r="H43">
            <v>0.49342105263157893</v>
          </cell>
          <cell r="I43">
            <v>766.28289473684208</v>
          </cell>
        </row>
        <row r="44">
          <cell r="A44">
            <v>1440.87</v>
          </cell>
          <cell r="B44" t="str">
            <v>Tank-fndn: wear-carpet, 3cmthk</v>
          </cell>
          <cell r="C44" t="str">
            <v>sqm</v>
          </cell>
          <cell r="D44">
            <v>1553</v>
          </cell>
          <cell r="E44">
            <v>0</v>
          </cell>
          <cell r="F44">
            <v>0</v>
          </cell>
          <cell r="G44">
            <v>0</v>
          </cell>
          <cell r="H44">
            <v>3.9473684210526314</v>
          </cell>
          <cell r="I44">
            <v>6130.2631578947367</v>
          </cell>
        </row>
        <row r="45">
          <cell r="A45">
            <v>1450.03</v>
          </cell>
          <cell r="B45" t="str">
            <v>Embankment w/ matl by contr.</v>
          </cell>
          <cell r="C45" t="str">
            <v>cum</v>
          </cell>
          <cell r="D45">
            <v>39159</v>
          </cell>
          <cell r="E45">
            <v>0</v>
          </cell>
          <cell r="F45">
            <v>0</v>
          </cell>
          <cell r="G45">
            <v>0</v>
          </cell>
          <cell r="H45">
            <v>9.8684210526315788</v>
          </cell>
          <cell r="I45">
            <v>386437.5</v>
          </cell>
        </row>
        <row r="46">
          <cell r="A46">
            <v>1450.08</v>
          </cell>
          <cell r="B46" t="str">
            <v>Base-course w/ matl by contr.</v>
          </cell>
          <cell r="C46" t="str">
            <v>cum</v>
          </cell>
          <cell r="D46">
            <v>35159</v>
          </cell>
          <cell r="E46">
            <v>0</v>
          </cell>
          <cell r="F46">
            <v>0</v>
          </cell>
          <cell r="G46">
            <v>0</v>
          </cell>
          <cell r="H46">
            <v>21.05263157894737</v>
          </cell>
          <cell r="I46">
            <v>740189.47368421056</v>
          </cell>
        </row>
        <row r="47">
          <cell r="A47">
            <v>1450.09</v>
          </cell>
          <cell r="B47" t="str">
            <v>Bituminous emulsion 1,5Kg/sqm</v>
          </cell>
          <cell r="C47" t="str">
            <v>sqm</v>
          </cell>
          <cell r="D47">
            <v>97227</v>
          </cell>
          <cell r="E47">
            <v>0</v>
          </cell>
          <cell r="F47">
            <v>0</v>
          </cell>
          <cell r="G47">
            <v>0</v>
          </cell>
          <cell r="H47">
            <v>0.49342105263157893</v>
          </cell>
          <cell r="I47">
            <v>47973.848684210527</v>
          </cell>
        </row>
        <row r="48">
          <cell r="A48">
            <v>1450.1</v>
          </cell>
          <cell r="B48" t="str">
            <v>Binder 7cm thk.</v>
          </cell>
          <cell r="C48" t="str">
            <v>sqm</v>
          </cell>
          <cell r="D48">
            <v>81098</v>
          </cell>
          <cell r="E48">
            <v>0</v>
          </cell>
          <cell r="F48">
            <v>0</v>
          </cell>
          <cell r="G48">
            <v>0</v>
          </cell>
          <cell r="H48">
            <v>5.5921052631578947</v>
          </cell>
          <cell r="I48">
            <v>453508.55263157893</v>
          </cell>
        </row>
        <row r="49">
          <cell r="A49">
            <v>1450.12</v>
          </cell>
          <cell r="B49" t="str">
            <v>Bituminous emulsion 1,0Kg/sqm</v>
          </cell>
          <cell r="C49" t="str">
            <v>sqm</v>
          </cell>
          <cell r="D49">
            <v>97227</v>
          </cell>
          <cell r="E49">
            <v>0</v>
          </cell>
          <cell r="F49">
            <v>0</v>
          </cell>
          <cell r="G49">
            <v>0</v>
          </cell>
          <cell r="H49">
            <v>0.36184210526315791</v>
          </cell>
          <cell r="I49">
            <v>35180.822368421053</v>
          </cell>
        </row>
        <row r="50">
          <cell r="A50">
            <v>1450.13</v>
          </cell>
          <cell r="B50" t="str">
            <v>Wearing course 3cm thk.</v>
          </cell>
          <cell r="C50" t="str">
            <v>sqm</v>
          </cell>
          <cell r="D50">
            <v>97227</v>
          </cell>
          <cell r="E50">
            <v>0</v>
          </cell>
          <cell r="F50">
            <v>0</v>
          </cell>
          <cell r="G50">
            <v>0</v>
          </cell>
          <cell r="H50">
            <v>3.9473684210526314</v>
          </cell>
          <cell r="I50">
            <v>383790.78947368421</v>
          </cell>
        </row>
        <row r="51">
          <cell r="A51">
            <v>1471.01</v>
          </cell>
          <cell r="B51" t="str">
            <v>Carbon steel piping</v>
          </cell>
          <cell r="C51" t="str">
            <v>kg</v>
          </cell>
          <cell r="D51">
            <v>135687</v>
          </cell>
          <cell r="E51">
            <v>0</v>
          </cell>
          <cell r="F51">
            <v>0</v>
          </cell>
          <cell r="G51">
            <v>0</v>
          </cell>
          <cell r="H51">
            <v>1.0684210526315789</v>
          </cell>
          <cell r="I51">
            <v>144970.84736842106</v>
          </cell>
        </row>
        <row r="52">
          <cell r="A52">
            <v>1471.03</v>
          </cell>
          <cell r="B52" t="str">
            <v>Carbon steel valve</v>
          </cell>
          <cell r="C52" t="str">
            <v>kg</v>
          </cell>
          <cell r="D52">
            <v>4370</v>
          </cell>
          <cell r="E52">
            <v>0</v>
          </cell>
          <cell r="F52">
            <v>0</v>
          </cell>
          <cell r="G52">
            <v>0</v>
          </cell>
          <cell r="H52">
            <v>1.1217199999999998</v>
          </cell>
          <cell r="I52">
            <v>4901.9163999999992</v>
          </cell>
        </row>
        <row r="53">
          <cell r="A53">
            <v>1473.16</v>
          </cell>
          <cell r="B53" t="str">
            <v>Centr. r.c. piping  dia. 50cm</v>
          </cell>
          <cell r="C53" t="str">
            <v>lm</v>
          </cell>
          <cell r="D53">
            <v>127</v>
          </cell>
          <cell r="E53">
            <v>25.325275000000001</v>
          </cell>
          <cell r="F53">
            <v>0.48763999999999991</v>
          </cell>
          <cell r="G53">
            <v>1.8082699999999998</v>
          </cell>
          <cell r="H53">
            <v>27.621185000000001</v>
          </cell>
          <cell r="I53">
            <v>3507.8904950000001</v>
          </cell>
        </row>
        <row r="54">
          <cell r="A54">
            <v>1473.19</v>
          </cell>
          <cell r="B54" t="str">
            <v>Centr. r.c. piping  dia. 80cm</v>
          </cell>
          <cell r="C54" t="str">
            <v>lm</v>
          </cell>
          <cell r="D54">
            <v>69</v>
          </cell>
          <cell r="E54">
            <v>56.977384999999998</v>
          </cell>
          <cell r="F54">
            <v>0.48763999999999991</v>
          </cell>
          <cell r="G54">
            <v>1.8082699999999998</v>
          </cell>
          <cell r="H54">
            <v>59.273295000000005</v>
          </cell>
          <cell r="I54">
            <v>4089.8573550000001</v>
          </cell>
        </row>
        <row r="55">
          <cell r="A55">
            <v>1478.01</v>
          </cell>
          <cell r="B55" t="str">
            <v>PVC piping         dia. 110mm</v>
          </cell>
          <cell r="C55" t="str">
            <v>lm</v>
          </cell>
          <cell r="D55">
            <v>115</v>
          </cell>
          <cell r="E55">
            <v>35.416350000000001</v>
          </cell>
          <cell r="F55">
            <v>0.5273684210526316</v>
          </cell>
          <cell r="G55">
            <v>0</v>
          </cell>
          <cell r="H55">
            <v>35.94371842105263</v>
          </cell>
          <cell r="I55">
            <v>4133.5276184210525</v>
          </cell>
        </row>
        <row r="56">
          <cell r="A56">
            <v>1478.02</v>
          </cell>
          <cell r="B56" t="str">
            <v>PVC piping         dia. 160mm</v>
          </cell>
          <cell r="C56" t="str">
            <v>lm</v>
          </cell>
          <cell r="D56">
            <v>1903</v>
          </cell>
          <cell r="E56">
            <v>101.00781000000001</v>
          </cell>
          <cell r="F56">
            <v>0.5273684210526316</v>
          </cell>
          <cell r="G56">
            <v>0</v>
          </cell>
          <cell r="H56">
            <v>101.53517842105263</v>
          </cell>
          <cell r="I56">
            <v>193221.44453526317</v>
          </cell>
        </row>
        <row r="57">
          <cell r="A57">
            <v>1478.03</v>
          </cell>
          <cell r="B57" t="str">
            <v>PVC piping         dia. 200mm</v>
          </cell>
          <cell r="C57" t="str">
            <v>lm</v>
          </cell>
          <cell r="D57">
            <v>652</v>
          </cell>
          <cell r="E57">
            <v>106.05809499999999</v>
          </cell>
          <cell r="F57">
            <v>0.5273684210526316</v>
          </cell>
          <cell r="G57">
            <v>0</v>
          </cell>
          <cell r="H57">
            <v>106.58546342105264</v>
          </cell>
          <cell r="I57">
            <v>69493.722150526315</v>
          </cell>
        </row>
        <row r="58">
          <cell r="A58">
            <v>1491.03</v>
          </cell>
          <cell r="B58" t="str">
            <v>Demol.&amp; Reinst. exist. roads fnds.</v>
          </cell>
          <cell r="C58" t="str">
            <v>cum</v>
          </cell>
          <cell r="D58">
            <v>1342</v>
          </cell>
          <cell r="E58">
            <v>0</v>
          </cell>
          <cell r="F58">
            <v>6.0186799999999998</v>
          </cell>
          <cell r="G58">
            <v>0</v>
          </cell>
          <cell r="H58">
            <v>6.0186799999999998</v>
          </cell>
          <cell r="I58">
            <v>8077.0685599999997</v>
          </cell>
        </row>
        <row r="59">
          <cell r="A59">
            <v>1491.04</v>
          </cell>
          <cell r="B59" t="str">
            <v>Top course pad tk 10 cm w/ crushed stone</v>
          </cell>
          <cell r="C59" t="str">
            <v>cum</v>
          </cell>
          <cell r="D59">
            <v>145</v>
          </cell>
          <cell r="E59">
            <v>20.82236842105263</v>
          </cell>
          <cell r="F59">
            <v>2.0874999999999999</v>
          </cell>
          <cell r="G59">
            <v>1.4575657894736842</v>
          </cell>
          <cell r="H59">
            <v>24.367434210526316</v>
          </cell>
          <cell r="I59">
            <v>3533.2779605263158</v>
          </cell>
        </row>
        <row r="60">
          <cell r="A60">
            <v>1491.1</v>
          </cell>
          <cell r="B60" t="str">
            <v>Excav. for earth ditches formation</v>
          </cell>
          <cell r="C60" t="str">
            <v>cum</v>
          </cell>
          <cell r="D60">
            <v>24354</v>
          </cell>
          <cell r="E60">
            <v>0</v>
          </cell>
          <cell r="F60">
            <v>2.0874999999999999</v>
          </cell>
          <cell r="G60">
            <v>0</v>
          </cell>
          <cell r="H60">
            <v>2.0874999999999999</v>
          </cell>
          <cell r="I60">
            <v>50838.974999999999</v>
          </cell>
        </row>
        <row r="61">
          <cell r="A61">
            <v>1491.78</v>
          </cell>
          <cell r="B61" t="str">
            <v>Green area finishing including irrrigation system eqpt.</v>
          </cell>
          <cell r="C61" t="str">
            <v>sqm</v>
          </cell>
          <cell r="D61">
            <v>4566</v>
          </cell>
          <cell r="E61">
            <v>0</v>
          </cell>
          <cell r="F61">
            <v>0</v>
          </cell>
          <cell r="G61">
            <v>0</v>
          </cell>
          <cell r="H61">
            <v>0</v>
          </cell>
          <cell r="I61">
            <v>0</v>
          </cell>
        </row>
        <row r="62">
          <cell r="A62">
            <v>1491.8</v>
          </cell>
          <cell r="B62" t="str">
            <v xml:space="preserve">Earth-dyke w/ matl supplied by Contractors </v>
          </cell>
          <cell r="C62" t="str">
            <v>cum</v>
          </cell>
          <cell r="D62">
            <v>6548</v>
          </cell>
          <cell r="E62">
            <v>2.0822368421052628</v>
          </cell>
          <cell r="F62">
            <v>2.0874999999999999</v>
          </cell>
          <cell r="G62">
            <v>0</v>
          </cell>
          <cell r="H62">
            <v>4.1697368421052632</v>
          </cell>
          <cell r="I62">
            <v>27303.436842105264</v>
          </cell>
        </row>
        <row r="63">
          <cell r="A63">
            <v>1491.84</v>
          </cell>
          <cell r="B63" t="str">
            <v>Asphalt finish.for shoulders type heavy</v>
          </cell>
          <cell r="C63" t="str">
            <v>sqm</v>
          </cell>
          <cell r="D63">
            <v>16129</v>
          </cell>
          <cell r="E63">
            <v>0</v>
          </cell>
          <cell r="F63">
            <v>0</v>
          </cell>
          <cell r="G63">
            <v>0</v>
          </cell>
          <cell r="H63">
            <v>4.9342105263157894</v>
          </cell>
          <cell r="I63">
            <v>79583.881578947374</v>
          </cell>
        </row>
        <row r="64">
          <cell r="A64">
            <v>1491.1089999999999</v>
          </cell>
          <cell r="B64" t="str">
            <v>Dykes Finis.by concrete slab 10 cm thk.</v>
          </cell>
          <cell r="C64" t="str">
            <v>sqm</v>
          </cell>
          <cell r="D64">
            <v>5071</v>
          </cell>
          <cell r="E64">
            <v>7.1676699999999993</v>
          </cell>
          <cell r="F64">
            <v>1.3184210526315789</v>
          </cell>
          <cell r="G64">
            <v>0</v>
          </cell>
          <cell r="H64">
            <v>8.4860910526315774</v>
          </cell>
          <cell r="I64">
            <v>43032.967727894727</v>
          </cell>
        </row>
        <row r="65">
          <cell r="A65">
            <v>1492.01</v>
          </cell>
          <cell r="B65" t="str">
            <v>Cast iron floor drain  diam. 6"</v>
          </cell>
          <cell r="C65" t="str">
            <v>u</v>
          </cell>
          <cell r="D65">
            <v>6</v>
          </cell>
          <cell r="E65">
            <v>17.351973684210527</v>
          </cell>
          <cell r="F65">
            <v>1.2825599999999999</v>
          </cell>
          <cell r="G65">
            <v>0</v>
          </cell>
          <cell r="H65">
            <v>18.634533684210528</v>
          </cell>
          <cell r="I65">
            <v>111.80720210526317</v>
          </cell>
        </row>
        <row r="66">
          <cell r="A66">
            <v>1492.02</v>
          </cell>
          <cell r="B66" t="str">
            <v>Carbon steel drain hubs 4"</v>
          </cell>
          <cell r="C66" t="str">
            <v>u</v>
          </cell>
          <cell r="D66">
            <v>91</v>
          </cell>
          <cell r="E66">
            <v>14.575657894736842</v>
          </cell>
          <cell r="F66">
            <v>1.282603947368421</v>
          </cell>
          <cell r="G66">
            <v>0</v>
          </cell>
          <cell r="H66">
            <v>15.858261842105263</v>
          </cell>
          <cell r="I66">
            <v>1443.101827631579</v>
          </cell>
        </row>
        <row r="67">
          <cell r="A67">
            <v>1492.03</v>
          </cell>
          <cell r="B67" t="str">
            <v>Carbon steel clean out diam. 6"</v>
          </cell>
          <cell r="C67" t="str">
            <v>u</v>
          </cell>
          <cell r="D67">
            <v>8</v>
          </cell>
          <cell r="E67">
            <v>63.437149999999995</v>
          </cell>
          <cell r="F67">
            <v>17.645219999999998</v>
          </cell>
          <cell r="G67">
            <v>0.8619349999999999</v>
          </cell>
          <cell r="H67">
            <v>81.944305</v>
          </cell>
          <cell r="I67">
            <v>655.55444</v>
          </cell>
        </row>
        <row r="68">
          <cell r="A68">
            <v>1492.04</v>
          </cell>
          <cell r="B68" t="str">
            <v>Carbon steel vents</v>
          </cell>
          <cell r="C68" t="str">
            <v>kg</v>
          </cell>
          <cell r="D68">
            <v>27710</v>
          </cell>
          <cell r="E68">
            <v>0.97171052631578947</v>
          </cell>
          <cell r="F68">
            <v>0.27467105263157893</v>
          </cell>
          <cell r="G68">
            <v>0</v>
          </cell>
          <cell r="H68">
            <v>1.2463815789473685</v>
          </cell>
          <cell r="I68">
            <v>34537.23355263158</v>
          </cell>
        </row>
        <row r="69">
          <cell r="A69">
            <v>1492.39</v>
          </cell>
          <cell r="B69" t="str">
            <v>GRE drain hubs 4" (Technip ST 1400-08 type "D" )</v>
          </cell>
          <cell r="C69" t="str">
            <v>u</v>
          </cell>
          <cell r="D69">
            <v>35</v>
          </cell>
          <cell r="E69">
            <v>6.6433349999999987</v>
          </cell>
          <cell r="F69">
            <v>2.2578399999999998</v>
          </cell>
          <cell r="G69">
            <v>0</v>
          </cell>
          <cell r="H69">
            <v>8.9011749999999985</v>
          </cell>
          <cell r="I69">
            <v>311.54112499999997</v>
          </cell>
        </row>
        <row r="70">
          <cell r="A70">
            <v>1492.42</v>
          </cell>
          <cell r="B70" t="str">
            <v>Supply and  installation PVC heavy  piping "FABCO"type diam.3"</v>
          </cell>
          <cell r="C70" t="str">
            <v>lm</v>
          </cell>
          <cell r="D70">
            <v>1029</v>
          </cell>
          <cell r="E70">
            <v>2.23238</v>
          </cell>
          <cell r="F70">
            <v>0.42752000000000001</v>
          </cell>
          <cell r="G70">
            <v>0</v>
          </cell>
          <cell r="H70">
            <v>2.6598999999999999</v>
          </cell>
          <cell r="I70">
            <v>2737.0371</v>
          </cell>
        </row>
        <row r="71">
          <cell r="A71">
            <v>1492.52</v>
          </cell>
          <cell r="B71" t="str">
            <v>Clean Out concrete  pit  for  GRE/PVC pipe  (Technip ST 1400-06 )</v>
          </cell>
          <cell r="C71" t="str">
            <v>u</v>
          </cell>
          <cell r="D71">
            <v>5</v>
          </cell>
          <cell r="E71">
            <v>248.97472499999998</v>
          </cell>
          <cell r="F71">
            <v>84.694050000000004</v>
          </cell>
          <cell r="G71">
            <v>4.1398199999999994</v>
          </cell>
          <cell r="H71">
            <v>337.80859499999997</v>
          </cell>
          <cell r="I71">
            <v>1689.0429749999998</v>
          </cell>
        </row>
        <row r="72">
          <cell r="A72">
            <v>1492.53</v>
          </cell>
          <cell r="B72" t="str">
            <v>GRE drain hubs 6" (Technip ST 1400-08 type "D" )</v>
          </cell>
          <cell r="C72" t="str">
            <v>u</v>
          </cell>
          <cell r="D72">
            <v>23</v>
          </cell>
          <cell r="E72">
            <v>14.575657894736842</v>
          </cell>
          <cell r="F72">
            <v>1.282603947368421</v>
          </cell>
          <cell r="G72">
            <v>0</v>
          </cell>
          <cell r="H72">
            <v>15.858261842105263</v>
          </cell>
          <cell r="I72">
            <v>364.74002236842102</v>
          </cell>
        </row>
        <row r="73">
          <cell r="A73">
            <v>1710.02</v>
          </cell>
          <cell r="B73" t="str">
            <v>Improved bond reinf.steel</v>
          </cell>
          <cell r="C73" t="str">
            <v>kg</v>
          </cell>
          <cell r="D73">
            <v>4548932</v>
          </cell>
          <cell r="E73">
            <v>0.41461500000000001</v>
          </cell>
          <cell r="F73">
            <v>8.6839999999999987E-2</v>
          </cell>
          <cell r="G73">
            <v>9.4949999999999982E-3</v>
          </cell>
          <cell r="H73">
            <v>0.51095000000000002</v>
          </cell>
          <cell r="I73">
            <v>2324276.8054</v>
          </cell>
        </row>
        <row r="74">
          <cell r="A74">
            <v>1710.03</v>
          </cell>
          <cell r="B74" t="str">
            <v>Welded wire mesh</v>
          </cell>
          <cell r="C74" t="str">
            <v>kg</v>
          </cell>
          <cell r="D74">
            <v>991677</v>
          </cell>
          <cell r="E74">
            <v>0.76381999999999994</v>
          </cell>
          <cell r="F74">
            <v>0.51101999999999992</v>
          </cell>
          <cell r="G74">
            <v>8.3344999999999989E-2</v>
          </cell>
          <cell r="H74">
            <v>1.3581849999999998</v>
          </cell>
          <cell r="I74">
            <v>1346880.8262449997</v>
          </cell>
        </row>
        <row r="75">
          <cell r="A75">
            <v>1710.07</v>
          </cell>
          <cell r="B75" t="str">
            <v>Anchor bolts weight up to 20Kg</v>
          </cell>
          <cell r="C75" t="str">
            <v>kg</v>
          </cell>
          <cell r="D75">
            <v>81661</v>
          </cell>
          <cell r="E75">
            <v>0</v>
          </cell>
          <cell r="F75">
            <v>0</v>
          </cell>
          <cell r="G75">
            <v>0</v>
          </cell>
          <cell r="H75">
            <v>0.92105263157894735</v>
          </cell>
          <cell r="I75">
            <v>75214.078947368413</v>
          </cell>
        </row>
        <row r="76">
          <cell r="A76">
            <v>1710.08</v>
          </cell>
          <cell r="B76" t="str">
            <v>Anchor bolts weight &gt;20Kg</v>
          </cell>
          <cell r="C76" t="str">
            <v>kg</v>
          </cell>
          <cell r="D76">
            <v>4600</v>
          </cell>
          <cell r="E76">
            <v>0</v>
          </cell>
          <cell r="F76">
            <v>0</v>
          </cell>
          <cell r="G76">
            <v>0</v>
          </cell>
          <cell r="H76">
            <v>1.1513157894736843</v>
          </cell>
          <cell r="I76">
            <v>5296.0526315789475</v>
          </cell>
        </row>
        <row r="77">
          <cell r="A77">
            <v>1710.11</v>
          </cell>
          <cell r="B77" t="str">
            <v>Sliding plates</v>
          </cell>
          <cell r="C77" t="str">
            <v>kg</v>
          </cell>
          <cell r="D77">
            <v>5667</v>
          </cell>
          <cell r="E77">
            <v>0</v>
          </cell>
          <cell r="F77">
            <v>0</v>
          </cell>
          <cell r="G77">
            <v>0</v>
          </cell>
          <cell r="H77">
            <v>0</v>
          </cell>
          <cell r="I77">
            <v>0</v>
          </cell>
        </row>
        <row r="78">
          <cell r="A78">
            <v>1710.15</v>
          </cell>
          <cell r="B78" t="str">
            <v>Steel insert</v>
          </cell>
          <cell r="C78" t="str">
            <v>kg</v>
          </cell>
          <cell r="D78">
            <v>124955</v>
          </cell>
          <cell r="E78">
            <v>0</v>
          </cell>
          <cell r="F78">
            <v>0</v>
          </cell>
          <cell r="G78">
            <v>0</v>
          </cell>
          <cell r="H78">
            <v>0.72368421052631582</v>
          </cell>
          <cell r="I78">
            <v>90427.960526315786</v>
          </cell>
        </row>
        <row r="79">
          <cell r="A79">
            <v>1710.21</v>
          </cell>
          <cell r="B79" t="str">
            <v>Grout 25mm thk.</v>
          </cell>
          <cell r="C79" t="str">
            <v>sqm</v>
          </cell>
          <cell r="D79">
            <v>2781</v>
          </cell>
          <cell r="E79">
            <v>1.041285</v>
          </cell>
          <cell r="F79">
            <v>0.48095999999999994</v>
          </cell>
          <cell r="G79">
            <v>7.3849999999999999E-2</v>
          </cell>
          <cell r="H79">
            <v>1.596095</v>
          </cell>
          <cell r="I79">
            <v>4438.7401950000003</v>
          </cell>
        </row>
        <row r="80">
          <cell r="A80">
            <v>1710.23</v>
          </cell>
          <cell r="B80" t="str">
            <v>Grout &gt;50mm thk.</v>
          </cell>
          <cell r="C80" t="str">
            <v>cum</v>
          </cell>
          <cell r="D80">
            <v>117</v>
          </cell>
          <cell r="E80">
            <v>34.704225000000008</v>
          </cell>
          <cell r="F80">
            <v>16.843620000000001</v>
          </cell>
          <cell r="G80">
            <v>1.3366849999999999</v>
          </cell>
          <cell r="H80">
            <v>52.884530000000012</v>
          </cell>
          <cell r="I80">
            <v>6187.4900100000013</v>
          </cell>
        </row>
        <row r="81">
          <cell r="A81">
            <v>1710.24</v>
          </cell>
          <cell r="B81" t="str">
            <v>Non-shrinking grout 25mm</v>
          </cell>
          <cell r="C81" t="str">
            <v>sqm</v>
          </cell>
          <cell r="D81">
            <v>28</v>
          </cell>
          <cell r="E81">
            <v>1.2206350000000001</v>
          </cell>
          <cell r="F81">
            <v>0.48095999999999994</v>
          </cell>
          <cell r="G81">
            <v>7.3849999999999999E-2</v>
          </cell>
          <cell r="H81">
            <v>1.7754450000000002</v>
          </cell>
          <cell r="I81">
            <v>49.712460000000007</v>
          </cell>
        </row>
        <row r="82">
          <cell r="A82">
            <v>1710.25</v>
          </cell>
          <cell r="B82" t="str">
            <v>Non-shrinking grout 50mm</v>
          </cell>
          <cell r="C82" t="str">
            <v>sqm</v>
          </cell>
          <cell r="D82">
            <v>75</v>
          </cell>
          <cell r="E82">
            <v>2.4412700000000003</v>
          </cell>
          <cell r="F82">
            <v>0.48095999999999994</v>
          </cell>
          <cell r="G82">
            <v>7.3849999999999999E-2</v>
          </cell>
          <cell r="H82">
            <v>2.9960800000000005</v>
          </cell>
          <cell r="I82">
            <v>224.70600000000005</v>
          </cell>
        </row>
        <row r="83">
          <cell r="A83">
            <v>1710.26</v>
          </cell>
          <cell r="B83" t="str">
            <v>Non-shrinking grout &gt;50mm</v>
          </cell>
          <cell r="C83" t="str">
            <v>cum</v>
          </cell>
          <cell r="D83">
            <v>3</v>
          </cell>
          <cell r="E83">
            <v>48.819070000000004</v>
          </cell>
          <cell r="F83">
            <v>9.6242099999999979</v>
          </cell>
          <cell r="G83">
            <v>1.4854399999999999</v>
          </cell>
          <cell r="H83">
            <v>59.928719999999998</v>
          </cell>
          <cell r="I83">
            <v>179.78616</v>
          </cell>
        </row>
        <row r="84">
          <cell r="A84">
            <v>1711.01</v>
          </cell>
          <cell r="B84" t="str">
            <v>Lean concrete 5cm thk.</v>
          </cell>
          <cell r="C84" t="str">
            <v>sqm</v>
          </cell>
          <cell r="D84">
            <v>93015</v>
          </cell>
          <cell r="E84">
            <v>2.5689249999999997</v>
          </cell>
          <cell r="F84">
            <v>0.54934210526315785</v>
          </cell>
          <cell r="G84">
            <v>7.4904999999999985E-2</v>
          </cell>
          <cell r="H84">
            <v>3.1931721052631579</v>
          </cell>
          <cell r="I84">
            <v>297012.90337105264</v>
          </cell>
        </row>
        <row r="85">
          <cell r="A85">
            <v>1711.02</v>
          </cell>
          <cell r="B85" t="str">
            <v>Lean concrete 10cm thk.</v>
          </cell>
          <cell r="C85" t="str">
            <v>sqm</v>
          </cell>
          <cell r="D85">
            <v>10040</v>
          </cell>
          <cell r="E85">
            <v>5.1361842105263156</v>
          </cell>
          <cell r="F85">
            <v>0.71414473684210522</v>
          </cell>
          <cell r="G85">
            <v>8.9674999999999991E-2</v>
          </cell>
          <cell r="H85">
            <v>5.940003947368421</v>
          </cell>
          <cell r="I85">
            <v>59637.639631578946</v>
          </cell>
        </row>
        <row r="86">
          <cell r="A86">
            <v>1711.04</v>
          </cell>
          <cell r="B86" t="str">
            <v>L.C. for U/G pipes bedding</v>
          </cell>
          <cell r="C86" t="str">
            <v>cum</v>
          </cell>
          <cell r="D86">
            <v>134</v>
          </cell>
          <cell r="E86">
            <v>30.82077</v>
          </cell>
          <cell r="F86">
            <v>4.9281700000000006</v>
          </cell>
          <cell r="G86">
            <v>0.89463999999999999</v>
          </cell>
          <cell r="H86">
            <v>36.64358</v>
          </cell>
          <cell r="I86">
            <v>4910.2397199999996</v>
          </cell>
        </row>
        <row r="87">
          <cell r="A87">
            <v>1711.06</v>
          </cell>
          <cell r="B87" t="str">
            <v>Concrete for foundation</v>
          </cell>
          <cell r="C87" t="str">
            <v>cum</v>
          </cell>
          <cell r="D87">
            <v>31270</v>
          </cell>
          <cell r="E87">
            <v>0</v>
          </cell>
          <cell r="F87">
            <v>0</v>
          </cell>
          <cell r="G87">
            <v>0</v>
          </cell>
          <cell r="H87">
            <v>55.263157894736842</v>
          </cell>
          <cell r="I87">
            <v>1728078.9473684211</v>
          </cell>
        </row>
        <row r="88">
          <cell r="A88">
            <v>1711.07</v>
          </cell>
          <cell r="B88" t="str">
            <v>Bitumen coat for foundation</v>
          </cell>
          <cell r="C88" t="str">
            <v>sqm</v>
          </cell>
          <cell r="D88">
            <v>66703</v>
          </cell>
          <cell r="E88">
            <v>0</v>
          </cell>
          <cell r="F88">
            <v>0</v>
          </cell>
          <cell r="G88">
            <v>0</v>
          </cell>
          <cell r="H88">
            <v>2.2039473684210527</v>
          </cell>
          <cell r="I88">
            <v>147009.90131578947</v>
          </cell>
        </row>
        <row r="89">
          <cell r="A89">
            <v>1711.08</v>
          </cell>
          <cell r="B89" t="str">
            <v>Sleepers type "2"</v>
          </cell>
          <cell r="C89" t="str">
            <v>lm</v>
          </cell>
          <cell r="D89">
            <v>46</v>
          </cell>
          <cell r="E89">
            <v>0</v>
          </cell>
          <cell r="F89">
            <v>0</v>
          </cell>
          <cell r="G89">
            <v>0</v>
          </cell>
          <cell r="H89">
            <v>0</v>
          </cell>
          <cell r="I89">
            <v>0</v>
          </cell>
        </row>
        <row r="90">
          <cell r="A90">
            <v>1711.09</v>
          </cell>
          <cell r="B90" t="str">
            <v>Vertical ladder foundation</v>
          </cell>
          <cell r="C90" t="str">
            <v>u</v>
          </cell>
          <cell r="D90">
            <v>25</v>
          </cell>
          <cell r="E90">
            <v>1435.1903500000001</v>
          </cell>
          <cell r="F90">
            <v>234.56653000000003</v>
          </cell>
          <cell r="G90">
            <v>32.228139999999996</v>
          </cell>
          <cell r="H90">
            <v>1701.9850200000001</v>
          </cell>
          <cell r="I90">
            <v>42549.625500000002</v>
          </cell>
        </row>
        <row r="91">
          <cell r="A91">
            <v>1711.1</v>
          </cell>
          <cell r="B91" t="str">
            <v>Stairs foundation</v>
          </cell>
          <cell r="C91" t="str">
            <v>u</v>
          </cell>
          <cell r="D91">
            <v>12</v>
          </cell>
          <cell r="E91">
            <v>358.798115</v>
          </cell>
          <cell r="F91">
            <v>58.642049999999998</v>
          </cell>
          <cell r="G91">
            <v>32.228139999999996</v>
          </cell>
          <cell r="H91">
            <v>449.66830499999998</v>
          </cell>
          <cell r="I91">
            <v>5396.0196599999999</v>
          </cell>
        </row>
        <row r="92">
          <cell r="A92">
            <v>1711.11</v>
          </cell>
          <cell r="B92" t="str">
            <v>Small size fndn(up to0,2cu.m)</v>
          </cell>
          <cell r="C92" t="str">
            <v>u</v>
          </cell>
          <cell r="D92">
            <v>26</v>
          </cell>
          <cell r="E92">
            <v>17.940274999999996</v>
          </cell>
          <cell r="F92">
            <v>2.9325199999999998</v>
          </cell>
          <cell r="G92">
            <v>0.40301000000000003</v>
          </cell>
          <cell r="H92">
            <v>21.275804999999995</v>
          </cell>
          <cell r="I92">
            <v>553.17092999999988</v>
          </cell>
        </row>
        <row r="93">
          <cell r="A93">
            <v>1711.2</v>
          </cell>
          <cell r="B93" t="str">
            <v>Formwork foundation</v>
          </cell>
          <cell r="C93" t="str">
            <v>sqm</v>
          </cell>
          <cell r="D93">
            <v>75737</v>
          </cell>
          <cell r="E93">
            <v>0</v>
          </cell>
          <cell r="F93">
            <v>0</v>
          </cell>
          <cell r="G93">
            <v>0</v>
          </cell>
          <cell r="H93">
            <v>5.5921052631578947</v>
          </cell>
          <cell r="I93">
            <v>423529.2763157895</v>
          </cell>
        </row>
        <row r="94">
          <cell r="A94">
            <v>1711.21</v>
          </cell>
          <cell r="B94" t="str">
            <v xml:space="preserve">Circular foundations formwork </v>
          </cell>
          <cell r="C94" t="str">
            <v>sqm</v>
          </cell>
          <cell r="D94">
            <v>857</v>
          </cell>
          <cell r="E94">
            <v>0</v>
          </cell>
          <cell r="F94">
            <v>0</v>
          </cell>
          <cell r="G94">
            <v>0</v>
          </cell>
          <cell r="H94">
            <v>6.25</v>
          </cell>
          <cell r="I94">
            <v>5356.25</v>
          </cell>
        </row>
        <row r="95">
          <cell r="A95">
            <v>1712.01</v>
          </cell>
          <cell r="B95" t="str">
            <v>Concrete elev. up to 10m</v>
          </cell>
          <cell r="C95" t="str">
            <v>cum</v>
          </cell>
          <cell r="D95">
            <v>5468</v>
          </cell>
          <cell r="E95">
            <v>87.705314999999985</v>
          </cell>
          <cell r="F95">
            <v>14.846299999999999</v>
          </cell>
          <cell r="G95">
            <v>5.2781650000000004</v>
          </cell>
          <cell r="H95">
            <v>107.82977999999999</v>
          </cell>
          <cell r="I95">
            <v>589613.23703999992</v>
          </cell>
        </row>
        <row r="96">
          <cell r="A96">
            <v>1712.02</v>
          </cell>
          <cell r="B96" t="str">
            <v>Concr.elev.from 10,01to20m</v>
          </cell>
          <cell r="C96" t="str">
            <v>cum</v>
          </cell>
          <cell r="D96">
            <v>398</v>
          </cell>
          <cell r="E96">
            <v>87.705314999999985</v>
          </cell>
          <cell r="F96">
            <v>17.815559999999994</v>
          </cell>
          <cell r="G96">
            <v>6.3342199999999993</v>
          </cell>
          <cell r="H96">
            <v>111.85509499999998</v>
          </cell>
          <cell r="I96">
            <v>44518.327809999988</v>
          </cell>
        </row>
        <row r="97">
          <cell r="A97">
            <v>1712.2</v>
          </cell>
          <cell r="B97" t="str">
            <v>Formwork elev. up to 10m</v>
          </cell>
          <cell r="C97" t="str">
            <v>sqm</v>
          </cell>
          <cell r="D97">
            <v>36267</v>
          </cell>
          <cell r="E97">
            <v>0</v>
          </cell>
          <cell r="F97">
            <v>0</v>
          </cell>
          <cell r="G97">
            <v>0</v>
          </cell>
          <cell r="H97">
            <v>6.9078947368421053</v>
          </cell>
          <cell r="I97">
            <v>250528.61842105264</v>
          </cell>
        </row>
        <row r="98">
          <cell r="A98">
            <v>1712.21</v>
          </cell>
          <cell r="B98" t="str">
            <v>Formwork elev. 10/20m</v>
          </cell>
          <cell r="C98" t="str">
            <v>sqm</v>
          </cell>
          <cell r="D98">
            <v>4290</v>
          </cell>
          <cell r="E98">
            <v>0</v>
          </cell>
          <cell r="F98">
            <v>0</v>
          </cell>
          <cell r="G98">
            <v>0</v>
          </cell>
          <cell r="H98">
            <v>7.2368421052631575</v>
          </cell>
          <cell r="I98">
            <v>31046.052631578947</v>
          </cell>
        </row>
        <row r="99">
          <cell r="A99">
            <v>1712.23</v>
          </cell>
          <cell r="B99" t="str">
            <v>Circular formwork el. &lt;10m</v>
          </cell>
          <cell r="C99" t="str">
            <v>sqm</v>
          </cell>
          <cell r="D99">
            <v>619</v>
          </cell>
          <cell r="E99">
            <v>0</v>
          </cell>
          <cell r="F99">
            <v>0</v>
          </cell>
          <cell r="G99">
            <v>0</v>
          </cell>
          <cell r="H99">
            <v>7.5657894736842106</v>
          </cell>
          <cell r="I99">
            <v>4683.2236842105267</v>
          </cell>
        </row>
        <row r="100">
          <cell r="A100">
            <v>1712.24</v>
          </cell>
          <cell r="B100" t="str">
            <v>Circular formwork el. 10/20m</v>
          </cell>
          <cell r="C100" t="str">
            <v>sqm</v>
          </cell>
          <cell r="D100">
            <v>3552</v>
          </cell>
          <cell r="E100">
            <v>0</v>
          </cell>
          <cell r="F100">
            <v>0</v>
          </cell>
          <cell r="G100">
            <v>0</v>
          </cell>
          <cell r="H100">
            <v>7.8947368421052628</v>
          </cell>
          <cell r="I100">
            <v>28042.105263157893</v>
          </cell>
        </row>
        <row r="101">
          <cell r="A101">
            <v>1713.01</v>
          </cell>
          <cell r="B101" t="str">
            <v>Floor sub-base</v>
          </cell>
          <cell r="C101" t="str">
            <v>cum</v>
          </cell>
          <cell r="D101">
            <v>24565</v>
          </cell>
          <cell r="E101">
            <v>76.348684210526315</v>
          </cell>
          <cell r="F101">
            <v>6.5921052631578947</v>
          </cell>
          <cell r="G101">
            <v>2.4292763157894739</v>
          </cell>
          <cell r="H101">
            <v>85.370065789473685</v>
          </cell>
          <cell r="I101">
            <v>2097115.6661184211</v>
          </cell>
        </row>
        <row r="102">
          <cell r="A102">
            <v>1713.03</v>
          </cell>
          <cell r="B102" t="str">
            <v>Polyethilene vapor barrier</v>
          </cell>
          <cell r="C102" t="str">
            <v>sqm</v>
          </cell>
          <cell r="D102">
            <v>178994</v>
          </cell>
          <cell r="E102">
            <v>0.83289473684210524</v>
          </cell>
          <cell r="F102">
            <v>0.16480263157894737</v>
          </cell>
          <cell r="G102">
            <v>0</v>
          </cell>
          <cell r="H102">
            <v>0.99769736842105261</v>
          </cell>
          <cell r="I102">
            <v>178581.84276315788</v>
          </cell>
        </row>
        <row r="103">
          <cell r="A103">
            <v>1713.04</v>
          </cell>
          <cell r="B103" t="str">
            <v>Reinf.concrete paving thk 10cm</v>
          </cell>
          <cell r="C103" t="str">
            <v>sqm</v>
          </cell>
          <cell r="D103">
            <v>14930</v>
          </cell>
          <cell r="E103">
            <v>8.7860399999999998</v>
          </cell>
          <cell r="F103">
            <v>1.38443</v>
          </cell>
          <cell r="G103">
            <v>0.28590500000000002</v>
          </cell>
          <cell r="H103">
            <v>10.456375</v>
          </cell>
          <cell r="I103">
            <v>156113.67874999999</v>
          </cell>
        </row>
        <row r="104">
          <cell r="A104">
            <v>1713.05</v>
          </cell>
          <cell r="B104" t="str">
            <v>Reinf.concrete paving thk 15cm</v>
          </cell>
          <cell r="C104" t="str">
            <v>sqm</v>
          </cell>
          <cell r="D104">
            <v>73219</v>
          </cell>
          <cell r="E104">
            <v>14.6434</v>
          </cell>
          <cell r="F104">
            <v>2.3062699999999996</v>
          </cell>
          <cell r="G104">
            <v>0.47686000000000001</v>
          </cell>
          <cell r="H104">
            <v>17.42653</v>
          </cell>
          <cell r="I104">
            <v>1275953.1000699999</v>
          </cell>
        </row>
        <row r="105">
          <cell r="A105">
            <v>1713.06</v>
          </cell>
          <cell r="B105" t="str">
            <v>Reinf.concrete paving thk 20cm</v>
          </cell>
          <cell r="C105" t="str">
            <v>sqm</v>
          </cell>
          <cell r="D105">
            <v>11365</v>
          </cell>
          <cell r="E105">
            <v>17.57208</v>
          </cell>
          <cell r="F105">
            <v>2.7671899999999998</v>
          </cell>
          <cell r="G105">
            <v>0.57286500000000007</v>
          </cell>
          <cell r="H105">
            <v>20.912134999999999</v>
          </cell>
          <cell r="I105">
            <v>237666.41427499999</v>
          </cell>
        </row>
        <row r="106">
          <cell r="A106">
            <v>1713.07</v>
          </cell>
          <cell r="B106" t="str">
            <v>Fndn above or under paving</v>
          </cell>
          <cell r="C106" t="str">
            <v>cum</v>
          </cell>
          <cell r="D106">
            <v>240</v>
          </cell>
          <cell r="E106">
            <v>32.637479999999996</v>
          </cell>
          <cell r="F106">
            <v>4.89811</v>
          </cell>
          <cell r="G106">
            <v>0.92734499999999986</v>
          </cell>
          <cell r="H106">
            <v>38.462934999999995</v>
          </cell>
          <cell r="I106">
            <v>9231.1043999999983</v>
          </cell>
        </row>
        <row r="107">
          <cell r="A107">
            <v>1713.08</v>
          </cell>
          <cell r="B107" t="str">
            <v>Reinf.concrete curb</v>
          </cell>
          <cell r="C107" t="str">
            <v>lm</v>
          </cell>
          <cell r="D107">
            <v>4163</v>
          </cell>
          <cell r="E107">
            <v>4.5115131578947372</v>
          </cell>
          <cell r="F107">
            <v>0.78720723684210525</v>
          </cell>
          <cell r="G107">
            <v>0</v>
          </cell>
          <cell r="H107">
            <v>5.2987203947368426</v>
          </cell>
          <cell r="I107">
            <v>22058.573003289475</v>
          </cell>
        </row>
        <row r="108">
          <cell r="A108">
            <v>1713.09</v>
          </cell>
          <cell r="B108" t="str">
            <v>Hardener on paving (dust)</v>
          </cell>
          <cell r="C108" t="str">
            <v>sqm</v>
          </cell>
          <cell r="D108">
            <v>87418</v>
          </cell>
          <cell r="E108">
            <v>9.4949999999999992</v>
          </cell>
          <cell r="F108">
            <v>1.78189</v>
          </cell>
          <cell r="G108">
            <v>0.22471499999999997</v>
          </cell>
          <cell r="H108">
            <v>11.501605</v>
          </cell>
          <cell r="I108">
            <v>1005447.30589</v>
          </cell>
        </row>
        <row r="109">
          <cell r="A109">
            <v>1713.13</v>
          </cell>
          <cell r="B109" t="str">
            <v>Cut joint ( control )</v>
          </cell>
          <cell r="C109" t="str">
            <v>lm</v>
          </cell>
          <cell r="D109">
            <v>21739</v>
          </cell>
          <cell r="E109">
            <v>0</v>
          </cell>
          <cell r="F109">
            <v>0</v>
          </cell>
          <cell r="G109">
            <v>0</v>
          </cell>
          <cell r="H109">
            <v>0</v>
          </cell>
          <cell r="I109">
            <v>0</v>
          </cell>
        </row>
        <row r="110">
          <cell r="A110">
            <v>1713.14</v>
          </cell>
          <cell r="B110" t="str">
            <v>Construction joint</v>
          </cell>
          <cell r="C110" t="str">
            <v>lm</v>
          </cell>
          <cell r="D110">
            <v>26121</v>
          </cell>
          <cell r="E110">
            <v>0</v>
          </cell>
          <cell r="F110">
            <v>0</v>
          </cell>
          <cell r="G110">
            <v>0</v>
          </cell>
          <cell r="H110">
            <v>0</v>
          </cell>
          <cell r="I110">
            <v>0</v>
          </cell>
        </row>
        <row r="111">
          <cell r="A111">
            <v>1713.15</v>
          </cell>
          <cell r="B111" t="str">
            <v>Isolation joint</v>
          </cell>
          <cell r="C111" t="str">
            <v>lm</v>
          </cell>
          <cell r="D111">
            <v>11071</v>
          </cell>
          <cell r="E111">
            <v>0</v>
          </cell>
          <cell r="F111">
            <v>0</v>
          </cell>
          <cell r="G111">
            <v>0</v>
          </cell>
          <cell r="H111">
            <v>0</v>
          </cell>
          <cell r="I111">
            <v>0</v>
          </cell>
        </row>
        <row r="112">
          <cell r="A112">
            <v>1713.16</v>
          </cell>
          <cell r="B112" t="str">
            <v>Expansion joint ( contraction )</v>
          </cell>
          <cell r="C112" t="str">
            <v>lm</v>
          </cell>
          <cell r="D112">
            <v>18425</v>
          </cell>
          <cell r="E112">
            <v>0</v>
          </cell>
          <cell r="F112">
            <v>0</v>
          </cell>
          <cell r="G112">
            <v>0</v>
          </cell>
          <cell r="H112">
            <v>0</v>
          </cell>
          <cell r="I112">
            <v>0</v>
          </cell>
        </row>
        <row r="113">
          <cell r="A113">
            <v>1714.01</v>
          </cell>
          <cell r="B113" t="str">
            <v>Pit 0,5x0,5 to 0,9x0,9 lm depth max 3,5 lm</v>
          </cell>
          <cell r="C113" t="str">
            <v>cum</v>
          </cell>
          <cell r="D113">
            <v>288</v>
          </cell>
          <cell r="E113">
            <v>86.75986842105263</v>
          </cell>
          <cell r="F113">
            <v>17.645219999999998</v>
          </cell>
          <cell r="G113">
            <v>0.8619349999999999</v>
          </cell>
          <cell r="H113">
            <v>105.26702342105264</v>
          </cell>
          <cell r="I113">
            <v>30316.90274526316</v>
          </cell>
        </row>
        <row r="114">
          <cell r="A114">
            <v>1714.02</v>
          </cell>
          <cell r="B114" t="str">
            <v>Pit 0,91x0,91 to 1,5x1,5 lm depth max 4,0 lm</v>
          </cell>
          <cell r="C114" t="str">
            <v>cum</v>
          </cell>
          <cell r="D114">
            <v>591</v>
          </cell>
          <cell r="E114">
            <v>86.75986842105263</v>
          </cell>
          <cell r="F114">
            <v>17.645219999999998</v>
          </cell>
          <cell r="G114">
            <v>0.8619349999999999</v>
          </cell>
          <cell r="H114">
            <v>105.26702342105264</v>
          </cell>
          <cell r="I114">
            <v>62212.810841842111</v>
          </cell>
        </row>
        <row r="115">
          <cell r="A115">
            <v>1714.03</v>
          </cell>
          <cell r="B115" t="str">
            <v>Pit for cables 1,5x1,5 lm depth max 3,0 lm</v>
          </cell>
          <cell r="C115" t="str">
            <v>cum</v>
          </cell>
          <cell r="D115">
            <v>17</v>
          </cell>
          <cell r="E115">
            <v>86.75986842105263</v>
          </cell>
          <cell r="F115">
            <v>17.645219999999998</v>
          </cell>
          <cell r="G115">
            <v>0.8619349999999999</v>
          </cell>
          <cell r="H115">
            <v>105.26702342105264</v>
          </cell>
          <cell r="I115">
            <v>1789.539398157895</v>
          </cell>
        </row>
        <row r="116">
          <cell r="A116">
            <v>1714.04</v>
          </cell>
          <cell r="B116" t="str">
            <v>Fire trap pit 2x1,2x1,2 lm depth max 3,5 lm</v>
          </cell>
          <cell r="C116" t="str">
            <v>cum</v>
          </cell>
          <cell r="D116">
            <v>101</v>
          </cell>
          <cell r="E116">
            <v>83.28947368421052</v>
          </cell>
          <cell r="F116">
            <v>17.645219999999998</v>
          </cell>
          <cell r="G116">
            <v>0.8619349999999999</v>
          </cell>
          <cell r="H116">
            <v>101.79662868421053</v>
          </cell>
          <cell r="I116">
            <v>10281.459497105263</v>
          </cell>
        </row>
        <row r="117">
          <cell r="A117">
            <v>1714.05</v>
          </cell>
          <cell r="B117" t="str">
            <v>Sanitary pit 0,9x0,9 lm depth max 3,5 lm</v>
          </cell>
          <cell r="C117" t="str">
            <v>cum</v>
          </cell>
          <cell r="D117">
            <v>62</v>
          </cell>
          <cell r="E117">
            <v>83.28947368421052</v>
          </cell>
          <cell r="F117">
            <v>17.645219999999998</v>
          </cell>
          <cell r="G117">
            <v>0.8619349999999999</v>
          </cell>
          <cell r="H117">
            <v>101.79662868421053</v>
          </cell>
          <cell r="I117">
            <v>6311.3909784210528</v>
          </cell>
        </row>
        <row r="118">
          <cell r="A118">
            <v>1714.08</v>
          </cell>
          <cell r="B118" t="str">
            <v>Supply of cast iron cover</v>
          </cell>
          <cell r="C118" t="str">
            <v>kg</v>
          </cell>
          <cell r="D118">
            <v>27278</v>
          </cell>
          <cell r="E118">
            <v>0.52117000000000002</v>
          </cell>
          <cell r="F118">
            <v>0.41582999999999998</v>
          </cell>
          <cell r="G118">
            <v>0.10760999999999998</v>
          </cell>
          <cell r="H118">
            <v>1.04461</v>
          </cell>
          <cell r="I118">
            <v>28494.871580000003</v>
          </cell>
        </row>
        <row r="119">
          <cell r="A119">
            <v>1714.09</v>
          </cell>
          <cell r="B119" t="str">
            <v>Laying of cast-iron cover</v>
          </cell>
          <cell r="C119" t="str">
            <v>kg</v>
          </cell>
          <cell r="D119">
            <v>27278</v>
          </cell>
          <cell r="E119">
            <v>0</v>
          </cell>
          <cell r="F119">
            <v>4.3419999999999993E-2</v>
          </cell>
          <cell r="G119">
            <v>5.2749999999999998E-2</v>
          </cell>
          <cell r="H119">
            <v>9.6169999999999992E-2</v>
          </cell>
          <cell r="I119">
            <v>2623.3252599999996</v>
          </cell>
        </row>
        <row r="120">
          <cell r="A120">
            <v>1714.1</v>
          </cell>
          <cell r="B120" t="str">
            <v>Galvanized grating cover</v>
          </cell>
          <cell r="C120" t="str">
            <v>kg</v>
          </cell>
          <cell r="D120">
            <v>99323</v>
          </cell>
          <cell r="E120">
            <v>0.67519999999999991</v>
          </cell>
          <cell r="F120">
            <v>0.55109999999999992</v>
          </cell>
          <cell r="G120">
            <v>7.8070000000000001E-2</v>
          </cell>
          <cell r="H120">
            <v>1.30437</v>
          </cell>
          <cell r="I120">
            <v>129553.94151</v>
          </cell>
        </row>
        <row r="121">
          <cell r="A121">
            <v>1714.12</v>
          </cell>
          <cell r="B121" t="str">
            <v>Checkered plate cover</v>
          </cell>
          <cell r="C121" t="str">
            <v>kg</v>
          </cell>
          <cell r="D121">
            <v>41460</v>
          </cell>
          <cell r="E121">
            <v>0.47897000000000001</v>
          </cell>
          <cell r="F121">
            <v>0.55109999999999992</v>
          </cell>
          <cell r="G121">
            <v>7.8070000000000001E-2</v>
          </cell>
          <cell r="H121">
            <v>1.1081399999999999</v>
          </cell>
          <cell r="I121">
            <v>45943.484399999994</v>
          </cell>
        </row>
        <row r="122">
          <cell r="A122">
            <v>1714.14</v>
          </cell>
          <cell r="B122" t="str">
            <v>Steel frame</v>
          </cell>
          <cell r="C122" t="str">
            <v>kg</v>
          </cell>
          <cell r="D122">
            <v>4196</v>
          </cell>
          <cell r="E122">
            <v>0.67519999999999991</v>
          </cell>
          <cell r="F122">
            <v>0.55109999999999992</v>
          </cell>
          <cell r="G122">
            <v>7.8070000000000001E-2</v>
          </cell>
          <cell r="H122">
            <v>1.30437</v>
          </cell>
          <cell r="I122">
            <v>5473.13652</v>
          </cell>
        </row>
        <row r="123">
          <cell r="A123">
            <v>1714.2</v>
          </cell>
          <cell r="B123" t="str">
            <v>Concrete  anchor blocks</v>
          </cell>
          <cell r="C123" t="str">
            <v>cum</v>
          </cell>
          <cell r="D123">
            <v>276</v>
          </cell>
          <cell r="E123">
            <v>86.75986842105263</v>
          </cell>
          <cell r="F123">
            <v>17.645198026315789</v>
          </cell>
          <cell r="G123">
            <v>0.86190723684210524</v>
          </cell>
          <cell r="H123">
            <v>105.26697368421053</v>
          </cell>
          <cell r="I123">
            <v>29053.684736842104</v>
          </cell>
        </row>
        <row r="124">
          <cell r="A124">
            <v>1714.22</v>
          </cell>
          <cell r="B124" t="str">
            <v>Duct bank with PVC pipes</v>
          </cell>
          <cell r="C124" t="str">
            <v>cum</v>
          </cell>
          <cell r="D124">
            <v>1029</v>
          </cell>
          <cell r="E124">
            <v>126.80676611842105</v>
          </cell>
          <cell r="F124">
            <v>17.645198026315789</v>
          </cell>
          <cell r="G124">
            <v>0.86190723684210524</v>
          </cell>
          <cell r="H124">
            <v>145.31387138157896</v>
          </cell>
          <cell r="I124">
            <v>149527.97365164474</v>
          </cell>
        </row>
        <row r="125">
          <cell r="A125">
            <v>1714.24</v>
          </cell>
          <cell r="B125" t="str">
            <v>Supply   PVC conduit  pipes dia.110 to 160 mm ( Erection already included in item 1714,22)</v>
          </cell>
          <cell r="C125" t="str">
            <v>lm</v>
          </cell>
          <cell r="D125">
            <v>20216</v>
          </cell>
          <cell r="E125">
            <v>101.00781000000001</v>
          </cell>
          <cell r="F125">
            <v>0.5273684210526316</v>
          </cell>
          <cell r="G125">
            <v>0</v>
          </cell>
          <cell r="H125">
            <v>101.53517842105263</v>
          </cell>
          <cell r="I125">
            <v>2052635.1669600001</v>
          </cell>
        </row>
        <row r="126">
          <cell r="A126">
            <v>1714.25</v>
          </cell>
          <cell r="B126" t="str">
            <v>Red coloured lean concrete</v>
          </cell>
          <cell r="C126" t="str">
            <v>sqm</v>
          </cell>
          <cell r="D126">
            <v>7516</v>
          </cell>
          <cell r="E126">
            <v>126.80676611842105</v>
          </cell>
          <cell r="F126">
            <v>17.645198026315789</v>
          </cell>
          <cell r="G126">
            <v>0.86190723684210524</v>
          </cell>
          <cell r="H126">
            <v>145.31387138157893</v>
          </cell>
          <cell r="I126">
            <v>1092179.0573039472</v>
          </cell>
        </row>
        <row r="127">
          <cell r="A127">
            <v>1717.03</v>
          </cell>
          <cell r="B127" t="str">
            <v>PVC water-stop: 20cm wide</v>
          </cell>
          <cell r="C127" t="str">
            <v>lm</v>
          </cell>
          <cell r="D127">
            <v>32</v>
          </cell>
          <cell r="E127">
            <v>0</v>
          </cell>
          <cell r="F127">
            <v>0</v>
          </cell>
          <cell r="G127">
            <v>0</v>
          </cell>
          <cell r="H127">
            <v>3.3291999999999997</v>
          </cell>
          <cell r="I127">
            <v>106.53439999999999</v>
          </cell>
        </row>
        <row r="128">
          <cell r="A128">
            <v>1717.04</v>
          </cell>
          <cell r="B128" t="str">
            <v>PVC water-stop: 30cm wide</v>
          </cell>
          <cell r="C128" t="str">
            <v>lm</v>
          </cell>
          <cell r="D128">
            <v>1796</v>
          </cell>
          <cell r="E128">
            <v>0</v>
          </cell>
          <cell r="F128">
            <v>0</v>
          </cell>
          <cell r="G128">
            <v>0</v>
          </cell>
          <cell r="H128">
            <v>5.5482800000000001</v>
          </cell>
          <cell r="I128">
            <v>9964.7108800000005</v>
          </cell>
        </row>
        <row r="129">
          <cell r="A129" t="str">
            <v>1732.11A</v>
          </cell>
          <cell r="B129" t="str">
            <v>Supply and erect. precast beam  &lt; 0,15 sqm/lm of structures</v>
          </cell>
          <cell r="C129" t="str">
            <v>cum</v>
          </cell>
          <cell r="D129">
            <v>104</v>
          </cell>
          <cell r="E129">
            <v>122.31669999999998</v>
          </cell>
          <cell r="F129">
            <v>17.81560394736842</v>
          </cell>
          <cell r="G129">
            <v>6.334233881578947</v>
          </cell>
          <cell r="H129">
            <v>146.46653782894737</v>
          </cell>
          <cell r="I129">
            <v>15232.519934210526</v>
          </cell>
        </row>
        <row r="130">
          <cell r="A130">
            <v>1741.01</v>
          </cell>
          <cell r="B130" t="str">
            <v>Fireproofing for steel structures</v>
          </cell>
          <cell r="C130" t="str">
            <v>cum</v>
          </cell>
          <cell r="D130">
            <v>184</v>
          </cell>
          <cell r="E130">
            <v>0</v>
          </cell>
          <cell r="F130">
            <v>0</v>
          </cell>
          <cell r="G130">
            <v>0</v>
          </cell>
          <cell r="H130">
            <v>131.57894736842104</v>
          </cell>
          <cell r="I130">
            <v>24210.526315789473</v>
          </cell>
        </row>
        <row r="131">
          <cell r="A131">
            <v>1741.04</v>
          </cell>
          <cell r="B131" t="str">
            <v>Concrete for skirt-curb</v>
          </cell>
          <cell r="C131" t="str">
            <v>cum</v>
          </cell>
          <cell r="D131">
            <v>35</v>
          </cell>
          <cell r="E131">
            <v>0</v>
          </cell>
          <cell r="F131">
            <v>0</v>
          </cell>
          <cell r="G131">
            <v>0</v>
          </cell>
          <cell r="H131">
            <v>131.57894736842104</v>
          </cell>
          <cell r="I131">
            <v>4605.2631578947367</v>
          </cell>
        </row>
        <row r="132">
          <cell r="A132">
            <v>1741.06</v>
          </cell>
          <cell r="B132" t="str">
            <v>Sprayed mortar for int./ext. skirt</v>
          </cell>
          <cell r="C132" t="str">
            <v>sqm</v>
          </cell>
          <cell r="D132">
            <v>518</v>
          </cell>
          <cell r="E132">
            <v>4.4426050000000004</v>
          </cell>
          <cell r="F132">
            <v>4.8129399999999993</v>
          </cell>
          <cell r="G132">
            <v>1.11408</v>
          </cell>
          <cell r="H132">
            <v>10.369624999999999</v>
          </cell>
          <cell r="I132">
            <v>5371.4657499999994</v>
          </cell>
        </row>
        <row r="133">
          <cell r="A133">
            <v>1741.07</v>
          </cell>
          <cell r="B133" t="str">
            <v>Sprayed mortar for vessel bott</v>
          </cell>
          <cell r="C133" t="str">
            <v>sqm</v>
          </cell>
          <cell r="D133">
            <v>54</v>
          </cell>
          <cell r="E133">
            <v>4.4426050000000004</v>
          </cell>
          <cell r="F133">
            <v>4.8129399999999993</v>
          </cell>
          <cell r="G133">
            <v>1.11408</v>
          </cell>
          <cell r="H133">
            <v>10.369624999999999</v>
          </cell>
          <cell r="I133">
            <v>559.95974999999999</v>
          </cell>
        </row>
        <row r="134">
          <cell r="A134">
            <v>1761.01</v>
          </cell>
          <cell r="B134" t="str">
            <v>Acid-resistant lining w. tiles</v>
          </cell>
          <cell r="C134" t="str">
            <v>sqm</v>
          </cell>
          <cell r="D134">
            <v>1127</v>
          </cell>
          <cell r="E134">
            <v>0</v>
          </cell>
          <cell r="F134">
            <v>0</v>
          </cell>
          <cell r="G134">
            <v>0</v>
          </cell>
          <cell r="H134">
            <v>10.461</v>
          </cell>
          <cell r="I134">
            <v>11789.547</v>
          </cell>
        </row>
        <row r="135">
          <cell r="A135">
            <v>1763.01</v>
          </cell>
          <cell r="B135" t="str">
            <v>Acid-resistant lining w. epoxy</v>
          </cell>
          <cell r="C135" t="str">
            <v>sqm</v>
          </cell>
          <cell r="D135">
            <v>418</v>
          </cell>
          <cell r="E135">
            <v>3.0742700000000003</v>
          </cell>
          <cell r="F135">
            <v>0.35236999999999996</v>
          </cell>
          <cell r="G135">
            <v>0</v>
          </cell>
          <cell r="H135">
            <v>3.4266399999999999</v>
          </cell>
          <cell r="I135">
            <v>1432.3355199999999</v>
          </cell>
        </row>
        <row r="136">
          <cell r="A136">
            <v>1799.01</v>
          </cell>
          <cell r="B136" t="str">
            <v>PVC piping diameter  1" ( See  note  "1" Technip STD - 1400 - 28 )</v>
          </cell>
          <cell r="C136" t="str">
            <v>lm</v>
          </cell>
          <cell r="D136">
            <v>210</v>
          </cell>
          <cell r="E136">
            <v>2.0255999999999998</v>
          </cell>
          <cell r="F136">
            <v>0.52103999999999995</v>
          </cell>
          <cell r="G136">
            <v>0</v>
          </cell>
          <cell r="H136">
            <v>2.54664</v>
          </cell>
          <cell r="I136">
            <v>534.7944</v>
          </cell>
        </row>
        <row r="137">
          <cell r="A137">
            <v>1799.02</v>
          </cell>
          <cell r="B137" t="str">
            <v>Waterproof cement additive</v>
          </cell>
          <cell r="C137" t="str">
            <v>kg</v>
          </cell>
          <cell r="D137">
            <v>34513</v>
          </cell>
          <cell r="E137">
            <v>5.2055921052631575</v>
          </cell>
          <cell r="F137">
            <v>0</v>
          </cell>
          <cell r="G137">
            <v>0</v>
          </cell>
          <cell r="H137">
            <v>5.2055921052631575</v>
          </cell>
          <cell r="I137">
            <v>179660.60032894736</v>
          </cell>
        </row>
        <row r="138">
          <cell r="A138">
            <v>1799.04</v>
          </cell>
          <cell r="B138" t="str">
            <v>Precast concrete covers 15 cm thick</v>
          </cell>
          <cell r="C138" t="str">
            <v>sqm</v>
          </cell>
          <cell r="D138">
            <v>3468</v>
          </cell>
          <cell r="E138">
            <v>11.216759999999999</v>
          </cell>
          <cell r="F138">
            <v>0.9888157894736842</v>
          </cell>
          <cell r="G138">
            <v>1.4676993421052631</v>
          </cell>
          <cell r="H138">
            <v>13.673275131578945</v>
          </cell>
          <cell r="I138">
            <v>47418.918156315784</v>
          </cell>
        </row>
        <row r="139">
          <cell r="A139">
            <v>1799.05</v>
          </cell>
          <cell r="B139" t="str">
            <v>Precast concrete covers 20 cm thick</v>
          </cell>
          <cell r="C139" t="str">
            <v>sqm</v>
          </cell>
          <cell r="D139">
            <v>31</v>
          </cell>
          <cell r="E139">
            <v>14.956734999999998</v>
          </cell>
          <cell r="F139">
            <v>0.9888157894736842</v>
          </cell>
          <cell r="G139">
            <v>1.4676993421052631</v>
          </cell>
          <cell r="H139">
            <v>17.413250131578948</v>
          </cell>
          <cell r="I139">
            <v>539.81075407894741</v>
          </cell>
        </row>
        <row r="140">
          <cell r="A140">
            <v>1799.06</v>
          </cell>
          <cell r="B140" t="str">
            <v>Precast concrete stair steps for dykes ( See Technip STD-1400-23 3/3)</v>
          </cell>
          <cell r="C140" t="str">
            <v>lm</v>
          </cell>
          <cell r="D140">
            <v>25</v>
          </cell>
          <cell r="E140">
            <v>2.0172016447368417</v>
          </cell>
          <cell r="F140">
            <v>0.54934210526315785</v>
          </cell>
          <cell r="G140">
            <v>0.1388157894736842</v>
          </cell>
          <cell r="H140">
            <v>2.705359539473684</v>
          </cell>
          <cell r="I140">
            <v>67.6339884868421</v>
          </cell>
        </row>
        <row r="141">
          <cell r="A141">
            <v>1799.07</v>
          </cell>
          <cell r="B141" t="str">
            <v>As item 1714.26 ditches lining 10 cm thk</v>
          </cell>
          <cell r="C141" t="str">
            <v>sqm</v>
          </cell>
          <cell r="D141">
            <v>39275</v>
          </cell>
          <cell r="E141">
            <v>0</v>
          </cell>
          <cell r="F141">
            <v>0</v>
          </cell>
          <cell r="G141">
            <v>0</v>
          </cell>
          <cell r="H141">
            <v>0</v>
          </cell>
          <cell r="I141">
            <v>0</v>
          </cell>
        </row>
        <row r="142">
          <cell r="A142">
            <v>1799.09</v>
          </cell>
          <cell r="B142" t="str">
            <v>Non-shrinking grout 50mm Epoxy Type</v>
          </cell>
          <cell r="C142" t="str">
            <v>sqm</v>
          </cell>
          <cell r="D142">
            <v>90</v>
          </cell>
          <cell r="E142">
            <v>6.9355699999999993</v>
          </cell>
          <cell r="F142">
            <v>0.48095999999999994</v>
          </cell>
          <cell r="G142">
            <v>7.3849999999999999E-2</v>
          </cell>
          <cell r="H142">
            <v>7.4903799999999991</v>
          </cell>
          <cell r="I142">
            <v>674.13419999999996</v>
          </cell>
        </row>
        <row r="143">
          <cell r="A143">
            <v>1799.1</v>
          </cell>
          <cell r="B143" t="str">
            <v>Non-shrinking grout &gt;50mm Epoxy Type</v>
          </cell>
          <cell r="C143" t="str">
            <v>cum</v>
          </cell>
          <cell r="D143">
            <v>16</v>
          </cell>
          <cell r="E143">
            <v>98.140320000000003</v>
          </cell>
          <cell r="F143">
            <v>9.6242099999999979</v>
          </cell>
          <cell r="G143">
            <v>1.4854399999999999</v>
          </cell>
          <cell r="H143">
            <v>109.24997</v>
          </cell>
          <cell r="I143">
            <v>1747.9995200000001</v>
          </cell>
        </row>
        <row r="144">
          <cell r="A144" t="str">
            <v>1799,10A</v>
          </cell>
          <cell r="B144" t="str">
            <v>Supply and installation of steel rails</v>
          </cell>
          <cell r="C144" t="str">
            <v>kg</v>
          </cell>
          <cell r="D144">
            <v>36541</v>
          </cell>
          <cell r="E144">
            <v>0.67519999999999991</v>
          </cell>
          <cell r="F144">
            <v>0.55109999999999992</v>
          </cell>
          <cell r="G144">
            <v>7.8070000000000001E-2</v>
          </cell>
          <cell r="H144">
            <v>1.30437</v>
          </cell>
          <cell r="I144">
            <v>47662.984170000003</v>
          </cell>
        </row>
        <row r="145">
          <cell r="A145">
            <v>1799.11</v>
          </cell>
          <cell r="B145" t="str">
            <v>Hydrants Basements</v>
          </cell>
          <cell r="C145" t="str">
            <v>u</v>
          </cell>
          <cell r="D145">
            <v>90</v>
          </cell>
          <cell r="E145">
            <v>11.660526315789474</v>
          </cell>
          <cell r="F145">
            <v>2.9324980263157894</v>
          </cell>
          <cell r="G145">
            <v>0.40298223684210527</v>
          </cell>
          <cell r="H145">
            <v>14.996006578947368</v>
          </cell>
          <cell r="I145">
            <v>1349.6405921052631</v>
          </cell>
        </row>
        <row r="146">
          <cell r="A146">
            <v>1799.12</v>
          </cell>
          <cell r="B146" t="str">
            <v>Lance Monitor Basements</v>
          </cell>
          <cell r="C146" t="str">
            <v>u</v>
          </cell>
          <cell r="D146">
            <v>12</v>
          </cell>
          <cell r="E146">
            <v>11.660526315789474</v>
          </cell>
          <cell r="F146">
            <v>2.9324980263157894</v>
          </cell>
          <cell r="G146">
            <v>0.40298223684210527</v>
          </cell>
          <cell r="H146">
            <v>14.996006578947368</v>
          </cell>
          <cell r="I146">
            <v>179.95207894736842</v>
          </cell>
        </row>
        <row r="147">
          <cell r="A147">
            <v>1799.35</v>
          </cell>
          <cell r="B147" t="str">
            <v>Galvanized steel conduit 4" for electrical duct bank</v>
          </cell>
          <cell r="C147" t="str">
            <v>lm</v>
          </cell>
          <cell r="D147">
            <v>1634</v>
          </cell>
          <cell r="E147">
            <v>5.3140349999999996</v>
          </cell>
          <cell r="F147">
            <v>2.2578399999999998</v>
          </cell>
          <cell r="G147">
            <v>0</v>
          </cell>
          <cell r="H147">
            <v>7.5718750000000004</v>
          </cell>
          <cell r="I147">
            <v>12372.44375</v>
          </cell>
        </row>
        <row r="148">
          <cell r="A148">
            <v>1799.41</v>
          </cell>
          <cell r="B148" t="str">
            <v>Precast concrete ditch according to ST 1400-19  sheet 3 of 3 detail 2 A</v>
          </cell>
          <cell r="C148" t="str">
            <v>lm</v>
          </cell>
          <cell r="D148">
            <v>690</v>
          </cell>
          <cell r="E148">
            <v>4.5115131578947372</v>
          </cell>
          <cell r="F148">
            <v>0.78720723684210525</v>
          </cell>
          <cell r="G148">
            <v>0</v>
          </cell>
          <cell r="H148">
            <v>5.2987203947368426</v>
          </cell>
          <cell r="I148">
            <v>3656.1170723684213</v>
          </cell>
        </row>
        <row r="149">
          <cell r="A149">
            <v>1799.44</v>
          </cell>
          <cell r="B149" t="str">
            <v>Precast reinforced concrete curb side ( ST 1400-20 det."1")</v>
          </cell>
          <cell r="C149" t="str">
            <v>lm</v>
          </cell>
          <cell r="D149">
            <v>1323</v>
          </cell>
          <cell r="E149">
            <v>13.384271381578946</v>
          </cell>
          <cell r="F149">
            <v>0.78720723684210525</v>
          </cell>
          <cell r="G149">
            <v>0</v>
          </cell>
          <cell r="H149">
            <v>14.171478618421052</v>
          </cell>
          <cell r="I149">
            <v>18748.866212171051</v>
          </cell>
        </row>
        <row r="150">
          <cell r="A150">
            <v>1799.46</v>
          </cell>
          <cell r="B150" t="str">
            <v>Improved bond reinf.steel epoxy coated</v>
          </cell>
          <cell r="C150" t="str">
            <v>kg</v>
          </cell>
          <cell r="D150">
            <v>916296</v>
          </cell>
          <cell r="E150">
            <v>0.48405065789473684</v>
          </cell>
          <cell r="F150">
            <v>0.1318421052631579</v>
          </cell>
          <cell r="G150">
            <v>0</v>
          </cell>
          <cell r="H150">
            <v>0.61589276315789476</v>
          </cell>
          <cell r="I150">
            <v>564340.0753105263</v>
          </cell>
        </row>
        <row r="151">
          <cell r="A151">
            <v>1799.48</v>
          </cell>
          <cell r="B151" t="str">
            <v>Concrete  Slab top levelling by cement mortar 2 ÷ 3 cm thick</v>
          </cell>
          <cell r="C151" t="str">
            <v>sqm</v>
          </cell>
          <cell r="D151">
            <v>1101</v>
          </cell>
          <cell r="E151">
            <v>1.0412572368421051</v>
          </cell>
          <cell r="F151">
            <v>0.48095999999999994</v>
          </cell>
          <cell r="G151">
            <v>7.3849999999999999E-2</v>
          </cell>
          <cell r="H151">
            <v>1.5960672368421052</v>
          </cell>
          <cell r="I151">
            <v>1757.2700277631577</v>
          </cell>
        </row>
        <row r="152">
          <cell r="A152">
            <v>1799.49</v>
          </cell>
          <cell r="B152" t="str">
            <v>Cellular Glass panel under bottom Tank 20 cm thick ( Two  layer )</v>
          </cell>
          <cell r="C152" t="str">
            <v>sqm</v>
          </cell>
          <cell r="D152">
            <v>2202</v>
          </cell>
          <cell r="E152">
            <v>43.655899999999995</v>
          </cell>
          <cell r="F152">
            <v>24.171052631578949</v>
          </cell>
          <cell r="G152">
            <v>0</v>
          </cell>
          <cell r="H152">
            <v>67.826952631578948</v>
          </cell>
          <cell r="I152">
            <v>149354.94969473683</v>
          </cell>
        </row>
        <row r="153">
          <cell r="A153">
            <v>1799.5</v>
          </cell>
          <cell r="B153" t="str">
            <v>Aerated Concrete Ring Curb 0,5 x 0,4 type Y - TONG or similar</v>
          </cell>
          <cell r="C153" t="str">
            <v>cum</v>
          </cell>
          <cell r="D153">
            <v>43</v>
          </cell>
          <cell r="E153">
            <v>51.112639999999992</v>
          </cell>
          <cell r="F153">
            <v>8.1880099999999985</v>
          </cell>
          <cell r="G153">
            <v>11.498444999999998</v>
          </cell>
          <cell r="H153">
            <v>70.799094999999994</v>
          </cell>
          <cell r="I153">
            <v>3044.3610849999995</v>
          </cell>
        </row>
        <row r="154">
          <cell r="A154">
            <v>1799.51</v>
          </cell>
          <cell r="B154" t="str">
            <v>Pit 1,51x1,51 to 2,5x2,5  lm depth max 5,0 lm</v>
          </cell>
          <cell r="C154" t="str">
            <v>cum</v>
          </cell>
          <cell r="D154">
            <v>350</v>
          </cell>
          <cell r="E154">
            <v>63.437149999999995</v>
          </cell>
          <cell r="F154">
            <v>17.645219999999998</v>
          </cell>
          <cell r="G154">
            <v>0.8619349999999999</v>
          </cell>
          <cell r="H154">
            <v>81.944305</v>
          </cell>
          <cell r="I154">
            <v>28680.50675</v>
          </cell>
        </row>
        <row r="155">
          <cell r="A155">
            <v>1799.52</v>
          </cell>
          <cell r="B155" t="str">
            <v>Pit 2,51x2,51 to 3,5x3,5  lm depth max 5,0  lm</v>
          </cell>
          <cell r="C155" t="str">
            <v>cum</v>
          </cell>
          <cell r="D155">
            <v>114</v>
          </cell>
          <cell r="E155">
            <v>63.437149999999995</v>
          </cell>
          <cell r="F155">
            <v>17.645219999999998</v>
          </cell>
          <cell r="G155">
            <v>0.8619349999999999</v>
          </cell>
          <cell r="H155">
            <v>81.944305</v>
          </cell>
          <cell r="I155">
            <v>9341.6507700000002</v>
          </cell>
        </row>
        <row r="156">
          <cell r="A156">
            <v>1799.58</v>
          </cell>
          <cell r="B156" t="str">
            <v>Stainless steel 314 manufactured material</v>
          </cell>
          <cell r="C156" t="str">
            <v>kg</v>
          </cell>
          <cell r="D156">
            <v>978</v>
          </cell>
          <cell r="E156">
            <v>0</v>
          </cell>
          <cell r="F156">
            <v>0</v>
          </cell>
          <cell r="G156">
            <v>0</v>
          </cell>
          <cell r="H156">
            <v>2.9609999999999999</v>
          </cell>
          <cell r="I156">
            <v>2895.8579999999997</v>
          </cell>
        </row>
        <row r="157">
          <cell r="A157">
            <v>1799.65</v>
          </cell>
          <cell r="B157" t="str">
            <v>Found. Concrete minimum 28N/mm2 ( ASTM C-150 TYPE V sulfate resistance)</v>
          </cell>
          <cell r="C157" t="str">
            <v>cum</v>
          </cell>
          <cell r="D157">
            <v>3037</v>
          </cell>
          <cell r="E157">
            <v>58.30263157894737</v>
          </cell>
          <cell r="F157">
            <v>5.2271000000000001</v>
          </cell>
          <cell r="G157">
            <v>0.92734499999999986</v>
          </cell>
          <cell r="H157">
            <v>64.457076578947365</v>
          </cell>
          <cell r="I157">
            <v>195756.14157026313</v>
          </cell>
        </row>
        <row r="158">
          <cell r="A158">
            <v>1799.66</v>
          </cell>
          <cell r="B158" t="str">
            <v>Elevat. Concrete minimum 28N/mm2 ( ASTM C-150 TYPE V sulfate resistance)</v>
          </cell>
          <cell r="C158" t="str">
            <v>cum</v>
          </cell>
          <cell r="D158">
            <v>4193</v>
          </cell>
          <cell r="E158">
            <v>87.705314999999985</v>
          </cell>
          <cell r="F158">
            <v>14.846299999999999</v>
          </cell>
          <cell r="G158">
            <v>5.2781650000000004</v>
          </cell>
          <cell r="H158">
            <v>107.82977999999999</v>
          </cell>
          <cell r="I158">
            <v>452130.26753999991</v>
          </cell>
        </row>
        <row r="159">
          <cell r="A159">
            <v>1799.71</v>
          </cell>
          <cell r="B159" t="str">
            <v>Concrete elevations ( type 1 ) for Prilling Tower max elevation 100 lm</v>
          </cell>
          <cell r="C159" t="str">
            <v>cum</v>
          </cell>
          <cell r="D159">
            <v>3872</v>
          </cell>
          <cell r="E159">
            <v>87.705314999999985</v>
          </cell>
          <cell r="F159">
            <v>14.846299999999999</v>
          </cell>
          <cell r="G159">
            <v>5.2781650000000004</v>
          </cell>
          <cell r="H159">
            <v>107.82977999999999</v>
          </cell>
          <cell r="I159">
            <v>417516.90815999993</v>
          </cell>
        </row>
        <row r="160">
          <cell r="A160">
            <v>1799.72</v>
          </cell>
          <cell r="B160" t="str">
            <v>Special circular  type slip formworks for Prilling Tower</v>
          </cell>
          <cell r="C160" t="str">
            <v>sqm</v>
          </cell>
          <cell r="D160">
            <v>18337</v>
          </cell>
          <cell r="E160">
            <v>0</v>
          </cell>
          <cell r="F160">
            <v>0</v>
          </cell>
          <cell r="G160">
            <v>0</v>
          </cell>
          <cell r="H160">
            <v>11.118421052631579</v>
          </cell>
          <cell r="I160">
            <v>203878.48684210525</v>
          </cell>
        </row>
        <row r="161">
          <cell r="A161">
            <v>1799.73</v>
          </cell>
          <cell r="B161" t="str">
            <v>Fixed Aluminium Louvres  for prilling tower</v>
          </cell>
          <cell r="C161" t="str">
            <v>sqm</v>
          </cell>
          <cell r="D161">
            <v>322</v>
          </cell>
          <cell r="E161">
            <v>0</v>
          </cell>
          <cell r="F161">
            <v>0</v>
          </cell>
          <cell r="G161">
            <v>0</v>
          </cell>
          <cell r="H161">
            <v>92.10526315789474</v>
          </cell>
          <cell r="I161">
            <v>29657.894736842107</v>
          </cell>
        </row>
        <row r="162">
          <cell r="A162">
            <v>1799.74</v>
          </cell>
          <cell r="B162" t="str">
            <v>Adjustable Aluminium Louvres  for prilling tower</v>
          </cell>
          <cell r="C162" t="str">
            <v>sqm</v>
          </cell>
          <cell r="D162">
            <v>184</v>
          </cell>
          <cell r="E162">
            <v>0</v>
          </cell>
          <cell r="F162">
            <v>0</v>
          </cell>
          <cell r="G162">
            <v>0</v>
          </cell>
          <cell r="H162">
            <v>118.42105263157895</v>
          </cell>
          <cell r="I162">
            <v>21789.473684210527</v>
          </cell>
        </row>
        <row r="163">
          <cell r="A163">
            <v>1799.75</v>
          </cell>
          <cell r="B163" t="str">
            <v>Protection paint on  elevated concrete structures epoxy resin ( inside prilling tower )</v>
          </cell>
          <cell r="C163" t="str">
            <v>sqm</v>
          </cell>
          <cell r="D163">
            <v>9810</v>
          </cell>
          <cell r="E163">
            <v>0</v>
          </cell>
          <cell r="F163">
            <v>0</v>
          </cell>
          <cell r="G163">
            <v>0</v>
          </cell>
          <cell r="H163">
            <v>7.8947368421052628</v>
          </cell>
          <cell r="I163">
            <v>77447.368421052626</v>
          </cell>
        </row>
        <row r="164">
          <cell r="A164" t="str">
            <v>1799,10A</v>
          </cell>
          <cell r="B164" t="str">
            <v>Supply and installatiopn of steel rails</v>
          </cell>
          <cell r="C164" t="str">
            <v>kg</v>
          </cell>
          <cell r="D164">
            <v>66352</v>
          </cell>
          <cell r="E164">
            <v>0.67519999999999991</v>
          </cell>
          <cell r="F164">
            <v>0.55109999999999992</v>
          </cell>
          <cell r="G164">
            <v>7.8070000000000001E-2</v>
          </cell>
          <cell r="H164">
            <v>1.30437</v>
          </cell>
          <cell r="I164">
            <v>86547.558239999998</v>
          </cell>
        </row>
        <row r="165">
          <cell r="A165">
            <v>2000.001</v>
          </cell>
          <cell r="B165" t="str">
            <v>Hollow-block wall 20cm thk</v>
          </cell>
          <cell r="C165" t="str">
            <v>sqm</v>
          </cell>
          <cell r="D165">
            <v>4750</v>
          </cell>
          <cell r="E165">
            <v>6.6770394736842107</v>
          </cell>
          <cell r="F165">
            <v>1.2634868421052632</v>
          </cell>
          <cell r="G165">
            <v>0</v>
          </cell>
          <cell r="H165">
            <v>7.9405263157894739</v>
          </cell>
          <cell r="I165">
            <v>37717.5</v>
          </cell>
        </row>
        <row r="166">
          <cell r="A166">
            <v>2000.0139999999999</v>
          </cell>
          <cell r="B166" t="str">
            <v>Concrete block rendering</v>
          </cell>
          <cell r="C166" t="str">
            <v>sqm</v>
          </cell>
          <cell r="D166">
            <v>4750</v>
          </cell>
          <cell r="E166">
            <v>0.86826499999999984</v>
          </cell>
          <cell r="F166">
            <v>0.93854000000000015</v>
          </cell>
          <cell r="G166">
            <v>2.8484999999999996E-2</v>
          </cell>
          <cell r="H166">
            <v>1.8352899999999999</v>
          </cell>
          <cell r="I166">
            <v>8717.6274999999987</v>
          </cell>
        </row>
        <row r="167">
          <cell r="A167">
            <v>2000.0150000000001</v>
          </cell>
          <cell r="B167" t="str">
            <v>Rough plaster</v>
          </cell>
          <cell r="C167" t="str">
            <v>sqm</v>
          </cell>
          <cell r="D167">
            <v>9499</v>
          </cell>
          <cell r="E167">
            <v>0.86826499999999984</v>
          </cell>
          <cell r="F167">
            <v>0.93854000000000015</v>
          </cell>
          <cell r="G167">
            <v>2.8484999999999996E-2</v>
          </cell>
          <cell r="H167">
            <v>1.8352899999999999</v>
          </cell>
          <cell r="I167">
            <v>17433.419709999998</v>
          </cell>
        </row>
        <row r="168">
          <cell r="A168">
            <v>2000.029</v>
          </cell>
          <cell r="B168" t="str">
            <v>Red gres skirting board</v>
          </cell>
          <cell r="C168" t="str">
            <v>lm</v>
          </cell>
          <cell r="D168">
            <v>3414</v>
          </cell>
          <cell r="E168">
            <v>7.3501849999999997</v>
          </cell>
          <cell r="F168">
            <v>1.8443479999999999</v>
          </cell>
          <cell r="G168">
            <v>0.56653500000000001</v>
          </cell>
          <cell r="H168">
            <v>9.7610679999999981</v>
          </cell>
          <cell r="I168">
            <v>33324.286151999993</v>
          </cell>
        </row>
        <row r="169">
          <cell r="A169">
            <v>2000.047</v>
          </cell>
          <cell r="B169" t="str">
            <v>Washable acrilic paint</v>
          </cell>
          <cell r="C169" t="str">
            <v>sqm</v>
          </cell>
          <cell r="D169">
            <v>4750</v>
          </cell>
          <cell r="E169">
            <v>3.0742700000000003</v>
          </cell>
          <cell r="F169">
            <v>0.35236999999999996</v>
          </cell>
          <cell r="G169">
            <v>0</v>
          </cell>
          <cell r="H169">
            <v>3.4266399999999999</v>
          </cell>
          <cell r="I169">
            <v>16276.54</v>
          </cell>
        </row>
        <row r="170">
          <cell r="A170">
            <v>2000.078</v>
          </cell>
          <cell r="B170" t="str">
            <v>Steel manufactured material ( Gate, handrails, grating and fencing )</v>
          </cell>
          <cell r="C170" t="str">
            <v>kg</v>
          </cell>
          <cell r="D170">
            <v>13957</v>
          </cell>
          <cell r="E170">
            <v>0.67519999999999991</v>
          </cell>
          <cell r="F170">
            <v>0.55109999999999992</v>
          </cell>
          <cell r="G170">
            <v>7.8070000000000001E-2</v>
          </cell>
          <cell r="H170">
            <v>1.30437</v>
          </cell>
          <cell r="I170">
            <v>18205.092090000002</v>
          </cell>
        </row>
        <row r="171">
          <cell r="A171">
            <v>2000.117</v>
          </cell>
          <cell r="B171" t="str">
            <v>Waterproofing,membrane(1layer)</v>
          </cell>
          <cell r="C171" t="str">
            <v>sqm</v>
          </cell>
          <cell r="D171">
            <v>1597</v>
          </cell>
          <cell r="E171">
            <v>0.55387500000000001</v>
          </cell>
          <cell r="F171">
            <v>0.26218999999999998</v>
          </cell>
          <cell r="G171">
            <v>0</v>
          </cell>
          <cell r="H171">
            <v>0.81606500000000004</v>
          </cell>
          <cell r="I171">
            <v>1303.255805</v>
          </cell>
        </row>
        <row r="172">
          <cell r="A172">
            <v>2000.502</v>
          </cell>
          <cell r="B172" t="str">
            <v>Electrical Substation ( N° 1 )</v>
          </cell>
          <cell r="C172" t="str">
            <v>cum</v>
          </cell>
          <cell r="D172">
            <v>3640</v>
          </cell>
          <cell r="E172">
            <v>0</v>
          </cell>
          <cell r="F172">
            <v>0</v>
          </cell>
          <cell r="G172">
            <v>0</v>
          </cell>
          <cell r="H172">
            <v>11.740890688259109</v>
          </cell>
          <cell r="I172">
            <v>42736.842105263153</v>
          </cell>
        </row>
        <row r="173">
          <cell r="A173">
            <v>2000.5029999999999</v>
          </cell>
          <cell r="B173" t="str">
            <v>Offices conc.&amp; mason.inside steel Bldgs.</v>
          </cell>
          <cell r="C173" t="str">
            <v>cum</v>
          </cell>
          <cell r="D173">
            <v>1225</v>
          </cell>
          <cell r="E173">
            <v>0</v>
          </cell>
          <cell r="F173">
            <v>0</v>
          </cell>
          <cell r="G173">
            <v>0</v>
          </cell>
          <cell r="H173">
            <v>26.165413533834585</v>
          </cell>
          <cell r="I173">
            <v>32052.631578947367</v>
          </cell>
        </row>
        <row r="174">
          <cell r="B174" t="str">
            <v>18. BUIDINGS ( CONCRETE &amp; MARORY TYPE - LSP)</v>
          </cell>
          <cell r="E174">
            <v>0</v>
          </cell>
          <cell r="F174">
            <v>0</v>
          </cell>
          <cell r="G174">
            <v>0</v>
          </cell>
          <cell r="I174">
            <v>0</v>
          </cell>
        </row>
        <row r="175">
          <cell r="A175">
            <v>2000.5070000000001</v>
          </cell>
          <cell r="B175" t="str">
            <v>Administration Building</v>
          </cell>
          <cell r="C175" t="str">
            <v>cum</v>
          </cell>
          <cell r="D175">
            <v>10608</v>
          </cell>
          <cell r="E175">
            <v>0</v>
          </cell>
          <cell r="F175">
            <v>0</v>
          </cell>
          <cell r="G175">
            <v>0</v>
          </cell>
          <cell r="H175">
            <v>45.789473684210527</v>
          </cell>
          <cell r="I175">
            <v>485734.73684210528</v>
          </cell>
        </row>
        <row r="176">
          <cell r="A176">
            <v>2000.5129999999999</v>
          </cell>
          <cell r="B176" t="str">
            <v>Main Substation ( N° 2 )</v>
          </cell>
          <cell r="C176" t="str">
            <v>cum</v>
          </cell>
          <cell r="D176">
            <v>5850</v>
          </cell>
          <cell r="E176">
            <v>0</v>
          </cell>
          <cell r="F176">
            <v>0</v>
          </cell>
          <cell r="G176">
            <v>0</v>
          </cell>
          <cell r="H176">
            <v>11.740890688259109</v>
          </cell>
          <cell r="I176">
            <v>68684.210526315786</v>
          </cell>
        </row>
        <row r="177">
          <cell r="A177">
            <v>2000.518</v>
          </cell>
          <cell r="B177" t="str">
            <v>Control Room Blast Resistant type</v>
          </cell>
          <cell r="C177" t="str">
            <v>cum</v>
          </cell>
          <cell r="D177">
            <v>7200</v>
          </cell>
          <cell r="E177">
            <v>0</v>
          </cell>
          <cell r="F177">
            <v>0</v>
          </cell>
          <cell r="G177">
            <v>0</v>
          </cell>
          <cell r="H177">
            <v>0</v>
          </cell>
          <cell r="I177">
            <v>0</v>
          </cell>
        </row>
        <row r="178">
          <cell r="A178">
            <v>2000.521</v>
          </cell>
          <cell r="B178" t="str">
            <v>Gate House</v>
          </cell>
          <cell r="C178" t="str">
            <v>cum</v>
          </cell>
          <cell r="D178">
            <v>262.5</v>
          </cell>
          <cell r="E178">
            <v>0</v>
          </cell>
          <cell r="F178">
            <v>0</v>
          </cell>
          <cell r="G178">
            <v>0</v>
          </cell>
          <cell r="H178">
            <v>26.165413533834585</v>
          </cell>
          <cell r="I178">
            <v>6868.4210526315783</v>
          </cell>
        </row>
        <row r="179">
          <cell r="A179">
            <v>2000.5260000000001</v>
          </cell>
          <cell r="B179" t="str">
            <v>Laboratory Building</v>
          </cell>
          <cell r="C179" t="str">
            <v>cum</v>
          </cell>
          <cell r="D179">
            <v>3528</v>
          </cell>
          <cell r="E179">
            <v>0</v>
          </cell>
          <cell r="F179">
            <v>0</v>
          </cell>
          <cell r="G179">
            <v>0</v>
          </cell>
          <cell r="H179">
            <v>15.899122807017543</v>
          </cell>
          <cell r="I179">
            <v>56092.105263157893</v>
          </cell>
        </row>
        <row r="180">
          <cell r="A180">
            <v>2000.53</v>
          </cell>
          <cell r="B180" t="str">
            <v>Chemicals Warehouse (Lsp all included)</v>
          </cell>
          <cell r="C180" t="str">
            <v>cum</v>
          </cell>
          <cell r="D180">
            <v>12600</v>
          </cell>
          <cell r="E180">
            <v>0</v>
          </cell>
          <cell r="F180">
            <v>0</v>
          </cell>
          <cell r="G180">
            <v>0</v>
          </cell>
          <cell r="H180">
            <v>0</v>
          </cell>
          <cell r="I180">
            <v>0</v>
          </cell>
        </row>
        <row r="181">
          <cell r="A181">
            <v>2000.5309999999999</v>
          </cell>
          <cell r="B181" t="str">
            <v>Localized Operator Cabins</v>
          </cell>
          <cell r="C181" t="str">
            <v>cum</v>
          </cell>
          <cell r="D181">
            <v>120</v>
          </cell>
          <cell r="E181">
            <v>0</v>
          </cell>
          <cell r="F181">
            <v>0</v>
          </cell>
          <cell r="G181">
            <v>0</v>
          </cell>
          <cell r="H181">
            <v>18.773684210526316</v>
          </cell>
          <cell r="I181">
            <v>2252.8421052631579</v>
          </cell>
        </row>
        <row r="182">
          <cell r="A182">
            <v>2000.5319999999999</v>
          </cell>
          <cell r="B182" t="str">
            <v>Fire Station Bldg.</v>
          </cell>
          <cell r="C182" t="str">
            <v>cum</v>
          </cell>
          <cell r="D182">
            <v>3150</v>
          </cell>
          <cell r="E182">
            <v>0</v>
          </cell>
          <cell r="F182">
            <v>0</v>
          </cell>
          <cell r="G182">
            <v>0</v>
          </cell>
          <cell r="H182">
            <v>13.567251461988304</v>
          </cell>
          <cell r="I182">
            <v>42736.84210526316</v>
          </cell>
        </row>
        <row r="183">
          <cell r="A183">
            <v>2000.5329999999999</v>
          </cell>
          <cell r="B183" t="str">
            <v>Building  Area Substation</v>
          </cell>
          <cell r="C183" t="str">
            <v>cum</v>
          </cell>
          <cell r="D183">
            <v>390</v>
          </cell>
          <cell r="E183">
            <v>0</v>
          </cell>
          <cell r="F183">
            <v>0</v>
          </cell>
          <cell r="G183">
            <v>0</v>
          </cell>
          <cell r="H183">
            <v>76.316400000000002</v>
          </cell>
          <cell r="I183">
            <v>29763.396000000001</v>
          </cell>
        </row>
        <row r="184">
          <cell r="B184" t="str">
            <v xml:space="preserve">TOTAL </v>
          </cell>
          <cell r="I184">
            <v>60051486.856383637</v>
          </cell>
        </row>
      </sheetData>
      <sheetData sheetId="4">
        <row r="5">
          <cell r="E5" t="str">
            <v>TOTAL</v>
          </cell>
          <cell r="F5" t="str">
            <v>TECHNIP</v>
          </cell>
          <cell r="J5" t="str">
            <v>PVECC</v>
          </cell>
          <cell r="K5" t="str">
            <v>PVECC</v>
          </cell>
        </row>
        <row r="6">
          <cell r="D6" t="str">
            <v>H. P.</v>
          </cell>
          <cell r="E6" t="str">
            <v>ALL PLANT</v>
          </cell>
          <cell r="F6" t="str">
            <v>U.P.</v>
          </cell>
          <cell r="G6" t="str">
            <v>TOTAL PRICE</v>
          </cell>
          <cell r="J6" t="str">
            <v>U.P.</v>
          </cell>
          <cell r="K6" t="str">
            <v>TOTAL PRICE</v>
          </cell>
        </row>
        <row r="7">
          <cell r="A7" t="str">
            <v>ITEM</v>
          </cell>
          <cell r="B7" t="str">
            <v>DESCRIPTION</v>
          </cell>
          <cell r="C7" t="str">
            <v>U.M.</v>
          </cell>
          <cell r="D7" t="str">
            <v>h/U.M.</v>
          </cell>
          <cell r="E7" t="str">
            <v>Q.TY</v>
          </cell>
          <cell r="F7" t="str">
            <v>$/U.M.</v>
          </cell>
          <cell r="G7" t="str">
            <v>$</v>
          </cell>
          <cell r="H7" t="str">
            <v>TOTAL M.Hrs</v>
          </cell>
          <cell r="J7" t="str">
            <v>$/U.M.</v>
          </cell>
          <cell r="K7" t="str">
            <v>$</v>
          </cell>
        </row>
        <row r="10">
          <cell r="A10">
            <v>1420.01</v>
          </cell>
          <cell r="B10" t="str">
            <v>Surface levelling</v>
          </cell>
          <cell r="C10" t="str">
            <v>sqm</v>
          </cell>
          <cell r="D10">
            <v>0.06</v>
          </cell>
          <cell r="E10">
            <v>683665.57</v>
          </cell>
          <cell r="F10">
            <v>1.03</v>
          </cell>
          <cell r="G10">
            <v>704175.53710000007</v>
          </cell>
          <cell r="H10">
            <v>41019.934200000003</v>
          </cell>
        </row>
        <row r="11">
          <cell r="A11">
            <v>1420.02</v>
          </cell>
          <cell r="B11" t="str">
            <v>Surface compaction 90%</v>
          </cell>
          <cell r="C11" t="str">
            <v>sqm</v>
          </cell>
          <cell r="D11">
            <v>0.06</v>
          </cell>
          <cell r="E11">
            <v>586438.81999999995</v>
          </cell>
          <cell r="F11">
            <v>0.62</v>
          </cell>
          <cell r="G11">
            <v>363592.06840000005</v>
          </cell>
          <cell r="H11">
            <v>35186.3292</v>
          </cell>
        </row>
        <row r="12">
          <cell r="A12">
            <v>1420.03</v>
          </cell>
          <cell r="B12" t="str">
            <v>Surface compaction 95%</v>
          </cell>
          <cell r="C12" t="str">
            <v>sqm</v>
          </cell>
          <cell r="D12">
            <v>0.08</v>
          </cell>
          <cell r="E12">
            <v>103802.22</v>
          </cell>
          <cell r="F12">
            <v>0.93</v>
          </cell>
          <cell r="G12">
            <v>96536.064600000012</v>
          </cell>
          <cell r="H12">
            <v>8304.1776000000009</v>
          </cell>
        </row>
        <row r="13">
          <cell r="A13">
            <v>1420.04</v>
          </cell>
          <cell r="B13" t="str">
            <v>Crush.stone finish 5cm thk</v>
          </cell>
          <cell r="C13" t="str">
            <v>sqm</v>
          </cell>
          <cell r="D13">
            <v>0.06</v>
          </cell>
          <cell r="E13">
            <v>0</v>
          </cell>
          <cell r="F13">
            <v>1.03</v>
          </cell>
          <cell r="G13">
            <v>0</v>
          </cell>
          <cell r="H13">
            <v>0</v>
          </cell>
        </row>
        <row r="14">
          <cell r="A14">
            <v>1420.05</v>
          </cell>
          <cell r="B14" t="str">
            <v>Crush.stone finish 10cm thk</v>
          </cell>
          <cell r="C14" t="str">
            <v>sqm</v>
          </cell>
          <cell r="D14">
            <v>7.0000000000000007E-2</v>
          </cell>
          <cell r="E14">
            <v>15743.5</v>
          </cell>
          <cell r="F14">
            <v>1.96</v>
          </cell>
          <cell r="G14">
            <v>30857.26</v>
          </cell>
          <cell r="H14">
            <v>1102.0450000000001</v>
          </cell>
        </row>
        <row r="15">
          <cell r="A15">
            <v>1420.06</v>
          </cell>
          <cell r="B15" t="str">
            <v>Vegetal soil surface lining</v>
          </cell>
          <cell r="C15" t="str">
            <v>cum</v>
          </cell>
          <cell r="D15">
            <v>0.05</v>
          </cell>
          <cell r="E15">
            <v>1141.375</v>
          </cell>
          <cell r="F15">
            <v>12.91</v>
          </cell>
          <cell r="G15">
            <v>14735.151250000001</v>
          </cell>
          <cell r="H15">
            <v>57.068750000000001</v>
          </cell>
        </row>
        <row r="16">
          <cell r="A16">
            <v>1420.07</v>
          </cell>
          <cell r="B16" t="str">
            <v>Transformers galvanized fence</v>
          </cell>
          <cell r="C16" t="str">
            <v>lm</v>
          </cell>
          <cell r="D16">
            <v>2.8</v>
          </cell>
          <cell r="E16">
            <v>129.94999999999999</v>
          </cell>
          <cell r="F16">
            <v>129.11000000000001</v>
          </cell>
          <cell r="G16">
            <v>16777.844499999999</v>
          </cell>
          <cell r="H16">
            <v>363.86</v>
          </cell>
        </row>
        <row r="17">
          <cell r="A17">
            <v>1420.08</v>
          </cell>
          <cell r="B17" t="str">
            <v>Property galvanized fence</v>
          </cell>
          <cell r="C17" t="str">
            <v>lm</v>
          </cell>
          <cell r="D17">
            <v>2.5</v>
          </cell>
          <cell r="E17">
            <v>3082</v>
          </cell>
          <cell r="F17">
            <v>77.47</v>
          </cell>
          <cell r="G17">
            <v>238762.54</v>
          </cell>
          <cell r="H17">
            <v>7705</v>
          </cell>
        </row>
        <row r="18">
          <cell r="A18">
            <v>1420.09</v>
          </cell>
          <cell r="B18" t="str">
            <v>Property  precast reinf. concrete fence</v>
          </cell>
          <cell r="C18" t="str">
            <v>lm</v>
          </cell>
          <cell r="D18">
            <v>2.5</v>
          </cell>
          <cell r="E18">
            <v>0</v>
          </cell>
          <cell r="F18">
            <v>67.14</v>
          </cell>
          <cell r="G18">
            <v>0</v>
          </cell>
          <cell r="H18">
            <v>0</v>
          </cell>
        </row>
        <row r="19">
          <cell r="A19">
            <v>1420.1</v>
          </cell>
          <cell r="B19" t="str">
            <v>Galvanized steel gate</v>
          </cell>
          <cell r="C19" t="str">
            <v>u</v>
          </cell>
          <cell r="D19">
            <v>80</v>
          </cell>
          <cell r="E19">
            <v>3</v>
          </cell>
          <cell r="F19">
            <v>3098.74</v>
          </cell>
          <cell r="G19">
            <v>9296.2199999999993</v>
          </cell>
          <cell r="H19">
            <v>240</v>
          </cell>
        </row>
        <row r="20">
          <cell r="A20">
            <v>1420.11</v>
          </cell>
          <cell r="B20" t="str">
            <v>Pedestrian gate</v>
          </cell>
          <cell r="C20" t="str">
            <v>u</v>
          </cell>
          <cell r="D20">
            <v>20</v>
          </cell>
          <cell r="E20">
            <v>3</v>
          </cell>
          <cell r="F20">
            <v>568.1</v>
          </cell>
          <cell r="G20">
            <v>1704.3</v>
          </cell>
          <cell r="H20">
            <v>60</v>
          </cell>
        </row>
        <row r="21">
          <cell r="A21">
            <v>1420.12</v>
          </cell>
          <cell r="B21" t="str">
            <v>Motorized barrier</v>
          </cell>
          <cell r="C21" t="str">
            <v>u</v>
          </cell>
          <cell r="D21">
            <v>35</v>
          </cell>
          <cell r="E21">
            <v>1</v>
          </cell>
          <cell r="F21">
            <v>1807.6</v>
          </cell>
          <cell r="G21">
            <v>1807.6</v>
          </cell>
          <cell r="H21">
            <v>35</v>
          </cell>
        </row>
        <row r="22">
          <cell r="A22">
            <v>1420.13</v>
          </cell>
          <cell r="B22" t="str">
            <v>Fence as per KS</v>
          </cell>
          <cell r="C22" t="str">
            <v>lm</v>
          </cell>
          <cell r="D22">
            <v>2.5</v>
          </cell>
          <cell r="E22">
            <v>0</v>
          </cell>
          <cell r="F22">
            <v>77.47</v>
          </cell>
          <cell r="G22">
            <v>0</v>
          </cell>
          <cell r="H22">
            <v>0</v>
          </cell>
        </row>
        <row r="24">
          <cell r="A24">
            <v>1430</v>
          </cell>
          <cell r="B24" t="str">
            <v>PILING</v>
          </cell>
        </row>
        <row r="25">
          <cell r="A25">
            <v>1430.01</v>
          </cell>
          <cell r="B25" t="str">
            <v>Supply of precast concrete piles 30 tons</v>
          </cell>
          <cell r="C25" t="str">
            <v>lm</v>
          </cell>
          <cell r="D25">
            <v>0</v>
          </cell>
          <cell r="E25">
            <v>0</v>
          </cell>
          <cell r="F25">
            <v>20.66</v>
          </cell>
          <cell r="G25">
            <v>0</v>
          </cell>
          <cell r="H25">
            <v>0</v>
          </cell>
        </row>
        <row r="26">
          <cell r="A26">
            <v>1430.02</v>
          </cell>
          <cell r="B26" t="str">
            <v>Driving of concrete piles</v>
          </cell>
          <cell r="C26" t="str">
            <v>lm</v>
          </cell>
          <cell r="D26">
            <v>1.1000000000000001</v>
          </cell>
          <cell r="E26">
            <v>0</v>
          </cell>
          <cell r="F26">
            <v>20.66</v>
          </cell>
          <cell r="G26">
            <v>0</v>
          </cell>
          <cell r="H26">
            <v>0</v>
          </cell>
        </row>
        <row r="27">
          <cell r="A27">
            <v>1430.03</v>
          </cell>
          <cell r="B27" t="str">
            <v>Compression test</v>
          </cell>
          <cell r="C27" t="str">
            <v>u.</v>
          </cell>
          <cell r="D27">
            <v>50</v>
          </cell>
          <cell r="E27">
            <v>0</v>
          </cell>
          <cell r="F27">
            <v>1549.37</v>
          </cell>
          <cell r="G27">
            <v>0</v>
          </cell>
          <cell r="H27">
            <v>0</v>
          </cell>
        </row>
        <row r="28">
          <cell r="A28">
            <v>1430.04</v>
          </cell>
          <cell r="B28" t="str">
            <v>Tension test</v>
          </cell>
          <cell r="C28" t="str">
            <v>u.</v>
          </cell>
          <cell r="D28">
            <v>40</v>
          </cell>
          <cell r="E28">
            <v>4</v>
          </cell>
          <cell r="F28">
            <v>3098.74</v>
          </cell>
          <cell r="G28">
            <v>12394.96</v>
          </cell>
          <cell r="H28">
            <v>160</v>
          </cell>
        </row>
        <row r="29">
          <cell r="A29">
            <v>1430.05</v>
          </cell>
          <cell r="B29" t="str">
            <v>Drilled conc. piles cast in situ 60 ton</v>
          </cell>
          <cell r="C29" t="str">
            <v>lm</v>
          </cell>
          <cell r="D29">
            <v>2.2000000000000002</v>
          </cell>
          <cell r="E29">
            <v>0</v>
          </cell>
          <cell r="F29">
            <v>67.14</v>
          </cell>
          <cell r="G29">
            <v>0</v>
          </cell>
          <cell r="H29">
            <v>0</v>
          </cell>
        </row>
        <row r="30">
          <cell r="A30">
            <v>1430.06</v>
          </cell>
          <cell r="B30" t="str">
            <v>Compression test for drilled piles</v>
          </cell>
          <cell r="C30" t="str">
            <v>tons</v>
          </cell>
          <cell r="D30">
            <v>2.5</v>
          </cell>
          <cell r="E30">
            <v>0</v>
          </cell>
          <cell r="F30">
            <v>77.47</v>
          </cell>
          <cell r="G30">
            <v>0</v>
          </cell>
          <cell r="H30">
            <v>0</v>
          </cell>
        </row>
        <row r="31">
          <cell r="A31">
            <v>1430.07</v>
          </cell>
          <cell r="B31" t="str">
            <v>Tension test for drilled piles</v>
          </cell>
          <cell r="C31" t="str">
            <v>tons</v>
          </cell>
          <cell r="D31">
            <v>2</v>
          </cell>
          <cell r="E31">
            <v>0</v>
          </cell>
          <cell r="F31">
            <v>51.65</v>
          </cell>
          <cell r="G31">
            <v>0</v>
          </cell>
          <cell r="H31">
            <v>0</v>
          </cell>
        </row>
        <row r="32">
          <cell r="A32">
            <v>1430.08</v>
          </cell>
          <cell r="B32" t="str">
            <v>Drilled micropiles cast in situ diam. 15cm  H 25 mt</v>
          </cell>
          <cell r="C32" t="str">
            <v>lm</v>
          </cell>
          <cell r="D32">
            <v>0</v>
          </cell>
          <cell r="E32">
            <v>0</v>
          </cell>
          <cell r="F32">
            <v>61.97</v>
          </cell>
          <cell r="G32">
            <v>0</v>
          </cell>
          <cell r="H32">
            <v>0</v>
          </cell>
        </row>
        <row r="33">
          <cell r="A33">
            <v>1430.09</v>
          </cell>
          <cell r="B33" t="str">
            <v>Mobilization &amp; Demobilization Piles Machinery</v>
          </cell>
          <cell r="C33" t="str">
            <v>u.</v>
          </cell>
          <cell r="D33">
            <v>0</v>
          </cell>
          <cell r="E33">
            <v>0</v>
          </cell>
          <cell r="F33">
            <v>15493.71</v>
          </cell>
          <cell r="G33">
            <v>0</v>
          </cell>
          <cell r="H33">
            <v>0</v>
          </cell>
        </row>
        <row r="34">
          <cell r="A34">
            <v>1430.1</v>
          </cell>
          <cell r="B34" t="str">
            <v>Extra price for reinforced concrete drilling piles 15 cm</v>
          </cell>
          <cell r="C34" t="str">
            <v>lm</v>
          </cell>
          <cell r="D34">
            <v>0</v>
          </cell>
          <cell r="E34">
            <v>0</v>
          </cell>
          <cell r="F34">
            <v>15.49</v>
          </cell>
          <cell r="G34">
            <v>0</v>
          </cell>
          <cell r="H34">
            <v>0</v>
          </cell>
        </row>
        <row r="35">
          <cell r="A35">
            <v>1430.11</v>
          </cell>
          <cell r="B35" t="str">
            <v>Soil stabilization by pressure cement injection depth 4,0 mt</v>
          </cell>
          <cell r="C35" t="str">
            <v>sqm</v>
          </cell>
          <cell r="D35">
            <v>0</v>
          </cell>
          <cell r="E35">
            <v>0</v>
          </cell>
          <cell r="F35">
            <v>100.71</v>
          </cell>
          <cell r="G35">
            <v>0</v>
          </cell>
          <cell r="H35">
            <v>0</v>
          </cell>
        </row>
        <row r="36">
          <cell r="A36">
            <v>1430.12</v>
          </cell>
          <cell r="B36" t="str">
            <v xml:space="preserve">Driving of cast in situ concrete piles in  recovery steel case 60cm H=10 max 80 t. </v>
          </cell>
          <cell r="C36" t="str">
            <v>lm</v>
          </cell>
          <cell r="D36">
            <v>0</v>
          </cell>
          <cell r="E36">
            <v>0</v>
          </cell>
          <cell r="F36">
            <v>87.8</v>
          </cell>
          <cell r="G36">
            <v>0</v>
          </cell>
          <cell r="H36">
            <v>0</v>
          </cell>
        </row>
        <row r="37">
          <cell r="A37">
            <v>1430.13</v>
          </cell>
          <cell r="B37" t="str">
            <v xml:space="preserve">Driving of cast in situ concrete piles in  recovery steel case 40cm H=10 max 40 t. </v>
          </cell>
          <cell r="C37" t="str">
            <v>lm</v>
          </cell>
          <cell r="D37">
            <v>0</v>
          </cell>
          <cell r="E37">
            <v>0</v>
          </cell>
          <cell r="F37">
            <v>77.47</v>
          </cell>
          <cell r="G37">
            <v>0</v>
          </cell>
          <cell r="H37">
            <v>0</v>
          </cell>
        </row>
        <row r="38">
          <cell r="A38">
            <v>1430.14</v>
          </cell>
          <cell r="B38" t="str">
            <v xml:space="preserve">Driving of cast in situ concrete piles in  recovery steel case 70cm H=10 max 120 t. </v>
          </cell>
          <cell r="C38" t="str">
            <v>lm</v>
          </cell>
          <cell r="D38">
            <v>0</v>
          </cell>
          <cell r="E38">
            <v>0</v>
          </cell>
          <cell r="F38">
            <v>92.96</v>
          </cell>
          <cell r="G38">
            <v>0</v>
          </cell>
          <cell r="H38">
            <v>0</v>
          </cell>
        </row>
        <row r="39">
          <cell r="A39">
            <v>1430.15</v>
          </cell>
          <cell r="B39" t="str">
            <v>Extra price for concrete piles cast in situ diam. 70 cm casting above ground</v>
          </cell>
          <cell r="C39" t="str">
            <v>lm</v>
          </cell>
          <cell r="D39">
            <v>0</v>
          </cell>
          <cell r="E39">
            <v>0</v>
          </cell>
          <cell r="F39">
            <v>41.32</v>
          </cell>
          <cell r="G39">
            <v>0</v>
          </cell>
          <cell r="H39">
            <v>0</v>
          </cell>
        </row>
        <row r="40">
          <cell r="A40">
            <v>1430.16</v>
          </cell>
          <cell r="B40" t="str">
            <v xml:space="preserve">Cut - off  concrete  piles diam. 70 cm up to 1,0 mt </v>
          </cell>
          <cell r="C40" t="str">
            <v>u.</v>
          </cell>
          <cell r="D40">
            <v>0</v>
          </cell>
          <cell r="E40">
            <v>0</v>
          </cell>
          <cell r="F40">
            <v>36.15</v>
          </cell>
          <cell r="G40">
            <v>0</v>
          </cell>
          <cell r="H40">
            <v>0</v>
          </cell>
        </row>
        <row r="41">
          <cell r="A41">
            <v>1430.17</v>
          </cell>
          <cell r="B41" t="str">
            <v>Supply install./removal C.S.Sheet Piling Type "LARSEEN"</v>
          </cell>
          <cell r="C41" t="str">
            <v>sqm</v>
          </cell>
          <cell r="D41">
            <v>0</v>
          </cell>
          <cell r="E41">
            <v>0</v>
          </cell>
          <cell r="F41">
            <v>61.97</v>
          </cell>
          <cell r="G41">
            <v>0</v>
          </cell>
          <cell r="H41">
            <v>0</v>
          </cell>
        </row>
        <row r="42">
          <cell r="A42">
            <v>1430.18</v>
          </cell>
          <cell r="B42" t="str">
            <v xml:space="preserve">Driving of cast in situ conc.piles in  recovery steel case 35cm H=5,5 max 52 t. </v>
          </cell>
          <cell r="C42" t="str">
            <v>lm</v>
          </cell>
          <cell r="D42">
            <v>0</v>
          </cell>
          <cell r="E42">
            <v>0</v>
          </cell>
          <cell r="F42">
            <v>72.3</v>
          </cell>
          <cell r="G42">
            <v>0</v>
          </cell>
          <cell r="H42">
            <v>0</v>
          </cell>
        </row>
        <row r="43">
          <cell r="A43">
            <v>1430.19</v>
          </cell>
          <cell r="B43" t="str">
            <v xml:space="preserve">Driving of cast in situ conc.piles in  recovery steel case 40cm H=5,5 max 70 t. </v>
          </cell>
          <cell r="C43" t="str">
            <v>lm</v>
          </cell>
          <cell r="D43">
            <v>0</v>
          </cell>
          <cell r="E43">
            <v>0</v>
          </cell>
          <cell r="F43">
            <v>74.89</v>
          </cell>
          <cell r="G43">
            <v>0</v>
          </cell>
          <cell r="H43">
            <v>0</v>
          </cell>
        </row>
        <row r="44">
          <cell r="A44">
            <v>1430.2</v>
          </cell>
          <cell r="B44" t="str">
            <v xml:space="preserve">Driving of cast in situ conc.piles in  recovery steel case 45cm H=5,5 max 95 t. </v>
          </cell>
          <cell r="C44" t="str">
            <v>lm</v>
          </cell>
          <cell r="D44">
            <v>0</v>
          </cell>
          <cell r="E44">
            <v>0</v>
          </cell>
          <cell r="F44">
            <v>77.47</v>
          </cell>
          <cell r="G44">
            <v>0</v>
          </cell>
          <cell r="H44">
            <v>0</v>
          </cell>
        </row>
        <row r="45">
          <cell r="A45">
            <v>1430.21</v>
          </cell>
          <cell r="B45" t="str">
            <v xml:space="preserve">Driving of cast in situ conc.piles in  recovery steel case 52cm H=17,0 max 120 t. </v>
          </cell>
          <cell r="C45" t="str">
            <v>lm</v>
          </cell>
          <cell r="D45">
            <v>0</v>
          </cell>
          <cell r="E45">
            <v>0</v>
          </cell>
          <cell r="F45">
            <v>82.63</v>
          </cell>
          <cell r="G45">
            <v>0</v>
          </cell>
          <cell r="H45">
            <v>0</v>
          </cell>
        </row>
        <row r="46">
          <cell r="A46">
            <v>1430.22</v>
          </cell>
          <cell r="B46" t="str">
            <v>Drilled micropiles cast in situ diam. 30cm  H 6,0 mt max 25 t</v>
          </cell>
          <cell r="C46" t="str">
            <v>lm</v>
          </cell>
          <cell r="D46">
            <v>0</v>
          </cell>
          <cell r="E46">
            <v>0</v>
          </cell>
          <cell r="F46">
            <v>67.14</v>
          </cell>
          <cell r="G46">
            <v>0</v>
          </cell>
          <cell r="H46">
            <v>0</v>
          </cell>
        </row>
        <row r="47">
          <cell r="A47">
            <v>1430.23</v>
          </cell>
          <cell r="B47" t="str">
            <v>Precast reinforced concrete chaptrel  dim. 80 x 80 x 25 cm layed on top piles</v>
          </cell>
          <cell r="C47" t="str">
            <v>u</v>
          </cell>
          <cell r="D47">
            <v>0</v>
          </cell>
          <cell r="E47">
            <v>0</v>
          </cell>
          <cell r="F47">
            <v>25.82</v>
          </cell>
          <cell r="G47">
            <v>0</v>
          </cell>
          <cell r="H47">
            <v>0</v>
          </cell>
        </row>
        <row r="48">
          <cell r="A48">
            <v>1430.24</v>
          </cell>
          <cell r="B48" t="str">
            <v>Supply and fixed  installation  C.S.Sheet Piling Type "LARSEEN"</v>
          </cell>
          <cell r="C48" t="str">
            <v>sqm</v>
          </cell>
          <cell r="D48">
            <v>0</v>
          </cell>
          <cell r="E48">
            <v>0</v>
          </cell>
          <cell r="F48">
            <v>197.29</v>
          </cell>
          <cell r="G48">
            <v>0</v>
          </cell>
          <cell r="H48">
            <v>0</v>
          </cell>
        </row>
        <row r="49">
          <cell r="A49">
            <v>1430.25</v>
          </cell>
          <cell r="B49" t="str">
            <v>Supply and install. of hollow circular  prestressed precast concrete piles diam. 35 cm H=20 ( 60 tons )</v>
          </cell>
          <cell r="C49" t="str">
            <v>lm</v>
          </cell>
          <cell r="D49">
            <v>0</v>
          </cell>
          <cell r="E49">
            <v>0</v>
          </cell>
          <cell r="F49">
            <v>46.48</v>
          </cell>
          <cell r="G49">
            <v>0</v>
          </cell>
          <cell r="H49">
            <v>0</v>
          </cell>
        </row>
        <row r="50">
          <cell r="A50">
            <v>1430.26</v>
          </cell>
          <cell r="B50" t="str">
            <v>Supply and install. of hollow circular  prestressed precast concrete piles diam. 40 cm H=20 ( 80 tons )</v>
          </cell>
          <cell r="C50" t="str">
            <v>lm</v>
          </cell>
          <cell r="D50">
            <v>0</v>
          </cell>
          <cell r="E50">
            <v>253322</v>
          </cell>
          <cell r="F50">
            <v>56.81</v>
          </cell>
          <cell r="G50">
            <v>14391222.82</v>
          </cell>
          <cell r="H50">
            <v>0</v>
          </cell>
        </row>
        <row r="51">
          <cell r="A51">
            <v>1430.27</v>
          </cell>
          <cell r="B51" t="str">
            <v>Supply and install. of hollow circular  prestressed precast concrete piles diam. 50 cm H=20 ( 125 tons )</v>
          </cell>
          <cell r="C51" t="str">
            <v>lm</v>
          </cell>
          <cell r="D51">
            <v>0</v>
          </cell>
          <cell r="E51">
            <v>17112</v>
          </cell>
          <cell r="F51">
            <v>67.14</v>
          </cell>
          <cell r="G51">
            <v>1148899.68</v>
          </cell>
          <cell r="H51">
            <v>0</v>
          </cell>
        </row>
        <row r="52">
          <cell r="A52">
            <v>1430.28</v>
          </cell>
          <cell r="B52" t="str">
            <v>Supply and install. of hollow circular  prestressed precast concrete piles diam. 60 cm H=40 ( 125 tons )</v>
          </cell>
          <cell r="C52" t="str">
            <v>lm</v>
          </cell>
          <cell r="D52">
            <v>0.5</v>
          </cell>
          <cell r="E52">
            <v>0</v>
          </cell>
          <cell r="F52">
            <v>77.47</v>
          </cell>
          <cell r="G52">
            <v>0</v>
          </cell>
          <cell r="H52">
            <v>0</v>
          </cell>
        </row>
        <row r="53">
          <cell r="A53">
            <v>1430.29</v>
          </cell>
          <cell r="B53" t="str">
            <v>Supply and install. of hollow circular  prestressed precast concrete piles diam. 80 cm H=40 ( 165 tons )</v>
          </cell>
          <cell r="C53" t="str">
            <v>lm</v>
          </cell>
          <cell r="D53">
            <v>0.5</v>
          </cell>
          <cell r="E53">
            <v>0</v>
          </cell>
          <cell r="F53">
            <v>92.96</v>
          </cell>
          <cell r="G53">
            <v>0</v>
          </cell>
          <cell r="H53">
            <v>0</v>
          </cell>
        </row>
        <row r="54">
          <cell r="A54">
            <v>1430.3</v>
          </cell>
          <cell r="B54" t="str">
            <v>Integrety Test  by sonic method  for prestressed/precast  concrete piles</v>
          </cell>
          <cell r="C54" t="str">
            <v>u</v>
          </cell>
          <cell r="D54">
            <v>60</v>
          </cell>
          <cell r="E54">
            <v>3381</v>
          </cell>
          <cell r="F54">
            <v>15.49</v>
          </cell>
          <cell r="G54">
            <v>52371.69</v>
          </cell>
          <cell r="H54">
            <v>202860</v>
          </cell>
        </row>
        <row r="55">
          <cell r="A55">
            <v>1430.31</v>
          </cell>
          <cell r="B55" t="str">
            <v>Proof load compression test on working piles  ( 1,5 working load )</v>
          </cell>
          <cell r="C55" t="str">
            <v>u</v>
          </cell>
          <cell r="D55">
            <v>50</v>
          </cell>
          <cell r="E55">
            <v>108</v>
          </cell>
          <cell r="F55">
            <v>1549.37</v>
          </cell>
          <cell r="G55">
            <v>167331.96</v>
          </cell>
          <cell r="H55">
            <v>5400</v>
          </cell>
        </row>
        <row r="56">
          <cell r="A56">
            <v>1430.32</v>
          </cell>
          <cell r="B56" t="str">
            <v>Preliminary compression test</v>
          </cell>
          <cell r="C56" t="str">
            <v>u</v>
          </cell>
          <cell r="D56">
            <v>45</v>
          </cell>
          <cell r="E56">
            <v>2</v>
          </cell>
          <cell r="F56">
            <v>2065.83</v>
          </cell>
          <cell r="G56">
            <v>4131.66</v>
          </cell>
          <cell r="H56">
            <v>90</v>
          </cell>
        </row>
        <row r="57">
          <cell r="A57">
            <v>1430.33</v>
          </cell>
          <cell r="B57" t="str">
            <v>Lateral load piles test</v>
          </cell>
          <cell r="C57" t="str">
            <v>u</v>
          </cell>
          <cell r="D57">
            <v>50</v>
          </cell>
          <cell r="E57">
            <v>2</v>
          </cell>
          <cell r="F57">
            <v>3098.74</v>
          </cell>
          <cell r="G57">
            <v>6197.48</v>
          </cell>
          <cell r="H57">
            <v>100</v>
          </cell>
        </row>
        <row r="59">
          <cell r="A59">
            <v>1440</v>
          </cell>
          <cell r="B59" t="str">
            <v xml:space="preserve">        SCRUBBING</v>
          </cell>
        </row>
        <row r="60">
          <cell r="A60">
            <v>1440.01</v>
          </cell>
          <cell r="B60" t="str">
            <v>Soil scrubbing 15 cm thick</v>
          </cell>
          <cell r="C60" t="str">
            <v>sqm</v>
          </cell>
          <cell r="D60">
            <v>0.02</v>
          </cell>
          <cell r="E60">
            <v>0</v>
          </cell>
          <cell r="F60">
            <v>0.41</v>
          </cell>
          <cell r="G60">
            <v>0</v>
          </cell>
          <cell r="H60">
            <v>0</v>
          </cell>
        </row>
        <row r="61">
          <cell r="A61">
            <v>1440.02</v>
          </cell>
          <cell r="B61" t="str">
            <v>Soil scrub.thk var.every10cm ( item 1440,01)</v>
          </cell>
          <cell r="C61" t="str">
            <v>sqm</v>
          </cell>
          <cell r="D61">
            <v>0.01</v>
          </cell>
          <cell r="E61">
            <v>0</v>
          </cell>
          <cell r="F61">
            <v>0.31</v>
          </cell>
          <cell r="G61">
            <v>0</v>
          </cell>
          <cell r="H61">
            <v>0</v>
          </cell>
        </row>
        <row r="62">
          <cell r="A62">
            <v>1440.03</v>
          </cell>
          <cell r="B62" t="str">
            <v>Removal of trees-H&gt; 5m</v>
          </cell>
          <cell r="C62" t="str">
            <v>u</v>
          </cell>
          <cell r="D62">
            <v>0</v>
          </cell>
          <cell r="E62">
            <v>0</v>
          </cell>
          <cell r="F62">
            <v>154.94</v>
          </cell>
          <cell r="G62">
            <v>0</v>
          </cell>
          <cell r="H62">
            <v>0</v>
          </cell>
        </row>
        <row r="63">
          <cell r="A63">
            <v>1440.04</v>
          </cell>
          <cell r="B63" t="str">
            <v>Removal of roots dia. &gt;30cm</v>
          </cell>
          <cell r="C63" t="str">
            <v>u</v>
          </cell>
          <cell r="D63">
            <v>0</v>
          </cell>
          <cell r="E63">
            <v>0</v>
          </cell>
          <cell r="F63">
            <v>30.99</v>
          </cell>
          <cell r="G63">
            <v>0</v>
          </cell>
          <cell r="H63">
            <v>0</v>
          </cell>
        </row>
        <row r="65">
          <cell r="A65">
            <v>1440</v>
          </cell>
          <cell r="B65" t="str">
            <v xml:space="preserve">          EXCAVATION</v>
          </cell>
        </row>
        <row r="66">
          <cell r="A66">
            <v>1440.05</v>
          </cell>
          <cell r="B66" t="str">
            <v>Soil general excavation</v>
          </cell>
          <cell r="C66" t="str">
            <v>cum</v>
          </cell>
          <cell r="D66">
            <v>0.1</v>
          </cell>
          <cell r="E66">
            <v>0</v>
          </cell>
          <cell r="F66">
            <v>2.58</v>
          </cell>
          <cell r="G66">
            <v>0</v>
          </cell>
          <cell r="H66">
            <v>0</v>
          </cell>
        </row>
        <row r="67">
          <cell r="A67">
            <v>1440.06</v>
          </cell>
          <cell r="B67" t="str">
            <v>Soft rock general excavation</v>
          </cell>
          <cell r="C67" t="str">
            <v>cum</v>
          </cell>
          <cell r="D67">
            <v>0</v>
          </cell>
          <cell r="E67">
            <v>0</v>
          </cell>
          <cell r="F67">
            <v>12.91</v>
          </cell>
          <cell r="G67">
            <v>0</v>
          </cell>
          <cell r="H67">
            <v>0</v>
          </cell>
        </row>
        <row r="68">
          <cell r="A68">
            <v>1440.07</v>
          </cell>
          <cell r="B68" t="str">
            <v>Hard rock general excavation</v>
          </cell>
          <cell r="C68" t="str">
            <v>cum</v>
          </cell>
          <cell r="D68">
            <v>0</v>
          </cell>
          <cell r="E68">
            <v>0</v>
          </cell>
          <cell r="F68">
            <v>18.079999999999998</v>
          </cell>
          <cell r="G68">
            <v>0</v>
          </cell>
          <cell r="H68">
            <v>0</v>
          </cell>
        </row>
        <row r="69">
          <cell r="A69">
            <v>1440.08</v>
          </cell>
          <cell r="B69" t="str">
            <v>Hard rock gen.exc.by blasting</v>
          </cell>
          <cell r="C69" t="str">
            <v>cum</v>
          </cell>
          <cell r="D69">
            <v>0</v>
          </cell>
          <cell r="E69">
            <v>0</v>
          </cell>
          <cell r="F69">
            <v>8.01</v>
          </cell>
          <cell r="G69">
            <v>0</v>
          </cell>
          <cell r="H69">
            <v>0</v>
          </cell>
        </row>
        <row r="70">
          <cell r="A70">
            <v>1440.09</v>
          </cell>
          <cell r="B70" t="str">
            <v>Extra price for water table item 1440,05 ÷ 1440,07</v>
          </cell>
          <cell r="C70" t="str">
            <v>cum</v>
          </cell>
          <cell r="D70">
            <v>0</v>
          </cell>
          <cell r="E70">
            <v>0</v>
          </cell>
          <cell r="F70">
            <v>2.58</v>
          </cell>
          <cell r="G70">
            <v>0</v>
          </cell>
          <cell r="H70">
            <v>0</v>
          </cell>
        </row>
        <row r="71">
          <cell r="A71">
            <v>1440.1</v>
          </cell>
          <cell r="B71" t="str">
            <v>Soil sect.exc.by hand up to 2m</v>
          </cell>
          <cell r="C71" t="str">
            <v>cum</v>
          </cell>
          <cell r="D71">
            <v>2.5</v>
          </cell>
          <cell r="E71">
            <v>8357.7780208542445</v>
          </cell>
          <cell r="F71">
            <v>51.65</v>
          </cell>
          <cell r="G71">
            <v>431679.23477712169</v>
          </cell>
          <cell r="H71">
            <v>20894.445052135612</v>
          </cell>
        </row>
        <row r="72">
          <cell r="A72">
            <v>1440.11</v>
          </cell>
          <cell r="B72" t="str">
            <v>Sect.exc.hand from 2to4m depth</v>
          </cell>
          <cell r="C72" t="str">
            <v>cum</v>
          </cell>
          <cell r="D72">
            <v>2.8</v>
          </cell>
          <cell r="E72">
            <v>738.6232540139664</v>
          </cell>
          <cell r="F72">
            <v>61.97</v>
          </cell>
          <cell r="G72">
            <v>45772.483051245494</v>
          </cell>
          <cell r="H72">
            <v>2068.145111239106</v>
          </cell>
        </row>
        <row r="73">
          <cell r="A73">
            <v>1440.12</v>
          </cell>
          <cell r="B73" t="str">
            <v>Sect.exc.hand exceed. 4m depth</v>
          </cell>
          <cell r="C73" t="str">
            <v>cum</v>
          </cell>
          <cell r="D73">
            <v>3.3</v>
          </cell>
          <cell r="E73">
            <v>4.4159999999999995</v>
          </cell>
          <cell r="F73">
            <v>72.3</v>
          </cell>
          <cell r="G73">
            <v>319.27679999999992</v>
          </cell>
          <cell r="H73">
            <v>14.572799999999997</v>
          </cell>
        </row>
        <row r="74">
          <cell r="A74">
            <v>1440.13</v>
          </cell>
          <cell r="B74" t="str">
            <v>Sect.exc.hand soft rock up 2m</v>
          </cell>
          <cell r="C74" t="str">
            <v>cum</v>
          </cell>
          <cell r="D74">
            <v>0</v>
          </cell>
          <cell r="E74">
            <v>0</v>
          </cell>
          <cell r="F74">
            <v>103.29</v>
          </cell>
          <cell r="G74">
            <v>0</v>
          </cell>
          <cell r="H74">
            <v>0</v>
          </cell>
        </row>
        <row r="75">
          <cell r="A75">
            <v>1440.14</v>
          </cell>
          <cell r="B75" t="str">
            <v>Sect.exc.hand soft rock 2/4m</v>
          </cell>
          <cell r="C75" t="str">
            <v>cum</v>
          </cell>
          <cell r="D75">
            <v>0</v>
          </cell>
          <cell r="E75">
            <v>0</v>
          </cell>
          <cell r="F75">
            <v>129.11000000000001</v>
          </cell>
          <cell r="G75">
            <v>0</v>
          </cell>
          <cell r="H75">
            <v>0</v>
          </cell>
        </row>
        <row r="76">
          <cell r="A76">
            <v>1440.15</v>
          </cell>
          <cell r="B76" t="str">
            <v>Sect.exc.hand soft rock over4m</v>
          </cell>
          <cell r="C76" t="str">
            <v>cum</v>
          </cell>
          <cell r="D76">
            <v>0</v>
          </cell>
          <cell r="E76">
            <v>0</v>
          </cell>
          <cell r="F76">
            <v>154.94</v>
          </cell>
          <cell r="G76">
            <v>0</v>
          </cell>
          <cell r="H76">
            <v>0</v>
          </cell>
        </row>
        <row r="77">
          <cell r="A77">
            <v>1440.16</v>
          </cell>
          <cell r="B77" t="str">
            <v>Sect.exc.hand hard rock up 2m</v>
          </cell>
          <cell r="C77" t="str">
            <v>cum</v>
          </cell>
          <cell r="D77">
            <v>0</v>
          </cell>
          <cell r="E77">
            <v>0</v>
          </cell>
          <cell r="F77">
            <v>0</v>
          </cell>
          <cell r="G77">
            <v>0</v>
          </cell>
          <cell r="H77">
            <v>0</v>
          </cell>
        </row>
        <row r="78">
          <cell r="A78">
            <v>1440.17</v>
          </cell>
          <cell r="B78" t="str">
            <v>Sect.exc.hand hard rock 2/4m</v>
          </cell>
          <cell r="C78" t="str">
            <v>cum</v>
          </cell>
          <cell r="D78">
            <v>0</v>
          </cell>
          <cell r="E78">
            <v>0</v>
          </cell>
          <cell r="F78">
            <v>0</v>
          </cell>
          <cell r="G78">
            <v>0</v>
          </cell>
          <cell r="H78">
            <v>0</v>
          </cell>
        </row>
        <row r="79">
          <cell r="A79">
            <v>1440.18</v>
          </cell>
          <cell r="B79" t="str">
            <v>Sect.exc.hand hard rock over4m</v>
          </cell>
          <cell r="C79" t="str">
            <v>cum</v>
          </cell>
          <cell r="D79">
            <v>0</v>
          </cell>
          <cell r="E79">
            <v>0</v>
          </cell>
          <cell r="F79">
            <v>0</v>
          </cell>
          <cell r="G79">
            <v>0</v>
          </cell>
          <cell r="H79">
            <v>0</v>
          </cell>
        </row>
        <row r="80">
          <cell r="A80">
            <v>1440.19</v>
          </cell>
          <cell r="B80" t="str">
            <v>Extra price for blasting  item 1440,16  ¸ 1440,18</v>
          </cell>
          <cell r="C80" t="str">
            <v>cum</v>
          </cell>
          <cell r="D80">
            <v>0</v>
          </cell>
          <cell r="E80">
            <v>0</v>
          </cell>
          <cell r="F80">
            <v>0</v>
          </cell>
          <cell r="G80">
            <v>0</v>
          </cell>
          <cell r="H80">
            <v>0</v>
          </cell>
        </row>
        <row r="81">
          <cell r="A81">
            <v>1440.2</v>
          </cell>
          <cell r="B81" t="str">
            <v>Extra price for water table by hand item 1440,10 ÷ 1440,18</v>
          </cell>
          <cell r="C81" t="str">
            <v>cum</v>
          </cell>
          <cell r="D81">
            <v>0</v>
          </cell>
          <cell r="E81">
            <v>22.425000000000001</v>
          </cell>
          <cell r="F81">
            <v>7.75</v>
          </cell>
          <cell r="G81">
            <v>173.79374999999999</v>
          </cell>
          <cell r="H81">
            <v>0</v>
          </cell>
        </row>
        <row r="82">
          <cell r="A82">
            <v>1440.3</v>
          </cell>
          <cell r="B82" t="str">
            <v>Soil sect.exc.by mach.up to 2m</v>
          </cell>
          <cell r="C82" t="str">
            <v>cum</v>
          </cell>
          <cell r="D82">
            <v>0.15</v>
          </cell>
          <cell r="E82">
            <v>246082.67232225629</v>
          </cell>
          <cell r="F82">
            <v>3.1</v>
          </cell>
          <cell r="G82">
            <v>762856.28419899452</v>
          </cell>
          <cell r="H82">
            <v>36912.400848338439</v>
          </cell>
        </row>
        <row r="83">
          <cell r="A83">
            <v>1440.31</v>
          </cell>
          <cell r="B83" t="str">
            <v>Sect.exc.mach.from 2to4m depth</v>
          </cell>
          <cell r="C83" t="str">
            <v>cum</v>
          </cell>
          <cell r="D83">
            <v>0.23</v>
          </cell>
          <cell r="E83">
            <v>12563.869246037708</v>
          </cell>
          <cell r="F83">
            <v>3.82</v>
          </cell>
          <cell r="G83">
            <v>47993.980519864039</v>
          </cell>
          <cell r="H83">
            <v>2889.6899265886727</v>
          </cell>
        </row>
        <row r="84">
          <cell r="A84">
            <v>1440.32</v>
          </cell>
          <cell r="B84" t="str">
            <v>Sect.exc.mach.exceed. 4m depth</v>
          </cell>
          <cell r="C84" t="str">
            <v>cum</v>
          </cell>
          <cell r="D84">
            <v>0.3</v>
          </cell>
          <cell r="E84">
            <v>210.46651399999999</v>
          </cell>
          <cell r="F84">
            <v>4.13</v>
          </cell>
          <cell r="G84">
            <v>869.2267028199999</v>
          </cell>
          <cell r="H84">
            <v>63.139954199999991</v>
          </cell>
        </row>
        <row r="85">
          <cell r="A85">
            <v>1440.33</v>
          </cell>
          <cell r="B85" t="str">
            <v>Sect.exc.mach.soft rock up 2m</v>
          </cell>
          <cell r="C85" t="str">
            <v>cum</v>
          </cell>
          <cell r="D85">
            <v>0</v>
          </cell>
          <cell r="E85">
            <v>0</v>
          </cell>
          <cell r="F85">
            <v>15.49</v>
          </cell>
          <cell r="G85">
            <v>0</v>
          </cell>
          <cell r="H85">
            <v>0</v>
          </cell>
        </row>
        <row r="86">
          <cell r="A86">
            <v>1440.34</v>
          </cell>
          <cell r="B86" t="str">
            <v>Sect.exc.mach.soft rock 2/4m</v>
          </cell>
          <cell r="C86" t="str">
            <v>cum</v>
          </cell>
          <cell r="D86">
            <v>0</v>
          </cell>
          <cell r="E86">
            <v>0</v>
          </cell>
          <cell r="F86">
            <v>18.079999999999998</v>
          </cell>
          <cell r="G86">
            <v>0</v>
          </cell>
          <cell r="H86">
            <v>0</v>
          </cell>
        </row>
        <row r="87">
          <cell r="A87">
            <v>1440.35</v>
          </cell>
          <cell r="B87" t="str">
            <v>Sect.exc.mach.soft rock over4m</v>
          </cell>
          <cell r="C87" t="str">
            <v>cum</v>
          </cell>
          <cell r="D87">
            <v>0</v>
          </cell>
          <cell r="E87">
            <v>0</v>
          </cell>
          <cell r="F87">
            <v>20.66</v>
          </cell>
          <cell r="G87">
            <v>0</v>
          </cell>
          <cell r="H87">
            <v>0</v>
          </cell>
        </row>
        <row r="88">
          <cell r="A88">
            <v>1440.36</v>
          </cell>
          <cell r="B88" t="str">
            <v>Sect.exc.mach.hard rock up 2m</v>
          </cell>
          <cell r="C88" t="str">
            <v>cum</v>
          </cell>
          <cell r="D88">
            <v>0</v>
          </cell>
          <cell r="E88">
            <v>0</v>
          </cell>
          <cell r="F88">
            <v>0</v>
          </cell>
          <cell r="G88">
            <v>0</v>
          </cell>
          <cell r="H88">
            <v>0</v>
          </cell>
        </row>
        <row r="89">
          <cell r="A89">
            <v>1440.37</v>
          </cell>
          <cell r="B89" t="str">
            <v>Sect.exc.mach.hard rock 2/4m</v>
          </cell>
          <cell r="C89" t="str">
            <v>cum</v>
          </cell>
          <cell r="D89">
            <v>0</v>
          </cell>
          <cell r="E89">
            <v>0</v>
          </cell>
          <cell r="F89">
            <v>0</v>
          </cell>
          <cell r="G89">
            <v>0</v>
          </cell>
          <cell r="H89">
            <v>0</v>
          </cell>
        </row>
        <row r="90">
          <cell r="A90">
            <v>1440.38</v>
          </cell>
          <cell r="B90" t="str">
            <v>Sect.exc.mach.hard rock over4m</v>
          </cell>
          <cell r="C90" t="str">
            <v>cum</v>
          </cell>
          <cell r="D90">
            <v>0</v>
          </cell>
          <cell r="E90">
            <v>0</v>
          </cell>
          <cell r="F90">
            <v>0</v>
          </cell>
          <cell r="G90">
            <v>0</v>
          </cell>
          <cell r="H90">
            <v>0</v>
          </cell>
        </row>
        <row r="91">
          <cell r="A91">
            <v>1440.39</v>
          </cell>
          <cell r="B91" t="str">
            <v>Extra price for blasting item 1440,36 ¸1440,38</v>
          </cell>
          <cell r="C91" t="str">
            <v>cum</v>
          </cell>
          <cell r="D91">
            <v>0</v>
          </cell>
          <cell r="E91">
            <v>0</v>
          </cell>
          <cell r="F91">
            <v>0</v>
          </cell>
          <cell r="G91">
            <v>0</v>
          </cell>
          <cell r="H91">
            <v>0</v>
          </cell>
        </row>
        <row r="92">
          <cell r="A92">
            <v>1440.4</v>
          </cell>
          <cell r="B92" t="str">
            <v>Extra price for water table by mach. Item 1440,30 ÷ 1440,38</v>
          </cell>
          <cell r="C92" t="str">
            <v>cum</v>
          </cell>
          <cell r="D92">
            <v>0</v>
          </cell>
          <cell r="E92">
            <v>4439.5749999999998</v>
          </cell>
          <cell r="F92">
            <v>0.77</v>
          </cell>
          <cell r="G92">
            <v>3418.4727499999999</v>
          </cell>
          <cell r="H92">
            <v>0</v>
          </cell>
        </row>
        <row r="94">
          <cell r="A94">
            <v>1440</v>
          </cell>
          <cell r="B94" t="str">
            <v xml:space="preserve">          TRANSPORT</v>
          </cell>
        </row>
        <row r="95">
          <cell r="A95">
            <v>1440.41</v>
          </cell>
          <cell r="B95" t="str">
            <v>Grass,trees,top soil transport</v>
          </cell>
          <cell r="C95" t="str">
            <v>cum</v>
          </cell>
          <cell r="D95">
            <v>0</v>
          </cell>
          <cell r="E95">
            <v>0</v>
          </cell>
          <cell r="F95">
            <v>0</v>
          </cell>
          <cell r="G95">
            <v>0</v>
          </cell>
          <cell r="H95">
            <v>0</v>
          </cell>
        </row>
        <row r="96">
          <cell r="A96">
            <v>1440.42</v>
          </cell>
          <cell r="B96" t="str">
            <v>Trees H &gt; 5m  transport</v>
          </cell>
          <cell r="C96" t="str">
            <v>u</v>
          </cell>
          <cell r="D96">
            <v>0</v>
          </cell>
          <cell r="E96">
            <v>0</v>
          </cell>
          <cell r="F96">
            <v>0</v>
          </cell>
          <cell r="G96">
            <v>0</v>
          </cell>
          <cell r="H96">
            <v>0</v>
          </cell>
        </row>
        <row r="97">
          <cell r="A97">
            <v>1440.43</v>
          </cell>
          <cell r="B97" t="str">
            <v>Roots dia. &gt; 30cm transport</v>
          </cell>
          <cell r="C97" t="str">
            <v>u</v>
          </cell>
          <cell r="D97">
            <v>0</v>
          </cell>
          <cell r="E97">
            <v>0</v>
          </cell>
          <cell r="F97">
            <v>0</v>
          </cell>
          <cell r="G97">
            <v>0</v>
          </cell>
          <cell r="H97">
            <v>0</v>
          </cell>
        </row>
        <row r="98">
          <cell r="A98">
            <v>1440.44</v>
          </cell>
          <cell r="B98" t="str">
            <v>Materials from excav.transport</v>
          </cell>
          <cell r="C98" t="str">
            <v>cum</v>
          </cell>
          <cell r="D98">
            <v>0.06</v>
          </cell>
          <cell r="E98">
            <v>186056.18089911368</v>
          </cell>
          <cell r="F98">
            <v>2.0699999999999998</v>
          </cell>
          <cell r="G98">
            <v>385136.29446116526</v>
          </cell>
          <cell r="H98">
            <v>11163.370853946821</v>
          </cell>
        </row>
        <row r="99">
          <cell r="A99">
            <v>1440.45</v>
          </cell>
          <cell r="B99" t="str">
            <v>Materials from demol.transport</v>
          </cell>
          <cell r="C99" t="str">
            <v>cum</v>
          </cell>
          <cell r="D99">
            <v>0.06</v>
          </cell>
          <cell r="E99">
            <v>0</v>
          </cell>
          <cell r="F99">
            <v>2.58</v>
          </cell>
          <cell r="G99">
            <v>0</v>
          </cell>
          <cell r="H99">
            <v>0</v>
          </cell>
        </row>
        <row r="100">
          <cell r="A100">
            <v>1440.46</v>
          </cell>
          <cell r="B100" t="str">
            <v>Surcharge beyond 30Km transp.</v>
          </cell>
          <cell r="C100" t="str">
            <v>cum</v>
          </cell>
          <cell r="D100">
            <v>0.01</v>
          </cell>
          <cell r="E100">
            <v>0</v>
          </cell>
          <cell r="F100">
            <v>0</v>
          </cell>
          <cell r="G100">
            <v>0</v>
          </cell>
          <cell r="H100">
            <v>0</v>
          </cell>
        </row>
        <row r="101">
          <cell r="A101">
            <v>1440.47</v>
          </cell>
          <cell r="B101" t="str">
            <v>Transport for selected material</v>
          </cell>
          <cell r="C101" t="str">
            <v>cum</v>
          </cell>
          <cell r="D101">
            <v>0.06</v>
          </cell>
          <cell r="E101">
            <v>0</v>
          </cell>
          <cell r="F101">
            <v>0</v>
          </cell>
          <cell r="G101">
            <v>0</v>
          </cell>
          <cell r="H101">
            <v>0</v>
          </cell>
        </row>
        <row r="103">
          <cell r="A103">
            <v>1440</v>
          </cell>
          <cell r="B103" t="str">
            <v xml:space="preserve">    BACKFILLS &amp; EMBANKMENTS</v>
          </cell>
        </row>
        <row r="104">
          <cell r="A104">
            <v>1440.5</v>
          </cell>
          <cell r="B104" t="str">
            <v>Backfill w/ matl from exc.</v>
          </cell>
          <cell r="C104" t="str">
            <v>cum</v>
          </cell>
          <cell r="D104">
            <v>0.15</v>
          </cell>
          <cell r="E104">
            <v>105852.48574771357</v>
          </cell>
          <cell r="F104">
            <v>1.81</v>
          </cell>
          <cell r="G104">
            <v>191592.99920336157</v>
          </cell>
          <cell r="H104">
            <v>15877.872862157034</v>
          </cell>
        </row>
        <row r="105">
          <cell r="A105">
            <v>1440.51</v>
          </cell>
          <cell r="B105" t="str">
            <v>Backfill w/ matl by contr.</v>
          </cell>
          <cell r="C105" t="str">
            <v>cum</v>
          </cell>
          <cell r="D105">
            <v>0.15</v>
          </cell>
          <cell r="E105">
            <v>1245.5300632226476</v>
          </cell>
          <cell r="F105">
            <v>12.91</v>
          </cell>
          <cell r="G105">
            <v>16079.793116204381</v>
          </cell>
          <cell r="H105">
            <v>186.82950948339715</v>
          </cell>
        </row>
        <row r="106">
          <cell r="A106">
            <v>1440.52</v>
          </cell>
          <cell r="B106" t="str">
            <v>Sand for pipes bedding</v>
          </cell>
          <cell r="C106" t="str">
            <v>cum</v>
          </cell>
          <cell r="D106">
            <v>0.3</v>
          </cell>
          <cell r="E106">
            <v>2949.804556</v>
          </cell>
          <cell r="F106">
            <v>18.079999999999998</v>
          </cell>
          <cell r="G106">
            <v>53332.466372479998</v>
          </cell>
          <cell r="H106">
            <v>884.94136679999997</v>
          </cell>
        </row>
        <row r="107">
          <cell r="A107">
            <v>1440.53</v>
          </cell>
          <cell r="B107" t="str">
            <v>Sand for cables bedding</v>
          </cell>
          <cell r="C107" t="str">
            <v>cum</v>
          </cell>
          <cell r="D107">
            <v>0.35</v>
          </cell>
          <cell r="E107">
            <v>4266.7299999999996</v>
          </cell>
          <cell r="F107">
            <v>19.63</v>
          </cell>
          <cell r="G107">
            <v>83755.909899999984</v>
          </cell>
          <cell r="H107">
            <v>1493.3554999999997</v>
          </cell>
        </row>
        <row r="108">
          <cell r="A108">
            <v>1440.54</v>
          </cell>
          <cell r="B108" t="str">
            <v>Backfill w/ matl by Contractor by hand</v>
          </cell>
          <cell r="C108" t="str">
            <v>cum</v>
          </cell>
          <cell r="D108">
            <v>0</v>
          </cell>
          <cell r="E108">
            <v>0</v>
          </cell>
          <cell r="F108">
            <v>0</v>
          </cell>
          <cell r="G108">
            <v>0</v>
          </cell>
          <cell r="H108">
            <v>0</v>
          </cell>
        </row>
        <row r="109">
          <cell r="A109">
            <v>1440.6</v>
          </cell>
          <cell r="B109" t="str">
            <v>Gen.embankment w/matl from exc</v>
          </cell>
          <cell r="C109" t="str">
            <v>cum</v>
          </cell>
          <cell r="D109">
            <v>0.05</v>
          </cell>
          <cell r="E109">
            <v>0</v>
          </cell>
          <cell r="F109">
            <v>2.0699999999999998</v>
          </cell>
          <cell r="G109">
            <v>0</v>
          </cell>
          <cell r="H109">
            <v>0</v>
          </cell>
        </row>
        <row r="110">
          <cell r="A110">
            <v>1440.61</v>
          </cell>
          <cell r="B110" t="str">
            <v>Gen.embankment w/matl by contr</v>
          </cell>
          <cell r="C110" t="str">
            <v>cum</v>
          </cell>
          <cell r="D110">
            <v>0.05</v>
          </cell>
          <cell r="E110">
            <v>0</v>
          </cell>
          <cell r="F110">
            <v>10.33</v>
          </cell>
          <cell r="G110">
            <v>0</v>
          </cell>
          <cell r="H110">
            <v>0</v>
          </cell>
        </row>
        <row r="111">
          <cell r="A111">
            <v>1440.62</v>
          </cell>
          <cell r="B111" t="str">
            <v>Tank-pad.w/ matl from exc.</v>
          </cell>
          <cell r="C111" t="str">
            <v>cum</v>
          </cell>
          <cell r="D111">
            <v>0.2</v>
          </cell>
          <cell r="E111">
            <v>69</v>
          </cell>
          <cell r="F111">
            <v>4.13</v>
          </cell>
          <cell r="G111">
            <v>284.97000000000003</v>
          </cell>
          <cell r="H111">
            <v>13.8</v>
          </cell>
        </row>
        <row r="112">
          <cell r="A112">
            <v>1440.63</v>
          </cell>
          <cell r="B112" t="str">
            <v>Tank-pad.w/ matl by contr.</v>
          </cell>
          <cell r="C112" t="str">
            <v>cum</v>
          </cell>
          <cell r="D112">
            <v>0.2</v>
          </cell>
          <cell r="E112">
            <v>586.5</v>
          </cell>
          <cell r="F112">
            <v>14.46</v>
          </cell>
          <cell r="G112">
            <v>8480.7900000000009</v>
          </cell>
          <cell r="H112">
            <v>117.3</v>
          </cell>
        </row>
        <row r="113">
          <cell r="A113">
            <v>1440.64</v>
          </cell>
          <cell r="B113" t="str">
            <v>Earth-dyke w/ matl type A1, A3 or A2 all included</v>
          </cell>
          <cell r="C113" t="str">
            <v>cum</v>
          </cell>
          <cell r="D113">
            <v>0.13</v>
          </cell>
          <cell r="E113">
            <v>0</v>
          </cell>
          <cell r="F113">
            <v>18.079999999999998</v>
          </cell>
          <cell r="G113">
            <v>0</v>
          </cell>
          <cell r="H113">
            <v>0</v>
          </cell>
        </row>
        <row r="114">
          <cell r="A114">
            <v>1440.65</v>
          </cell>
          <cell r="B114" t="str">
            <v>Soil substitution w/ mtl from exc type A1 o A3 comp 95%</v>
          </cell>
          <cell r="C114" t="str">
            <v>cum</v>
          </cell>
          <cell r="D114">
            <v>0</v>
          </cell>
          <cell r="E114">
            <v>0</v>
          </cell>
          <cell r="F114">
            <v>0</v>
          </cell>
          <cell r="G114">
            <v>0</v>
          </cell>
          <cell r="H114">
            <v>0</v>
          </cell>
        </row>
        <row r="116">
          <cell r="A116">
            <v>1440</v>
          </cell>
          <cell r="B116" t="str">
            <v xml:space="preserve">   SIDEWALKS &amp; FOUNDATIONS FOR TANK</v>
          </cell>
        </row>
        <row r="117">
          <cell r="A117" t="str">
            <v>1440,71A</v>
          </cell>
          <cell r="B117" t="str">
            <v>Tank pad  type reinf. conc. ring wall all included</v>
          </cell>
          <cell r="C117" t="str">
            <v>sqm</v>
          </cell>
          <cell r="D117">
            <v>0</v>
          </cell>
          <cell r="E117">
            <v>0</v>
          </cell>
          <cell r="F117">
            <v>0</v>
          </cell>
          <cell r="G117">
            <v>0</v>
          </cell>
          <cell r="H117">
            <v>0</v>
          </cell>
        </row>
        <row r="118">
          <cell r="A118" t="str">
            <v>1440,71B</v>
          </cell>
          <cell r="B118" t="str">
            <v>Variation +/- reinf.conc.pad tank ring wall</v>
          </cell>
          <cell r="C118" t="str">
            <v>kg</v>
          </cell>
          <cell r="D118">
            <v>0</v>
          </cell>
          <cell r="E118">
            <v>0</v>
          </cell>
          <cell r="F118">
            <v>0</v>
          </cell>
          <cell r="G118">
            <v>0</v>
          </cell>
          <cell r="H118">
            <v>0</v>
          </cell>
        </row>
        <row r="119">
          <cell r="A119" t="str">
            <v>1440,72A</v>
          </cell>
          <cell r="B119" t="str">
            <v>Tank pad  type earth w/ asphalt finishing  all included</v>
          </cell>
          <cell r="C119" t="str">
            <v>sqm</v>
          </cell>
          <cell r="D119">
            <v>0</v>
          </cell>
          <cell r="E119">
            <v>0</v>
          </cell>
          <cell r="F119">
            <v>0</v>
          </cell>
          <cell r="G119">
            <v>0</v>
          </cell>
          <cell r="H119">
            <v>0</v>
          </cell>
        </row>
        <row r="120">
          <cell r="A120">
            <v>1440.81</v>
          </cell>
          <cell r="B120" t="str">
            <v>Sidewalk kerb</v>
          </cell>
          <cell r="C120" t="str">
            <v>lm</v>
          </cell>
          <cell r="D120">
            <v>0.7</v>
          </cell>
          <cell r="E120">
            <v>6185.85</v>
          </cell>
          <cell r="F120">
            <v>10.33</v>
          </cell>
          <cell r="G120">
            <v>63899.830500000004</v>
          </cell>
          <cell r="H120">
            <v>4330.0950000000003</v>
          </cell>
        </row>
        <row r="121">
          <cell r="A121">
            <v>1440.82</v>
          </cell>
          <cell r="B121" t="str">
            <v>Sidewalk fndn w.matl from exc.</v>
          </cell>
          <cell r="C121" t="str">
            <v>cum</v>
          </cell>
          <cell r="D121">
            <v>0.15</v>
          </cell>
          <cell r="E121">
            <v>1171.6199999999999</v>
          </cell>
          <cell r="F121">
            <v>4.13</v>
          </cell>
          <cell r="G121">
            <v>4838.7906000000003</v>
          </cell>
          <cell r="H121">
            <v>175.74300000000002</v>
          </cell>
        </row>
        <row r="122">
          <cell r="A122">
            <v>1440.83</v>
          </cell>
          <cell r="B122" t="str">
            <v>Bituminous emulsion 1,0Kg/sqm ( sidewalk )</v>
          </cell>
          <cell r="C122" t="str">
            <v>sqm</v>
          </cell>
          <cell r="D122">
            <v>0</v>
          </cell>
          <cell r="E122">
            <v>0</v>
          </cell>
          <cell r="F122">
            <v>0</v>
          </cell>
          <cell r="G122">
            <v>0</v>
          </cell>
          <cell r="H122">
            <v>0</v>
          </cell>
        </row>
        <row r="123">
          <cell r="A123">
            <v>1440.84</v>
          </cell>
          <cell r="B123" t="str">
            <v>Wear-carpet 3cm thk. for sidewalk</v>
          </cell>
          <cell r="C123" t="str">
            <v>sqm</v>
          </cell>
          <cell r="D123">
            <v>0</v>
          </cell>
          <cell r="E123">
            <v>0</v>
          </cell>
          <cell r="F123">
            <v>0</v>
          </cell>
          <cell r="G123">
            <v>0</v>
          </cell>
          <cell r="H123">
            <v>0</v>
          </cell>
        </row>
        <row r="124">
          <cell r="A124">
            <v>1440.85</v>
          </cell>
          <cell r="B124" t="str">
            <v>Side-walk pav. 10cm thk</v>
          </cell>
          <cell r="C124" t="str">
            <v>sqm</v>
          </cell>
          <cell r="D124">
            <v>0.4</v>
          </cell>
          <cell r="E124">
            <v>5858.1</v>
          </cell>
          <cell r="F124">
            <v>10.33</v>
          </cell>
          <cell r="G124">
            <v>60514.173000000003</v>
          </cell>
          <cell r="H124">
            <v>2343.2399999999998</v>
          </cell>
        </row>
        <row r="125">
          <cell r="A125">
            <v>1440.86</v>
          </cell>
          <cell r="B125" t="str">
            <v>Bituminous emulsion 1,5Kg/sqm</v>
          </cell>
          <cell r="C125" t="str">
            <v>sqm</v>
          </cell>
          <cell r="D125">
            <v>0.04</v>
          </cell>
          <cell r="E125">
            <v>1552.5</v>
          </cell>
          <cell r="F125">
            <v>0.83</v>
          </cell>
          <cell r="G125">
            <v>1288.575</v>
          </cell>
          <cell r="H125">
            <v>62.1</v>
          </cell>
        </row>
        <row r="126">
          <cell r="A126">
            <v>1440.87</v>
          </cell>
          <cell r="B126" t="str">
            <v>Tank-fndn: wear-carpet, 3cmthk</v>
          </cell>
          <cell r="C126" t="str">
            <v>sqm</v>
          </cell>
          <cell r="D126">
            <v>7.0000000000000007E-2</v>
          </cell>
          <cell r="E126">
            <v>1552.5</v>
          </cell>
          <cell r="F126">
            <v>4.91</v>
          </cell>
          <cell r="G126">
            <v>7622.7750000000005</v>
          </cell>
          <cell r="H126">
            <v>108.675</v>
          </cell>
        </row>
        <row r="127">
          <cell r="A127">
            <v>1440.88</v>
          </cell>
          <cell r="B127" t="str">
            <v>Bitumen mastic sealing</v>
          </cell>
          <cell r="C127" t="str">
            <v>lm</v>
          </cell>
          <cell r="D127">
            <v>0.04</v>
          </cell>
          <cell r="E127">
            <v>0</v>
          </cell>
          <cell r="F127">
            <v>10.33</v>
          </cell>
          <cell r="G127">
            <v>0</v>
          </cell>
          <cell r="H127">
            <v>0</v>
          </cell>
        </row>
        <row r="128">
          <cell r="A128" t="str">
            <v>1440,90A</v>
          </cell>
          <cell r="B128" t="str">
            <v>Form. trapez. type "C1" earh ditch w/ conc. lining  all included ST 1400,10 2/2</v>
          </cell>
          <cell r="C128" t="str">
            <v>lm</v>
          </cell>
          <cell r="D128">
            <v>0</v>
          </cell>
          <cell r="E128">
            <v>0</v>
          </cell>
          <cell r="F128">
            <v>0</v>
          </cell>
          <cell r="G128">
            <v>0</v>
          </cell>
          <cell r="H128">
            <v>0</v>
          </cell>
        </row>
        <row r="129">
          <cell r="A129" t="str">
            <v>1440,91A</v>
          </cell>
          <cell r="B129" t="str">
            <v>Form. trapez. type "C2" earh ditch w/ conc. lining  all included ST 1400,10 2/2</v>
          </cell>
          <cell r="C129" t="str">
            <v>lm</v>
          </cell>
          <cell r="D129">
            <v>0</v>
          </cell>
          <cell r="E129">
            <v>0</v>
          </cell>
          <cell r="F129">
            <v>0</v>
          </cell>
          <cell r="G129">
            <v>0</v>
          </cell>
          <cell r="H129">
            <v>0</v>
          </cell>
        </row>
        <row r="130">
          <cell r="A130" t="str">
            <v>1440,92A</v>
          </cell>
          <cell r="B130" t="str">
            <v>Form. trapez. type "C3" earh ditch w/ conc. lining  all included ST 1400,10 2/2</v>
          </cell>
          <cell r="C130" t="str">
            <v>lm</v>
          </cell>
          <cell r="D130">
            <v>0</v>
          </cell>
          <cell r="E130">
            <v>0</v>
          </cell>
          <cell r="F130">
            <v>0</v>
          </cell>
          <cell r="G130">
            <v>0</v>
          </cell>
          <cell r="H130">
            <v>0</v>
          </cell>
        </row>
        <row r="132">
          <cell r="A132">
            <v>1450</v>
          </cell>
          <cell r="B132" t="str">
            <v xml:space="preserve">         ROADS &amp; YARDS</v>
          </cell>
        </row>
        <row r="133">
          <cell r="A133" t="str">
            <v>1450,01A</v>
          </cell>
          <cell r="B133" t="str">
            <v xml:space="preserve">Roads and Yards fndn, base, binder, wear. and shoulders all included </v>
          </cell>
          <cell r="C133" t="str">
            <v>sqm</v>
          </cell>
          <cell r="D133">
            <v>0</v>
          </cell>
          <cell r="E133">
            <v>0</v>
          </cell>
          <cell r="F133">
            <v>28.41</v>
          </cell>
          <cell r="G133">
            <v>0</v>
          </cell>
          <cell r="H133">
            <v>0</v>
          </cell>
        </row>
        <row r="134">
          <cell r="A134">
            <v>1450.01</v>
          </cell>
          <cell r="B134" t="str">
            <v>Surface compaction 90%</v>
          </cell>
          <cell r="C134" t="str">
            <v>sqm</v>
          </cell>
          <cell r="D134">
            <v>0</v>
          </cell>
          <cell r="E134">
            <v>0</v>
          </cell>
          <cell r="F134">
            <v>0</v>
          </cell>
          <cell r="G134">
            <v>0</v>
          </cell>
          <cell r="H134">
            <v>0</v>
          </cell>
        </row>
        <row r="135">
          <cell r="A135">
            <v>1450.02</v>
          </cell>
          <cell r="B135" t="str">
            <v>Embankment w/ matl from exc.</v>
          </cell>
          <cell r="C135" t="str">
            <v>cum</v>
          </cell>
          <cell r="D135">
            <v>0</v>
          </cell>
          <cell r="E135">
            <v>0</v>
          </cell>
          <cell r="F135">
            <v>6.2</v>
          </cell>
          <cell r="G135">
            <v>0</v>
          </cell>
          <cell r="H135">
            <v>0</v>
          </cell>
        </row>
        <row r="136">
          <cell r="A136">
            <v>1450.03</v>
          </cell>
          <cell r="B136" t="str">
            <v>Embankment w/ matl by contr.</v>
          </cell>
          <cell r="C136" t="str">
            <v>cum</v>
          </cell>
          <cell r="D136">
            <v>0.05</v>
          </cell>
          <cell r="E136">
            <v>30199.805</v>
          </cell>
          <cell r="F136">
            <v>12.91</v>
          </cell>
          <cell r="G136">
            <v>389879.48255000002</v>
          </cell>
          <cell r="H136">
            <v>1509.9902500000001</v>
          </cell>
        </row>
        <row r="137">
          <cell r="A137">
            <v>1450.04</v>
          </cell>
          <cell r="B137" t="str">
            <v>Road fndn.w.matl from exc.</v>
          </cell>
          <cell r="C137" t="str">
            <v>cum</v>
          </cell>
          <cell r="D137">
            <v>0</v>
          </cell>
          <cell r="E137">
            <v>0</v>
          </cell>
          <cell r="F137">
            <v>0</v>
          </cell>
          <cell r="G137">
            <v>0</v>
          </cell>
          <cell r="H137">
            <v>0</v>
          </cell>
        </row>
        <row r="138">
          <cell r="A138">
            <v>1450.05</v>
          </cell>
          <cell r="B138" t="str">
            <v>Road fndn.w.matl by contr.</v>
          </cell>
          <cell r="C138" t="str">
            <v>cum</v>
          </cell>
          <cell r="D138">
            <v>0.15</v>
          </cell>
          <cell r="E138">
            <v>0</v>
          </cell>
          <cell r="F138">
            <v>11.36</v>
          </cell>
          <cell r="G138">
            <v>0</v>
          </cell>
          <cell r="H138">
            <v>0</v>
          </cell>
        </row>
        <row r="139">
          <cell r="A139">
            <v>1450.06</v>
          </cell>
          <cell r="B139" t="str">
            <v>Road fndn.with stabilized mtl.</v>
          </cell>
          <cell r="C139" t="str">
            <v>cum</v>
          </cell>
          <cell r="D139">
            <v>0</v>
          </cell>
          <cell r="E139">
            <v>0</v>
          </cell>
          <cell r="F139">
            <v>0</v>
          </cell>
          <cell r="G139">
            <v>0</v>
          </cell>
          <cell r="H139">
            <v>0</v>
          </cell>
        </row>
        <row r="140">
          <cell r="A140">
            <v>1450.07</v>
          </cell>
          <cell r="B140" t="str">
            <v>Base-course w/ matl from exc.</v>
          </cell>
          <cell r="C140" t="str">
            <v>cum</v>
          </cell>
          <cell r="D140">
            <v>0.15</v>
          </cell>
          <cell r="E140">
            <v>0</v>
          </cell>
          <cell r="F140">
            <v>6.2</v>
          </cell>
          <cell r="G140">
            <v>0</v>
          </cell>
          <cell r="H140">
            <v>0</v>
          </cell>
        </row>
        <row r="141">
          <cell r="A141">
            <v>1450.08</v>
          </cell>
          <cell r="B141" t="str">
            <v>Base-course w/ matl by contr.</v>
          </cell>
          <cell r="C141" t="str">
            <v>cum</v>
          </cell>
          <cell r="D141">
            <v>0.15</v>
          </cell>
          <cell r="E141">
            <v>35158.949999999997</v>
          </cell>
          <cell r="F141">
            <v>12.91</v>
          </cell>
          <cell r="G141">
            <v>453902.04449999996</v>
          </cell>
          <cell r="H141">
            <v>5273.8424999999997</v>
          </cell>
        </row>
        <row r="142">
          <cell r="A142">
            <v>1450.09</v>
          </cell>
          <cell r="B142" t="str">
            <v>Bituminous emulsion 1,5Kg/sqm</v>
          </cell>
          <cell r="C142" t="str">
            <v>sqm</v>
          </cell>
          <cell r="D142">
            <v>0.04</v>
          </cell>
          <cell r="E142">
            <v>97226.75</v>
          </cell>
          <cell r="F142">
            <v>0.77</v>
          </cell>
          <cell r="G142">
            <v>74864.597500000003</v>
          </cell>
          <cell r="H142">
            <v>3889.07</v>
          </cell>
        </row>
        <row r="143">
          <cell r="A143">
            <v>1450.1</v>
          </cell>
          <cell r="B143" t="str">
            <v>Binder 7cm thk.</v>
          </cell>
          <cell r="C143" t="str">
            <v>sqm</v>
          </cell>
          <cell r="D143">
            <v>0.1</v>
          </cell>
          <cell r="E143">
            <v>81098</v>
          </cell>
          <cell r="F143">
            <v>6.2</v>
          </cell>
          <cell r="G143">
            <v>502807.6</v>
          </cell>
          <cell r="H143">
            <v>8109.8</v>
          </cell>
        </row>
        <row r="144">
          <cell r="A144">
            <v>1450.11</v>
          </cell>
          <cell r="B144" t="str">
            <v>Binder thk. variation: 1cm</v>
          </cell>
          <cell r="C144" t="str">
            <v>sqm</v>
          </cell>
          <cell r="D144">
            <v>1.4999999999999999E-2</v>
          </cell>
          <cell r="E144">
            <v>0</v>
          </cell>
          <cell r="F144">
            <v>0.77</v>
          </cell>
          <cell r="G144">
            <v>0</v>
          </cell>
          <cell r="H144">
            <v>0</v>
          </cell>
        </row>
        <row r="145">
          <cell r="A145">
            <v>1450.12</v>
          </cell>
          <cell r="B145" t="str">
            <v>Bituminous emulsion 1,0Kg/sqm</v>
          </cell>
          <cell r="C145" t="str">
            <v>sqm</v>
          </cell>
          <cell r="D145">
            <v>0.04</v>
          </cell>
          <cell r="E145">
            <v>97226.75</v>
          </cell>
          <cell r="F145">
            <v>0.62</v>
          </cell>
          <cell r="G145">
            <v>60280.584999999999</v>
          </cell>
          <cell r="H145">
            <v>3889.07</v>
          </cell>
        </row>
        <row r="146">
          <cell r="A146">
            <v>1450.13</v>
          </cell>
          <cell r="B146" t="str">
            <v>Wearing course 3cm thk.</v>
          </cell>
          <cell r="C146" t="str">
            <v>sqm</v>
          </cell>
          <cell r="D146">
            <v>0.03</v>
          </cell>
          <cell r="E146">
            <v>97226.75</v>
          </cell>
          <cell r="F146">
            <v>3.87</v>
          </cell>
          <cell r="G146">
            <v>376267.52250000002</v>
          </cell>
          <cell r="H146">
            <v>2916.8024999999998</v>
          </cell>
        </row>
        <row r="147">
          <cell r="A147">
            <v>1450.14</v>
          </cell>
          <cell r="B147" t="str">
            <v>Wearing course thk. var.: 1cm</v>
          </cell>
          <cell r="C147" t="str">
            <v>sqm</v>
          </cell>
          <cell r="D147">
            <v>0.02</v>
          </cell>
          <cell r="E147">
            <v>0</v>
          </cell>
          <cell r="F147">
            <v>0.98</v>
          </cell>
          <cell r="G147">
            <v>0</v>
          </cell>
          <cell r="H147">
            <v>0</v>
          </cell>
        </row>
        <row r="148">
          <cell r="A148">
            <v>1450.15</v>
          </cell>
          <cell r="B148" t="str">
            <v>Reinst.of binder &amp; wear.course</v>
          </cell>
          <cell r="C148" t="str">
            <v>sqm</v>
          </cell>
          <cell r="D148">
            <v>0.13</v>
          </cell>
          <cell r="E148">
            <v>0</v>
          </cell>
          <cell r="F148">
            <v>10.33</v>
          </cell>
          <cell r="G148">
            <v>0</v>
          </cell>
          <cell r="H148">
            <v>0</v>
          </cell>
        </row>
        <row r="150">
          <cell r="A150">
            <v>1471</v>
          </cell>
          <cell r="B150" t="str">
            <v xml:space="preserve">        STEEL PIPING</v>
          </cell>
        </row>
        <row r="151">
          <cell r="A151">
            <v>1471.01</v>
          </cell>
          <cell r="B151" t="str">
            <v>Carbon steel piping</v>
          </cell>
          <cell r="C151" t="str">
            <v>kg</v>
          </cell>
          <cell r="D151">
            <v>0.08</v>
          </cell>
          <cell r="E151">
            <v>135686.89000000001</v>
          </cell>
          <cell r="F151">
            <v>1.81</v>
          </cell>
          <cell r="G151">
            <v>245593.27089999997</v>
          </cell>
          <cell r="H151">
            <v>10854.9512</v>
          </cell>
        </row>
        <row r="152">
          <cell r="A152">
            <v>1471.02</v>
          </cell>
          <cell r="B152" t="str">
            <v>C.s. pip.install.only</v>
          </cell>
          <cell r="C152" t="str">
            <v>kg</v>
          </cell>
          <cell r="D152">
            <v>0</v>
          </cell>
          <cell r="E152">
            <v>0</v>
          </cell>
          <cell r="F152">
            <v>0</v>
          </cell>
          <cell r="G152">
            <v>0</v>
          </cell>
          <cell r="H152">
            <v>0</v>
          </cell>
        </row>
        <row r="153">
          <cell r="A153">
            <v>1471.03</v>
          </cell>
          <cell r="B153" t="str">
            <v>Carbon steel valve</v>
          </cell>
          <cell r="C153" t="str">
            <v>kg</v>
          </cell>
          <cell r="D153">
            <v>0.08</v>
          </cell>
          <cell r="E153">
            <v>4370</v>
          </cell>
          <cell r="F153">
            <v>3.1</v>
          </cell>
          <cell r="G153">
            <v>13547</v>
          </cell>
          <cell r="H153">
            <v>349.6</v>
          </cell>
        </row>
        <row r="154">
          <cell r="A154">
            <v>1471.04</v>
          </cell>
          <cell r="B154" t="str">
            <v>C.s. valve install. only</v>
          </cell>
          <cell r="C154" t="str">
            <v>kg</v>
          </cell>
          <cell r="D154">
            <v>0</v>
          </cell>
          <cell r="E154">
            <v>0</v>
          </cell>
          <cell r="F154">
            <v>0</v>
          </cell>
          <cell r="G154">
            <v>0</v>
          </cell>
          <cell r="H154">
            <v>0</v>
          </cell>
        </row>
        <row r="155">
          <cell r="A155">
            <v>1471.05</v>
          </cell>
          <cell r="B155" t="str">
            <v>Carbon steel flange</v>
          </cell>
          <cell r="C155" t="str">
            <v>kg</v>
          </cell>
          <cell r="D155">
            <v>0</v>
          </cell>
          <cell r="E155">
            <v>0</v>
          </cell>
          <cell r="F155">
            <v>0</v>
          </cell>
          <cell r="G155">
            <v>0</v>
          </cell>
          <cell r="H155">
            <v>0</v>
          </cell>
        </row>
        <row r="156">
          <cell r="A156">
            <v>1471.06</v>
          </cell>
          <cell r="B156" t="str">
            <v>C.s. flange install. only</v>
          </cell>
          <cell r="C156" t="str">
            <v>kg</v>
          </cell>
          <cell r="D156">
            <v>0</v>
          </cell>
          <cell r="E156">
            <v>0</v>
          </cell>
          <cell r="F156">
            <v>0</v>
          </cell>
          <cell r="G156">
            <v>0</v>
          </cell>
          <cell r="H156">
            <v>0</v>
          </cell>
        </row>
        <row r="158">
          <cell r="A158">
            <v>1473</v>
          </cell>
          <cell r="B158" t="str">
            <v xml:space="preserve">    CONCRETE &amp; R.C. PIPING</v>
          </cell>
        </row>
        <row r="159">
          <cell r="A159">
            <v>1473.01</v>
          </cell>
          <cell r="B159" t="str">
            <v>Plain concrete piping dia.20cm</v>
          </cell>
          <cell r="C159" t="str">
            <v>lm</v>
          </cell>
          <cell r="D159">
            <v>0</v>
          </cell>
          <cell r="E159">
            <v>0</v>
          </cell>
          <cell r="F159">
            <v>0</v>
          </cell>
          <cell r="G159">
            <v>0</v>
          </cell>
          <cell r="H159">
            <v>0</v>
          </cell>
        </row>
        <row r="160">
          <cell r="A160">
            <v>1473.02</v>
          </cell>
          <cell r="B160" t="str">
            <v>Plain concrete piping dia.25cm</v>
          </cell>
          <cell r="C160" t="str">
            <v>lm</v>
          </cell>
          <cell r="D160">
            <v>0</v>
          </cell>
          <cell r="E160">
            <v>0</v>
          </cell>
          <cell r="F160">
            <v>0</v>
          </cell>
          <cell r="G160">
            <v>0</v>
          </cell>
          <cell r="H160">
            <v>0</v>
          </cell>
        </row>
        <row r="161">
          <cell r="A161">
            <v>1473.03</v>
          </cell>
          <cell r="B161" t="str">
            <v>Plain concrete piping dia.30cm</v>
          </cell>
          <cell r="C161" t="str">
            <v>lm</v>
          </cell>
          <cell r="D161">
            <v>0</v>
          </cell>
          <cell r="E161">
            <v>0</v>
          </cell>
          <cell r="F161">
            <v>0</v>
          </cell>
          <cell r="G161">
            <v>0</v>
          </cell>
          <cell r="H161">
            <v>0</v>
          </cell>
        </row>
        <row r="162">
          <cell r="A162">
            <v>1473.04</v>
          </cell>
          <cell r="B162" t="str">
            <v>Plain concrete piping dia.35cm</v>
          </cell>
          <cell r="C162" t="str">
            <v>lm</v>
          </cell>
          <cell r="D162">
            <v>0</v>
          </cell>
          <cell r="E162">
            <v>0</v>
          </cell>
          <cell r="F162">
            <v>0</v>
          </cell>
          <cell r="G162">
            <v>0</v>
          </cell>
          <cell r="H162">
            <v>0</v>
          </cell>
        </row>
        <row r="163">
          <cell r="A163">
            <v>1473.05</v>
          </cell>
          <cell r="B163" t="str">
            <v>Plain concrete piping dia.40cm</v>
          </cell>
          <cell r="C163" t="str">
            <v>lm</v>
          </cell>
          <cell r="D163">
            <v>0</v>
          </cell>
          <cell r="E163">
            <v>0</v>
          </cell>
          <cell r="F163">
            <v>0</v>
          </cell>
          <cell r="G163">
            <v>0</v>
          </cell>
          <cell r="H163">
            <v>0</v>
          </cell>
        </row>
        <row r="164">
          <cell r="A164">
            <v>1473.06</v>
          </cell>
          <cell r="B164" t="str">
            <v>Pl.concr.pip.inst.only dia20cm</v>
          </cell>
          <cell r="C164" t="str">
            <v>lm</v>
          </cell>
          <cell r="D164">
            <v>0</v>
          </cell>
          <cell r="E164">
            <v>0</v>
          </cell>
          <cell r="F164">
            <v>0</v>
          </cell>
          <cell r="G164">
            <v>0</v>
          </cell>
          <cell r="H164">
            <v>0</v>
          </cell>
        </row>
        <row r="165">
          <cell r="A165">
            <v>1473.07</v>
          </cell>
          <cell r="B165" t="str">
            <v>Pl.concr.pip.inst.only dia25cm</v>
          </cell>
          <cell r="C165" t="str">
            <v>lm</v>
          </cell>
          <cell r="D165">
            <v>0</v>
          </cell>
          <cell r="E165">
            <v>0</v>
          </cell>
          <cell r="F165">
            <v>0</v>
          </cell>
          <cell r="G165">
            <v>0</v>
          </cell>
          <cell r="H165">
            <v>0</v>
          </cell>
        </row>
        <row r="166">
          <cell r="A166">
            <v>1473.08</v>
          </cell>
          <cell r="B166" t="str">
            <v>Pl.concr.pip.inst.only dia30cm</v>
          </cell>
          <cell r="C166" t="str">
            <v>lm</v>
          </cell>
          <cell r="D166">
            <v>0</v>
          </cell>
          <cell r="E166">
            <v>0</v>
          </cell>
          <cell r="F166">
            <v>0</v>
          </cell>
          <cell r="G166">
            <v>0</v>
          </cell>
          <cell r="H166">
            <v>0</v>
          </cell>
        </row>
        <row r="167">
          <cell r="A167">
            <v>1473.09</v>
          </cell>
          <cell r="B167" t="str">
            <v>Pl.concr.pip.inst.only dia35cm</v>
          </cell>
          <cell r="C167" t="str">
            <v>lm</v>
          </cell>
          <cell r="D167">
            <v>0</v>
          </cell>
          <cell r="E167">
            <v>0</v>
          </cell>
          <cell r="F167">
            <v>0</v>
          </cell>
          <cell r="G167">
            <v>0</v>
          </cell>
          <cell r="H167">
            <v>0</v>
          </cell>
        </row>
        <row r="168">
          <cell r="A168">
            <v>1473.1</v>
          </cell>
          <cell r="B168" t="str">
            <v>Pl.concr.pip.inst.only dia40cm</v>
          </cell>
          <cell r="C168" t="str">
            <v>lm</v>
          </cell>
          <cell r="D168">
            <v>0</v>
          </cell>
          <cell r="E168">
            <v>0</v>
          </cell>
          <cell r="F168">
            <v>0</v>
          </cell>
          <cell r="G168">
            <v>0</v>
          </cell>
          <cell r="H168">
            <v>0</v>
          </cell>
        </row>
        <row r="169">
          <cell r="A169">
            <v>1473.11</v>
          </cell>
          <cell r="B169" t="str">
            <v>Centr. r.c. piping  dia. 20cm</v>
          </cell>
          <cell r="C169" t="str">
            <v>lm</v>
          </cell>
          <cell r="D169">
            <v>0</v>
          </cell>
          <cell r="E169">
            <v>0</v>
          </cell>
          <cell r="F169">
            <v>0</v>
          </cell>
          <cell r="G169">
            <v>0</v>
          </cell>
          <cell r="H169">
            <v>0</v>
          </cell>
        </row>
        <row r="170">
          <cell r="A170">
            <v>1473.12</v>
          </cell>
          <cell r="B170" t="str">
            <v>Centr. r.c. piping  dia. 25cm</v>
          </cell>
          <cell r="C170" t="str">
            <v>lm</v>
          </cell>
          <cell r="D170">
            <v>0.8</v>
          </cell>
          <cell r="E170">
            <v>0</v>
          </cell>
          <cell r="F170">
            <v>24.38</v>
          </cell>
          <cell r="G170">
            <v>0</v>
          </cell>
          <cell r="H170">
            <v>0</v>
          </cell>
        </row>
        <row r="171">
          <cell r="A171">
            <v>1473.13</v>
          </cell>
          <cell r="B171" t="str">
            <v>Centr. r.c. piping  dia. 30cm</v>
          </cell>
          <cell r="C171" t="str">
            <v>lm</v>
          </cell>
          <cell r="D171">
            <v>0.9</v>
          </cell>
          <cell r="E171">
            <v>0</v>
          </cell>
          <cell r="F171">
            <v>27.27</v>
          </cell>
          <cell r="G171">
            <v>0</v>
          </cell>
          <cell r="H171">
            <v>0</v>
          </cell>
        </row>
        <row r="172">
          <cell r="A172">
            <v>1473.14</v>
          </cell>
          <cell r="B172" t="str">
            <v>Centr. r.c. piping  dia. 35cm</v>
          </cell>
          <cell r="C172" t="str">
            <v>lm</v>
          </cell>
          <cell r="D172">
            <v>0.95</v>
          </cell>
          <cell r="E172">
            <v>0</v>
          </cell>
          <cell r="F172">
            <v>29.59</v>
          </cell>
          <cell r="G172">
            <v>0</v>
          </cell>
          <cell r="H172">
            <v>0</v>
          </cell>
        </row>
        <row r="173">
          <cell r="A173">
            <v>1473.15</v>
          </cell>
          <cell r="B173" t="str">
            <v>Centr. r.c. piping  dia. 40cm</v>
          </cell>
          <cell r="C173" t="str">
            <v>lm</v>
          </cell>
          <cell r="D173">
            <v>1</v>
          </cell>
          <cell r="E173">
            <v>0</v>
          </cell>
          <cell r="F173">
            <v>31.87</v>
          </cell>
          <cell r="G173">
            <v>0</v>
          </cell>
          <cell r="H173">
            <v>0</v>
          </cell>
        </row>
        <row r="174">
          <cell r="A174">
            <v>1473.16</v>
          </cell>
          <cell r="B174" t="str">
            <v>Centr. r.c. piping  dia. 50cm</v>
          </cell>
          <cell r="C174" t="str">
            <v>lm</v>
          </cell>
          <cell r="D174">
            <v>1.2</v>
          </cell>
          <cell r="E174">
            <v>126.5</v>
          </cell>
          <cell r="F174">
            <v>38.06</v>
          </cell>
          <cell r="G174">
            <v>4814.59</v>
          </cell>
          <cell r="H174">
            <v>151.80000000000001</v>
          </cell>
        </row>
        <row r="175">
          <cell r="A175">
            <v>1473.17</v>
          </cell>
          <cell r="B175" t="str">
            <v>Centr. r.c. piping  dia. 60cm</v>
          </cell>
          <cell r="C175" t="str">
            <v>lm</v>
          </cell>
          <cell r="D175">
            <v>1.35</v>
          </cell>
          <cell r="E175">
            <v>0</v>
          </cell>
          <cell r="F175">
            <v>45.91</v>
          </cell>
          <cell r="G175">
            <v>0</v>
          </cell>
          <cell r="H175">
            <v>0</v>
          </cell>
        </row>
        <row r="176">
          <cell r="A176">
            <v>1473.18</v>
          </cell>
          <cell r="B176" t="str">
            <v>Centr. r.c. piping  dia. 70cm</v>
          </cell>
          <cell r="C176" t="str">
            <v>lm</v>
          </cell>
          <cell r="D176">
            <v>1.6</v>
          </cell>
          <cell r="E176">
            <v>0</v>
          </cell>
          <cell r="F176">
            <v>53.4</v>
          </cell>
          <cell r="G176">
            <v>0</v>
          </cell>
          <cell r="H176">
            <v>0</v>
          </cell>
        </row>
        <row r="177">
          <cell r="A177">
            <v>1473.19</v>
          </cell>
          <cell r="B177" t="str">
            <v>Centr. r.c. piping  dia. 80cm</v>
          </cell>
          <cell r="C177" t="str">
            <v>lm</v>
          </cell>
          <cell r="D177">
            <v>1.95</v>
          </cell>
          <cell r="E177">
            <v>69</v>
          </cell>
          <cell r="F177">
            <v>64.760000000000005</v>
          </cell>
          <cell r="G177">
            <v>4468.4399999999996</v>
          </cell>
          <cell r="H177">
            <v>134.55000000000001</v>
          </cell>
        </row>
        <row r="178">
          <cell r="A178">
            <v>1473.2</v>
          </cell>
          <cell r="B178" t="str">
            <v>Centr. r.c. piping  dia. 90cm</v>
          </cell>
          <cell r="C178" t="str">
            <v>lm</v>
          </cell>
          <cell r="D178">
            <v>2.1</v>
          </cell>
          <cell r="E178">
            <v>0</v>
          </cell>
          <cell r="F178">
            <v>71.89</v>
          </cell>
          <cell r="G178">
            <v>0</v>
          </cell>
          <cell r="H178">
            <v>0</v>
          </cell>
        </row>
        <row r="179">
          <cell r="A179">
            <v>1473.21</v>
          </cell>
          <cell r="B179" t="str">
            <v>Centr. r.c. piping  dia.100cm</v>
          </cell>
          <cell r="C179" t="str">
            <v>lm</v>
          </cell>
          <cell r="D179">
            <v>2.25</v>
          </cell>
          <cell r="E179">
            <v>0</v>
          </cell>
          <cell r="F179">
            <v>82.58</v>
          </cell>
          <cell r="G179">
            <v>0</v>
          </cell>
          <cell r="H179">
            <v>0</v>
          </cell>
        </row>
        <row r="180">
          <cell r="A180">
            <v>1473.22</v>
          </cell>
          <cell r="B180" t="str">
            <v>Centr. r.c. piping  dia.110cm</v>
          </cell>
          <cell r="C180" t="str">
            <v>lm</v>
          </cell>
          <cell r="D180">
            <v>2.7</v>
          </cell>
          <cell r="E180">
            <v>0</v>
          </cell>
          <cell r="F180">
            <v>97.87</v>
          </cell>
          <cell r="G180">
            <v>0</v>
          </cell>
          <cell r="H180">
            <v>0</v>
          </cell>
        </row>
        <row r="181">
          <cell r="A181">
            <v>1473.23</v>
          </cell>
          <cell r="B181" t="str">
            <v>Centr. r.c. piping  dia.120cm</v>
          </cell>
          <cell r="C181" t="str">
            <v>lm</v>
          </cell>
          <cell r="D181">
            <v>3.3</v>
          </cell>
          <cell r="E181">
            <v>0</v>
          </cell>
          <cell r="F181">
            <v>119.04</v>
          </cell>
          <cell r="G181">
            <v>0</v>
          </cell>
          <cell r="H181">
            <v>0</v>
          </cell>
        </row>
        <row r="182">
          <cell r="A182">
            <v>1473.24</v>
          </cell>
          <cell r="B182" t="str">
            <v>Centr. r.c. piping  dia.130cm</v>
          </cell>
          <cell r="C182" t="str">
            <v>lm</v>
          </cell>
          <cell r="D182">
            <v>3.45</v>
          </cell>
          <cell r="E182">
            <v>0</v>
          </cell>
          <cell r="F182">
            <v>132.88</v>
          </cell>
          <cell r="G182">
            <v>0</v>
          </cell>
          <cell r="H182">
            <v>0</v>
          </cell>
        </row>
        <row r="183">
          <cell r="A183">
            <v>1473.25</v>
          </cell>
          <cell r="B183" t="str">
            <v>Centr. r.c. piping  dia.140cm</v>
          </cell>
          <cell r="C183" t="str">
            <v>lm</v>
          </cell>
          <cell r="D183">
            <v>3.55</v>
          </cell>
          <cell r="E183">
            <v>0</v>
          </cell>
          <cell r="F183">
            <v>144.87</v>
          </cell>
          <cell r="G183">
            <v>0</v>
          </cell>
          <cell r="H183">
            <v>0</v>
          </cell>
        </row>
        <row r="184">
          <cell r="A184">
            <v>1473.26</v>
          </cell>
          <cell r="B184" t="str">
            <v>Centr. r.c. piping  dia.150cm</v>
          </cell>
          <cell r="C184" t="str">
            <v>lm</v>
          </cell>
          <cell r="D184">
            <v>3.8</v>
          </cell>
          <cell r="E184">
            <v>0</v>
          </cell>
          <cell r="F184">
            <v>160.62</v>
          </cell>
          <cell r="G184">
            <v>0</v>
          </cell>
          <cell r="H184">
            <v>0</v>
          </cell>
        </row>
        <row r="185">
          <cell r="A185">
            <v>1473.27</v>
          </cell>
          <cell r="B185" t="str">
            <v>Centr. r.c. piping  dia.160cm</v>
          </cell>
          <cell r="C185" t="str">
            <v>lm</v>
          </cell>
          <cell r="D185">
            <v>4.3499999999999996</v>
          </cell>
          <cell r="E185">
            <v>0</v>
          </cell>
          <cell r="F185">
            <v>196.46</v>
          </cell>
          <cell r="G185">
            <v>0</v>
          </cell>
          <cell r="H185">
            <v>0</v>
          </cell>
        </row>
        <row r="186">
          <cell r="A186">
            <v>1473.28</v>
          </cell>
          <cell r="B186" t="str">
            <v>Centr. r.c. piping  dia.180cm</v>
          </cell>
          <cell r="C186" t="str">
            <v>lm</v>
          </cell>
          <cell r="D186">
            <v>0</v>
          </cell>
          <cell r="E186">
            <v>0</v>
          </cell>
          <cell r="F186">
            <v>0</v>
          </cell>
          <cell r="G186">
            <v>0</v>
          </cell>
          <cell r="H186">
            <v>0</v>
          </cell>
        </row>
        <row r="187">
          <cell r="A187">
            <v>1473.29</v>
          </cell>
          <cell r="B187" t="str">
            <v>Centr. r.c. piping  dia.200cm</v>
          </cell>
          <cell r="C187" t="str">
            <v>lm</v>
          </cell>
          <cell r="D187">
            <v>0</v>
          </cell>
          <cell r="E187">
            <v>0</v>
          </cell>
          <cell r="F187">
            <v>0</v>
          </cell>
          <cell r="G187">
            <v>0</v>
          </cell>
          <cell r="H187">
            <v>0</v>
          </cell>
        </row>
        <row r="188">
          <cell r="A188">
            <v>1473.3</v>
          </cell>
          <cell r="B188" t="str">
            <v>R.c. pip. inst. only  dia.20cm</v>
          </cell>
          <cell r="C188" t="str">
            <v>lm</v>
          </cell>
          <cell r="D188">
            <v>0</v>
          </cell>
          <cell r="E188">
            <v>0</v>
          </cell>
          <cell r="F188">
            <v>0</v>
          </cell>
          <cell r="G188">
            <v>0</v>
          </cell>
          <cell r="H188">
            <v>0</v>
          </cell>
        </row>
        <row r="189">
          <cell r="A189">
            <v>1473.31</v>
          </cell>
          <cell r="B189" t="str">
            <v>R.c. pip. inst. only  dia.25cm</v>
          </cell>
          <cell r="C189" t="str">
            <v>lm</v>
          </cell>
          <cell r="D189">
            <v>0</v>
          </cell>
          <cell r="E189">
            <v>0</v>
          </cell>
          <cell r="F189">
            <v>0</v>
          </cell>
          <cell r="G189">
            <v>0</v>
          </cell>
          <cell r="H189">
            <v>0</v>
          </cell>
        </row>
        <row r="190">
          <cell r="A190">
            <v>1473.32</v>
          </cell>
          <cell r="B190" t="str">
            <v>R.c. pip. inst. only  dia.30cm</v>
          </cell>
          <cell r="C190" t="str">
            <v>lm</v>
          </cell>
          <cell r="D190">
            <v>0</v>
          </cell>
          <cell r="E190">
            <v>0</v>
          </cell>
          <cell r="F190">
            <v>0</v>
          </cell>
          <cell r="G190">
            <v>0</v>
          </cell>
          <cell r="H190">
            <v>0</v>
          </cell>
        </row>
        <row r="191">
          <cell r="A191">
            <v>1473.33</v>
          </cell>
          <cell r="B191" t="str">
            <v>R.c. pip. inst. only  dia.35cm</v>
          </cell>
          <cell r="C191" t="str">
            <v>lm</v>
          </cell>
          <cell r="D191">
            <v>0</v>
          </cell>
          <cell r="E191">
            <v>0</v>
          </cell>
          <cell r="F191">
            <v>0</v>
          </cell>
          <cell r="G191">
            <v>0</v>
          </cell>
          <cell r="H191">
            <v>0</v>
          </cell>
        </row>
        <row r="192">
          <cell r="A192">
            <v>1473.34</v>
          </cell>
          <cell r="B192" t="str">
            <v>R.c. pip. inst. only  dia.40cm</v>
          </cell>
          <cell r="C192" t="str">
            <v>lm</v>
          </cell>
          <cell r="D192">
            <v>0</v>
          </cell>
          <cell r="E192">
            <v>0</v>
          </cell>
          <cell r="F192">
            <v>0</v>
          </cell>
          <cell r="G192">
            <v>0</v>
          </cell>
          <cell r="H192">
            <v>0</v>
          </cell>
        </row>
        <row r="193">
          <cell r="A193">
            <v>1473.35</v>
          </cell>
          <cell r="B193" t="str">
            <v>R.c. pip. inst. only  dia.50cm</v>
          </cell>
          <cell r="C193" t="str">
            <v>lm</v>
          </cell>
          <cell r="D193">
            <v>0</v>
          </cell>
          <cell r="E193">
            <v>0</v>
          </cell>
          <cell r="F193">
            <v>0</v>
          </cell>
          <cell r="G193">
            <v>0</v>
          </cell>
          <cell r="H193">
            <v>0</v>
          </cell>
        </row>
        <row r="194">
          <cell r="A194">
            <v>1473.36</v>
          </cell>
          <cell r="B194" t="str">
            <v>R.c. pip. inst. only  dia.60cm</v>
          </cell>
          <cell r="C194" t="str">
            <v>lm</v>
          </cell>
          <cell r="D194">
            <v>0</v>
          </cell>
          <cell r="E194">
            <v>0</v>
          </cell>
          <cell r="F194">
            <v>0</v>
          </cell>
          <cell r="G194">
            <v>0</v>
          </cell>
          <cell r="H194">
            <v>0</v>
          </cell>
        </row>
        <row r="195">
          <cell r="A195">
            <v>1473.37</v>
          </cell>
          <cell r="B195" t="str">
            <v>R.c. pip. inst. only  dia.70cm</v>
          </cell>
          <cell r="C195" t="str">
            <v>lm</v>
          </cell>
          <cell r="D195">
            <v>0</v>
          </cell>
          <cell r="E195">
            <v>0</v>
          </cell>
          <cell r="F195">
            <v>0</v>
          </cell>
          <cell r="G195">
            <v>0</v>
          </cell>
          <cell r="H195">
            <v>0</v>
          </cell>
        </row>
        <row r="196">
          <cell r="A196">
            <v>1473.38</v>
          </cell>
          <cell r="B196" t="str">
            <v>R.c. pip. inst. only  dia.80cm</v>
          </cell>
          <cell r="C196" t="str">
            <v>lm</v>
          </cell>
          <cell r="D196">
            <v>0</v>
          </cell>
          <cell r="E196">
            <v>0</v>
          </cell>
          <cell r="F196">
            <v>0</v>
          </cell>
          <cell r="G196">
            <v>0</v>
          </cell>
          <cell r="H196">
            <v>0</v>
          </cell>
        </row>
        <row r="197">
          <cell r="A197">
            <v>1473.39</v>
          </cell>
          <cell r="B197" t="str">
            <v>R.c. pip. inst. only dia.90cm</v>
          </cell>
          <cell r="C197" t="str">
            <v>lm</v>
          </cell>
          <cell r="D197">
            <v>0</v>
          </cell>
          <cell r="E197">
            <v>0</v>
          </cell>
          <cell r="F197">
            <v>0</v>
          </cell>
          <cell r="G197">
            <v>0</v>
          </cell>
          <cell r="H197">
            <v>0</v>
          </cell>
        </row>
        <row r="198">
          <cell r="A198">
            <v>1473.4</v>
          </cell>
          <cell r="B198" t="str">
            <v>R.c. pip. inst. only dia.100cm</v>
          </cell>
          <cell r="C198" t="str">
            <v>lm</v>
          </cell>
          <cell r="D198">
            <v>0</v>
          </cell>
          <cell r="E198">
            <v>0</v>
          </cell>
          <cell r="F198">
            <v>0</v>
          </cell>
          <cell r="G198">
            <v>0</v>
          </cell>
          <cell r="H198">
            <v>0</v>
          </cell>
        </row>
        <row r="199">
          <cell r="A199">
            <v>1473.41</v>
          </cell>
          <cell r="B199" t="str">
            <v>R.c. pip. inst. only dia.110cm</v>
          </cell>
          <cell r="C199" t="str">
            <v>lm</v>
          </cell>
          <cell r="D199">
            <v>0</v>
          </cell>
          <cell r="E199">
            <v>0</v>
          </cell>
          <cell r="F199">
            <v>0</v>
          </cell>
          <cell r="G199">
            <v>0</v>
          </cell>
          <cell r="H199">
            <v>0</v>
          </cell>
        </row>
        <row r="200">
          <cell r="A200">
            <v>1473.42</v>
          </cell>
          <cell r="B200" t="str">
            <v>R.c. pip. inst. only dia.120cm</v>
          </cell>
          <cell r="C200" t="str">
            <v>lm</v>
          </cell>
          <cell r="D200">
            <v>0</v>
          </cell>
          <cell r="E200">
            <v>0</v>
          </cell>
          <cell r="F200">
            <v>0</v>
          </cell>
          <cell r="G200">
            <v>0</v>
          </cell>
          <cell r="H200">
            <v>0</v>
          </cell>
        </row>
        <row r="201">
          <cell r="A201">
            <v>1473.43</v>
          </cell>
          <cell r="B201" t="str">
            <v>R.c. pip. inst. only dia.130cm</v>
          </cell>
          <cell r="C201" t="str">
            <v>lm</v>
          </cell>
          <cell r="D201">
            <v>0</v>
          </cell>
          <cell r="E201">
            <v>0</v>
          </cell>
          <cell r="F201">
            <v>0</v>
          </cell>
          <cell r="G201">
            <v>0</v>
          </cell>
          <cell r="H201">
            <v>0</v>
          </cell>
        </row>
        <row r="202">
          <cell r="A202">
            <v>1473.44</v>
          </cell>
          <cell r="B202" t="str">
            <v>R.c. pip. inst. only dia.140cm</v>
          </cell>
          <cell r="C202" t="str">
            <v>lm</v>
          </cell>
          <cell r="D202">
            <v>0</v>
          </cell>
          <cell r="E202">
            <v>0</v>
          </cell>
          <cell r="F202">
            <v>0</v>
          </cell>
          <cell r="G202">
            <v>0</v>
          </cell>
          <cell r="H202">
            <v>0</v>
          </cell>
        </row>
        <row r="203">
          <cell r="A203">
            <v>1473.45</v>
          </cell>
          <cell r="B203" t="str">
            <v>R.c. pip. inst. only dia.150cm</v>
          </cell>
          <cell r="C203" t="str">
            <v>lm</v>
          </cell>
          <cell r="D203">
            <v>0</v>
          </cell>
          <cell r="E203">
            <v>0</v>
          </cell>
          <cell r="F203">
            <v>0</v>
          </cell>
          <cell r="G203">
            <v>0</v>
          </cell>
          <cell r="H203">
            <v>0</v>
          </cell>
        </row>
        <row r="204">
          <cell r="A204">
            <v>1473.46</v>
          </cell>
          <cell r="B204" t="str">
            <v>R.c. pip. inst. only dia.160cm</v>
          </cell>
          <cell r="C204" t="str">
            <v>lm</v>
          </cell>
          <cell r="D204">
            <v>0</v>
          </cell>
          <cell r="E204">
            <v>0</v>
          </cell>
          <cell r="F204">
            <v>0</v>
          </cell>
          <cell r="G204">
            <v>0</v>
          </cell>
          <cell r="H204">
            <v>0</v>
          </cell>
        </row>
        <row r="205">
          <cell r="A205">
            <v>1473.47</v>
          </cell>
          <cell r="B205" t="str">
            <v>R.c. pip. inst. only dia.170cm</v>
          </cell>
          <cell r="C205" t="str">
            <v>lm</v>
          </cell>
          <cell r="D205">
            <v>0</v>
          </cell>
          <cell r="E205">
            <v>0</v>
          </cell>
          <cell r="F205">
            <v>0</v>
          </cell>
          <cell r="G205">
            <v>0</v>
          </cell>
          <cell r="H205">
            <v>0</v>
          </cell>
        </row>
        <row r="206">
          <cell r="A206">
            <v>1473.48</v>
          </cell>
          <cell r="B206" t="str">
            <v>R.c. pip. inst. only dia.180cm</v>
          </cell>
          <cell r="C206" t="str">
            <v>lm</v>
          </cell>
          <cell r="D206">
            <v>0</v>
          </cell>
          <cell r="E206">
            <v>0</v>
          </cell>
          <cell r="F206">
            <v>0</v>
          </cell>
          <cell r="G206">
            <v>0</v>
          </cell>
          <cell r="H206">
            <v>0</v>
          </cell>
        </row>
        <row r="207">
          <cell r="A207">
            <v>1473.49</v>
          </cell>
          <cell r="B207" t="str">
            <v>R.c. pip. inst. only dia.200cm</v>
          </cell>
          <cell r="C207" t="str">
            <v>lm</v>
          </cell>
          <cell r="D207">
            <v>0</v>
          </cell>
          <cell r="E207">
            <v>0</v>
          </cell>
          <cell r="F207">
            <v>0</v>
          </cell>
          <cell r="G207">
            <v>0</v>
          </cell>
          <cell r="H207">
            <v>0</v>
          </cell>
        </row>
        <row r="209">
          <cell r="A209">
            <v>1475</v>
          </cell>
          <cell r="B209" t="str">
            <v xml:space="preserve">    ASBESTOS CEMENT PIPES</v>
          </cell>
        </row>
        <row r="210">
          <cell r="A210">
            <v>1475.01</v>
          </cell>
          <cell r="B210" t="str">
            <v>Asbestos cement pip. dia.100mm</v>
          </cell>
          <cell r="C210" t="str">
            <v>lm</v>
          </cell>
          <cell r="D210">
            <v>0.33</v>
          </cell>
          <cell r="E210">
            <v>0</v>
          </cell>
          <cell r="F210">
            <v>8.2100000000000009</v>
          </cell>
          <cell r="G210">
            <v>0</v>
          </cell>
          <cell r="H210">
            <v>0</v>
          </cell>
        </row>
        <row r="211">
          <cell r="A211">
            <v>1475.02</v>
          </cell>
          <cell r="B211" t="str">
            <v>Asbestos cement pip. dia.150mm</v>
          </cell>
          <cell r="C211" t="str">
            <v>lm</v>
          </cell>
          <cell r="D211">
            <v>0.35</v>
          </cell>
          <cell r="E211">
            <v>0</v>
          </cell>
          <cell r="F211">
            <v>10.79</v>
          </cell>
          <cell r="G211">
            <v>0</v>
          </cell>
          <cell r="H211">
            <v>0</v>
          </cell>
        </row>
        <row r="212">
          <cell r="A212">
            <v>1475.03</v>
          </cell>
          <cell r="B212" t="str">
            <v>Asbestos cement pip. dia.200mm</v>
          </cell>
          <cell r="C212" t="str">
            <v>lm</v>
          </cell>
          <cell r="D212">
            <v>0.37</v>
          </cell>
          <cell r="E212">
            <v>0</v>
          </cell>
          <cell r="F212">
            <v>13.53</v>
          </cell>
          <cell r="G212">
            <v>0</v>
          </cell>
          <cell r="H212">
            <v>0</v>
          </cell>
        </row>
        <row r="213">
          <cell r="A213">
            <v>1475.04</v>
          </cell>
          <cell r="B213" t="str">
            <v>Asbestos cement pip. dia.250mm</v>
          </cell>
          <cell r="C213" t="str">
            <v>lm</v>
          </cell>
          <cell r="D213">
            <v>0.39</v>
          </cell>
          <cell r="E213">
            <v>0</v>
          </cell>
          <cell r="F213">
            <v>17.559999999999999</v>
          </cell>
          <cell r="G213">
            <v>0</v>
          </cell>
          <cell r="H213">
            <v>0</v>
          </cell>
        </row>
        <row r="214">
          <cell r="A214">
            <v>1475.05</v>
          </cell>
          <cell r="B214" t="str">
            <v>Asbestos cement pip. dia.300mm</v>
          </cell>
          <cell r="C214" t="str">
            <v>lm</v>
          </cell>
          <cell r="D214">
            <v>0.48</v>
          </cell>
          <cell r="E214">
            <v>0</v>
          </cell>
          <cell r="F214">
            <v>23.86</v>
          </cell>
          <cell r="G214">
            <v>0</v>
          </cell>
          <cell r="H214">
            <v>0</v>
          </cell>
        </row>
        <row r="215">
          <cell r="A215">
            <v>1475.06</v>
          </cell>
          <cell r="B215" t="str">
            <v>Asb.cem.pipe inst.only d.100mm</v>
          </cell>
          <cell r="C215" t="str">
            <v>lm</v>
          </cell>
          <cell r="D215">
            <v>0</v>
          </cell>
          <cell r="E215">
            <v>0</v>
          </cell>
          <cell r="F215">
            <v>0</v>
          </cell>
          <cell r="G215">
            <v>0</v>
          </cell>
          <cell r="H215">
            <v>0</v>
          </cell>
        </row>
        <row r="216">
          <cell r="A216">
            <v>1475.07</v>
          </cell>
          <cell r="B216" t="str">
            <v>Asb.cem.pipe inst.only d.150mm</v>
          </cell>
          <cell r="C216" t="str">
            <v>lm</v>
          </cell>
          <cell r="D216">
            <v>0</v>
          </cell>
          <cell r="E216">
            <v>0</v>
          </cell>
          <cell r="F216">
            <v>0</v>
          </cell>
          <cell r="G216">
            <v>0</v>
          </cell>
          <cell r="H216">
            <v>0</v>
          </cell>
        </row>
        <row r="217">
          <cell r="A217">
            <v>1475.08</v>
          </cell>
          <cell r="B217" t="str">
            <v>Asb.cem.pipe inst.only d.200mm</v>
          </cell>
          <cell r="C217" t="str">
            <v>lm</v>
          </cell>
          <cell r="D217">
            <v>0</v>
          </cell>
          <cell r="E217">
            <v>0</v>
          </cell>
          <cell r="F217">
            <v>0</v>
          </cell>
          <cell r="G217">
            <v>0</v>
          </cell>
          <cell r="H217">
            <v>0</v>
          </cell>
        </row>
        <row r="218">
          <cell r="A218">
            <v>1475.09</v>
          </cell>
          <cell r="B218" t="str">
            <v>Asb.cem.pipe inst.only d.250mm</v>
          </cell>
          <cell r="C218" t="str">
            <v>lm</v>
          </cell>
          <cell r="D218">
            <v>0</v>
          </cell>
          <cell r="E218">
            <v>0</v>
          </cell>
          <cell r="F218">
            <v>0</v>
          </cell>
          <cell r="G218">
            <v>0</v>
          </cell>
          <cell r="H218">
            <v>0</v>
          </cell>
        </row>
        <row r="219">
          <cell r="A219">
            <v>1475.1</v>
          </cell>
          <cell r="B219" t="str">
            <v>Asb.cem.pipe inst.only d.300mm</v>
          </cell>
          <cell r="C219" t="str">
            <v>lm</v>
          </cell>
          <cell r="D219">
            <v>0</v>
          </cell>
          <cell r="E219">
            <v>0</v>
          </cell>
          <cell r="F219">
            <v>0</v>
          </cell>
          <cell r="G219">
            <v>0</v>
          </cell>
          <cell r="H219">
            <v>0</v>
          </cell>
        </row>
        <row r="221">
          <cell r="A221">
            <v>1476</v>
          </cell>
          <cell r="B221" t="str">
            <v xml:space="preserve">       CER. GRES PIPING</v>
          </cell>
        </row>
        <row r="222">
          <cell r="A222">
            <v>1476.01</v>
          </cell>
          <cell r="B222" t="str">
            <v>Ceramic gres piping dia. 100mm</v>
          </cell>
          <cell r="C222" t="str">
            <v>lm</v>
          </cell>
          <cell r="D222">
            <v>1.05</v>
          </cell>
          <cell r="E222">
            <v>0</v>
          </cell>
          <cell r="F222">
            <v>24.53</v>
          </cell>
          <cell r="G222">
            <v>0</v>
          </cell>
          <cell r="H222">
            <v>0</v>
          </cell>
        </row>
        <row r="223">
          <cell r="A223">
            <v>1476.02</v>
          </cell>
          <cell r="B223" t="str">
            <v>Ceramic gres piping dia. 150mm</v>
          </cell>
          <cell r="C223" t="str">
            <v>lm</v>
          </cell>
          <cell r="D223">
            <v>1.1499999999999999</v>
          </cell>
          <cell r="E223">
            <v>0</v>
          </cell>
          <cell r="F223">
            <v>27.89</v>
          </cell>
          <cell r="G223">
            <v>0</v>
          </cell>
          <cell r="H223">
            <v>0</v>
          </cell>
        </row>
        <row r="224">
          <cell r="A224">
            <v>1476.03</v>
          </cell>
          <cell r="B224" t="str">
            <v>Ceramic gres piping dia. 200mm</v>
          </cell>
          <cell r="C224" t="str">
            <v>lm</v>
          </cell>
          <cell r="D224">
            <v>1.2</v>
          </cell>
          <cell r="E224">
            <v>0</v>
          </cell>
          <cell r="F224">
            <v>33.31</v>
          </cell>
          <cell r="G224">
            <v>0</v>
          </cell>
          <cell r="H224">
            <v>0</v>
          </cell>
        </row>
        <row r="225">
          <cell r="A225">
            <v>1476.04</v>
          </cell>
          <cell r="B225" t="str">
            <v>Ceramic gres piping dia. 250mm</v>
          </cell>
          <cell r="C225" t="str">
            <v>lm</v>
          </cell>
          <cell r="D225">
            <v>1.25</v>
          </cell>
          <cell r="E225">
            <v>0</v>
          </cell>
          <cell r="F225">
            <v>37.44</v>
          </cell>
          <cell r="G225">
            <v>0</v>
          </cell>
          <cell r="H225">
            <v>0</v>
          </cell>
        </row>
        <row r="226">
          <cell r="A226">
            <v>1476.05</v>
          </cell>
          <cell r="B226" t="str">
            <v>Ceramic gres piping dia. 300mm</v>
          </cell>
          <cell r="C226" t="str">
            <v>lm</v>
          </cell>
          <cell r="D226">
            <v>1.4</v>
          </cell>
          <cell r="E226">
            <v>0</v>
          </cell>
          <cell r="F226">
            <v>45.96</v>
          </cell>
          <cell r="G226">
            <v>0</v>
          </cell>
          <cell r="H226">
            <v>0</v>
          </cell>
        </row>
        <row r="227">
          <cell r="A227">
            <v>1476.06</v>
          </cell>
          <cell r="B227" t="str">
            <v>Ceramic gres piping dia. 350mm</v>
          </cell>
          <cell r="C227" t="str">
            <v>lm</v>
          </cell>
          <cell r="D227">
            <v>1.5</v>
          </cell>
          <cell r="E227">
            <v>0</v>
          </cell>
          <cell r="F227">
            <v>53.71</v>
          </cell>
          <cell r="G227">
            <v>0</v>
          </cell>
          <cell r="H227">
            <v>0</v>
          </cell>
        </row>
        <row r="228">
          <cell r="A228">
            <v>1476.07</v>
          </cell>
          <cell r="B228" t="str">
            <v>Ceramic gres piping dia. 400mm</v>
          </cell>
          <cell r="C228" t="str">
            <v>lm</v>
          </cell>
          <cell r="D228">
            <v>1.6</v>
          </cell>
          <cell r="E228">
            <v>0</v>
          </cell>
          <cell r="F228">
            <v>63.01</v>
          </cell>
          <cell r="G228">
            <v>0</v>
          </cell>
          <cell r="H228">
            <v>0</v>
          </cell>
        </row>
        <row r="229">
          <cell r="A229">
            <v>1476.08</v>
          </cell>
          <cell r="B229" t="str">
            <v>Cer.gres pip.inst.only d.100mm</v>
          </cell>
          <cell r="C229" t="str">
            <v>lm</v>
          </cell>
          <cell r="D229">
            <v>0</v>
          </cell>
          <cell r="E229">
            <v>0</v>
          </cell>
          <cell r="F229">
            <v>0</v>
          </cell>
          <cell r="G229">
            <v>0</v>
          </cell>
          <cell r="H229">
            <v>0</v>
          </cell>
        </row>
        <row r="230">
          <cell r="A230">
            <v>1476.09</v>
          </cell>
          <cell r="B230" t="str">
            <v>Cer.gres pip.inst.only d.150mm</v>
          </cell>
          <cell r="C230" t="str">
            <v>lm</v>
          </cell>
          <cell r="D230">
            <v>0</v>
          </cell>
          <cell r="E230">
            <v>0</v>
          </cell>
          <cell r="F230">
            <v>0</v>
          </cell>
          <cell r="G230">
            <v>0</v>
          </cell>
          <cell r="H230">
            <v>0</v>
          </cell>
        </row>
        <row r="231">
          <cell r="A231">
            <v>1476.1</v>
          </cell>
          <cell r="B231" t="str">
            <v>Cer.gres pip.inst.only d.200mm</v>
          </cell>
          <cell r="C231" t="str">
            <v>lm</v>
          </cell>
          <cell r="D231">
            <v>0</v>
          </cell>
          <cell r="E231">
            <v>0</v>
          </cell>
          <cell r="F231">
            <v>0</v>
          </cell>
          <cell r="G231">
            <v>0</v>
          </cell>
          <cell r="H231">
            <v>0</v>
          </cell>
        </row>
        <row r="232">
          <cell r="A232">
            <v>1476.11</v>
          </cell>
          <cell r="B232" t="str">
            <v>Cer.gres pip.inst.only d.250mm</v>
          </cell>
          <cell r="C232" t="str">
            <v>lm</v>
          </cell>
          <cell r="D232">
            <v>0</v>
          </cell>
          <cell r="E232">
            <v>0</v>
          </cell>
          <cell r="F232">
            <v>0</v>
          </cell>
          <cell r="G232">
            <v>0</v>
          </cell>
          <cell r="H232">
            <v>0</v>
          </cell>
        </row>
        <row r="233">
          <cell r="A233">
            <v>1476.12</v>
          </cell>
          <cell r="B233" t="str">
            <v>Cer.gres pip.inst.only d.300mm</v>
          </cell>
          <cell r="C233" t="str">
            <v>lm</v>
          </cell>
          <cell r="D233">
            <v>0</v>
          </cell>
          <cell r="E233">
            <v>0</v>
          </cell>
          <cell r="F233">
            <v>0</v>
          </cell>
          <cell r="G233">
            <v>0</v>
          </cell>
          <cell r="H233">
            <v>0</v>
          </cell>
        </row>
        <row r="234">
          <cell r="A234">
            <v>1476.13</v>
          </cell>
          <cell r="B234" t="str">
            <v>Cer.gres pip.inst.only d.350mm</v>
          </cell>
          <cell r="C234" t="str">
            <v>lm</v>
          </cell>
          <cell r="D234">
            <v>0</v>
          </cell>
          <cell r="E234">
            <v>0</v>
          </cell>
          <cell r="F234">
            <v>0</v>
          </cell>
          <cell r="G234">
            <v>0</v>
          </cell>
          <cell r="H234">
            <v>0</v>
          </cell>
        </row>
        <row r="235">
          <cell r="A235">
            <v>1476.14</v>
          </cell>
          <cell r="B235" t="str">
            <v>Cer.gres pip.inst.only d.400mm</v>
          </cell>
          <cell r="C235" t="str">
            <v>lm</v>
          </cell>
          <cell r="D235">
            <v>0</v>
          </cell>
          <cell r="E235">
            <v>0</v>
          </cell>
          <cell r="F235">
            <v>0</v>
          </cell>
          <cell r="G235">
            <v>0</v>
          </cell>
          <cell r="H235">
            <v>0</v>
          </cell>
        </row>
        <row r="237">
          <cell r="A237">
            <v>1477</v>
          </cell>
          <cell r="B237" t="str">
            <v>R.C. AND STEEL PIPING - BONNA TYPE</v>
          </cell>
        </row>
        <row r="238">
          <cell r="A238">
            <v>1477.01</v>
          </cell>
          <cell r="B238" t="str">
            <v>R.C.lined steel pip.dia. 250mm</v>
          </cell>
          <cell r="C238" t="str">
            <v>lm</v>
          </cell>
          <cell r="D238">
            <v>0</v>
          </cell>
          <cell r="E238">
            <v>0</v>
          </cell>
          <cell r="F238">
            <v>0</v>
          </cell>
          <cell r="G238">
            <v>0</v>
          </cell>
          <cell r="H238">
            <v>0</v>
          </cell>
        </row>
        <row r="239">
          <cell r="A239">
            <v>1477.02</v>
          </cell>
          <cell r="B239" t="str">
            <v>R.C.lined steel pip.dia. 300mm</v>
          </cell>
          <cell r="C239" t="str">
            <v>lm</v>
          </cell>
          <cell r="D239">
            <v>0</v>
          </cell>
          <cell r="E239">
            <v>0</v>
          </cell>
          <cell r="F239">
            <v>0</v>
          </cell>
          <cell r="G239">
            <v>0</v>
          </cell>
          <cell r="H239">
            <v>0</v>
          </cell>
        </row>
        <row r="240">
          <cell r="A240">
            <v>1477.03</v>
          </cell>
          <cell r="B240" t="str">
            <v>R.C.lined steel pip.dia. 350mm</v>
          </cell>
          <cell r="C240" t="str">
            <v>lm</v>
          </cell>
          <cell r="D240">
            <v>0</v>
          </cell>
          <cell r="E240">
            <v>0</v>
          </cell>
          <cell r="F240">
            <v>0</v>
          </cell>
          <cell r="G240">
            <v>0</v>
          </cell>
          <cell r="H240">
            <v>0</v>
          </cell>
        </row>
        <row r="241">
          <cell r="A241">
            <v>1477.04</v>
          </cell>
          <cell r="B241" t="str">
            <v>R.C.lined steel pip.dia. 400mm</v>
          </cell>
          <cell r="C241" t="str">
            <v>lm</v>
          </cell>
          <cell r="D241">
            <v>0</v>
          </cell>
          <cell r="E241">
            <v>0</v>
          </cell>
          <cell r="F241">
            <v>0</v>
          </cell>
          <cell r="G241">
            <v>0</v>
          </cell>
          <cell r="H241">
            <v>0</v>
          </cell>
        </row>
        <row r="242">
          <cell r="A242">
            <v>1477.05</v>
          </cell>
          <cell r="B242" t="str">
            <v>R.C.lined steel pip.dia. 500mm</v>
          </cell>
          <cell r="C242" t="str">
            <v>lm</v>
          </cell>
          <cell r="D242">
            <v>0</v>
          </cell>
          <cell r="E242">
            <v>0</v>
          </cell>
          <cell r="F242">
            <v>0</v>
          </cell>
          <cell r="G242">
            <v>0</v>
          </cell>
          <cell r="H242">
            <v>0</v>
          </cell>
        </row>
        <row r="243">
          <cell r="A243">
            <v>1477.06</v>
          </cell>
          <cell r="B243" t="str">
            <v>R.C.lined steel pip.dia. 600mm</v>
          </cell>
          <cell r="C243" t="str">
            <v>lm</v>
          </cell>
          <cell r="D243">
            <v>0</v>
          </cell>
          <cell r="E243">
            <v>0</v>
          </cell>
          <cell r="F243">
            <v>0</v>
          </cell>
          <cell r="G243">
            <v>0</v>
          </cell>
          <cell r="H243">
            <v>0</v>
          </cell>
        </row>
        <row r="244">
          <cell r="A244">
            <v>1477.07</v>
          </cell>
          <cell r="B244" t="str">
            <v>R.C.lined steel pip.dia. 700mm</v>
          </cell>
          <cell r="C244" t="str">
            <v>lm</v>
          </cell>
          <cell r="D244">
            <v>0</v>
          </cell>
          <cell r="E244">
            <v>0</v>
          </cell>
          <cell r="F244">
            <v>0</v>
          </cell>
          <cell r="G244">
            <v>0</v>
          </cell>
          <cell r="H244">
            <v>0</v>
          </cell>
        </row>
        <row r="245">
          <cell r="A245">
            <v>1477.08</v>
          </cell>
          <cell r="B245" t="str">
            <v>R.C.lined steel pip.dia. 800mm</v>
          </cell>
          <cell r="C245" t="str">
            <v>lm</v>
          </cell>
          <cell r="D245">
            <v>0</v>
          </cell>
          <cell r="E245">
            <v>0</v>
          </cell>
          <cell r="F245">
            <v>0</v>
          </cell>
          <cell r="G245">
            <v>0</v>
          </cell>
          <cell r="H245">
            <v>0</v>
          </cell>
        </row>
        <row r="246">
          <cell r="A246">
            <v>1477.09</v>
          </cell>
          <cell r="B246" t="str">
            <v>R.C.lined steel pip.dia. 900mm</v>
          </cell>
          <cell r="C246" t="str">
            <v>lm</v>
          </cell>
          <cell r="D246">
            <v>0</v>
          </cell>
          <cell r="E246">
            <v>0</v>
          </cell>
          <cell r="F246">
            <v>0</v>
          </cell>
          <cell r="G246">
            <v>0</v>
          </cell>
          <cell r="H246">
            <v>0</v>
          </cell>
        </row>
        <row r="247">
          <cell r="A247">
            <v>1477.1</v>
          </cell>
          <cell r="B247" t="str">
            <v>R.C.lined steel pip.dia.1000mm</v>
          </cell>
          <cell r="C247" t="str">
            <v>lm</v>
          </cell>
          <cell r="D247">
            <v>0</v>
          </cell>
          <cell r="E247">
            <v>0</v>
          </cell>
          <cell r="F247">
            <v>0</v>
          </cell>
          <cell r="G247">
            <v>0</v>
          </cell>
          <cell r="H247">
            <v>0</v>
          </cell>
        </row>
        <row r="248">
          <cell r="A248">
            <v>1477.11</v>
          </cell>
          <cell r="B248" t="str">
            <v>R.C.lined steel pip.dia.1200mm</v>
          </cell>
          <cell r="C248" t="str">
            <v>lm</v>
          </cell>
          <cell r="D248">
            <v>0</v>
          </cell>
          <cell r="E248">
            <v>0</v>
          </cell>
          <cell r="F248">
            <v>0</v>
          </cell>
          <cell r="G248">
            <v>0</v>
          </cell>
          <cell r="H248">
            <v>0</v>
          </cell>
        </row>
        <row r="249">
          <cell r="A249">
            <v>1477.12</v>
          </cell>
          <cell r="B249" t="str">
            <v>R.C.lined steel pip.dia.1300mm</v>
          </cell>
          <cell r="C249" t="str">
            <v>lm</v>
          </cell>
          <cell r="D249">
            <v>0</v>
          </cell>
          <cell r="E249">
            <v>0</v>
          </cell>
          <cell r="F249">
            <v>0</v>
          </cell>
          <cell r="G249">
            <v>0</v>
          </cell>
          <cell r="H249">
            <v>0</v>
          </cell>
        </row>
        <row r="250">
          <cell r="A250">
            <v>1477.13</v>
          </cell>
          <cell r="B250" t="str">
            <v>R.C.lined steel pip.dia.1500mm</v>
          </cell>
          <cell r="C250" t="str">
            <v>lm</v>
          </cell>
          <cell r="D250">
            <v>0</v>
          </cell>
          <cell r="E250">
            <v>0</v>
          </cell>
          <cell r="F250">
            <v>0</v>
          </cell>
          <cell r="G250">
            <v>0</v>
          </cell>
          <cell r="H250">
            <v>0</v>
          </cell>
        </row>
        <row r="251">
          <cell r="A251">
            <v>1477.14</v>
          </cell>
          <cell r="B251" t="str">
            <v>R.C.lined steel pip.dia.1600mm</v>
          </cell>
          <cell r="C251" t="str">
            <v>lm</v>
          </cell>
          <cell r="D251">
            <v>0</v>
          </cell>
          <cell r="E251">
            <v>0</v>
          </cell>
          <cell r="F251">
            <v>0</v>
          </cell>
          <cell r="G251">
            <v>0</v>
          </cell>
          <cell r="H251">
            <v>0</v>
          </cell>
        </row>
        <row r="252">
          <cell r="A252">
            <v>1477.15</v>
          </cell>
          <cell r="B252" t="str">
            <v>R.C.lined steel pip.dia.1700mm</v>
          </cell>
          <cell r="C252" t="str">
            <v>lm</v>
          </cell>
          <cell r="D252">
            <v>0</v>
          </cell>
          <cell r="E252">
            <v>0</v>
          </cell>
          <cell r="F252">
            <v>0</v>
          </cell>
          <cell r="G252">
            <v>0</v>
          </cell>
          <cell r="H252">
            <v>0</v>
          </cell>
        </row>
        <row r="253">
          <cell r="A253">
            <v>1477.16</v>
          </cell>
          <cell r="B253" t="str">
            <v>R.C.lined steel pip.dia.1800mm</v>
          </cell>
          <cell r="C253" t="str">
            <v>lm</v>
          </cell>
          <cell r="D253">
            <v>0</v>
          </cell>
          <cell r="E253">
            <v>0</v>
          </cell>
          <cell r="F253">
            <v>0</v>
          </cell>
          <cell r="G253">
            <v>0</v>
          </cell>
          <cell r="H253">
            <v>0</v>
          </cell>
        </row>
        <row r="254">
          <cell r="A254">
            <v>1477.17</v>
          </cell>
          <cell r="B254" t="str">
            <v>R.C.lined steel pip.dia.2000mm</v>
          </cell>
          <cell r="C254" t="str">
            <v>lm</v>
          </cell>
          <cell r="D254">
            <v>0</v>
          </cell>
          <cell r="E254">
            <v>0</v>
          </cell>
          <cell r="F254">
            <v>0</v>
          </cell>
          <cell r="G254">
            <v>0</v>
          </cell>
          <cell r="H254">
            <v>0</v>
          </cell>
        </row>
        <row r="255">
          <cell r="A255">
            <v>1477.18</v>
          </cell>
          <cell r="B255" t="str">
            <v>R.C.lined steel pip.dia.2200mm</v>
          </cell>
          <cell r="C255" t="str">
            <v>lm</v>
          </cell>
          <cell r="D255">
            <v>0</v>
          </cell>
          <cell r="E255">
            <v>0</v>
          </cell>
          <cell r="F255">
            <v>0</v>
          </cell>
          <cell r="G255">
            <v>0</v>
          </cell>
          <cell r="H255">
            <v>0</v>
          </cell>
        </row>
        <row r="256">
          <cell r="A256">
            <v>1477.19</v>
          </cell>
          <cell r="B256" t="str">
            <v>R.C.lined steel pip.dia.2500mm</v>
          </cell>
          <cell r="C256" t="str">
            <v>lm</v>
          </cell>
          <cell r="D256">
            <v>0</v>
          </cell>
          <cell r="E256">
            <v>0</v>
          </cell>
          <cell r="F256">
            <v>0</v>
          </cell>
          <cell r="G256">
            <v>0</v>
          </cell>
          <cell r="H256">
            <v>0</v>
          </cell>
        </row>
        <row r="257">
          <cell r="A257">
            <v>1477.2</v>
          </cell>
          <cell r="B257" t="str">
            <v>R.c.l.st.pip.inst.only d.250mm</v>
          </cell>
          <cell r="C257" t="str">
            <v>lm</v>
          </cell>
          <cell r="D257">
            <v>0</v>
          </cell>
          <cell r="E257">
            <v>0</v>
          </cell>
          <cell r="F257">
            <v>0</v>
          </cell>
          <cell r="G257">
            <v>0</v>
          </cell>
          <cell r="H257">
            <v>0</v>
          </cell>
        </row>
        <row r="258">
          <cell r="A258">
            <v>1477.21</v>
          </cell>
          <cell r="B258" t="str">
            <v>R.c.l.st.pip.inst.only d.300mm</v>
          </cell>
          <cell r="C258" t="str">
            <v>lm</v>
          </cell>
          <cell r="D258">
            <v>0</v>
          </cell>
          <cell r="E258">
            <v>0</v>
          </cell>
          <cell r="F258">
            <v>0</v>
          </cell>
          <cell r="G258">
            <v>0</v>
          </cell>
          <cell r="H258">
            <v>0</v>
          </cell>
        </row>
        <row r="259">
          <cell r="A259">
            <v>1477.22</v>
          </cell>
          <cell r="B259" t="str">
            <v>R.c.l.st.pip.inst.only d.350mm</v>
          </cell>
          <cell r="C259" t="str">
            <v>lm</v>
          </cell>
          <cell r="D259">
            <v>0</v>
          </cell>
          <cell r="E259">
            <v>0</v>
          </cell>
          <cell r="F259">
            <v>0</v>
          </cell>
          <cell r="G259">
            <v>0</v>
          </cell>
          <cell r="H259">
            <v>0</v>
          </cell>
        </row>
        <row r="260">
          <cell r="A260">
            <v>1477.23</v>
          </cell>
          <cell r="B260" t="str">
            <v>R.c.l.st.pip.inst.only d.400mm</v>
          </cell>
          <cell r="C260" t="str">
            <v>lm</v>
          </cell>
          <cell r="D260">
            <v>0</v>
          </cell>
          <cell r="E260">
            <v>0</v>
          </cell>
          <cell r="F260">
            <v>0</v>
          </cell>
          <cell r="G260">
            <v>0</v>
          </cell>
          <cell r="H260">
            <v>0</v>
          </cell>
        </row>
        <row r="261">
          <cell r="A261">
            <v>1477.24</v>
          </cell>
          <cell r="B261" t="str">
            <v>R.c.l.st.pip.inst.only d.500mm</v>
          </cell>
          <cell r="C261" t="str">
            <v>lm</v>
          </cell>
          <cell r="D261">
            <v>0</v>
          </cell>
          <cell r="E261">
            <v>0</v>
          </cell>
          <cell r="F261">
            <v>0</v>
          </cell>
          <cell r="G261">
            <v>0</v>
          </cell>
          <cell r="H261">
            <v>0</v>
          </cell>
        </row>
        <row r="262">
          <cell r="A262">
            <v>1477.25</v>
          </cell>
          <cell r="B262" t="str">
            <v>R.c.l.st.pip.inst.only d.600mm</v>
          </cell>
          <cell r="C262" t="str">
            <v>lm</v>
          </cell>
          <cell r="D262">
            <v>0</v>
          </cell>
          <cell r="E262">
            <v>0</v>
          </cell>
          <cell r="F262">
            <v>0</v>
          </cell>
          <cell r="G262">
            <v>0</v>
          </cell>
          <cell r="H262">
            <v>0</v>
          </cell>
        </row>
        <row r="263">
          <cell r="A263">
            <v>1477.26</v>
          </cell>
          <cell r="B263" t="str">
            <v>R.c.l.st.pip.inst.only d.700mm</v>
          </cell>
          <cell r="C263" t="str">
            <v>lm</v>
          </cell>
          <cell r="D263">
            <v>0</v>
          </cell>
          <cell r="E263">
            <v>0</v>
          </cell>
          <cell r="F263">
            <v>0</v>
          </cell>
          <cell r="G263">
            <v>0</v>
          </cell>
          <cell r="H263">
            <v>0</v>
          </cell>
        </row>
        <row r="264">
          <cell r="A264">
            <v>1477.27</v>
          </cell>
          <cell r="B264" t="str">
            <v>R.c.l.st.pip.inst.only d.800mm</v>
          </cell>
          <cell r="C264" t="str">
            <v>lm</v>
          </cell>
          <cell r="D264">
            <v>0</v>
          </cell>
          <cell r="E264">
            <v>0</v>
          </cell>
          <cell r="F264">
            <v>0</v>
          </cell>
          <cell r="G264">
            <v>0</v>
          </cell>
          <cell r="H264">
            <v>0</v>
          </cell>
        </row>
        <row r="265">
          <cell r="A265">
            <v>1477.28</v>
          </cell>
          <cell r="B265" t="str">
            <v>R.c.l.st.pip.inst.only d.900mm</v>
          </cell>
          <cell r="C265" t="str">
            <v>lm</v>
          </cell>
          <cell r="D265">
            <v>0</v>
          </cell>
          <cell r="E265">
            <v>0</v>
          </cell>
          <cell r="F265">
            <v>0</v>
          </cell>
          <cell r="G265">
            <v>0</v>
          </cell>
          <cell r="H265">
            <v>0</v>
          </cell>
        </row>
        <row r="266">
          <cell r="A266">
            <v>1477.29</v>
          </cell>
          <cell r="B266" t="str">
            <v>R.c.l.st.pip.inst.only d1000mm</v>
          </cell>
          <cell r="C266" t="str">
            <v>lm</v>
          </cell>
          <cell r="D266">
            <v>0</v>
          </cell>
          <cell r="E266">
            <v>0</v>
          </cell>
          <cell r="F266">
            <v>0</v>
          </cell>
          <cell r="G266">
            <v>0</v>
          </cell>
          <cell r="H266">
            <v>0</v>
          </cell>
        </row>
        <row r="267">
          <cell r="A267">
            <v>1477.3</v>
          </cell>
          <cell r="B267" t="str">
            <v>R.c.l.st.pip.inst.only d1200mm</v>
          </cell>
          <cell r="C267" t="str">
            <v>lm</v>
          </cell>
          <cell r="D267">
            <v>0</v>
          </cell>
          <cell r="E267">
            <v>0</v>
          </cell>
          <cell r="F267">
            <v>0</v>
          </cell>
          <cell r="G267">
            <v>0</v>
          </cell>
          <cell r="H267">
            <v>0</v>
          </cell>
        </row>
        <row r="268">
          <cell r="A268">
            <v>1477.31</v>
          </cell>
          <cell r="B268" t="str">
            <v>R.c.l.st.pip.inst.only d1300mm</v>
          </cell>
          <cell r="C268" t="str">
            <v>lm</v>
          </cell>
          <cell r="D268">
            <v>0</v>
          </cell>
          <cell r="E268">
            <v>0</v>
          </cell>
          <cell r="F268">
            <v>0</v>
          </cell>
          <cell r="G268">
            <v>0</v>
          </cell>
          <cell r="H268">
            <v>0</v>
          </cell>
        </row>
        <row r="269">
          <cell r="A269">
            <v>1477.32</v>
          </cell>
          <cell r="B269" t="str">
            <v>R.c.l.st.pip.inst.only d1500mm</v>
          </cell>
          <cell r="C269" t="str">
            <v>lm</v>
          </cell>
          <cell r="D269">
            <v>0</v>
          </cell>
          <cell r="E269">
            <v>0</v>
          </cell>
          <cell r="F269">
            <v>0</v>
          </cell>
          <cell r="G269">
            <v>0</v>
          </cell>
          <cell r="H269">
            <v>0</v>
          </cell>
        </row>
        <row r="270">
          <cell r="A270">
            <v>1477.33</v>
          </cell>
          <cell r="B270" t="str">
            <v>R.c.l.st.pip.inst.only d1600mm</v>
          </cell>
          <cell r="C270" t="str">
            <v>lm</v>
          </cell>
          <cell r="D270">
            <v>0</v>
          </cell>
          <cell r="E270">
            <v>0</v>
          </cell>
          <cell r="F270">
            <v>0</v>
          </cell>
          <cell r="G270">
            <v>0</v>
          </cell>
          <cell r="H270">
            <v>0</v>
          </cell>
        </row>
        <row r="271">
          <cell r="A271">
            <v>1477.34</v>
          </cell>
          <cell r="B271" t="str">
            <v>R.c.l.st.pip.inst.only d1700mm</v>
          </cell>
          <cell r="C271" t="str">
            <v>lm</v>
          </cell>
          <cell r="D271">
            <v>0</v>
          </cell>
          <cell r="E271">
            <v>0</v>
          </cell>
          <cell r="F271">
            <v>0</v>
          </cell>
          <cell r="G271">
            <v>0</v>
          </cell>
          <cell r="H271">
            <v>0</v>
          </cell>
        </row>
        <row r="272">
          <cell r="A272">
            <v>1477.35</v>
          </cell>
          <cell r="B272" t="str">
            <v>R.c.l.st.pip.inst.only d1800mm</v>
          </cell>
          <cell r="C272" t="str">
            <v>lm</v>
          </cell>
          <cell r="D272">
            <v>0</v>
          </cell>
          <cell r="E272">
            <v>0</v>
          </cell>
          <cell r="F272">
            <v>0</v>
          </cell>
          <cell r="G272">
            <v>0</v>
          </cell>
          <cell r="H272">
            <v>0</v>
          </cell>
        </row>
        <row r="273">
          <cell r="A273">
            <v>1477.36</v>
          </cell>
          <cell r="B273" t="str">
            <v>R.c.l.st.pip.inst.only d2000mm</v>
          </cell>
          <cell r="C273" t="str">
            <v>lm</v>
          </cell>
          <cell r="D273">
            <v>0</v>
          </cell>
          <cell r="E273">
            <v>0</v>
          </cell>
          <cell r="F273">
            <v>0</v>
          </cell>
          <cell r="G273">
            <v>0</v>
          </cell>
          <cell r="H273">
            <v>0</v>
          </cell>
        </row>
        <row r="274">
          <cell r="A274">
            <v>1477.37</v>
          </cell>
          <cell r="B274" t="str">
            <v>R.c.l.st.pip.inst.only d2200mm</v>
          </cell>
          <cell r="C274" t="str">
            <v>lm</v>
          </cell>
          <cell r="D274">
            <v>0</v>
          </cell>
          <cell r="E274">
            <v>0</v>
          </cell>
          <cell r="F274">
            <v>0</v>
          </cell>
          <cell r="G274">
            <v>0</v>
          </cell>
          <cell r="H274">
            <v>0</v>
          </cell>
        </row>
        <row r="275">
          <cell r="A275">
            <v>1477.38</v>
          </cell>
          <cell r="B275" t="str">
            <v>R.c.l.st.pip.inst.only d2500mm</v>
          </cell>
          <cell r="C275" t="str">
            <v>lm</v>
          </cell>
          <cell r="D275">
            <v>0</v>
          </cell>
          <cell r="E275">
            <v>0</v>
          </cell>
          <cell r="F275">
            <v>0</v>
          </cell>
          <cell r="G275">
            <v>0</v>
          </cell>
          <cell r="H275">
            <v>0</v>
          </cell>
        </row>
        <row r="277">
          <cell r="A277">
            <v>1478</v>
          </cell>
          <cell r="B277" t="str">
            <v xml:space="preserve">        PLASTIC PIPING</v>
          </cell>
        </row>
        <row r="278">
          <cell r="A278">
            <v>1478.01</v>
          </cell>
          <cell r="B278" t="str">
            <v>PVC piping         dia. 110mm</v>
          </cell>
          <cell r="C278" t="str">
            <v>lm</v>
          </cell>
          <cell r="D278">
            <v>0.15</v>
          </cell>
          <cell r="E278">
            <v>115</v>
          </cell>
          <cell r="F278">
            <v>5.58</v>
          </cell>
          <cell r="G278">
            <v>641.70000000000005</v>
          </cell>
          <cell r="H278">
            <v>17.25</v>
          </cell>
        </row>
        <row r="279">
          <cell r="A279">
            <v>1478.02</v>
          </cell>
          <cell r="B279" t="str">
            <v>PVC piping         dia. 160mm</v>
          </cell>
          <cell r="C279" t="str">
            <v>lm</v>
          </cell>
          <cell r="D279">
            <v>0.2</v>
          </cell>
          <cell r="E279">
            <v>1903.25</v>
          </cell>
          <cell r="F279">
            <v>7.44</v>
          </cell>
          <cell r="G279">
            <v>14160.18</v>
          </cell>
          <cell r="H279">
            <v>380.65</v>
          </cell>
        </row>
        <row r="280">
          <cell r="A280">
            <v>1478.03</v>
          </cell>
          <cell r="B280" t="str">
            <v>PVC piping         dia. 200mm</v>
          </cell>
          <cell r="C280" t="str">
            <v>lm</v>
          </cell>
          <cell r="D280">
            <v>0.3</v>
          </cell>
          <cell r="E280">
            <v>651.82000000000005</v>
          </cell>
          <cell r="F280">
            <v>9.9700000000000006</v>
          </cell>
          <cell r="G280">
            <v>6498.6453999999994</v>
          </cell>
          <cell r="H280">
            <v>195.54599999999996</v>
          </cell>
        </row>
        <row r="281">
          <cell r="A281">
            <v>1478.04</v>
          </cell>
          <cell r="B281" t="str">
            <v>PVC piping         dia. 250mm</v>
          </cell>
          <cell r="C281" t="str">
            <v>lm</v>
          </cell>
          <cell r="D281">
            <v>0.35</v>
          </cell>
          <cell r="E281">
            <v>0</v>
          </cell>
          <cell r="F281">
            <v>14.36</v>
          </cell>
          <cell r="G281">
            <v>0</v>
          </cell>
          <cell r="H281">
            <v>0</v>
          </cell>
        </row>
        <row r="282">
          <cell r="A282">
            <v>1478.05</v>
          </cell>
          <cell r="B282" t="str">
            <v>PVC piping         dia. 315mm</v>
          </cell>
          <cell r="C282" t="str">
            <v>lm</v>
          </cell>
          <cell r="D282">
            <v>0.45</v>
          </cell>
          <cell r="E282">
            <v>0</v>
          </cell>
          <cell r="F282">
            <v>22.05</v>
          </cell>
          <cell r="G282">
            <v>0</v>
          </cell>
          <cell r="H282">
            <v>0</v>
          </cell>
        </row>
        <row r="283">
          <cell r="A283">
            <v>1478.06</v>
          </cell>
          <cell r="B283" t="str">
            <v>PVC piping         dia. 400mm</v>
          </cell>
          <cell r="C283" t="str">
            <v>lm</v>
          </cell>
          <cell r="D283">
            <v>0.6</v>
          </cell>
          <cell r="E283">
            <v>0</v>
          </cell>
          <cell r="F283">
            <v>33.880000000000003</v>
          </cell>
          <cell r="G283">
            <v>0</v>
          </cell>
          <cell r="H283">
            <v>0</v>
          </cell>
        </row>
        <row r="284">
          <cell r="A284">
            <v>1478.07</v>
          </cell>
          <cell r="B284" t="str">
            <v>PVC pipe inst. only dia.110mm</v>
          </cell>
          <cell r="C284" t="str">
            <v>lm</v>
          </cell>
          <cell r="D284">
            <v>0</v>
          </cell>
          <cell r="E284">
            <v>0</v>
          </cell>
          <cell r="F284">
            <v>0</v>
          </cell>
          <cell r="G284">
            <v>0</v>
          </cell>
          <cell r="H284">
            <v>0</v>
          </cell>
        </row>
        <row r="285">
          <cell r="A285">
            <v>1478.08</v>
          </cell>
          <cell r="B285" t="str">
            <v>PVC pipe inst. only dia.160mm</v>
          </cell>
          <cell r="C285" t="str">
            <v>lm</v>
          </cell>
          <cell r="D285">
            <v>0</v>
          </cell>
          <cell r="E285">
            <v>0</v>
          </cell>
          <cell r="F285">
            <v>0</v>
          </cell>
          <cell r="G285">
            <v>0</v>
          </cell>
          <cell r="H285">
            <v>0</v>
          </cell>
        </row>
        <row r="286">
          <cell r="A286">
            <v>1478.09</v>
          </cell>
          <cell r="B286" t="str">
            <v>PVC pipe inst. only dia.200mm</v>
          </cell>
          <cell r="C286" t="str">
            <v>lm</v>
          </cell>
          <cell r="D286">
            <v>0</v>
          </cell>
          <cell r="E286">
            <v>0</v>
          </cell>
          <cell r="F286">
            <v>0</v>
          </cell>
          <cell r="G286">
            <v>0</v>
          </cell>
          <cell r="H286">
            <v>0</v>
          </cell>
        </row>
        <row r="287">
          <cell r="A287">
            <v>1478.1</v>
          </cell>
          <cell r="B287" t="str">
            <v>PVC pipe inst. only dia.250mm</v>
          </cell>
          <cell r="C287" t="str">
            <v>lm</v>
          </cell>
          <cell r="D287">
            <v>0</v>
          </cell>
          <cell r="E287">
            <v>0</v>
          </cell>
          <cell r="F287">
            <v>0</v>
          </cell>
          <cell r="G287">
            <v>0</v>
          </cell>
          <cell r="H287">
            <v>0</v>
          </cell>
        </row>
        <row r="288">
          <cell r="A288">
            <v>1478.11</v>
          </cell>
          <cell r="B288" t="str">
            <v>PVC pipe inst. only dia.315mm</v>
          </cell>
          <cell r="C288" t="str">
            <v>lm</v>
          </cell>
          <cell r="D288">
            <v>0</v>
          </cell>
          <cell r="E288">
            <v>0</v>
          </cell>
          <cell r="F288">
            <v>0</v>
          </cell>
          <cell r="G288">
            <v>0</v>
          </cell>
          <cell r="H288">
            <v>0</v>
          </cell>
        </row>
        <row r="289">
          <cell r="A289">
            <v>1478.12</v>
          </cell>
          <cell r="B289" t="str">
            <v>PVC pipe inst. only dia.400mm</v>
          </cell>
          <cell r="C289" t="str">
            <v>lm</v>
          </cell>
          <cell r="D289">
            <v>0</v>
          </cell>
          <cell r="E289">
            <v>0</v>
          </cell>
          <cell r="F289">
            <v>0</v>
          </cell>
          <cell r="G289">
            <v>0</v>
          </cell>
          <cell r="H289">
            <v>0</v>
          </cell>
        </row>
        <row r="290">
          <cell r="A290">
            <v>1478.13</v>
          </cell>
          <cell r="B290" t="str">
            <v>Polyethylene piping dia. 110mm</v>
          </cell>
          <cell r="C290" t="str">
            <v>lm</v>
          </cell>
          <cell r="D290">
            <v>0</v>
          </cell>
          <cell r="E290">
            <v>0</v>
          </cell>
          <cell r="F290">
            <v>0</v>
          </cell>
          <cell r="G290">
            <v>0</v>
          </cell>
          <cell r="H290">
            <v>0</v>
          </cell>
        </row>
        <row r="291">
          <cell r="A291">
            <v>1478.14</v>
          </cell>
          <cell r="B291" t="str">
            <v>Polyethylene piping dia. 160mm</v>
          </cell>
          <cell r="C291" t="str">
            <v>lm</v>
          </cell>
          <cell r="D291">
            <v>0</v>
          </cell>
          <cell r="E291">
            <v>0</v>
          </cell>
          <cell r="F291">
            <v>0</v>
          </cell>
          <cell r="G291">
            <v>0</v>
          </cell>
          <cell r="H291">
            <v>0</v>
          </cell>
        </row>
        <row r="292">
          <cell r="A292">
            <v>1478.15</v>
          </cell>
          <cell r="B292" t="str">
            <v>Polyethylene piping dia. 200mm</v>
          </cell>
          <cell r="C292" t="str">
            <v>lm</v>
          </cell>
          <cell r="D292">
            <v>0</v>
          </cell>
          <cell r="E292">
            <v>0</v>
          </cell>
          <cell r="F292">
            <v>0</v>
          </cell>
          <cell r="G292">
            <v>0</v>
          </cell>
          <cell r="H292">
            <v>0</v>
          </cell>
        </row>
        <row r="293">
          <cell r="A293">
            <v>1478.16</v>
          </cell>
          <cell r="B293" t="str">
            <v>Polyethylene piping dia. 250mm</v>
          </cell>
          <cell r="C293" t="str">
            <v>lm</v>
          </cell>
          <cell r="D293">
            <v>0</v>
          </cell>
          <cell r="E293">
            <v>0</v>
          </cell>
          <cell r="F293">
            <v>0</v>
          </cell>
          <cell r="G293">
            <v>0</v>
          </cell>
          <cell r="H293">
            <v>0</v>
          </cell>
        </row>
        <row r="294">
          <cell r="A294">
            <v>1478.17</v>
          </cell>
          <cell r="B294" t="str">
            <v>Polyethylene piping dia. 315mm</v>
          </cell>
          <cell r="C294" t="str">
            <v>lm</v>
          </cell>
          <cell r="D294">
            <v>0</v>
          </cell>
          <cell r="E294">
            <v>0</v>
          </cell>
          <cell r="F294">
            <v>0</v>
          </cell>
          <cell r="G294">
            <v>0</v>
          </cell>
          <cell r="H294">
            <v>0</v>
          </cell>
        </row>
        <row r="295">
          <cell r="A295">
            <v>1478.18</v>
          </cell>
          <cell r="B295" t="str">
            <v>Polyethylene piping dia. 400mm</v>
          </cell>
          <cell r="C295" t="str">
            <v>lm</v>
          </cell>
          <cell r="D295">
            <v>0</v>
          </cell>
          <cell r="E295">
            <v>0</v>
          </cell>
          <cell r="F295">
            <v>0</v>
          </cell>
          <cell r="G295">
            <v>0</v>
          </cell>
          <cell r="H295">
            <v>0</v>
          </cell>
        </row>
        <row r="296">
          <cell r="A296">
            <v>1478.19</v>
          </cell>
          <cell r="B296" t="str">
            <v>Polyeth.pip.inst.only dia110mm</v>
          </cell>
          <cell r="C296" t="str">
            <v>lm</v>
          </cell>
          <cell r="D296">
            <v>0</v>
          </cell>
          <cell r="E296">
            <v>0</v>
          </cell>
          <cell r="F296">
            <v>0</v>
          </cell>
          <cell r="G296">
            <v>0</v>
          </cell>
          <cell r="H296">
            <v>0</v>
          </cell>
        </row>
        <row r="297">
          <cell r="A297">
            <v>1478.2</v>
          </cell>
          <cell r="B297" t="str">
            <v>Polyeth.pip.inst.only dia160mm</v>
          </cell>
          <cell r="C297" t="str">
            <v>lm</v>
          </cell>
          <cell r="D297">
            <v>0</v>
          </cell>
          <cell r="E297">
            <v>0</v>
          </cell>
          <cell r="F297">
            <v>0</v>
          </cell>
          <cell r="G297">
            <v>0</v>
          </cell>
          <cell r="H297">
            <v>0</v>
          </cell>
        </row>
        <row r="298">
          <cell r="A298">
            <v>1478.21</v>
          </cell>
          <cell r="B298" t="str">
            <v>Polyeth.pip.inst.only dia200mm</v>
          </cell>
          <cell r="C298" t="str">
            <v>lm</v>
          </cell>
          <cell r="D298">
            <v>0</v>
          </cell>
          <cell r="E298">
            <v>0</v>
          </cell>
          <cell r="F298">
            <v>0</v>
          </cell>
          <cell r="G298">
            <v>0</v>
          </cell>
          <cell r="H298">
            <v>0</v>
          </cell>
        </row>
        <row r="299">
          <cell r="A299">
            <v>1478.22</v>
          </cell>
          <cell r="B299" t="str">
            <v>Polyeth.pip.inst.only dia250mm</v>
          </cell>
          <cell r="C299" t="str">
            <v>lm</v>
          </cell>
          <cell r="D299">
            <v>0</v>
          </cell>
          <cell r="E299">
            <v>0</v>
          </cell>
          <cell r="F299">
            <v>0</v>
          </cell>
          <cell r="G299">
            <v>0</v>
          </cell>
          <cell r="H299">
            <v>0</v>
          </cell>
        </row>
        <row r="300">
          <cell r="A300">
            <v>1478.23</v>
          </cell>
          <cell r="B300" t="str">
            <v>Polyeth.pip.inst.only dia315mm</v>
          </cell>
          <cell r="C300" t="str">
            <v>lm</v>
          </cell>
          <cell r="D300">
            <v>0</v>
          </cell>
          <cell r="E300">
            <v>0</v>
          </cell>
          <cell r="F300">
            <v>0</v>
          </cell>
          <cell r="G300">
            <v>0</v>
          </cell>
          <cell r="H300">
            <v>0</v>
          </cell>
        </row>
        <row r="301">
          <cell r="A301">
            <v>1478.24</v>
          </cell>
          <cell r="B301" t="str">
            <v>Polyeth.pip.inst.only dia400mm</v>
          </cell>
          <cell r="C301" t="str">
            <v>lm</v>
          </cell>
          <cell r="D301">
            <v>0</v>
          </cell>
          <cell r="E301">
            <v>0</v>
          </cell>
          <cell r="F301">
            <v>0</v>
          </cell>
          <cell r="G301">
            <v>0</v>
          </cell>
          <cell r="H301">
            <v>0</v>
          </cell>
        </row>
        <row r="303">
          <cell r="A303">
            <v>1479</v>
          </cell>
          <cell r="B303" t="str">
            <v xml:space="preserve">     CAST IRON PIPING CEMENT LINED INT.</v>
          </cell>
        </row>
        <row r="304">
          <cell r="A304">
            <v>1479.01</v>
          </cell>
          <cell r="B304" t="str">
            <v>Cast iron piping cement lined int.</v>
          </cell>
          <cell r="C304" t="str">
            <v>kg</v>
          </cell>
          <cell r="D304">
            <v>0.06</v>
          </cell>
          <cell r="E304">
            <v>0</v>
          </cell>
          <cell r="F304">
            <v>1.55</v>
          </cell>
          <cell r="G304">
            <v>0</v>
          </cell>
          <cell r="H304">
            <v>0</v>
          </cell>
        </row>
        <row r="305">
          <cell r="A305">
            <v>1479.02</v>
          </cell>
          <cell r="B305" t="str">
            <v>Cast iron piping cement lined int. install. only</v>
          </cell>
          <cell r="C305" t="str">
            <v>kg</v>
          </cell>
          <cell r="D305">
            <v>0</v>
          </cell>
          <cell r="E305">
            <v>0</v>
          </cell>
          <cell r="F305">
            <v>0</v>
          </cell>
          <cell r="G305">
            <v>0</v>
          </cell>
          <cell r="H305">
            <v>0</v>
          </cell>
        </row>
        <row r="307">
          <cell r="A307">
            <v>1480</v>
          </cell>
          <cell r="B307" t="str">
            <v xml:space="preserve">   REINFORCED THERMOSETTING RESIN PIPE </v>
          </cell>
        </row>
        <row r="309">
          <cell r="A309">
            <v>1480.01</v>
          </cell>
          <cell r="B309" t="str">
            <v>Reinforced Thermosetting Resin Pipe   dia. 100 mm</v>
          </cell>
          <cell r="C309" t="str">
            <v>lm</v>
          </cell>
          <cell r="D309">
            <v>0.15</v>
          </cell>
          <cell r="E309">
            <v>0</v>
          </cell>
          <cell r="F309">
            <v>26.5</v>
          </cell>
          <cell r="G309">
            <v>0</v>
          </cell>
          <cell r="H309">
            <v>0</v>
          </cell>
        </row>
        <row r="310">
          <cell r="A310">
            <v>1480.02</v>
          </cell>
          <cell r="B310" t="str">
            <v>Reinforced Thermosetting Resin Pipe   dia. 150 mm</v>
          </cell>
          <cell r="C310" t="str">
            <v>lm</v>
          </cell>
          <cell r="D310">
            <v>0.2</v>
          </cell>
          <cell r="E310">
            <v>0</v>
          </cell>
          <cell r="F310">
            <v>31.5</v>
          </cell>
          <cell r="G310">
            <v>0</v>
          </cell>
          <cell r="H310">
            <v>0</v>
          </cell>
        </row>
        <row r="311">
          <cell r="A311">
            <v>1480.03</v>
          </cell>
          <cell r="B311" t="str">
            <v>Reinforced Thermosetting Resin Pipe   dia. 200 mm</v>
          </cell>
          <cell r="C311" t="str">
            <v>lm</v>
          </cell>
          <cell r="D311">
            <v>0.3</v>
          </cell>
          <cell r="E311">
            <v>0</v>
          </cell>
          <cell r="F311">
            <v>38.25</v>
          </cell>
          <cell r="G311">
            <v>0</v>
          </cell>
          <cell r="H311">
            <v>0</v>
          </cell>
        </row>
        <row r="312">
          <cell r="A312">
            <v>1480.04</v>
          </cell>
          <cell r="B312" t="str">
            <v>Reinforced Thermosetting Resin Pipe   dia. 250 mm</v>
          </cell>
          <cell r="C312" t="str">
            <v>lm</v>
          </cell>
          <cell r="D312">
            <v>0.35</v>
          </cell>
          <cell r="E312">
            <v>0</v>
          </cell>
          <cell r="F312">
            <v>46.97</v>
          </cell>
          <cell r="G312">
            <v>0</v>
          </cell>
          <cell r="H312">
            <v>0</v>
          </cell>
        </row>
        <row r="313">
          <cell r="A313">
            <v>1480.05</v>
          </cell>
          <cell r="B313" t="str">
            <v>Reinforced Thermosetting Resin Pipe   dia. 300 mm</v>
          </cell>
          <cell r="C313" t="str">
            <v>lm</v>
          </cell>
          <cell r="D313">
            <v>0.45</v>
          </cell>
          <cell r="E313">
            <v>0</v>
          </cell>
          <cell r="F313">
            <v>60.12</v>
          </cell>
          <cell r="G313">
            <v>0</v>
          </cell>
          <cell r="H313">
            <v>0</v>
          </cell>
        </row>
        <row r="314">
          <cell r="A314">
            <v>1480.06</v>
          </cell>
          <cell r="B314" t="str">
            <v>Reinforced Thermosetting Resin Pipe   dia. 350 mm</v>
          </cell>
          <cell r="C314" t="str">
            <v>lm</v>
          </cell>
          <cell r="D314">
            <v>0.5</v>
          </cell>
          <cell r="E314">
            <v>0</v>
          </cell>
          <cell r="F314">
            <v>76.95</v>
          </cell>
          <cell r="G314">
            <v>0</v>
          </cell>
          <cell r="H314">
            <v>0</v>
          </cell>
        </row>
        <row r="315">
          <cell r="A315">
            <v>1480.07</v>
          </cell>
          <cell r="B315" t="str">
            <v>Reinforced Thermosetting Resin Pipe   dia. 400 mm</v>
          </cell>
          <cell r="C315" t="str">
            <v>lm</v>
          </cell>
          <cell r="D315">
            <v>0.55000000000000004</v>
          </cell>
          <cell r="E315">
            <v>0</v>
          </cell>
          <cell r="F315">
            <v>0</v>
          </cell>
          <cell r="G315">
            <v>0</v>
          </cell>
          <cell r="H315">
            <v>0</v>
          </cell>
        </row>
        <row r="319">
          <cell r="A319">
            <v>1490</v>
          </cell>
          <cell r="B319" t="str">
            <v xml:space="preserve">          DEMOLITION</v>
          </cell>
        </row>
        <row r="320">
          <cell r="A320">
            <v>1490.01</v>
          </cell>
          <cell r="B320" t="str">
            <v>Whole building demolition</v>
          </cell>
          <cell r="C320" t="str">
            <v>cum</v>
          </cell>
          <cell r="D320">
            <v>1</v>
          </cell>
          <cell r="E320">
            <v>0</v>
          </cell>
          <cell r="F320">
            <v>10.33</v>
          </cell>
          <cell r="G320">
            <v>0</v>
          </cell>
          <cell r="H320">
            <v>0</v>
          </cell>
        </row>
        <row r="321">
          <cell r="A321">
            <v>1490.02</v>
          </cell>
          <cell r="B321" t="str">
            <v>Masonry thk up to 20cm demol.</v>
          </cell>
          <cell r="C321" t="str">
            <v>cum</v>
          </cell>
          <cell r="D321">
            <v>1.25</v>
          </cell>
          <cell r="E321">
            <v>0</v>
          </cell>
          <cell r="F321">
            <v>59.39</v>
          </cell>
          <cell r="G321">
            <v>0</v>
          </cell>
          <cell r="H321">
            <v>0</v>
          </cell>
        </row>
        <row r="322">
          <cell r="A322">
            <v>1490.03</v>
          </cell>
          <cell r="B322" t="str">
            <v>Masonry thk &gt; 20cm demol.</v>
          </cell>
          <cell r="C322" t="str">
            <v>cum</v>
          </cell>
          <cell r="D322">
            <v>1.6</v>
          </cell>
          <cell r="E322">
            <v>0</v>
          </cell>
          <cell r="F322">
            <v>54.23</v>
          </cell>
          <cell r="G322">
            <v>0</v>
          </cell>
          <cell r="H322">
            <v>0</v>
          </cell>
        </row>
        <row r="323">
          <cell r="A323">
            <v>1490.04</v>
          </cell>
          <cell r="B323" t="str">
            <v>Non reinforced concrete demol.</v>
          </cell>
          <cell r="C323" t="str">
            <v>cum</v>
          </cell>
          <cell r="D323">
            <v>4</v>
          </cell>
          <cell r="E323">
            <v>0</v>
          </cell>
          <cell r="F323">
            <v>0</v>
          </cell>
          <cell r="G323">
            <v>0</v>
          </cell>
          <cell r="H323">
            <v>0</v>
          </cell>
        </row>
        <row r="324">
          <cell r="A324">
            <v>1490.05</v>
          </cell>
          <cell r="B324" t="str">
            <v>Reinforced concrete demol.</v>
          </cell>
          <cell r="C324" t="str">
            <v>cum</v>
          </cell>
          <cell r="D324">
            <v>6</v>
          </cell>
          <cell r="E324">
            <v>0</v>
          </cell>
          <cell r="F324">
            <v>77.47</v>
          </cell>
          <cell r="G324">
            <v>0</v>
          </cell>
          <cell r="H324">
            <v>0</v>
          </cell>
        </row>
        <row r="325">
          <cell r="A325">
            <v>1490.06</v>
          </cell>
          <cell r="B325" t="str">
            <v>Concr.struct.in elev. demol.</v>
          </cell>
          <cell r="C325" t="str">
            <v>cum</v>
          </cell>
          <cell r="D325">
            <v>8</v>
          </cell>
          <cell r="E325">
            <v>0</v>
          </cell>
          <cell r="F325">
            <v>0</v>
          </cell>
          <cell r="G325">
            <v>0</v>
          </cell>
          <cell r="H325">
            <v>0</v>
          </cell>
        </row>
        <row r="326">
          <cell r="A326">
            <v>1490.07</v>
          </cell>
          <cell r="B326" t="str">
            <v>Reinf. concrete paving demol.</v>
          </cell>
          <cell r="C326" t="str">
            <v>sqm</v>
          </cell>
          <cell r="D326">
            <v>0.6</v>
          </cell>
          <cell r="E326">
            <v>0</v>
          </cell>
          <cell r="F326">
            <v>6.2</v>
          </cell>
          <cell r="G326">
            <v>0</v>
          </cell>
          <cell r="H326">
            <v>0</v>
          </cell>
        </row>
        <row r="327">
          <cell r="A327">
            <v>1490.08</v>
          </cell>
          <cell r="B327" t="str">
            <v>Tiling,lining &amp; floor demol.</v>
          </cell>
          <cell r="C327" t="str">
            <v>sqm</v>
          </cell>
          <cell r="D327">
            <v>0</v>
          </cell>
          <cell r="E327">
            <v>0</v>
          </cell>
          <cell r="F327">
            <v>5.16</v>
          </cell>
          <cell r="G327">
            <v>0</v>
          </cell>
          <cell r="H327">
            <v>0</v>
          </cell>
        </row>
        <row r="328">
          <cell r="A328">
            <v>1490.09</v>
          </cell>
          <cell r="B328" t="str">
            <v>Stonework linings demol.</v>
          </cell>
          <cell r="C328" t="str">
            <v>sqm</v>
          </cell>
          <cell r="D328">
            <v>0</v>
          </cell>
          <cell r="E328">
            <v>0</v>
          </cell>
          <cell r="F328">
            <v>0</v>
          </cell>
          <cell r="G328">
            <v>0</v>
          </cell>
          <cell r="H328">
            <v>0</v>
          </cell>
        </row>
        <row r="329">
          <cell r="A329">
            <v>1490.1</v>
          </cell>
          <cell r="B329" t="str">
            <v>R.C.&amp; tile lintol floor demol.</v>
          </cell>
          <cell r="C329" t="str">
            <v>sqm</v>
          </cell>
          <cell r="D329">
            <v>0</v>
          </cell>
          <cell r="E329">
            <v>0</v>
          </cell>
          <cell r="F329">
            <v>15.49</v>
          </cell>
          <cell r="G329">
            <v>0</v>
          </cell>
          <cell r="H329">
            <v>0</v>
          </cell>
        </row>
        <row r="330">
          <cell r="A330">
            <v>1490.11</v>
          </cell>
          <cell r="B330" t="str">
            <v>Road finishing (binder and wearing ) &amp; foundat. demol.</v>
          </cell>
          <cell r="C330" t="str">
            <v>sqm</v>
          </cell>
          <cell r="D330">
            <v>0.63</v>
          </cell>
          <cell r="E330">
            <v>0</v>
          </cell>
          <cell r="F330">
            <v>12.91</v>
          </cell>
          <cell r="G330">
            <v>0</v>
          </cell>
          <cell r="H330">
            <v>0</v>
          </cell>
        </row>
        <row r="331">
          <cell r="A331">
            <v>1490.12</v>
          </cell>
          <cell r="B331" t="str">
            <v>Pipes dia. up to 300mm demol.</v>
          </cell>
          <cell r="C331" t="str">
            <v>lm</v>
          </cell>
          <cell r="D331">
            <v>1</v>
          </cell>
          <cell r="E331">
            <v>0</v>
          </cell>
          <cell r="F331">
            <v>12.91</v>
          </cell>
          <cell r="G331">
            <v>0</v>
          </cell>
          <cell r="H331">
            <v>0</v>
          </cell>
        </row>
        <row r="332">
          <cell r="A332">
            <v>1490.13</v>
          </cell>
          <cell r="B332" t="str">
            <v>Pipes dia.301/600 mm demol.</v>
          </cell>
          <cell r="C332" t="str">
            <v>lm</v>
          </cell>
          <cell r="D332">
            <v>0</v>
          </cell>
          <cell r="E332">
            <v>0</v>
          </cell>
          <cell r="F332">
            <v>0</v>
          </cell>
          <cell r="G332">
            <v>0</v>
          </cell>
          <cell r="H332">
            <v>0</v>
          </cell>
        </row>
        <row r="333">
          <cell r="A333">
            <v>1490.14</v>
          </cell>
          <cell r="B333" t="str">
            <v>Sewer pit int.vol.up to 1,5cu</v>
          </cell>
          <cell r="C333" t="str">
            <v>u</v>
          </cell>
          <cell r="D333">
            <v>0</v>
          </cell>
          <cell r="E333">
            <v>0</v>
          </cell>
          <cell r="F333">
            <v>0</v>
          </cell>
          <cell r="G333">
            <v>0</v>
          </cell>
          <cell r="H333">
            <v>0</v>
          </cell>
        </row>
        <row r="334">
          <cell r="A334">
            <v>1490.15</v>
          </cell>
          <cell r="B334" t="str">
            <v>Sewer pit int.volume &gt; 1,5cum</v>
          </cell>
          <cell r="C334" t="str">
            <v>u</v>
          </cell>
          <cell r="D334">
            <v>6</v>
          </cell>
          <cell r="E334">
            <v>0</v>
          </cell>
          <cell r="F334">
            <v>103.29</v>
          </cell>
          <cell r="G334">
            <v>0</v>
          </cell>
          <cell r="H334">
            <v>0</v>
          </cell>
        </row>
        <row r="335">
          <cell r="A335">
            <v>1490.16</v>
          </cell>
          <cell r="B335" t="str">
            <v>Pile cut-off dia.up to 50cm</v>
          </cell>
          <cell r="C335" t="str">
            <v>u</v>
          </cell>
          <cell r="D335">
            <v>0</v>
          </cell>
          <cell r="E335">
            <v>0</v>
          </cell>
          <cell r="F335">
            <v>0</v>
          </cell>
          <cell r="G335">
            <v>0</v>
          </cell>
          <cell r="H335">
            <v>0</v>
          </cell>
        </row>
        <row r="336">
          <cell r="A336">
            <v>1490.17</v>
          </cell>
          <cell r="B336" t="str">
            <v>Pile cut-off dia. 51 to 100cm</v>
          </cell>
          <cell r="C336" t="str">
            <v>u</v>
          </cell>
          <cell r="D336">
            <v>0</v>
          </cell>
          <cell r="E336">
            <v>0</v>
          </cell>
          <cell r="F336">
            <v>0</v>
          </cell>
          <cell r="G336">
            <v>0</v>
          </cell>
          <cell r="H336">
            <v>0</v>
          </cell>
        </row>
        <row r="337">
          <cell r="A337">
            <v>1490.18</v>
          </cell>
          <cell r="B337" t="str">
            <v>Drilling of holes dia.upto75mm</v>
          </cell>
          <cell r="C337" t="str">
            <v>lm</v>
          </cell>
          <cell r="D337">
            <v>0</v>
          </cell>
          <cell r="E337">
            <v>0</v>
          </cell>
          <cell r="F337">
            <v>15.49</v>
          </cell>
          <cell r="G337">
            <v>0</v>
          </cell>
          <cell r="H337">
            <v>0</v>
          </cell>
        </row>
        <row r="338">
          <cell r="A338">
            <v>1490.19</v>
          </cell>
          <cell r="B338" t="str">
            <v>Dismantling and storage of steel frame of shelter &amp; structural steel</v>
          </cell>
          <cell r="C338" t="str">
            <v>kg</v>
          </cell>
          <cell r="D338">
            <v>0</v>
          </cell>
          <cell r="E338">
            <v>0</v>
          </cell>
          <cell r="F338">
            <v>3.1</v>
          </cell>
          <cell r="G338">
            <v>0</v>
          </cell>
          <cell r="H338">
            <v>0</v>
          </cell>
        </row>
        <row r="340">
          <cell r="A340">
            <v>1491</v>
          </cell>
          <cell r="B340" t="str">
            <v>ADD.ITEMS FOR EARTH MOVING</v>
          </cell>
        </row>
        <row r="341">
          <cell r="A341">
            <v>1491.01</v>
          </cell>
          <cell r="B341" t="str">
            <v>Roads w.c. w/ comp. gravel 10 cm thk.</v>
          </cell>
          <cell r="C341" t="str">
            <v>sqm</v>
          </cell>
          <cell r="D341">
            <v>0.12</v>
          </cell>
          <cell r="E341">
            <v>0</v>
          </cell>
          <cell r="F341">
            <v>4.13</v>
          </cell>
          <cell r="G341">
            <v>0</v>
          </cell>
          <cell r="H341">
            <v>0</v>
          </cell>
        </row>
        <row r="342">
          <cell r="A342">
            <v>1491.02</v>
          </cell>
          <cell r="B342" t="str">
            <v>Exist. Binder &amp; W.course scarifying</v>
          </cell>
          <cell r="C342" t="str">
            <v>sqm</v>
          </cell>
          <cell r="D342">
            <v>0.06</v>
          </cell>
          <cell r="E342">
            <v>0</v>
          </cell>
          <cell r="F342">
            <v>2.58</v>
          </cell>
          <cell r="G342">
            <v>0</v>
          </cell>
          <cell r="H342">
            <v>0</v>
          </cell>
        </row>
        <row r="343">
          <cell r="A343">
            <v>1491.03</v>
          </cell>
          <cell r="B343" t="str">
            <v>Demol.&amp; Reinst. exist. roads fnds.</v>
          </cell>
          <cell r="C343" t="str">
            <v>cum</v>
          </cell>
          <cell r="D343">
            <v>1.2</v>
          </cell>
          <cell r="E343">
            <v>1341.9027999999998</v>
          </cell>
          <cell r="F343">
            <v>23.24</v>
          </cell>
          <cell r="G343">
            <v>31185.821071999995</v>
          </cell>
          <cell r="H343">
            <v>1610.2833599999997</v>
          </cell>
        </row>
        <row r="344">
          <cell r="A344">
            <v>1491.04</v>
          </cell>
          <cell r="B344" t="str">
            <v>Top course pad tk 10 cm w/ crushed stone</v>
          </cell>
          <cell r="C344" t="str">
            <v>cum</v>
          </cell>
          <cell r="D344">
            <v>0.15</v>
          </cell>
          <cell r="E344">
            <v>144.9</v>
          </cell>
          <cell r="F344">
            <v>15.49</v>
          </cell>
          <cell r="G344">
            <v>2244.5010000000002</v>
          </cell>
          <cell r="H344">
            <v>21.734999999999999</v>
          </cell>
        </row>
        <row r="345">
          <cell r="A345">
            <v>1491.05</v>
          </cell>
          <cell r="B345" t="str">
            <v>Existing Pad Tank Demolitions</v>
          </cell>
          <cell r="C345" t="str">
            <v>sqm</v>
          </cell>
          <cell r="D345">
            <v>0.2</v>
          </cell>
          <cell r="E345">
            <v>0</v>
          </cell>
          <cell r="F345">
            <v>1.55</v>
          </cell>
          <cell r="G345">
            <v>0</v>
          </cell>
          <cell r="H345">
            <v>0</v>
          </cell>
        </row>
        <row r="346">
          <cell r="A346">
            <v>1491.06</v>
          </cell>
          <cell r="B346" t="str">
            <v>Existing Earth Dykes Demolitions</v>
          </cell>
          <cell r="C346" t="str">
            <v>cum</v>
          </cell>
          <cell r="D346">
            <v>0.2</v>
          </cell>
          <cell r="E346">
            <v>0</v>
          </cell>
          <cell r="F346">
            <v>2.58</v>
          </cell>
          <cell r="G346">
            <v>0</v>
          </cell>
          <cell r="H346">
            <v>0</v>
          </cell>
        </row>
        <row r="347">
          <cell r="A347">
            <v>1491.07</v>
          </cell>
          <cell r="B347" t="str">
            <v>Clay lining 20 cm thk bottom tank basins</v>
          </cell>
          <cell r="C347" t="str">
            <v>sqm</v>
          </cell>
          <cell r="D347">
            <v>0.2</v>
          </cell>
          <cell r="E347">
            <v>0</v>
          </cell>
          <cell r="F347">
            <v>7.23</v>
          </cell>
          <cell r="G347">
            <v>0</v>
          </cell>
          <cell r="H347">
            <v>0</v>
          </cell>
        </row>
        <row r="348">
          <cell r="A348">
            <v>1491.08</v>
          </cell>
          <cell r="B348" t="str">
            <v>5cm Dykes Finis.by mix.bitum.&amp; crus.stone</v>
          </cell>
          <cell r="C348" t="str">
            <v>sqm</v>
          </cell>
          <cell r="D348">
            <v>3</v>
          </cell>
          <cell r="E348">
            <v>0</v>
          </cell>
          <cell r="F348">
            <v>6.2</v>
          </cell>
          <cell r="G348">
            <v>0</v>
          </cell>
          <cell r="H348">
            <v>0</v>
          </cell>
        </row>
        <row r="349">
          <cell r="A349">
            <v>1491.09</v>
          </cell>
          <cell r="B349" t="str">
            <v>Precast Con.Side ditch ( Det.  "2"  Technip ST 1400.20 )</v>
          </cell>
          <cell r="C349" t="str">
            <v>lm</v>
          </cell>
          <cell r="D349">
            <v>8</v>
          </cell>
          <cell r="E349">
            <v>0</v>
          </cell>
          <cell r="F349">
            <v>30.99</v>
          </cell>
          <cell r="G349">
            <v>0</v>
          </cell>
          <cell r="H349">
            <v>0</v>
          </cell>
        </row>
        <row r="350">
          <cell r="A350">
            <v>1491.1</v>
          </cell>
          <cell r="B350" t="str">
            <v>Excav. for earth ditches formation</v>
          </cell>
          <cell r="C350" t="str">
            <v>cum</v>
          </cell>
          <cell r="D350">
            <v>0.15</v>
          </cell>
          <cell r="E350">
            <v>24354.409706769748</v>
          </cell>
          <cell r="F350">
            <v>4.13</v>
          </cell>
          <cell r="G350">
            <v>100583.71208895906</v>
          </cell>
          <cell r="H350">
            <v>3653.1614560154621</v>
          </cell>
        </row>
        <row r="351">
          <cell r="A351">
            <v>1491.11</v>
          </cell>
          <cell r="B351" t="str">
            <v>Matls. from excav.trans. by wheel-barrow</v>
          </cell>
          <cell r="C351" t="str">
            <v>cum</v>
          </cell>
          <cell r="D351">
            <v>1</v>
          </cell>
          <cell r="E351">
            <v>0</v>
          </cell>
          <cell r="F351">
            <v>10.33</v>
          </cell>
          <cell r="G351">
            <v>0</v>
          </cell>
          <cell r="H351">
            <v>0</v>
          </cell>
        </row>
        <row r="352">
          <cell r="A352">
            <v>1491.12</v>
          </cell>
          <cell r="B352" t="str">
            <v>Backfill (matl.from excav.exec.by hand)</v>
          </cell>
          <cell r="C352" t="str">
            <v>cum</v>
          </cell>
          <cell r="D352">
            <v>0.3</v>
          </cell>
          <cell r="E352">
            <v>0</v>
          </cell>
          <cell r="F352">
            <v>15.49</v>
          </cell>
          <cell r="G352">
            <v>0</v>
          </cell>
          <cell r="H352">
            <v>0</v>
          </cell>
        </row>
        <row r="353">
          <cell r="A353">
            <v>1491.13</v>
          </cell>
          <cell r="B353" t="str">
            <v>Soil improv.under found.granular matl.</v>
          </cell>
          <cell r="C353" t="str">
            <v>cum</v>
          </cell>
          <cell r="D353">
            <v>0.1</v>
          </cell>
          <cell r="E353">
            <v>0</v>
          </cell>
          <cell r="F353">
            <v>11.36</v>
          </cell>
          <cell r="G353">
            <v>0</v>
          </cell>
          <cell r="H353">
            <v>0</v>
          </cell>
        </row>
        <row r="354">
          <cell r="A354">
            <v>1491.14</v>
          </cell>
          <cell r="B354" t="str">
            <v>As item 1450.09 but 3kg/sqm for shoulders</v>
          </cell>
          <cell r="C354" t="str">
            <v>sqm</v>
          </cell>
          <cell r="D354">
            <v>0.06</v>
          </cell>
          <cell r="E354">
            <v>0</v>
          </cell>
          <cell r="F354">
            <v>1.19</v>
          </cell>
          <cell r="G354">
            <v>0</v>
          </cell>
          <cell r="H354">
            <v>0</v>
          </cell>
        </row>
        <row r="355">
          <cell r="A355">
            <v>1491.15</v>
          </cell>
          <cell r="B355" t="str">
            <v>As item 1450.07 but stabilized  5% cement</v>
          </cell>
          <cell r="C355" t="str">
            <v>cum</v>
          </cell>
          <cell r="D355">
            <v>0.35</v>
          </cell>
          <cell r="E355">
            <v>0</v>
          </cell>
          <cell r="F355">
            <v>7.23</v>
          </cell>
          <cell r="G355">
            <v>0</v>
          </cell>
          <cell r="H355">
            <v>0</v>
          </cell>
        </row>
        <row r="356">
          <cell r="A356">
            <v>1491.16</v>
          </cell>
          <cell r="B356" t="str">
            <v>Road fin.w/ bit.emul.&amp; crus.stone 5cm tk</v>
          </cell>
          <cell r="C356" t="str">
            <v>sqm</v>
          </cell>
          <cell r="D356">
            <v>0.15</v>
          </cell>
          <cell r="E356">
            <v>0</v>
          </cell>
          <cell r="F356">
            <v>3.1</v>
          </cell>
          <cell r="G356">
            <v>0</v>
          </cell>
          <cell r="H356">
            <v>0</v>
          </cell>
        </row>
        <row r="357">
          <cell r="A357">
            <v>1491.17</v>
          </cell>
          <cell r="B357" t="str">
            <v>As item 1491.04 but for roads base course</v>
          </cell>
          <cell r="C357" t="str">
            <v>cum</v>
          </cell>
          <cell r="D357">
            <v>0.1</v>
          </cell>
          <cell r="E357">
            <v>0</v>
          </cell>
          <cell r="F357">
            <v>13.43</v>
          </cell>
          <cell r="G357">
            <v>0</v>
          </cell>
          <cell r="H357">
            <v>0</v>
          </cell>
        </row>
        <row r="358">
          <cell r="A358">
            <v>1491.18</v>
          </cell>
          <cell r="B358" t="str">
            <v>Dykes Finis.by sand mix.w/bit.emuls.4Kg/m²</v>
          </cell>
          <cell r="C358" t="str">
            <v>sqm</v>
          </cell>
          <cell r="D358">
            <v>0.06</v>
          </cell>
          <cell r="E358">
            <v>0</v>
          </cell>
          <cell r="F358">
            <v>2.58</v>
          </cell>
          <cell r="G358">
            <v>0</v>
          </cell>
          <cell r="H358">
            <v>0</v>
          </cell>
        </row>
        <row r="359">
          <cell r="A359">
            <v>1491.19</v>
          </cell>
          <cell r="B359" t="str">
            <v>As item 1440.62 but stabilized  5% cement</v>
          </cell>
          <cell r="C359" t="str">
            <v>cum</v>
          </cell>
          <cell r="D359">
            <v>0.3</v>
          </cell>
          <cell r="E359">
            <v>0</v>
          </cell>
          <cell r="F359">
            <v>6.71</v>
          </cell>
          <cell r="G359">
            <v>0</v>
          </cell>
          <cell r="H359">
            <v>0</v>
          </cell>
        </row>
        <row r="360">
          <cell r="A360">
            <v>1491.2</v>
          </cell>
          <cell r="B360" t="str">
            <v>Electrical Cable Markers</v>
          </cell>
          <cell r="C360" t="str">
            <v>u</v>
          </cell>
          <cell r="D360">
            <v>1</v>
          </cell>
          <cell r="E360">
            <v>0</v>
          </cell>
          <cell r="F360">
            <v>0</v>
          </cell>
          <cell r="G360">
            <v>0</v>
          </cell>
          <cell r="H360">
            <v>0</v>
          </cell>
        </row>
        <row r="361">
          <cell r="A361">
            <v>1491.21</v>
          </cell>
          <cell r="B361" t="str">
            <v>Sand for bedding eqpt</v>
          </cell>
          <cell r="C361" t="str">
            <v>cum</v>
          </cell>
          <cell r="D361">
            <v>0.7</v>
          </cell>
          <cell r="E361">
            <v>0</v>
          </cell>
          <cell r="F361">
            <v>18.079999999999998</v>
          </cell>
          <cell r="G361">
            <v>0</v>
          </cell>
          <cell r="H361">
            <v>0</v>
          </cell>
        </row>
        <row r="362">
          <cell r="A362">
            <v>1491.22</v>
          </cell>
          <cell r="B362" t="str">
            <v>Base-course of pavings w/ sand &amp; gravel</v>
          </cell>
          <cell r="C362" t="str">
            <v>cum</v>
          </cell>
          <cell r="D362">
            <v>0</v>
          </cell>
          <cell r="E362">
            <v>0</v>
          </cell>
          <cell r="F362">
            <v>0</v>
          </cell>
          <cell r="G362">
            <v>0</v>
          </cell>
          <cell r="H362">
            <v>0</v>
          </cell>
        </row>
        <row r="363">
          <cell r="A363">
            <v>1491.23</v>
          </cell>
          <cell r="B363" t="str">
            <v>Precast Con.Tiles top protection cables</v>
          </cell>
          <cell r="C363" t="str">
            <v>sqm</v>
          </cell>
          <cell r="D363">
            <v>0</v>
          </cell>
          <cell r="E363">
            <v>0</v>
          </cell>
          <cell r="F363">
            <v>12.91</v>
          </cell>
          <cell r="G363">
            <v>0</v>
          </cell>
          <cell r="H363">
            <v>0</v>
          </cell>
        </row>
        <row r="364">
          <cell r="A364">
            <v>1491.24</v>
          </cell>
          <cell r="B364" t="str">
            <v>Sub-Base course of pavings w/ gravel</v>
          </cell>
          <cell r="C364" t="str">
            <v>cum</v>
          </cell>
          <cell r="D364">
            <v>0</v>
          </cell>
          <cell r="E364">
            <v>0</v>
          </cell>
          <cell r="F364">
            <v>0</v>
          </cell>
          <cell r="G364">
            <v>0</v>
          </cell>
          <cell r="H364">
            <v>0</v>
          </cell>
        </row>
        <row r="365">
          <cell r="A365">
            <v>1491.25</v>
          </cell>
          <cell r="B365" t="str">
            <v>Reinf.concrete trench for electr.cables</v>
          </cell>
          <cell r="C365" t="str">
            <v>lm</v>
          </cell>
          <cell r="D365">
            <v>0</v>
          </cell>
          <cell r="E365">
            <v>0</v>
          </cell>
          <cell r="F365">
            <v>0</v>
          </cell>
          <cell r="G365">
            <v>0</v>
          </cell>
          <cell r="H365">
            <v>0</v>
          </cell>
        </row>
        <row r="366">
          <cell r="A366">
            <v>1491.26</v>
          </cell>
          <cell r="B366" t="str">
            <v>Opening  and Closing  of existing reinf. conc. cover of elect. conc. Trench</v>
          </cell>
          <cell r="C366" t="str">
            <v>sqm</v>
          </cell>
          <cell r="D366">
            <v>0</v>
          </cell>
          <cell r="E366">
            <v>0</v>
          </cell>
          <cell r="F366">
            <v>9.3000000000000007</v>
          </cell>
          <cell r="G366">
            <v>0</v>
          </cell>
          <cell r="H366">
            <v>0</v>
          </cell>
        </row>
        <row r="367">
          <cell r="A367">
            <v>1491.27</v>
          </cell>
          <cell r="B367" t="str">
            <v>Temporary Propping during excav. of side elect.trench</v>
          </cell>
          <cell r="C367" t="str">
            <v>sqm</v>
          </cell>
          <cell r="D367">
            <v>0</v>
          </cell>
          <cell r="E367">
            <v>0</v>
          </cell>
          <cell r="F367">
            <v>0</v>
          </cell>
          <cell r="G367">
            <v>0</v>
          </cell>
          <cell r="H367">
            <v>0</v>
          </cell>
        </row>
        <row r="368">
          <cell r="A368">
            <v>1491.28</v>
          </cell>
          <cell r="B368" t="str">
            <v>Vertical brick partition for electrical cable separation</v>
          </cell>
          <cell r="C368" t="str">
            <v>sqm</v>
          </cell>
          <cell r="D368">
            <v>0</v>
          </cell>
          <cell r="E368">
            <v>0</v>
          </cell>
          <cell r="F368">
            <v>7.75</v>
          </cell>
          <cell r="G368">
            <v>0</v>
          </cell>
          <cell r="H368">
            <v>0</v>
          </cell>
        </row>
        <row r="369">
          <cell r="A369">
            <v>1491.29</v>
          </cell>
          <cell r="B369" t="str">
            <v xml:space="preserve">Load.,transp.&amp; unload. of soil from temporary dumping </v>
          </cell>
          <cell r="C369" t="str">
            <v>cum</v>
          </cell>
          <cell r="D369">
            <v>0</v>
          </cell>
          <cell r="E369">
            <v>0</v>
          </cell>
          <cell r="F369">
            <v>0</v>
          </cell>
          <cell r="G369">
            <v>0</v>
          </cell>
          <cell r="H369">
            <v>0</v>
          </cell>
        </row>
        <row r="370">
          <cell r="A370">
            <v>1491.3</v>
          </cell>
          <cell r="B370" t="str">
            <v>Load.,transp.&amp; unload. of soil to outside property</v>
          </cell>
          <cell r="C370" t="str">
            <v>cum</v>
          </cell>
          <cell r="D370">
            <v>0</v>
          </cell>
          <cell r="E370">
            <v>0</v>
          </cell>
          <cell r="F370">
            <v>2.84</v>
          </cell>
          <cell r="G370">
            <v>0</v>
          </cell>
          <cell r="H370">
            <v>0</v>
          </cell>
        </row>
        <row r="371">
          <cell r="A371">
            <v>1491.31</v>
          </cell>
          <cell r="B371" t="str">
            <v>Reinstatemet existing earth dykes</v>
          </cell>
          <cell r="C371" t="str">
            <v>cum</v>
          </cell>
          <cell r="D371">
            <v>0</v>
          </cell>
          <cell r="E371">
            <v>0</v>
          </cell>
          <cell r="F371">
            <v>0</v>
          </cell>
          <cell r="G371">
            <v>0</v>
          </cell>
          <cell r="H371">
            <v>0</v>
          </cell>
        </row>
        <row r="372">
          <cell r="A372">
            <v>1491.32</v>
          </cell>
          <cell r="B372" t="str">
            <v>Demol.&amp; Reinst. exist. concrete paving fnds.</v>
          </cell>
          <cell r="C372" t="str">
            <v>cum</v>
          </cell>
          <cell r="D372">
            <v>0</v>
          </cell>
          <cell r="E372">
            <v>0</v>
          </cell>
          <cell r="F372">
            <v>25.82</v>
          </cell>
          <cell r="G372">
            <v>0</v>
          </cell>
          <cell r="H372">
            <v>0</v>
          </cell>
        </row>
        <row r="373">
          <cell r="A373">
            <v>1491.33</v>
          </cell>
          <cell r="B373" t="str">
            <v>Connection new pipes with exist./new pit/basin</v>
          </cell>
          <cell r="C373" t="str">
            <v>u</v>
          </cell>
          <cell r="D373">
            <v>0</v>
          </cell>
          <cell r="E373">
            <v>0</v>
          </cell>
          <cell r="F373">
            <v>1032.9100000000001</v>
          </cell>
          <cell r="G373">
            <v>0</v>
          </cell>
          <cell r="H373">
            <v>0</v>
          </cell>
        </row>
        <row r="374">
          <cell r="A374">
            <v>1491.34</v>
          </cell>
          <cell r="B374" t="str">
            <v>Reinf. concrete paving demol. 20 cm thk.</v>
          </cell>
          <cell r="C374" t="str">
            <v>sqm</v>
          </cell>
          <cell r="D374">
            <v>0</v>
          </cell>
          <cell r="E374">
            <v>0</v>
          </cell>
          <cell r="F374">
            <v>7.23</v>
          </cell>
          <cell r="G374">
            <v>0</v>
          </cell>
          <cell r="H374">
            <v>0</v>
          </cell>
        </row>
        <row r="375">
          <cell r="A375">
            <v>1491.35</v>
          </cell>
          <cell r="B375" t="str">
            <v>Electric pump hire ( with operator )</v>
          </cell>
          <cell r="C375" t="str">
            <v>h</v>
          </cell>
          <cell r="D375">
            <v>0</v>
          </cell>
          <cell r="E375">
            <v>0</v>
          </cell>
          <cell r="F375">
            <v>2.12</v>
          </cell>
          <cell r="G375">
            <v>0</v>
          </cell>
          <cell r="H375">
            <v>0</v>
          </cell>
        </row>
        <row r="376">
          <cell r="A376">
            <v>1491.36</v>
          </cell>
          <cell r="B376" t="str">
            <v>Existing Elect. Cable Temporary Supports</v>
          </cell>
          <cell r="C376" t="str">
            <v>sqm</v>
          </cell>
          <cell r="D376">
            <v>0</v>
          </cell>
          <cell r="E376">
            <v>0</v>
          </cell>
          <cell r="F376">
            <v>0</v>
          </cell>
          <cell r="G376">
            <v>0</v>
          </cell>
          <cell r="H376">
            <v>0</v>
          </cell>
        </row>
        <row r="377">
          <cell r="A377">
            <v>1491.37</v>
          </cell>
          <cell r="B377" t="str">
            <v>Existing Transformers Fence Demolitions</v>
          </cell>
          <cell r="C377" t="str">
            <v>lm</v>
          </cell>
          <cell r="D377">
            <v>0</v>
          </cell>
          <cell r="E377">
            <v>0</v>
          </cell>
          <cell r="F377">
            <v>0</v>
          </cell>
          <cell r="G377">
            <v>0</v>
          </cell>
          <cell r="H377">
            <v>0</v>
          </cell>
        </row>
        <row r="378">
          <cell r="A378">
            <v>1491.38</v>
          </cell>
          <cell r="B378" t="str">
            <v>Temporary Propping during excav. of side elect.trench</v>
          </cell>
          <cell r="C378" t="str">
            <v>sqm</v>
          </cell>
          <cell r="D378">
            <v>0</v>
          </cell>
          <cell r="E378">
            <v>0</v>
          </cell>
          <cell r="F378">
            <v>30.99</v>
          </cell>
          <cell r="G378">
            <v>0</v>
          </cell>
          <cell r="H378">
            <v>0</v>
          </cell>
        </row>
        <row r="379">
          <cell r="A379">
            <v>1491.39</v>
          </cell>
          <cell r="B379" t="str">
            <v>Holes on concrete slab for installation of new panels</v>
          </cell>
          <cell r="C379" t="str">
            <v>u.</v>
          </cell>
          <cell r="D379">
            <v>0</v>
          </cell>
          <cell r="E379">
            <v>0</v>
          </cell>
          <cell r="F379">
            <v>0</v>
          </cell>
          <cell r="G379">
            <v>0</v>
          </cell>
          <cell r="H379">
            <v>0</v>
          </cell>
        </row>
        <row r="380">
          <cell r="A380">
            <v>1491.4</v>
          </cell>
          <cell r="B380" t="str">
            <v>Chipping of existing interior plastering surface</v>
          </cell>
          <cell r="C380" t="str">
            <v>sqm</v>
          </cell>
          <cell r="D380">
            <v>0</v>
          </cell>
          <cell r="E380">
            <v>0</v>
          </cell>
          <cell r="F380">
            <v>4.13</v>
          </cell>
          <cell r="G380">
            <v>0</v>
          </cell>
          <cell r="H380">
            <v>0</v>
          </cell>
        </row>
        <row r="381">
          <cell r="A381">
            <v>1491.41</v>
          </cell>
          <cell r="B381" t="str">
            <v xml:space="preserve">Supply &amp; Erection of Geotextile sheet </v>
          </cell>
          <cell r="C381" t="str">
            <v>sqm</v>
          </cell>
          <cell r="D381">
            <v>0</v>
          </cell>
          <cell r="E381">
            <v>0</v>
          </cell>
          <cell r="F381">
            <v>6.2</v>
          </cell>
          <cell r="G381">
            <v>0</v>
          </cell>
          <cell r="H381">
            <v>0</v>
          </cell>
        </row>
        <row r="382">
          <cell r="A382">
            <v>1491.42</v>
          </cell>
          <cell r="B382" t="str">
            <v>Formation of green area by seeding mixture</v>
          </cell>
          <cell r="C382" t="str">
            <v>sqm</v>
          </cell>
          <cell r="D382">
            <v>0</v>
          </cell>
          <cell r="E382">
            <v>0</v>
          </cell>
          <cell r="F382">
            <v>0</v>
          </cell>
          <cell r="G382">
            <v>0</v>
          </cell>
          <cell r="H382">
            <v>0</v>
          </cell>
        </row>
        <row r="383">
          <cell r="A383">
            <v>1491.43</v>
          </cell>
          <cell r="B383" t="str">
            <v>Soil improvement with stabilized earth materials by Contractors</v>
          </cell>
          <cell r="C383" t="str">
            <v>cum</v>
          </cell>
          <cell r="D383">
            <v>0</v>
          </cell>
          <cell r="E383">
            <v>0</v>
          </cell>
          <cell r="F383">
            <v>11.36</v>
          </cell>
          <cell r="G383">
            <v>0</v>
          </cell>
          <cell r="H383">
            <v>0</v>
          </cell>
        </row>
        <row r="384">
          <cell r="A384">
            <v>1491.44</v>
          </cell>
          <cell r="B384" t="str">
            <v>Drainage granular mtl. back the retaining walls</v>
          </cell>
          <cell r="C384" t="str">
            <v>cum</v>
          </cell>
          <cell r="D384">
            <v>0</v>
          </cell>
          <cell r="E384">
            <v>0</v>
          </cell>
          <cell r="F384">
            <v>0</v>
          </cell>
          <cell r="G384">
            <v>0</v>
          </cell>
          <cell r="H384">
            <v>0</v>
          </cell>
        </row>
        <row r="385">
          <cell r="A385">
            <v>1491.45</v>
          </cell>
          <cell r="B385" t="str">
            <v>Demol.&amp; Reinst. green  finishing area</v>
          </cell>
          <cell r="C385" t="str">
            <v>sqm</v>
          </cell>
          <cell r="D385">
            <v>0</v>
          </cell>
          <cell r="E385">
            <v>0</v>
          </cell>
          <cell r="F385">
            <v>0</v>
          </cell>
          <cell r="G385">
            <v>0</v>
          </cell>
          <cell r="H385">
            <v>0</v>
          </cell>
        </row>
        <row r="386">
          <cell r="A386">
            <v>1491.46</v>
          </cell>
          <cell r="B386" t="str">
            <v>Demol.&amp; Reinst. asphalted finishing walkway</v>
          </cell>
          <cell r="C386" t="str">
            <v>sqm</v>
          </cell>
          <cell r="D386">
            <v>0</v>
          </cell>
          <cell r="E386">
            <v>0</v>
          </cell>
          <cell r="F386">
            <v>0</v>
          </cell>
          <cell r="G386">
            <v>0</v>
          </cell>
          <cell r="H386">
            <v>0</v>
          </cell>
        </row>
        <row r="387">
          <cell r="A387">
            <v>1491.47</v>
          </cell>
          <cell r="B387" t="str">
            <v>Existing Temporary Building/warehouse  demolition</v>
          </cell>
          <cell r="C387" t="str">
            <v>cum</v>
          </cell>
          <cell r="D387">
            <v>0</v>
          </cell>
          <cell r="E387">
            <v>0</v>
          </cell>
          <cell r="F387">
            <v>10.33</v>
          </cell>
          <cell r="G387">
            <v>0</v>
          </cell>
          <cell r="H387">
            <v>0</v>
          </cell>
        </row>
        <row r="388">
          <cell r="A388">
            <v>1491.48</v>
          </cell>
          <cell r="B388" t="str">
            <v>Binder 8 cm thk.</v>
          </cell>
          <cell r="C388" t="str">
            <v>sqm</v>
          </cell>
          <cell r="D388">
            <v>0</v>
          </cell>
          <cell r="E388">
            <v>0</v>
          </cell>
          <cell r="F388">
            <v>6.97</v>
          </cell>
          <cell r="G388">
            <v>0</v>
          </cell>
          <cell r="H388">
            <v>0</v>
          </cell>
        </row>
        <row r="389">
          <cell r="A389">
            <v>1491.49</v>
          </cell>
          <cell r="B389" t="str">
            <v>Backfill (with  material by Contractor executed by hand)</v>
          </cell>
          <cell r="C389" t="str">
            <v>cum</v>
          </cell>
          <cell r="D389">
            <v>0</v>
          </cell>
          <cell r="E389">
            <v>0</v>
          </cell>
          <cell r="F389">
            <v>25.82</v>
          </cell>
          <cell r="G389">
            <v>0</v>
          </cell>
          <cell r="H389">
            <v>0</v>
          </cell>
        </row>
        <row r="390">
          <cell r="A390">
            <v>1491.5</v>
          </cell>
          <cell r="B390" t="str">
            <v xml:space="preserve">Holes formation on the Elect. Substation walls for outlet cables </v>
          </cell>
          <cell r="C390" t="str">
            <v>u</v>
          </cell>
          <cell r="D390">
            <v>0</v>
          </cell>
          <cell r="E390">
            <v>0</v>
          </cell>
          <cell r="F390">
            <v>1291.1400000000001</v>
          </cell>
          <cell r="G390">
            <v>0</v>
          </cell>
          <cell r="H390">
            <v>0</v>
          </cell>
        </row>
        <row r="391">
          <cell r="A391">
            <v>1491.51</v>
          </cell>
          <cell r="B391" t="str">
            <v xml:space="preserve">Extra price for polluted soil transport at suitable dumping area  </v>
          </cell>
          <cell r="C391" t="str">
            <v>cum</v>
          </cell>
          <cell r="D391">
            <v>0</v>
          </cell>
          <cell r="E391">
            <v>0</v>
          </cell>
          <cell r="F391">
            <v>7.75</v>
          </cell>
          <cell r="G391">
            <v>0</v>
          </cell>
          <cell r="H391">
            <v>0</v>
          </cell>
        </row>
        <row r="392">
          <cell r="A392">
            <v>1491.52</v>
          </cell>
          <cell r="B392" t="str">
            <v>Opening  and Transport of damaged existing reinf. conc. cover of elect. conc. Trench</v>
          </cell>
          <cell r="C392" t="str">
            <v>sqm</v>
          </cell>
          <cell r="D392">
            <v>0</v>
          </cell>
          <cell r="E392">
            <v>0</v>
          </cell>
          <cell r="F392">
            <v>11.88</v>
          </cell>
          <cell r="G392">
            <v>0</v>
          </cell>
          <cell r="H392">
            <v>0</v>
          </cell>
        </row>
        <row r="393">
          <cell r="A393">
            <v>1491.53</v>
          </cell>
          <cell r="B393" t="str">
            <v>Reinstatement road foundation</v>
          </cell>
          <cell r="C393" t="str">
            <v>sqm</v>
          </cell>
          <cell r="D393">
            <v>0</v>
          </cell>
          <cell r="E393">
            <v>0</v>
          </cell>
          <cell r="F393">
            <v>8.68</v>
          </cell>
          <cell r="G393">
            <v>0</v>
          </cell>
          <cell r="H393">
            <v>0</v>
          </cell>
        </row>
        <row r="394">
          <cell r="A394">
            <v>1491.54</v>
          </cell>
          <cell r="B394" t="str">
            <v>Surveillance Roads along fencing according to Royal Commission all included</v>
          </cell>
          <cell r="C394" t="str">
            <v>lm</v>
          </cell>
          <cell r="D394">
            <v>0</v>
          </cell>
          <cell r="E394">
            <v>0</v>
          </cell>
          <cell r="F394">
            <v>20.66</v>
          </cell>
          <cell r="G394">
            <v>0</v>
          </cell>
          <cell r="H394">
            <v>0</v>
          </cell>
        </row>
        <row r="395">
          <cell r="A395">
            <v>1491.55</v>
          </cell>
          <cell r="B395" t="str">
            <v>Load.,transport, unloading, laying &amp; compacting of soil  supplied by Royal Commission</v>
          </cell>
          <cell r="C395" t="str">
            <v>cum</v>
          </cell>
          <cell r="D395">
            <v>0</v>
          </cell>
          <cell r="E395">
            <v>0</v>
          </cell>
          <cell r="F395">
            <v>4.13</v>
          </cell>
          <cell r="G395">
            <v>0</v>
          </cell>
          <cell r="H395">
            <v>0</v>
          </cell>
        </row>
        <row r="396">
          <cell r="A396">
            <v>1491.56</v>
          </cell>
          <cell r="B396" t="str">
            <v>Property standard secutity fence type SSD3 accord. to  Royal Commission for Jubail</v>
          </cell>
          <cell r="C396" t="str">
            <v>lm</v>
          </cell>
          <cell r="D396">
            <v>0</v>
          </cell>
          <cell r="E396">
            <v>0</v>
          </cell>
          <cell r="F396">
            <v>0</v>
          </cell>
          <cell r="G396">
            <v>0</v>
          </cell>
          <cell r="H396">
            <v>0</v>
          </cell>
        </row>
        <row r="397">
          <cell r="A397">
            <v>1491.57</v>
          </cell>
          <cell r="B397" t="str">
            <v>Secondary standard  fence type accord. to  Royal Commission for Jubail</v>
          </cell>
          <cell r="C397" t="str">
            <v>lm</v>
          </cell>
          <cell r="D397">
            <v>0</v>
          </cell>
          <cell r="E397">
            <v>0</v>
          </cell>
          <cell r="F397">
            <v>0</v>
          </cell>
          <cell r="G397">
            <v>0</v>
          </cell>
          <cell r="H397">
            <v>0</v>
          </cell>
        </row>
        <row r="398">
          <cell r="A398">
            <v>1491.58</v>
          </cell>
          <cell r="B398" t="str">
            <v>Extra price for external soil transport of item 1440,01</v>
          </cell>
          <cell r="C398" t="str">
            <v>cum</v>
          </cell>
          <cell r="D398">
            <v>0</v>
          </cell>
          <cell r="E398">
            <v>0</v>
          </cell>
          <cell r="F398">
            <v>1.03</v>
          </cell>
          <cell r="G398">
            <v>0</v>
          </cell>
          <cell r="H398">
            <v>0</v>
          </cell>
        </row>
        <row r="399">
          <cell r="A399">
            <v>1491.59</v>
          </cell>
          <cell r="B399" t="str">
            <v>Clay lining 15 cm thk slope dyke of tank basins</v>
          </cell>
          <cell r="C399" t="str">
            <v>cum</v>
          </cell>
          <cell r="D399">
            <v>0</v>
          </cell>
          <cell r="E399">
            <v>0</v>
          </cell>
          <cell r="F399">
            <v>0</v>
          </cell>
          <cell r="G399">
            <v>0</v>
          </cell>
          <cell r="H399">
            <v>0</v>
          </cell>
        </row>
        <row r="400">
          <cell r="A400">
            <v>1491.6</v>
          </cell>
          <cell r="B400" t="str">
            <v>Formation work yard with granular base course in areas with water table presence</v>
          </cell>
          <cell r="C400" t="str">
            <v>cum</v>
          </cell>
          <cell r="D400">
            <v>0</v>
          </cell>
          <cell r="E400">
            <v>0</v>
          </cell>
          <cell r="F400">
            <v>14.46</v>
          </cell>
          <cell r="G400">
            <v>0</v>
          </cell>
          <cell r="H400">
            <v>0</v>
          </cell>
        </row>
        <row r="401">
          <cell r="A401">
            <v>1491.61</v>
          </cell>
          <cell r="B401" t="str">
            <v>New LPG Vess.bedding with compacted quarry sand</v>
          </cell>
          <cell r="C401" t="str">
            <v>cum</v>
          </cell>
          <cell r="D401">
            <v>0</v>
          </cell>
          <cell r="E401">
            <v>0</v>
          </cell>
          <cell r="F401">
            <v>15.49</v>
          </cell>
          <cell r="G401">
            <v>0</v>
          </cell>
          <cell r="H401">
            <v>0</v>
          </cell>
        </row>
        <row r="402">
          <cell r="A402">
            <v>1491.62</v>
          </cell>
          <cell r="B402" t="str">
            <v>Quarry sand arranged at side and between LPG vessels</v>
          </cell>
          <cell r="C402" t="str">
            <v>cum</v>
          </cell>
          <cell r="D402">
            <v>0</v>
          </cell>
          <cell r="E402">
            <v>0</v>
          </cell>
          <cell r="F402">
            <v>20.66</v>
          </cell>
          <cell r="G402">
            <v>0</v>
          </cell>
          <cell r="H402">
            <v>0</v>
          </cell>
        </row>
        <row r="403">
          <cell r="A403">
            <v>1491.63</v>
          </cell>
          <cell r="B403" t="str">
            <v>New LPG Vessels topping filled with suitable soil</v>
          </cell>
          <cell r="C403" t="str">
            <v>cum</v>
          </cell>
          <cell r="D403">
            <v>0</v>
          </cell>
          <cell r="E403">
            <v>0</v>
          </cell>
          <cell r="F403">
            <v>10.33</v>
          </cell>
          <cell r="G403">
            <v>0</v>
          </cell>
          <cell r="H403">
            <v>0</v>
          </cell>
        </row>
        <row r="404">
          <cell r="A404">
            <v>1491.64</v>
          </cell>
          <cell r="B404" t="str">
            <v>Lump sum price for check settlement of bed  soil of LPG vessel</v>
          </cell>
          <cell r="C404" t="str">
            <v>lsp</v>
          </cell>
          <cell r="D404">
            <v>0</v>
          </cell>
          <cell r="E404">
            <v>0</v>
          </cell>
          <cell r="F404">
            <v>25822.84</v>
          </cell>
          <cell r="G404">
            <v>0</v>
          </cell>
          <cell r="H404">
            <v>0</v>
          </cell>
        </row>
        <row r="405">
          <cell r="A405">
            <v>1491.65</v>
          </cell>
          <cell r="B405" t="str">
            <v>Formation and removal of temporany access ramp for LPG vessel erection</v>
          </cell>
          <cell r="C405" t="str">
            <v>sqm</v>
          </cell>
          <cell r="D405">
            <v>0</v>
          </cell>
          <cell r="E405">
            <v>0</v>
          </cell>
          <cell r="F405">
            <v>15.49</v>
          </cell>
          <cell r="G405">
            <v>0</v>
          </cell>
          <cell r="H405">
            <v>0</v>
          </cell>
        </row>
        <row r="406">
          <cell r="A406">
            <v>1491.66</v>
          </cell>
          <cell r="B406" t="str">
            <v>Precast concrete tiles for walkways on top embankment</v>
          </cell>
          <cell r="C406" t="str">
            <v>sqm</v>
          </cell>
          <cell r="D406">
            <v>0</v>
          </cell>
          <cell r="E406">
            <v>0</v>
          </cell>
          <cell r="F406">
            <v>15.49</v>
          </cell>
          <cell r="G406">
            <v>0</v>
          </cell>
          <cell r="H406">
            <v>0</v>
          </cell>
        </row>
        <row r="407">
          <cell r="A407">
            <v>1491.67</v>
          </cell>
          <cell r="B407" t="str">
            <v>Protection slope and top of earth LPG bedding with precast hollow tiles</v>
          </cell>
          <cell r="C407" t="str">
            <v>sqm</v>
          </cell>
          <cell r="D407">
            <v>0</v>
          </cell>
          <cell r="E407">
            <v>0</v>
          </cell>
          <cell r="F407">
            <v>18.079999999999998</v>
          </cell>
          <cell r="G407">
            <v>0</v>
          </cell>
          <cell r="H407">
            <v>0</v>
          </cell>
        </row>
        <row r="408">
          <cell r="A408">
            <v>1491.68</v>
          </cell>
          <cell r="B408" t="str">
            <v xml:space="preserve">Temporary propping during excavations </v>
          </cell>
          <cell r="C408" t="str">
            <v>sqm</v>
          </cell>
          <cell r="D408">
            <v>0</v>
          </cell>
          <cell r="E408">
            <v>0</v>
          </cell>
          <cell r="F408">
            <v>9.3000000000000007</v>
          </cell>
          <cell r="G408">
            <v>0</v>
          </cell>
          <cell r="H408">
            <v>0</v>
          </cell>
        </row>
        <row r="409">
          <cell r="A409">
            <v>1491.7</v>
          </cell>
          <cell r="B409" t="str">
            <v>Earth pond waterproof lining by SINTOFOIL 1,5 mm of "IMPER" or similar</v>
          </cell>
          <cell r="C409" t="str">
            <v>sqm</v>
          </cell>
          <cell r="D409">
            <v>0</v>
          </cell>
          <cell r="E409">
            <v>0</v>
          </cell>
          <cell r="F409">
            <v>6.2</v>
          </cell>
          <cell r="G409">
            <v>0</v>
          </cell>
        </row>
        <row r="410">
          <cell r="A410">
            <v>1491.71</v>
          </cell>
          <cell r="B410" t="str">
            <v>Soil treatment  for geotextile bed (remotion particles bigger than 15 mm)</v>
          </cell>
          <cell r="C410" t="str">
            <v>sqm</v>
          </cell>
          <cell r="D410">
            <v>0</v>
          </cell>
          <cell r="E410">
            <v>0</v>
          </cell>
          <cell r="F410">
            <v>4.13</v>
          </cell>
          <cell r="G410">
            <v>0</v>
          </cell>
        </row>
        <row r="411">
          <cell r="A411">
            <v>1491.72</v>
          </cell>
          <cell r="B411" t="str">
            <v>Extra price for hydrocarbon soil presence during excavation</v>
          </cell>
          <cell r="C411" t="str">
            <v>cum</v>
          </cell>
          <cell r="D411">
            <v>0</v>
          </cell>
          <cell r="E411">
            <v>0</v>
          </cell>
          <cell r="F411">
            <v>10.33</v>
          </cell>
          <cell r="G411">
            <v>0</v>
          </cell>
        </row>
        <row r="412">
          <cell r="A412">
            <v>1491.73</v>
          </cell>
          <cell r="B412" t="str">
            <v>Dewatering pumps diam. 100 mm w/ power &amp; check</v>
          </cell>
          <cell r="C412" t="str">
            <v>hour</v>
          </cell>
          <cell r="D412">
            <v>0</v>
          </cell>
          <cell r="E412">
            <v>0</v>
          </cell>
          <cell r="F412">
            <v>6.2</v>
          </cell>
          <cell r="G412">
            <v>0</v>
          </cell>
        </row>
        <row r="413">
          <cell r="A413">
            <v>1491.74</v>
          </cell>
          <cell r="B413" t="str">
            <v>Lining pad  beneath tank with waterproof membrane SINTOFOIL 2,0 mm of "IMPER" or similar</v>
          </cell>
          <cell r="C413" t="str">
            <v>sqm</v>
          </cell>
          <cell r="D413">
            <v>0</v>
          </cell>
          <cell r="E413">
            <v>0</v>
          </cell>
          <cell r="F413">
            <v>8.26</v>
          </cell>
          <cell r="G413">
            <v>0</v>
          </cell>
        </row>
        <row r="414">
          <cell r="A414">
            <v>1491.75</v>
          </cell>
          <cell r="B414" t="str">
            <v>Top course pad tk 15 cm w/ sand</v>
          </cell>
          <cell r="C414" t="str">
            <v>cum</v>
          </cell>
          <cell r="D414">
            <v>0</v>
          </cell>
          <cell r="E414">
            <v>0</v>
          </cell>
          <cell r="F414">
            <v>18.079999999999998</v>
          </cell>
          <cell r="G414">
            <v>0</v>
          </cell>
        </row>
        <row r="415">
          <cell r="A415">
            <v>1491.76</v>
          </cell>
          <cell r="B415" t="str">
            <v>Sand  bed layer 15 cm thick for waterproof membrane item 1491,74</v>
          </cell>
          <cell r="C415" t="str">
            <v>cum</v>
          </cell>
          <cell r="D415">
            <v>0</v>
          </cell>
          <cell r="E415">
            <v>0</v>
          </cell>
          <cell r="F415">
            <v>18.079999999999998</v>
          </cell>
          <cell r="G415">
            <v>0</v>
          </cell>
        </row>
        <row r="416">
          <cell r="A416">
            <v>1491.77</v>
          </cell>
          <cell r="B416" t="str">
            <v>Supply &amp; Erection of Geogrid sheet on soil</v>
          </cell>
          <cell r="C416" t="str">
            <v>sqm</v>
          </cell>
          <cell r="D416">
            <v>0</v>
          </cell>
          <cell r="E416">
            <v>0</v>
          </cell>
          <cell r="F416">
            <v>10.33</v>
          </cell>
          <cell r="G416">
            <v>0</v>
          </cell>
        </row>
        <row r="417">
          <cell r="A417">
            <v>1491.78</v>
          </cell>
          <cell r="B417" t="str">
            <v>Green area finishing including irrrigation system eqpt.</v>
          </cell>
          <cell r="C417" t="str">
            <v>sqm</v>
          </cell>
          <cell r="D417">
            <v>0.2</v>
          </cell>
          <cell r="E417">
            <v>4565.5</v>
          </cell>
          <cell r="F417">
            <v>12.91</v>
          </cell>
          <cell r="G417">
            <v>58940.605000000003</v>
          </cell>
        </row>
        <row r="418">
          <cell r="A418">
            <v>1491.79</v>
          </cell>
          <cell r="B418" t="str">
            <v>Wearing course 4 cm thk.</v>
          </cell>
          <cell r="C418" t="str">
            <v>sqm</v>
          </cell>
          <cell r="D418">
            <v>0</v>
          </cell>
          <cell r="E418">
            <v>0</v>
          </cell>
          <cell r="F418">
            <v>4.6500000000000004</v>
          </cell>
          <cell r="G418">
            <v>0</v>
          </cell>
        </row>
        <row r="419">
          <cell r="A419">
            <v>1491.8</v>
          </cell>
          <cell r="B419" t="str">
            <v xml:space="preserve">Earth-dyke w/ matl supplied by Contractors </v>
          </cell>
          <cell r="C419" t="str">
            <v>cum</v>
          </cell>
          <cell r="D419">
            <v>0.13</v>
          </cell>
          <cell r="E419">
            <v>6547.9849999999988</v>
          </cell>
          <cell r="F419">
            <v>23.24</v>
          </cell>
          <cell r="G419">
            <v>152175.17139999996</v>
          </cell>
        </row>
        <row r="420">
          <cell r="A420">
            <v>1491.81</v>
          </cell>
          <cell r="B420" t="str">
            <v>Soil scrubbing 30 cm thick</v>
          </cell>
          <cell r="C420" t="str">
            <v>sqm</v>
          </cell>
          <cell r="D420">
            <v>0</v>
          </cell>
          <cell r="E420">
            <v>0</v>
          </cell>
          <cell r="F420">
            <v>0.85</v>
          </cell>
          <cell r="G420">
            <v>0</v>
          </cell>
        </row>
        <row r="421">
          <cell r="A421">
            <v>1491.82</v>
          </cell>
          <cell r="B421" t="str">
            <v>Dykes  slope lining by PVC sheet (  type Hipalon or similar )</v>
          </cell>
          <cell r="C421" t="str">
            <v>sqm</v>
          </cell>
          <cell r="D421">
            <v>0</v>
          </cell>
          <cell r="E421">
            <v>0</v>
          </cell>
          <cell r="F421">
            <v>9.3000000000000007</v>
          </cell>
          <cell r="G421">
            <v>0</v>
          </cell>
        </row>
        <row r="422">
          <cell r="A422">
            <v>1491.83</v>
          </cell>
          <cell r="B422" t="str">
            <v>Bottom tank basins  lining by PVC sheet (  type Hipalon or similar )</v>
          </cell>
          <cell r="C422" t="str">
            <v>sqm</v>
          </cell>
          <cell r="D422">
            <v>0</v>
          </cell>
          <cell r="E422">
            <v>0</v>
          </cell>
          <cell r="F422">
            <v>7.75</v>
          </cell>
          <cell r="G422">
            <v>0</v>
          </cell>
        </row>
        <row r="423">
          <cell r="A423">
            <v>1491.84</v>
          </cell>
          <cell r="B423" t="str">
            <v>Asphalt finish.for shoulders type heavy</v>
          </cell>
          <cell r="C423" t="str">
            <v>sqm</v>
          </cell>
          <cell r="D423">
            <v>0.05</v>
          </cell>
          <cell r="E423">
            <v>16128.75</v>
          </cell>
          <cell r="F423">
            <v>15.49</v>
          </cell>
          <cell r="G423">
            <v>249834.33749999999</v>
          </cell>
        </row>
        <row r="424">
          <cell r="A424">
            <v>1491.85</v>
          </cell>
          <cell r="B424" t="str">
            <v>Asphalt finish.for shoulders type light</v>
          </cell>
          <cell r="C424" t="str">
            <v>sqm</v>
          </cell>
          <cell r="D424">
            <v>0</v>
          </cell>
          <cell r="E424">
            <v>0</v>
          </cell>
          <cell r="F424">
            <v>12.91</v>
          </cell>
          <cell r="G424">
            <v>0</v>
          </cell>
        </row>
        <row r="425">
          <cell r="A425">
            <v>1491.86</v>
          </cell>
          <cell r="B425" t="str">
            <v>Patrol Roads</v>
          </cell>
          <cell r="C425" t="str">
            <v>sqm</v>
          </cell>
          <cell r="D425">
            <v>0</v>
          </cell>
          <cell r="E425">
            <v>0</v>
          </cell>
          <cell r="F425">
            <v>0</v>
          </cell>
          <cell r="G425">
            <v>0</v>
          </cell>
        </row>
        <row r="426">
          <cell r="A426">
            <v>1491.87</v>
          </cell>
          <cell r="B426" t="str">
            <v>Backfill as item 1440.50 but with selected site material</v>
          </cell>
          <cell r="C426" t="str">
            <v>cum</v>
          </cell>
          <cell r="D426">
            <v>0</v>
          </cell>
          <cell r="E426">
            <v>0</v>
          </cell>
          <cell r="F426">
            <v>2.71</v>
          </cell>
          <cell r="G426">
            <v>0</v>
          </cell>
        </row>
        <row r="427">
          <cell r="A427">
            <v>1491.88</v>
          </cell>
          <cell r="D427">
            <v>0</v>
          </cell>
          <cell r="E427">
            <v>0</v>
          </cell>
          <cell r="F427">
            <v>0</v>
          </cell>
          <cell r="G427">
            <v>0</v>
          </cell>
        </row>
        <row r="428">
          <cell r="A428">
            <v>1491.89</v>
          </cell>
          <cell r="D428">
            <v>0</v>
          </cell>
          <cell r="E428">
            <v>0</v>
          </cell>
          <cell r="F428">
            <v>0</v>
          </cell>
          <cell r="G428">
            <v>0</v>
          </cell>
        </row>
        <row r="429">
          <cell r="A429">
            <v>1491.9</v>
          </cell>
          <cell r="D429">
            <v>0</v>
          </cell>
          <cell r="E429">
            <v>0</v>
          </cell>
          <cell r="F429">
            <v>0</v>
          </cell>
          <cell r="G429">
            <v>0</v>
          </cell>
          <cell r="H429">
            <v>0</v>
          </cell>
        </row>
        <row r="430">
          <cell r="A430">
            <v>1491.91</v>
          </cell>
          <cell r="B430" t="str">
            <v>Existing  Fence Demolitions</v>
          </cell>
          <cell r="C430" t="str">
            <v>lm</v>
          </cell>
          <cell r="D430">
            <v>0</v>
          </cell>
          <cell r="E430">
            <v>0</v>
          </cell>
          <cell r="F430">
            <v>0</v>
          </cell>
          <cell r="G430">
            <v>0</v>
          </cell>
          <cell r="H430">
            <v>0</v>
          </cell>
        </row>
        <row r="431">
          <cell r="A431">
            <v>1491.92</v>
          </cell>
          <cell r="B431" t="str">
            <v>Drainage base course with granular material</v>
          </cell>
          <cell r="C431" t="str">
            <v>cum</v>
          </cell>
          <cell r="D431">
            <v>0</v>
          </cell>
          <cell r="E431">
            <v>0</v>
          </cell>
          <cell r="F431">
            <v>40.96</v>
          </cell>
          <cell r="G431">
            <v>0</v>
          </cell>
          <cell r="H431">
            <v>0</v>
          </cell>
        </row>
        <row r="432">
          <cell r="A432">
            <v>1491.93</v>
          </cell>
          <cell r="B432" t="str">
            <v>Weep holes filter with granular material</v>
          </cell>
          <cell r="C432" t="str">
            <v>cum</v>
          </cell>
          <cell r="D432">
            <v>0</v>
          </cell>
          <cell r="E432">
            <v>0</v>
          </cell>
          <cell r="F432">
            <v>29.95</v>
          </cell>
          <cell r="G432">
            <v>0</v>
          </cell>
          <cell r="H432">
            <v>0</v>
          </cell>
        </row>
        <row r="433">
          <cell r="A433">
            <v>1491.94</v>
          </cell>
          <cell r="B433" t="str">
            <v>Soil finishing by 150 mm thick of Gravel Surfacing</v>
          </cell>
          <cell r="C433" t="str">
            <v>cum</v>
          </cell>
          <cell r="D433">
            <v>0</v>
          </cell>
          <cell r="E433">
            <v>0</v>
          </cell>
          <cell r="F433">
            <v>3.56</v>
          </cell>
          <cell r="G433">
            <v>0</v>
          </cell>
          <cell r="H433">
            <v>0</v>
          </cell>
        </row>
        <row r="434">
          <cell r="A434">
            <v>1491.95</v>
          </cell>
          <cell r="B434" t="str">
            <v>Slope Surface levelling</v>
          </cell>
          <cell r="C434" t="str">
            <v>sqm</v>
          </cell>
          <cell r="D434">
            <v>0</v>
          </cell>
          <cell r="E434">
            <v>0</v>
          </cell>
          <cell r="F434">
            <v>0.15</v>
          </cell>
          <cell r="G434">
            <v>0</v>
          </cell>
          <cell r="H434">
            <v>0</v>
          </cell>
        </row>
        <row r="435">
          <cell r="A435">
            <v>1491.96</v>
          </cell>
          <cell r="B435" t="str">
            <v>Oil contaminated soil from excav.transport</v>
          </cell>
          <cell r="C435" t="str">
            <v>cum</v>
          </cell>
          <cell r="D435">
            <v>0</v>
          </cell>
          <cell r="E435">
            <v>0</v>
          </cell>
          <cell r="F435">
            <v>294.17</v>
          </cell>
          <cell r="G435">
            <v>0</v>
          </cell>
          <cell r="H435">
            <v>0</v>
          </cell>
        </row>
        <row r="436">
          <cell r="A436">
            <v>1491.97</v>
          </cell>
          <cell r="B436" t="str">
            <v xml:space="preserve">Load.,transp.&amp; unload. of soil from temporary dumping </v>
          </cell>
          <cell r="C436" t="str">
            <v>cum</v>
          </cell>
          <cell r="D436">
            <v>0</v>
          </cell>
          <cell r="E436">
            <v>0</v>
          </cell>
          <cell r="F436">
            <v>294.17</v>
          </cell>
          <cell r="G436">
            <v>0</v>
          </cell>
          <cell r="H436">
            <v>0</v>
          </cell>
        </row>
        <row r="437">
          <cell r="A437">
            <v>1491.98</v>
          </cell>
          <cell r="B437" t="str">
            <v>Truck loading from temporary soil dumping</v>
          </cell>
          <cell r="C437" t="str">
            <v>cum</v>
          </cell>
          <cell r="D437">
            <v>0</v>
          </cell>
          <cell r="E437">
            <v>0</v>
          </cell>
          <cell r="F437">
            <v>294.17</v>
          </cell>
          <cell r="G437">
            <v>0</v>
          </cell>
          <cell r="H437">
            <v>0</v>
          </cell>
        </row>
        <row r="438">
          <cell r="A438">
            <v>1491.99</v>
          </cell>
          <cell r="B438" t="str">
            <v>Matls. from excav.trans. by wheel-barrow</v>
          </cell>
          <cell r="C438" t="str">
            <v>cum</v>
          </cell>
          <cell r="D438">
            <v>0</v>
          </cell>
          <cell r="E438">
            <v>0</v>
          </cell>
          <cell r="F438">
            <v>294.17</v>
          </cell>
          <cell r="G438">
            <v>0</v>
          </cell>
          <cell r="H438">
            <v>0</v>
          </cell>
        </row>
        <row r="439">
          <cell r="A439" t="str">
            <v>1491,10A</v>
          </cell>
          <cell r="D439">
            <v>0</v>
          </cell>
          <cell r="E439">
            <v>0</v>
          </cell>
          <cell r="F439">
            <v>294.17</v>
          </cell>
          <cell r="G439">
            <v>0</v>
          </cell>
          <cell r="H439">
            <v>0</v>
          </cell>
        </row>
        <row r="440">
          <cell r="A440">
            <v>1491.1010000000001</v>
          </cell>
          <cell r="D440">
            <v>0</v>
          </cell>
          <cell r="E440">
            <v>0</v>
          </cell>
          <cell r="F440">
            <v>294.17</v>
          </cell>
          <cell r="G440">
            <v>0</v>
          </cell>
          <cell r="H440">
            <v>0</v>
          </cell>
        </row>
        <row r="441">
          <cell r="A441">
            <v>1491.1020000000001</v>
          </cell>
          <cell r="D441">
            <v>0</v>
          </cell>
          <cell r="E441">
            <v>0</v>
          </cell>
          <cell r="F441">
            <v>294.17</v>
          </cell>
          <cell r="G441">
            <v>0</v>
          </cell>
          <cell r="H441">
            <v>0</v>
          </cell>
        </row>
        <row r="442">
          <cell r="A442">
            <v>1491.1030000000001</v>
          </cell>
          <cell r="D442">
            <v>0</v>
          </cell>
          <cell r="E442">
            <v>0</v>
          </cell>
          <cell r="F442">
            <v>294.17</v>
          </cell>
          <cell r="G442">
            <v>0</v>
          </cell>
          <cell r="H442">
            <v>0</v>
          </cell>
        </row>
        <row r="443">
          <cell r="A443">
            <v>1491.104</v>
          </cell>
          <cell r="D443">
            <v>0</v>
          </cell>
          <cell r="E443">
            <v>0</v>
          </cell>
          <cell r="F443">
            <v>294.17</v>
          </cell>
          <cell r="G443">
            <v>0</v>
          </cell>
          <cell r="H443">
            <v>0</v>
          </cell>
        </row>
        <row r="444">
          <cell r="A444">
            <v>1491.105</v>
          </cell>
          <cell r="C444" t="str">
            <v>sqm</v>
          </cell>
          <cell r="D444">
            <v>0</v>
          </cell>
          <cell r="E444">
            <v>0</v>
          </cell>
          <cell r="F444">
            <v>3.82</v>
          </cell>
          <cell r="G444">
            <v>0</v>
          </cell>
          <cell r="H444">
            <v>0</v>
          </cell>
        </row>
        <row r="445">
          <cell r="A445">
            <v>1491.106</v>
          </cell>
          <cell r="B445" t="str">
            <v>Sand layer 15 cm thk on HDPE liner bottom tank basin</v>
          </cell>
          <cell r="C445" t="str">
            <v>sqm</v>
          </cell>
          <cell r="D445">
            <v>0</v>
          </cell>
          <cell r="E445">
            <v>0</v>
          </cell>
          <cell r="F445">
            <v>4.49</v>
          </cell>
          <cell r="G445">
            <v>0</v>
          </cell>
          <cell r="H445">
            <v>0</v>
          </cell>
        </row>
        <row r="446">
          <cell r="A446">
            <v>1491.107</v>
          </cell>
          <cell r="B446" t="str">
            <v>Gravel finishing  30 cm thk</v>
          </cell>
          <cell r="C446" t="str">
            <v>sqm</v>
          </cell>
          <cell r="D446">
            <v>0</v>
          </cell>
          <cell r="E446">
            <v>0</v>
          </cell>
          <cell r="F446">
            <v>7.13</v>
          </cell>
          <cell r="G446">
            <v>0</v>
          </cell>
          <cell r="H446">
            <v>0</v>
          </cell>
        </row>
        <row r="447">
          <cell r="A447">
            <v>1491.1079999999999</v>
          </cell>
          <cell r="B447" t="str">
            <v>HDPE liner 2 mm thk on soil bottom of tank basin</v>
          </cell>
          <cell r="C447" t="str">
            <v>sqm</v>
          </cell>
          <cell r="D447">
            <v>0</v>
          </cell>
          <cell r="E447">
            <v>0</v>
          </cell>
          <cell r="F447">
            <v>10.23</v>
          </cell>
          <cell r="G447">
            <v>0</v>
          </cell>
          <cell r="H447">
            <v>0</v>
          </cell>
        </row>
        <row r="448">
          <cell r="A448">
            <v>1491.1089999999999</v>
          </cell>
          <cell r="B448" t="str">
            <v>Dykes Finis.by concrete slab 10 cm thk.</v>
          </cell>
          <cell r="C448" t="str">
            <v>sqm</v>
          </cell>
          <cell r="D448">
            <v>7.0000000000000007E-2</v>
          </cell>
          <cell r="E448">
            <v>5071.2700000000004</v>
          </cell>
          <cell r="F448">
            <v>35.79</v>
          </cell>
          <cell r="G448">
            <v>181500.75330000001</v>
          </cell>
          <cell r="H448">
            <v>354.98890000000006</v>
          </cell>
        </row>
        <row r="449">
          <cell r="A449" t="str">
            <v>1491,11A</v>
          </cell>
          <cell r="B449" t="str">
            <v>Earth-dyke w/matl by contr. all included</v>
          </cell>
          <cell r="C449" t="str">
            <v>cum</v>
          </cell>
          <cell r="D449">
            <v>0</v>
          </cell>
          <cell r="E449">
            <v>0</v>
          </cell>
          <cell r="F449">
            <v>8.42</v>
          </cell>
          <cell r="G449">
            <v>0</v>
          </cell>
        </row>
        <row r="450">
          <cell r="A450">
            <v>1491.1110000000001</v>
          </cell>
          <cell r="B450" t="str">
            <v>Remove existing fencing</v>
          </cell>
          <cell r="C450" t="str">
            <v>lm</v>
          </cell>
          <cell r="D450">
            <v>0</v>
          </cell>
          <cell r="E450">
            <v>0</v>
          </cell>
          <cell r="F450">
            <v>1.55</v>
          </cell>
          <cell r="G450">
            <v>0</v>
          </cell>
        </row>
        <row r="451">
          <cell r="A451">
            <v>1491.1120000000001</v>
          </cell>
          <cell r="B451" t="str">
            <v>Rock Rip - Rap according to spec. 5601-DGS-CU-003 rev. 3</v>
          </cell>
          <cell r="C451" t="str">
            <v>cum</v>
          </cell>
          <cell r="D451">
            <v>0</v>
          </cell>
          <cell r="E451">
            <v>0</v>
          </cell>
          <cell r="F451">
            <v>61.97</v>
          </cell>
          <cell r="G451">
            <v>0</v>
          </cell>
        </row>
        <row r="452">
          <cell r="A452">
            <v>1491.1130000000001</v>
          </cell>
          <cell r="B452" t="str">
            <v>Relocation exist.elect cables trench (1x5.5KV+1x415V)</v>
          </cell>
          <cell r="C452" t="str">
            <v>lm</v>
          </cell>
          <cell r="D452">
            <v>0</v>
          </cell>
          <cell r="E452">
            <v>0</v>
          </cell>
          <cell r="F452">
            <v>129.11000000000001</v>
          </cell>
          <cell r="G452">
            <v>0</v>
          </cell>
        </row>
        <row r="453">
          <cell r="A453">
            <v>1491.114</v>
          </cell>
          <cell r="B453" t="str">
            <v>300 mm Thick of 20-40 crushed stone or gravel  fill on top of geotsynthetic item 1491.115</v>
          </cell>
          <cell r="C453" t="str">
            <v>cum</v>
          </cell>
          <cell r="D453">
            <v>0</v>
          </cell>
          <cell r="E453">
            <v>0</v>
          </cell>
          <cell r="F453">
            <v>30.99</v>
          </cell>
          <cell r="G453">
            <v>0</v>
          </cell>
        </row>
        <row r="454">
          <cell r="A454">
            <v>1491.115</v>
          </cell>
          <cell r="B454" t="str">
            <v>Geosynthetic Clay Liner as spec 5601-DGS-CU-003 rev.3</v>
          </cell>
          <cell r="C454" t="str">
            <v>sqm</v>
          </cell>
          <cell r="D454">
            <v>0</v>
          </cell>
          <cell r="E454">
            <v>0</v>
          </cell>
          <cell r="F454">
            <v>15.49</v>
          </cell>
          <cell r="G454">
            <v>0</v>
          </cell>
        </row>
        <row r="455">
          <cell r="A455">
            <v>1491.116</v>
          </cell>
          <cell r="B455" t="str">
            <v>Gravel  Filter Wrapped in Geotextile as per dwg 5601-STD-CU-00004</v>
          </cell>
          <cell r="C455" t="str">
            <v>cum</v>
          </cell>
          <cell r="D455">
            <v>0</v>
          </cell>
          <cell r="E455">
            <v>0</v>
          </cell>
          <cell r="F455">
            <v>29.95</v>
          </cell>
          <cell r="G455">
            <v>0</v>
          </cell>
        </row>
        <row r="456">
          <cell r="A456">
            <v>1491.117</v>
          </cell>
          <cell r="B456" t="str">
            <v>Backfill with granular material</v>
          </cell>
          <cell r="C456" t="str">
            <v>cum</v>
          </cell>
          <cell r="D456">
            <v>0</v>
          </cell>
          <cell r="E456">
            <v>0</v>
          </cell>
          <cell r="F456">
            <v>23.65</v>
          </cell>
          <cell r="G456">
            <v>0</v>
          </cell>
        </row>
        <row r="457">
          <cell r="A457">
            <v>1491.1179999999999</v>
          </cell>
          <cell r="B457" t="str">
            <v>Gravel finishing  10 cm thk</v>
          </cell>
          <cell r="C457" t="str">
            <v>sqm</v>
          </cell>
          <cell r="D457">
            <v>0</v>
          </cell>
          <cell r="E457">
            <v>0</v>
          </cell>
          <cell r="F457">
            <v>2.79</v>
          </cell>
          <cell r="G457">
            <v>0</v>
          </cell>
        </row>
        <row r="458">
          <cell r="A458">
            <v>1491.1189999999999</v>
          </cell>
          <cell r="B458" t="str">
            <v>Backfill as item 1440.51 but for filling GRE pipe trench</v>
          </cell>
          <cell r="C458" t="str">
            <v>cum</v>
          </cell>
          <cell r="D458">
            <v>0</v>
          </cell>
          <cell r="E458">
            <v>0</v>
          </cell>
          <cell r="F458">
            <v>23.65</v>
          </cell>
          <cell r="G458">
            <v>0</v>
          </cell>
        </row>
        <row r="459">
          <cell r="A459" t="str">
            <v>1491,12A</v>
          </cell>
          <cell r="B459" t="str">
            <v>Existing Electrical and Instrument Trenches Demolitions</v>
          </cell>
          <cell r="C459" t="str">
            <v>lm</v>
          </cell>
          <cell r="D459">
            <v>0</v>
          </cell>
          <cell r="E459">
            <v>0</v>
          </cell>
          <cell r="F459">
            <v>12.91</v>
          </cell>
          <cell r="G459">
            <v>0</v>
          </cell>
        </row>
        <row r="460">
          <cell r="A460">
            <v>1491.1210000000001</v>
          </cell>
          <cell r="B460" t="str">
            <v xml:space="preserve">Rimotion of temporary  precast offices box container </v>
          </cell>
          <cell r="C460" t="str">
            <v>cum</v>
          </cell>
          <cell r="D460">
            <v>0</v>
          </cell>
          <cell r="E460">
            <v>0</v>
          </cell>
          <cell r="F460">
            <v>20.66</v>
          </cell>
          <cell r="G460">
            <v>0</v>
          </cell>
          <cell r="H460">
            <v>0</v>
          </cell>
        </row>
        <row r="461">
          <cell r="A461">
            <v>1491.1220000000001</v>
          </cell>
          <cell r="B461" t="str">
            <v xml:space="preserve">Adjustement price for existing unknown underground and above ground obstacles </v>
          </cell>
          <cell r="C461" t="str">
            <v>u</v>
          </cell>
          <cell r="D461">
            <v>0</v>
          </cell>
          <cell r="E461">
            <v>0</v>
          </cell>
          <cell r="F461">
            <v>672426.88</v>
          </cell>
          <cell r="G461">
            <v>0</v>
          </cell>
          <cell r="H461">
            <v>0</v>
          </cell>
        </row>
        <row r="462">
          <cell r="A462">
            <v>1491.123</v>
          </cell>
          <cell r="B462" t="str">
            <v>Temporary supports during new concrete works of existing elect.trench around SS 300</v>
          </cell>
          <cell r="C462" t="str">
            <v>lsp</v>
          </cell>
          <cell r="D462">
            <v>0</v>
          </cell>
          <cell r="E462">
            <v>0</v>
          </cell>
          <cell r="F462">
            <v>210133.4</v>
          </cell>
          <cell r="G462">
            <v>0</v>
          </cell>
          <cell r="H462">
            <v>0</v>
          </cell>
        </row>
        <row r="464">
          <cell r="A464">
            <v>1492</v>
          </cell>
          <cell r="B464" t="str">
            <v>ADD.ITEMS FOR UNDERGROUND</v>
          </cell>
        </row>
        <row r="465">
          <cell r="A465">
            <v>1492.01</v>
          </cell>
          <cell r="B465" t="str">
            <v>Cast iron floor drain  diam. 6"</v>
          </cell>
          <cell r="C465" t="str">
            <v>u</v>
          </cell>
          <cell r="D465">
            <v>3</v>
          </cell>
          <cell r="E465">
            <v>5.75</v>
          </cell>
          <cell r="F465">
            <v>54.23</v>
          </cell>
          <cell r="G465">
            <v>311.82249999999999</v>
          </cell>
          <cell r="H465">
            <v>17.25</v>
          </cell>
        </row>
        <row r="466">
          <cell r="A466">
            <v>1492.02</v>
          </cell>
          <cell r="B466" t="str">
            <v>Carbon steel drain hubs 4"</v>
          </cell>
          <cell r="C466" t="str">
            <v>u</v>
          </cell>
          <cell r="D466">
            <v>2.5</v>
          </cell>
          <cell r="E466">
            <v>90.85</v>
          </cell>
          <cell r="F466">
            <v>43.38</v>
          </cell>
          <cell r="G466">
            <v>3941.0730000000008</v>
          </cell>
          <cell r="H466">
            <v>227.125</v>
          </cell>
        </row>
        <row r="467">
          <cell r="A467">
            <v>1492.03</v>
          </cell>
          <cell r="B467" t="str">
            <v>Carbon steel clean out diam. 6"</v>
          </cell>
          <cell r="C467" t="str">
            <v>u</v>
          </cell>
          <cell r="D467">
            <v>3</v>
          </cell>
          <cell r="E467">
            <v>8.0500000000000007</v>
          </cell>
          <cell r="F467">
            <v>54.23</v>
          </cell>
          <cell r="G467">
            <v>436.55150000000003</v>
          </cell>
          <cell r="H467">
            <v>24.15</v>
          </cell>
        </row>
        <row r="468">
          <cell r="A468">
            <v>1492.04</v>
          </cell>
          <cell r="B468" t="str">
            <v>Carbon steel vents</v>
          </cell>
          <cell r="C468" t="str">
            <v>kg</v>
          </cell>
          <cell r="D468">
            <v>0.08</v>
          </cell>
          <cell r="E468">
            <v>27710.400000000001</v>
          </cell>
          <cell r="F468">
            <v>1.81</v>
          </cell>
          <cell r="G468">
            <v>50155.824000000001</v>
          </cell>
          <cell r="H468">
            <v>2216.8320000000003</v>
          </cell>
        </row>
        <row r="469">
          <cell r="A469">
            <v>1492.05</v>
          </cell>
          <cell r="B469" t="str">
            <v>Asbestos cement pip. dia.350mm</v>
          </cell>
          <cell r="C469" t="str">
            <v>lm</v>
          </cell>
          <cell r="D469">
            <v>0.6</v>
          </cell>
          <cell r="E469">
            <v>0</v>
          </cell>
          <cell r="F469">
            <v>30.63</v>
          </cell>
          <cell r="G469">
            <v>0</v>
          </cell>
          <cell r="H469">
            <v>0</v>
          </cell>
        </row>
        <row r="470">
          <cell r="A470">
            <v>1492.06</v>
          </cell>
          <cell r="B470" t="str">
            <v>Asbestos cement pip. dia.400mm</v>
          </cell>
          <cell r="C470" t="str">
            <v>lm</v>
          </cell>
          <cell r="D470">
            <v>0.66</v>
          </cell>
          <cell r="E470">
            <v>0</v>
          </cell>
          <cell r="F470">
            <v>36.770000000000003</v>
          </cell>
          <cell r="G470">
            <v>0</v>
          </cell>
          <cell r="H470">
            <v>0</v>
          </cell>
        </row>
        <row r="471">
          <cell r="A471">
            <v>1492.07</v>
          </cell>
          <cell r="B471" t="str">
            <v>Asbestos cement pip. dia.450mm</v>
          </cell>
          <cell r="C471" t="str">
            <v>lm</v>
          </cell>
          <cell r="D471">
            <v>0.75</v>
          </cell>
          <cell r="E471">
            <v>0</v>
          </cell>
          <cell r="F471">
            <v>44.26</v>
          </cell>
          <cell r="G471">
            <v>0</v>
          </cell>
          <cell r="H471">
            <v>0</v>
          </cell>
        </row>
        <row r="472">
          <cell r="A472">
            <v>1492.08</v>
          </cell>
          <cell r="B472" t="str">
            <v>Asbestos cement pip. dia.500mm</v>
          </cell>
          <cell r="C472" t="str">
            <v>lm</v>
          </cell>
          <cell r="D472">
            <v>0.79</v>
          </cell>
          <cell r="E472">
            <v>0</v>
          </cell>
          <cell r="F472">
            <v>51.28</v>
          </cell>
          <cell r="G472">
            <v>0</v>
          </cell>
          <cell r="H472">
            <v>0</v>
          </cell>
        </row>
        <row r="473">
          <cell r="A473">
            <v>1492.09</v>
          </cell>
          <cell r="B473" t="str">
            <v>PVC piping         dia. 500mm</v>
          </cell>
          <cell r="C473" t="str">
            <v>lm</v>
          </cell>
          <cell r="D473">
            <v>0</v>
          </cell>
          <cell r="E473">
            <v>0</v>
          </cell>
          <cell r="F473">
            <v>0</v>
          </cell>
          <cell r="G473">
            <v>0</v>
          </cell>
          <cell r="H473">
            <v>0</v>
          </cell>
        </row>
        <row r="474">
          <cell r="A474">
            <v>1492.1</v>
          </cell>
          <cell r="B474" t="str">
            <v>Pumped set pit for sanitary sewer</v>
          </cell>
          <cell r="C474" t="str">
            <v>u</v>
          </cell>
          <cell r="D474">
            <v>25</v>
          </cell>
          <cell r="E474">
            <v>0</v>
          </cell>
          <cell r="F474">
            <v>4131.66</v>
          </cell>
          <cell r="G474">
            <v>0</v>
          </cell>
          <cell r="H474">
            <v>0</v>
          </cell>
        </row>
        <row r="475">
          <cell r="A475">
            <v>1492.11</v>
          </cell>
          <cell r="B475" t="str">
            <v>Ductile iron piping</v>
          </cell>
          <cell r="C475" t="str">
            <v>Kg</v>
          </cell>
          <cell r="D475">
            <v>0</v>
          </cell>
          <cell r="E475">
            <v>0</v>
          </cell>
          <cell r="F475">
            <v>0</v>
          </cell>
          <cell r="G475">
            <v>0</v>
          </cell>
          <cell r="H475">
            <v>0</v>
          </cell>
        </row>
        <row r="476">
          <cell r="A476">
            <v>1492.12</v>
          </cell>
          <cell r="B476" t="str">
            <v>Ductile iron Fittings</v>
          </cell>
          <cell r="C476" t="str">
            <v>Kg</v>
          </cell>
          <cell r="D476">
            <v>0</v>
          </cell>
          <cell r="E476">
            <v>0</v>
          </cell>
          <cell r="F476">
            <v>0</v>
          </cell>
          <cell r="G476">
            <v>0</v>
          </cell>
          <cell r="H476">
            <v>0</v>
          </cell>
        </row>
        <row r="477">
          <cell r="A477">
            <v>1492.13</v>
          </cell>
          <cell r="B477" t="str">
            <v>Carbon steel piping (Epoxy Lined)</v>
          </cell>
          <cell r="C477" t="str">
            <v>Kg</v>
          </cell>
          <cell r="D477">
            <v>0</v>
          </cell>
          <cell r="E477">
            <v>0</v>
          </cell>
          <cell r="F477">
            <v>0</v>
          </cell>
          <cell r="G477">
            <v>0</v>
          </cell>
          <cell r="H477">
            <v>0</v>
          </cell>
        </row>
        <row r="478">
          <cell r="A478">
            <v>1492.14</v>
          </cell>
          <cell r="B478" t="str">
            <v>Ductile Iron clean out diam. 6"</v>
          </cell>
          <cell r="C478" t="str">
            <v>u</v>
          </cell>
          <cell r="D478">
            <v>0</v>
          </cell>
          <cell r="E478">
            <v>0</v>
          </cell>
          <cell r="F478">
            <v>0</v>
          </cell>
          <cell r="G478">
            <v>0</v>
          </cell>
          <cell r="H478">
            <v>0</v>
          </cell>
        </row>
        <row r="479">
          <cell r="A479">
            <v>1492.15</v>
          </cell>
          <cell r="B479" t="str">
            <v>Ductile Iron drain hubs 4"</v>
          </cell>
          <cell r="C479" t="str">
            <v>u</v>
          </cell>
          <cell r="D479">
            <v>0</v>
          </cell>
          <cell r="E479">
            <v>0</v>
          </cell>
          <cell r="F479">
            <v>0</v>
          </cell>
          <cell r="G479">
            <v>0</v>
          </cell>
          <cell r="H479">
            <v>0</v>
          </cell>
        </row>
        <row r="480">
          <cell r="A480">
            <v>1492.16</v>
          </cell>
          <cell r="B480" t="str">
            <v>PRFV piping &amp; fittings dia 15 cm</v>
          </cell>
          <cell r="C480" t="str">
            <v>lm</v>
          </cell>
          <cell r="D480">
            <v>0</v>
          </cell>
          <cell r="E480">
            <v>0</v>
          </cell>
          <cell r="F480">
            <v>0</v>
          </cell>
          <cell r="G480">
            <v>0</v>
          </cell>
          <cell r="H480">
            <v>0</v>
          </cell>
        </row>
        <row r="481">
          <cell r="A481">
            <v>1492.17</v>
          </cell>
          <cell r="B481" t="str">
            <v>PRFV piping &amp; fittings dia 20 cm</v>
          </cell>
          <cell r="C481" t="str">
            <v>lm</v>
          </cell>
          <cell r="D481">
            <v>0</v>
          </cell>
          <cell r="E481">
            <v>0</v>
          </cell>
          <cell r="F481">
            <v>0</v>
          </cell>
          <cell r="G481">
            <v>0</v>
          </cell>
          <cell r="H481">
            <v>0</v>
          </cell>
        </row>
        <row r="482">
          <cell r="A482">
            <v>1492.18</v>
          </cell>
          <cell r="B482" t="str">
            <v>PRFV piping &amp; fittings dia 25 cm</v>
          </cell>
          <cell r="C482" t="str">
            <v>lm</v>
          </cell>
          <cell r="D482">
            <v>0</v>
          </cell>
          <cell r="E482">
            <v>0</v>
          </cell>
          <cell r="F482">
            <v>0</v>
          </cell>
          <cell r="G482">
            <v>0</v>
          </cell>
          <cell r="H482">
            <v>0</v>
          </cell>
        </row>
        <row r="483">
          <cell r="A483">
            <v>1492.19</v>
          </cell>
          <cell r="B483" t="str">
            <v>PRFV piping &amp; fittings  dia 30 cm</v>
          </cell>
          <cell r="C483" t="str">
            <v>lm</v>
          </cell>
          <cell r="D483">
            <v>0</v>
          </cell>
          <cell r="E483">
            <v>0</v>
          </cell>
          <cell r="F483">
            <v>0</v>
          </cell>
          <cell r="G483">
            <v>0</v>
          </cell>
          <cell r="H483">
            <v>0</v>
          </cell>
        </row>
        <row r="484">
          <cell r="A484">
            <v>1492.2</v>
          </cell>
          <cell r="B484" t="str">
            <v>PRFV piping &amp; fittings dia 110 cm</v>
          </cell>
          <cell r="C484" t="str">
            <v>lm</v>
          </cell>
          <cell r="D484">
            <v>0</v>
          </cell>
          <cell r="E484">
            <v>0</v>
          </cell>
          <cell r="F484">
            <v>0</v>
          </cell>
          <cell r="G484">
            <v>0</v>
          </cell>
          <cell r="H484">
            <v>0</v>
          </cell>
        </row>
        <row r="485">
          <cell r="A485">
            <v>1492.21</v>
          </cell>
          <cell r="B485" t="str">
            <v>PRFV piping dia 70 cm ( Vertical /bottom  lining of concrete pit )</v>
          </cell>
          <cell r="C485" t="str">
            <v>lm</v>
          </cell>
          <cell r="D485">
            <v>0</v>
          </cell>
          <cell r="E485">
            <v>0</v>
          </cell>
          <cell r="F485">
            <v>0</v>
          </cell>
          <cell r="G485">
            <v>0</v>
          </cell>
          <cell r="H485">
            <v>0</v>
          </cell>
        </row>
        <row r="486">
          <cell r="A486">
            <v>1492.22</v>
          </cell>
          <cell r="B486" t="str">
            <v>PRFV drain hubs 4"</v>
          </cell>
          <cell r="C486" t="str">
            <v>u</v>
          </cell>
          <cell r="D486">
            <v>0</v>
          </cell>
          <cell r="E486">
            <v>0</v>
          </cell>
          <cell r="F486">
            <v>0</v>
          </cell>
          <cell r="G486">
            <v>0</v>
          </cell>
          <cell r="H486">
            <v>0</v>
          </cell>
        </row>
        <row r="487">
          <cell r="A487">
            <v>1492.23</v>
          </cell>
          <cell r="B487" t="str">
            <v>PRFV clean out diam. 6"</v>
          </cell>
          <cell r="C487" t="str">
            <v>u</v>
          </cell>
          <cell r="D487">
            <v>0</v>
          </cell>
          <cell r="E487">
            <v>0</v>
          </cell>
          <cell r="F487">
            <v>0</v>
          </cell>
          <cell r="G487">
            <v>0</v>
          </cell>
          <cell r="H487">
            <v>0</v>
          </cell>
        </row>
        <row r="488">
          <cell r="A488">
            <v>1492.24</v>
          </cell>
          <cell r="B488" t="str">
            <v>PRFV piping &amp; fittings dia 40 cm</v>
          </cell>
          <cell r="C488" t="str">
            <v>lm</v>
          </cell>
          <cell r="D488">
            <v>0</v>
          </cell>
          <cell r="E488">
            <v>0</v>
          </cell>
          <cell r="F488">
            <v>0</v>
          </cell>
          <cell r="G488">
            <v>0</v>
          </cell>
          <cell r="H488">
            <v>0</v>
          </cell>
        </row>
        <row r="489">
          <cell r="A489">
            <v>1492.25</v>
          </cell>
          <cell r="B489" t="str">
            <v>PRFV piping &amp; fittings dia 50 cm</v>
          </cell>
          <cell r="C489" t="str">
            <v>lm</v>
          </cell>
          <cell r="D489">
            <v>0</v>
          </cell>
          <cell r="E489">
            <v>0</v>
          </cell>
          <cell r="F489">
            <v>0</v>
          </cell>
          <cell r="G489">
            <v>0</v>
          </cell>
          <cell r="H489">
            <v>0</v>
          </cell>
        </row>
        <row r="490">
          <cell r="A490">
            <v>1492.26</v>
          </cell>
          <cell r="B490" t="str">
            <v>PRFV piping &amp; fittings dia 60 cm</v>
          </cell>
          <cell r="C490" t="str">
            <v>lm</v>
          </cell>
          <cell r="D490">
            <v>0</v>
          </cell>
          <cell r="E490">
            <v>0</v>
          </cell>
          <cell r="F490">
            <v>0</v>
          </cell>
          <cell r="G490">
            <v>0</v>
          </cell>
          <cell r="H490">
            <v>0</v>
          </cell>
        </row>
        <row r="491">
          <cell r="A491">
            <v>1492.27</v>
          </cell>
          <cell r="B491" t="str">
            <v>PRFV piping &amp; fittings dia 70 cm</v>
          </cell>
          <cell r="C491" t="str">
            <v>lm</v>
          </cell>
          <cell r="D491">
            <v>0</v>
          </cell>
          <cell r="E491">
            <v>0</v>
          </cell>
          <cell r="F491">
            <v>0</v>
          </cell>
          <cell r="G491">
            <v>0</v>
          </cell>
          <cell r="H491">
            <v>0</v>
          </cell>
        </row>
        <row r="492">
          <cell r="A492">
            <v>1492.28</v>
          </cell>
          <cell r="B492" t="str">
            <v>PRFV piping &amp; fittings dia 80 cm</v>
          </cell>
          <cell r="C492" t="str">
            <v>lm</v>
          </cell>
          <cell r="D492">
            <v>0</v>
          </cell>
          <cell r="E492">
            <v>0</v>
          </cell>
          <cell r="F492">
            <v>0</v>
          </cell>
          <cell r="G492">
            <v>0</v>
          </cell>
          <cell r="H492">
            <v>0</v>
          </cell>
        </row>
        <row r="493">
          <cell r="A493">
            <v>1492.29</v>
          </cell>
          <cell r="B493" t="str">
            <v>PRFV piping &amp; fittings dia 10 cm</v>
          </cell>
          <cell r="C493" t="str">
            <v>lm</v>
          </cell>
          <cell r="D493">
            <v>0</v>
          </cell>
          <cell r="E493">
            <v>0</v>
          </cell>
          <cell r="F493">
            <v>0</v>
          </cell>
          <cell r="G493">
            <v>0</v>
          </cell>
        </row>
        <row r="494">
          <cell r="A494">
            <v>1492.3</v>
          </cell>
          <cell r="B494" t="str">
            <v>Polyethylene piping dia. 500mm</v>
          </cell>
          <cell r="C494" t="str">
            <v>lm</v>
          </cell>
          <cell r="D494">
            <v>0</v>
          </cell>
          <cell r="E494">
            <v>0</v>
          </cell>
          <cell r="F494">
            <v>0</v>
          </cell>
          <cell r="G494">
            <v>0</v>
          </cell>
        </row>
        <row r="495">
          <cell r="A495">
            <v>1492.31</v>
          </cell>
          <cell r="B495" t="str">
            <v>Carbon steel drain hubs 6"</v>
          </cell>
          <cell r="C495" t="str">
            <v>u</v>
          </cell>
          <cell r="D495">
            <v>0</v>
          </cell>
          <cell r="E495">
            <v>0</v>
          </cell>
          <cell r="F495">
            <v>0</v>
          </cell>
          <cell r="G495">
            <v>0</v>
          </cell>
        </row>
        <row r="496">
          <cell r="A496">
            <v>1492.32</v>
          </cell>
          <cell r="B496" t="str">
            <v>Perforated concrete pipe dia.100 cm (Dew.pump case)</v>
          </cell>
          <cell r="C496" t="str">
            <v>lm</v>
          </cell>
          <cell r="D496">
            <v>0</v>
          </cell>
          <cell r="E496">
            <v>0</v>
          </cell>
          <cell r="F496">
            <v>77.47</v>
          </cell>
          <cell r="G496">
            <v>0</v>
          </cell>
        </row>
        <row r="497">
          <cell r="A497">
            <v>1492.33</v>
          </cell>
          <cell r="B497" t="str">
            <v>PVC pipe 25 mm sch. 40 outlet Gravel  Filter as per dwg 5601-STD-CU-00004</v>
          </cell>
          <cell r="C497" t="str">
            <v>lm</v>
          </cell>
          <cell r="D497">
            <v>0</v>
          </cell>
          <cell r="E497">
            <v>0</v>
          </cell>
          <cell r="F497">
            <v>2.58</v>
          </cell>
          <cell r="G497">
            <v>0</v>
          </cell>
        </row>
        <row r="498">
          <cell r="A498">
            <v>1492.34</v>
          </cell>
          <cell r="B498" t="str">
            <v>Chloride PVC pipe diam. 100 mm</v>
          </cell>
          <cell r="C498" t="str">
            <v>lm</v>
          </cell>
          <cell r="D498">
            <v>0</v>
          </cell>
          <cell r="E498">
            <v>0</v>
          </cell>
          <cell r="F498">
            <v>0</v>
          </cell>
          <cell r="G498">
            <v>0</v>
          </cell>
        </row>
        <row r="499">
          <cell r="A499">
            <v>1492.35</v>
          </cell>
          <cell r="B499" t="str">
            <v>Chloride PVC pipe diam. 200 mm</v>
          </cell>
          <cell r="C499" t="str">
            <v>lm</v>
          </cell>
          <cell r="D499">
            <v>0</v>
          </cell>
          <cell r="E499">
            <v>0</v>
          </cell>
          <cell r="F499">
            <v>0</v>
          </cell>
          <cell r="G499">
            <v>0</v>
          </cell>
        </row>
        <row r="500">
          <cell r="A500">
            <v>1492.36</v>
          </cell>
          <cell r="B500" t="str">
            <v>Trapezoidal Earth ditches concrete lined  15 cm as per dwg. 5601-446-CU-E-00022</v>
          </cell>
          <cell r="C500" t="str">
            <v>sqm</v>
          </cell>
          <cell r="D500">
            <v>0</v>
          </cell>
          <cell r="E500">
            <v>0</v>
          </cell>
          <cell r="F500">
            <v>13.12</v>
          </cell>
          <cell r="G500">
            <v>0</v>
          </cell>
          <cell r="H500">
            <v>3</v>
          </cell>
        </row>
        <row r="501">
          <cell r="A501">
            <v>1492.37</v>
          </cell>
          <cell r="B501" t="str">
            <v>Precast Concrete Side Ditch Swale as per STD- CU - 00003</v>
          </cell>
          <cell r="C501" t="str">
            <v>lm</v>
          </cell>
          <cell r="D501">
            <v>0</v>
          </cell>
          <cell r="E501">
            <v>0</v>
          </cell>
          <cell r="F501">
            <v>13.69</v>
          </cell>
          <cell r="G501">
            <v>0</v>
          </cell>
          <cell r="H501">
            <v>3</v>
          </cell>
        </row>
        <row r="502">
          <cell r="A502">
            <v>1492.38</v>
          </cell>
          <cell r="B502" t="str">
            <v>Carbon steel drain hubs 6"</v>
          </cell>
          <cell r="C502" t="str">
            <v>u</v>
          </cell>
          <cell r="D502">
            <v>0</v>
          </cell>
          <cell r="E502">
            <v>0</v>
          </cell>
          <cell r="F502">
            <v>0</v>
          </cell>
          <cell r="G502">
            <v>0</v>
          </cell>
          <cell r="H502">
            <v>3</v>
          </cell>
        </row>
        <row r="503">
          <cell r="A503">
            <v>1492.39</v>
          </cell>
          <cell r="B503" t="str">
            <v>GRE drain hubs 4" (Technip ST 1400-08 type "D" )</v>
          </cell>
          <cell r="C503" t="str">
            <v>u</v>
          </cell>
          <cell r="D503">
            <v>2</v>
          </cell>
          <cell r="E503">
            <v>34.5</v>
          </cell>
          <cell r="F503">
            <v>254.87</v>
          </cell>
          <cell r="G503">
            <v>8793.0149999999994</v>
          </cell>
          <cell r="H503">
            <v>3</v>
          </cell>
        </row>
        <row r="504">
          <cell r="A504">
            <v>1492.4</v>
          </cell>
          <cell r="B504" t="str">
            <v>Firewater network only civil works</v>
          </cell>
          <cell r="C504" t="str">
            <v>lm</v>
          </cell>
          <cell r="D504">
            <v>0</v>
          </cell>
          <cell r="E504">
            <v>0</v>
          </cell>
          <cell r="F504">
            <v>13.43</v>
          </cell>
          <cell r="G504">
            <v>0</v>
          </cell>
          <cell r="H504">
            <v>3</v>
          </cell>
        </row>
        <row r="505">
          <cell r="A505">
            <v>1492.41</v>
          </cell>
          <cell r="B505" t="str">
            <v>Process pipes pumped line only civil works</v>
          </cell>
          <cell r="C505" t="str">
            <v>lm</v>
          </cell>
          <cell r="D505">
            <v>0</v>
          </cell>
          <cell r="E505">
            <v>0</v>
          </cell>
          <cell r="F505">
            <v>13.43</v>
          </cell>
          <cell r="G505">
            <v>0</v>
          </cell>
          <cell r="H505">
            <v>3</v>
          </cell>
        </row>
        <row r="506">
          <cell r="A506">
            <v>1492.42</v>
          </cell>
          <cell r="B506" t="str">
            <v>Supply and  installation PVC heavy  piping "FABCO"type diam.3"</v>
          </cell>
          <cell r="C506" t="str">
            <v>lm</v>
          </cell>
          <cell r="D506">
            <v>0.15</v>
          </cell>
          <cell r="E506">
            <v>1029.25</v>
          </cell>
          <cell r="F506">
            <v>12.64</v>
          </cell>
          <cell r="G506">
            <v>13009.72</v>
          </cell>
        </row>
        <row r="507">
          <cell r="A507">
            <v>1492.43</v>
          </cell>
          <cell r="D507">
            <v>0</v>
          </cell>
          <cell r="E507">
            <v>0</v>
          </cell>
          <cell r="F507">
            <v>0</v>
          </cell>
          <cell r="G507">
            <v>0</v>
          </cell>
        </row>
        <row r="508">
          <cell r="A508">
            <v>1492.44</v>
          </cell>
          <cell r="D508">
            <v>0</v>
          </cell>
          <cell r="E508">
            <v>0</v>
          </cell>
          <cell r="F508">
            <v>0</v>
          </cell>
          <cell r="G508">
            <v>0</v>
          </cell>
        </row>
        <row r="509">
          <cell r="A509">
            <v>1492.45</v>
          </cell>
          <cell r="D509">
            <v>0</v>
          </cell>
          <cell r="E509">
            <v>0</v>
          </cell>
          <cell r="F509">
            <v>0</v>
          </cell>
          <cell r="G509">
            <v>0</v>
          </cell>
        </row>
        <row r="510">
          <cell r="A510">
            <v>1492.46</v>
          </cell>
          <cell r="D510">
            <v>0</v>
          </cell>
          <cell r="E510">
            <v>0</v>
          </cell>
          <cell r="F510">
            <v>0</v>
          </cell>
          <cell r="G510">
            <v>0</v>
          </cell>
        </row>
        <row r="511">
          <cell r="A511">
            <v>1492.47</v>
          </cell>
          <cell r="D511">
            <v>0</v>
          </cell>
          <cell r="E511">
            <v>0</v>
          </cell>
          <cell r="F511">
            <v>0</v>
          </cell>
          <cell r="G511">
            <v>0</v>
          </cell>
        </row>
        <row r="512">
          <cell r="A512">
            <v>1492.48</v>
          </cell>
          <cell r="D512">
            <v>0</v>
          </cell>
          <cell r="E512">
            <v>0</v>
          </cell>
          <cell r="F512">
            <v>0</v>
          </cell>
          <cell r="G512">
            <v>0</v>
          </cell>
        </row>
        <row r="513">
          <cell r="A513">
            <v>1492.49</v>
          </cell>
          <cell r="D513">
            <v>0</v>
          </cell>
          <cell r="E513">
            <v>0</v>
          </cell>
          <cell r="F513">
            <v>0</v>
          </cell>
          <cell r="G513">
            <v>0</v>
          </cell>
        </row>
        <row r="514">
          <cell r="A514">
            <v>1492.5</v>
          </cell>
          <cell r="D514">
            <v>0</v>
          </cell>
          <cell r="E514">
            <v>0</v>
          </cell>
          <cell r="F514">
            <v>0</v>
          </cell>
          <cell r="G514">
            <v>0</v>
          </cell>
        </row>
        <row r="515">
          <cell r="A515">
            <v>1492.51</v>
          </cell>
          <cell r="D515">
            <v>0</v>
          </cell>
          <cell r="E515">
            <v>0</v>
          </cell>
          <cell r="F515">
            <v>0</v>
          </cell>
          <cell r="G515">
            <v>0</v>
          </cell>
        </row>
        <row r="516">
          <cell r="A516">
            <v>1492.52</v>
          </cell>
          <cell r="B516" t="str">
            <v>Clean Out concrete  pit  for  GRE/PVC pipe  (Technip ST 1400-06 )</v>
          </cell>
          <cell r="C516" t="str">
            <v>u</v>
          </cell>
          <cell r="D516">
            <v>20</v>
          </cell>
          <cell r="E516">
            <v>4.5999999999999996</v>
          </cell>
          <cell r="F516">
            <v>114.09</v>
          </cell>
          <cell r="G516">
            <v>524.81399999999996</v>
          </cell>
        </row>
        <row r="517">
          <cell r="A517">
            <v>1492.53</v>
          </cell>
          <cell r="B517" t="str">
            <v>GRE drain hubs 6" (Technip ST 1400-08 type "D" )</v>
          </cell>
          <cell r="C517" t="str">
            <v>u</v>
          </cell>
          <cell r="D517">
            <v>1.8</v>
          </cell>
          <cell r="E517">
            <v>23</v>
          </cell>
          <cell r="F517">
            <v>254.87</v>
          </cell>
          <cell r="G517">
            <v>5862.01</v>
          </cell>
        </row>
        <row r="518">
          <cell r="A518">
            <v>1492.54</v>
          </cell>
          <cell r="D518">
            <v>0</v>
          </cell>
          <cell r="E518">
            <v>0</v>
          </cell>
          <cell r="F518">
            <v>0</v>
          </cell>
          <cell r="G518">
            <v>0</v>
          </cell>
        </row>
        <row r="519">
          <cell r="A519">
            <v>1492.55</v>
          </cell>
          <cell r="D519">
            <v>0</v>
          </cell>
          <cell r="E519">
            <v>0</v>
          </cell>
          <cell r="F519">
            <v>0</v>
          </cell>
          <cell r="G519">
            <v>0</v>
          </cell>
        </row>
        <row r="520">
          <cell r="A520">
            <v>1492.56</v>
          </cell>
          <cell r="D520">
            <v>0</v>
          </cell>
          <cell r="E520">
            <v>0</v>
          </cell>
          <cell r="F520">
            <v>0</v>
          </cell>
          <cell r="G520">
            <v>0</v>
          </cell>
        </row>
        <row r="521">
          <cell r="A521">
            <v>1492.57</v>
          </cell>
          <cell r="D521">
            <v>0</v>
          </cell>
          <cell r="E521">
            <v>0</v>
          </cell>
          <cell r="F521">
            <v>0</v>
          </cell>
          <cell r="G521">
            <v>0</v>
          </cell>
        </row>
        <row r="524">
          <cell r="A524">
            <v>1710</v>
          </cell>
          <cell r="B524" t="str">
            <v xml:space="preserve">    CONCRETE WORKS ( COMMON ITEMS )</v>
          </cell>
          <cell r="D524">
            <v>0</v>
          </cell>
        </row>
        <row r="525">
          <cell r="A525">
            <v>1710.01</v>
          </cell>
          <cell r="B525" t="str">
            <v>Smooth reinforcing steel</v>
          </cell>
          <cell r="C525" t="str">
            <v>kg</v>
          </cell>
          <cell r="D525">
            <v>0</v>
          </cell>
          <cell r="E525">
            <v>0</v>
          </cell>
          <cell r="F525">
            <v>0</v>
          </cell>
          <cell r="G525">
            <v>0</v>
          </cell>
          <cell r="H525">
            <v>0</v>
          </cell>
        </row>
        <row r="526">
          <cell r="A526">
            <v>1710.02</v>
          </cell>
          <cell r="B526" t="str">
            <v>Improved bond reinf.steel</v>
          </cell>
          <cell r="C526" t="str">
            <v>kg</v>
          </cell>
          <cell r="D526">
            <v>0.03</v>
          </cell>
          <cell r="E526">
            <v>4547091.272803165</v>
          </cell>
          <cell r="F526">
            <v>0.8</v>
          </cell>
          <cell r="G526">
            <v>3637673.0182425324</v>
          </cell>
          <cell r="H526">
            <v>136412.73818409495</v>
          </cell>
        </row>
        <row r="527">
          <cell r="A527">
            <v>1710.03</v>
          </cell>
          <cell r="B527" t="str">
            <v>Welded wire mesh</v>
          </cell>
          <cell r="C527" t="str">
            <v>kg</v>
          </cell>
          <cell r="D527">
            <v>0.04</v>
          </cell>
          <cell r="E527">
            <v>1804611.3027455339</v>
          </cell>
          <cell r="F527">
            <v>0.85</v>
          </cell>
          <cell r="G527">
            <v>1533919.6073337037</v>
          </cell>
          <cell r="H527">
            <v>72184.452109821359</v>
          </cell>
        </row>
        <row r="528">
          <cell r="A528">
            <v>1710.04</v>
          </cell>
          <cell r="B528" t="str">
            <v>Smooth reinf.steel inst. only</v>
          </cell>
          <cell r="C528" t="str">
            <v>kg</v>
          </cell>
          <cell r="D528">
            <v>0</v>
          </cell>
          <cell r="E528">
            <v>0</v>
          </cell>
          <cell r="F528">
            <v>0</v>
          </cell>
          <cell r="G528">
            <v>0</v>
          </cell>
          <cell r="H528">
            <v>0</v>
          </cell>
        </row>
        <row r="529">
          <cell r="A529">
            <v>1710.05</v>
          </cell>
          <cell r="B529" t="str">
            <v>Imp.bond reinf.steel inst.only</v>
          </cell>
          <cell r="C529" t="str">
            <v>kg</v>
          </cell>
          <cell r="D529">
            <v>0</v>
          </cell>
          <cell r="E529">
            <v>0</v>
          </cell>
          <cell r="F529">
            <v>0</v>
          </cell>
          <cell r="G529">
            <v>0</v>
          </cell>
          <cell r="H529">
            <v>0</v>
          </cell>
        </row>
        <row r="530">
          <cell r="A530">
            <v>1710.06</v>
          </cell>
          <cell r="B530" t="str">
            <v>W.w. mesh inst. only</v>
          </cell>
          <cell r="C530" t="str">
            <v>kg</v>
          </cell>
          <cell r="D530">
            <v>0</v>
          </cell>
          <cell r="E530">
            <v>0</v>
          </cell>
          <cell r="F530">
            <v>0</v>
          </cell>
          <cell r="G530">
            <v>0</v>
          </cell>
          <cell r="H530">
            <v>0</v>
          </cell>
        </row>
        <row r="531">
          <cell r="A531">
            <v>1710.07</v>
          </cell>
          <cell r="B531" t="str">
            <v>Anchor bolts weight up to 20Kg</v>
          </cell>
          <cell r="C531" t="str">
            <v>kg</v>
          </cell>
          <cell r="D531">
            <v>0.35</v>
          </cell>
          <cell r="E531">
            <v>81660.947163528792</v>
          </cell>
          <cell r="F531">
            <v>4.13</v>
          </cell>
          <cell r="G531">
            <v>337259.71178537392</v>
          </cell>
          <cell r="H531">
            <v>28581.331507235074</v>
          </cell>
        </row>
        <row r="532">
          <cell r="A532">
            <v>1710.08</v>
          </cell>
          <cell r="B532" t="str">
            <v>Anchor bolts weight &gt;20Kg</v>
          </cell>
          <cell r="C532" t="str">
            <v>kg</v>
          </cell>
          <cell r="D532">
            <v>0.2</v>
          </cell>
          <cell r="E532">
            <v>4600.4045602605856</v>
          </cell>
          <cell r="F532">
            <v>3.62</v>
          </cell>
          <cell r="G532">
            <v>16653.464508143319</v>
          </cell>
          <cell r="H532">
            <v>920.08091205211713</v>
          </cell>
        </row>
        <row r="533">
          <cell r="A533">
            <v>1710.09</v>
          </cell>
          <cell r="B533" t="str">
            <v>Anchor bolt up 20 Kg inst.only</v>
          </cell>
          <cell r="C533" t="str">
            <v>kg</v>
          </cell>
          <cell r="D533">
            <v>0</v>
          </cell>
          <cell r="E533">
            <v>0</v>
          </cell>
          <cell r="F533">
            <v>0</v>
          </cell>
          <cell r="G533">
            <v>0</v>
          </cell>
          <cell r="H533">
            <v>0</v>
          </cell>
        </row>
        <row r="534">
          <cell r="A534">
            <v>1710.1</v>
          </cell>
          <cell r="B534" t="str">
            <v>Anchor bolt over20Kg inst.only</v>
          </cell>
          <cell r="C534" t="str">
            <v>kg</v>
          </cell>
          <cell r="D534">
            <v>0</v>
          </cell>
          <cell r="E534">
            <v>0</v>
          </cell>
          <cell r="F534">
            <v>0</v>
          </cell>
          <cell r="G534">
            <v>0</v>
          </cell>
          <cell r="H534">
            <v>0</v>
          </cell>
        </row>
        <row r="535">
          <cell r="A535">
            <v>1710.11</v>
          </cell>
          <cell r="B535" t="str">
            <v>Sliding plates</v>
          </cell>
          <cell r="C535" t="str">
            <v>kg</v>
          </cell>
          <cell r="D535">
            <v>0.15</v>
          </cell>
          <cell r="E535">
            <v>5667.3140779460509</v>
          </cell>
          <cell r="F535">
            <v>2.84</v>
          </cell>
          <cell r="G535">
            <v>16095.171981366784</v>
          </cell>
          <cell r="H535">
            <v>850.09711169190757</v>
          </cell>
        </row>
        <row r="536">
          <cell r="A536">
            <v>1710.12</v>
          </cell>
          <cell r="B536" t="str">
            <v>Sliding plates inst. only</v>
          </cell>
          <cell r="C536" t="str">
            <v>kg</v>
          </cell>
          <cell r="D536">
            <v>0</v>
          </cell>
          <cell r="E536">
            <v>0</v>
          </cell>
          <cell r="F536">
            <v>0</v>
          </cell>
          <cell r="G536">
            <v>0</v>
          </cell>
          <cell r="H536">
            <v>0</v>
          </cell>
        </row>
        <row r="537">
          <cell r="A537">
            <v>1710.13</v>
          </cell>
          <cell r="B537" t="str">
            <v>Teflon/neoprene bearing/plate</v>
          </cell>
          <cell r="C537" t="str">
            <v>kg</v>
          </cell>
          <cell r="D537">
            <v>0</v>
          </cell>
          <cell r="E537">
            <v>0</v>
          </cell>
          <cell r="F537">
            <v>23.24</v>
          </cell>
          <cell r="G537">
            <v>0</v>
          </cell>
          <cell r="H537">
            <v>0</v>
          </cell>
        </row>
        <row r="538">
          <cell r="A538">
            <v>1710.14</v>
          </cell>
          <cell r="B538" t="str">
            <v>Teflon/neoprene inst. only</v>
          </cell>
          <cell r="C538" t="str">
            <v>kg</v>
          </cell>
          <cell r="D538">
            <v>0.12</v>
          </cell>
          <cell r="E538">
            <v>0</v>
          </cell>
          <cell r="F538">
            <v>2.58</v>
          </cell>
          <cell r="G538">
            <v>0</v>
          </cell>
          <cell r="H538">
            <v>0</v>
          </cell>
        </row>
        <row r="539">
          <cell r="A539">
            <v>1710.15</v>
          </cell>
          <cell r="B539" t="str">
            <v>Steel insert</v>
          </cell>
          <cell r="C539" t="str">
            <v>kg</v>
          </cell>
          <cell r="D539">
            <v>0.15</v>
          </cell>
          <cell r="E539">
            <v>124954.8179721662</v>
          </cell>
          <cell r="F539">
            <v>2.58</v>
          </cell>
          <cell r="G539">
            <v>322383.43036818883</v>
          </cell>
          <cell r="H539">
            <v>18743.22269582493</v>
          </cell>
        </row>
        <row r="540">
          <cell r="A540">
            <v>1710.16</v>
          </cell>
          <cell r="B540" t="str">
            <v>Steel insert inst. only</v>
          </cell>
          <cell r="C540" t="str">
            <v>kg</v>
          </cell>
          <cell r="D540">
            <v>0.15</v>
          </cell>
          <cell r="E540">
            <v>0</v>
          </cell>
          <cell r="F540">
            <v>1.03</v>
          </cell>
          <cell r="G540">
            <v>0</v>
          </cell>
          <cell r="H540">
            <v>0</v>
          </cell>
        </row>
        <row r="541">
          <cell r="A541">
            <v>1710.21</v>
          </cell>
          <cell r="B541" t="str">
            <v>Grout 25mm thk.</v>
          </cell>
          <cell r="C541" t="str">
            <v>sqm</v>
          </cell>
          <cell r="D541">
            <v>0.9</v>
          </cell>
          <cell r="E541">
            <v>2835.461799611222</v>
          </cell>
          <cell r="F541">
            <v>20.66</v>
          </cell>
          <cell r="G541">
            <v>58580.640779967849</v>
          </cell>
          <cell r="H541">
            <v>2551.9156196500999</v>
          </cell>
        </row>
        <row r="542">
          <cell r="A542">
            <v>1710.22</v>
          </cell>
          <cell r="B542" t="str">
            <v>Grout 50mm thk.</v>
          </cell>
          <cell r="C542" t="str">
            <v>sqm</v>
          </cell>
          <cell r="D542">
            <v>0.9</v>
          </cell>
          <cell r="E542">
            <v>0</v>
          </cell>
          <cell r="F542">
            <v>41.32</v>
          </cell>
          <cell r="G542">
            <v>0</v>
          </cell>
          <cell r="H542">
            <v>0</v>
          </cell>
        </row>
        <row r="543">
          <cell r="A543">
            <v>1710.23</v>
          </cell>
          <cell r="B543" t="str">
            <v>Grout &gt;50mm thk.</v>
          </cell>
          <cell r="C543" t="str">
            <v>cum</v>
          </cell>
          <cell r="D543">
            <v>36</v>
          </cell>
          <cell r="E543">
            <v>116.9556724579512</v>
          </cell>
          <cell r="F543">
            <v>981.27</v>
          </cell>
          <cell r="G543">
            <v>114765.09271281377</v>
          </cell>
          <cell r="H543">
            <v>4210.4042084862431</v>
          </cell>
        </row>
        <row r="544">
          <cell r="A544">
            <v>1710.24</v>
          </cell>
          <cell r="B544" t="str">
            <v>Non-shrinking grout 25mm</v>
          </cell>
          <cell r="C544" t="str">
            <v>sqm</v>
          </cell>
          <cell r="D544">
            <v>0.9</v>
          </cell>
          <cell r="E544">
            <v>27.983373289902275</v>
          </cell>
          <cell r="F544">
            <v>41.32</v>
          </cell>
          <cell r="G544">
            <v>1156.2729843387619</v>
          </cell>
          <cell r="H544">
            <v>25.18503596091205</v>
          </cell>
        </row>
        <row r="545">
          <cell r="A545">
            <v>1710.25</v>
          </cell>
          <cell r="B545" t="str">
            <v>Non-shrinking grout 50mm</v>
          </cell>
          <cell r="C545" t="str">
            <v>sqm</v>
          </cell>
          <cell r="D545">
            <v>0.9</v>
          </cell>
          <cell r="E545">
            <v>74.75</v>
          </cell>
          <cell r="F545">
            <v>64.56</v>
          </cell>
          <cell r="G545">
            <v>4825.8599999999997</v>
          </cell>
          <cell r="H545">
            <v>67.275000000000006</v>
          </cell>
        </row>
        <row r="546">
          <cell r="A546">
            <v>1710.26</v>
          </cell>
          <cell r="B546" t="str">
            <v>Non-shrinking grout &gt;50mm</v>
          </cell>
          <cell r="C546" t="str">
            <v>cum</v>
          </cell>
          <cell r="D546">
            <v>36</v>
          </cell>
          <cell r="E546">
            <v>3.3614330405259421</v>
          </cell>
          <cell r="F546">
            <v>1187.8499999999999</v>
          </cell>
          <cell r="G546">
            <v>3992.8782371887401</v>
          </cell>
          <cell r="H546">
            <v>121.01158945893391</v>
          </cell>
        </row>
        <row r="548">
          <cell r="A548">
            <v>1711</v>
          </cell>
          <cell r="B548" t="str">
            <v xml:space="preserve">     FOUNDATION CONCRETE</v>
          </cell>
        </row>
        <row r="549">
          <cell r="A549">
            <v>1711.01</v>
          </cell>
          <cell r="B549" t="str">
            <v>Lean concrete 5cm thk.</v>
          </cell>
          <cell r="C549" t="str">
            <v>sqm</v>
          </cell>
          <cell r="D549">
            <v>0.2</v>
          </cell>
          <cell r="E549">
            <v>150066.38582357165</v>
          </cell>
          <cell r="F549">
            <v>4.6500000000000004</v>
          </cell>
          <cell r="G549">
            <v>697808.69407960819</v>
          </cell>
          <cell r="H549">
            <v>30013.277164714331</v>
          </cell>
        </row>
        <row r="550">
          <cell r="A550">
            <v>1711.02</v>
          </cell>
          <cell r="B550" t="str">
            <v>Lean concrete 10cm thk.</v>
          </cell>
          <cell r="C550" t="str">
            <v>sqm</v>
          </cell>
          <cell r="D550">
            <v>0.2</v>
          </cell>
          <cell r="E550">
            <v>10040.236000000001</v>
          </cell>
          <cell r="F550">
            <v>6.2</v>
          </cell>
          <cell r="G550">
            <v>62249.463200000006</v>
          </cell>
          <cell r="H550">
            <v>2008.0472000000002</v>
          </cell>
        </row>
        <row r="551">
          <cell r="A551">
            <v>1711.03</v>
          </cell>
          <cell r="B551" t="str">
            <v>Lean concrete &gt;10cm thk.</v>
          </cell>
          <cell r="C551" t="str">
            <v>cum</v>
          </cell>
          <cell r="D551">
            <v>1.9</v>
          </cell>
          <cell r="E551">
            <v>0</v>
          </cell>
          <cell r="F551">
            <v>46.48</v>
          </cell>
          <cell r="G551">
            <v>0</v>
          </cell>
          <cell r="H551">
            <v>0</v>
          </cell>
        </row>
        <row r="552">
          <cell r="A552">
            <v>1711.04</v>
          </cell>
          <cell r="B552" t="str">
            <v>L.C. for U/G pipes bedding</v>
          </cell>
          <cell r="C552" t="str">
            <v>cum</v>
          </cell>
          <cell r="D552">
            <v>1.8</v>
          </cell>
          <cell r="E552">
            <v>133.60476808817106</v>
          </cell>
          <cell r="F552">
            <v>46.48</v>
          </cell>
          <cell r="G552">
            <v>6209.9496207381899</v>
          </cell>
          <cell r="H552">
            <v>240.48858255870792</v>
          </cell>
        </row>
        <row r="553">
          <cell r="A553">
            <v>1711.06</v>
          </cell>
          <cell r="B553" t="str">
            <v>Concrete for foundation</v>
          </cell>
          <cell r="C553" t="str">
            <v>cum</v>
          </cell>
          <cell r="D553">
            <v>2</v>
          </cell>
          <cell r="E553">
            <v>29936.189349999997</v>
          </cell>
          <cell r="F553">
            <v>87.8</v>
          </cell>
          <cell r="G553">
            <v>2628397.4249299997</v>
          </cell>
          <cell r="H553">
            <v>59872.378699999994</v>
          </cell>
          <cell r="I553">
            <v>1.2353075170842824</v>
          </cell>
        </row>
        <row r="554">
          <cell r="A554" t="str">
            <v>1711,06A</v>
          </cell>
          <cell r="B554" t="str">
            <v>Found. Concrete minimum 21N/mm2 all included</v>
          </cell>
          <cell r="C554" t="str">
            <v>cum</v>
          </cell>
          <cell r="D554">
            <v>0</v>
          </cell>
          <cell r="E554">
            <v>0</v>
          </cell>
          <cell r="F554">
            <v>258.23</v>
          </cell>
          <cell r="G554">
            <v>0</v>
          </cell>
          <cell r="H554">
            <v>0</v>
          </cell>
        </row>
        <row r="555">
          <cell r="A555" t="str">
            <v>1711,06B</v>
          </cell>
          <cell r="B555" t="str">
            <v>Found. Concrete minimum 25N/mm2 all included</v>
          </cell>
          <cell r="C555" t="str">
            <v>cum</v>
          </cell>
          <cell r="D555">
            <v>0</v>
          </cell>
          <cell r="E555">
            <v>0</v>
          </cell>
          <cell r="F555">
            <v>284.05</v>
          </cell>
          <cell r="G555">
            <v>0</v>
          </cell>
          <cell r="H555">
            <v>0</v>
          </cell>
        </row>
        <row r="556">
          <cell r="A556" t="str">
            <v>1711,06C</v>
          </cell>
          <cell r="B556" t="str">
            <v xml:space="preserve">Variation +/- improved bond reinf.steel </v>
          </cell>
          <cell r="C556" t="str">
            <v>kg</v>
          </cell>
          <cell r="D556">
            <v>0</v>
          </cell>
          <cell r="E556">
            <v>0</v>
          </cell>
          <cell r="F556">
            <v>0.85</v>
          </cell>
          <cell r="G556">
            <v>0</v>
          </cell>
          <cell r="H556">
            <v>0</v>
          </cell>
        </row>
        <row r="557">
          <cell r="A557">
            <v>1711.07</v>
          </cell>
          <cell r="B557" t="str">
            <v>Bitumen coat for foundation</v>
          </cell>
          <cell r="C557" t="str">
            <v>sqm</v>
          </cell>
          <cell r="D557">
            <v>0.3</v>
          </cell>
          <cell r="E557">
            <v>69927.627252858365</v>
          </cell>
          <cell r="F557">
            <v>6.2</v>
          </cell>
          <cell r="G557">
            <v>433551.28896772186</v>
          </cell>
          <cell r="H557">
            <v>20978.288175857509</v>
          </cell>
        </row>
        <row r="558">
          <cell r="A558">
            <v>1711.08</v>
          </cell>
          <cell r="B558" t="str">
            <v>Sleepers type "2"</v>
          </cell>
          <cell r="C558" t="str">
            <v>lm</v>
          </cell>
          <cell r="D558">
            <v>3.5</v>
          </cell>
          <cell r="E558">
            <v>46</v>
          </cell>
          <cell r="F558">
            <v>108.46</v>
          </cell>
          <cell r="G558">
            <v>4989.16</v>
          </cell>
          <cell r="H558">
            <v>161</v>
          </cell>
        </row>
        <row r="559">
          <cell r="A559">
            <v>1711.09</v>
          </cell>
          <cell r="B559" t="str">
            <v>Vertical ladder foundation</v>
          </cell>
          <cell r="C559" t="str">
            <v>u</v>
          </cell>
          <cell r="D559">
            <v>10</v>
          </cell>
          <cell r="E559">
            <v>25.3</v>
          </cell>
          <cell r="F559">
            <v>41.32</v>
          </cell>
          <cell r="G559">
            <v>1045.396</v>
          </cell>
          <cell r="H559">
            <v>253</v>
          </cell>
        </row>
        <row r="560">
          <cell r="A560">
            <v>1711.1</v>
          </cell>
          <cell r="B560" t="str">
            <v>Stairs foundation</v>
          </cell>
          <cell r="C560" t="str">
            <v>u</v>
          </cell>
          <cell r="D560">
            <v>13</v>
          </cell>
          <cell r="E560">
            <v>11.5</v>
          </cell>
          <cell r="F560">
            <v>61.97</v>
          </cell>
          <cell r="G560">
            <v>712.65499999999997</v>
          </cell>
          <cell r="H560">
            <v>149.5</v>
          </cell>
        </row>
        <row r="561">
          <cell r="A561">
            <v>1711.11</v>
          </cell>
          <cell r="B561" t="str">
            <v>Small size fndn(up to0,2cu.m)</v>
          </cell>
          <cell r="C561" t="str">
            <v>u</v>
          </cell>
          <cell r="D561">
            <v>13</v>
          </cell>
          <cell r="E561">
            <v>26.45</v>
          </cell>
          <cell r="F561">
            <v>77.47</v>
          </cell>
          <cell r="G561">
            <v>2049.0814999999998</v>
          </cell>
          <cell r="H561">
            <v>343.85</v>
          </cell>
        </row>
        <row r="562">
          <cell r="A562">
            <v>1711.2</v>
          </cell>
          <cell r="B562" t="str">
            <v>Formwork foundation</v>
          </cell>
          <cell r="C562" t="str">
            <v>sqm</v>
          </cell>
          <cell r="D562">
            <v>0.8</v>
          </cell>
          <cell r="E562">
            <v>74980.969474186844</v>
          </cell>
          <cell r="F562">
            <v>18.079999999999998</v>
          </cell>
          <cell r="G562">
            <v>1355655.9280932981</v>
          </cell>
          <cell r="H562">
            <v>59984.77557934948</v>
          </cell>
        </row>
        <row r="563">
          <cell r="A563">
            <v>1711.21</v>
          </cell>
          <cell r="B563" t="str">
            <v xml:space="preserve">Circular foundations formwork </v>
          </cell>
          <cell r="C563" t="str">
            <v>sqm</v>
          </cell>
          <cell r="D563">
            <v>0.25</v>
          </cell>
          <cell r="E563">
            <v>856.75</v>
          </cell>
          <cell r="F563">
            <v>22.72</v>
          </cell>
          <cell r="G563">
            <v>19465.36</v>
          </cell>
          <cell r="H563">
            <v>214.1875</v>
          </cell>
        </row>
        <row r="566">
          <cell r="A566">
            <v>1712</v>
          </cell>
          <cell r="B566" t="str">
            <v xml:space="preserve">      ELEVATION CONCRETE</v>
          </cell>
          <cell r="D566">
            <v>0</v>
          </cell>
        </row>
        <row r="567">
          <cell r="A567">
            <v>1712.01</v>
          </cell>
          <cell r="B567" t="str">
            <v>Concrete elev. up to 10m</v>
          </cell>
          <cell r="C567" t="str">
            <v>cum</v>
          </cell>
          <cell r="D567">
            <v>2.8</v>
          </cell>
          <cell r="E567">
            <v>5467.6025500000005</v>
          </cell>
          <cell r="F567">
            <v>92.96</v>
          </cell>
          <cell r="G567">
            <v>508268.333048</v>
          </cell>
          <cell r="H567">
            <v>15309.28714</v>
          </cell>
        </row>
        <row r="568">
          <cell r="A568">
            <v>1712.02</v>
          </cell>
          <cell r="B568" t="str">
            <v>Concr.elev.from 10,01to20m</v>
          </cell>
          <cell r="C568" t="str">
            <v>cum</v>
          </cell>
          <cell r="D568">
            <v>3</v>
          </cell>
          <cell r="E568">
            <v>397.9</v>
          </cell>
          <cell r="F568">
            <v>95.54</v>
          </cell>
          <cell r="G568">
            <v>38015.366000000002</v>
          </cell>
          <cell r="H568">
            <v>1193.7</v>
          </cell>
        </row>
        <row r="569">
          <cell r="A569">
            <v>1712.03</v>
          </cell>
          <cell r="B569" t="str">
            <v>Concr.elev.   &gt;20m</v>
          </cell>
          <cell r="C569" t="str">
            <v>cum</v>
          </cell>
          <cell r="D569">
            <v>3.2</v>
          </cell>
          <cell r="E569">
            <v>0</v>
          </cell>
          <cell r="F569">
            <v>98.13</v>
          </cell>
          <cell r="G569">
            <v>0</v>
          </cell>
          <cell r="H569">
            <v>0</v>
          </cell>
        </row>
        <row r="570">
          <cell r="A570" t="str">
            <v>1712,01A</v>
          </cell>
          <cell r="B570" t="str">
            <v>Elevation Concrete minimum 21N/mm2 all included</v>
          </cell>
          <cell r="C570" t="str">
            <v>cum</v>
          </cell>
          <cell r="D570">
            <v>0</v>
          </cell>
          <cell r="E570">
            <v>0</v>
          </cell>
          <cell r="F570">
            <v>325.37</v>
          </cell>
          <cell r="G570">
            <v>0</v>
          </cell>
          <cell r="H570">
            <v>0</v>
          </cell>
        </row>
        <row r="571">
          <cell r="A571" t="str">
            <v>1712,01B</v>
          </cell>
          <cell r="B571" t="str">
            <v>Elevation Concrete minimum 25N/mm2 all included</v>
          </cell>
          <cell r="C571" t="str">
            <v>cum</v>
          </cell>
          <cell r="D571">
            <v>0</v>
          </cell>
          <cell r="E571">
            <v>0</v>
          </cell>
          <cell r="F571">
            <v>351.19</v>
          </cell>
          <cell r="G571">
            <v>0</v>
          </cell>
          <cell r="H571">
            <v>0</v>
          </cell>
        </row>
        <row r="572">
          <cell r="A572" t="str">
            <v>1712,01C</v>
          </cell>
          <cell r="B572" t="str">
            <v>Variation +/- reinf.conc.elevat.</v>
          </cell>
          <cell r="C572" t="str">
            <v>kg</v>
          </cell>
          <cell r="D572">
            <v>0</v>
          </cell>
          <cell r="E572">
            <v>0</v>
          </cell>
          <cell r="F572">
            <v>0.85</v>
          </cell>
          <cell r="G572">
            <v>0</v>
          </cell>
          <cell r="H572">
            <v>0</v>
          </cell>
        </row>
        <row r="573">
          <cell r="A573" t="str">
            <v>1712,01D</v>
          </cell>
          <cell r="B573" t="str">
            <v xml:space="preserve">Conc.Bridge/Box culv. min. 25N/mm2 all included </v>
          </cell>
          <cell r="C573" t="str">
            <v>cum</v>
          </cell>
          <cell r="D573">
            <v>0</v>
          </cell>
          <cell r="E573">
            <v>0</v>
          </cell>
          <cell r="F573">
            <v>361.52</v>
          </cell>
          <cell r="G573">
            <v>0</v>
          </cell>
          <cell r="H573">
            <v>0</v>
          </cell>
        </row>
        <row r="574">
          <cell r="A574">
            <v>1712.1</v>
          </cell>
          <cell r="B574" t="str">
            <v>Floor up to 24cm thk.</v>
          </cell>
          <cell r="C574" t="str">
            <v>sqm/cm</v>
          </cell>
          <cell r="D574">
            <v>0.15</v>
          </cell>
          <cell r="E574">
            <v>0</v>
          </cell>
          <cell r="F574">
            <v>2.58</v>
          </cell>
          <cell r="G574">
            <v>0</v>
          </cell>
          <cell r="H574">
            <v>0</v>
          </cell>
        </row>
        <row r="575">
          <cell r="A575">
            <v>1712.11</v>
          </cell>
          <cell r="B575" t="str">
            <v>Floor from 25 to 36cm thk.</v>
          </cell>
          <cell r="C575" t="str">
            <v>sqm/cm</v>
          </cell>
          <cell r="D575">
            <v>0.15</v>
          </cell>
          <cell r="E575">
            <v>0</v>
          </cell>
          <cell r="F575">
            <v>2.74</v>
          </cell>
          <cell r="G575">
            <v>0</v>
          </cell>
          <cell r="H575">
            <v>0</v>
          </cell>
        </row>
        <row r="576">
          <cell r="A576">
            <v>1712.2</v>
          </cell>
          <cell r="B576" t="str">
            <v>Formwork elev. up to 10m</v>
          </cell>
          <cell r="C576" t="str">
            <v>sqm</v>
          </cell>
          <cell r="D576">
            <v>1.1000000000000001</v>
          </cell>
          <cell r="E576">
            <v>36266.730495495489</v>
          </cell>
          <cell r="F576">
            <v>23.24</v>
          </cell>
          <cell r="G576">
            <v>842838.8167153151</v>
          </cell>
          <cell r="H576">
            <v>39893.403545045039</v>
          </cell>
        </row>
        <row r="577">
          <cell r="A577">
            <v>1712.21</v>
          </cell>
          <cell r="B577" t="str">
            <v>Formwork elev. 10/20m</v>
          </cell>
          <cell r="C577" t="str">
            <v>sqm</v>
          </cell>
          <cell r="D577">
            <v>1.2</v>
          </cell>
          <cell r="E577">
            <v>4289.7299999999996</v>
          </cell>
          <cell r="F577">
            <v>25.82</v>
          </cell>
          <cell r="G577">
            <v>110760.82859999999</v>
          </cell>
          <cell r="H577">
            <v>5147.6759999999995</v>
          </cell>
        </row>
        <row r="578">
          <cell r="A578">
            <v>1712.22</v>
          </cell>
          <cell r="B578" t="str">
            <v>Formwork elev. &gt;20m</v>
          </cell>
          <cell r="C578" t="str">
            <v>sqm</v>
          </cell>
          <cell r="D578">
            <v>1.5</v>
          </cell>
          <cell r="E578">
            <v>0</v>
          </cell>
          <cell r="F578">
            <v>28.41</v>
          </cell>
          <cell r="G578">
            <v>0</v>
          </cell>
          <cell r="H578">
            <v>0</v>
          </cell>
        </row>
        <row r="579">
          <cell r="A579">
            <v>1712.23</v>
          </cell>
          <cell r="B579" t="str">
            <v>Circular formwork el. &lt;10m</v>
          </cell>
          <cell r="C579" t="str">
            <v>sqm</v>
          </cell>
          <cell r="D579">
            <v>0.25</v>
          </cell>
          <cell r="E579">
            <v>619.27499999999998</v>
          </cell>
          <cell r="F579">
            <v>26.34</v>
          </cell>
          <cell r="G579">
            <v>16311.703500000001</v>
          </cell>
          <cell r="H579">
            <v>154.81874999999999</v>
          </cell>
        </row>
        <row r="580">
          <cell r="A580">
            <v>1712.24</v>
          </cell>
          <cell r="B580" t="str">
            <v>Circular formwork el. 10/20m</v>
          </cell>
          <cell r="C580" t="str">
            <v>sqm</v>
          </cell>
          <cell r="D580">
            <v>0.4</v>
          </cell>
          <cell r="E580">
            <v>3552.35</v>
          </cell>
          <cell r="F580">
            <v>31.5</v>
          </cell>
          <cell r="G580">
            <v>111899.02499999999</v>
          </cell>
          <cell r="H580">
            <v>1420.94</v>
          </cell>
        </row>
        <row r="581">
          <cell r="A581">
            <v>1712.25</v>
          </cell>
          <cell r="B581" t="str">
            <v>Circular formwork el. &gt;20m</v>
          </cell>
          <cell r="C581" t="str">
            <v>sqm</v>
          </cell>
          <cell r="D581">
            <v>0.6</v>
          </cell>
          <cell r="E581">
            <v>0</v>
          </cell>
          <cell r="F581">
            <v>36.15</v>
          </cell>
          <cell r="G581">
            <v>0</v>
          </cell>
          <cell r="H581">
            <v>0</v>
          </cell>
        </row>
        <row r="582">
          <cell r="A582">
            <v>1712.26</v>
          </cell>
          <cell r="B582" t="str">
            <v>Fair-faced formwork el. &lt;10m</v>
          </cell>
          <cell r="C582" t="str">
            <v>sqm</v>
          </cell>
          <cell r="D582">
            <v>0.2</v>
          </cell>
          <cell r="E582">
            <v>0</v>
          </cell>
          <cell r="F582">
            <v>5.16</v>
          </cell>
          <cell r="G582">
            <v>0</v>
          </cell>
          <cell r="H582">
            <v>0</v>
          </cell>
        </row>
        <row r="583">
          <cell r="A583">
            <v>1712.27</v>
          </cell>
          <cell r="B583" t="str">
            <v>Fair-faced formwork el.10/20m</v>
          </cell>
          <cell r="C583" t="str">
            <v>sqm</v>
          </cell>
          <cell r="D583">
            <v>0.4</v>
          </cell>
          <cell r="E583">
            <v>0</v>
          </cell>
          <cell r="F583">
            <v>6.2</v>
          </cell>
          <cell r="G583">
            <v>0</v>
          </cell>
          <cell r="H583">
            <v>0</v>
          </cell>
        </row>
        <row r="584">
          <cell r="A584">
            <v>1712.28</v>
          </cell>
          <cell r="B584" t="str">
            <v>Fair-faced formwork el. &gt;20m</v>
          </cell>
          <cell r="C584" t="str">
            <v>sqm</v>
          </cell>
          <cell r="D584">
            <v>0.7</v>
          </cell>
          <cell r="E584">
            <v>0</v>
          </cell>
          <cell r="F584">
            <v>7.75</v>
          </cell>
          <cell r="G584">
            <v>0</v>
          </cell>
          <cell r="H584">
            <v>0</v>
          </cell>
        </row>
        <row r="586">
          <cell r="A586">
            <v>1713</v>
          </cell>
          <cell r="B586" t="str">
            <v>REINFORCED CONCRETE PAVING,ROADS AND YARDS</v>
          </cell>
        </row>
        <row r="587">
          <cell r="A587">
            <v>1713.01</v>
          </cell>
          <cell r="B587" t="str">
            <v>Floor sub-base</v>
          </cell>
          <cell r="C587" t="str">
            <v>cum</v>
          </cell>
          <cell r="D587">
            <v>0.15</v>
          </cell>
          <cell r="E587">
            <v>49037.61</v>
          </cell>
          <cell r="F587">
            <v>11.36</v>
          </cell>
          <cell r="G587">
            <v>557067.24959999998</v>
          </cell>
          <cell r="H587">
            <v>7355.6414999999997</v>
          </cell>
        </row>
        <row r="588">
          <cell r="A588">
            <v>1713.02</v>
          </cell>
          <cell r="B588" t="str">
            <v>Stabilized floor sub-base</v>
          </cell>
          <cell r="C588" t="str">
            <v>cum</v>
          </cell>
          <cell r="D588">
            <v>0.22</v>
          </cell>
          <cell r="E588">
            <v>0</v>
          </cell>
          <cell r="F588">
            <v>9.3000000000000007</v>
          </cell>
          <cell r="G588">
            <v>0</v>
          </cell>
          <cell r="H588">
            <v>0</v>
          </cell>
        </row>
        <row r="589">
          <cell r="A589">
            <v>1713.03</v>
          </cell>
          <cell r="B589" t="str">
            <v>Polyethilene vapor barrier</v>
          </cell>
          <cell r="C589" t="str">
            <v>sqm</v>
          </cell>
          <cell r="D589">
            <v>0.1</v>
          </cell>
          <cell r="E589">
            <v>251618.14590470903</v>
          </cell>
          <cell r="F589">
            <v>2.3199999999999998</v>
          </cell>
          <cell r="G589">
            <v>583754.09849892487</v>
          </cell>
          <cell r="H589">
            <v>25161.814590470905</v>
          </cell>
        </row>
        <row r="590">
          <cell r="A590">
            <v>1713.04</v>
          </cell>
          <cell r="B590" t="str">
            <v>Reinf.concrete paving thk 10cm</v>
          </cell>
          <cell r="C590" t="str">
            <v>sqm</v>
          </cell>
          <cell r="D590">
            <v>0.4</v>
          </cell>
          <cell r="E590">
            <v>14929.76</v>
          </cell>
          <cell r="F590">
            <v>12.91</v>
          </cell>
          <cell r="G590">
            <v>192743.2016</v>
          </cell>
          <cell r="H590">
            <v>5971.9040000000005</v>
          </cell>
        </row>
        <row r="591">
          <cell r="A591">
            <v>1713.05</v>
          </cell>
          <cell r="B591" t="str">
            <v>Reinf.concrete paving thk 15cm</v>
          </cell>
          <cell r="C591" t="str">
            <v>sqm</v>
          </cell>
          <cell r="D591">
            <v>0.5</v>
          </cell>
          <cell r="E591">
            <v>64181.5</v>
          </cell>
          <cell r="F591">
            <v>14.46</v>
          </cell>
          <cell r="G591">
            <v>928064.49</v>
          </cell>
          <cell r="H591">
            <v>32090.75</v>
          </cell>
        </row>
        <row r="592">
          <cell r="A592">
            <v>1713.06</v>
          </cell>
          <cell r="B592" t="str">
            <v>Reinf.concrete paving thk 20cm</v>
          </cell>
          <cell r="C592" t="str">
            <v>sqm</v>
          </cell>
          <cell r="D592">
            <v>0.6</v>
          </cell>
          <cell r="E592">
            <v>83628</v>
          </cell>
          <cell r="F592">
            <v>17.04</v>
          </cell>
          <cell r="G592">
            <v>1425021.12</v>
          </cell>
          <cell r="H592">
            <v>50176.800000000003</v>
          </cell>
        </row>
        <row r="593">
          <cell r="A593">
            <v>1713.07</v>
          </cell>
          <cell r="B593" t="str">
            <v>Fndn above or under paving</v>
          </cell>
          <cell r="C593" t="str">
            <v>cum</v>
          </cell>
          <cell r="D593">
            <v>2.2000000000000002</v>
          </cell>
          <cell r="E593">
            <v>240.35</v>
          </cell>
          <cell r="F593">
            <v>92.96</v>
          </cell>
          <cell r="G593">
            <v>22342.935999999998</v>
          </cell>
          <cell r="H593">
            <v>528.77</v>
          </cell>
        </row>
        <row r="594">
          <cell r="A594">
            <v>1713.08</v>
          </cell>
          <cell r="B594" t="str">
            <v>Reinf.concrete curb</v>
          </cell>
          <cell r="C594" t="str">
            <v>lm</v>
          </cell>
          <cell r="D594">
            <v>0.7</v>
          </cell>
          <cell r="E594">
            <v>4163</v>
          </cell>
          <cell r="F594">
            <v>12.91</v>
          </cell>
          <cell r="G594">
            <v>53744.33</v>
          </cell>
          <cell r="H594">
            <v>2914.1</v>
          </cell>
        </row>
        <row r="595">
          <cell r="A595">
            <v>1713.09</v>
          </cell>
          <cell r="B595" t="str">
            <v>Hardener on paving (dust)</v>
          </cell>
          <cell r="C595" t="str">
            <v>sqm</v>
          </cell>
          <cell r="D595">
            <v>0.15</v>
          </cell>
          <cell r="E595">
            <v>87418.4</v>
          </cell>
          <cell r="F595">
            <v>4.6500000000000004</v>
          </cell>
          <cell r="G595">
            <v>406495.56</v>
          </cell>
          <cell r="H595">
            <v>13112.76</v>
          </cell>
        </row>
        <row r="596">
          <cell r="A596">
            <v>1713.1</v>
          </cell>
          <cell r="B596" t="str">
            <v>Harden. on pav.(dust)inst.only</v>
          </cell>
          <cell r="C596" t="str">
            <v>sqm</v>
          </cell>
          <cell r="D596">
            <v>0</v>
          </cell>
          <cell r="E596">
            <v>0</v>
          </cell>
          <cell r="F596">
            <v>0</v>
          </cell>
          <cell r="G596">
            <v>0</v>
          </cell>
          <cell r="H596">
            <v>0</v>
          </cell>
        </row>
        <row r="597">
          <cell r="A597">
            <v>1713.11</v>
          </cell>
          <cell r="B597" t="str">
            <v>Paving-surface hardener-liquid</v>
          </cell>
          <cell r="C597" t="str">
            <v>sqm</v>
          </cell>
          <cell r="D597">
            <v>0.35</v>
          </cell>
          <cell r="E597">
            <v>0</v>
          </cell>
          <cell r="F597">
            <v>7.75</v>
          </cell>
          <cell r="G597">
            <v>0</v>
          </cell>
          <cell r="H597">
            <v>0</v>
          </cell>
        </row>
        <row r="598">
          <cell r="A598">
            <v>1713.12</v>
          </cell>
          <cell r="B598" t="str">
            <v>Hardener-liquid inst. only</v>
          </cell>
          <cell r="C598" t="str">
            <v>sqm</v>
          </cell>
          <cell r="D598">
            <v>0</v>
          </cell>
          <cell r="E598">
            <v>0</v>
          </cell>
          <cell r="F598">
            <v>0</v>
          </cell>
          <cell r="G598">
            <v>0</v>
          </cell>
          <cell r="H598">
            <v>0</v>
          </cell>
        </row>
        <row r="599">
          <cell r="A599">
            <v>1713.13</v>
          </cell>
          <cell r="B599" t="str">
            <v>Cut joint ( control )</v>
          </cell>
          <cell r="C599" t="str">
            <v>lm</v>
          </cell>
          <cell r="D599">
            <v>0.2</v>
          </cell>
          <cell r="E599">
            <v>32056.623194779266</v>
          </cell>
          <cell r="F599">
            <v>7.75</v>
          </cell>
          <cell r="G599">
            <v>248438.82975953931</v>
          </cell>
          <cell r="H599">
            <v>6411.3246389558535</v>
          </cell>
        </row>
        <row r="600">
          <cell r="A600">
            <v>1713.14</v>
          </cell>
          <cell r="B600" t="str">
            <v>Construction joint</v>
          </cell>
          <cell r="C600" t="str">
            <v>lm</v>
          </cell>
          <cell r="D600">
            <v>0.7</v>
          </cell>
          <cell r="E600">
            <v>36439.273194779264</v>
          </cell>
          <cell r="F600">
            <v>10.33</v>
          </cell>
          <cell r="G600">
            <v>376417.69210206979</v>
          </cell>
          <cell r="H600">
            <v>25507.491236345482</v>
          </cell>
        </row>
        <row r="601">
          <cell r="A601">
            <v>1713.15</v>
          </cell>
          <cell r="B601" t="str">
            <v>Isolation joint</v>
          </cell>
          <cell r="C601" t="str">
            <v>lm</v>
          </cell>
          <cell r="D601">
            <v>0.7</v>
          </cell>
          <cell r="E601">
            <v>17212.165000000001</v>
          </cell>
          <cell r="F601">
            <v>11.36</v>
          </cell>
          <cell r="G601">
            <v>195530.19440000001</v>
          </cell>
          <cell r="H601">
            <v>12048.5155</v>
          </cell>
        </row>
        <row r="602">
          <cell r="A602">
            <v>1713.16</v>
          </cell>
          <cell r="B602" t="str">
            <v>Expansion joint ( contraction )</v>
          </cell>
          <cell r="C602" t="str">
            <v>lm</v>
          </cell>
          <cell r="D602">
            <v>0.7</v>
          </cell>
          <cell r="E602">
            <v>28742.56875609756</v>
          </cell>
          <cell r="F602">
            <v>15.49</v>
          </cell>
          <cell r="G602">
            <v>445222.39003195119</v>
          </cell>
          <cell r="H602">
            <v>20119.798129268293</v>
          </cell>
        </row>
        <row r="603">
          <cell r="A603" t="str">
            <v>1713,04A</v>
          </cell>
          <cell r="B603" t="str">
            <v>Reinf.concrete paving thk 10cm</v>
          </cell>
          <cell r="C603" t="str">
            <v>sqm</v>
          </cell>
          <cell r="D603">
            <v>0</v>
          </cell>
          <cell r="E603">
            <v>0</v>
          </cell>
          <cell r="F603">
            <v>0</v>
          </cell>
          <cell r="G603">
            <v>0</v>
          </cell>
          <cell r="H603">
            <v>0</v>
          </cell>
        </row>
        <row r="604">
          <cell r="A604" t="str">
            <v>1713,05A</v>
          </cell>
          <cell r="B604" t="str">
            <v>Reinf.concrete paving thk 15cm</v>
          </cell>
          <cell r="C604" t="str">
            <v>sqm</v>
          </cell>
          <cell r="D604">
            <v>0</v>
          </cell>
          <cell r="E604">
            <v>0</v>
          </cell>
          <cell r="F604">
            <v>0</v>
          </cell>
          <cell r="G604">
            <v>0</v>
          </cell>
          <cell r="H604">
            <v>0</v>
          </cell>
        </row>
        <row r="605">
          <cell r="A605" t="str">
            <v>1713,06A</v>
          </cell>
          <cell r="B605" t="str">
            <v>Reinf.concrete paving thk 20cm</v>
          </cell>
          <cell r="C605" t="str">
            <v>sqm</v>
          </cell>
          <cell r="D605">
            <v>0</v>
          </cell>
          <cell r="E605">
            <v>0</v>
          </cell>
          <cell r="F605">
            <v>0</v>
          </cell>
          <cell r="G605">
            <v>0</v>
          </cell>
          <cell r="H605">
            <v>0</v>
          </cell>
        </row>
        <row r="607">
          <cell r="A607">
            <v>1714</v>
          </cell>
          <cell r="B607" t="str">
            <v xml:space="preserve"> CIVIL WORKS  RELATED TO UNDERG. PIPE AND CABLES</v>
          </cell>
        </row>
        <row r="608">
          <cell r="A608">
            <v>1714.01</v>
          </cell>
          <cell r="B608" t="str">
            <v>Pit 0,5x0,5 to 0,9x0,9 lm depth max 3,5 lm</v>
          </cell>
          <cell r="C608" t="str">
            <v>cum</v>
          </cell>
          <cell r="D608">
            <v>15</v>
          </cell>
          <cell r="E608">
            <v>288.41137499999996</v>
          </cell>
          <cell r="F608">
            <v>232.41</v>
          </cell>
          <cell r="G608">
            <v>67029.687663749995</v>
          </cell>
          <cell r="H608">
            <v>4326.1706249999997</v>
          </cell>
        </row>
        <row r="609">
          <cell r="A609">
            <v>1714.02</v>
          </cell>
          <cell r="B609" t="str">
            <v>Pit 0,91x0,91 to 1,5x1,5 lm depth max 4,0 lm</v>
          </cell>
          <cell r="C609" t="str">
            <v>cum</v>
          </cell>
          <cell r="D609">
            <v>14</v>
          </cell>
          <cell r="E609">
            <v>591.4036000000001</v>
          </cell>
          <cell r="F609">
            <v>180.76</v>
          </cell>
          <cell r="G609">
            <v>106902.11473600002</v>
          </cell>
          <cell r="H609">
            <v>8279.6504000000023</v>
          </cell>
        </row>
        <row r="610">
          <cell r="A610">
            <v>1714.03</v>
          </cell>
          <cell r="B610" t="str">
            <v>Pit for cables 1,5x1,5 lm depth max 3,0 lm</v>
          </cell>
          <cell r="C610" t="str">
            <v>cum</v>
          </cell>
          <cell r="D610">
            <v>16</v>
          </cell>
          <cell r="E610">
            <v>17.135000000000002</v>
          </cell>
          <cell r="F610">
            <v>196.25</v>
          </cell>
          <cell r="G610">
            <v>3362.7437500000001</v>
          </cell>
          <cell r="H610">
            <v>274.16000000000003</v>
          </cell>
        </row>
        <row r="611">
          <cell r="A611">
            <v>1714.04</v>
          </cell>
          <cell r="B611" t="str">
            <v>Fire trap pit 2x1,2x1,2 lm depth max 3,5 lm</v>
          </cell>
          <cell r="C611" t="str">
            <v>cum</v>
          </cell>
          <cell r="D611">
            <v>16</v>
          </cell>
          <cell r="E611">
            <v>100.55025000000001</v>
          </cell>
          <cell r="F611">
            <v>180.76</v>
          </cell>
          <cell r="G611">
            <v>18175.463189999999</v>
          </cell>
          <cell r="H611">
            <v>1608.8040000000001</v>
          </cell>
        </row>
        <row r="612">
          <cell r="A612">
            <v>1714.05</v>
          </cell>
          <cell r="B612" t="str">
            <v>Sanitary pit 0,9x0,9 lm depth max 3,5 lm</v>
          </cell>
          <cell r="C612" t="str">
            <v>cum</v>
          </cell>
          <cell r="D612">
            <v>15</v>
          </cell>
          <cell r="E612">
            <v>62.191999999999993</v>
          </cell>
          <cell r="F612">
            <v>185.92</v>
          </cell>
          <cell r="G612">
            <v>11562.736639999997</v>
          </cell>
          <cell r="H612">
            <v>932.88</v>
          </cell>
        </row>
        <row r="613">
          <cell r="A613">
            <v>1714.06</v>
          </cell>
          <cell r="B613" t="str">
            <v>Cast in situ  Septic-tank</v>
          </cell>
          <cell r="C613" t="str">
            <v>u</v>
          </cell>
          <cell r="D613">
            <v>0</v>
          </cell>
          <cell r="E613">
            <v>0</v>
          </cell>
          <cell r="F613">
            <v>0</v>
          </cell>
          <cell r="G613">
            <v>0</v>
          </cell>
          <cell r="H613">
            <v>0</v>
          </cell>
        </row>
        <row r="614">
          <cell r="A614">
            <v>1714.07</v>
          </cell>
          <cell r="B614" t="str">
            <v>Prefabricated septic-tank</v>
          </cell>
          <cell r="C614" t="str">
            <v>u</v>
          </cell>
          <cell r="D614">
            <v>150</v>
          </cell>
          <cell r="E614">
            <v>0</v>
          </cell>
          <cell r="F614">
            <v>1807.6</v>
          </cell>
          <cell r="G614">
            <v>0</v>
          </cell>
          <cell r="H614">
            <v>0</v>
          </cell>
        </row>
        <row r="615">
          <cell r="A615">
            <v>1714.08</v>
          </cell>
          <cell r="B615" t="str">
            <v>Supply of cast iron cover</v>
          </cell>
          <cell r="C615" t="str">
            <v>kg</v>
          </cell>
          <cell r="D615">
            <v>7.0000000000000007E-2</v>
          </cell>
          <cell r="E615">
            <v>27278</v>
          </cell>
          <cell r="F615">
            <v>1.58</v>
          </cell>
          <cell r="G615">
            <v>43099.24</v>
          </cell>
          <cell r="H615">
            <v>1909.46</v>
          </cell>
        </row>
        <row r="616">
          <cell r="A616">
            <v>1714.09</v>
          </cell>
          <cell r="B616" t="str">
            <v>Laying of cast-iron cover</v>
          </cell>
          <cell r="C616" t="str">
            <v>kg</v>
          </cell>
          <cell r="D616" t="str">
            <v xml:space="preserve">    Incl. above</v>
          </cell>
          <cell r="E616">
            <v>27278</v>
          </cell>
          <cell r="F616">
            <v>0</v>
          </cell>
          <cell r="G616">
            <v>0</v>
          </cell>
          <cell r="H616">
            <v>0</v>
          </cell>
        </row>
        <row r="617">
          <cell r="A617">
            <v>1714.1</v>
          </cell>
          <cell r="B617" t="str">
            <v>Galvanized grating cover</v>
          </cell>
          <cell r="C617" t="str">
            <v>kg</v>
          </cell>
          <cell r="D617">
            <v>0.1</v>
          </cell>
          <cell r="E617">
            <v>99323.498618784535</v>
          </cell>
          <cell r="F617">
            <v>2.58</v>
          </cell>
          <cell r="G617">
            <v>256254.62643646411</v>
          </cell>
          <cell r="H617">
            <v>9932.3498618784542</v>
          </cell>
        </row>
        <row r="618">
          <cell r="A618">
            <v>1714.11</v>
          </cell>
          <cell r="B618" t="str">
            <v>Galv.grat.cover inst. only</v>
          </cell>
          <cell r="C618" t="str">
            <v>kg</v>
          </cell>
          <cell r="D618">
            <v>0</v>
          </cell>
          <cell r="E618">
            <v>0</v>
          </cell>
          <cell r="F618">
            <v>0</v>
          </cell>
          <cell r="G618">
            <v>0</v>
          </cell>
          <cell r="H618">
            <v>0</v>
          </cell>
        </row>
        <row r="619">
          <cell r="A619">
            <v>1714.12</v>
          </cell>
          <cell r="B619" t="str">
            <v>Checkered plate cover</v>
          </cell>
          <cell r="C619" t="str">
            <v>kg</v>
          </cell>
          <cell r="D619">
            <v>0.08</v>
          </cell>
          <cell r="E619">
            <v>41459.57</v>
          </cell>
          <cell r="F619">
            <v>2.0699999999999998</v>
          </cell>
          <cell r="G619">
            <v>85821.309899999993</v>
          </cell>
          <cell r="H619">
            <v>3316.7656000000002</v>
          </cell>
        </row>
        <row r="620">
          <cell r="A620">
            <v>1714.13</v>
          </cell>
          <cell r="B620" t="str">
            <v>Check.pl.cover inst. only</v>
          </cell>
          <cell r="C620" t="str">
            <v>kg</v>
          </cell>
          <cell r="D620">
            <v>0</v>
          </cell>
          <cell r="E620">
            <v>0</v>
          </cell>
          <cell r="F620">
            <v>0</v>
          </cell>
          <cell r="G620">
            <v>0</v>
          </cell>
          <cell r="H620">
            <v>0</v>
          </cell>
        </row>
        <row r="621">
          <cell r="A621">
            <v>1714.14</v>
          </cell>
          <cell r="B621" t="str">
            <v>Steel frame</v>
          </cell>
          <cell r="C621" t="str">
            <v>kg</v>
          </cell>
          <cell r="D621">
            <v>0.15</v>
          </cell>
          <cell r="E621">
            <v>4195.5450000000001</v>
          </cell>
          <cell r="F621">
            <v>3.1</v>
          </cell>
          <cell r="G621">
            <v>13006.1895</v>
          </cell>
          <cell r="H621">
            <v>629.33174999999994</v>
          </cell>
        </row>
        <row r="622">
          <cell r="A622">
            <v>1714.15</v>
          </cell>
          <cell r="B622" t="str">
            <v>Steel frame inst. only</v>
          </cell>
          <cell r="C622" t="str">
            <v>kg</v>
          </cell>
          <cell r="D622">
            <v>0</v>
          </cell>
          <cell r="E622">
            <v>0</v>
          </cell>
          <cell r="F622">
            <v>0</v>
          </cell>
          <cell r="G622">
            <v>0</v>
          </cell>
          <cell r="H622">
            <v>0</v>
          </cell>
        </row>
        <row r="623">
          <cell r="A623">
            <v>1714.2</v>
          </cell>
          <cell r="B623" t="str">
            <v>Concrete  anchor blocks</v>
          </cell>
          <cell r="C623" t="str">
            <v>cum</v>
          </cell>
          <cell r="D623">
            <v>2</v>
          </cell>
          <cell r="E623">
            <v>276</v>
          </cell>
          <cell r="F623">
            <v>49.06</v>
          </cell>
          <cell r="G623">
            <v>13540.56</v>
          </cell>
          <cell r="H623">
            <v>552</v>
          </cell>
        </row>
        <row r="624">
          <cell r="A624">
            <v>1714.21</v>
          </cell>
          <cell r="B624" t="str">
            <v>Bedding of"bonna"pipes</v>
          </cell>
          <cell r="C624" t="str">
            <v>cum</v>
          </cell>
          <cell r="D624">
            <v>0</v>
          </cell>
          <cell r="E624">
            <v>0</v>
          </cell>
          <cell r="F624">
            <v>0</v>
          </cell>
          <cell r="G624">
            <v>0</v>
          </cell>
          <cell r="H624">
            <v>0</v>
          </cell>
        </row>
        <row r="625">
          <cell r="A625">
            <v>1714.22</v>
          </cell>
          <cell r="B625" t="str">
            <v>Duct bank with PVC pipes</v>
          </cell>
          <cell r="C625" t="str">
            <v>cum</v>
          </cell>
          <cell r="D625">
            <v>1.8</v>
          </cell>
          <cell r="E625">
            <v>1029.135</v>
          </cell>
          <cell r="F625">
            <v>134.28</v>
          </cell>
          <cell r="G625">
            <v>138192.24780000001</v>
          </cell>
          <cell r="H625">
            <v>1852.443</v>
          </cell>
        </row>
        <row r="626">
          <cell r="A626">
            <v>1714.23</v>
          </cell>
          <cell r="B626" t="str">
            <v>Dukt bank w/ galv.steel pipes</v>
          </cell>
          <cell r="C626" t="str">
            <v>cum</v>
          </cell>
          <cell r="D626">
            <v>0</v>
          </cell>
          <cell r="E626">
            <v>0</v>
          </cell>
          <cell r="F626">
            <v>0</v>
          </cell>
          <cell r="G626">
            <v>0</v>
          </cell>
          <cell r="H626">
            <v>0</v>
          </cell>
        </row>
        <row r="627">
          <cell r="A627">
            <v>1714.24</v>
          </cell>
          <cell r="B627" t="str">
            <v>Supply   PVC conduit  pipes dia.110 to 160 mm ( Erection already included in item 1714,22)</v>
          </cell>
          <cell r="C627" t="str">
            <v>lm</v>
          </cell>
          <cell r="D627">
            <v>0.3</v>
          </cell>
          <cell r="E627">
            <v>20215.849999999999</v>
          </cell>
          <cell r="F627">
            <v>6.2</v>
          </cell>
          <cell r="G627">
            <v>125338.27</v>
          </cell>
          <cell r="H627">
            <v>6064.7549999999992</v>
          </cell>
        </row>
        <row r="628">
          <cell r="A628">
            <v>1714.25</v>
          </cell>
          <cell r="B628" t="str">
            <v>Red coloured lean concrete</v>
          </cell>
          <cell r="C628" t="str">
            <v>sqm</v>
          </cell>
          <cell r="D628">
            <v>2</v>
          </cell>
          <cell r="E628">
            <v>7516.0549999999994</v>
          </cell>
          <cell r="F628">
            <v>4.6500000000000004</v>
          </cell>
          <cell r="G628">
            <v>34949.655749999998</v>
          </cell>
          <cell r="H628">
            <v>15032.11</v>
          </cell>
        </row>
        <row r="629">
          <cell r="A629">
            <v>1714.26</v>
          </cell>
          <cell r="B629" t="str">
            <v>Earth ditch slope lining 8 cm thk conc.slab</v>
          </cell>
          <cell r="C629" t="str">
            <v>sqm</v>
          </cell>
          <cell r="D629">
            <v>0.4</v>
          </cell>
          <cell r="E629">
            <v>0</v>
          </cell>
          <cell r="F629">
            <v>8.7799999999999994</v>
          </cell>
          <cell r="G629">
            <v>0</v>
          </cell>
          <cell r="H629">
            <v>0</v>
          </cell>
        </row>
        <row r="630">
          <cell r="A630" t="str">
            <v>1714,31A</v>
          </cell>
          <cell r="B630" t="str">
            <v>Elect.cable trench type "1" ST 1400.16</v>
          </cell>
          <cell r="C630" t="str">
            <v>cum</v>
          </cell>
          <cell r="D630">
            <v>0</v>
          </cell>
          <cell r="E630">
            <v>0</v>
          </cell>
          <cell r="F630">
            <v>43.9</v>
          </cell>
          <cell r="G630">
            <v>0</v>
          </cell>
          <cell r="H630">
            <v>0</v>
          </cell>
        </row>
        <row r="631">
          <cell r="A631" t="str">
            <v>1714,32A</v>
          </cell>
          <cell r="B631" t="str">
            <v>Elect.cable trench type "2" ST 1400.16</v>
          </cell>
          <cell r="C631" t="str">
            <v>cum</v>
          </cell>
          <cell r="D631">
            <v>0</v>
          </cell>
          <cell r="E631">
            <v>0</v>
          </cell>
          <cell r="F631">
            <v>41.32</v>
          </cell>
          <cell r="G631">
            <v>0</v>
          </cell>
          <cell r="H631">
            <v>0</v>
          </cell>
        </row>
        <row r="632">
          <cell r="A632" t="str">
            <v>1714,33A</v>
          </cell>
          <cell r="B632" t="str">
            <v>Elect.cable trench w/walls type "3" ST 1400.16</v>
          </cell>
          <cell r="C632" t="str">
            <v>cum</v>
          </cell>
          <cell r="D632">
            <v>0</v>
          </cell>
          <cell r="E632">
            <v>0</v>
          </cell>
          <cell r="F632">
            <v>0</v>
          </cell>
          <cell r="G632">
            <v>0</v>
          </cell>
          <cell r="H632">
            <v>0</v>
          </cell>
        </row>
        <row r="633">
          <cell r="A633" t="str">
            <v>1714,34A</v>
          </cell>
          <cell r="B633" t="str">
            <v>Supply and casting ligt.pole ST 1400.28 type "D1"</v>
          </cell>
          <cell r="C633" t="str">
            <v>u</v>
          </cell>
          <cell r="D633">
            <v>0</v>
          </cell>
          <cell r="E633">
            <v>0</v>
          </cell>
          <cell r="F633">
            <v>0</v>
          </cell>
          <cell r="G633">
            <v>0</v>
          </cell>
          <cell r="H633">
            <v>0</v>
          </cell>
        </row>
        <row r="634">
          <cell r="A634" t="str">
            <v>1714,35A</v>
          </cell>
          <cell r="B634" t="str">
            <v>Elect.cable trench sand &amp; brick ST 1400.16</v>
          </cell>
          <cell r="C634" t="str">
            <v>lm</v>
          </cell>
          <cell r="D634">
            <v>0</v>
          </cell>
          <cell r="E634">
            <v>0</v>
          </cell>
          <cell r="F634">
            <v>0</v>
          </cell>
          <cell r="G634">
            <v>0</v>
          </cell>
          <cell r="H634">
            <v>0</v>
          </cell>
        </row>
        <row r="635">
          <cell r="A635" t="str">
            <v>1714,36A</v>
          </cell>
          <cell r="B635" t="str">
            <v>Grounding trench all included ST 1400.16</v>
          </cell>
          <cell r="C635" t="str">
            <v>lm</v>
          </cell>
          <cell r="D635">
            <v>0</v>
          </cell>
          <cell r="E635">
            <v>0</v>
          </cell>
          <cell r="F635">
            <v>0</v>
          </cell>
          <cell r="G635">
            <v>0</v>
          </cell>
          <cell r="H635">
            <v>0</v>
          </cell>
        </row>
        <row r="636">
          <cell r="A636" t="str">
            <v>1714,37A</v>
          </cell>
          <cell r="B636" t="str">
            <v>Cathodic protec. trench all included ST 1400.16</v>
          </cell>
          <cell r="C636" t="str">
            <v>lm</v>
          </cell>
          <cell r="D636">
            <v>0</v>
          </cell>
          <cell r="E636">
            <v>0</v>
          </cell>
          <cell r="F636">
            <v>0</v>
          </cell>
          <cell r="G636">
            <v>0</v>
          </cell>
          <cell r="H636">
            <v>0</v>
          </cell>
        </row>
        <row r="637">
          <cell r="A637" t="str">
            <v>1714,38A</v>
          </cell>
          <cell r="B637" t="str">
            <v>Anode  protec. trench all included ST 1400.16</v>
          </cell>
          <cell r="C637" t="str">
            <v>u</v>
          </cell>
          <cell r="D637">
            <v>0</v>
          </cell>
          <cell r="E637">
            <v>0</v>
          </cell>
          <cell r="F637">
            <v>0</v>
          </cell>
          <cell r="G637">
            <v>0</v>
          </cell>
          <cell r="H637">
            <v>0</v>
          </cell>
        </row>
        <row r="638">
          <cell r="A638" t="str">
            <v>1714,39A</v>
          </cell>
          <cell r="B638" t="str">
            <v>Duct bank with cond. Pipes ST 1400.16 3/4</v>
          </cell>
          <cell r="C638" t="str">
            <v>cum</v>
          </cell>
          <cell r="D638">
            <v>0</v>
          </cell>
          <cell r="E638">
            <v>0</v>
          </cell>
          <cell r="F638">
            <v>180.76</v>
          </cell>
          <cell r="G638">
            <v>0</v>
          </cell>
          <cell r="H638">
            <v>0</v>
          </cell>
        </row>
        <row r="640">
          <cell r="A640">
            <v>1717</v>
          </cell>
          <cell r="B640" t="str">
            <v>CONCRETE BASINS</v>
          </cell>
        </row>
        <row r="641">
          <cell r="A641">
            <v>1717.01</v>
          </cell>
          <cell r="B641" t="str">
            <v>Concrete for basin foundation</v>
          </cell>
          <cell r="C641" t="str">
            <v>cum</v>
          </cell>
          <cell r="D641">
            <v>0</v>
          </cell>
          <cell r="E641">
            <v>0</v>
          </cell>
          <cell r="F641">
            <v>0</v>
          </cell>
          <cell r="G641">
            <v>0</v>
          </cell>
          <cell r="H641">
            <v>0</v>
          </cell>
        </row>
        <row r="642">
          <cell r="A642">
            <v>1717.02</v>
          </cell>
          <cell r="B642" t="str">
            <v>Concrete for basin elevation</v>
          </cell>
          <cell r="C642" t="str">
            <v>cum</v>
          </cell>
          <cell r="D642">
            <v>0</v>
          </cell>
          <cell r="E642">
            <v>0</v>
          </cell>
          <cell r="F642">
            <v>0</v>
          </cell>
          <cell r="G642">
            <v>0</v>
          </cell>
          <cell r="H642">
            <v>0</v>
          </cell>
        </row>
        <row r="643">
          <cell r="A643" t="str">
            <v>1717,01A</v>
          </cell>
          <cell r="B643" t="str">
            <v>Conc. Basin  28 N/mm2  H &lt; 6,0 lm all included</v>
          </cell>
          <cell r="C643" t="str">
            <v>cum</v>
          </cell>
          <cell r="D643">
            <v>0</v>
          </cell>
          <cell r="E643">
            <v>0</v>
          </cell>
          <cell r="F643">
            <v>387.34</v>
          </cell>
          <cell r="G643">
            <v>0</v>
          </cell>
          <cell r="H643">
            <v>0</v>
          </cell>
        </row>
        <row r="644">
          <cell r="A644" t="str">
            <v>1717,01B</v>
          </cell>
          <cell r="B644" t="str">
            <v>Variation +/- reinf.conc. Basin</v>
          </cell>
          <cell r="C644" t="str">
            <v>kg</v>
          </cell>
          <cell r="D644">
            <v>0</v>
          </cell>
          <cell r="E644">
            <v>0</v>
          </cell>
          <cell r="F644">
            <v>0</v>
          </cell>
          <cell r="G644">
            <v>0</v>
          </cell>
          <cell r="H644">
            <v>0</v>
          </cell>
        </row>
        <row r="645">
          <cell r="A645">
            <v>1717.03</v>
          </cell>
          <cell r="B645" t="str">
            <v>PVC water-stop: 20cm wide</v>
          </cell>
          <cell r="C645" t="str">
            <v>lm</v>
          </cell>
          <cell r="D645">
            <v>0.8</v>
          </cell>
          <cell r="E645">
            <v>32.200000000000003</v>
          </cell>
          <cell r="F645">
            <v>10.33</v>
          </cell>
          <cell r="G645">
            <v>332.62600000000003</v>
          </cell>
          <cell r="H645">
            <v>25.76</v>
          </cell>
        </row>
        <row r="646">
          <cell r="A646">
            <v>1717.04</v>
          </cell>
          <cell r="B646" t="str">
            <v>PVC water-stop: 30cm wide</v>
          </cell>
          <cell r="C646" t="str">
            <v>lm</v>
          </cell>
          <cell r="D646">
            <v>1</v>
          </cell>
          <cell r="E646">
            <v>1796.3</v>
          </cell>
          <cell r="F646">
            <v>12.91</v>
          </cell>
          <cell r="G646">
            <v>23190.233</v>
          </cell>
          <cell r="H646">
            <v>1796.3</v>
          </cell>
        </row>
        <row r="647">
          <cell r="A647">
            <v>1717.05</v>
          </cell>
          <cell r="B647" t="str">
            <v>PVCwater stop:20cmwide-oneside</v>
          </cell>
          <cell r="C647" t="str">
            <v>lm</v>
          </cell>
          <cell r="D647">
            <v>0</v>
          </cell>
          <cell r="E647">
            <v>0</v>
          </cell>
          <cell r="F647">
            <v>0</v>
          </cell>
          <cell r="G647">
            <v>0</v>
          </cell>
          <cell r="H647">
            <v>0</v>
          </cell>
        </row>
        <row r="648">
          <cell r="A648">
            <v>1717.06</v>
          </cell>
          <cell r="B648" t="str">
            <v>Pvcwater stop:30cmwide-oneside</v>
          </cell>
          <cell r="C648" t="str">
            <v>lm</v>
          </cell>
          <cell r="D648">
            <v>0</v>
          </cell>
          <cell r="E648">
            <v>0</v>
          </cell>
          <cell r="F648">
            <v>0</v>
          </cell>
          <cell r="G648">
            <v>0</v>
          </cell>
          <cell r="H648">
            <v>0</v>
          </cell>
        </row>
        <row r="649">
          <cell r="A649">
            <v>1717.07</v>
          </cell>
          <cell r="B649" t="str">
            <v>Rubber w. stop 20cm</v>
          </cell>
          <cell r="C649" t="str">
            <v>lm</v>
          </cell>
          <cell r="D649">
            <v>0</v>
          </cell>
          <cell r="E649">
            <v>0</v>
          </cell>
          <cell r="F649">
            <v>0</v>
          </cell>
          <cell r="G649">
            <v>0</v>
          </cell>
          <cell r="H649">
            <v>0</v>
          </cell>
        </row>
        <row r="650">
          <cell r="A650">
            <v>1717.08</v>
          </cell>
          <cell r="B650" t="str">
            <v>Rubber w. stop 30cm</v>
          </cell>
          <cell r="C650" t="str">
            <v>lm</v>
          </cell>
          <cell r="D650">
            <v>0</v>
          </cell>
          <cell r="E650">
            <v>0</v>
          </cell>
          <cell r="F650">
            <v>0</v>
          </cell>
          <cell r="G650">
            <v>0</v>
          </cell>
          <cell r="H650">
            <v>0</v>
          </cell>
        </row>
        <row r="651">
          <cell r="A651">
            <v>1717.09</v>
          </cell>
          <cell r="B651" t="str">
            <v>Rubber w. stop 20cm one side</v>
          </cell>
          <cell r="C651" t="str">
            <v>lm</v>
          </cell>
          <cell r="D651">
            <v>0</v>
          </cell>
          <cell r="E651">
            <v>0</v>
          </cell>
          <cell r="F651">
            <v>14.46</v>
          </cell>
          <cell r="G651">
            <v>0</v>
          </cell>
          <cell r="H651">
            <v>0</v>
          </cell>
        </row>
        <row r="652">
          <cell r="A652">
            <v>1717.1</v>
          </cell>
          <cell r="B652" t="str">
            <v>Rubber w. stop 30cm one side</v>
          </cell>
          <cell r="C652" t="str">
            <v>lm</v>
          </cell>
          <cell r="D652">
            <v>0</v>
          </cell>
          <cell r="E652">
            <v>0</v>
          </cell>
          <cell r="F652">
            <v>0</v>
          </cell>
          <cell r="G652">
            <v>0</v>
          </cell>
          <cell r="H652">
            <v>0</v>
          </cell>
        </row>
        <row r="653">
          <cell r="A653">
            <v>1717.11</v>
          </cell>
          <cell r="B653" t="str">
            <v>Water-stop joints  as per KS</v>
          </cell>
          <cell r="C653" t="str">
            <v>lm</v>
          </cell>
          <cell r="D653">
            <v>0</v>
          </cell>
          <cell r="E653">
            <v>0</v>
          </cell>
          <cell r="F653">
            <v>0</v>
          </cell>
          <cell r="G653">
            <v>0</v>
          </cell>
          <cell r="H653">
            <v>0</v>
          </cell>
        </row>
        <row r="654">
          <cell r="A654">
            <v>1717.12</v>
          </cell>
          <cell r="B654" t="str">
            <v>Expansion  joint as per KS</v>
          </cell>
          <cell r="C654" t="str">
            <v>lm</v>
          </cell>
          <cell r="D654">
            <v>0</v>
          </cell>
          <cell r="E654">
            <v>0</v>
          </cell>
          <cell r="F654">
            <v>0</v>
          </cell>
          <cell r="G654">
            <v>0</v>
          </cell>
          <cell r="H654">
            <v>0</v>
          </cell>
        </row>
        <row r="656">
          <cell r="A656">
            <v>1730</v>
          </cell>
          <cell r="B656" t="str">
            <v>PRECAST CONCRETE</v>
          </cell>
        </row>
        <row r="657">
          <cell r="A657" t="str">
            <v>1731,01A</v>
          </cell>
          <cell r="B657" t="str">
            <v>Supply and erect. precast found. of pipe rack</v>
          </cell>
          <cell r="C657" t="str">
            <v>cum</v>
          </cell>
          <cell r="D657">
            <v>0</v>
          </cell>
          <cell r="E657">
            <v>0</v>
          </cell>
          <cell r="F657">
            <v>387.34</v>
          </cell>
          <cell r="G657">
            <v>0</v>
          </cell>
          <cell r="H657">
            <v>0</v>
          </cell>
        </row>
        <row r="658">
          <cell r="A658" t="str">
            <v>1731,02A</v>
          </cell>
          <cell r="B658" t="str">
            <v>Supply and erect. precast column &lt; 0,25 sqm/lm of pipe rack</v>
          </cell>
          <cell r="C658" t="str">
            <v>cum</v>
          </cell>
          <cell r="D658">
            <v>0</v>
          </cell>
          <cell r="E658">
            <v>0</v>
          </cell>
          <cell r="F658">
            <v>454.48</v>
          </cell>
          <cell r="G658">
            <v>0</v>
          </cell>
          <cell r="H658">
            <v>0</v>
          </cell>
        </row>
        <row r="659">
          <cell r="A659" t="str">
            <v>1731,03A</v>
          </cell>
          <cell r="B659" t="str">
            <v>Supply and erect. precast column  0,25 ¸0,40sqm/lm of pipe rack</v>
          </cell>
          <cell r="C659" t="str">
            <v>cum</v>
          </cell>
          <cell r="D659">
            <v>0</v>
          </cell>
          <cell r="E659">
            <v>0</v>
          </cell>
          <cell r="F659">
            <v>428.66</v>
          </cell>
          <cell r="G659">
            <v>0</v>
          </cell>
          <cell r="H659">
            <v>0</v>
          </cell>
        </row>
        <row r="660">
          <cell r="A660" t="str">
            <v>1731,04A</v>
          </cell>
          <cell r="B660" t="str">
            <v>Supply and erect. precast column  0,40 ¸0,50sqm/lm of pipe rack</v>
          </cell>
          <cell r="C660" t="str">
            <v>cum</v>
          </cell>
          <cell r="D660">
            <v>0</v>
          </cell>
          <cell r="E660">
            <v>0</v>
          </cell>
          <cell r="F660">
            <v>413.17</v>
          </cell>
          <cell r="G660">
            <v>0</v>
          </cell>
          <cell r="H660">
            <v>0</v>
          </cell>
        </row>
        <row r="661">
          <cell r="A661" t="str">
            <v>1731,05A</v>
          </cell>
          <cell r="B661" t="str">
            <v>Supply and erect. precast column  0,50 ¸0,60sqm/lm of pipe rack</v>
          </cell>
          <cell r="C661" t="str">
            <v>cum</v>
          </cell>
          <cell r="D661">
            <v>0</v>
          </cell>
          <cell r="E661">
            <v>0</v>
          </cell>
          <cell r="F661">
            <v>408</v>
          </cell>
          <cell r="G661">
            <v>0</v>
          </cell>
          <cell r="H661">
            <v>0</v>
          </cell>
        </row>
        <row r="662">
          <cell r="A662" t="str">
            <v>1731,11A</v>
          </cell>
          <cell r="B662" t="str">
            <v>Supply and erect. precast beam  &lt; 0,15 sqm/lm of pipe rack</v>
          </cell>
          <cell r="C662" t="str">
            <v>cum</v>
          </cell>
          <cell r="D662">
            <v>0</v>
          </cell>
          <cell r="E662">
            <v>0</v>
          </cell>
          <cell r="F662">
            <v>480.3</v>
          </cell>
          <cell r="G662">
            <v>0</v>
          </cell>
          <cell r="H662">
            <v>0</v>
          </cell>
        </row>
        <row r="663">
          <cell r="A663" t="str">
            <v>1731,12A</v>
          </cell>
          <cell r="B663" t="str">
            <v>Supply and erect. precast beam  0,15 ¸0,25  sqm/lm of pipe rack</v>
          </cell>
          <cell r="C663" t="str">
            <v>cum</v>
          </cell>
          <cell r="D663">
            <v>0</v>
          </cell>
          <cell r="E663">
            <v>0</v>
          </cell>
          <cell r="F663">
            <v>464.81</v>
          </cell>
          <cell r="G663">
            <v>0</v>
          </cell>
          <cell r="H663">
            <v>0</v>
          </cell>
        </row>
        <row r="664">
          <cell r="A664" t="str">
            <v>1731,13A</v>
          </cell>
          <cell r="B664" t="str">
            <v>Supply and erect. precast beam  0,25 ¸0,40  sqm/lm of pipe rack</v>
          </cell>
          <cell r="C664" t="str">
            <v>cum</v>
          </cell>
          <cell r="D664">
            <v>0</v>
          </cell>
          <cell r="E664">
            <v>0</v>
          </cell>
          <cell r="F664">
            <v>438.99</v>
          </cell>
          <cell r="G664">
            <v>0</v>
          </cell>
          <cell r="H664">
            <v>0</v>
          </cell>
        </row>
        <row r="665">
          <cell r="A665" t="str">
            <v>1731,14A</v>
          </cell>
          <cell r="B665" t="str">
            <v>Supply and erect. precast beam  0,40 ¸0,50  sqm/lm of pipe rack</v>
          </cell>
          <cell r="C665" t="str">
            <v>cum</v>
          </cell>
          <cell r="D665">
            <v>0</v>
          </cell>
          <cell r="E665">
            <v>0</v>
          </cell>
          <cell r="F665">
            <v>428.66</v>
          </cell>
          <cell r="G665">
            <v>0</v>
          </cell>
          <cell r="H665">
            <v>0</v>
          </cell>
        </row>
        <row r="666">
          <cell r="A666" t="str">
            <v>1731,15A</v>
          </cell>
          <cell r="B666" t="str">
            <v>Supply and erect. precast beam  0,50 ¸0,60  sqm/lm of pipe rack</v>
          </cell>
          <cell r="C666" t="str">
            <v>cum</v>
          </cell>
          <cell r="D666">
            <v>0</v>
          </cell>
          <cell r="E666">
            <v>0</v>
          </cell>
          <cell r="F666">
            <v>418.33</v>
          </cell>
          <cell r="G666">
            <v>0</v>
          </cell>
          <cell r="H666">
            <v>0</v>
          </cell>
        </row>
        <row r="667">
          <cell r="A667" t="str">
            <v>1731,01B</v>
          </cell>
          <cell r="B667" t="str">
            <v>Variation +/- precast conc. reinf. of pipe rack</v>
          </cell>
          <cell r="C667" t="str">
            <v>kg</v>
          </cell>
          <cell r="D667">
            <v>0</v>
          </cell>
          <cell r="E667">
            <v>0</v>
          </cell>
          <cell r="F667">
            <v>0.85</v>
          </cell>
          <cell r="G667">
            <v>0</v>
          </cell>
          <cell r="H667">
            <v>0</v>
          </cell>
        </row>
        <row r="668">
          <cell r="A668" t="str">
            <v>1732,01A</v>
          </cell>
          <cell r="B668" t="str">
            <v>Supply and erect. precast found. of structures</v>
          </cell>
          <cell r="C668" t="str">
            <v>cum</v>
          </cell>
          <cell r="D668">
            <v>0</v>
          </cell>
          <cell r="E668">
            <v>0</v>
          </cell>
          <cell r="F668">
            <v>387.34</v>
          </cell>
          <cell r="G668">
            <v>0</v>
          </cell>
          <cell r="H668">
            <v>0</v>
          </cell>
        </row>
        <row r="669">
          <cell r="A669" t="str">
            <v>1732,02A</v>
          </cell>
          <cell r="B669" t="str">
            <v>Supply and erect. precast column &lt; 0,25 sqm/lm of structures</v>
          </cell>
          <cell r="C669" t="str">
            <v>cum</v>
          </cell>
          <cell r="D669">
            <v>0</v>
          </cell>
          <cell r="E669">
            <v>0</v>
          </cell>
          <cell r="F669">
            <v>454.48</v>
          </cell>
          <cell r="G669">
            <v>0</v>
          </cell>
          <cell r="H669">
            <v>0</v>
          </cell>
        </row>
        <row r="670">
          <cell r="A670" t="str">
            <v>1732,03A</v>
          </cell>
          <cell r="B670" t="str">
            <v>Supply and erect. precast column  0,25 ¸0,40 sqm/lm of structures</v>
          </cell>
          <cell r="C670" t="str">
            <v>cum</v>
          </cell>
          <cell r="D670">
            <v>0</v>
          </cell>
          <cell r="E670">
            <v>0</v>
          </cell>
          <cell r="F670">
            <v>428.66</v>
          </cell>
          <cell r="G670">
            <v>0</v>
          </cell>
          <cell r="H670">
            <v>0</v>
          </cell>
        </row>
        <row r="671">
          <cell r="A671" t="str">
            <v>1732,04A</v>
          </cell>
          <cell r="B671" t="str">
            <v>Supply and erect. precast column  0,40 ¸0,50 sqm/lm of structures</v>
          </cell>
          <cell r="C671" t="str">
            <v>cum</v>
          </cell>
          <cell r="D671">
            <v>0</v>
          </cell>
          <cell r="E671">
            <v>0</v>
          </cell>
          <cell r="F671">
            <v>413.17</v>
          </cell>
          <cell r="G671">
            <v>0</v>
          </cell>
          <cell r="H671">
            <v>0</v>
          </cell>
        </row>
        <row r="672">
          <cell r="A672" t="str">
            <v>1732,05A</v>
          </cell>
          <cell r="B672" t="str">
            <v>Supply and erect. precast column  0,50 ¸0,60 sqm/lm of structures</v>
          </cell>
          <cell r="C672" t="str">
            <v>cum</v>
          </cell>
          <cell r="D672">
            <v>0</v>
          </cell>
          <cell r="E672">
            <v>0</v>
          </cell>
          <cell r="F672">
            <v>408</v>
          </cell>
          <cell r="G672">
            <v>0</v>
          </cell>
          <cell r="H672">
            <v>0</v>
          </cell>
        </row>
        <row r="673">
          <cell r="A673" t="str">
            <v>1732,11A</v>
          </cell>
          <cell r="B673" t="str">
            <v>Supply and erect. precast beam  &lt; 0,15 sqm/lm of structures</v>
          </cell>
          <cell r="C673" t="str">
            <v>cum</v>
          </cell>
          <cell r="D673">
            <v>10</v>
          </cell>
          <cell r="E673">
            <v>103.5</v>
          </cell>
          <cell r="F673">
            <v>480.3</v>
          </cell>
          <cell r="G673">
            <v>49711.05</v>
          </cell>
          <cell r="H673">
            <v>1035</v>
          </cell>
        </row>
        <row r="674">
          <cell r="A674" t="str">
            <v>1732,12A</v>
          </cell>
          <cell r="B674" t="str">
            <v>Supply and erect. precast beam  0,15 ¸0,25  sqm/lm of structures</v>
          </cell>
          <cell r="C674" t="str">
            <v>cum</v>
          </cell>
          <cell r="D674">
            <v>0</v>
          </cell>
          <cell r="E674">
            <v>0</v>
          </cell>
          <cell r="F674">
            <v>464.81</v>
          </cell>
          <cell r="G674">
            <v>0</v>
          </cell>
          <cell r="H674">
            <v>0</v>
          </cell>
        </row>
        <row r="675">
          <cell r="A675" t="str">
            <v>1732,13A</v>
          </cell>
          <cell r="B675" t="str">
            <v>Supply and erect. precast beam  0,25 ¸0,40  sqm/lm of structures</v>
          </cell>
          <cell r="C675" t="str">
            <v>cum</v>
          </cell>
          <cell r="D675">
            <v>0</v>
          </cell>
          <cell r="E675">
            <v>0</v>
          </cell>
          <cell r="F675">
            <v>438.99</v>
          </cell>
          <cell r="G675">
            <v>0</v>
          </cell>
          <cell r="H675">
            <v>0</v>
          </cell>
        </row>
        <row r="676">
          <cell r="A676" t="str">
            <v>1732,14A</v>
          </cell>
          <cell r="B676" t="str">
            <v>Supply and erect. precast beam  0,40 ¸0,50  sqm/lm of structures</v>
          </cell>
          <cell r="C676" t="str">
            <v>cum</v>
          </cell>
          <cell r="D676">
            <v>0</v>
          </cell>
          <cell r="E676">
            <v>0</v>
          </cell>
          <cell r="F676">
            <v>428.66</v>
          </cell>
          <cell r="G676">
            <v>0</v>
          </cell>
          <cell r="H676">
            <v>0</v>
          </cell>
        </row>
        <row r="677">
          <cell r="A677" t="str">
            <v>1732,15A</v>
          </cell>
          <cell r="B677" t="str">
            <v>Supply and erect. precast beam  0,50 ¸0,60  sqm/lm of structures</v>
          </cell>
          <cell r="C677" t="str">
            <v>cum</v>
          </cell>
          <cell r="D677">
            <v>0</v>
          </cell>
          <cell r="E677">
            <v>0</v>
          </cell>
          <cell r="F677">
            <v>418.33</v>
          </cell>
          <cell r="G677">
            <v>0</v>
          </cell>
          <cell r="H677">
            <v>0</v>
          </cell>
        </row>
        <row r="678">
          <cell r="A678" t="str">
            <v>1732,01B</v>
          </cell>
          <cell r="B678" t="str">
            <v>Variation +/- precast conc. reinf. for structures</v>
          </cell>
          <cell r="C678" t="str">
            <v>kg</v>
          </cell>
          <cell r="D678">
            <v>0</v>
          </cell>
          <cell r="E678">
            <v>0</v>
          </cell>
          <cell r="F678">
            <v>0.85</v>
          </cell>
          <cell r="G678">
            <v>0</v>
          </cell>
          <cell r="H678">
            <v>0</v>
          </cell>
        </row>
        <row r="680">
          <cell r="A680">
            <v>1740</v>
          </cell>
          <cell r="B680" t="str">
            <v xml:space="preserve">  FIRE PROOFING CONCRETE</v>
          </cell>
        </row>
        <row r="681">
          <cell r="A681">
            <v>1741.01</v>
          </cell>
          <cell r="B681" t="str">
            <v>Fireproofing for steel structures</v>
          </cell>
          <cell r="C681" t="str">
            <v>cum</v>
          </cell>
          <cell r="D681">
            <v>50</v>
          </cell>
          <cell r="E681">
            <v>184</v>
          </cell>
          <cell r="F681">
            <v>774.69</v>
          </cell>
          <cell r="G681">
            <v>142542.96</v>
          </cell>
          <cell r="H681">
            <v>9200</v>
          </cell>
        </row>
        <row r="682">
          <cell r="A682">
            <v>1741.02</v>
          </cell>
          <cell r="B682" t="str">
            <v>Concrete for int./ext. vessel skirt</v>
          </cell>
          <cell r="C682" t="str">
            <v>cum</v>
          </cell>
          <cell r="D682">
            <v>0</v>
          </cell>
          <cell r="E682">
            <v>0</v>
          </cell>
          <cell r="F682">
            <v>0</v>
          </cell>
          <cell r="G682">
            <v>0</v>
          </cell>
          <cell r="H682">
            <v>0</v>
          </cell>
        </row>
        <row r="683">
          <cell r="A683">
            <v>1741.03</v>
          </cell>
          <cell r="B683" t="str">
            <v>Concrete for vessel bottom</v>
          </cell>
          <cell r="C683" t="str">
            <v>cum</v>
          </cell>
          <cell r="D683">
            <v>55</v>
          </cell>
          <cell r="E683">
            <v>0</v>
          </cell>
          <cell r="F683">
            <v>877.98</v>
          </cell>
          <cell r="G683">
            <v>0</v>
          </cell>
          <cell r="H683">
            <v>0</v>
          </cell>
        </row>
        <row r="684">
          <cell r="A684">
            <v>1741.04</v>
          </cell>
          <cell r="B684" t="str">
            <v>Concrete for skirt-curb</v>
          </cell>
          <cell r="C684" t="str">
            <v>cum</v>
          </cell>
          <cell r="D684">
            <v>14</v>
          </cell>
          <cell r="E684">
            <v>34.5</v>
          </cell>
          <cell r="F684">
            <v>723.04</v>
          </cell>
          <cell r="G684">
            <v>24944.880000000001</v>
          </cell>
          <cell r="H684">
            <v>483</v>
          </cell>
        </row>
        <row r="685">
          <cell r="A685">
            <v>1741.05</v>
          </cell>
          <cell r="B685" t="str">
            <v>Spray.mortar for steel struct.</v>
          </cell>
          <cell r="C685" t="str">
            <v>sqm</v>
          </cell>
          <cell r="D685">
            <v>3</v>
          </cell>
          <cell r="E685">
            <v>0</v>
          </cell>
          <cell r="F685">
            <v>61.97</v>
          </cell>
          <cell r="G685">
            <v>0</v>
          </cell>
          <cell r="H685">
            <v>0</v>
          </cell>
        </row>
        <row r="686">
          <cell r="A686">
            <v>1741.06</v>
          </cell>
          <cell r="B686" t="str">
            <v>Sprayed mortar for int./ext. skirt</v>
          </cell>
          <cell r="C686" t="str">
            <v>sqm</v>
          </cell>
          <cell r="D686">
            <v>2.5</v>
          </cell>
          <cell r="E686">
            <v>517.5</v>
          </cell>
          <cell r="F686">
            <v>51.65</v>
          </cell>
          <cell r="G686">
            <v>26728.875</v>
          </cell>
          <cell r="H686">
            <v>1293.75</v>
          </cell>
        </row>
        <row r="687">
          <cell r="A687">
            <v>1741.07</v>
          </cell>
          <cell r="B687" t="str">
            <v>Sprayed mortar for vessel bott</v>
          </cell>
          <cell r="C687" t="str">
            <v>sqm</v>
          </cell>
          <cell r="D687">
            <v>2.5</v>
          </cell>
          <cell r="E687">
            <v>54.05</v>
          </cell>
          <cell r="F687">
            <v>51.65</v>
          </cell>
          <cell r="G687">
            <v>2791.6824999999999</v>
          </cell>
          <cell r="H687">
            <v>135.125</v>
          </cell>
        </row>
        <row r="688">
          <cell r="A688">
            <v>1741.08</v>
          </cell>
          <cell r="B688" t="str">
            <v>Sprayed mortar for skirt-curb</v>
          </cell>
          <cell r="C688" t="str">
            <v>cum</v>
          </cell>
          <cell r="D688">
            <v>0</v>
          </cell>
          <cell r="E688">
            <v>0</v>
          </cell>
          <cell r="F688">
            <v>0</v>
          </cell>
          <cell r="G688">
            <v>0</v>
          </cell>
          <cell r="H688">
            <v>0</v>
          </cell>
        </row>
        <row r="690">
          <cell r="A690">
            <v>1760</v>
          </cell>
          <cell r="B690" t="str">
            <v>SPECIAL COATING</v>
          </cell>
        </row>
        <row r="691">
          <cell r="A691">
            <v>1761.01</v>
          </cell>
          <cell r="B691" t="str">
            <v>Acid-resistant lining w. tiles</v>
          </cell>
          <cell r="C691" t="str">
            <v>sqm</v>
          </cell>
          <cell r="D691">
            <v>5</v>
          </cell>
          <cell r="E691">
            <v>1127</v>
          </cell>
          <cell r="F691">
            <v>232.41</v>
          </cell>
          <cell r="G691">
            <v>261926.07</v>
          </cell>
          <cell r="H691">
            <v>5635</v>
          </cell>
        </row>
        <row r="692">
          <cell r="A692">
            <v>1762.01</v>
          </cell>
          <cell r="B692" t="str">
            <v>Acid-resistant plaster w.resin</v>
          </cell>
          <cell r="C692" t="str">
            <v>sqm</v>
          </cell>
          <cell r="D692">
            <v>0</v>
          </cell>
          <cell r="E692">
            <v>0</v>
          </cell>
          <cell r="F692">
            <v>0</v>
          </cell>
          <cell r="G692">
            <v>0</v>
          </cell>
          <cell r="H692">
            <v>0</v>
          </cell>
        </row>
        <row r="693">
          <cell r="A693">
            <v>1763.01</v>
          </cell>
          <cell r="B693" t="str">
            <v>Acid-resistant lining w. epoxy</v>
          </cell>
          <cell r="C693" t="str">
            <v>sqm</v>
          </cell>
          <cell r="D693">
            <v>0.5</v>
          </cell>
          <cell r="E693">
            <v>418.46199999999999</v>
          </cell>
          <cell r="F693">
            <v>61.97</v>
          </cell>
          <cell r="G693">
            <v>25932.09014</v>
          </cell>
          <cell r="H693">
            <v>209.23099999999999</v>
          </cell>
        </row>
        <row r="695">
          <cell r="A695">
            <v>1799</v>
          </cell>
          <cell r="B695" t="str">
            <v>ADDITIONAL ITEMS FOR CONCRETE</v>
          </cell>
        </row>
        <row r="696">
          <cell r="A696">
            <v>1799.01</v>
          </cell>
          <cell r="B696" t="str">
            <v>PVC piping diameter  1" ( See  note  "1" Technip STD - 1400 - 28 )</v>
          </cell>
          <cell r="C696" t="str">
            <v>lm</v>
          </cell>
          <cell r="D696">
            <v>0.3</v>
          </cell>
          <cell r="E696">
            <v>209.875</v>
          </cell>
          <cell r="F696">
            <v>5.16</v>
          </cell>
          <cell r="G696">
            <v>1082.9549999999999</v>
          </cell>
          <cell r="H696">
            <v>62.962499999999999</v>
          </cell>
        </row>
        <row r="697">
          <cell r="A697">
            <v>1799.02</v>
          </cell>
          <cell r="B697" t="str">
            <v>Waterproof cement additive</v>
          </cell>
          <cell r="C697" t="str">
            <v>kg</v>
          </cell>
          <cell r="D697">
            <v>0.01</v>
          </cell>
          <cell r="E697">
            <v>34513.368750000001</v>
          </cell>
          <cell r="F697">
            <v>1.55</v>
          </cell>
          <cell r="G697">
            <v>53495.721562500003</v>
          </cell>
          <cell r="H697">
            <v>345.13368750000001</v>
          </cell>
        </row>
        <row r="698">
          <cell r="A698">
            <v>1799.03</v>
          </cell>
          <cell r="B698" t="str">
            <v>Precast concrete covers 10 cm thick</v>
          </cell>
          <cell r="C698" t="str">
            <v>sqm</v>
          </cell>
          <cell r="D698">
            <v>1</v>
          </cell>
          <cell r="E698">
            <v>0</v>
          </cell>
          <cell r="F698">
            <v>20.66</v>
          </cell>
          <cell r="G698">
            <v>0</v>
          </cell>
          <cell r="H698">
            <v>0</v>
          </cell>
        </row>
        <row r="699">
          <cell r="A699">
            <v>1799.04</v>
          </cell>
          <cell r="B699" t="str">
            <v>Precast concrete covers 15 cm thick</v>
          </cell>
          <cell r="C699" t="str">
            <v>sqm</v>
          </cell>
          <cell r="D699">
            <v>1.3</v>
          </cell>
          <cell r="E699">
            <v>3468.4</v>
          </cell>
          <cell r="F699">
            <v>29.95</v>
          </cell>
          <cell r="G699">
            <v>103878.58</v>
          </cell>
          <cell r="H699">
            <v>4508.92</v>
          </cell>
        </row>
        <row r="700">
          <cell r="A700">
            <v>1799.05</v>
          </cell>
          <cell r="B700" t="str">
            <v>Precast concrete covers 20 cm thick</v>
          </cell>
          <cell r="C700" t="str">
            <v>sqm</v>
          </cell>
          <cell r="D700">
            <v>1.5</v>
          </cell>
          <cell r="E700">
            <v>31.395</v>
          </cell>
          <cell r="F700">
            <v>40.28</v>
          </cell>
          <cell r="G700">
            <v>1264.5906</v>
          </cell>
          <cell r="H700">
            <v>47.092500000000001</v>
          </cell>
        </row>
        <row r="701">
          <cell r="A701">
            <v>1799.06</v>
          </cell>
          <cell r="B701" t="str">
            <v>Precast concrete stair steps for dykes ( See Technip STD-1400-23 3/3)</v>
          </cell>
          <cell r="C701" t="str">
            <v>lm</v>
          </cell>
          <cell r="D701">
            <v>4.5</v>
          </cell>
          <cell r="E701">
            <v>25.07</v>
          </cell>
          <cell r="F701">
            <v>103.29</v>
          </cell>
          <cell r="G701">
            <v>2589.4803000000002</v>
          </cell>
          <cell r="H701">
            <v>112.815</v>
          </cell>
        </row>
        <row r="702">
          <cell r="A702">
            <v>1799.07</v>
          </cell>
          <cell r="B702" t="str">
            <v>As item 1714.26 ditches lining 10 cm thk</v>
          </cell>
          <cell r="C702" t="str">
            <v>sqm</v>
          </cell>
          <cell r="D702">
            <v>0.5</v>
          </cell>
          <cell r="E702">
            <v>39274.880499999999</v>
          </cell>
          <cell r="F702">
            <v>11.88</v>
          </cell>
          <cell r="G702">
            <v>466585.58034000004</v>
          </cell>
          <cell r="H702">
            <v>19637.44025</v>
          </cell>
        </row>
        <row r="703">
          <cell r="A703">
            <v>1799.08</v>
          </cell>
          <cell r="B703" t="str">
            <v>Non-shrinking grout 25mm Epoxy Type</v>
          </cell>
          <cell r="C703" t="str">
            <v>sqm</v>
          </cell>
          <cell r="D703">
            <v>0.9</v>
          </cell>
          <cell r="E703">
            <v>0</v>
          </cell>
          <cell r="F703">
            <v>154.94</v>
          </cell>
          <cell r="G703">
            <v>0</v>
          </cell>
          <cell r="H703">
            <v>0</v>
          </cell>
        </row>
        <row r="704">
          <cell r="A704">
            <v>1799.09</v>
          </cell>
          <cell r="B704" t="str">
            <v>Non-shrinking grout 50mm Epoxy Type</v>
          </cell>
          <cell r="C704" t="str">
            <v>sqm</v>
          </cell>
          <cell r="D704">
            <v>0.9</v>
          </cell>
          <cell r="E704">
            <v>89.7</v>
          </cell>
          <cell r="F704">
            <v>258.23</v>
          </cell>
          <cell r="G704">
            <v>23163.231000000003</v>
          </cell>
          <cell r="H704">
            <v>80.73</v>
          </cell>
        </row>
        <row r="705">
          <cell r="A705">
            <v>1799.1</v>
          </cell>
          <cell r="B705" t="str">
            <v>Non-shrinking grout &gt;50mm Epoxy Type</v>
          </cell>
          <cell r="C705" t="str">
            <v>cum</v>
          </cell>
          <cell r="D705">
            <v>36</v>
          </cell>
          <cell r="E705">
            <v>15.683204419889503</v>
          </cell>
          <cell r="F705">
            <v>6197.48</v>
          </cell>
          <cell r="G705">
            <v>97196.345728176791</v>
          </cell>
          <cell r="H705">
            <v>564.59535911602211</v>
          </cell>
        </row>
        <row r="706">
          <cell r="A706">
            <v>1799.11</v>
          </cell>
          <cell r="B706" t="str">
            <v>Hydrants Basements</v>
          </cell>
          <cell r="C706" t="str">
            <v>u</v>
          </cell>
          <cell r="D706">
            <v>3</v>
          </cell>
          <cell r="E706">
            <v>89.7</v>
          </cell>
          <cell r="F706">
            <v>77.47</v>
          </cell>
          <cell r="G706">
            <v>6949.0590000000002</v>
          </cell>
          <cell r="H706">
            <v>269.10000000000002</v>
          </cell>
        </row>
        <row r="707">
          <cell r="A707">
            <v>1799.12</v>
          </cell>
          <cell r="B707" t="str">
            <v>Lance Monitor Basements</v>
          </cell>
          <cell r="C707" t="str">
            <v>u</v>
          </cell>
          <cell r="D707">
            <v>5</v>
          </cell>
          <cell r="E707">
            <v>11.5</v>
          </cell>
          <cell r="F707">
            <v>103.29</v>
          </cell>
          <cell r="G707">
            <v>1187.835</v>
          </cell>
          <cell r="H707">
            <v>57.5</v>
          </cell>
        </row>
        <row r="708">
          <cell r="A708">
            <v>1799.13</v>
          </cell>
          <cell r="B708" t="str">
            <v>Earth Slope Lining 5 cm thick conc.slab</v>
          </cell>
          <cell r="C708" t="str">
            <v>sqm</v>
          </cell>
          <cell r="D708">
            <v>0.4</v>
          </cell>
          <cell r="E708">
            <v>0</v>
          </cell>
          <cell r="F708">
            <v>6.2</v>
          </cell>
          <cell r="G708">
            <v>0</v>
          </cell>
          <cell r="H708">
            <v>0</v>
          </cell>
        </row>
        <row r="709">
          <cell r="A709">
            <v>1799.14</v>
          </cell>
          <cell r="B709" t="str">
            <v>As item 1714.26 dit.lin.Bit.emuls.4kg/sqm</v>
          </cell>
          <cell r="C709" t="str">
            <v>sqm</v>
          </cell>
          <cell r="D709">
            <v>0.06</v>
          </cell>
          <cell r="E709">
            <v>0</v>
          </cell>
          <cell r="F709">
            <v>2.58</v>
          </cell>
          <cell r="G709">
            <v>0</v>
          </cell>
          <cell r="H709">
            <v>0</v>
          </cell>
        </row>
        <row r="710">
          <cell r="A710">
            <v>1799.15</v>
          </cell>
          <cell r="B710" t="str">
            <v>Polystyrene block for hollow fnds.</v>
          </cell>
          <cell r="C710" t="str">
            <v>cum</v>
          </cell>
          <cell r="D710">
            <v>0.35</v>
          </cell>
          <cell r="E710">
            <v>0</v>
          </cell>
          <cell r="F710">
            <v>30.99</v>
          </cell>
          <cell r="G710">
            <v>0</v>
          </cell>
          <cell r="H710">
            <v>0</v>
          </cell>
        </row>
        <row r="711">
          <cell r="A711">
            <v>1799.16</v>
          </cell>
          <cell r="B711" t="str">
            <v>As item 1714.07 but for 30 Peoples</v>
          </cell>
          <cell r="C711" t="str">
            <v>u</v>
          </cell>
          <cell r="D711">
            <v>0</v>
          </cell>
          <cell r="E711">
            <v>0</v>
          </cell>
          <cell r="F711">
            <v>2324.06</v>
          </cell>
          <cell r="G711">
            <v>0</v>
          </cell>
          <cell r="H711">
            <v>0</v>
          </cell>
        </row>
        <row r="712">
          <cell r="A712">
            <v>1799.17</v>
          </cell>
          <cell r="B712" t="str">
            <v>As item 1714.02 but for desander pit</v>
          </cell>
          <cell r="C712" t="str">
            <v>cum</v>
          </cell>
          <cell r="D712">
            <v>15</v>
          </cell>
          <cell r="E712">
            <v>0</v>
          </cell>
          <cell r="F712">
            <v>154.94</v>
          </cell>
          <cell r="G712">
            <v>0</v>
          </cell>
          <cell r="H712">
            <v>0</v>
          </cell>
        </row>
        <row r="713">
          <cell r="A713">
            <v>1799.18</v>
          </cell>
          <cell r="B713" t="str">
            <v>Galvanized steel Guardrail</v>
          </cell>
          <cell r="C713" t="str">
            <v>lm</v>
          </cell>
          <cell r="D713">
            <v>3</v>
          </cell>
          <cell r="E713">
            <v>0</v>
          </cell>
          <cell r="F713">
            <v>36.15</v>
          </cell>
          <cell r="G713">
            <v>0</v>
          </cell>
          <cell r="H713">
            <v>0</v>
          </cell>
        </row>
        <row r="714">
          <cell r="A714">
            <v>1799.19</v>
          </cell>
          <cell r="B714" t="str">
            <v>Sleepers type "1"</v>
          </cell>
          <cell r="C714" t="str">
            <v>lm</v>
          </cell>
          <cell r="D714">
            <v>3.5</v>
          </cell>
          <cell r="E714">
            <v>0</v>
          </cell>
          <cell r="F714">
            <v>77.47</v>
          </cell>
          <cell r="G714">
            <v>0</v>
          </cell>
          <cell r="H714">
            <v>0</v>
          </cell>
        </row>
        <row r="715">
          <cell r="A715">
            <v>1799.2</v>
          </cell>
          <cell r="B715" t="str">
            <v>Sleepers fixed point type</v>
          </cell>
          <cell r="C715" t="str">
            <v>cum</v>
          </cell>
          <cell r="D715">
            <v>8</v>
          </cell>
          <cell r="E715">
            <v>0</v>
          </cell>
          <cell r="F715">
            <v>154.94</v>
          </cell>
          <cell r="G715">
            <v>0</v>
          </cell>
          <cell r="H715">
            <v>0</v>
          </cell>
        </row>
        <row r="716">
          <cell r="A716">
            <v>1799.21</v>
          </cell>
          <cell r="B716" t="str">
            <v>Precast concrete ditch 400 x 300</v>
          </cell>
          <cell r="C716" t="str">
            <v>lm</v>
          </cell>
          <cell r="D716">
            <v>0</v>
          </cell>
          <cell r="E716">
            <v>0</v>
          </cell>
          <cell r="F716">
            <v>0</v>
          </cell>
          <cell r="G716">
            <v>0</v>
          </cell>
          <cell r="H716">
            <v>0</v>
          </cell>
        </row>
        <row r="717">
          <cell r="A717">
            <v>1799.22</v>
          </cell>
          <cell r="B717" t="str">
            <v>Galvanized steel handrails</v>
          </cell>
          <cell r="C717" t="str">
            <v>kg</v>
          </cell>
          <cell r="D717">
            <v>0</v>
          </cell>
          <cell r="E717">
            <v>0</v>
          </cell>
          <cell r="F717">
            <v>2.3199999999999998</v>
          </cell>
          <cell r="G717">
            <v>0</v>
          </cell>
          <cell r="H717">
            <v>0</v>
          </cell>
        </row>
        <row r="718">
          <cell r="A718">
            <v>1799.23</v>
          </cell>
          <cell r="B718" t="str">
            <v>Three Coats of Coal Tar Enamel</v>
          </cell>
          <cell r="C718" t="str">
            <v>sqm</v>
          </cell>
          <cell r="D718">
            <v>0</v>
          </cell>
          <cell r="E718">
            <v>0</v>
          </cell>
          <cell r="F718">
            <v>12.39</v>
          </cell>
          <cell r="G718">
            <v>0</v>
          </cell>
          <cell r="H718">
            <v>0</v>
          </cell>
        </row>
        <row r="719">
          <cell r="A719">
            <v>1799.24</v>
          </cell>
          <cell r="B719" t="str">
            <v>Fireproofing Fire Retardent paint type Decadex</v>
          </cell>
          <cell r="C719" t="str">
            <v>sqm</v>
          </cell>
          <cell r="D719">
            <v>0</v>
          </cell>
          <cell r="E719">
            <v>0</v>
          </cell>
          <cell r="F719">
            <v>0</v>
          </cell>
          <cell r="G719">
            <v>0</v>
          </cell>
          <cell r="H719">
            <v>0</v>
          </cell>
        </row>
        <row r="720">
          <cell r="A720">
            <v>1799.25</v>
          </cell>
          <cell r="B720" t="str">
            <v>Chipping of existing concrete surface</v>
          </cell>
          <cell r="C720" t="str">
            <v>sqm</v>
          </cell>
          <cell r="D720">
            <v>0</v>
          </cell>
          <cell r="E720">
            <v>0</v>
          </cell>
          <cell r="F720">
            <v>30.99</v>
          </cell>
          <cell r="G720">
            <v>0</v>
          </cell>
          <cell r="H720">
            <v>0</v>
          </cell>
        </row>
        <row r="721">
          <cell r="A721">
            <v>1799.26</v>
          </cell>
          <cell r="B721" t="str">
            <v>Sticking epoxy resin on concrete surface</v>
          </cell>
          <cell r="C721" t="str">
            <v>sqm</v>
          </cell>
          <cell r="D721">
            <v>0</v>
          </cell>
          <cell r="E721">
            <v>0</v>
          </cell>
          <cell r="F721">
            <v>10.33</v>
          </cell>
          <cell r="G721">
            <v>0</v>
          </cell>
          <cell r="H721">
            <v>0</v>
          </cell>
        </row>
        <row r="722">
          <cell r="A722">
            <v>1799.27</v>
          </cell>
          <cell r="B722" t="str">
            <v>Injection of mortar Pagel in holes 2"</v>
          </cell>
          <cell r="C722" t="str">
            <v>cum</v>
          </cell>
          <cell r="D722">
            <v>0</v>
          </cell>
          <cell r="E722">
            <v>0</v>
          </cell>
          <cell r="F722">
            <v>2582.2800000000002</v>
          </cell>
          <cell r="G722">
            <v>0</v>
          </cell>
          <cell r="H722">
            <v>0</v>
          </cell>
        </row>
        <row r="723">
          <cell r="A723">
            <v>1799.28</v>
          </cell>
          <cell r="B723" t="str">
            <v xml:space="preserve">Protective waterproof painting on surface of sea water concrete basin </v>
          </cell>
          <cell r="C723" t="str">
            <v>sqm</v>
          </cell>
          <cell r="D723">
            <v>0</v>
          </cell>
          <cell r="E723">
            <v>0</v>
          </cell>
          <cell r="F723">
            <v>0</v>
          </cell>
          <cell r="G723">
            <v>0</v>
          </cell>
          <cell r="H723">
            <v>0</v>
          </cell>
        </row>
        <row r="724">
          <cell r="A724">
            <v>1799.29</v>
          </cell>
          <cell r="B724" t="str">
            <v>Concrete above,sides around existing fnds.</v>
          </cell>
          <cell r="C724" t="str">
            <v>cum</v>
          </cell>
          <cell r="D724">
            <v>0</v>
          </cell>
          <cell r="E724">
            <v>0</v>
          </cell>
          <cell r="F724">
            <v>103.29</v>
          </cell>
          <cell r="G724">
            <v>0</v>
          </cell>
          <cell r="H724">
            <v>0</v>
          </cell>
        </row>
        <row r="725">
          <cell r="A725">
            <v>1799.3</v>
          </cell>
          <cell r="B725" t="str">
            <v xml:space="preserve">Holes diam.30mm leng.30cm dowel 24mm filled Epoxy Resin </v>
          </cell>
          <cell r="C725" t="str">
            <v>lm</v>
          </cell>
          <cell r="D725">
            <v>0</v>
          </cell>
          <cell r="E725">
            <v>0</v>
          </cell>
          <cell r="F725">
            <v>0</v>
          </cell>
          <cell r="G725">
            <v>0</v>
          </cell>
          <cell r="H725">
            <v>0</v>
          </cell>
        </row>
        <row r="726">
          <cell r="A726">
            <v>1799.31</v>
          </cell>
          <cell r="B726" t="str">
            <v>Steel Dowel bars diam. 24 mm Length 70 cm</v>
          </cell>
          <cell r="C726" t="str">
            <v>u</v>
          </cell>
          <cell r="D726">
            <v>0</v>
          </cell>
          <cell r="E726">
            <v>0</v>
          </cell>
          <cell r="F726">
            <v>0</v>
          </cell>
          <cell r="G726">
            <v>0</v>
          </cell>
          <cell r="H726">
            <v>0</v>
          </cell>
        </row>
        <row r="727">
          <cell r="A727">
            <v>1799.32</v>
          </cell>
          <cell r="B727" t="str">
            <v>Formation of anchor bolts pockets</v>
          </cell>
          <cell r="C727" t="str">
            <v>cu.dm.</v>
          </cell>
          <cell r="D727">
            <v>0</v>
          </cell>
          <cell r="E727">
            <v>0</v>
          </cell>
          <cell r="F727">
            <v>5.16</v>
          </cell>
          <cell r="G727">
            <v>0</v>
          </cell>
          <cell r="H727">
            <v>0</v>
          </cell>
        </row>
        <row r="728">
          <cell r="A728">
            <v>1799.33</v>
          </cell>
          <cell r="B728" t="str">
            <v>Injection of mortar Pagel in holes up to 75mm</v>
          </cell>
          <cell r="C728" t="str">
            <v>cum</v>
          </cell>
          <cell r="D728">
            <v>0</v>
          </cell>
          <cell r="E728">
            <v>0</v>
          </cell>
          <cell r="F728">
            <v>2582.2800000000002</v>
          </cell>
          <cell r="G728">
            <v>0</v>
          </cell>
          <cell r="H728">
            <v>0</v>
          </cell>
        </row>
        <row r="729">
          <cell r="A729">
            <v>1799.34</v>
          </cell>
          <cell r="B729" t="str">
            <v>Pulling pit for cables dim.greater than 1,5 x 1,5 depth max 3,0 lm</v>
          </cell>
          <cell r="C729" t="str">
            <v>cum</v>
          </cell>
          <cell r="D729">
            <v>0</v>
          </cell>
          <cell r="E729">
            <v>0</v>
          </cell>
          <cell r="F729">
            <v>206.58</v>
          </cell>
          <cell r="G729">
            <v>0</v>
          </cell>
          <cell r="H729">
            <v>0</v>
          </cell>
        </row>
        <row r="730">
          <cell r="A730">
            <v>1799.35</v>
          </cell>
          <cell r="B730" t="str">
            <v>Galvanized steel conduit 4" for electrical duct bank</v>
          </cell>
          <cell r="C730" t="str">
            <v>lm</v>
          </cell>
          <cell r="D730">
            <v>0.33</v>
          </cell>
          <cell r="E730">
            <v>1634.15</v>
          </cell>
          <cell r="F730">
            <v>0</v>
          </cell>
          <cell r="G730">
            <v>0</v>
          </cell>
          <cell r="H730">
            <v>539.26950000000011</v>
          </cell>
        </row>
        <row r="731">
          <cell r="A731">
            <v>1799.36</v>
          </cell>
          <cell r="B731" t="str">
            <v xml:space="preserve">Slope formation inside pit by cement mortar </v>
          </cell>
          <cell r="C731" t="str">
            <v>cum</v>
          </cell>
          <cell r="D731">
            <v>0</v>
          </cell>
          <cell r="E731">
            <v>0</v>
          </cell>
          <cell r="F731">
            <v>0</v>
          </cell>
          <cell r="G731">
            <v>0</v>
          </cell>
          <cell r="H731">
            <v>0</v>
          </cell>
        </row>
        <row r="732">
          <cell r="A732">
            <v>1799.37</v>
          </cell>
          <cell r="B732" t="str">
            <v>Gravel Fill for transformers oil pit</v>
          </cell>
          <cell r="C732" t="str">
            <v>cum</v>
          </cell>
          <cell r="D732">
            <v>0</v>
          </cell>
          <cell r="E732">
            <v>0</v>
          </cell>
          <cell r="F732">
            <v>23.24</v>
          </cell>
          <cell r="G732">
            <v>0</v>
          </cell>
          <cell r="H732">
            <v>0</v>
          </cell>
        </row>
        <row r="733">
          <cell r="A733">
            <v>1799.38</v>
          </cell>
          <cell r="B733" t="str">
            <v>Sand for filling hollow fnds.</v>
          </cell>
          <cell r="C733" t="str">
            <v>cum</v>
          </cell>
          <cell r="D733">
            <v>0</v>
          </cell>
          <cell r="E733">
            <v>0</v>
          </cell>
          <cell r="F733">
            <v>20.66</v>
          </cell>
          <cell r="G733">
            <v>0</v>
          </cell>
          <cell r="H733">
            <v>0</v>
          </cell>
        </row>
        <row r="734">
          <cell r="A734">
            <v>1799.39</v>
          </cell>
          <cell r="B734" t="str">
            <v>"Lenton" type steel bars connection</v>
          </cell>
          <cell r="C734" t="str">
            <v>u</v>
          </cell>
          <cell r="D734">
            <v>0</v>
          </cell>
          <cell r="E734">
            <v>0</v>
          </cell>
          <cell r="F734">
            <v>0</v>
          </cell>
          <cell r="G734">
            <v>0</v>
          </cell>
          <cell r="H734">
            <v>0</v>
          </cell>
        </row>
        <row r="735">
          <cell r="A735">
            <v>1799.4</v>
          </cell>
          <cell r="B735" t="str">
            <v>Precast concrete ditch according to ST 1400-20 detail 2   W = 1,00 lm</v>
          </cell>
          <cell r="C735" t="str">
            <v>lm</v>
          </cell>
          <cell r="D735">
            <v>0</v>
          </cell>
          <cell r="E735">
            <v>0</v>
          </cell>
          <cell r="F735">
            <v>0</v>
          </cell>
          <cell r="G735">
            <v>0</v>
          </cell>
          <cell r="H735">
            <v>0</v>
          </cell>
        </row>
        <row r="736">
          <cell r="A736">
            <v>1799.41</v>
          </cell>
          <cell r="B736" t="str">
            <v>Precast concrete ditch according to ST 1400-19  sheet 3 of 3 detail 2 A</v>
          </cell>
          <cell r="C736" t="str">
            <v>lm</v>
          </cell>
          <cell r="D736">
            <v>2</v>
          </cell>
          <cell r="E736">
            <v>690</v>
          </cell>
          <cell r="F736">
            <v>25.82</v>
          </cell>
          <cell r="G736">
            <v>17815.8</v>
          </cell>
          <cell r="H736">
            <v>1380</v>
          </cell>
        </row>
        <row r="737">
          <cell r="A737">
            <v>1799.42</v>
          </cell>
          <cell r="B737" t="str">
            <v>Trapezoidal earth ditch reinforced  concrete lining thick 15 cm</v>
          </cell>
          <cell r="C737" t="str">
            <v>sqm</v>
          </cell>
          <cell r="D737">
            <v>0</v>
          </cell>
          <cell r="E737">
            <v>0</v>
          </cell>
          <cell r="F737">
            <v>0</v>
          </cell>
          <cell r="G737">
            <v>0</v>
          </cell>
          <cell r="H737">
            <v>0</v>
          </cell>
        </row>
        <row r="738">
          <cell r="A738">
            <v>1799.43</v>
          </cell>
          <cell r="B738" t="str">
            <v xml:space="preserve">Top protection of Elect. Cables by precast concrete slab 10 cm thick </v>
          </cell>
          <cell r="C738" t="str">
            <v>sqm</v>
          </cell>
          <cell r="D738">
            <v>0</v>
          </cell>
          <cell r="E738">
            <v>0</v>
          </cell>
          <cell r="F738">
            <v>20.66</v>
          </cell>
          <cell r="G738">
            <v>0</v>
          </cell>
          <cell r="H738">
            <v>0</v>
          </cell>
        </row>
        <row r="739">
          <cell r="A739">
            <v>1799.44</v>
          </cell>
          <cell r="B739" t="str">
            <v>Precast reinforced concrete curb side ( ST 1400-20 det."1")</v>
          </cell>
          <cell r="C739" t="str">
            <v>lm</v>
          </cell>
          <cell r="D739">
            <v>0.5</v>
          </cell>
          <cell r="E739">
            <v>1322.5</v>
          </cell>
          <cell r="F739">
            <v>12.91</v>
          </cell>
          <cell r="G739">
            <v>17073.474999999999</v>
          </cell>
          <cell r="H739">
            <v>661.25</v>
          </cell>
        </row>
        <row r="740">
          <cell r="A740">
            <v>1799.45</v>
          </cell>
          <cell r="B740" t="str">
            <v>Cut of existing concrete paving thick max 15 cm</v>
          </cell>
          <cell r="C740" t="str">
            <v>lm</v>
          </cell>
          <cell r="D740">
            <v>0</v>
          </cell>
          <cell r="E740">
            <v>0</v>
          </cell>
          <cell r="F740">
            <v>6.2</v>
          </cell>
          <cell r="G740">
            <v>0</v>
          </cell>
          <cell r="H740">
            <v>0</v>
          </cell>
        </row>
        <row r="741">
          <cell r="A741">
            <v>1799.46</v>
          </cell>
          <cell r="B741" t="str">
            <v>Improved bond reinf.steel epoxy coated</v>
          </cell>
          <cell r="C741" t="str">
            <v>kg</v>
          </cell>
          <cell r="D741">
            <v>0.05</v>
          </cell>
          <cell r="E741">
            <v>916295.85</v>
          </cell>
          <cell r="F741">
            <v>1.47</v>
          </cell>
          <cell r="G741">
            <v>1346954.8994999998</v>
          </cell>
          <cell r="H741">
            <v>45814.792500000003</v>
          </cell>
        </row>
        <row r="742">
          <cell r="A742">
            <v>1799.47</v>
          </cell>
          <cell r="B742" t="str">
            <v>Valve pit dimensions greater than 1,5 x 1,5 h &gt; 2,0 lm</v>
          </cell>
          <cell r="C742" t="str">
            <v>cum</v>
          </cell>
          <cell r="D742">
            <v>0</v>
          </cell>
          <cell r="E742">
            <v>0</v>
          </cell>
          <cell r="F742">
            <v>206.58</v>
          </cell>
          <cell r="G742">
            <v>0</v>
          </cell>
          <cell r="H742">
            <v>0</v>
          </cell>
        </row>
        <row r="743">
          <cell r="A743">
            <v>1799.48</v>
          </cell>
          <cell r="B743" t="str">
            <v>Concrete  Slab top levelling by cement mortar 2 ÷ 3 cm thick</v>
          </cell>
          <cell r="C743" t="str">
            <v>sqm</v>
          </cell>
          <cell r="D743">
            <v>6</v>
          </cell>
          <cell r="E743">
            <v>1100.55</v>
          </cell>
          <cell r="F743">
            <v>18.079999999999998</v>
          </cell>
          <cell r="G743">
            <v>19897.943999999996</v>
          </cell>
          <cell r="H743">
            <v>6603.3</v>
          </cell>
        </row>
        <row r="744">
          <cell r="A744">
            <v>1799.49</v>
          </cell>
          <cell r="B744" t="str">
            <v>Cellular Glass panel under bottom Tank 20 cm thick ( Two  layer )</v>
          </cell>
          <cell r="C744" t="str">
            <v>sqm</v>
          </cell>
          <cell r="D744">
            <v>0.3</v>
          </cell>
          <cell r="E744">
            <v>2202.25</v>
          </cell>
          <cell r="F744">
            <v>131.69999999999999</v>
          </cell>
          <cell r="G744">
            <v>290036.32499999995</v>
          </cell>
          <cell r="H744">
            <v>660.67499999999995</v>
          </cell>
        </row>
        <row r="745">
          <cell r="A745">
            <v>1799.5</v>
          </cell>
          <cell r="B745" t="str">
            <v>Aerated Concrete Ring Curb 0,5 x 0,4 type Y - TONG or similar</v>
          </cell>
          <cell r="C745" t="str">
            <v>cum</v>
          </cell>
          <cell r="D745">
            <v>3.5</v>
          </cell>
          <cell r="E745">
            <v>42.55</v>
          </cell>
          <cell r="F745">
            <v>433.82</v>
          </cell>
          <cell r="G745">
            <v>18459.040999999997</v>
          </cell>
          <cell r="H745">
            <v>148.92500000000001</v>
          </cell>
        </row>
        <row r="746">
          <cell r="A746">
            <v>1799.51</v>
          </cell>
          <cell r="B746" t="str">
            <v>Pit 1,51x1,51 to 2,5x2,5  lm depth max 5,0 lm</v>
          </cell>
          <cell r="C746" t="str">
            <v>cum</v>
          </cell>
          <cell r="D746">
            <v>16</v>
          </cell>
          <cell r="E746">
            <v>350.40959999999995</v>
          </cell>
          <cell r="F746">
            <v>196.25</v>
          </cell>
          <cell r="G746">
            <v>68767.883999999991</v>
          </cell>
          <cell r="H746">
            <v>5606.5535999999993</v>
          </cell>
        </row>
        <row r="747">
          <cell r="A747">
            <v>1799.52</v>
          </cell>
          <cell r="B747" t="str">
            <v>Pit 2,51x2,51 to 3,5x3,5  lm depth max 5,0  lm</v>
          </cell>
          <cell r="C747" t="str">
            <v>cum</v>
          </cell>
          <cell r="D747">
            <v>16</v>
          </cell>
          <cell r="E747">
            <v>114.10875</v>
          </cell>
          <cell r="F747">
            <v>180.76</v>
          </cell>
          <cell r="G747">
            <v>20626.29765</v>
          </cell>
          <cell r="H747">
            <v>1825.74</v>
          </cell>
        </row>
        <row r="748">
          <cell r="A748">
            <v>1799.53</v>
          </cell>
          <cell r="B748" t="str">
            <v>Tie of LARSEEN sheet piles by tension rod and concrete anchor log</v>
          </cell>
          <cell r="C748" t="str">
            <v>u</v>
          </cell>
          <cell r="D748">
            <v>0</v>
          </cell>
          <cell r="E748">
            <v>0</v>
          </cell>
          <cell r="F748">
            <v>0</v>
          </cell>
          <cell r="G748">
            <v>0</v>
          </cell>
          <cell r="H748">
            <v>0</v>
          </cell>
        </row>
        <row r="749">
          <cell r="A749">
            <v>1799.54</v>
          </cell>
          <cell r="B749" t="str">
            <v xml:space="preserve">Stiffening by steel profile of anchor point  of LARSEEN sheet piles </v>
          </cell>
          <cell r="C749" t="str">
            <v>kg</v>
          </cell>
          <cell r="D749">
            <v>0</v>
          </cell>
          <cell r="E749">
            <v>0</v>
          </cell>
          <cell r="F749">
            <v>2.58</v>
          </cell>
          <cell r="G749">
            <v>0</v>
          </cell>
          <cell r="H749">
            <v>0</v>
          </cell>
        </row>
        <row r="750">
          <cell r="A750">
            <v>1799.55</v>
          </cell>
          <cell r="B750" t="str">
            <v>Concrete additive for Rheoplastick quality</v>
          </cell>
          <cell r="C750" t="str">
            <v>kg</v>
          </cell>
          <cell r="D750">
            <v>0</v>
          </cell>
          <cell r="E750">
            <v>0</v>
          </cell>
          <cell r="F750">
            <v>1.55</v>
          </cell>
          <cell r="G750">
            <v>0</v>
          </cell>
          <cell r="H750">
            <v>0</v>
          </cell>
        </row>
        <row r="751">
          <cell r="A751">
            <v>1799.56</v>
          </cell>
          <cell r="B751" t="str">
            <v>Side-walk pav. 10cm thk top finished by tiles</v>
          </cell>
          <cell r="C751" t="str">
            <v>sqm</v>
          </cell>
          <cell r="D751">
            <v>0</v>
          </cell>
          <cell r="E751">
            <v>0</v>
          </cell>
          <cell r="F751">
            <v>23.24</v>
          </cell>
          <cell r="G751">
            <v>0</v>
          </cell>
          <cell r="H751">
            <v>0</v>
          </cell>
        </row>
        <row r="752">
          <cell r="A752">
            <v>1799.57</v>
          </cell>
          <cell r="B752" t="str">
            <v>Supply &amp; Erect. of cast iron Sluice Gate 90x90 "Passavant" type or similar</v>
          </cell>
          <cell r="C752" t="str">
            <v>kg</v>
          </cell>
          <cell r="D752">
            <v>0</v>
          </cell>
          <cell r="E752">
            <v>0</v>
          </cell>
          <cell r="F752">
            <v>3.1</v>
          </cell>
          <cell r="G752">
            <v>0</v>
          </cell>
          <cell r="H752">
            <v>0</v>
          </cell>
        </row>
        <row r="753">
          <cell r="A753">
            <v>1799.58</v>
          </cell>
          <cell r="B753" t="str">
            <v>Stainless steel 314 manufactured material</v>
          </cell>
          <cell r="C753" t="str">
            <v>kg</v>
          </cell>
          <cell r="D753">
            <v>0.15</v>
          </cell>
          <cell r="E753">
            <v>977.5</v>
          </cell>
          <cell r="F753">
            <v>6.2</v>
          </cell>
          <cell r="G753">
            <v>6060.5</v>
          </cell>
          <cell r="H753">
            <v>146.625</v>
          </cell>
        </row>
        <row r="754">
          <cell r="A754">
            <v>1799.59</v>
          </cell>
          <cell r="B754" t="str">
            <v xml:space="preserve">Concrete Slab on corrugated  steel sheet minimum 25N/mm2 </v>
          </cell>
          <cell r="C754" t="str">
            <v>cum</v>
          </cell>
          <cell r="D754">
            <v>0</v>
          </cell>
          <cell r="E754">
            <v>0</v>
          </cell>
          <cell r="F754">
            <v>0</v>
          </cell>
          <cell r="G754">
            <v>0</v>
          </cell>
          <cell r="H754">
            <v>0</v>
          </cell>
        </row>
        <row r="755">
          <cell r="A755">
            <v>1799.6</v>
          </cell>
          <cell r="B755" t="str">
            <v>Steel Dowel bars diam. 24 mm Length 40 cm</v>
          </cell>
          <cell r="C755" t="str">
            <v>u</v>
          </cell>
          <cell r="D755">
            <v>0</v>
          </cell>
          <cell r="E755">
            <v>0</v>
          </cell>
          <cell r="F755">
            <v>5.16</v>
          </cell>
          <cell r="G755">
            <v>0</v>
          </cell>
        </row>
        <row r="756">
          <cell r="A756">
            <v>1799.61</v>
          </cell>
          <cell r="B756" t="str">
            <v>Supply and erect. precast column  0,60 ¸1,00sqm/lm of pipe rack</v>
          </cell>
          <cell r="C756" t="str">
            <v>cum</v>
          </cell>
          <cell r="D756">
            <v>0</v>
          </cell>
          <cell r="E756">
            <v>0</v>
          </cell>
          <cell r="F756">
            <v>413.17</v>
          </cell>
          <cell r="G756">
            <v>0</v>
          </cell>
        </row>
        <row r="757">
          <cell r="A757">
            <v>1799.62</v>
          </cell>
          <cell r="B757" t="str">
            <v>Protection paint on  elevated concrete structures epoxy resin SIKAGARD-67 or similar</v>
          </cell>
          <cell r="C757" t="str">
            <v>sqm</v>
          </cell>
          <cell r="D757">
            <v>0.7</v>
          </cell>
          <cell r="E757">
            <v>0</v>
          </cell>
          <cell r="F757">
            <v>7.75</v>
          </cell>
          <cell r="G757">
            <v>0</v>
          </cell>
        </row>
        <row r="758">
          <cell r="A758">
            <v>1799.63</v>
          </cell>
          <cell r="B758" t="str">
            <v>Reinf.concrete paving thk 12cm ( On site)</v>
          </cell>
          <cell r="C758" t="str">
            <v>sqm</v>
          </cell>
          <cell r="D758">
            <v>0</v>
          </cell>
          <cell r="E758">
            <v>0</v>
          </cell>
          <cell r="F758">
            <v>11.88</v>
          </cell>
          <cell r="G758">
            <v>0</v>
          </cell>
        </row>
        <row r="759">
          <cell r="A759">
            <v>1799.64</v>
          </cell>
          <cell r="B759" t="str">
            <v>Reinf.concrete paving thk 18cm ( Roads and Yard )</v>
          </cell>
          <cell r="C759" t="str">
            <v>sqm</v>
          </cell>
          <cell r="D759">
            <v>0</v>
          </cell>
          <cell r="E759">
            <v>0</v>
          </cell>
          <cell r="F759">
            <v>14.46</v>
          </cell>
          <cell r="G759">
            <v>0</v>
          </cell>
        </row>
        <row r="760">
          <cell r="A760">
            <v>1799.65</v>
          </cell>
          <cell r="B760" t="str">
            <v>Found. Concrete minimum 28N/mm2 ( ASTM C-150 TYPE V sulfate resistance)</v>
          </cell>
          <cell r="C760" t="str">
            <v>cum</v>
          </cell>
          <cell r="D760">
            <v>2</v>
          </cell>
          <cell r="E760">
            <v>3037.2649999999999</v>
          </cell>
          <cell r="F760">
            <v>74.239999999999995</v>
          </cell>
          <cell r="G760">
            <v>225486.55359999998</v>
          </cell>
        </row>
        <row r="761">
          <cell r="A761">
            <v>1799.66</v>
          </cell>
          <cell r="B761" t="str">
            <v>Elevat. Concrete minimum 28N/mm2 ( ASTM C-150 TYPE V sulfate resistance)</v>
          </cell>
          <cell r="C761" t="str">
            <v>cum</v>
          </cell>
          <cell r="D761">
            <v>4</v>
          </cell>
          <cell r="E761">
            <v>4193.13</v>
          </cell>
          <cell r="F761">
            <v>80.180000000000007</v>
          </cell>
          <cell r="G761">
            <v>336205.16340000002</v>
          </cell>
        </row>
        <row r="762">
          <cell r="A762">
            <v>1799.67</v>
          </cell>
          <cell r="B762" t="str">
            <v>Stabilized floor sub-base type "A"  as per SAES - Q - 006 - Para 5.2.1.</v>
          </cell>
          <cell r="C762" t="str">
            <v>cum</v>
          </cell>
          <cell r="D762">
            <v>0</v>
          </cell>
          <cell r="E762">
            <v>0</v>
          </cell>
          <cell r="F762">
            <v>12.91</v>
          </cell>
          <cell r="G762">
            <v>0</v>
          </cell>
        </row>
        <row r="763">
          <cell r="A763">
            <v>1799.68</v>
          </cell>
          <cell r="B763" t="str">
            <v>Fiberglass RTR concrete pit cover 1,50 x 1,25  lm</v>
          </cell>
          <cell r="C763" t="str">
            <v>u</v>
          </cell>
          <cell r="D763">
            <v>0</v>
          </cell>
          <cell r="E763">
            <v>0</v>
          </cell>
          <cell r="F763">
            <v>61.97</v>
          </cell>
          <cell r="G763">
            <v>0</v>
          </cell>
        </row>
        <row r="764">
          <cell r="A764">
            <v>1799.69</v>
          </cell>
          <cell r="B764" t="str">
            <v xml:space="preserve">Fiberglass RTR grating for U ditch and  pit </v>
          </cell>
          <cell r="C764" t="str">
            <v>sqm</v>
          </cell>
          <cell r="D764">
            <v>0</v>
          </cell>
          <cell r="E764">
            <v>0</v>
          </cell>
          <cell r="F764">
            <v>77.47</v>
          </cell>
          <cell r="G764">
            <v>0</v>
          </cell>
        </row>
        <row r="765">
          <cell r="A765">
            <v>1799.7</v>
          </cell>
          <cell r="B765" t="str">
            <v>Pad Tank concrete  slab top slope formation by cement mortar 5 ÷ 15 cm thick</v>
          </cell>
          <cell r="C765" t="str">
            <v>cum</v>
          </cell>
          <cell r="D765">
            <v>0</v>
          </cell>
          <cell r="E765">
            <v>0</v>
          </cell>
          <cell r="F765">
            <v>77.47</v>
          </cell>
          <cell r="G765">
            <v>0</v>
          </cell>
        </row>
        <row r="766">
          <cell r="A766">
            <v>1799.71</v>
          </cell>
          <cell r="B766" t="str">
            <v>Concrete elevations ( type 1 ) for Prilling Tower max elevation 100 lm</v>
          </cell>
          <cell r="C766" t="str">
            <v>cum</v>
          </cell>
          <cell r="D766">
            <v>4</v>
          </cell>
          <cell r="E766">
            <v>3872.05</v>
          </cell>
          <cell r="F766">
            <v>103.29</v>
          </cell>
          <cell r="G766">
            <v>399944.04450000002</v>
          </cell>
        </row>
        <row r="767">
          <cell r="A767">
            <v>1799.72</v>
          </cell>
          <cell r="B767" t="str">
            <v>Special circular  type slip formworks for Prilling Tower</v>
          </cell>
          <cell r="C767" t="str">
            <v>sqm</v>
          </cell>
          <cell r="D767">
            <v>0.5</v>
          </cell>
          <cell r="E767">
            <v>18336.75</v>
          </cell>
          <cell r="F767">
            <v>30.99</v>
          </cell>
          <cell r="G767">
            <v>568255.88249999995</v>
          </cell>
        </row>
        <row r="768">
          <cell r="A768">
            <v>1799.73</v>
          </cell>
          <cell r="B768" t="str">
            <v>Fixed Aluminium Louvres  for prilling tower</v>
          </cell>
          <cell r="C768" t="str">
            <v>sqm</v>
          </cell>
          <cell r="D768">
            <v>0.3</v>
          </cell>
          <cell r="E768">
            <v>322</v>
          </cell>
          <cell r="F768">
            <v>206.58</v>
          </cell>
          <cell r="G768">
            <v>66518.759999999995</v>
          </cell>
        </row>
        <row r="769">
          <cell r="A769">
            <v>1799.74</v>
          </cell>
          <cell r="B769" t="str">
            <v>Adjustable Aluminium Louvres  for prilling tower</v>
          </cell>
          <cell r="C769" t="str">
            <v>sqm</v>
          </cell>
          <cell r="D769">
            <v>0.3</v>
          </cell>
          <cell r="E769">
            <v>184</v>
          </cell>
          <cell r="F769">
            <v>413.17</v>
          </cell>
          <cell r="G769">
            <v>76023.28</v>
          </cell>
        </row>
        <row r="770">
          <cell r="A770">
            <v>1799.75</v>
          </cell>
          <cell r="B770" t="str">
            <v>Protection paint on  elevated concrete structures epoxy resin ( inside prilling tower )</v>
          </cell>
          <cell r="C770" t="str">
            <v>sqm</v>
          </cell>
          <cell r="D770">
            <v>0.5</v>
          </cell>
          <cell r="E770">
            <v>9809.5</v>
          </cell>
          <cell r="F770">
            <v>61.97</v>
          </cell>
          <cell r="G770">
            <v>607894.71499999997</v>
          </cell>
        </row>
        <row r="771">
          <cell r="A771">
            <v>1799.76</v>
          </cell>
          <cell r="B771" t="str">
            <v>Galvanized  Welded wire mesh</v>
          </cell>
          <cell r="C771" t="str">
            <v>kg</v>
          </cell>
          <cell r="D771">
            <v>0</v>
          </cell>
          <cell r="E771">
            <v>0</v>
          </cell>
          <cell r="F771">
            <v>0.98</v>
          </cell>
          <cell r="G771">
            <v>0</v>
          </cell>
        </row>
        <row r="772">
          <cell r="A772">
            <v>1799.77</v>
          </cell>
          <cell r="B772" t="str">
            <v>Insulation layer 10 cm thick type "Foam Glass"</v>
          </cell>
          <cell r="C772" t="str">
            <v>sqm</v>
          </cell>
          <cell r="D772">
            <v>0</v>
          </cell>
          <cell r="E772">
            <v>0</v>
          </cell>
          <cell r="F772">
            <v>41.32</v>
          </cell>
          <cell r="G772">
            <v>0</v>
          </cell>
        </row>
        <row r="773">
          <cell r="A773">
            <v>1799.78</v>
          </cell>
          <cell r="B773" t="str">
            <v>Precast reinforced concrete floating  slab 10 cm thick</v>
          </cell>
          <cell r="C773" t="str">
            <v>sqm</v>
          </cell>
          <cell r="D773">
            <v>0</v>
          </cell>
          <cell r="E773">
            <v>0</v>
          </cell>
          <cell r="F773">
            <v>18.079999999999998</v>
          </cell>
          <cell r="G773">
            <v>0</v>
          </cell>
        </row>
        <row r="774">
          <cell r="A774">
            <v>1799.79</v>
          </cell>
          <cell r="B774" t="str">
            <v xml:space="preserve">Insulation panel layer  2  ÷  5  cm thick type Styropor or Polystyrene </v>
          </cell>
          <cell r="C774" t="str">
            <v>sqm</v>
          </cell>
          <cell r="D774">
            <v>0</v>
          </cell>
          <cell r="E774">
            <v>0</v>
          </cell>
          <cell r="F774">
            <v>10.85</v>
          </cell>
          <cell r="G774">
            <v>0</v>
          </cell>
        </row>
        <row r="775">
          <cell r="A775">
            <v>1799.8</v>
          </cell>
          <cell r="B775" t="str">
            <v>Expansion  joint isolated by "Korkoak" boards or similar</v>
          </cell>
          <cell r="C775" t="str">
            <v>lm</v>
          </cell>
          <cell r="D775">
            <v>0</v>
          </cell>
          <cell r="E775">
            <v>0</v>
          </cell>
          <cell r="F775">
            <v>12.91</v>
          </cell>
          <cell r="G775">
            <v>0</v>
          </cell>
        </row>
        <row r="776">
          <cell r="A776">
            <v>1799.81</v>
          </cell>
          <cell r="B776" t="str">
            <v>Supply and erect. Galvanized steel conduit pipe dia. 3/4"</v>
          </cell>
          <cell r="C776" t="str">
            <v>lm</v>
          </cell>
          <cell r="D776">
            <v>0</v>
          </cell>
          <cell r="E776">
            <v>0</v>
          </cell>
          <cell r="F776">
            <v>14.46</v>
          </cell>
          <cell r="G776">
            <v>0</v>
          </cell>
        </row>
        <row r="777">
          <cell r="A777">
            <v>1799.82</v>
          </cell>
          <cell r="B777" t="str">
            <v>Supply   PVC conduit  pipes dia.200 mm ( Erection already included in item 1714,22)</v>
          </cell>
          <cell r="C777" t="str">
            <v>lm</v>
          </cell>
          <cell r="D777">
            <v>0</v>
          </cell>
          <cell r="E777">
            <v>0</v>
          </cell>
          <cell r="F777">
            <v>9.3000000000000007</v>
          </cell>
          <cell r="G777">
            <v>0</v>
          </cell>
        </row>
        <row r="778">
          <cell r="A778">
            <v>1799.83</v>
          </cell>
          <cell r="B778" t="str">
            <v>Supply   PVC conduit  pipes dia.50 mm ( Erection already included in item 1714,22)</v>
          </cell>
          <cell r="C778" t="str">
            <v>lm</v>
          </cell>
          <cell r="D778">
            <v>0</v>
          </cell>
          <cell r="E778">
            <v>0</v>
          </cell>
          <cell r="F778">
            <v>3.62</v>
          </cell>
          <cell r="G778">
            <v>0</v>
          </cell>
        </row>
        <row r="779">
          <cell r="A779">
            <v>1799.84</v>
          </cell>
          <cell r="B779" t="str">
            <v>As item 1714.26 ditches lining 15 cm thk</v>
          </cell>
          <cell r="C779" t="str">
            <v>sqm</v>
          </cell>
          <cell r="D779">
            <v>0</v>
          </cell>
          <cell r="E779">
            <v>0</v>
          </cell>
          <cell r="F779">
            <v>12.91</v>
          </cell>
          <cell r="G779">
            <v>0</v>
          </cell>
        </row>
        <row r="780">
          <cell r="A780">
            <v>1799.85</v>
          </cell>
          <cell r="B780" t="str">
            <v>As item 1714.26 ditches lining 20 cm thk</v>
          </cell>
          <cell r="C780" t="str">
            <v>sqm</v>
          </cell>
          <cell r="D780">
            <v>0</v>
          </cell>
          <cell r="E780">
            <v>0</v>
          </cell>
          <cell r="F780">
            <v>16.53</v>
          </cell>
          <cell r="G780">
            <v>0</v>
          </cell>
        </row>
        <row r="781">
          <cell r="A781">
            <v>1799.86</v>
          </cell>
          <cell r="B781" t="str">
            <v>Floor sub-base as item 1713,01 but inside existing building hand executed</v>
          </cell>
          <cell r="C781" t="str">
            <v>cum</v>
          </cell>
          <cell r="D781">
            <v>0</v>
          </cell>
          <cell r="E781">
            <v>0</v>
          </cell>
          <cell r="F781">
            <v>25.82</v>
          </cell>
          <cell r="G781">
            <v>0</v>
          </cell>
        </row>
        <row r="782">
          <cell r="A782">
            <v>1799.87</v>
          </cell>
          <cell r="B782" t="str">
            <v>Waterstop  Joints  Stainless Steel Sheet 1 mm Thick</v>
          </cell>
          <cell r="C782" t="str">
            <v>lm</v>
          </cell>
          <cell r="D782">
            <v>0</v>
          </cell>
          <cell r="E782">
            <v>0</v>
          </cell>
          <cell r="F782">
            <v>24.79</v>
          </cell>
          <cell r="G782">
            <v>0</v>
          </cell>
        </row>
        <row r="783">
          <cell r="A783">
            <v>1799.88</v>
          </cell>
          <cell r="B783" t="str">
            <v>Polyethylene Sheet 0,5 mm thick</v>
          </cell>
          <cell r="C783" t="str">
            <v>sqm</v>
          </cell>
          <cell r="D783">
            <v>0</v>
          </cell>
          <cell r="E783">
            <v>0</v>
          </cell>
          <cell r="F783">
            <v>4.13</v>
          </cell>
          <cell r="G783">
            <v>0</v>
          </cell>
        </row>
        <row r="784">
          <cell r="A784">
            <v>1799.89</v>
          </cell>
          <cell r="B784" t="str">
            <v>Internal lining sulphur basin with antiacid cement ("Fondu Lafarge") type 50 mm thick</v>
          </cell>
          <cell r="C784" t="str">
            <v>sqm</v>
          </cell>
          <cell r="D784">
            <v>0</v>
          </cell>
          <cell r="E784">
            <v>0</v>
          </cell>
          <cell r="F784">
            <v>61.97</v>
          </cell>
          <cell r="G784">
            <v>0</v>
          </cell>
        </row>
        <row r="785">
          <cell r="A785">
            <v>1799.9</v>
          </cell>
          <cell r="B785" t="str">
            <v>Antiacid Fire Brick lining  100 mm thick</v>
          </cell>
          <cell r="C785" t="str">
            <v>sqm</v>
          </cell>
          <cell r="D785">
            <v>0</v>
          </cell>
          <cell r="E785">
            <v>0</v>
          </cell>
          <cell r="F785">
            <v>335.7</v>
          </cell>
          <cell r="G785">
            <v>0</v>
          </cell>
        </row>
        <row r="786">
          <cell r="A786">
            <v>1799.91</v>
          </cell>
          <cell r="B786" t="str">
            <v>Vermiculite Concrete ( Insulation Layer )</v>
          </cell>
          <cell r="C786" t="str">
            <v>cum</v>
          </cell>
          <cell r="D786">
            <v>0</v>
          </cell>
          <cell r="E786">
            <v>0</v>
          </cell>
          <cell r="F786">
            <v>206.58</v>
          </cell>
          <cell r="G786">
            <v>0</v>
          </cell>
        </row>
        <row r="787">
          <cell r="A787">
            <v>1799.92</v>
          </cell>
          <cell r="B787" t="str">
            <v>Primer Layer Type "Isoflex Fluido" or similar</v>
          </cell>
          <cell r="C787" t="str">
            <v>sqm</v>
          </cell>
          <cell r="D787">
            <v>0</v>
          </cell>
          <cell r="E787">
            <v>0</v>
          </cell>
          <cell r="F787">
            <v>1.81</v>
          </cell>
          <cell r="G787">
            <v>0</v>
          </cell>
        </row>
        <row r="788">
          <cell r="A788">
            <v>1799.93</v>
          </cell>
          <cell r="B788" t="str">
            <v>First Layer Type "Ruberflam NP4" or similar</v>
          </cell>
          <cell r="C788" t="str">
            <v>sqm</v>
          </cell>
          <cell r="D788">
            <v>0</v>
          </cell>
          <cell r="E788">
            <v>0</v>
          </cell>
          <cell r="F788">
            <v>11.36</v>
          </cell>
          <cell r="G788">
            <v>0</v>
          </cell>
        </row>
        <row r="789">
          <cell r="A789">
            <v>1799.94</v>
          </cell>
          <cell r="B789" t="str">
            <v>Second Layer Type "Ruberflam NP4" or similar</v>
          </cell>
          <cell r="C789" t="str">
            <v>sqm</v>
          </cell>
          <cell r="D789">
            <v>0</v>
          </cell>
          <cell r="E789">
            <v>0</v>
          </cell>
          <cell r="F789">
            <v>12.39</v>
          </cell>
          <cell r="G789">
            <v>0</v>
          </cell>
        </row>
        <row r="790">
          <cell r="A790">
            <v>1799.95</v>
          </cell>
          <cell r="B790" t="str">
            <v>Insulation roofing slab with Felt  strip</v>
          </cell>
          <cell r="C790" t="str">
            <v>sqm</v>
          </cell>
          <cell r="D790">
            <v>0</v>
          </cell>
          <cell r="E790">
            <v>0</v>
          </cell>
          <cell r="F790">
            <v>15.49</v>
          </cell>
          <cell r="G790">
            <v>0</v>
          </cell>
        </row>
        <row r="791">
          <cell r="A791">
            <v>1799.96</v>
          </cell>
          <cell r="B791" t="str">
            <v>Hydroexpansive water stop joint</v>
          </cell>
          <cell r="C791" t="str">
            <v>lm</v>
          </cell>
          <cell r="D791">
            <v>0</v>
          </cell>
          <cell r="E791">
            <v>0</v>
          </cell>
          <cell r="F791">
            <v>30.99</v>
          </cell>
          <cell r="G791">
            <v>0</v>
          </cell>
        </row>
        <row r="792">
          <cell r="A792">
            <v>1799.97</v>
          </cell>
          <cell r="B792" t="str">
            <v>Reinf.concrete paving light type all included</v>
          </cell>
          <cell r="C792" t="str">
            <v>sqm</v>
          </cell>
          <cell r="D792">
            <v>0</v>
          </cell>
          <cell r="E792">
            <v>0</v>
          </cell>
          <cell r="F792">
            <v>28.41</v>
          </cell>
          <cell r="G792">
            <v>0</v>
          </cell>
        </row>
        <row r="793">
          <cell r="A793">
            <v>1799.99</v>
          </cell>
          <cell r="B793" t="str">
            <v>Reinf.concrete paving heavy type all included</v>
          </cell>
          <cell r="C793" t="str">
            <v>sqm</v>
          </cell>
          <cell r="D793">
            <v>0</v>
          </cell>
          <cell r="E793">
            <v>0</v>
          </cell>
          <cell r="F793">
            <v>33.57</v>
          </cell>
          <cell r="G793">
            <v>0</v>
          </cell>
        </row>
        <row r="794">
          <cell r="A794" t="str">
            <v>1799,10A</v>
          </cell>
          <cell r="B794" t="str">
            <v>Supply and installatiopn of steel rails</v>
          </cell>
          <cell r="C794" t="str">
            <v>kg</v>
          </cell>
          <cell r="D794">
            <v>0.1</v>
          </cell>
          <cell r="E794">
            <v>66351.634146341457</v>
          </cell>
          <cell r="F794">
            <v>2.0699999999999998</v>
          </cell>
          <cell r="G794">
            <v>137347.88268292681</v>
          </cell>
        </row>
        <row r="795">
          <cell r="A795">
            <v>1799.1110000000001</v>
          </cell>
          <cell r="D795">
            <v>0</v>
          </cell>
          <cell r="E795">
            <v>0</v>
          </cell>
          <cell r="F795">
            <v>19.47</v>
          </cell>
          <cell r="G795">
            <v>0</v>
          </cell>
        </row>
        <row r="796">
          <cell r="A796">
            <v>1799.1120000000001</v>
          </cell>
          <cell r="D796">
            <v>0</v>
          </cell>
          <cell r="E796">
            <v>0</v>
          </cell>
          <cell r="F796">
            <v>343.86</v>
          </cell>
          <cell r="G796">
            <v>0</v>
          </cell>
        </row>
        <row r="797">
          <cell r="A797">
            <v>1799.1130000000001</v>
          </cell>
          <cell r="D797">
            <v>0</v>
          </cell>
          <cell r="E797">
            <v>0</v>
          </cell>
          <cell r="F797">
            <v>79.84</v>
          </cell>
          <cell r="G797">
            <v>0</v>
          </cell>
        </row>
        <row r="798">
          <cell r="H798">
            <v>0</v>
          </cell>
        </row>
        <row r="800">
          <cell r="A800">
            <v>2000</v>
          </cell>
          <cell r="B800" t="str">
            <v>MASONRY &amp; PLASTERING WORKS</v>
          </cell>
        </row>
        <row r="801">
          <cell r="A801">
            <v>2000.001</v>
          </cell>
          <cell r="B801" t="str">
            <v>Hollow-block wall 20cm thk</v>
          </cell>
          <cell r="C801" t="str">
            <v>sqm</v>
          </cell>
          <cell r="D801">
            <v>1.3</v>
          </cell>
          <cell r="E801">
            <v>4749.5</v>
          </cell>
          <cell r="F801">
            <v>29.44</v>
          </cell>
          <cell r="G801">
            <v>139825.28</v>
          </cell>
          <cell r="H801">
            <v>6174.35</v>
          </cell>
        </row>
        <row r="802">
          <cell r="A802">
            <v>2000.002</v>
          </cell>
          <cell r="B802" t="str">
            <v>Hollow-block wall 10/12cm thk</v>
          </cell>
          <cell r="C802" t="str">
            <v>sqm</v>
          </cell>
          <cell r="D802">
            <v>1.05</v>
          </cell>
          <cell r="E802">
            <v>0</v>
          </cell>
          <cell r="F802">
            <v>24.79</v>
          </cell>
          <cell r="G802">
            <v>0</v>
          </cell>
          <cell r="H802">
            <v>0</v>
          </cell>
        </row>
        <row r="803">
          <cell r="A803">
            <v>2000.0029999999999</v>
          </cell>
          <cell r="B803" t="str">
            <v>Solid block wall 10 - 12cm thk</v>
          </cell>
          <cell r="C803" t="str">
            <v>sqm</v>
          </cell>
          <cell r="D803">
            <v>1.2</v>
          </cell>
          <cell r="E803">
            <v>0</v>
          </cell>
          <cell r="F803">
            <v>23.24</v>
          </cell>
          <cell r="G803">
            <v>0</v>
          </cell>
          <cell r="H803">
            <v>0</v>
          </cell>
        </row>
        <row r="804">
          <cell r="A804">
            <v>2000.0039999999999</v>
          </cell>
          <cell r="B804" t="str">
            <v>Cavity hol.block wall 40cm thk</v>
          </cell>
          <cell r="C804" t="str">
            <v>sqm</v>
          </cell>
          <cell r="D804">
            <v>2.2000000000000002</v>
          </cell>
          <cell r="E804">
            <v>0</v>
          </cell>
          <cell r="F804">
            <v>46.48</v>
          </cell>
          <cell r="G804">
            <v>0</v>
          </cell>
          <cell r="H804">
            <v>0</v>
          </cell>
        </row>
        <row r="805">
          <cell r="A805">
            <v>2000.0050000000001</v>
          </cell>
          <cell r="B805" t="str">
            <v>Fair face extra for exter.wall</v>
          </cell>
          <cell r="C805" t="str">
            <v>sqm</v>
          </cell>
          <cell r="D805">
            <v>0.35</v>
          </cell>
          <cell r="E805">
            <v>0</v>
          </cell>
          <cell r="F805">
            <v>5.16</v>
          </cell>
          <cell r="G805">
            <v>0</v>
          </cell>
          <cell r="H805">
            <v>0</v>
          </cell>
        </row>
        <row r="806">
          <cell r="A806">
            <v>2000.0060000000001</v>
          </cell>
          <cell r="B806" t="str">
            <v>Solid brick wall 12cm thk</v>
          </cell>
          <cell r="C806" t="str">
            <v>sqm</v>
          </cell>
          <cell r="D806">
            <v>1.6</v>
          </cell>
          <cell r="E806">
            <v>0</v>
          </cell>
          <cell r="F806">
            <v>30.99</v>
          </cell>
          <cell r="G806">
            <v>0</v>
          </cell>
          <cell r="H806">
            <v>0</v>
          </cell>
        </row>
        <row r="807">
          <cell r="A807">
            <v>2000.0070000000001</v>
          </cell>
          <cell r="B807" t="str">
            <v>Solid brick wall 24cm thk</v>
          </cell>
          <cell r="C807" t="str">
            <v>sqm</v>
          </cell>
          <cell r="D807">
            <v>3.5</v>
          </cell>
          <cell r="E807">
            <v>0</v>
          </cell>
          <cell r="F807">
            <v>67.14</v>
          </cell>
          <cell r="G807">
            <v>0</v>
          </cell>
          <cell r="H807">
            <v>0</v>
          </cell>
        </row>
        <row r="808">
          <cell r="A808">
            <v>2000.008</v>
          </cell>
          <cell r="B808" t="str">
            <v>Hollow brick wall 12cm thk</v>
          </cell>
          <cell r="C808" t="str">
            <v>sqm</v>
          </cell>
          <cell r="D808">
            <v>1.25</v>
          </cell>
          <cell r="E808">
            <v>0</v>
          </cell>
          <cell r="F808">
            <v>21.69</v>
          </cell>
          <cell r="G808">
            <v>0</v>
          </cell>
          <cell r="H808">
            <v>0</v>
          </cell>
        </row>
        <row r="809">
          <cell r="A809">
            <v>2000.009</v>
          </cell>
          <cell r="B809" t="str">
            <v>Hollow brick wall  8cm thk</v>
          </cell>
          <cell r="C809" t="str">
            <v>sqm</v>
          </cell>
          <cell r="D809">
            <v>1.18</v>
          </cell>
          <cell r="E809">
            <v>0</v>
          </cell>
          <cell r="F809">
            <v>19.63</v>
          </cell>
          <cell r="G809">
            <v>0</v>
          </cell>
          <cell r="H809">
            <v>0</v>
          </cell>
        </row>
        <row r="810">
          <cell r="A810">
            <v>2000.01</v>
          </cell>
          <cell r="B810" t="str">
            <v>Hollow brick wall 4.5cm thk</v>
          </cell>
          <cell r="C810" t="str">
            <v>sqm</v>
          </cell>
          <cell r="D810">
            <v>1.1000000000000001</v>
          </cell>
          <cell r="E810">
            <v>0</v>
          </cell>
          <cell r="F810">
            <v>18.079999999999998</v>
          </cell>
          <cell r="G810">
            <v>0</v>
          </cell>
          <cell r="H810">
            <v>0</v>
          </cell>
        </row>
        <row r="811">
          <cell r="A811">
            <v>2000.011</v>
          </cell>
          <cell r="B811" t="str">
            <v xml:space="preserve">Cavity hol.brick wall 40cm thk item 2000,08/09 </v>
          </cell>
          <cell r="C811" t="str">
            <v>sqm</v>
          </cell>
          <cell r="D811">
            <v>2.4</v>
          </cell>
          <cell r="E811">
            <v>0</v>
          </cell>
          <cell r="F811">
            <v>44.42</v>
          </cell>
          <cell r="G811">
            <v>0</v>
          </cell>
          <cell r="H811">
            <v>0</v>
          </cell>
        </row>
        <row r="812">
          <cell r="A812">
            <v>2000.0119999999999</v>
          </cell>
          <cell r="B812" t="str">
            <v>Cavity sol.brick wall 40cm thk item 2000,06/09</v>
          </cell>
          <cell r="C812" t="str">
            <v>sqm</v>
          </cell>
          <cell r="D812">
            <v>2.7</v>
          </cell>
          <cell r="E812">
            <v>0</v>
          </cell>
          <cell r="F812">
            <v>57.33</v>
          </cell>
          <cell r="G812">
            <v>0</v>
          </cell>
          <cell r="H812">
            <v>0</v>
          </cell>
        </row>
        <row r="813">
          <cell r="A813">
            <v>2000.0129999999999</v>
          </cell>
          <cell r="B813" t="str">
            <v>Insulating mtl for cavity-wall</v>
          </cell>
          <cell r="C813" t="str">
            <v>sqm</v>
          </cell>
          <cell r="D813">
            <v>0.18</v>
          </cell>
          <cell r="E813">
            <v>0</v>
          </cell>
          <cell r="F813">
            <v>4.91</v>
          </cell>
          <cell r="G813">
            <v>0</v>
          </cell>
          <cell r="H813">
            <v>0</v>
          </cell>
        </row>
        <row r="814">
          <cell r="A814">
            <v>2000.0139999999999</v>
          </cell>
          <cell r="B814" t="str">
            <v>Concrete block rendering</v>
          </cell>
          <cell r="C814" t="str">
            <v>sqm</v>
          </cell>
          <cell r="D814">
            <v>0.5</v>
          </cell>
          <cell r="E814">
            <v>4749.5</v>
          </cell>
          <cell r="F814">
            <v>6.97</v>
          </cell>
          <cell r="G814">
            <v>33104.014999999999</v>
          </cell>
          <cell r="H814">
            <v>2374.75</v>
          </cell>
        </row>
        <row r="815">
          <cell r="A815">
            <v>2000.0150000000001</v>
          </cell>
          <cell r="B815" t="str">
            <v>Rough plaster</v>
          </cell>
          <cell r="C815" t="str">
            <v>sqm</v>
          </cell>
          <cell r="D815">
            <v>0.8</v>
          </cell>
          <cell r="E815">
            <v>9499</v>
          </cell>
          <cell r="F815">
            <v>10.33</v>
          </cell>
          <cell r="G815">
            <v>98124.67</v>
          </cell>
          <cell r="H815">
            <v>7599.2</v>
          </cell>
        </row>
        <row r="816">
          <cell r="A816">
            <v>2000.0160000000001</v>
          </cell>
          <cell r="B816" t="str">
            <v>3-layers plastering</v>
          </cell>
          <cell r="C816" t="str">
            <v>sqm</v>
          </cell>
          <cell r="D816">
            <v>0.8</v>
          </cell>
          <cell r="E816">
            <v>0</v>
          </cell>
          <cell r="F816">
            <v>12.91</v>
          </cell>
          <cell r="G816">
            <v>0</v>
          </cell>
          <cell r="H816">
            <v>0</v>
          </cell>
        </row>
        <row r="818">
          <cell r="A818">
            <v>2000</v>
          </cell>
          <cell r="B818" t="str">
            <v xml:space="preserve">         FLOORING</v>
          </cell>
        </row>
        <row r="819">
          <cell r="A819">
            <v>2000.0170000000001</v>
          </cell>
          <cell r="B819" t="str">
            <v>Cem. floor topping 5cm thk</v>
          </cell>
          <cell r="C819" t="str">
            <v>sqm</v>
          </cell>
          <cell r="D819">
            <v>0</v>
          </cell>
          <cell r="E819">
            <v>0</v>
          </cell>
          <cell r="F819">
            <v>4.6500000000000004</v>
          </cell>
          <cell r="G819">
            <v>0</v>
          </cell>
          <cell r="H819">
            <v>0</v>
          </cell>
        </row>
        <row r="820">
          <cell r="A820">
            <v>2000.018</v>
          </cell>
          <cell r="B820" t="str">
            <v>Resilient tiles</v>
          </cell>
          <cell r="C820" t="str">
            <v>sqm</v>
          </cell>
          <cell r="D820">
            <v>0.46</v>
          </cell>
          <cell r="E820">
            <v>0</v>
          </cell>
          <cell r="F820">
            <v>12.91</v>
          </cell>
          <cell r="G820">
            <v>0</v>
          </cell>
          <cell r="H820">
            <v>0</v>
          </cell>
        </row>
        <row r="821">
          <cell r="A821">
            <v>2000.019</v>
          </cell>
          <cell r="B821" t="str">
            <v>Terrazzo tiles</v>
          </cell>
          <cell r="C821" t="str">
            <v>sqm</v>
          </cell>
          <cell r="D821">
            <v>0.6</v>
          </cell>
          <cell r="E821">
            <v>0</v>
          </cell>
          <cell r="F821">
            <v>14.46</v>
          </cell>
          <cell r="G821">
            <v>0</v>
          </cell>
          <cell r="H821">
            <v>0</v>
          </cell>
        </row>
        <row r="822">
          <cell r="A822">
            <v>2000.02</v>
          </cell>
          <cell r="B822" t="str">
            <v>Stone flooring</v>
          </cell>
          <cell r="C822" t="str">
            <v>sqm</v>
          </cell>
          <cell r="D822">
            <v>1.1499999999999999</v>
          </cell>
          <cell r="E822">
            <v>0</v>
          </cell>
          <cell r="F822">
            <v>46.48</v>
          </cell>
          <cell r="G822">
            <v>0</v>
          </cell>
          <cell r="H822">
            <v>0</v>
          </cell>
        </row>
        <row r="823">
          <cell r="A823">
            <v>2000.021</v>
          </cell>
          <cell r="B823" t="str">
            <v>Red gres-tile</v>
          </cell>
          <cell r="C823" t="str">
            <v>sqm</v>
          </cell>
          <cell r="D823">
            <v>0.75</v>
          </cell>
          <cell r="E823">
            <v>0</v>
          </cell>
          <cell r="F823">
            <v>17.04</v>
          </cell>
          <cell r="G823">
            <v>0</v>
          </cell>
          <cell r="H823">
            <v>0</v>
          </cell>
        </row>
        <row r="824">
          <cell r="A824">
            <v>2000.0219999999999</v>
          </cell>
          <cell r="B824" t="str">
            <v>Glazed gres-tile</v>
          </cell>
          <cell r="C824" t="str">
            <v>sqm</v>
          </cell>
          <cell r="D824">
            <v>0.8</v>
          </cell>
          <cell r="E824">
            <v>0</v>
          </cell>
          <cell r="F824">
            <v>23.76</v>
          </cell>
          <cell r="G824">
            <v>0</v>
          </cell>
          <cell r="H824">
            <v>0</v>
          </cell>
        </row>
        <row r="825">
          <cell r="A825">
            <v>2000.0229999999999</v>
          </cell>
          <cell r="B825" t="str">
            <v>Fired tiles</v>
          </cell>
          <cell r="C825" t="str">
            <v>sqm</v>
          </cell>
          <cell r="D825">
            <v>0.85</v>
          </cell>
          <cell r="E825">
            <v>0</v>
          </cell>
          <cell r="F825">
            <v>22.47</v>
          </cell>
          <cell r="G825">
            <v>0</v>
          </cell>
          <cell r="H825">
            <v>0</v>
          </cell>
        </row>
        <row r="826">
          <cell r="A826">
            <v>2000.0239999999999</v>
          </cell>
          <cell r="B826" t="str">
            <v>Hardened concrete tiles</v>
          </cell>
          <cell r="C826" t="str">
            <v>sqm</v>
          </cell>
          <cell r="D826">
            <v>0</v>
          </cell>
          <cell r="E826">
            <v>0</v>
          </cell>
          <cell r="F826">
            <v>0</v>
          </cell>
          <cell r="G826">
            <v>0</v>
          </cell>
          <cell r="H826">
            <v>0</v>
          </cell>
        </row>
        <row r="827">
          <cell r="A827">
            <v>2000.0250000000001</v>
          </cell>
          <cell r="B827" t="str">
            <v>Raised flooring</v>
          </cell>
          <cell r="C827" t="str">
            <v>sqm</v>
          </cell>
          <cell r="D827">
            <v>2.1</v>
          </cell>
          <cell r="E827">
            <v>0</v>
          </cell>
          <cell r="F827">
            <v>129.11000000000001</v>
          </cell>
          <cell r="G827">
            <v>0</v>
          </cell>
          <cell r="H827">
            <v>0</v>
          </cell>
        </row>
        <row r="828">
          <cell r="A828">
            <v>2000.0260000000001</v>
          </cell>
          <cell r="B828" t="str">
            <v>Plastic skirting board</v>
          </cell>
          <cell r="C828" t="str">
            <v>lm</v>
          </cell>
          <cell r="D828">
            <v>0.1</v>
          </cell>
          <cell r="E828">
            <v>0</v>
          </cell>
          <cell r="F828">
            <v>2.58</v>
          </cell>
          <cell r="G828">
            <v>0</v>
          </cell>
          <cell r="H828">
            <v>0</v>
          </cell>
        </row>
        <row r="829">
          <cell r="A829">
            <v>2000.027</v>
          </cell>
          <cell r="B829" t="str">
            <v>Terrazzo skirting board</v>
          </cell>
          <cell r="C829" t="str">
            <v>lm</v>
          </cell>
          <cell r="D829">
            <v>0.12</v>
          </cell>
          <cell r="E829">
            <v>0</v>
          </cell>
          <cell r="F829">
            <v>3.36</v>
          </cell>
          <cell r="G829">
            <v>0</v>
          </cell>
          <cell r="H829">
            <v>0</v>
          </cell>
        </row>
        <row r="830">
          <cell r="A830">
            <v>2000.028</v>
          </cell>
          <cell r="B830" t="str">
            <v>Stone skirting board</v>
          </cell>
          <cell r="C830" t="str">
            <v>lm</v>
          </cell>
          <cell r="D830">
            <v>0.18</v>
          </cell>
          <cell r="E830">
            <v>0</v>
          </cell>
          <cell r="F830">
            <v>5.16</v>
          </cell>
          <cell r="G830">
            <v>0</v>
          </cell>
          <cell r="H830">
            <v>0</v>
          </cell>
        </row>
        <row r="831">
          <cell r="A831">
            <v>2000.029</v>
          </cell>
          <cell r="B831" t="str">
            <v>Red gres skirting board</v>
          </cell>
          <cell r="C831" t="str">
            <v>lm</v>
          </cell>
          <cell r="D831">
            <v>0.15</v>
          </cell>
          <cell r="E831">
            <v>3414.35</v>
          </cell>
          <cell r="F831">
            <v>3.87</v>
          </cell>
          <cell r="G831">
            <v>13213.5345</v>
          </cell>
          <cell r="H831">
            <v>512.15250000000003</v>
          </cell>
        </row>
        <row r="832">
          <cell r="A832">
            <v>2000.03</v>
          </cell>
          <cell r="B832" t="str">
            <v>Red gres cove-skirting board</v>
          </cell>
          <cell r="C832" t="str">
            <v>lm</v>
          </cell>
          <cell r="D832">
            <v>0</v>
          </cell>
          <cell r="E832">
            <v>0</v>
          </cell>
          <cell r="F832">
            <v>0</v>
          </cell>
          <cell r="G832">
            <v>0</v>
          </cell>
          <cell r="H832">
            <v>0</v>
          </cell>
        </row>
        <row r="833">
          <cell r="A833">
            <v>2000.0309999999999</v>
          </cell>
          <cell r="B833" t="str">
            <v>Wooden skirting board</v>
          </cell>
          <cell r="C833" t="str">
            <v>lm</v>
          </cell>
          <cell r="D833">
            <v>0</v>
          </cell>
          <cell r="E833">
            <v>0</v>
          </cell>
          <cell r="F833">
            <v>0</v>
          </cell>
          <cell r="G833">
            <v>0</v>
          </cell>
          <cell r="H833">
            <v>0</v>
          </cell>
        </row>
        <row r="834">
          <cell r="A834">
            <v>2000.0319999999999</v>
          </cell>
          <cell r="B834" t="str">
            <v>Glazed gres skirting board</v>
          </cell>
          <cell r="C834" t="str">
            <v>lm</v>
          </cell>
          <cell r="D834">
            <v>0.15</v>
          </cell>
          <cell r="E834">
            <v>0</v>
          </cell>
          <cell r="F834">
            <v>4.6500000000000004</v>
          </cell>
          <cell r="G834">
            <v>0</v>
          </cell>
          <cell r="H834">
            <v>0</v>
          </cell>
        </row>
        <row r="836">
          <cell r="A836">
            <v>2000</v>
          </cell>
          <cell r="B836" t="str">
            <v xml:space="preserve">      QUARRY STONE WORKS</v>
          </cell>
        </row>
        <row r="837">
          <cell r="A837">
            <v>2000.0329999999999</v>
          </cell>
          <cell r="B837" t="str">
            <v>Q.stone threshold,tread,risers</v>
          </cell>
          <cell r="C837" t="str">
            <v>sqm</v>
          </cell>
          <cell r="D837">
            <v>0</v>
          </cell>
          <cell r="E837">
            <v>0</v>
          </cell>
          <cell r="F837">
            <v>0</v>
          </cell>
          <cell r="G837">
            <v>0</v>
          </cell>
          <cell r="H837">
            <v>0</v>
          </cell>
        </row>
        <row r="838">
          <cell r="A838">
            <v>2000.0340000000001</v>
          </cell>
          <cell r="B838" t="str">
            <v>Quarry stone for caps, etc.</v>
          </cell>
          <cell r="C838" t="str">
            <v>sqm</v>
          </cell>
          <cell r="D838">
            <v>1.8</v>
          </cell>
          <cell r="E838">
            <v>0</v>
          </cell>
          <cell r="F838">
            <v>41.32</v>
          </cell>
          <cell r="G838">
            <v>0</v>
          </cell>
          <cell r="H838">
            <v>0</v>
          </cell>
        </row>
        <row r="839">
          <cell r="A839">
            <v>2000.0350000000001</v>
          </cell>
          <cell r="B839" t="str">
            <v>Quarry stone for special tread</v>
          </cell>
          <cell r="C839" t="str">
            <v>sqm</v>
          </cell>
          <cell r="D839">
            <v>1.8</v>
          </cell>
          <cell r="E839">
            <v>0</v>
          </cell>
          <cell r="F839">
            <v>41.32</v>
          </cell>
          <cell r="G839">
            <v>0</v>
          </cell>
          <cell r="H839">
            <v>0</v>
          </cell>
        </row>
        <row r="840">
          <cell r="A840">
            <v>2000.0360000000001</v>
          </cell>
          <cell r="B840" t="str">
            <v>Quarry stone for shaped treads</v>
          </cell>
          <cell r="C840" t="str">
            <v>sqm</v>
          </cell>
          <cell r="D840">
            <v>0</v>
          </cell>
          <cell r="E840">
            <v>0</v>
          </cell>
          <cell r="F840">
            <v>0</v>
          </cell>
          <cell r="G840">
            <v>0</v>
          </cell>
          <cell r="H840">
            <v>0</v>
          </cell>
        </row>
        <row r="841">
          <cell r="A841">
            <v>2000.037</v>
          </cell>
          <cell r="B841" t="str">
            <v>Quarry stone for skirting</v>
          </cell>
          <cell r="C841" t="str">
            <v>sqm</v>
          </cell>
          <cell r="D841">
            <v>0</v>
          </cell>
          <cell r="E841">
            <v>0</v>
          </cell>
          <cell r="F841">
            <v>77.47</v>
          </cell>
          <cell r="G841">
            <v>0</v>
          </cell>
          <cell r="H841">
            <v>0</v>
          </cell>
        </row>
        <row r="842">
          <cell r="A842">
            <v>2000.038</v>
          </cell>
          <cell r="B842" t="str">
            <v>Quarry stone for wall lining</v>
          </cell>
          <cell r="C842" t="str">
            <v>sqm</v>
          </cell>
          <cell r="D842">
            <v>0</v>
          </cell>
          <cell r="E842">
            <v>0</v>
          </cell>
          <cell r="F842">
            <v>0</v>
          </cell>
          <cell r="G842">
            <v>0</v>
          </cell>
          <cell r="H842">
            <v>0</v>
          </cell>
        </row>
        <row r="844">
          <cell r="A844">
            <v>2000</v>
          </cell>
          <cell r="B844" t="str">
            <v xml:space="preserve">           LINING</v>
          </cell>
        </row>
        <row r="845">
          <cell r="A845">
            <v>2000.039</v>
          </cell>
          <cell r="B845" t="str">
            <v>Glazed ceramic tile lining</v>
          </cell>
          <cell r="C845" t="str">
            <v>sqm</v>
          </cell>
          <cell r="D845">
            <v>1.1000000000000001</v>
          </cell>
          <cell r="E845">
            <v>0</v>
          </cell>
          <cell r="F845">
            <v>22.72</v>
          </cell>
          <cell r="G845">
            <v>0</v>
          </cell>
          <cell r="H845">
            <v>0</v>
          </cell>
        </row>
        <row r="846">
          <cell r="A846">
            <v>2000.04</v>
          </cell>
          <cell r="B846" t="str">
            <v>Gres tile lining</v>
          </cell>
          <cell r="C846" t="str">
            <v>sqm</v>
          </cell>
          <cell r="D846">
            <v>0</v>
          </cell>
          <cell r="E846">
            <v>0</v>
          </cell>
          <cell r="F846">
            <v>0</v>
          </cell>
          <cell r="G846">
            <v>0</v>
          </cell>
          <cell r="H846">
            <v>0</v>
          </cell>
        </row>
        <row r="847">
          <cell r="A847">
            <v>2000.0409999999999</v>
          </cell>
          <cell r="B847" t="str">
            <v>Fired tile lining</v>
          </cell>
          <cell r="C847" t="str">
            <v>sqm</v>
          </cell>
          <cell r="D847">
            <v>0</v>
          </cell>
          <cell r="E847">
            <v>0</v>
          </cell>
          <cell r="F847">
            <v>0</v>
          </cell>
          <cell r="G847">
            <v>0</v>
          </cell>
          <cell r="H847">
            <v>0</v>
          </cell>
        </row>
        <row r="849">
          <cell r="A849">
            <v>2000</v>
          </cell>
          <cell r="B849" t="str">
            <v xml:space="preserve">        FALSE CEILING</v>
          </cell>
        </row>
        <row r="850">
          <cell r="A850">
            <v>2000.0419999999999</v>
          </cell>
          <cell r="B850" t="str">
            <v>Gypsum panel false ceiling</v>
          </cell>
          <cell r="C850" t="str">
            <v>sqm</v>
          </cell>
          <cell r="D850">
            <v>1.06</v>
          </cell>
          <cell r="E850">
            <v>0</v>
          </cell>
          <cell r="F850">
            <v>25.82</v>
          </cell>
          <cell r="G850">
            <v>0</v>
          </cell>
          <cell r="H850">
            <v>0</v>
          </cell>
        </row>
        <row r="851">
          <cell r="A851">
            <v>2000.0429999999999</v>
          </cell>
          <cell r="B851" t="str">
            <v>Anodized perforated aluminium panel false ceiling</v>
          </cell>
          <cell r="C851" t="str">
            <v>sqm</v>
          </cell>
          <cell r="D851">
            <v>1.25</v>
          </cell>
          <cell r="E851">
            <v>0</v>
          </cell>
          <cell r="F851">
            <v>36.15</v>
          </cell>
          <cell r="G851">
            <v>0</v>
          </cell>
          <cell r="H851">
            <v>0</v>
          </cell>
        </row>
        <row r="852">
          <cell r="A852">
            <v>2000.0440000000001</v>
          </cell>
          <cell r="B852" t="str">
            <v>Painted aluminium panel false ceiling</v>
          </cell>
          <cell r="C852" t="str">
            <v>sqm</v>
          </cell>
          <cell r="D852">
            <v>0</v>
          </cell>
          <cell r="E852">
            <v>0</v>
          </cell>
          <cell r="F852">
            <v>0</v>
          </cell>
          <cell r="G852">
            <v>0</v>
          </cell>
          <cell r="H852">
            <v>0</v>
          </cell>
        </row>
        <row r="853">
          <cell r="A853">
            <v>2000.0450000000001</v>
          </cell>
          <cell r="B853" t="str">
            <v>Perforated  painted galv. steel false ceiling</v>
          </cell>
          <cell r="C853" t="str">
            <v>sqm</v>
          </cell>
          <cell r="D853">
            <v>0</v>
          </cell>
          <cell r="E853">
            <v>0</v>
          </cell>
          <cell r="F853">
            <v>0</v>
          </cell>
          <cell r="G853">
            <v>0</v>
          </cell>
          <cell r="H853">
            <v>0</v>
          </cell>
        </row>
        <row r="855">
          <cell r="A855">
            <v>2000</v>
          </cell>
          <cell r="B855" t="str">
            <v xml:space="preserve">           PAINTING</v>
          </cell>
        </row>
        <row r="856">
          <cell r="A856">
            <v>2000.046</v>
          </cell>
          <cell r="B856" t="str">
            <v>Distemper paint</v>
          </cell>
          <cell r="C856" t="str">
            <v>sqm</v>
          </cell>
          <cell r="D856">
            <v>0.3</v>
          </cell>
          <cell r="E856">
            <v>0</v>
          </cell>
          <cell r="F856">
            <v>4.13</v>
          </cell>
          <cell r="G856">
            <v>0</v>
          </cell>
          <cell r="H856">
            <v>0</v>
          </cell>
        </row>
        <row r="857">
          <cell r="A857">
            <v>2000.047</v>
          </cell>
          <cell r="B857" t="str">
            <v>Washable acrilic paint</v>
          </cell>
          <cell r="C857" t="str">
            <v>sqm</v>
          </cell>
          <cell r="D857">
            <v>0.3</v>
          </cell>
          <cell r="E857">
            <v>4749.5</v>
          </cell>
          <cell r="F857">
            <v>6.2</v>
          </cell>
          <cell r="G857">
            <v>29446.9</v>
          </cell>
          <cell r="H857">
            <v>1424.85</v>
          </cell>
        </row>
        <row r="858">
          <cell r="A858">
            <v>2000.048</v>
          </cell>
          <cell r="B858" t="str">
            <v>Cement paint</v>
          </cell>
          <cell r="C858" t="str">
            <v>sqm</v>
          </cell>
          <cell r="D858">
            <v>0</v>
          </cell>
          <cell r="E858">
            <v>0</v>
          </cell>
          <cell r="F858">
            <v>0</v>
          </cell>
          <cell r="G858">
            <v>0</v>
          </cell>
          <cell r="H858">
            <v>0</v>
          </cell>
        </row>
        <row r="859">
          <cell r="A859">
            <v>2000.049</v>
          </cell>
          <cell r="B859" t="str">
            <v>Resin paint</v>
          </cell>
          <cell r="C859" t="str">
            <v>sqm</v>
          </cell>
          <cell r="D859">
            <v>0</v>
          </cell>
          <cell r="E859">
            <v>0</v>
          </cell>
          <cell r="F859">
            <v>0</v>
          </cell>
          <cell r="G859">
            <v>0</v>
          </cell>
          <cell r="H859">
            <v>0</v>
          </cell>
        </row>
        <row r="860">
          <cell r="A860">
            <v>2000.05</v>
          </cell>
          <cell r="B860" t="str">
            <v>Quartz paint</v>
          </cell>
          <cell r="C860" t="str">
            <v>sqm</v>
          </cell>
          <cell r="D860">
            <v>0.3</v>
          </cell>
          <cell r="E860">
            <v>0</v>
          </cell>
          <cell r="F860">
            <v>7.75</v>
          </cell>
          <cell r="G860">
            <v>0</v>
          </cell>
          <cell r="H860">
            <v>0</v>
          </cell>
        </row>
        <row r="861">
          <cell r="A861">
            <v>2000.0509999999999</v>
          </cell>
          <cell r="B861" t="str">
            <v>Water-proofing paint (silicon)</v>
          </cell>
          <cell r="C861" t="str">
            <v>sqm</v>
          </cell>
          <cell r="D861">
            <v>0.4</v>
          </cell>
          <cell r="E861">
            <v>0</v>
          </cell>
          <cell r="F861">
            <v>6.71</v>
          </cell>
          <cell r="G861">
            <v>0</v>
          </cell>
          <cell r="H861">
            <v>0</v>
          </cell>
        </row>
        <row r="862">
          <cell r="A862">
            <v>2000.0519999999999</v>
          </cell>
          <cell r="B862" t="str">
            <v>Enamel paint of wooden matll</v>
          </cell>
          <cell r="C862" t="str">
            <v>sqm</v>
          </cell>
          <cell r="D862">
            <v>0</v>
          </cell>
          <cell r="E862">
            <v>0</v>
          </cell>
          <cell r="F862">
            <v>0</v>
          </cell>
          <cell r="G862">
            <v>0</v>
          </cell>
          <cell r="H862">
            <v>0</v>
          </cell>
        </row>
        <row r="863">
          <cell r="A863">
            <v>2000.0530000000001</v>
          </cell>
          <cell r="B863" t="str">
            <v>Paint of steel material</v>
          </cell>
          <cell r="C863" t="str">
            <v>sqm</v>
          </cell>
          <cell r="D863">
            <v>0.5</v>
          </cell>
          <cell r="E863">
            <v>0</v>
          </cell>
          <cell r="F863">
            <v>9.3000000000000007</v>
          </cell>
          <cell r="G863">
            <v>0</v>
          </cell>
          <cell r="H863">
            <v>0</v>
          </cell>
        </row>
        <row r="865">
          <cell r="A865">
            <v>2000</v>
          </cell>
          <cell r="B865" t="str">
            <v>DOORS, WINDOWS, GLAZING</v>
          </cell>
        </row>
        <row r="866">
          <cell r="A866">
            <v>2000.0540000000001</v>
          </cell>
          <cell r="B866" t="str">
            <v>Internal wooden door</v>
          </cell>
          <cell r="C866" t="str">
            <v>sqm</v>
          </cell>
          <cell r="D866">
            <v>0</v>
          </cell>
          <cell r="E866">
            <v>0</v>
          </cell>
          <cell r="F866">
            <v>0</v>
          </cell>
          <cell r="G866">
            <v>0</v>
          </cell>
          <cell r="H866">
            <v>0</v>
          </cell>
        </row>
        <row r="867">
          <cell r="A867">
            <v>2000.0550000000001</v>
          </cell>
          <cell r="B867" t="str">
            <v>Wood. door lamin.plastic lined</v>
          </cell>
          <cell r="C867" t="str">
            <v>sqm</v>
          </cell>
          <cell r="D867">
            <v>4</v>
          </cell>
          <cell r="E867">
            <v>0</v>
          </cell>
          <cell r="F867">
            <v>103.29</v>
          </cell>
          <cell r="G867">
            <v>0</v>
          </cell>
          <cell r="H867">
            <v>0</v>
          </cell>
        </row>
        <row r="868">
          <cell r="A868">
            <v>2000.056</v>
          </cell>
          <cell r="B868" t="str">
            <v>Internal sandwich-panel door</v>
          </cell>
          <cell r="C868" t="str">
            <v>sqm</v>
          </cell>
          <cell r="D868">
            <v>0</v>
          </cell>
          <cell r="E868">
            <v>0</v>
          </cell>
          <cell r="F868">
            <v>0</v>
          </cell>
          <cell r="G868">
            <v>0</v>
          </cell>
          <cell r="H868">
            <v>0</v>
          </cell>
        </row>
        <row r="869">
          <cell r="A869">
            <v>2000.057</v>
          </cell>
          <cell r="B869" t="str">
            <v>Anodized aluminium door</v>
          </cell>
          <cell r="C869" t="str">
            <v>sqm</v>
          </cell>
          <cell r="D869">
            <v>0</v>
          </cell>
          <cell r="E869">
            <v>0</v>
          </cell>
          <cell r="F869">
            <v>180.76</v>
          </cell>
          <cell r="G869">
            <v>0</v>
          </cell>
          <cell r="H869">
            <v>0</v>
          </cell>
        </row>
        <row r="870">
          <cell r="A870">
            <v>2000.058</v>
          </cell>
          <cell r="B870" t="str">
            <v>An.al.door w.glasses panel</v>
          </cell>
          <cell r="C870" t="str">
            <v>sqm</v>
          </cell>
          <cell r="D870">
            <v>0</v>
          </cell>
          <cell r="E870">
            <v>0</v>
          </cell>
          <cell r="F870">
            <v>206.58</v>
          </cell>
          <cell r="G870">
            <v>0</v>
          </cell>
          <cell r="H870">
            <v>0</v>
          </cell>
        </row>
        <row r="871">
          <cell r="A871">
            <v>2000.059</v>
          </cell>
          <cell r="B871" t="str">
            <v>Steel door</v>
          </cell>
          <cell r="C871" t="str">
            <v>sqm</v>
          </cell>
          <cell r="D871">
            <v>0.85</v>
          </cell>
          <cell r="E871">
            <v>0</v>
          </cell>
          <cell r="F871">
            <v>129.11000000000001</v>
          </cell>
          <cell r="G871">
            <v>0</v>
          </cell>
          <cell r="H871">
            <v>0</v>
          </cell>
        </row>
        <row r="872">
          <cell r="A872">
            <v>2000.06</v>
          </cell>
          <cell r="B872" t="str">
            <v>Fire-stop door</v>
          </cell>
          <cell r="C872" t="str">
            <v>sqm</v>
          </cell>
          <cell r="D872">
            <v>0</v>
          </cell>
          <cell r="E872">
            <v>0</v>
          </cell>
          <cell r="F872">
            <v>0</v>
          </cell>
          <cell r="G872">
            <v>0</v>
          </cell>
          <cell r="H872">
            <v>0</v>
          </cell>
        </row>
        <row r="873">
          <cell r="A873">
            <v>2000.0609999999999</v>
          </cell>
          <cell r="B873" t="str">
            <v>Antipanic handle</v>
          </cell>
          <cell r="C873" t="str">
            <v>u</v>
          </cell>
          <cell r="D873">
            <v>0.65</v>
          </cell>
          <cell r="E873">
            <v>0</v>
          </cell>
          <cell r="F873">
            <v>154.94</v>
          </cell>
          <cell r="G873">
            <v>0</v>
          </cell>
          <cell r="H873">
            <v>0</v>
          </cell>
        </row>
        <row r="874">
          <cell r="A874">
            <v>2000.0619999999999</v>
          </cell>
          <cell r="B874" t="str">
            <v>Blast resistant door</v>
          </cell>
          <cell r="C874" t="str">
            <v>sqm</v>
          </cell>
          <cell r="D874">
            <v>0</v>
          </cell>
          <cell r="E874">
            <v>0</v>
          </cell>
          <cell r="F874">
            <v>0</v>
          </cell>
          <cell r="G874">
            <v>0</v>
          </cell>
          <cell r="H874">
            <v>0</v>
          </cell>
        </row>
        <row r="875">
          <cell r="A875">
            <v>2000.0630000000001</v>
          </cell>
          <cell r="B875" t="str">
            <v>Door closer</v>
          </cell>
          <cell r="C875" t="str">
            <v>u</v>
          </cell>
          <cell r="D875">
            <v>0</v>
          </cell>
          <cell r="E875">
            <v>0</v>
          </cell>
          <cell r="F875">
            <v>56.81</v>
          </cell>
          <cell r="G875">
            <v>0</v>
          </cell>
          <cell r="H875">
            <v>0</v>
          </cell>
        </row>
        <row r="876">
          <cell r="A876">
            <v>2000.0640000000001</v>
          </cell>
          <cell r="B876" t="str">
            <v>Anodized aluminium window</v>
          </cell>
          <cell r="C876" t="str">
            <v>sqm</v>
          </cell>
          <cell r="D876">
            <v>0</v>
          </cell>
          <cell r="E876">
            <v>0</v>
          </cell>
          <cell r="F876">
            <v>154.94</v>
          </cell>
          <cell r="G876">
            <v>0</v>
          </cell>
          <cell r="H876">
            <v>0</v>
          </cell>
        </row>
        <row r="877">
          <cell r="A877">
            <v>2000.0650000000001</v>
          </cell>
          <cell r="B877" t="str">
            <v>Steel window</v>
          </cell>
          <cell r="C877" t="str">
            <v>sqm</v>
          </cell>
          <cell r="D877">
            <v>0.7</v>
          </cell>
          <cell r="E877">
            <v>0</v>
          </cell>
          <cell r="F877">
            <v>144.61000000000001</v>
          </cell>
          <cell r="G877">
            <v>0</v>
          </cell>
          <cell r="H877">
            <v>0</v>
          </cell>
        </row>
        <row r="878">
          <cell r="A878">
            <v>2000.066</v>
          </cell>
          <cell r="B878" t="str">
            <v>Venetian blind</v>
          </cell>
          <cell r="C878" t="str">
            <v>sqm</v>
          </cell>
          <cell r="D878">
            <v>0.55000000000000004</v>
          </cell>
          <cell r="E878">
            <v>0</v>
          </cell>
          <cell r="F878">
            <v>36.15</v>
          </cell>
          <cell r="G878">
            <v>0</v>
          </cell>
          <cell r="H878">
            <v>0</v>
          </cell>
        </row>
        <row r="879">
          <cell r="A879">
            <v>2000.067</v>
          </cell>
          <cell r="B879" t="str">
            <v>Wired clear glass   thk:  6mm</v>
          </cell>
          <cell r="C879" t="str">
            <v>sqm</v>
          </cell>
          <cell r="D879">
            <v>0.6</v>
          </cell>
          <cell r="E879">
            <v>0</v>
          </cell>
          <cell r="F879">
            <v>20.66</v>
          </cell>
          <cell r="G879">
            <v>0</v>
          </cell>
          <cell r="H879">
            <v>0</v>
          </cell>
        </row>
        <row r="880">
          <cell r="A880">
            <v>2000.068</v>
          </cell>
          <cell r="B880" t="str">
            <v>Pressed clear glass thk:  4mm</v>
          </cell>
          <cell r="C880" t="str">
            <v>sqm</v>
          </cell>
          <cell r="D880">
            <v>0</v>
          </cell>
          <cell r="E880">
            <v>0</v>
          </cell>
          <cell r="F880">
            <v>0</v>
          </cell>
          <cell r="G880">
            <v>0</v>
          </cell>
          <cell r="H880">
            <v>0</v>
          </cell>
        </row>
        <row r="881">
          <cell r="A881">
            <v>2000.069</v>
          </cell>
          <cell r="B881" t="str">
            <v>Pressed clear glass thk:  8mm</v>
          </cell>
          <cell r="C881" t="str">
            <v>sqm</v>
          </cell>
          <cell r="D881">
            <v>0</v>
          </cell>
          <cell r="E881">
            <v>0</v>
          </cell>
          <cell r="F881">
            <v>0</v>
          </cell>
          <cell r="G881">
            <v>0</v>
          </cell>
          <cell r="H881">
            <v>0</v>
          </cell>
        </row>
        <row r="882">
          <cell r="A882">
            <v>2000.07</v>
          </cell>
          <cell r="B882" t="str">
            <v>Plate glass         thk:  4mm</v>
          </cell>
          <cell r="C882" t="str">
            <v>sqm</v>
          </cell>
          <cell r="D882">
            <v>0</v>
          </cell>
          <cell r="E882">
            <v>0</v>
          </cell>
          <cell r="F882">
            <v>0</v>
          </cell>
          <cell r="G882">
            <v>0</v>
          </cell>
          <cell r="H882">
            <v>0</v>
          </cell>
        </row>
        <row r="883">
          <cell r="A883">
            <v>2000.0709999999999</v>
          </cell>
          <cell r="B883" t="str">
            <v>Plate glass         thk:  6mm</v>
          </cell>
          <cell r="C883" t="str">
            <v>sqm</v>
          </cell>
          <cell r="D883">
            <v>0</v>
          </cell>
          <cell r="E883">
            <v>0</v>
          </cell>
          <cell r="F883">
            <v>0</v>
          </cell>
          <cell r="G883">
            <v>0</v>
          </cell>
          <cell r="H883">
            <v>0</v>
          </cell>
        </row>
        <row r="884">
          <cell r="A884">
            <v>2000.0719999999999</v>
          </cell>
          <cell r="B884" t="str">
            <v>Plate glass         thk:  8mm</v>
          </cell>
          <cell r="C884" t="str">
            <v>sqm</v>
          </cell>
          <cell r="D884">
            <v>0</v>
          </cell>
          <cell r="E884">
            <v>0</v>
          </cell>
          <cell r="F884">
            <v>0</v>
          </cell>
          <cell r="G884">
            <v>0</v>
          </cell>
          <cell r="H884">
            <v>0</v>
          </cell>
        </row>
        <row r="885">
          <cell r="A885">
            <v>2000.0730000000001</v>
          </cell>
          <cell r="B885" t="str">
            <v>Tempered glass        thk: 8mm</v>
          </cell>
          <cell r="C885" t="str">
            <v>sqm</v>
          </cell>
          <cell r="D885">
            <v>0</v>
          </cell>
          <cell r="E885">
            <v>0</v>
          </cell>
          <cell r="F885">
            <v>0</v>
          </cell>
          <cell r="G885">
            <v>0</v>
          </cell>
          <cell r="H885">
            <v>0</v>
          </cell>
        </row>
        <row r="886">
          <cell r="A886">
            <v>2000.0740000000001</v>
          </cell>
          <cell r="B886" t="str">
            <v>Tempered plate glass  thk: 6mm</v>
          </cell>
          <cell r="C886" t="str">
            <v>sqm</v>
          </cell>
          <cell r="D886">
            <v>0.7</v>
          </cell>
          <cell r="E886">
            <v>0</v>
          </cell>
          <cell r="F886">
            <v>41.32</v>
          </cell>
          <cell r="G886">
            <v>0</v>
          </cell>
          <cell r="H886">
            <v>0</v>
          </cell>
        </row>
        <row r="887">
          <cell r="A887">
            <v>2000.075</v>
          </cell>
          <cell r="B887" t="str">
            <v>Tempered plate glass  thk: 8mm</v>
          </cell>
          <cell r="C887" t="str">
            <v>sqm</v>
          </cell>
          <cell r="D887">
            <v>0</v>
          </cell>
          <cell r="E887">
            <v>0</v>
          </cell>
          <cell r="F887">
            <v>0</v>
          </cell>
          <cell r="G887">
            <v>0</v>
          </cell>
          <cell r="H887">
            <v>0</v>
          </cell>
        </row>
        <row r="888">
          <cell r="A888">
            <v>2000.076</v>
          </cell>
          <cell r="B888" t="str">
            <v>Safety glass    thk: 10to11mm</v>
          </cell>
          <cell r="C888" t="str">
            <v>sqm</v>
          </cell>
          <cell r="D888">
            <v>0</v>
          </cell>
          <cell r="E888">
            <v>0</v>
          </cell>
          <cell r="F888">
            <v>0</v>
          </cell>
          <cell r="G888">
            <v>0</v>
          </cell>
          <cell r="H888">
            <v>0</v>
          </cell>
        </row>
        <row r="889">
          <cell r="A889">
            <v>2000.077</v>
          </cell>
          <cell r="B889" t="str">
            <v>Thermal &amp; sound proofing glass</v>
          </cell>
          <cell r="C889" t="str">
            <v>sqm</v>
          </cell>
          <cell r="D889">
            <v>0.7</v>
          </cell>
          <cell r="E889">
            <v>0</v>
          </cell>
          <cell r="F889">
            <v>46.48</v>
          </cell>
          <cell r="G889">
            <v>0</v>
          </cell>
          <cell r="H889">
            <v>0</v>
          </cell>
        </row>
        <row r="890">
          <cell r="A890">
            <v>2000.078</v>
          </cell>
          <cell r="B890" t="str">
            <v>Steel manufactured material ( Gate, handrails, grating and fencing )</v>
          </cell>
          <cell r="C890" t="str">
            <v>kg</v>
          </cell>
          <cell r="D890">
            <v>0.15</v>
          </cell>
          <cell r="E890">
            <v>13956.63</v>
          </cell>
          <cell r="F890">
            <v>2.58</v>
          </cell>
          <cell r="G890">
            <v>36008.1054</v>
          </cell>
          <cell r="H890">
            <v>2093.4945000000002</v>
          </cell>
        </row>
        <row r="891">
          <cell r="A891">
            <v>2000.079</v>
          </cell>
          <cell r="B891" t="str">
            <v>Continuous facings</v>
          </cell>
          <cell r="C891" t="str">
            <v>sqm</v>
          </cell>
          <cell r="D891">
            <v>0</v>
          </cell>
          <cell r="E891">
            <v>0</v>
          </cell>
          <cell r="F891">
            <v>0</v>
          </cell>
          <cell r="G891">
            <v>0</v>
          </cell>
          <cell r="H891">
            <v>0</v>
          </cell>
        </row>
        <row r="892">
          <cell r="A892">
            <v>2000.08</v>
          </cell>
          <cell r="B892" t="str">
            <v>Structural facings</v>
          </cell>
          <cell r="C892" t="str">
            <v>sqm</v>
          </cell>
          <cell r="D892">
            <v>0</v>
          </cell>
          <cell r="E892">
            <v>0</v>
          </cell>
          <cell r="F892">
            <v>0</v>
          </cell>
          <cell r="G892">
            <v>0</v>
          </cell>
          <cell r="H892">
            <v>0</v>
          </cell>
        </row>
        <row r="894">
          <cell r="A894">
            <v>2000</v>
          </cell>
          <cell r="B894" t="str">
            <v xml:space="preserve">            PLUMBING</v>
          </cell>
        </row>
        <row r="895">
          <cell r="A895">
            <v>2000.0809999999999</v>
          </cell>
          <cell r="B895" t="str">
            <v>Galvanized &amp; painted gutter</v>
          </cell>
          <cell r="C895" t="str">
            <v>kg</v>
          </cell>
          <cell r="D895">
            <v>0.2</v>
          </cell>
          <cell r="E895">
            <v>0</v>
          </cell>
          <cell r="F895">
            <v>4.57</v>
          </cell>
          <cell r="G895">
            <v>0</v>
          </cell>
          <cell r="H895">
            <v>0</v>
          </cell>
        </row>
        <row r="896">
          <cell r="A896">
            <v>2000.0820000000001</v>
          </cell>
          <cell r="B896" t="str">
            <v>Galvanized &amp; painted flashing</v>
          </cell>
          <cell r="C896" t="str">
            <v>kg</v>
          </cell>
          <cell r="D896">
            <v>0.2</v>
          </cell>
          <cell r="E896">
            <v>0</v>
          </cell>
          <cell r="F896">
            <v>5.5</v>
          </cell>
          <cell r="G896">
            <v>0</v>
          </cell>
          <cell r="H896">
            <v>0</v>
          </cell>
        </row>
        <row r="897">
          <cell r="A897">
            <v>2000.0830000000001</v>
          </cell>
          <cell r="B897" t="str">
            <v>Lead union</v>
          </cell>
          <cell r="C897" t="str">
            <v>kg</v>
          </cell>
          <cell r="D897">
            <v>0.13</v>
          </cell>
          <cell r="E897">
            <v>0</v>
          </cell>
          <cell r="F897">
            <v>3.1</v>
          </cell>
          <cell r="G897">
            <v>0</v>
          </cell>
          <cell r="H897">
            <v>0</v>
          </cell>
        </row>
        <row r="898">
          <cell r="A898">
            <v>2000.0840000000001</v>
          </cell>
          <cell r="B898" t="str">
            <v>PVC downsput dia. 110mm</v>
          </cell>
          <cell r="C898" t="str">
            <v>lm</v>
          </cell>
          <cell r="D898">
            <v>0.18</v>
          </cell>
          <cell r="E898">
            <v>0</v>
          </cell>
          <cell r="F898">
            <v>8.26</v>
          </cell>
          <cell r="G898">
            <v>0</v>
          </cell>
          <cell r="H898">
            <v>0</v>
          </cell>
        </row>
        <row r="899">
          <cell r="A899">
            <v>2000.085</v>
          </cell>
          <cell r="B899" t="str">
            <v>PVC downsput dia. 160mm</v>
          </cell>
          <cell r="C899" t="str">
            <v>lm</v>
          </cell>
          <cell r="D899">
            <v>0</v>
          </cell>
          <cell r="E899">
            <v>0</v>
          </cell>
          <cell r="F899">
            <v>0</v>
          </cell>
          <cell r="G899">
            <v>0</v>
          </cell>
          <cell r="H899">
            <v>0</v>
          </cell>
        </row>
        <row r="900">
          <cell r="A900">
            <v>2000.086</v>
          </cell>
          <cell r="B900" t="str">
            <v>PVC downsput dia. 200mm</v>
          </cell>
          <cell r="C900" t="str">
            <v>lm</v>
          </cell>
          <cell r="D900">
            <v>0</v>
          </cell>
          <cell r="E900">
            <v>0</v>
          </cell>
          <cell r="F900">
            <v>0</v>
          </cell>
          <cell r="G900">
            <v>0</v>
          </cell>
          <cell r="H900">
            <v>0</v>
          </cell>
        </row>
        <row r="901">
          <cell r="A901">
            <v>2000.087</v>
          </cell>
          <cell r="B901" t="str">
            <v>Cast iron downspout terminal</v>
          </cell>
          <cell r="C901" t="str">
            <v>kg</v>
          </cell>
          <cell r="D901">
            <v>7.0000000000000007E-2</v>
          </cell>
          <cell r="E901">
            <v>0</v>
          </cell>
          <cell r="F901">
            <v>1.81</v>
          </cell>
          <cell r="G901">
            <v>0</v>
          </cell>
          <cell r="H901">
            <v>0</v>
          </cell>
        </row>
        <row r="902">
          <cell r="A902">
            <v>2000.088</v>
          </cell>
          <cell r="B902" t="str">
            <v>Galvanized steel downspout</v>
          </cell>
          <cell r="C902" t="str">
            <v>kg</v>
          </cell>
          <cell r="D902">
            <v>0.22</v>
          </cell>
          <cell r="E902">
            <v>0</v>
          </cell>
          <cell r="F902">
            <v>4.8</v>
          </cell>
          <cell r="G902">
            <v>0</v>
          </cell>
          <cell r="H902">
            <v>0</v>
          </cell>
        </row>
        <row r="904">
          <cell r="A904">
            <v>2000</v>
          </cell>
          <cell r="B904" t="str">
            <v xml:space="preserve">          SANITARIES</v>
          </cell>
        </row>
        <row r="905">
          <cell r="A905">
            <v>2000.0889999999999</v>
          </cell>
          <cell r="B905" t="str">
            <v>Galvanized seamless steel pipe and fittings</v>
          </cell>
          <cell r="C905" t="str">
            <v>kg</v>
          </cell>
          <cell r="D905">
            <v>0</v>
          </cell>
          <cell r="E905">
            <v>0</v>
          </cell>
          <cell r="F905">
            <v>0</v>
          </cell>
          <cell r="G905">
            <v>0</v>
          </cell>
          <cell r="H905">
            <v>0</v>
          </cell>
        </row>
        <row r="906">
          <cell r="A906">
            <v>2000.09</v>
          </cell>
          <cell r="B906" t="str">
            <v>Water heater  80 l.</v>
          </cell>
          <cell r="C906" t="str">
            <v>u</v>
          </cell>
          <cell r="D906">
            <v>1.9</v>
          </cell>
          <cell r="E906">
            <v>0</v>
          </cell>
          <cell r="F906">
            <v>103.29</v>
          </cell>
          <cell r="G906">
            <v>0</v>
          </cell>
          <cell r="H906">
            <v>0</v>
          </cell>
        </row>
        <row r="907">
          <cell r="A907">
            <v>2000.0909999999999</v>
          </cell>
          <cell r="B907" t="str">
            <v>Water heater 120 l.</v>
          </cell>
          <cell r="C907" t="str">
            <v>u</v>
          </cell>
          <cell r="D907">
            <v>1.9</v>
          </cell>
          <cell r="E907">
            <v>0</v>
          </cell>
          <cell r="F907">
            <v>154.94</v>
          </cell>
          <cell r="G907">
            <v>0</v>
          </cell>
          <cell r="H907">
            <v>0</v>
          </cell>
        </row>
        <row r="908">
          <cell r="A908">
            <v>2000.0920000000001</v>
          </cell>
          <cell r="B908" t="str">
            <v>PVC pipe dia.    50mm</v>
          </cell>
          <cell r="C908" t="str">
            <v>lm</v>
          </cell>
          <cell r="D908">
            <v>0</v>
          </cell>
          <cell r="E908">
            <v>0</v>
          </cell>
          <cell r="F908">
            <v>0</v>
          </cell>
          <cell r="G908">
            <v>0</v>
          </cell>
          <cell r="H908">
            <v>0</v>
          </cell>
        </row>
        <row r="909">
          <cell r="A909">
            <v>2000.0930000000001</v>
          </cell>
          <cell r="B909" t="str">
            <v>PVC pipe dia.    63mm</v>
          </cell>
          <cell r="C909" t="str">
            <v>lm</v>
          </cell>
          <cell r="D909">
            <v>0</v>
          </cell>
          <cell r="E909">
            <v>0</v>
          </cell>
          <cell r="F909">
            <v>0</v>
          </cell>
          <cell r="G909">
            <v>0</v>
          </cell>
          <cell r="H909">
            <v>0</v>
          </cell>
        </row>
        <row r="910">
          <cell r="A910">
            <v>2000.0940000000001</v>
          </cell>
          <cell r="B910" t="str">
            <v>PVC pipe dia.    75mm</v>
          </cell>
          <cell r="C910" t="str">
            <v>lm</v>
          </cell>
          <cell r="D910">
            <v>0</v>
          </cell>
          <cell r="E910">
            <v>0</v>
          </cell>
          <cell r="F910">
            <v>0</v>
          </cell>
          <cell r="G910">
            <v>0</v>
          </cell>
          <cell r="H910">
            <v>0</v>
          </cell>
        </row>
        <row r="911">
          <cell r="A911">
            <v>2000.095</v>
          </cell>
          <cell r="B911" t="str">
            <v>PVC pipe dia.   110mm</v>
          </cell>
          <cell r="C911" t="str">
            <v>lm</v>
          </cell>
          <cell r="D911">
            <v>0</v>
          </cell>
          <cell r="E911">
            <v>0</v>
          </cell>
          <cell r="F911">
            <v>0</v>
          </cell>
          <cell r="G911">
            <v>0</v>
          </cell>
          <cell r="H911">
            <v>0</v>
          </cell>
        </row>
        <row r="912">
          <cell r="A912">
            <v>2000.096</v>
          </cell>
          <cell r="B912" t="str">
            <v>Lead pipe</v>
          </cell>
          <cell r="C912" t="str">
            <v>kg</v>
          </cell>
          <cell r="D912">
            <v>0</v>
          </cell>
          <cell r="E912">
            <v>0</v>
          </cell>
          <cell r="F912">
            <v>0</v>
          </cell>
          <cell r="G912">
            <v>0</v>
          </cell>
          <cell r="H912">
            <v>0</v>
          </cell>
        </row>
        <row r="913">
          <cell r="A913">
            <v>2000.097</v>
          </cell>
          <cell r="B913" t="str">
            <v>Cast iron pipe</v>
          </cell>
          <cell r="C913" t="str">
            <v>kg</v>
          </cell>
          <cell r="D913">
            <v>0</v>
          </cell>
          <cell r="E913">
            <v>0</v>
          </cell>
          <cell r="F913">
            <v>0</v>
          </cell>
          <cell r="G913">
            <v>0</v>
          </cell>
          <cell r="H913">
            <v>0</v>
          </cell>
        </row>
        <row r="914">
          <cell r="A914">
            <v>2000.098</v>
          </cell>
          <cell r="B914" t="str">
            <v>Lead syphon-box</v>
          </cell>
          <cell r="C914" t="str">
            <v>u</v>
          </cell>
          <cell r="D914">
            <v>0</v>
          </cell>
          <cell r="E914">
            <v>0</v>
          </cell>
          <cell r="F914">
            <v>0</v>
          </cell>
          <cell r="G914">
            <v>0</v>
          </cell>
          <cell r="H914">
            <v>0</v>
          </cell>
        </row>
        <row r="915">
          <cell r="A915">
            <v>2000.0989999999999</v>
          </cell>
          <cell r="B915" t="str">
            <v>Cast iron floor drain</v>
          </cell>
          <cell r="C915" t="str">
            <v>u</v>
          </cell>
          <cell r="D915">
            <v>1</v>
          </cell>
          <cell r="E915">
            <v>0</v>
          </cell>
          <cell r="F915">
            <v>54.23</v>
          </cell>
          <cell r="G915">
            <v>0</v>
          </cell>
          <cell r="H915">
            <v>0</v>
          </cell>
        </row>
        <row r="916">
          <cell r="A916">
            <v>2000.1</v>
          </cell>
          <cell r="B916" t="str">
            <v>European closet</v>
          </cell>
          <cell r="C916" t="str">
            <v>u</v>
          </cell>
          <cell r="D916">
            <v>3.7</v>
          </cell>
          <cell r="E916">
            <v>0</v>
          </cell>
          <cell r="F916">
            <v>279.92</v>
          </cell>
          <cell r="G916">
            <v>0</v>
          </cell>
          <cell r="H916">
            <v>0</v>
          </cell>
        </row>
        <row r="917">
          <cell r="A917">
            <v>2000.1010000000001</v>
          </cell>
          <cell r="B917" t="str">
            <v>Oriental closet</v>
          </cell>
          <cell r="C917" t="str">
            <v>u</v>
          </cell>
          <cell r="D917">
            <v>3.8</v>
          </cell>
          <cell r="E917">
            <v>0</v>
          </cell>
          <cell r="F917">
            <v>289.22000000000003</v>
          </cell>
          <cell r="G917">
            <v>0</v>
          </cell>
          <cell r="H917">
            <v>0</v>
          </cell>
        </row>
        <row r="918">
          <cell r="A918">
            <v>2000.1020000000001</v>
          </cell>
          <cell r="B918" t="str">
            <v>Wall urinal   30x45cm</v>
          </cell>
          <cell r="C918" t="str">
            <v>u</v>
          </cell>
          <cell r="D918">
            <v>2.5</v>
          </cell>
          <cell r="E918">
            <v>0</v>
          </cell>
          <cell r="F918">
            <v>167.85</v>
          </cell>
          <cell r="G918">
            <v>0</v>
          </cell>
          <cell r="H918">
            <v>0</v>
          </cell>
        </row>
        <row r="919">
          <cell r="A919">
            <v>2000.1030000000001</v>
          </cell>
          <cell r="B919" t="str">
            <v>Wall urinal 80x45cm</v>
          </cell>
          <cell r="C919" t="str">
            <v>u</v>
          </cell>
          <cell r="D919">
            <v>0</v>
          </cell>
          <cell r="E919">
            <v>0</v>
          </cell>
          <cell r="F919">
            <v>0</v>
          </cell>
          <cell r="G919">
            <v>0</v>
          </cell>
          <cell r="H919">
            <v>0</v>
          </cell>
        </row>
        <row r="920">
          <cell r="A920">
            <v>2000.104</v>
          </cell>
          <cell r="B920" t="str">
            <v>Wash-basin column supp.</v>
          </cell>
          <cell r="C920" t="str">
            <v>u</v>
          </cell>
          <cell r="D920">
            <v>4.5999999999999996</v>
          </cell>
          <cell r="E920">
            <v>0</v>
          </cell>
          <cell r="F920">
            <v>311.94</v>
          </cell>
          <cell r="G920">
            <v>0</v>
          </cell>
          <cell r="H920">
            <v>0</v>
          </cell>
        </row>
        <row r="921">
          <cell r="A921">
            <v>2000.105</v>
          </cell>
          <cell r="B921" t="str">
            <v>Wash-basin without column</v>
          </cell>
          <cell r="C921" t="str">
            <v>u</v>
          </cell>
          <cell r="D921">
            <v>4.0999999999999996</v>
          </cell>
          <cell r="E921">
            <v>0</v>
          </cell>
          <cell r="F921">
            <v>280.95</v>
          </cell>
          <cell r="G921">
            <v>0</v>
          </cell>
          <cell r="H921">
            <v>0</v>
          </cell>
        </row>
        <row r="922">
          <cell r="A922">
            <v>2000.106</v>
          </cell>
          <cell r="B922" t="str">
            <v>Wash basin (sink)</v>
          </cell>
          <cell r="C922" t="str">
            <v>u</v>
          </cell>
          <cell r="D922">
            <v>0</v>
          </cell>
          <cell r="E922">
            <v>0</v>
          </cell>
          <cell r="F922">
            <v>0</v>
          </cell>
          <cell r="G922">
            <v>0</v>
          </cell>
          <cell r="H922">
            <v>0</v>
          </cell>
        </row>
        <row r="923">
          <cell r="A923">
            <v>2000.107</v>
          </cell>
          <cell r="B923" t="str">
            <v>Stainless steel lavatory</v>
          </cell>
          <cell r="C923" t="str">
            <v>u</v>
          </cell>
          <cell r="D923">
            <v>3.4</v>
          </cell>
          <cell r="E923">
            <v>0</v>
          </cell>
          <cell r="F923">
            <v>268.56</v>
          </cell>
          <cell r="G923">
            <v>0</v>
          </cell>
          <cell r="H923">
            <v>0</v>
          </cell>
        </row>
        <row r="924">
          <cell r="A924">
            <v>2000.1079999999999</v>
          </cell>
          <cell r="B924" t="str">
            <v>Drinking fountain</v>
          </cell>
          <cell r="C924" t="str">
            <v>u</v>
          </cell>
          <cell r="D924">
            <v>0</v>
          </cell>
          <cell r="E924">
            <v>0</v>
          </cell>
          <cell r="F924">
            <v>0</v>
          </cell>
          <cell r="G924">
            <v>0</v>
          </cell>
          <cell r="H924">
            <v>0</v>
          </cell>
        </row>
        <row r="925">
          <cell r="A925">
            <v>2000.1089999999999</v>
          </cell>
          <cell r="B925" t="str">
            <v>Drinking water cooler</v>
          </cell>
          <cell r="C925" t="str">
            <v>u</v>
          </cell>
          <cell r="D925">
            <v>1.5</v>
          </cell>
          <cell r="E925">
            <v>0</v>
          </cell>
          <cell r="F925">
            <v>413.17</v>
          </cell>
          <cell r="G925">
            <v>0</v>
          </cell>
          <cell r="H925">
            <v>0</v>
          </cell>
        </row>
        <row r="926">
          <cell r="A926">
            <v>2000.11</v>
          </cell>
          <cell r="B926" t="str">
            <v>Bidet</v>
          </cell>
          <cell r="C926" t="str">
            <v>u</v>
          </cell>
          <cell r="D926">
            <v>4.0999999999999996</v>
          </cell>
          <cell r="E926">
            <v>0</v>
          </cell>
          <cell r="F926">
            <v>277.33999999999997</v>
          </cell>
          <cell r="G926">
            <v>0</v>
          </cell>
          <cell r="H926">
            <v>0</v>
          </cell>
        </row>
        <row r="927">
          <cell r="A927">
            <v>2000.1110000000001</v>
          </cell>
          <cell r="B927" t="str">
            <v>Glazed gres shower plate</v>
          </cell>
          <cell r="C927" t="str">
            <v>u</v>
          </cell>
          <cell r="D927">
            <v>3.3</v>
          </cell>
          <cell r="E927">
            <v>0</v>
          </cell>
          <cell r="F927">
            <v>221.04</v>
          </cell>
          <cell r="G927">
            <v>0</v>
          </cell>
          <cell r="H927">
            <v>0</v>
          </cell>
        </row>
        <row r="928">
          <cell r="A928">
            <v>2000.1120000000001</v>
          </cell>
          <cell r="B928" t="str">
            <v>Facial mirror</v>
          </cell>
          <cell r="C928" t="str">
            <v>u</v>
          </cell>
          <cell r="D928">
            <v>0</v>
          </cell>
          <cell r="E928">
            <v>0</v>
          </cell>
          <cell r="F928">
            <v>0</v>
          </cell>
          <cell r="G928">
            <v>0</v>
          </cell>
          <cell r="H928">
            <v>0</v>
          </cell>
        </row>
        <row r="930">
          <cell r="A930">
            <v>2000</v>
          </cell>
          <cell r="B930" t="str">
            <v xml:space="preserve">        WATER PROOFING</v>
          </cell>
        </row>
        <row r="931">
          <cell r="A931">
            <v>2000.1130000000001</v>
          </cell>
          <cell r="B931" t="str">
            <v>Light-weight concrete bed</v>
          </cell>
          <cell r="C931" t="str">
            <v>cum</v>
          </cell>
          <cell r="D931">
            <v>9.1999999999999993</v>
          </cell>
          <cell r="E931">
            <v>0</v>
          </cell>
          <cell r="F931">
            <v>206.58</v>
          </cell>
          <cell r="G931">
            <v>0</v>
          </cell>
          <cell r="H931">
            <v>0</v>
          </cell>
        </row>
        <row r="932">
          <cell r="A932">
            <v>2000.114</v>
          </cell>
          <cell r="B932" t="str">
            <v>Concrete bed</v>
          </cell>
          <cell r="C932" t="str">
            <v>cum</v>
          </cell>
          <cell r="D932">
            <v>0</v>
          </cell>
          <cell r="E932">
            <v>0</v>
          </cell>
          <cell r="F932">
            <v>0</v>
          </cell>
          <cell r="G932">
            <v>0</v>
          </cell>
          <cell r="H932">
            <v>0</v>
          </cell>
        </row>
        <row r="933">
          <cell r="A933">
            <v>2000.115</v>
          </cell>
          <cell r="B933" t="str">
            <v>Bitumen felt paper (1 layer)</v>
          </cell>
          <cell r="C933" t="str">
            <v>sqm</v>
          </cell>
          <cell r="D933">
            <v>0</v>
          </cell>
          <cell r="E933">
            <v>0</v>
          </cell>
          <cell r="F933">
            <v>0</v>
          </cell>
          <cell r="G933">
            <v>0</v>
          </cell>
          <cell r="H933">
            <v>0</v>
          </cell>
        </row>
        <row r="934">
          <cell r="A934">
            <v>2000.116</v>
          </cell>
          <cell r="B934" t="str">
            <v>Bitumen felt paper (2 layers)</v>
          </cell>
          <cell r="C934" t="str">
            <v>sqm</v>
          </cell>
          <cell r="D934">
            <v>0</v>
          </cell>
          <cell r="E934">
            <v>0</v>
          </cell>
          <cell r="F934">
            <v>0</v>
          </cell>
          <cell r="G934">
            <v>0</v>
          </cell>
          <cell r="H934">
            <v>0</v>
          </cell>
        </row>
        <row r="935">
          <cell r="A935">
            <v>2000.117</v>
          </cell>
          <cell r="B935" t="str">
            <v>Waterproofing,membrane(1layer)</v>
          </cell>
          <cell r="C935" t="str">
            <v>sqm</v>
          </cell>
          <cell r="D935">
            <v>0.3</v>
          </cell>
          <cell r="E935">
            <v>1597.2349999999999</v>
          </cell>
          <cell r="F935">
            <v>20.76</v>
          </cell>
          <cell r="G935">
            <v>33158.598599999998</v>
          </cell>
          <cell r="H935">
            <v>479.17049999999995</v>
          </cell>
        </row>
        <row r="936">
          <cell r="A936">
            <v>2000.1179999999999</v>
          </cell>
          <cell r="B936" t="str">
            <v>Waterproof membrane (2 layers)</v>
          </cell>
          <cell r="C936" t="str">
            <v>sqm</v>
          </cell>
          <cell r="D936">
            <v>0.45</v>
          </cell>
          <cell r="E936">
            <v>0</v>
          </cell>
          <cell r="F936">
            <v>12.91</v>
          </cell>
          <cell r="G936">
            <v>0</v>
          </cell>
          <cell r="H936">
            <v>0</v>
          </cell>
        </row>
        <row r="938">
          <cell r="A938">
            <v>2000</v>
          </cell>
          <cell r="B938" t="str">
            <v>BUILDINGS L.S. PRICE</v>
          </cell>
        </row>
        <row r="939">
          <cell r="A939">
            <v>2000.5</v>
          </cell>
          <cell r="B939" t="str">
            <v xml:space="preserve">Control Room </v>
          </cell>
          <cell r="C939" t="str">
            <v>cum</v>
          </cell>
          <cell r="D939">
            <v>3.8</v>
          </cell>
          <cell r="E939">
            <v>0</v>
          </cell>
          <cell r="F939">
            <v>129.11000000000001</v>
          </cell>
          <cell r="G939">
            <v>0</v>
          </cell>
          <cell r="H939">
            <v>0</v>
          </cell>
        </row>
        <row r="940">
          <cell r="A940">
            <v>2000.501</v>
          </cell>
          <cell r="B940" t="str">
            <v>Elect.Subst.section of cont.room bldg</v>
          </cell>
          <cell r="C940" t="str">
            <v>cum</v>
          </cell>
          <cell r="D940">
            <v>3.8</v>
          </cell>
          <cell r="E940">
            <v>0</v>
          </cell>
          <cell r="F940">
            <v>92.96</v>
          </cell>
          <cell r="G940">
            <v>0</v>
          </cell>
          <cell r="H940">
            <v>0</v>
          </cell>
        </row>
        <row r="941">
          <cell r="A941">
            <v>2000.502</v>
          </cell>
          <cell r="B941" t="str">
            <v>Electrical Substation ( N° 1 )</v>
          </cell>
          <cell r="C941" t="str">
            <v>cum</v>
          </cell>
          <cell r="D941">
            <v>3.5</v>
          </cell>
          <cell r="E941">
            <v>3640</v>
          </cell>
          <cell r="F941">
            <v>103.29</v>
          </cell>
          <cell r="G941">
            <v>375975.6</v>
          </cell>
          <cell r="H941">
            <v>12740</v>
          </cell>
        </row>
        <row r="942">
          <cell r="A942">
            <v>2000.5029999999999</v>
          </cell>
          <cell r="B942" t="str">
            <v>Offices conc.&amp; mason.inside steel Bldgs.</v>
          </cell>
          <cell r="C942" t="str">
            <v>cum</v>
          </cell>
          <cell r="D942">
            <v>4.2</v>
          </cell>
          <cell r="E942">
            <v>1225</v>
          </cell>
          <cell r="F942">
            <v>144.61000000000001</v>
          </cell>
          <cell r="G942">
            <v>177147.25</v>
          </cell>
          <cell r="H942">
            <v>5145</v>
          </cell>
        </row>
        <row r="943">
          <cell r="A943">
            <v>2000.5039999999999</v>
          </cell>
          <cell r="B943" t="str">
            <v>Workshop Bldg. (Only civil works)</v>
          </cell>
          <cell r="C943" t="str">
            <v>cum</v>
          </cell>
          <cell r="D943">
            <v>2</v>
          </cell>
          <cell r="E943">
            <v>0</v>
          </cell>
          <cell r="F943">
            <v>25.82</v>
          </cell>
          <cell r="G943">
            <v>0</v>
          </cell>
          <cell r="H943">
            <v>0</v>
          </cell>
        </row>
        <row r="944">
          <cell r="A944">
            <v>2000.5050000000001</v>
          </cell>
          <cell r="B944" t="str">
            <v>Warehouse Bldg. (Only civil works)</v>
          </cell>
          <cell r="C944" t="str">
            <v>cum</v>
          </cell>
          <cell r="D944">
            <v>2</v>
          </cell>
          <cell r="E944">
            <v>0</v>
          </cell>
          <cell r="F944">
            <v>25.82</v>
          </cell>
          <cell r="G944">
            <v>0</v>
          </cell>
          <cell r="H944">
            <v>0</v>
          </cell>
        </row>
        <row r="945">
          <cell r="A945">
            <v>2000.5060000000001</v>
          </cell>
          <cell r="B945" t="str">
            <v>Chemicals Warehouse (Only civil works)</v>
          </cell>
          <cell r="C945" t="str">
            <v>cum</v>
          </cell>
          <cell r="D945">
            <v>2</v>
          </cell>
          <cell r="E945">
            <v>0</v>
          </cell>
          <cell r="F945">
            <v>25.82</v>
          </cell>
          <cell r="G945">
            <v>0</v>
          </cell>
          <cell r="H945">
            <v>0</v>
          </cell>
        </row>
        <row r="946">
          <cell r="A946">
            <v>2000.5070000000001</v>
          </cell>
          <cell r="B946" t="str">
            <v>Administration Building</v>
          </cell>
          <cell r="C946" t="str">
            <v>cum</v>
          </cell>
          <cell r="D946">
            <v>3.8</v>
          </cell>
          <cell r="E946">
            <v>10608</v>
          </cell>
          <cell r="F946">
            <v>144.61000000000001</v>
          </cell>
          <cell r="G946">
            <v>1534022.88</v>
          </cell>
          <cell r="H946">
            <v>40310.400000000001</v>
          </cell>
        </row>
        <row r="947">
          <cell r="A947">
            <v>2000.508</v>
          </cell>
          <cell r="B947" t="str">
            <v>Canteen</v>
          </cell>
          <cell r="C947" t="str">
            <v>cum</v>
          </cell>
          <cell r="D947">
            <v>3.6</v>
          </cell>
          <cell r="E947">
            <v>0</v>
          </cell>
          <cell r="F947">
            <v>129.11000000000001</v>
          </cell>
          <cell r="G947">
            <v>0</v>
          </cell>
          <cell r="H947">
            <v>0</v>
          </cell>
        </row>
        <row r="948">
          <cell r="A948">
            <v>2000.509</v>
          </cell>
          <cell r="B948" t="str">
            <v>Lockers Bldg.</v>
          </cell>
          <cell r="C948" t="str">
            <v>cum</v>
          </cell>
          <cell r="D948">
            <v>3.6</v>
          </cell>
          <cell r="E948">
            <v>0</v>
          </cell>
          <cell r="F948">
            <v>118.79</v>
          </cell>
          <cell r="G948">
            <v>0</v>
          </cell>
          <cell r="H948">
            <v>0</v>
          </cell>
        </row>
        <row r="949">
          <cell r="A949">
            <v>2000.51</v>
          </cell>
          <cell r="B949" t="str">
            <v>First Aid Bldg.</v>
          </cell>
          <cell r="C949" t="str">
            <v>cum</v>
          </cell>
          <cell r="D949">
            <v>4.2</v>
          </cell>
          <cell r="E949">
            <v>0</v>
          </cell>
          <cell r="F949">
            <v>154.94</v>
          </cell>
          <cell r="G949">
            <v>0</v>
          </cell>
          <cell r="H949">
            <v>0</v>
          </cell>
        </row>
        <row r="950">
          <cell r="A950">
            <v>2000.511</v>
          </cell>
          <cell r="B950" t="str">
            <v>Change House / Laundry</v>
          </cell>
          <cell r="C950" t="str">
            <v>cum</v>
          </cell>
          <cell r="D950">
            <v>4</v>
          </cell>
          <cell r="E950">
            <v>0</v>
          </cell>
          <cell r="F950">
            <v>154.94</v>
          </cell>
          <cell r="G950">
            <v>0</v>
          </cell>
          <cell r="H950">
            <v>0</v>
          </cell>
        </row>
        <row r="951">
          <cell r="A951">
            <v>2000.5119999999999</v>
          </cell>
          <cell r="B951" t="str">
            <v>First Aid Box</v>
          </cell>
          <cell r="C951" t="str">
            <v>cum</v>
          </cell>
          <cell r="D951">
            <v>4</v>
          </cell>
          <cell r="E951">
            <v>0</v>
          </cell>
          <cell r="F951">
            <v>154.94</v>
          </cell>
          <cell r="G951">
            <v>0</v>
          </cell>
          <cell r="H951">
            <v>0</v>
          </cell>
        </row>
        <row r="952">
          <cell r="A952">
            <v>2000.5129999999999</v>
          </cell>
          <cell r="B952" t="str">
            <v>Main Substation ( N° 2 )</v>
          </cell>
          <cell r="C952" t="str">
            <v>cum</v>
          </cell>
          <cell r="D952">
            <v>3.5</v>
          </cell>
          <cell r="E952">
            <v>5850</v>
          </cell>
          <cell r="F952">
            <v>103.29</v>
          </cell>
          <cell r="G952">
            <v>604246.5</v>
          </cell>
          <cell r="H952">
            <v>20475</v>
          </cell>
        </row>
        <row r="953">
          <cell r="A953">
            <v>2000.5139999999999</v>
          </cell>
          <cell r="B953" t="str">
            <v>Rat screen galvanized wire mesh</v>
          </cell>
          <cell r="C953" t="str">
            <v>kg</v>
          </cell>
          <cell r="D953">
            <v>0.08</v>
          </cell>
          <cell r="E953">
            <v>0</v>
          </cell>
          <cell r="F953">
            <v>3.1</v>
          </cell>
          <cell r="G953">
            <v>0</v>
          </cell>
          <cell r="H953">
            <v>0</v>
          </cell>
        </row>
        <row r="954">
          <cell r="A954">
            <v>2000.5150000000001</v>
          </cell>
          <cell r="B954" t="str">
            <v>Civ.work assistance electric.erection</v>
          </cell>
          <cell r="C954" t="str">
            <v>h</v>
          </cell>
          <cell r="D954">
            <v>1</v>
          </cell>
          <cell r="E954">
            <v>0</v>
          </cell>
          <cell r="F954">
            <v>15.49</v>
          </cell>
          <cell r="G954">
            <v>0</v>
          </cell>
          <cell r="H954">
            <v>0</v>
          </cell>
        </row>
        <row r="955">
          <cell r="A955">
            <v>2000.5160000000001</v>
          </cell>
          <cell r="B955" t="str">
            <v>Civ.work assistance H.V.C.erection</v>
          </cell>
          <cell r="C955" t="str">
            <v>h</v>
          </cell>
          <cell r="D955">
            <v>1</v>
          </cell>
          <cell r="E955">
            <v>0</v>
          </cell>
          <cell r="F955">
            <v>15.49</v>
          </cell>
          <cell r="G955">
            <v>0</v>
          </cell>
          <cell r="H955">
            <v>0</v>
          </cell>
        </row>
        <row r="956">
          <cell r="A956">
            <v>2000.5170000000001</v>
          </cell>
          <cell r="B956" t="str">
            <v>Civ.work assistance plumbing erection</v>
          </cell>
          <cell r="C956" t="str">
            <v>h</v>
          </cell>
          <cell r="D956">
            <v>1</v>
          </cell>
          <cell r="E956">
            <v>0</v>
          </cell>
          <cell r="F956">
            <v>15.49</v>
          </cell>
          <cell r="G956">
            <v>0</v>
          </cell>
          <cell r="H956">
            <v>0</v>
          </cell>
        </row>
        <row r="957">
          <cell r="A957">
            <v>2000.518</v>
          </cell>
          <cell r="B957" t="str">
            <v>Control Room Blast Resistant type</v>
          </cell>
          <cell r="C957" t="str">
            <v>cum</v>
          </cell>
          <cell r="D957">
            <v>5</v>
          </cell>
          <cell r="E957">
            <v>7200</v>
          </cell>
          <cell r="F957">
            <v>196.25</v>
          </cell>
          <cell r="G957">
            <v>1413000</v>
          </cell>
          <cell r="H957">
            <v>36000</v>
          </cell>
        </row>
        <row r="958">
          <cell r="A958">
            <v>2000.519</v>
          </cell>
          <cell r="B958" t="str">
            <v>Electrical substation Blast resistant type</v>
          </cell>
          <cell r="C958" t="str">
            <v>cum</v>
          </cell>
          <cell r="D958">
            <v>4</v>
          </cell>
          <cell r="E958">
            <v>0</v>
          </cell>
          <cell r="F958">
            <v>175.6</v>
          </cell>
          <cell r="G958">
            <v>0</v>
          </cell>
          <cell r="H958">
            <v>0</v>
          </cell>
        </row>
        <row r="959">
          <cell r="A959">
            <v>2000.52</v>
          </cell>
          <cell r="B959" t="str">
            <v>Transformer Box</v>
          </cell>
          <cell r="C959" t="str">
            <v>cum</v>
          </cell>
          <cell r="D959">
            <v>0</v>
          </cell>
          <cell r="E959">
            <v>0</v>
          </cell>
          <cell r="F959">
            <v>92.96</v>
          </cell>
          <cell r="G959">
            <v>0</v>
          </cell>
          <cell r="H959">
            <v>0</v>
          </cell>
        </row>
        <row r="960">
          <cell r="A960">
            <v>2000.521</v>
          </cell>
          <cell r="B960" t="str">
            <v>Gate House</v>
          </cell>
          <cell r="C960" t="str">
            <v>cum</v>
          </cell>
          <cell r="D960">
            <v>3.7</v>
          </cell>
          <cell r="E960">
            <v>262.5</v>
          </cell>
          <cell r="F960">
            <v>180.76</v>
          </cell>
          <cell r="G960">
            <v>47449.5</v>
          </cell>
          <cell r="H960">
            <v>971.25</v>
          </cell>
        </row>
        <row r="961">
          <cell r="A961">
            <v>2000.5219999999999</v>
          </cell>
          <cell r="B961" t="str">
            <v>Steel Warehouse (Lsp all included)</v>
          </cell>
          <cell r="C961" t="str">
            <v>cum</v>
          </cell>
          <cell r="D961">
            <v>0</v>
          </cell>
          <cell r="E961">
            <v>0</v>
          </cell>
          <cell r="F961">
            <v>61.97</v>
          </cell>
          <cell r="G961">
            <v>0</v>
          </cell>
          <cell r="H961">
            <v>0</v>
          </cell>
        </row>
        <row r="962">
          <cell r="A962">
            <v>2000.5229999999999</v>
          </cell>
          <cell r="B962" t="str">
            <v>Steel Workshop and Maintenance (Lsp all included)</v>
          </cell>
          <cell r="C962" t="str">
            <v>cum</v>
          </cell>
          <cell r="D962">
            <v>0</v>
          </cell>
          <cell r="E962">
            <v>0</v>
          </cell>
          <cell r="F962">
            <v>61.97</v>
          </cell>
          <cell r="G962">
            <v>0</v>
          </cell>
          <cell r="H962">
            <v>0</v>
          </cell>
        </row>
        <row r="963">
          <cell r="A963">
            <v>2000.5239999999999</v>
          </cell>
          <cell r="B963" t="str">
            <v>Steel Spare Parts Warehouse (Lsp all included)</v>
          </cell>
          <cell r="C963" t="str">
            <v>cum</v>
          </cell>
          <cell r="D963">
            <v>0</v>
          </cell>
          <cell r="E963">
            <v>0</v>
          </cell>
          <cell r="F963">
            <v>61.97</v>
          </cell>
          <cell r="G963">
            <v>0</v>
          </cell>
          <cell r="H963">
            <v>0</v>
          </cell>
        </row>
        <row r="964">
          <cell r="A964">
            <v>2000.5250000000001</v>
          </cell>
          <cell r="B964" t="str">
            <v>Training Building</v>
          </cell>
          <cell r="C964" t="str">
            <v>cum</v>
          </cell>
          <cell r="D964">
            <v>0</v>
          </cell>
          <cell r="E964">
            <v>0</v>
          </cell>
          <cell r="F964">
            <v>0</v>
          </cell>
          <cell r="G964">
            <v>0</v>
          </cell>
          <cell r="H964">
            <v>0</v>
          </cell>
        </row>
        <row r="965">
          <cell r="A965">
            <v>2000.5260000000001</v>
          </cell>
          <cell r="B965" t="str">
            <v>Laboratory Building</v>
          </cell>
          <cell r="C965" t="str">
            <v>cum</v>
          </cell>
          <cell r="D965">
            <v>3.6</v>
          </cell>
          <cell r="E965">
            <v>3528</v>
          </cell>
          <cell r="F965">
            <v>144.61000000000001</v>
          </cell>
          <cell r="G965">
            <v>510184.08</v>
          </cell>
          <cell r="H965">
            <v>12700.8</v>
          </cell>
        </row>
        <row r="966">
          <cell r="A966">
            <v>2000.527</v>
          </cell>
          <cell r="B966" t="str">
            <v>Emergency Generator House</v>
          </cell>
          <cell r="C966" t="str">
            <v>cum</v>
          </cell>
          <cell r="D966">
            <v>0</v>
          </cell>
          <cell r="E966">
            <v>0</v>
          </cell>
          <cell r="F966">
            <v>206.58</v>
          </cell>
          <cell r="G966">
            <v>0</v>
          </cell>
          <cell r="H966">
            <v>0</v>
          </cell>
        </row>
        <row r="967">
          <cell r="A967">
            <v>2000.528</v>
          </cell>
          <cell r="B967" t="str">
            <v>Supply and  Erection H.V.A.C.plant for Buildings</v>
          </cell>
          <cell r="C967" t="str">
            <v>cum</v>
          </cell>
          <cell r="D967">
            <v>0</v>
          </cell>
          <cell r="E967">
            <v>0</v>
          </cell>
          <cell r="F967">
            <v>51.65</v>
          </cell>
          <cell r="G967">
            <v>0</v>
          </cell>
          <cell r="H967">
            <v>0</v>
          </cell>
        </row>
        <row r="968">
          <cell r="A968">
            <v>2000.529</v>
          </cell>
          <cell r="B968" t="str">
            <v>Supply and  Erection of electrical  lighting system  for Buildings</v>
          </cell>
          <cell r="C968" t="str">
            <v>cum</v>
          </cell>
          <cell r="D968">
            <v>0</v>
          </cell>
          <cell r="E968">
            <v>0</v>
          </cell>
          <cell r="F968">
            <v>15.49</v>
          </cell>
          <cell r="G968">
            <v>0</v>
          </cell>
          <cell r="H968">
            <v>0</v>
          </cell>
        </row>
        <row r="969">
          <cell r="A969">
            <v>2000.53</v>
          </cell>
          <cell r="B969" t="str">
            <v>Chemicals Warehouse (Lsp all included)</v>
          </cell>
          <cell r="C969" t="str">
            <v>cum</v>
          </cell>
          <cell r="D969">
            <v>3.7</v>
          </cell>
          <cell r="E969">
            <v>12600</v>
          </cell>
          <cell r="F969">
            <v>61.97</v>
          </cell>
          <cell r="G969">
            <v>780822</v>
          </cell>
          <cell r="H969">
            <v>46620</v>
          </cell>
        </row>
        <row r="970">
          <cell r="A970">
            <v>2000.5309999999999</v>
          </cell>
          <cell r="B970" t="str">
            <v>Localized Operator Cabins</v>
          </cell>
          <cell r="C970" t="str">
            <v>cum</v>
          </cell>
          <cell r="D970">
            <v>3.7</v>
          </cell>
          <cell r="E970">
            <v>120</v>
          </cell>
          <cell r="F970">
            <v>232.41</v>
          </cell>
          <cell r="G970">
            <v>27889.200000000001</v>
          </cell>
          <cell r="H970">
            <v>444</v>
          </cell>
        </row>
        <row r="971">
          <cell r="A971">
            <v>2000.5319999999999</v>
          </cell>
          <cell r="B971" t="str">
            <v>Fire Station Bldg.</v>
          </cell>
          <cell r="C971" t="str">
            <v>cum</v>
          </cell>
          <cell r="D971">
            <v>3.7</v>
          </cell>
          <cell r="E971">
            <v>3150</v>
          </cell>
          <cell r="F971">
            <v>113.62</v>
          </cell>
          <cell r="G971">
            <v>357903</v>
          </cell>
          <cell r="H971">
            <v>11655</v>
          </cell>
        </row>
        <row r="972">
          <cell r="A972">
            <v>2000.5329999999999</v>
          </cell>
          <cell r="B972" t="str">
            <v>Building  Area Substation</v>
          </cell>
          <cell r="C972" t="str">
            <v>cum</v>
          </cell>
          <cell r="D972">
            <v>3.7</v>
          </cell>
          <cell r="E972">
            <v>390</v>
          </cell>
          <cell r="F972">
            <v>103.29</v>
          </cell>
          <cell r="G972">
            <v>40283.1</v>
          </cell>
          <cell r="H972">
            <v>1443</v>
          </cell>
        </row>
        <row r="973">
          <cell r="A973">
            <v>2000.5340000000001</v>
          </cell>
          <cell r="D973">
            <v>0</v>
          </cell>
          <cell r="E973">
            <v>0</v>
          </cell>
          <cell r="F973">
            <v>0</v>
          </cell>
          <cell r="G973">
            <v>0</v>
          </cell>
          <cell r="H973">
            <v>0</v>
          </cell>
        </row>
        <row r="974">
          <cell r="A974">
            <v>2000.5350000000001</v>
          </cell>
          <cell r="D974">
            <v>0</v>
          </cell>
          <cell r="E974">
            <v>0</v>
          </cell>
          <cell r="F974">
            <v>0</v>
          </cell>
          <cell r="G974">
            <v>0</v>
          </cell>
          <cell r="H974">
            <v>0</v>
          </cell>
        </row>
        <row r="975">
          <cell r="A975">
            <v>2000.5360000000001</v>
          </cell>
          <cell r="D975">
            <v>0</v>
          </cell>
          <cell r="E975">
            <v>0</v>
          </cell>
          <cell r="F975">
            <v>0</v>
          </cell>
          <cell r="G975">
            <v>0</v>
          </cell>
          <cell r="H975">
            <v>0</v>
          </cell>
        </row>
        <row r="976">
          <cell r="A976">
            <v>2000.537</v>
          </cell>
          <cell r="B976" t="str">
            <v>Electrical Generator House</v>
          </cell>
          <cell r="C976" t="str">
            <v>cum</v>
          </cell>
          <cell r="D976">
            <v>0</v>
          </cell>
          <cell r="E976">
            <v>0</v>
          </cell>
          <cell r="F976">
            <v>238.55</v>
          </cell>
          <cell r="G976">
            <v>0</v>
          </cell>
          <cell r="H976">
            <v>0</v>
          </cell>
        </row>
        <row r="977">
          <cell r="A977">
            <v>2000.538</v>
          </cell>
          <cell r="B977" t="str">
            <v>Mineral fiber tiles 60 x 60 cm  false ceiling</v>
          </cell>
          <cell r="C977" t="str">
            <v>sqm</v>
          </cell>
          <cell r="D977">
            <v>0</v>
          </cell>
          <cell r="E977">
            <v>0</v>
          </cell>
          <cell r="F977">
            <v>25.82</v>
          </cell>
          <cell r="G977">
            <v>0</v>
          </cell>
          <cell r="H977">
            <v>0</v>
          </cell>
        </row>
        <row r="978">
          <cell r="A978">
            <v>2000.539</v>
          </cell>
          <cell r="B978" t="str">
            <v>Painted aluminium staves  false ceiling</v>
          </cell>
          <cell r="C978" t="str">
            <v>sqm</v>
          </cell>
          <cell r="D978">
            <v>0</v>
          </cell>
          <cell r="E978">
            <v>0</v>
          </cell>
          <cell r="F978">
            <v>30.99</v>
          </cell>
          <cell r="G978">
            <v>0</v>
          </cell>
          <cell r="H978">
            <v>0</v>
          </cell>
        </row>
        <row r="979">
          <cell r="A979">
            <v>2000.54</v>
          </cell>
          <cell r="B979" t="str">
            <v>Ceramic  tile  type "cotto"</v>
          </cell>
          <cell r="C979" t="str">
            <v>sqm</v>
          </cell>
          <cell r="D979">
            <v>0</v>
          </cell>
          <cell r="E979">
            <v>0</v>
          </cell>
          <cell r="F979">
            <v>25.82</v>
          </cell>
          <cell r="G979">
            <v>0</v>
          </cell>
          <cell r="H979">
            <v>0</v>
          </cell>
        </row>
        <row r="980">
          <cell r="A980">
            <v>2000.5409999999999</v>
          </cell>
          <cell r="B980" t="str">
            <v>Supply and erection of reinforced concrete and glass tiles panel on walls thick 8 cm</v>
          </cell>
          <cell r="C980" t="str">
            <v>sqm</v>
          </cell>
          <cell r="D980">
            <v>0</v>
          </cell>
          <cell r="E980">
            <v>0</v>
          </cell>
          <cell r="F980">
            <v>180.76</v>
          </cell>
          <cell r="G980">
            <v>0</v>
          </cell>
          <cell r="H980">
            <v>0</v>
          </cell>
        </row>
        <row r="981">
          <cell r="A981">
            <v>2000.5419999999999</v>
          </cell>
          <cell r="D981">
            <v>0</v>
          </cell>
          <cell r="E981">
            <v>0</v>
          </cell>
          <cell r="F981">
            <v>0</v>
          </cell>
          <cell r="G981">
            <v>0</v>
          </cell>
          <cell r="H981">
            <v>0</v>
          </cell>
        </row>
        <row r="982">
          <cell r="A982">
            <v>2000.5429999999999</v>
          </cell>
          <cell r="D982">
            <v>0</v>
          </cell>
          <cell r="E982">
            <v>0</v>
          </cell>
          <cell r="F982">
            <v>0</v>
          </cell>
          <cell r="G982">
            <v>0</v>
          </cell>
          <cell r="H982">
            <v>0</v>
          </cell>
        </row>
        <row r="983">
          <cell r="A983">
            <v>2000.5440000000001</v>
          </cell>
          <cell r="D983">
            <v>0</v>
          </cell>
          <cell r="E983">
            <v>0</v>
          </cell>
          <cell r="F983">
            <v>0</v>
          </cell>
          <cell r="G983">
            <v>0</v>
          </cell>
          <cell r="H983">
            <v>0</v>
          </cell>
        </row>
        <row r="984">
          <cell r="A984">
            <v>2000.5450000000001</v>
          </cell>
          <cell r="D984">
            <v>0</v>
          </cell>
          <cell r="E984">
            <v>0</v>
          </cell>
          <cell r="F984">
            <v>0</v>
          </cell>
          <cell r="G984">
            <v>0</v>
          </cell>
          <cell r="H984">
            <v>0</v>
          </cell>
        </row>
        <row r="985">
          <cell r="A985">
            <v>2000.546</v>
          </cell>
          <cell r="B985" t="str">
            <v>Supply and  Erection Split Type Air Conditioner  5 Kw  -  wall mounted indoor unit</v>
          </cell>
          <cell r="C985" t="str">
            <v>u</v>
          </cell>
          <cell r="D985">
            <v>0</v>
          </cell>
          <cell r="E985">
            <v>0</v>
          </cell>
          <cell r="F985">
            <v>1807.6</v>
          </cell>
          <cell r="G985">
            <v>0</v>
          </cell>
          <cell r="H985">
            <v>0</v>
          </cell>
        </row>
        <row r="986">
          <cell r="A986">
            <v>2000.547</v>
          </cell>
          <cell r="B986" t="str">
            <v>Supply and  Erection Split Type Air Conditioner  7 Kw  -  wall mounted indoor unit</v>
          </cell>
          <cell r="C986" t="str">
            <v>u</v>
          </cell>
          <cell r="D986">
            <v>0</v>
          </cell>
          <cell r="E986">
            <v>0</v>
          </cell>
          <cell r="F986">
            <v>2582.2800000000002</v>
          </cell>
          <cell r="G986">
            <v>0</v>
          </cell>
          <cell r="H986">
            <v>0</v>
          </cell>
        </row>
        <row r="987">
          <cell r="A987">
            <v>2000.548</v>
          </cell>
          <cell r="B987" t="str">
            <v>Set up of existing H.V.A.C. system of Desalination Control Building</v>
          </cell>
          <cell r="C987" t="str">
            <v>u</v>
          </cell>
          <cell r="D987">
            <v>0</v>
          </cell>
          <cell r="E987">
            <v>0</v>
          </cell>
          <cell r="F987">
            <v>2582.2800000000002</v>
          </cell>
          <cell r="G987">
            <v>0</v>
          </cell>
          <cell r="H987">
            <v>0</v>
          </cell>
        </row>
        <row r="988">
          <cell r="A988">
            <v>2000.549</v>
          </cell>
          <cell r="B988" t="str">
            <v>Closed existing Holes for electrical panel by checkered plate 6+2 mm</v>
          </cell>
          <cell r="C988" t="str">
            <v>sqm</v>
          </cell>
          <cell r="D988">
            <v>0</v>
          </cell>
          <cell r="E988">
            <v>0</v>
          </cell>
          <cell r="F988">
            <v>129.11000000000001</v>
          </cell>
          <cell r="G988">
            <v>0</v>
          </cell>
          <cell r="H988">
            <v>0</v>
          </cell>
        </row>
        <row r="989">
          <cell r="A989">
            <v>2000.55</v>
          </cell>
          <cell r="B989" t="str">
            <v>New holes on exist. Floor for erection of elect.panel included steel frame embedded</v>
          </cell>
          <cell r="C989" t="str">
            <v>sqm</v>
          </cell>
          <cell r="D989">
            <v>0</v>
          </cell>
          <cell r="E989">
            <v>0</v>
          </cell>
          <cell r="F989">
            <v>180.76</v>
          </cell>
          <cell r="G989">
            <v>0</v>
          </cell>
          <cell r="H989">
            <v>0</v>
          </cell>
        </row>
        <row r="990">
          <cell r="A990">
            <v>2000.5509999999999</v>
          </cell>
          <cell r="B990" t="str">
            <v>As item 2000,078 but for cable tray support under floor of existing power plant C.R.</v>
          </cell>
          <cell r="C990" t="str">
            <v>Kg</v>
          </cell>
          <cell r="D990">
            <v>0</v>
          </cell>
          <cell r="E990">
            <v>0</v>
          </cell>
          <cell r="F990">
            <v>4.13</v>
          </cell>
          <cell r="G990">
            <v>0</v>
          </cell>
          <cell r="H990">
            <v>0</v>
          </cell>
        </row>
        <row r="991">
          <cell r="A991">
            <v>2000.5519999999999</v>
          </cell>
          <cell r="B991" t="str">
            <v>Sliding steel door</v>
          </cell>
          <cell r="C991" t="str">
            <v>sqm</v>
          </cell>
          <cell r="D991">
            <v>0</v>
          </cell>
          <cell r="E991">
            <v>0</v>
          </cell>
          <cell r="F991">
            <v>154.94</v>
          </cell>
          <cell r="G991">
            <v>0</v>
          </cell>
          <cell r="H991">
            <v>0</v>
          </cell>
        </row>
        <row r="992">
          <cell r="A992">
            <v>2000.5530000000001</v>
          </cell>
          <cell r="C992" t="str">
            <v>cum</v>
          </cell>
          <cell r="D992">
            <v>0</v>
          </cell>
          <cell r="E992">
            <v>0</v>
          </cell>
          <cell r="F992">
            <v>0</v>
          </cell>
          <cell r="G992">
            <v>0</v>
          </cell>
          <cell r="H992">
            <v>0</v>
          </cell>
        </row>
        <row r="993">
          <cell r="A993">
            <v>2000.5540000000001</v>
          </cell>
          <cell r="C993" t="str">
            <v>cum</v>
          </cell>
          <cell r="D993">
            <v>0</v>
          </cell>
          <cell r="E993">
            <v>0</v>
          </cell>
          <cell r="F993">
            <v>0</v>
          </cell>
          <cell r="G993">
            <v>0</v>
          </cell>
        </row>
        <row r="994">
          <cell r="A994">
            <v>2000.5550000000001</v>
          </cell>
          <cell r="C994" t="str">
            <v>cum</v>
          </cell>
          <cell r="D994">
            <v>0</v>
          </cell>
          <cell r="E994">
            <v>0</v>
          </cell>
          <cell r="F994">
            <v>0</v>
          </cell>
          <cell r="G994">
            <v>0</v>
          </cell>
        </row>
        <row r="995">
          <cell r="A995">
            <v>2000.556</v>
          </cell>
          <cell r="C995" t="str">
            <v>cum</v>
          </cell>
          <cell r="D995">
            <v>0</v>
          </cell>
          <cell r="E995">
            <v>0</v>
          </cell>
          <cell r="F995">
            <v>0</v>
          </cell>
          <cell r="G995">
            <v>0</v>
          </cell>
        </row>
        <row r="996">
          <cell r="A996">
            <v>2000.557</v>
          </cell>
          <cell r="C996" t="str">
            <v>cum</v>
          </cell>
          <cell r="D996">
            <v>0</v>
          </cell>
          <cell r="E996">
            <v>0</v>
          </cell>
          <cell r="F996">
            <v>0</v>
          </cell>
          <cell r="G996">
            <v>0</v>
          </cell>
        </row>
        <row r="997">
          <cell r="A997">
            <v>2000.558</v>
          </cell>
          <cell r="C997" t="str">
            <v>cum</v>
          </cell>
          <cell r="D997">
            <v>0</v>
          </cell>
          <cell r="E997">
            <v>0</v>
          </cell>
          <cell r="F997">
            <v>0</v>
          </cell>
          <cell r="G997">
            <v>0</v>
          </cell>
        </row>
        <row r="998">
          <cell r="A998">
            <v>2000.559</v>
          </cell>
          <cell r="C998" t="str">
            <v>cum</v>
          </cell>
          <cell r="D998">
            <v>0</v>
          </cell>
          <cell r="E998">
            <v>0</v>
          </cell>
          <cell r="F998">
            <v>0</v>
          </cell>
          <cell r="G998">
            <v>0</v>
          </cell>
        </row>
        <row r="999">
          <cell r="A999">
            <v>2000.5609999999999</v>
          </cell>
          <cell r="B999" t="str">
            <v>Analyzer House</v>
          </cell>
          <cell r="C999" t="str">
            <v>cum</v>
          </cell>
          <cell r="D999">
            <v>0</v>
          </cell>
          <cell r="E999">
            <v>0</v>
          </cell>
          <cell r="F999">
            <v>258.23</v>
          </cell>
          <cell r="G999">
            <v>0</v>
          </cell>
        </row>
        <row r="1000">
          <cell r="A1000">
            <v>2000.5619999999999</v>
          </cell>
          <cell r="B1000" t="str">
            <v>Catalyst House</v>
          </cell>
          <cell r="C1000" t="str">
            <v>cum</v>
          </cell>
          <cell r="D1000">
            <v>0</v>
          </cell>
          <cell r="E1000">
            <v>0</v>
          </cell>
          <cell r="F1000">
            <v>258.23</v>
          </cell>
          <cell r="G1000">
            <v>0</v>
          </cell>
        </row>
        <row r="1001">
          <cell r="G1001">
            <v>0</v>
          </cell>
        </row>
        <row r="1005">
          <cell r="B1005" t="str">
            <v>TOTAL PRICE</v>
          </cell>
          <cell r="E1005">
            <v>11987539.055290094</v>
          </cell>
          <cell r="G1005">
            <v>53468207.41231481</v>
          </cell>
          <cell r="H1005">
            <v>1524265.4652412406</v>
          </cell>
        </row>
      </sheetData>
      <sheetData sheetId="5">
        <row r="2">
          <cell r="D2" t="str">
            <v>TOTAL</v>
          </cell>
          <cell r="E2" t="str">
            <v>UP</v>
          </cell>
          <cell r="F2" t="str">
            <v>UP</v>
          </cell>
          <cell r="G2" t="str">
            <v>UP</v>
          </cell>
          <cell r="H2" t="str">
            <v>UNIT</v>
          </cell>
          <cell r="I2" t="str">
            <v>TOTAL</v>
          </cell>
          <cell r="J2" t="str">
            <v>REMARK</v>
          </cell>
        </row>
        <row r="3">
          <cell r="D3" t="str">
            <v>ALL PLANT</v>
          </cell>
          <cell r="E3" t="str">
            <v>MATERIAL</v>
          </cell>
          <cell r="F3" t="str">
            <v>LABOUR</v>
          </cell>
          <cell r="G3" t="str">
            <v>EQUIPMENT</v>
          </cell>
          <cell r="H3" t="str">
            <v>PRICES</v>
          </cell>
          <cell r="I3" t="str">
            <v>PRICE</v>
          </cell>
        </row>
        <row r="4">
          <cell r="A4" t="str">
            <v>ITEM</v>
          </cell>
          <cell r="B4" t="str">
            <v>DESCRIPTION</v>
          </cell>
          <cell r="C4" t="str">
            <v>U.M.</v>
          </cell>
          <cell r="D4" t="str">
            <v>Q.TY</v>
          </cell>
          <cell r="E4" t="str">
            <v>$/U.M.</v>
          </cell>
          <cell r="F4" t="str">
            <v>$/U.M.</v>
          </cell>
          <cell r="G4" t="str">
            <v>$/U.M.</v>
          </cell>
          <cell r="H4" t="str">
            <v>$/U.M.</v>
          </cell>
          <cell r="I4" t="str">
            <v>$</v>
          </cell>
        </row>
        <row r="5">
          <cell r="A5">
            <v>1420.01</v>
          </cell>
          <cell r="B5" t="str">
            <v>Surface levelling</v>
          </cell>
          <cell r="C5" t="str">
            <v>sqm</v>
          </cell>
          <cell r="D5">
            <v>620440</v>
          </cell>
          <cell r="F5">
            <v>0.7</v>
          </cell>
          <cell r="G5">
            <v>1</v>
          </cell>
          <cell r="H5">
            <v>1.7</v>
          </cell>
          <cell r="I5">
            <v>1054748</v>
          </cell>
        </row>
        <row r="6">
          <cell r="A6">
            <v>1420.02</v>
          </cell>
          <cell r="B6" t="str">
            <v>Surface compaction 90%</v>
          </cell>
          <cell r="C6" t="str">
            <v>sqm</v>
          </cell>
          <cell r="D6">
            <v>523213</v>
          </cell>
          <cell r="F6">
            <v>7.7866666666666674E-3</v>
          </cell>
          <cell r="G6">
            <v>0.31286800000000003</v>
          </cell>
          <cell r="H6">
            <v>0.3206546666666667</v>
          </cell>
          <cell r="I6">
            <v>167770.69011066668</v>
          </cell>
        </row>
        <row r="7">
          <cell r="A7">
            <v>1420.03</v>
          </cell>
          <cell r="B7" t="str">
            <v>Surface compaction 95%</v>
          </cell>
          <cell r="C7" t="str">
            <v>sqm</v>
          </cell>
          <cell r="D7">
            <v>103802</v>
          </cell>
          <cell r="F7">
            <v>1.4999999999999999E-2</v>
          </cell>
          <cell r="G7">
            <v>0.4</v>
          </cell>
          <cell r="H7">
            <v>0.41499999999999998</v>
          </cell>
          <cell r="I7">
            <v>43077.83</v>
          </cell>
        </row>
        <row r="8">
          <cell r="A8">
            <v>1420.05</v>
          </cell>
          <cell r="B8" t="str">
            <v>Crush.stone finish 10cm thk</v>
          </cell>
          <cell r="C8" t="str">
            <v>sqm</v>
          </cell>
          <cell r="D8">
            <v>15744</v>
          </cell>
          <cell r="E8">
            <v>1.2</v>
          </cell>
          <cell r="F8">
            <v>1.2614400000000001E-2</v>
          </cell>
          <cell r="G8">
            <v>0.15590613333333334</v>
          </cell>
          <cell r="H8">
            <v>1.3685205333333332</v>
          </cell>
          <cell r="I8">
            <v>21545.987276799999</v>
          </cell>
        </row>
        <row r="9">
          <cell r="A9">
            <v>1420.06</v>
          </cell>
          <cell r="B9" t="str">
            <v>Vegetal soil surface lining</v>
          </cell>
          <cell r="C9" t="str">
            <v>cum</v>
          </cell>
          <cell r="D9">
            <v>1141</v>
          </cell>
          <cell r="E9">
            <v>10</v>
          </cell>
          <cell r="F9">
            <v>1</v>
          </cell>
          <cell r="H9">
            <v>11</v>
          </cell>
          <cell r="I9">
            <v>12551</v>
          </cell>
        </row>
        <row r="10">
          <cell r="A10">
            <v>1420.07</v>
          </cell>
          <cell r="B10" t="str">
            <v>Transformers galvanized fence</v>
          </cell>
          <cell r="C10" t="str">
            <v>lm</v>
          </cell>
          <cell r="D10">
            <v>130</v>
          </cell>
          <cell r="E10">
            <v>90</v>
          </cell>
          <cell r="F10">
            <v>15.3</v>
          </cell>
          <cell r="H10">
            <v>105.3</v>
          </cell>
          <cell r="I10">
            <v>13689</v>
          </cell>
        </row>
        <row r="11">
          <cell r="A11">
            <v>1420.08</v>
          </cell>
          <cell r="B11" t="str">
            <v>Property galvanized fence</v>
          </cell>
          <cell r="C11" t="str">
            <v>lm</v>
          </cell>
          <cell r="D11">
            <v>3082</v>
          </cell>
          <cell r="H11">
            <v>0</v>
          </cell>
          <cell r="J11" t="str">
            <v xml:space="preserve">(*) </v>
          </cell>
        </row>
        <row r="12">
          <cell r="A12">
            <v>1420.1</v>
          </cell>
          <cell r="B12" t="str">
            <v>Galvanized steel gate</v>
          </cell>
          <cell r="C12" t="str">
            <v>u</v>
          </cell>
          <cell r="D12">
            <v>3</v>
          </cell>
          <cell r="H12">
            <v>0</v>
          </cell>
          <cell r="J12" t="str">
            <v xml:space="preserve">(*) </v>
          </cell>
        </row>
        <row r="13">
          <cell r="A13">
            <v>1420.11</v>
          </cell>
          <cell r="B13" t="str">
            <v>Pedestrian gate</v>
          </cell>
          <cell r="C13" t="str">
            <v>u</v>
          </cell>
          <cell r="D13">
            <v>3</v>
          </cell>
          <cell r="H13">
            <v>0</v>
          </cell>
          <cell r="J13" t="str">
            <v xml:space="preserve">(*) </v>
          </cell>
        </row>
        <row r="14">
          <cell r="A14">
            <v>1420.12</v>
          </cell>
          <cell r="B14" t="str">
            <v>Motorized barrier</v>
          </cell>
          <cell r="C14" t="str">
            <v>u</v>
          </cell>
          <cell r="D14">
            <v>1</v>
          </cell>
          <cell r="H14">
            <v>0</v>
          </cell>
          <cell r="J14" t="str">
            <v xml:space="preserve">(*) </v>
          </cell>
        </row>
        <row r="15">
          <cell r="A15">
            <v>1430.04</v>
          </cell>
          <cell r="B15" t="str">
            <v>Tension test</v>
          </cell>
          <cell r="C15" t="str">
            <v>u.</v>
          </cell>
          <cell r="D15">
            <v>4</v>
          </cell>
          <cell r="H15">
            <v>0</v>
          </cell>
          <cell r="J15" t="str">
            <v xml:space="preserve">(*) </v>
          </cell>
        </row>
        <row r="16">
          <cell r="A16">
            <v>1430.28</v>
          </cell>
          <cell r="B16" t="str">
            <v>Supply and install. of hollow circular  prestressed precast concrete piles diam. 60 cm H=40 ( 125 tons )</v>
          </cell>
          <cell r="C16" t="str">
            <v>lm</v>
          </cell>
          <cell r="D16">
            <v>325543</v>
          </cell>
          <cell r="E16">
            <v>132.56765999999999</v>
          </cell>
          <cell r="F16">
            <v>3.0520799999999997</v>
          </cell>
          <cell r="G16">
            <v>33.26202</v>
          </cell>
          <cell r="H16">
            <v>168.88175999999999</v>
          </cell>
          <cell r="I16">
            <v>54978274.795679994</v>
          </cell>
        </row>
        <row r="17">
          <cell r="A17">
            <v>1430.29</v>
          </cell>
          <cell r="B17" t="str">
            <v>Supply and install. of hollow circular  prestressed precast concrete piles diam. 80 cm H=40 ( 165 tons )</v>
          </cell>
          <cell r="C17" t="str">
            <v>lm</v>
          </cell>
          <cell r="D17">
            <v>21527</v>
          </cell>
          <cell r="E17">
            <v>176.75687999999997</v>
          </cell>
          <cell r="F17">
            <v>4.0694399999999993</v>
          </cell>
          <cell r="G17">
            <v>44.349359999999997</v>
          </cell>
          <cell r="H17">
            <v>225.17567999999994</v>
          </cell>
          <cell r="I17">
            <v>4847356.8633599989</v>
          </cell>
        </row>
        <row r="18">
          <cell r="A18">
            <v>1430.3</v>
          </cell>
          <cell r="B18" t="str">
            <v>Integrety Test  by sonic method  for prestressed/precast  concrete piles</v>
          </cell>
          <cell r="C18" t="str">
            <v>u</v>
          </cell>
          <cell r="D18">
            <v>4338</v>
          </cell>
          <cell r="H18">
            <v>0</v>
          </cell>
          <cell r="J18" t="str">
            <v xml:space="preserve">(*) </v>
          </cell>
        </row>
        <row r="19">
          <cell r="A19">
            <v>1430.31</v>
          </cell>
          <cell r="B19" t="str">
            <v>Proof load compression test on working piles  ( 1,5 working load )</v>
          </cell>
          <cell r="C19" t="str">
            <v>u</v>
          </cell>
          <cell r="D19">
            <v>136</v>
          </cell>
          <cell r="E19">
            <v>9500</v>
          </cell>
          <cell r="F19">
            <v>950</v>
          </cell>
          <cell r="G19">
            <v>1900</v>
          </cell>
          <cell r="H19">
            <v>12350</v>
          </cell>
          <cell r="I19">
            <v>1679600</v>
          </cell>
        </row>
        <row r="20">
          <cell r="A20">
            <v>1430.32</v>
          </cell>
          <cell r="B20" t="str">
            <v>Preliminary compression test</v>
          </cell>
          <cell r="C20" t="str">
            <v>u</v>
          </cell>
          <cell r="D20">
            <v>3</v>
          </cell>
          <cell r="E20">
            <v>15750</v>
          </cell>
          <cell r="F20">
            <v>1575</v>
          </cell>
          <cell r="G20">
            <v>3150</v>
          </cell>
          <cell r="H20">
            <v>20475</v>
          </cell>
          <cell r="I20">
            <v>61425</v>
          </cell>
        </row>
        <row r="21">
          <cell r="A21">
            <v>1430.33</v>
          </cell>
          <cell r="B21" t="str">
            <v>Lateral load piles test</v>
          </cell>
          <cell r="C21" t="str">
            <v>u</v>
          </cell>
          <cell r="D21">
            <v>3</v>
          </cell>
          <cell r="E21">
            <v>360</v>
          </cell>
          <cell r="F21">
            <v>36</v>
          </cell>
          <cell r="G21">
            <v>72</v>
          </cell>
          <cell r="H21">
            <v>468</v>
          </cell>
          <cell r="I21">
            <v>1404</v>
          </cell>
        </row>
        <row r="22">
          <cell r="A22">
            <v>1430.04</v>
          </cell>
          <cell r="B22" t="str">
            <v>Tension test</v>
          </cell>
          <cell r="C22" t="str">
            <v>u.</v>
          </cell>
          <cell r="D22">
            <v>5</v>
          </cell>
          <cell r="J22" t="str">
            <v xml:space="preserve">(*) </v>
          </cell>
        </row>
        <row r="23">
          <cell r="A23">
            <v>1440.1</v>
          </cell>
          <cell r="B23" t="str">
            <v>Soil sect.exc.by hand up to 2m</v>
          </cell>
          <cell r="C23" t="str">
            <v>cum</v>
          </cell>
          <cell r="D23">
            <v>8358</v>
          </cell>
          <cell r="F23">
            <v>3.5</v>
          </cell>
          <cell r="H23">
            <v>3.5</v>
          </cell>
          <cell r="I23">
            <v>29253</v>
          </cell>
        </row>
        <row r="24">
          <cell r="A24">
            <v>1440.11</v>
          </cell>
          <cell r="B24" t="str">
            <v>Sect.exc.hand from 2to4m depth</v>
          </cell>
          <cell r="C24" t="str">
            <v>cum</v>
          </cell>
          <cell r="D24">
            <v>739</v>
          </cell>
          <cell r="F24">
            <v>5.25</v>
          </cell>
          <cell r="H24">
            <v>5.25</v>
          </cell>
          <cell r="I24">
            <v>3879.75</v>
          </cell>
        </row>
        <row r="25">
          <cell r="A25">
            <v>1440.12</v>
          </cell>
          <cell r="B25" t="str">
            <v>Sect.exc.hand exceed. 4m depth</v>
          </cell>
          <cell r="C25" t="str">
            <v>cum</v>
          </cell>
          <cell r="D25">
            <v>4</v>
          </cell>
          <cell r="F25">
            <v>6.3</v>
          </cell>
          <cell r="H25">
            <v>6.3</v>
          </cell>
          <cell r="I25">
            <v>25.2</v>
          </cell>
        </row>
        <row r="26">
          <cell r="A26">
            <v>1440.2</v>
          </cell>
          <cell r="B26" t="str">
            <v>Extra price for water table by hand item 1440,10 ÷ 1440,18</v>
          </cell>
          <cell r="C26" t="str">
            <v>cum</v>
          </cell>
          <cell r="D26">
            <v>22</v>
          </cell>
          <cell r="F26">
            <v>8</v>
          </cell>
          <cell r="H26">
            <v>8</v>
          </cell>
          <cell r="I26">
            <v>176</v>
          </cell>
        </row>
        <row r="27">
          <cell r="A27">
            <v>1440.3</v>
          </cell>
          <cell r="B27" t="str">
            <v>Soil sect.exc.by mach.up to 2m</v>
          </cell>
          <cell r="C27" t="str">
            <v>cum</v>
          </cell>
          <cell r="D27">
            <v>233408</v>
          </cell>
          <cell r="F27">
            <v>3.5</v>
          </cell>
          <cell r="H27">
            <v>3.5</v>
          </cell>
          <cell r="I27">
            <v>816928</v>
          </cell>
        </row>
        <row r="28">
          <cell r="A28">
            <v>1440.31</v>
          </cell>
          <cell r="B28" t="str">
            <v>Sect.exc.mach.from 2to4m depth</v>
          </cell>
          <cell r="C28" t="str">
            <v>cum</v>
          </cell>
          <cell r="D28">
            <v>12564</v>
          </cell>
          <cell r="F28">
            <v>5.25</v>
          </cell>
          <cell r="H28">
            <v>5.25</v>
          </cell>
          <cell r="I28">
            <v>65961</v>
          </cell>
        </row>
        <row r="29">
          <cell r="A29">
            <v>1440.32</v>
          </cell>
          <cell r="B29" t="str">
            <v>Sect.exc.mach.exceed. 4m depth</v>
          </cell>
          <cell r="C29" t="str">
            <v>cum</v>
          </cell>
          <cell r="D29">
            <v>210</v>
          </cell>
          <cell r="F29">
            <v>6.3</v>
          </cell>
          <cell r="H29">
            <v>6.3</v>
          </cell>
          <cell r="I29">
            <v>1323</v>
          </cell>
        </row>
        <row r="30">
          <cell r="A30">
            <v>1440.4</v>
          </cell>
          <cell r="B30" t="str">
            <v>Extra price for water table by mach. Item 1440,30 ÷ 1440,38</v>
          </cell>
          <cell r="C30" t="str">
            <v>cum</v>
          </cell>
          <cell r="D30">
            <v>4440</v>
          </cell>
          <cell r="F30">
            <v>8</v>
          </cell>
          <cell r="H30">
            <v>8</v>
          </cell>
          <cell r="I30">
            <v>35520</v>
          </cell>
        </row>
        <row r="31">
          <cell r="A31">
            <v>1440.44</v>
          </cell>
          <cell r="B31" t="str">
            <v>Materials from excav.transport</v>
          </cell>
          <cell r="C31" t="str">
            <v>cum</v>
          </cell>
          <cell r="D31">
            <v>173008</v>
          </cell>
          <cell r="G31">
            <v>2</v>
          </cell>
          <cell r="H31">
            <v>2</v>
          </cell>
          <cell r="I31">
            <v>346016</v>
          </cell>
        </row>
        <row r="32">
          <cell r="A32">
            <v>1440.5</v>
          </cell>
          <cell r="B32" t="str">
            <v>Backfill w/ matl from exc.</v>
          </cell>
          <cell r="C32" t="str">
            <v>cum</v>
          </cell>
          <cell r="D32">
            <v>97440</v>
          </cell>
          <cell r="F32">
            <v>1.6546666666666667</v>
          </cell>
          <cell r="H32">
            <v>1.6546666666666667</v>
          </cell>
          <cell r="I32">
            <v>161230.72</v>
          </cell>
        </row>
        <row r="33">
          <cell r="A33">
            <v>1440.51</v>
          </cell>
          <cell r="B33" t="str">
            <v>Backfill w/ matl by contr.</v>
          </cell>
          <cell r="C33" t="str">
            <v>cum</v>
          </cell>
          <cell r="D33">
            <v>1246</v>
          </cell>
          <cell r="E33">
            <v>10</v>
          </cell>
          <cell r="F33">
            <v>1.5</v>
          </cell>
          <cell r="G33">
            <v>1</v>
          </cell>
          <cell r="H33">
            <v>12.5</v>
          </cell>
          <cell r="I33">
            <v>15575</v>
          </cell>
        </row>
        <row r="34">
          <cell r="A34">
            <v>1440.52</v>
          </cell>
          <cell r="B34" t="str">
            <v>Sand for pipes bedding</v>
          </cell>
          <cell r="C34" t="str">
            <v>cum</v>
          </cell>
          <cell r="D34">
            <v>2950</v>
          </cell>
          <cell r="E34">
            <v>10</v>
          </cell>
          <cell r="F34">
            <v>1.5</v>
          </cell>
          <cell r="G34">
            <v>1</v>
          </cell>
          <cell r="H34">
            <v>12.5</v>
          </cell>
          <cell r="I34">
            <v>36875</v>
          </cell>
        </row>
        <row r="35">
          <cell r="A35">
            <v>1440.53</v>
          </cell>
          <cell r="B35" t="str">
            <v>Sand for cables bedding</v>
          </cell>
          <cell r="C35" t="str">
            <v>cum</v>
          </cell>
          <cell r="D35">
            <v>4267</v>
          </cell>
          <cell r="E35">
            <v>10</v>
          </cell>
          <cell r="F35">
            <v>1.5</v>
          </cell>
          <cell r="G35">
            <v>1</v>
          </cell>
          <cell r="H35">
            <v>12.5</v>
          </cell>
          <cell r="I35">
            <v>53337.5</v>
          </cell>
        </row>
        <row r="36">
          <cell r="A36">
            <v>1440.62</v>
          </cell>
          <cell r="B36" t="str">
            <v>Tank-pad.w/ matl from exc.</v>
          </cell>
          <cell r="C36" t="str">
            <v>cum</v>
          </cell>
          <cell r="D36">
            <v>69</v>
          </cell>
          <cell r="F36">
            <v>1.65</v>
          </cell>
          <cell r="H36">
            <v>1.65</v>
          </cell>
          <cell r="I36">
            <v>113.85</v>
          </cell>
        </row>
        <row r="37">
          <cell r="A37">
            <v>1440.63</v>
          </cell>
          <cell r="B37" t="str">
            <v>Tank-pad.w/ matl by contr.</v>
          </cell>
          <cell r="C37" t="str">
            <v>cum</v>
          </cell>
          <cell r="D37">
            <v>587</v>
          </cell>
          <cell r="E37">
            <v>10</v>
          </cell>
          <cell r="F37">
            <v>1.36</v>
          </cell>
          <cell r="H37">
            <v>11.36</v>
          </cell>
          <cell r="I37">
            <v>6668.32</v>
          </cell>
        </row>
        <row r="38">
          <cell r="A38">
            <v>1440.81</v>
          </cell>
          <cell r="B38" t="str">
            <v>Sidewalk kerb</v>
          </cell>
          <cell r="C38" t="str">
            <v>lm</v>
          </cell>
          <cell r="D38">
            <v>6186</v>
          </cell>
          <cell r="E38">
            <v>24</v>
          </cell>
          <cell r="F38">
            <v>2.4</v>
          </cell>
          <cell r="H38">
            <v>26.4</v>
          </cell>
          <cell r="I38">
            <v>163310.39999999999</v>
          </cell>
        </row>
        <row r="39">
          <cell r="A39">
            <v>1440.82</v>
          </cell>
          <cell r="B39" t="str">
            <v>Sidewalk fndn w.matl from exc.</v>
          </cell>
          <cell r="C39" t="str">
            <v>cum</v>
          </cell>
          <cell r="D39">
            <v>1172</v>
          </cell>
          <cell r="F39">
            <v>1.65</v>
          </cell>
          <cell r="G39">
            <v>2</v>
          </cell>
          <cell r="H39">
            <v>3.65</v>
          </cell>
          <cell r="I39">
            <v>4277.8</v>
          </cell>
        </row>
        <row r="40">
          <cell r="A40">
            <v>1440.85</v>
          </cell>
          <cell r="B40" t="str">
            <v>Side-walk pav. 10cm thk</v>
          </cell>
          <cell r="C40" t="str">
            <v>sqm</v>
          </cell>
          <cell r="D40">
            <v>5858</v>
          </cell>
          <cell r="E40">
            <v>10</v>
          </cell>
          <cell r="F40">
            <v>0.1</v>
          </cell>
          <cell r="H40">
            <v>10.1</v>
          </cell>
          <cell r="I40">
            <v>59165.8</v>
          </cell>
        </row>
        <row r="41">
          <cell r="A41">
            <v>1440.86</v>
          </cell>
          <cell r="B41" t="str">
            <v>Bituminous emulsion 1,5Kg/sqm</v>
          </cell>
          <cell r="C41" t="str">
            <v>sqm</v>
          </cell>
          <cell r="D41">
            <v>1553</v>
          </cell>
          <cell r="E41">
            <v>0.6</v>
          </cell>
          <cell r="F41">
            <v>0.13333333333333333</v>
          </cell>
          <cell r="H41">
            <v>0.73333333333333328</v>
          </cell>
          <cell r="I41">
            <v>1138.8666666666666</v>
          </cell>
        </row>
        <row r="42">
          <cell r="A42">
            <v>1440.87</v>
          </cell>
          <cell r="B42" t="str">
            <v>Tank-fndn: wear-carpet, 3cmthk</v>
          </cell>
          <cell r="C42" t="str">
            <v>sqm</v>
          </cell>
          <cell r="D42">
            <v>1553</v>
          </cell>
          <cell r="E42">
            <v>3.2</v>
          </cell>
          <cell r="F42">
            <v>0.04</v>
          </cell>
          <cell r="G42">
            <v>0.15</v>
          </cell>
          <cell r="H42">
            <v>3.39</v>
          </cell>
          <cell r="I42">
            <v>5264.67</v>
          </cell>
        </row>
        <row r="43">
          <cell r="A43">
            <v>1450.03</v>
          </cell>
          <cell r="B43" t="str">
            <v>Embankment w/ matl by contr.</v>
          </cell>
          <cell r="C43" t="str">
            <v>cum</v>
          </cell>
          <cell r="D43">
            <v>39159</v>
          </cell>
          <cell r="E43">
            <v>12</v>
          </cell>
          <cell r="F43">
            <v>1.65</v>
          </cell>
          <cell r="G43">
            <v>2.4</v>
          </cell>
          <cell r="H43">
            <v>16.05</v>
          </cell>
          <cell r="I43">
            <v>628501.94999999995</v>
          </cell>
        </row>
        <row r="44">
          <cell r="A44">
            <v>1450.08</v>
          </cell>
          <cell r="B44" t="str">
            <v>Base-course w/ matl by contr.</v>
          </cell>
          <cell r="C44" t="str">
            <v>cum</v>
          </cell>
          <cell r="D44">
            <v>35159</v>
          </cell>
          <cell r="E44">
            <v>12</v>
          </cell>
          <cell r="F44">
            <v>1.65</v>
          </cell>
          <cell r="G44">
            <v>2.4</v>
          </cell>
          <cell r="H44">
            <v>16.05</v>
          </cell>
          <cell r="I44">
            <v>564301.94999999995</v>
          </cell>
        </row>
        <row r="45">
          <cell r="A45">
            <v>1450.09</v>
          </cell>
          <cell r="B45" t="str">
            <v>Bituminous emulsion 1,5Kg/sqm</v>
          </cell>
          <cell r="C45" t="str">
            <v>sqm</v>
          </cell>
          <cell r="D45">
            <v>97227</v>
          </cell>
          <cell r="E45">
            <v>0.6</v>
          </cell>
          <cell r="F45">
            <v>0.13333333333333333</v>
          </cell>
          <cell r="H45">
            <v>0.73333333333333328</v>
          </cell>
          <cell r="I45">
            <v>71299.8</v>
          </cell>
        </row>
        <row r="46">
          <cell r="A46">
            <v>1450.1</v>
          </cell>
          <cell r="B46" t="str">
            <v>Binder 7cm thk.</v>
          </cell>
          <cell r="C46" t="str">
            <v>sqm</v>
          </cell>
          <cell r="D46">
            <v>81098</v>
          </cell>
          <cell r="E46">
            <v>7</v>
          </cell>
          <cell r="F46">
            <v>0.01</v>
          </cell>
          <cell r="G46">
            <v>0.2</v>
          </cell>
          <cell r="H46">
            <v>7.21</v>
          </cell>
          <cell r="I46">
            <v>584716.57999999996</v>
          </cell>
        </row>
        <row r="47">
          <cell r="A47">
            <v>1450.12</v>
          </cell>
          <cell r="B47" t="str">
            <v>Bituminous emulsion 1,0Kg/sqm</v>
          </cell>
          <cell r="C47" t="str">
            <v>sqm</v>
          </cell>
          <cell r="D47">
            <v>97227</v>
          </cell>
          <cell r="E47">
            <v>0.4</v>
          </cell>
          <cell r="F47">
            <v>0.13</v>
          </cell>
          <cell r="H47">
            <v>0.53</v>
          </cell>
          <cell r="I47">
            <v>51530.31</v>
          </cell>
        </row>
        <row r="48">
          <cell r="A48">
            <v>1450.13</v>
          </cell>
          <cell r="B48" t="str">
            <v>Wearing course 3cm thk.</v>
          </cell>
          <cell r="C48" t="str">
            <v>sqm</v>
          </cell>
          <cell r="D48">
            <v>97227</v>
          </cell>
          <cell r="E48">
            <v>3.2</v>
          </cell>
          <cell r="F48">
            <v>0.04</v>
          </cell>
          <cell r="G48">
            <v>0.15</v>
          </cell>
          <cell r="H48">
            <v>3.39</v>
          </cell>
          <cell r="I48">
            <v>329599.53000000003</v>
          </cell>
        </row>
        <row r="49">
          <cell r="A49">
            <v>1471.01</v>
          </cell>
          <cell r="B49" t="str">
            <v>Carbon steel piping</v>
          </cell>
          <cell r="C49" t="str">
            <v>kg</v>
          </cell>
          <cell r="D49">
            <v>135687</v>
          </cell>
          <cell r="H49">
            <v>0</v>
          </cell>
          <cell r="J49" t="str">
            <v xml:space="preserve">(*) </v>
          </cell>
        </row>
        <row r="50">
          <cell r="A50">
            <v>1471.03</v>
          </cell>
          <cell r="B50" t="str">
            <v>Carbon steel valve</v>
          </cell>
          <cell r="C50" t="str">
            <v>kg</v>
          </cell>
          <cell r="D50">
            <v>4370</v>
          </cell>
          <cell r="H50">
            <v>0</v>
          </cell>
          <cell r="J50" t="str">
            <v xml:space="preserve">(*) </v>
          </cell>
        </row>
        <row r="51">
          <cell r="A51">
            <v>1473.16</v>
          </cell>
          <cell r="B51" t="str">
            <v>Centr. r.c. piping  dia. 50cm</v>
          </cell>
          <cell r="C51" t="str">
            <v>lm</v>
          </cell>
          <cell r="D51">
            <v>127</v>
          </cell>
          <cell r="E51">
            <v>27</v>
          </cell>
          <cell r="F51">
            <v>2.16</v>
          </cell>
          <cell r="G51">
            <v>1.08</v>
          </cell>
          <cell r="H51">
            <v>30.24</v>
          </cell>
          <cell r="I51">
            <v>3840.48</v>
          </cell>
        </row>
        <row r="52">
          <cell r="A52">
            <v>1473.19</v>
          </cell>
          <cell r="B52" t="str">
            <v>Centr. r.c. piping  dia. 80cm</v>
          </cell>
          <cell r="C52" t="str">
            <v>lm</v>
          </cell>
          <cell r="D52">
            <v>69</v>
          </cell>
          <cell r="E52">
            <v>43.2</v>
          </cell>
          <cell r="F52">
            <v>3.4560000000000004</v>
          </cell>
          <cell r="G52">
            <v>1.7280000000000002</v>
          </cell>
          <cell r="H52">
            <v>48.384000000000007</v>
          </cell>
          <cell r="I52">
            <v>3338.4960000000005</v>
          </cell>
        </row>
        <row r="53">
          <cell r="A53">
            <v>1478.01</v>
          </cell>
          <cell r="B53" t="str">
            <v>PVC piping         dia. 110mm</v>
          </cell>
          <cell r="C53" t="str">
            <v>lm</v>
          </cell>
          <cell r="D53">
            <v>115</v>
          </cell>
          <cell r="E53">
            <v>6.5</v>
          </cell>
          <cell r="F53">
            <v>2.2749999999999999</v>
          </cell>
          <cell r="H53">
            <v>8.7750000000000004</v>
          </cell>
          <cell r="I53">
            <v>1009.125</v>
          </cell>
        </row>
        <row r="54">
          <cell r="A54">
            <v>1478.02</v>
          </cell>
          <cell r="B54" t="str">
            <v>PVC piping         dia. 160mm</v>
          </cell>
          <cell r="C54" t="str">
            <v>lm</v>
          </cell>
          <cell r="D54">
            <v>1903</v>
          </cell>
          <cell r="E54">
            <v>9.454545454545455</v>
          </cell>
          <cell r="F54">
            <v>3.3090909090909091</v>
          </cell>
          <cell r="H54">
            <v>12.763636363636364</v>
          </cell>
          <cell r="I54">
            <v>24289.200000000001</v>
          </cell>
        </row>
        <row r="55">
          <cell r="A55">
            <v>1478.03</v>
          </cell>
          <cell r="B55" t="str">
            <v>PVC piping         dia. 200mm</v>
          </cell>
          <cell r="C55" t="str">
            <v>lm</v>
          </cell>
          <cell r="D55">
            <v>652</v>
          </cell>
          <cell r="E55">
            <v>11.818181818181818</v>
          </cell>
          <cell r="F55">
            <v>4.1363636363636358</v>
          </cell>
          <cell r="H55">
            <v>15.954545454545453</v>
          </cell>
          <cell r="I55">
            <v>10402.363636363636</v>
          </cell>
        </row>
        <row r="56">
          <cell r="A56">
            <v>1491.03</v>
          </cell>
          <cell r="B56" t="str">
            <v>Demol.&amp; Reinst. exist. roads fnds.</v>
          </cell>
          <cell r="C56" t="str">
            <v>cum</v>
          </cell>
          <cell r="D56">
            <v>1342</v>
          </cell>
          <cell r="E56">
            <v>12</v>
          </cell>
          <cell r="F56">
            <v>2</v>
          </cell>
          <cell r="G56">
            <v>4</v>
          </cell>
          <cell r="H56">
            <v>18</v>
          </cell>
          <cell r="I56">
            <v>24156</v>
          </cell>
        </row>
        <row r="57">
          <cell r="A57">
            <v>1491.04</v>
          </cell>
          <cell r="B57" t="str">
            <v>Top course pad tk 10 cm w/ crushed stone</v>
          </cell>
          <cell r="C57" t="str">
            <v>cum</v>
          </cell>
          <cell r="D57">
            <v>145</v>
          </cell>
          <cell r="E57">
            <v>12</v>
          </cell>
          <cell r="F57">
            <v>1.2</v>
          </cell>
          <cell r="G57">
            <v>2.5</v>
          </cell>
          <cell r="H57">
            <v>15.7</v>
          </cell>
          <cell r="I57">
            <v>2276.5</v>
          </cell>
        </row>
        <row r="58">
          <cell r="A58">
            <v>1491.1</v>
          </cell>
          <cell r="B58" t="str">
            <v>Excav. for earth ditches formation</v>
          </cell>
          <cell r="C58" t="str">
            <v>cum</v>
          </cell>
          <cell r="D58">
            <v>24354</v>
          </cell>
          <cell r="F58">
            <v>3.5</v>
          </cell>
          <cell r="H58">
            <v>3.5</v>
          </cell>
          <cell r="I58">
            <v>85239</v>
          </cell>
        </row>
        <row r="59">
          <cell r="A59">
            <v>1491.78</v>
          </cell>
          <cell r="B59" t="str">
            <v>Green area finishing including irrrigation system eqpt.</v>
          </cell>
          <cell r="C59" t="str">
            <v>sqm</v>
          </cell>
          <cell r="D59">
            <v>4566</v>
          </cell>
          <cell r="H59">
            <v>0</v>
          </cell>
          <cell r="J59" t="str">
            <v xml:space="preserve">(*) </v>
          </cell>
        </row>
        <row r="60">
          <cell r="A60">
            <v>1491.8</v>
          </cell>
          <cell r="B60" t="str">
            <v xml:space="preserve">Earth-dyke w/ matl supplied by Contractors </v>
          </cell>
          <cell r="C60" t="str">
            <v>cum</v>
          </cell>
          <cell r="D60">
            <v>6548</v>
          </cell>
          <cell r="E60">
            <v>12</v>
          </cell>
          <cell r="F60">
            <v>1.65</v>
          </cell>
          <cell r="G60">
            <v>2.4</v>
          </cell>
          <cell r="H60">
            <v>16.05</v>
          </cell>
          <cell r="I60">
            <v>105095.4</v>
          </cell>
        </row>
        <row r="61">
          <cell r="A61">
            <v>1491.84</v>
          </cell>
          <cell r="B61" t="str">
            <v>Asphalt finish.for shoulders type heavy</v>
          </cell>
          <cell r="C61" t="str">
            <v>sqm</v>
          </cell>
          <cell r="D61">
            <v>16129</v>
          </cell>
          <cell r="E61">
            <v>7</v>
          </cell>
          <cell r="F61">
            <v>0.01</v>
          </cell>
          <cell r="G61">
            <v>0.2</v>
          </cell>
          <cell r="H61">
            <v>7.21</v>
          </cell>
          <cell r="I61">
            <v>116290.09</v>
          </cell>
        </row>
        <row r="62">
          <cell r="A62">
            <v>1491.1089999999999</v>
          </cell>
          <cell r="B62" t="str">
            <v>Dykes Finis.by concrete slab 10 cm thk.</v>
          </cell>
          <cell r="C62" t="str">
            <v>sqm</v>
          </cell>
          <cell r="D62">
            <v>5071</v>
          </cell>
          <cell r="E62">
            <v>18.8</v>
          </cell>
          <cell r="F62">
            <v>2.82</v>
          </cell>
          <cell r="G62">
            <v>2.2559999999999998</v>
          </cell>
          <cell r="H62">
            <v>23.876000000000001</v>
          </cell>
          <cell r="I62">
            <v>121075.19600000001</v>
          </cell>
        </row>
        <row r="63">
          <cell r="A63">
            <v>1492.01</v>
          </cell>
          <cell r="B63" t="str">
            <v>Cast iron floor drain  diam. 6"</v>
          </cell>
          <cell r="C63" t="str">
            <v>u</v>
          </cell>
          <cell r="D63">
            <v>6</v>
          </cell>
          <cell r="I63">
            <v>0</v>
          </cell>
          <cell r="J63" t="str">
            <v xml:space="preserve">(*) </v>
          </cell>
        </row>
        <row r="64">
          <cell r="A64">
            <v>1492.02</v>
          </cell>
          <cell r="B64" t="str">
            <v>Carbon steel drain hubs 4"</v>
          </cell>
          <cell r="C64" t="str">
            <v>u</v>
          </cell>
          <cell r="D64">
            <v>91</v>
          </cell>
          <cell r="H64">
            <v>0</v>
          </cell>
          <cell r="I64">
            <v>0</v>
          </cell>
          <cell r="J64" t="str">
            <v xml:space="preserve">(*) </v>
          </cell>
        </row>
        <row r="65">
          <cell r="A65">
            <v>1492.03</v>
          </cell>
          <cell r="B65" t="str">
            <v>Carbon steel clean out diam. 6"</v>
          </cell>
          <cell r="C65" t="str">
            <v>u</v>
          </cell>
          <cell r="D65">
            <v>8</v>
          </cell>
          <cell r="H65">
            <v>0</v>
          </cell>
          <cell r="I65">
            <v>0</v>
          </cell>
          <cell r="J65" t="str">
            <v xml:space="preserve">(*) </v>
          </cell>
        </row>
        <row r="66">
          <cell r="A66">
            <v>1492.04</v>
          </cell>
          <cell r="B66" t="str">
            <v>Carbon steel vents</v>
          </cell>
          <cell r="C66" t="str">
            <v>kg</v>
          </cell>
          <cell r="D66">
            <v>27710</v>
          </cell>
          <cell r="H66">
            <v>0</v>
          </cell>
          <cell r="I66">
            <v>0</v>
          </cell>
          <cell r="J66" t="str">
            <v xml:space="preserve">(*) </v>
          </cell>
        </row>
        <row r="67">
          <cell r="A67">
            <v>1492.39</v>
          </cell>
          <cell r="B67" t="str">
            <v>GRE drain hubs 4" (Technip ST 1400-08 type "D" )</v>
          </cell>
          <cell r="C67" t="str">
            <v>u</v>
          </cell>
          <cell r="D67">
            <v>35</v>
          </cell>
          <cell r="H67">
            <v>0</v>
          </cell>
          <cell r="I67">
            <v>0</v>
          </cell>
          <cell r="J67" t="str">
            <v xml:space="preserve">(*) </v>
          </cell>
        </row>
        <row r="68">
          <cell r="A68">
            <v>1492.42</v>
          </cell>
          <cell r="B68" t="str">
            <v>Supply and  installation PVC heavy  piping "FABCO"type diam.3"</v>
          </cell>
          <cell r="C68" t="str">
            <v>lm</v>
          </cell>
          <cell r="D68">
            <v>1029</v>
          </cell>
          <cell r="I68">
            <v>0</v>
          </cell>
          <cell r="J68" t="str">
            <v xml:space="preserve">(*) </v>
          </cell>
        </row>
        <row r="69">
          <cell r="A69">
            <v>1492.52</v>
          </cell>
          <cell r="B69" t="str">
            <v>Clean Out concrete  pit  for  GRE/PVC pipe  (Technip ST 1400-06 )</v>
          </cell>
          <cell r="C69" t="str">
            <v>u</v>
          </cell>
          <cell r="D69">
            <v>5</v>
          </cell>
          <cell r="H69">
            <v>0</v>
          </cell>
          <cell r="I69">
            <v>0</v>
          </cell>
          <cell r="J69" t="str">
            <v xml:space="preserve">(*) </v>
          </cell>
        </row>
        <row r="70">
          <cell r="A70">
            <v>1492.53</v>
          </cell>
          <cell r="B70" t="str">
            <v>GRE drain hubs 6" (Technip ST 1400-08 type "D" )</v>
          </cell>
          <cell r="C70" t="str">
            <v>u</v>
          </cell>
          <cell r="D70">
            <v>23</v>
          </cell>
          <cell r="H70">
            <v>0</v>
          </cell>
          <cell r="I70">
            <v>0</v>
          </cell>
          <cell r="J70" t="str">
            <v xml:space="preserve">(*) </v>
          </cell>
        </row>
        <row r="71">
          <cell r="A71">
            <v>1710.02</v>
          </cell>
          <cell r="B71" t="str">
            <v>Improved bond reinf.steel</v>
          </cell>
          <cell r="C71" t="str">
            <v>kg</v>
          </cell>
          <cell r="D71">
            <v>4548932</v>
          </cell>
          <cell r="E71">
            <v>0.7</v>
          </cell>
          <cell r="F71">
            <v>4.3799999999999999E-2</v>
          </cell>
          <cell r="G71">
            <v>0.02</v>
          </cell>
          <cell r="H71">
            <v>0.76379999999999992</v>
          </cell>
          <cell r="I71">
            <v>3474474.2615999999</v>
          </cell>
        </row>
        <row r="72">
          <cell r="A72">
            <v>1710.03</v>
          </cell>
          <cell r="B72" t="str">
            <v>Welded wire mesh</v>
          </cell>
          <cell r="C72" t="str">
            <v>kg</v>
          </cell>
          <cell r="D72">
            <v>991677</v>
          </cell>
          <cell r="E72">
            <v>0.8</v>
          </cell>
          <cell r="F72">
            <v>4.3799999999999999E-2</v>
          </cell>
          <cell r="G72">
            <v>0.02</v>
          </cell>
          <cell r="H72">
            <v>0.86380000000000001</v>
          </cell>
          <cell r="I72">
            <v>856610.59259999997</v>
          </cell>
        </row>
        <row r="73">
          <cell r="A73">
            <v>1710.07</v>
          </cell>
          <cell r="B73" t="str">
            <v>Anchor bolts weight up to 20Kg</v>
          </cell>
          <cell r="C73" t="str">
            <v>kg</v>
          </cell>
          <cell r="D73">
            <v>81661</v>
          </cell>
          <cell r="E73">
            <v>1.8</v>
          </cell>
          <cell r="F73">
            <v>0.05</v>
          </cell>
          <cell r="G73">
            <v>0.04</v>
          </cell>
          <cell r="H73">
            <v>1.89</v>
          </cell>
          <cell r="I73">
            <v>154339.29</v>
          </cell>
        </row>
        <row r="74">
          <cell r="A74">
            <v>1710.08</v>
          </cell>
          <cell r="B74" t="str">
            <v>Anchor bolts weight &gt;20Kg</v>
          </cell>
          <cell r="C74" t="str">
            <v>kg</v>
          </cell>
          <cell r="D74">
            <v>4600</v>
          </cell>
          <cell r="E74">
            <v>1.8</v>
          </cell>
          <cell r="F74">
            <v>0.06</v>
          </cell>
          <cell r="G74">
            <v>0.05</v>
          </cell>
          <cell r="H74">
            <v>1.91</v>
          </cell>
          <cell r="I74">
            <v>8786</v>
          </cell>
        </row>
        <row r="75">
          <cell r="A75">
            <v>1710.11</v>
          </cell>
          <cell r="B75" t="str">
            <v>Sliding plates</v>
          </cell>
          <cell r="C75" t="str">
            <v>kg</v>
          </cell>
          <cell r="D75">
            <v>5667</v>
          </cell>
          <cell r="E75">
            <v>0.5</v>
          </cell>
          <cell r="F75">
            <v>0.3</v>
          </cell>
          <cell r="G75">
            <v>0.3</v>
          </cell>
          <cell r="H75">
            <v>1.1000000000000001</v>
          </cell>
          <cell r="I75">
            <v>6233.7</v>
          </cell>
        </row>
        <row r="76">
          <cell r="A76">
            <v>1710.15</v>
          </cell>
          <cell r="B76" t="str">
            <v>Steel insert</v>
          </cell>
          <cell r="C76" t="str">
            <v>kg</v>
          </cell>
          <cell r="D76">
            <v>124955</v>
          </cell>
          <cell r="E76">
            <v>0.75</v>
          </cell>
          <cell r="F76">
            <v>0.3</v>
          </cell>
          <cell r="G76">
            <v>0.3</v>
          </cell>
          <cell r="H76">
            <v>1.35</v>
          </cell>
          <cell r="I76">
            <v>168689.25</v>
          </cell>
        </row>
        <row r="77">
          <cell r="A77">
            <v>1710.21</v>
          </cell>
          <cell r="B77" t="str">
            <v>Grout 25mm thk.</v>
          </cell>
          <cell r="C77" t="str">
            <v>sqm</v>
          </cell>
          <cell r="D77">
            <v>2781</v>
          </cell>
          <cell r="E77">
            <v>1.65</v>
          </cell>
          <cell r="F77">
            <v>2</v>
          </cell>
          <cell r="G77">
            <v>0.5</v>
          </cell>
          <cell r="H77">
            <v>4.1500000000000004</v>
          </cell>
          <cell r="I77">
            <v>11541.15</v>
          </cell>
        </row>
        <row r="78">
          <cell r="A78">
            <v>1710.23</v>
          </cell>
          <cell r="B78" t="str">
            <v>Grout &gt;50mm thk.</v>
          </cell>
          <cell r="C78" t="str">
            <v>cum</v>
          </cell>
          <cell r="D78">
            <v>117</v>
          </cell>
          <cell r="E78">
            <v>66</v>
          </cell>
          <cell r="F78">
            <v>80</v>
          </cell>
          <cell r="G78">
            <v>20</v>
          </cell>
          <cell r="H78">
            <v>166</v>
          </cell>
          <cell r="I78">
            <v>19422</v>
          </cell>
        </row>
        <row r="79">
          <cell r="A79">
            <v>1710.24</v>
          </cell>
          <cell r="B79" t="str">
            <v>Non-shrinking grout 25mm</v>
          </cell>
          <cell r="C79" t="str">
            <v>sqm</v>
          </cell>
          <cell r="D79">
            <v>28</v>
          </cell>
          <cell r="E79">
            <v>45</v>
          </cell>
          <cell r="F79">
            <v>3</v>
          </cell>
          <cell r="G79">
            <v>1</v>
          </cell>
          <cell r="H79">
            <v>49</v>
          </cell>
          <cell r="I79">
            <v>1372</v>
          </cell>
        </row>
        <row r="80">
          <cell r="A80">
            <v>1710.25</v>
          </cell>
          <cell r="B80" t="str">
            <v>Non-shrinking grout 50mm</v>
          </cell>
          <cell r="C80" t="str">
            <v>sqm</v>
          </cell>
          <cell r="D80">
            <v>75</v>
          </cell>
          <cell r="E80">
            <v>90</v>
          </cell>
          <cell r="F80">
            <v>4.5</v>
          </cell>
          <cell r="G80">
            <v>1.5</v>
          </cell>
          <cell r="H80">
            <v>96</v>
          </cell>
          <cell r="I80">
            <v>7200</v>
          </cell>
        </row>
        <row r="81">
          <cell r="A81">
            <v>1710.26</v>
          </cell>
          <cell r="B81" t="str">
            <v>Non-shrinking grout &gt;50mm</v>
          </cell>
          <cell r="C81" t="str">
            <v>cum</v>
          </cell>
          <cell r="D81">
            <v>3</v>
          </cell>
          <cell r="E81">
            <v>1800</v>
          </cell>
          <cell r="F81">
            <v>120</v>
          </cell>
          <cell r="G81">
            <v>40</v>
          </cell>
          <cell r="H81">
            <v>1960</v>
          </cell>
          <cell r="I81">
            <v>5880</v>
          </cell>
        </row>
        <row r="82">
          <cell r="A82">
            <v>1711.01</v>
          </cell>
          <cell r="B82" t="str">
            <v>Lean concrete 5cm thk.</v>
          </cell>
          <cell r="C82" t="str">
            <v>sqm</v>
          </cell>
          <cell r="D82">
            <v>93015</v>
          </cell>
          <cell r="E82">
            <v>2</v>
          </cell>
          <cell r="F82">
            <v>0.21413333333333334</v>
          </cell>
          <cell r="G82">
            <v>9.2733333333333334E-2</v>
          </cell>
          <cell r="H82">
            <v>2.3068666666666666</v>
          </cell>
          <cell r="I82">
            <v>214573.20300000001</v>
          </cell>
        </row>
        <row r="83">
          <cell r="A83">
            <v>1711.02</v>
          </cell>
          <cell r="B83" t="str">
            <v>Lean concrete 10cm thk.</v>
          </cell>
          <cell r="C83" t="str">
            <v>sqm</v>
          </cell>
          <cell r="D83">
            <v>10040</v>
          </cell>
          <cell r="E83">
            <v>4</v>
          </cell>
          <cell r="F83">
            <v>0.42826666666666668</v>
          </cell>
          <cell r="G83">
            <v>0.18546666666666667</v>
          </cell>
          <cell r="H83">
            <v>4.6137333333333332</v>
          </cell>
          <cell r="I83">
            <v>46321.882666666665</v>
          </cell>
        </row>
        <row r="84">
          <cell r="A84">
            <v>1711.04</v>
          </cell>
          <cell r="B84" t="str">
            <v>L.C. for U/G pipes bedding</v>
          </cell>
          <cell r="C84" t="str">
            <v>cum</v>
          </cell>
          <cell r="D84">
            <v>134</v>
          </cell>
          <cell r="E84">
            <v>40</v>
          </cell>
          <cell r="F84">
            <v>4.2826666666666666</v>
          </cell>
          <cell r="G84">
            <v>1.8546666666666667</v>
          </cell>
          <cell r="H84">
            <v>46.137333333333331</v>
          </cell>
          <cell r="I84">
            <v>6182.4026666666659</v>
          </cell>
        </row>
        <row r="85">
          <cell r="A85">
            <v>1711.06</v>
          </cell>
          <cell r="B85" t="str">
            <v>Concrete for foundation</v>
          </cell>
          <cell r="C85" t="str">
            <v>cum</v>
          </cell>
          <cell r="D85">
            <v>31270</v>
          </cell>
          <cell r="E85">
            <v>68</v>
          </cell>
          <cell r="F85">
            <v>10.199999999999999</v>
          </cell>
          <cell r="G85">
            <v>6.8</v>
          </cell>
          <cell r="H85">
            <v>85</v>
          </cell>
          <cell r="I85">
            <v>2657950</v>
          </cell>
        </row>
        <row r="86">
          <cell r="A86">
            <v>1711.07</v>
          </cell>
          <cell r="B86" t="str">
            <v>Bitumen coat for foundation</v>
          </cell>
          <cell r="C86" t="str">
            <v>sqm</v>
          </cell>
          <cell r="D86">
            <v>66703</v>
          </cell>
          <cell r="E86">
            <v>3.2</v>
          </cell>
          <cell r="F86">
            <v>0.04</v>
          </cell>
          <cell r="G86">
            <v>0.15</v>
          </cell>
          <cell r="H86">
            <v>3.39</v>
          </cell>
          <cell r="I86">
            <v>226123.17</v>
          </cell>
        </row>
        <row r="87">
          <cell r="A87">
            <v>1711.08</v>
          </cell>
          <cell r="B87" t="str">
            <v>Sleepers type "2"</v>
          </cell>
          <cell r="C87" t="str">
            <v>lm</v>
          </cell>
          <cell r="D87">
            <v>46</v>
          </cell>
          <cell r="H87">
            <v>0</v>
          </cell>
          <cell r="I87">
            <v>0</v>
          </cell>
          <cell r="J87" t="str">
            <v xml:space="preserve">(*) </v>
          </cell>
        </row>
        <row r="88">
          <cell r="A88">
            <v>1711.09</v>
          </cell>
          <cell r="B88" t="str">
            <v>Vertical ladder foundation</v>
          </cell>
          <cell r="C88" t="str">
            <v>u</v>
          </cell>
          <cell r="D88">
            <v>25</v>
          </cell>
          <cell r="H88">
            <v>0</v>
          </cell>
          <cell r="I88">
            <v>0</v>
          </cell>
          <cell r="J88" t="str">
            <v xml:space="preserve">(*) </v>
          </cell>
        </row>
        <row r="89">
          <cell r="A89">
            <v>1711.1</v>
          </cell>
          <cell r="B89" t="str">
            <v>Stairs foundation</v>
          </cell>
          <cell r="C89" t="str">
            <v>u</v>
          </cell>
          <cell r="D89">
            <v>12</v>
          </cell>
          <cell r="H89">
            <v>0</v>
          </cell>
          <cell r="I89">
            <v>0</v>
          </cell>
          <cell r="J89" t="str">
            <v xml:space="preserve">(*) </v>
          </cell>
        </row>
        <row r="90">
          <cell r="A90">
            <v>1711.11</v>
          </cell>
          <cell r="B90" t="str">
            <v>Small size fndn(up to0,2cu.m)</v>
          </cell>
          <cell r="C90" t="str">
            <v>u</v>
          </cell>
          <cell r="D90">
            <v>26</v>
          </cell>
          <cell r="H90">
            <v>0</v>
          </cell>
          <cell r="I90">
            <v>0</v>
          </cell>
          <cell r="J90" t="str">
            <v xml:space="preserve">(*) </v>
          </cell>
        </row>
        <row r="91">
          <cell r="A91">
            <v>1711.2</v>
          </cell>
          <cell r="B91" t="str">
            <v>Formwork foundation</v>
          </cell>
          <cell r="C91" t="str">
            <v>sqm</v>
          </cell>
          <cell r="D91">
            <v>75737</v>
          </cell>
          <cell r="E91">
            <v>4</v>
          </cell>
          <cell r="F91">
            <v>2</v>
          </cell>
          <cell r="H91">
            <v>6</v>
          </cell>
          <cell r="I91">
            <v>454422</v>
          </cell>
        </row>
        <row r="92">
          <cell r="A92">
            <v>1711.21</v>
          </cell>
          <cell r="B92" t="str">
            <v xml:space="preserve">Circular foundations formwork </v>
          </cell>
          <cell r="C92" t="str">
            <v>sqm</v>
          </cell>
          <cell r="D92">
            <v>857</v>
          </cell>
          <cell r="E92">
            <v>4.5</v>
          </cell>
          <cell r="F92">
            <v>2.1</v>
          </cell>
          <cell r="H92">
            <v>6.6</v>
          </cell>
          <cell r="I92">
            <v>5656.2</v>
          </cell>
        </row>
        <row r="93">
          <cell r="A93">
            <v>1712.01</v>
          </cell>
          <cell r="B93" t="str">
            <v>Concrete elev. up to 10m</v>
          </cell>
          <cell r="C93" t="str">
            <v>cum</v>
          </cell>
          <cell r="D93">
            <v>5468</v>
          </cell>
          <cell r="E93">
            <v>72</v>
          </cell>
          <cell r="F93">
            <v>10.8</v>
          </cell>
          <cell r="G93">
            <v>7.2</v>
          </cell>
          <cell r="H93">
            <v>90</v>
          </cell>
          <cell r="I93">
            <v>492120</v>
          </cell>
        </row>
        <row r="94">
          <cell r="A94">
            <v>1712.02</v>
          </cell>
          <cell r="B94" t="str">
            <v>Concr.elev.from 10,01to20m</v>
          </cell>
          <cell r="C94" t="str">
            <v>cum</v>
          </cell>
          <cell r="D94">
            <v>398</v>
          </cell>
          <cell r="E94">
            <v>72</v>
          </cell>
          <cell r="F94">
            <v>9</v>
          </cell>
          <cell r="G94">
            <v>3.1</v>
          </cell>
          <cell r="H94">
            <v>84.1</v>
          </cell>
          <cell r="I94">
            <v>33471.800000000003</v>
          </cell>
        </row>
        <row r="95">
          <cell r="A95">
            <v>1712.2</v>
          </cell>
          <cell r="B95" t="str">
            <v>Formwork elev. up to 10m</v>
          </cell>
          <cell r="C95" t="str">
            <v>sqm</v>
          </cell>
          <cell r="D95">
            <v>36267</v>
          </cell>
          <cell r="E95">
            <v>5</v>
          </cell>
          <cell r="F95">
            <v>2.2000000000000002</v>
          </cell>
          <cell r="H95">
            <v>7.2</v>
          </cell>
          <cell r="I95">
            <v>261122.4</v>
          </cell>
        </row>
        <row r="96">
          <cell r="A96">
            <v>1712.21</v>
          </cell>
          <cell r="B96" t="str">
            <v>Formwork elev. 10/20m</v>
          </cell>
          <cell r="C96" t="str">
            <v>sqm</v>
          </cell>
          <cell r="D96">
            <v>4290</v>
          </cell>
          <cell r="E96">
            <v>6</v>
          </cell>
          <cell r="F96">
            <v>2.5</v>
          </cell>
          <cell r="H96">
            <v>8.5</v>
          </cell>
          <cell r="I96">
            <v>36465</v>
          </cell>
        </row>
        <row r="97">
          <cell r="A97">
            <v>1712.23</v>
          </cell>
          <cell r="B97" t="str">
            <v>Circular formwork el. &lt;10m</v>
          </cell>
          <cell r="C97" t="str">
            <v>sqm</v>
          </cell>
          <cell r="D97">
            <v>619</v>
          </cell>
          <cell r="E97">
            <v>6</v>
          </cell>
          <cell r="F97">
            <v>2.5</v>
          </cell>
          <cell r="H97">
            <v>8.5</v>
          </cell>
          <cell r="I97">
            <v>5261.5</v>
          </cell>
        </row>
        <row r="98">
          <cell r="A98">
            <v>1712.24</v>
          </cell>
          <cell r="B98" t="str">
            <v>Circular formwork el. 10/20m</v>
          </cell>
          <cell r="C98" t="str">
            <v>sqm</v>
          </cell>
          <cell r="D98">
            <v>3552</v>
          </cell>
          <cell r="E98">
            <v>7</v>
          </cell>
          <cell r="F98">
            <v>3</v>
          </cell>
          <cell r="H98">
            <v>10</v>
          </cell>
          <cell r="I98">
            <v>35520</v>
          </cell>
        </row>
        <row r="99">
          <cell r="A99">
            <v>1713.01</v>
          </cell>
          <cell r="B99" t="str">
            <v>Floor sub-base</v>
          </cell>
          <cell r="C99" t="str">
            <v>cum</v>
          </cell>
          <cell r="D99">
            <v>24565</v>
          </cell>
          <cell r="E99">
            <v>10</v>
          </cell>
          <cell r="F99">
            <v>1.5</v>
          </cell>
          <cell r="G99">
            <v>1</v>
          </cell>
          <cell r="H99">
            <v>12.5</v>
          </cell>
          <cell r="I99">
            <v>307062.5</v>
          </cell>
        </row>
        <row r="100">
          <cell r="A100">
            <v>1713.03</v>
          </cell>
          <cell r="B100" t="str">
            <v>Polyethilene vapor barrier</v>
          </cell>
          <cell r="C100" t="str">
            <v>sqm</v>
          </cell>
          <cell r="D100">
            <v>178994</v>
          </cell>
          <cell r="E100">
            <v>2</v>
          </cell>
          <cell r="F100">
            <v>0.1</v>
          </cell>
          <cell r="H100">
            <v>2.1</v>
          </cell>
          <cell r="I100">
            <v>375887.4</v>
          </cell>
        </row>
        <row r="101">
          <cell r="A101">
            <v>1713.04</v>
          </cell>
          <cell r="B101" t="str">
            <v>Reinf.concrete paving thk 10cm</v>
          </cell>
          <cell r="C101" t="str">
            <v>sqm</v>
          </cell>
          <cell r="D101">
            <v>14930</v>
          </cell>
          <cell r="E101">
            <v>8.3000000000000007</v>
          </cell>
          <cell r="F101">
            <v>11</v>
          </cell>
          <cell r="G101">
            <v>3.1</v>
          </cell>
          <cell r="H101">
            <v>22.4</v>
          </cell>
          <cell r="I101">
            <v>334432</v>
          </cell>
        </row>
        <row r="102">
          <cell r="A102">
            <v>1713.05</v>
          </cell>
          <cell r="B102" t="str">
            <v>Reinf.concrete paving thk 15cm</v>
          </cell>
          <cell r="C102" t="str">
            <v>sqm</v>
          </cell>
          <cell r="D102">
            <v>73219</v>
          </cell>
          <cell r="E102">
            <v>12.45</v>
          </cell>
          <cell r="F102">
            <v>16.5</v>
          </cell>
          <cell r="G102">
            <v>4.6500000000000004</v>
          </cell>
          <cell r="H102">
            <v>33.6</v>
          </cell>
          <cell r="I102">
            <v>2460158.4</v>
          </cell>
        </row>
        <row r="103">
          <cell r="A103">
            <v>1713.06</v>
          </cell>
          <cell r="B103" t="str">
            <v>Reinf.concrete paving thk 20cm</v>
          </cell>
          <cell r="C103" t="str">
            <v>sqm</v>
          </cell>
          <cell r="D103">
            <v>11365</v>
          </cell>
          <cell r="E103">
            <v>16.600000000000001</v>
          </cell>
          <cell r="F103">
            <v>19.8</v>
          </cell>
          <cell r="G103">
            <v>5.58</v>
          </cell>
          <cell r="H103">
            <v>41.98</v>
          </cell>
          <cell r="I103">
            <v>477102.7</v>
          </cell>
        </row>
        <row r="104">
          <cell r="A104">
            <v>1713.07</v>
          </cell>
          <cell r="B104" t="str">
            <v>Fndn above or under paving</v>
          </cell>
          <cell r="C104" t="str">
            <v>cum</v>
          </cell>
          <cell r="D104">
            <v>240</v>
          </cell>
          <cell r="E104">
            <v>83</v>
          </cell>
          <cell r="F104">
            <v>8.76</v>
          </cell>
          <cell r="G104">
            <v>2.8533333333333335</v>
          </cell>
          <cell r="H104">
            <v>94.613333333333344</v>
          </cell>
          <cell r="I104">
            <v>22707.200000000001</v>
          </cell>
        </row>
        <row r="105">
          <cell r="A105">
            <v>1713.08</v>
          </cell>
          <cell r="B105" t="str">
            <v>Reinf.concrete curb</v>
          </cell>
          <cell r="C105" t="str">
            <v>lm</v>
          </cell>
          <cell r="D105">
            <v>4163</v>
          </cell>
          <cell r="E105">
            <v>3.165</v>
          </cell>
          <cell r="F105">
            <v>0.47475000000000001</v>
          </cell>
          <cell r="G105">
            <v>0.3165</v>
          </cell>
          <cell r="H105">
            <v>3.9562499999999998</v>
          </cell>
          <cell r="I105">
            <v>16469.868750000001</v>
          </cell>
        </row>
        <row r="106">
          <cell r="A106">
            <v>1713.09</v>
          </cell>
          <cell r="B106" t="str">
            <v>Hardener on paving (dust)</v>
          </cell>
          <cell r="C106" t="str">
            <v>sqm</v>
          </cell>
          <cell r="D106">
            <v>87418</v>
          </cell>
          <cell r="H106">
            <v>0</v>
          </cell>
          <cell r="I106">
            <v>0</v>
          </cell>
          <cell r="J106" t="str">
            <v xml:space="preserve">(*) </v>
          </cell>
        </row>
        <row r="107">
          <cell r="A107">
            <v>1713.13</v>
          </cell>
          <cell r="B107" t="str">
            <v>Cut joint ( control )</v>
          </cell>
          <cell r="C107" t="str">
            <v>lm</v>
          </cell>
          <cell r="D107">
            <v>21739</v>
          </cell>
          <cell r="H107">
            <v>0</v>
          </cell>
          <cell r="I107">
            <v>0</v>
          </cell>
          <cell r="J107" t="str">
            <v xml:space="preserve">(*) </v>
          </cell>
        </row>
        <row r="108">
          <cell r="A108">
            <v>1713.14</v>
          </cell>
          <cell r="B108" t="str">
            <v>Construction joint</v>
          </cell>
          <cell r="C108" t="str">
            <v>lm</v>
          </cell>
          <cell r="D108">
            <v>26121</v>
          </cell>
          <cell r="H108">
            <v>0</v>
          </cell>
          <cell r="I108">
            <v>0</v>
          </cell>
          <cell r="J108" t="str">
            <v xml:space="preserve">(*) </v>
          </cell>
        </row>
        <row r="109">
          <cell r="A109">
            <v>1713.15</v>
          </cell>
          <cell r="B109" t="str">
            <v>Isolation joint</v>
          </cell>
          <cell r="C109" t="str">
            <v>lm</v>
          </cell>
          <cell r="D109">
            <v>11071</v>
          </cell>
          <cell r="H109">
            <v>0</v>
          </cell>
          <cell r="I109">
            <v>0</v>
          </cell>
          <cell r="J109" t="str">
            <v xml:space="preserve">(*) </v>
          </cell>
        </row>
        <row r="110">
          <cell r="A110">
            <v>1713.16</v>
          </cell>
          <cell r="B110" t="str">
            <v>Expansion joint ( contraction )</v>
          </cell>
          <cell r="C110" t="str">
            <v>lm</v>
          </cell>
          <cell r="D110">
            <v>18425</v>
          </cell>
          <cell r="H110">
            <v>0</v>
          </cell>
          <cell r="I110">
            <v>0</v>
          </cell>
          <cell r="J110" t="str">
            <v xml:space="preserve">(*) </v>
          </cell>
        </row>
        <row r="111">
          <cell r="A111">
            <v>1714.01</v>
          </cell>
          <cell r="B111" t="str">
            <v>Pit 0,5x0,5 to 0,9x0,9 lm depth max 3,5 lm</v>
          </cell>
          <cell r="C111" t="str">
            <v>cum</v>
          </cell>
          <cell r="D111">
            <v>288</v>
          </cell>
          <cell r="E111">
            <v>208</v>
          </cell>
          <cell r="F111">
            <v>31.2</v>
          </cell>
          <cell r="G111">
            <v>20.8</v>
          </cell>
          <cell r="H111">
            <v>260</v>
          </cell>
          <cell r="I111">
            <v>74880</v>
          </cell>
        </row>
        <row r="112">
          <cell r="A112">
            <v>1714.02</v>
          </cell>
          <cell r="B112" t="str">
            <v>Pit 0,91x0,91 to 1,5x1,5 lm depth max 4,0 lm</v>
          </cell>
          <cell r="C112" t="str">
            <v>cum</v>
          </cell>
          <cell r="D112">
            <v>591</v>
          </cell>
          <cell r="E112">
            <v>208</v>
          </cell>
          <cell r="F112">
            <v>41.6</v>
          </cell>
          <cell r="G112">
            <v>20.8</v>
          </cell>
          <cell r="H112">
            <v>270.39999999999998</v>
          </cell>
          <cell r="I112">
            <v>159806.39999999999</v>
          </cell>
        </row>
        <row r="113">
          <cell r="A113">
            <v>1714.03</v>
          </cell>
          <cell r="B113" t="str">
            <v>Pit for cables 1,5x1,5 lm depth max 3,0 lm</v>
          </cell>
          <cell r="C113" t="str">
            <v>cum</v>
          </cell>
          <cell r="D113">
            <v>17</v>
          </cell>
          <cell r="E113">
            <v>208</v>
          </cell>
          <cell r="F113">
            <v>31.2</v>
          </cell>
          <cell r="G113">
            <v>20.8</v>
          </cell>
          <cell r="H113">
            <v>260</v>
          </cell>
          <cell r="I113">
            <v>4420</v>
          </cell>
        </row>
        <row r="114">
          <cell r="A114">
            <v>1714.04</v>
          </cell>
          <cell r="B114" t="str">
            <v>Fire trap pit 2x1,2x1,2 lm depth max 3,5 lm</v>
          </cell>
          <cell r="C114" t="str">
            <v>cum</v>
          </cell>
          <cell r="D114">
            <v>101</v>
          </cell>
          <cell r="E114">
            <v>208</v>
          </cell>
          <cell r="F114">
            <v>31.2</v>
          </cell>
          <cell r="G114">
            <v>20.8</v>
          </cell>
          <cell r="H114">
            <v>260</v>
          </cell>
          <cell r="I114">
            <v>26260</v>
          </cell>
        </row>
        <row r="115">
          <cell r="A115">
            <v>1714.05</v>
          </cell>
          <cell r="B115" t="str">
            <v>Sanitary pit 0,9x0,9 lm depth max 3,5 lm</v>
          </cell>
          <cell r="C115" t="str">
            <v>cum</v>
          </cell>
          <cell r="D115">
            <v>62</v>
          </cell>
          <cell r="E115">
            <v>208</v>
          </cell>
          <cell r="F115">
            <v>31.2</v>
          </cell>
          <cell r="G115">
            <v>20.8</v>
          </cell>
          <cell r="H115">
            <v>260</v>
          </cell>
          <cell r="I115">
            <v>16120</v>
          </cell>
        </row>
        <row r="116">
          <cell r="A116">
            <v>1714.08</v>
          </cell>
          <cell r="B116" t="str">
            <v>Supply of cast iron cover</v>
          </cell>
          <cell r="C116" t="str">
            <v>kg</v>
          </cell>
          <cell r="D116">
            <v>27278</v>
          </cell>
          <cell r="E116">
            <v>0.6</v>
          </cell>
          <cell r="F116">
            <v>0.35</v>
          </cell>
          <cell r="H116">
            <v>0.95</v>
          </cell>
          <cell r="I116">
            <v>25914.1</v>
          </cell>
        </row>
        <row r="117">
          <cell r="A117">
            <v>1714.09</v>
          </cell>
          <cell r="B117" t="str">
            <v>Laying of cast-iron cover</v>
          </cell>
          <cell r="C117" t="str">
            <v>kg</v>
          </cell>
          <cell r="D117">
            <v>27278</v>
          </cell>
          <cell r="F117">
            <v>0.35</v>
          </cell>
          <cell r="G117">
            <v>0.35</v>
          </cell>
          <cell r="H117">
            <v>0.7</v>
          </cell>
          <cell r="I117">
            <v>19094.599999999999</v>
          </cell>
        </row>
        <row r="118">
          <cell r="A118">
            <v>1714.1</v>
          </cell>
          <cell r="B118" t="str">
            <v>Galvanized grating cover</v>
          </cell>
          <cell r="C118" t="str">
            <v>kg</v>
          </cell>
          <cell r="D118">
            <v>99323</v>
          </cell>
          <cell r="E118">
            <v>3.1</v>
          </cell>
          <cell r="F118">
            <v>0.5</v>
          </cell>
          <cell r="G118">
            <v>0.3</v>
          </cell>
          <cell r="H118">
            <v>3.9</v>
          </cell>
          <cell r="I118">
            <v>387359.7</v>
          </cell>
        </row>
        <row r="119">
          <cell r="A119">
            <v>1714.12</v>
          </cell>
          <cell r="B119" t="str">
            <v>Checkered plate cover</v>
          </cell>
          <cell r="C119" t="str">
            <v>kg</v>
          </cell>
          <cell r="D119">
            <v>41460</v>
          </cell>
          <cell r="E119">
            <v>0.6</v>
          </cell>
          <cell r="F119">
            <v>0.35</v>
          </cell>
          <cell r="G119">
            <v>0.3</v>
          </cell>
          <cell r="H119">
            <v>1.25</v>
          </cell>
          <cell r="I119">
            <v>51825</v>
          </cell>
        </row>
        <row r="120">
          <cell r="A120">
            <v>1714.14</v>
          </cell>
          <cell r="B120" t="str">
            <v>Steel frame</v>
          </cell>
          <cell r="C120" t="str">
            <v>kg</v>
          </cell>
          <cell r="D120">
            <v>4196</v>
          </cell>
          <cell r="E120">
            <v>0.5</v>
          </cell>
          <cell r="F120">
            <v>0.3</v>
          </cell>
          <cell r="G120">
            <v>0.3</v>
          </cell>
          <cell r="H120">
            <v>1.1000000000000001</v>
          </cell>
          <cell r="I120">
            <v>4615.6000000000004</v>
          </cell>
        </row>
        <row r="121">
          <cell r="A121">
            <v>1714.2</v>
          </cell>
          <cell r="B121" t="str">
            <v>Concrete  anchor blocks</v>
          </cell>
          <cell r="C121" t="str">
            <v>cum</v>
          </cell>
          <cell r="D121">
            <v>276</v>
          </cell>
          <cell r="E121">
            <v>118</v>
          </cell>
          <cell r="F121">
            <v>17.7</v>
          </cell>
          <cell r="H121">
            <v>135.69999999999999</v>
          </cell>
          <cell r="I121">
            <v>37453.199999999997</v>
          </cell>
        </row>
        <row r="122">
          <cell r="A122">
            <v>1714.22</v>
          </cell>
          <cell r="B122" t="str">
            <v>Duct bank with PVC pipes</v>
          </cell>
          <cell r="C122" t="str">
            <v>cum</v>
          </cell>
          <cell r="D122">
            <v>1029</v>
          </cell>
          <cell r="E122">
            <v>153</v>
          </cell>
          <cell r="F122">
            <v>22.95</v>
          </cell>
          <cell r="H122">
            <v>175.95</v>
          </cell>
          <cell r="I122">
            <v>181052.55</v>
          </cell>
        </row>
        <row r="123">
          <cell r="A123">
            <v>1714.24</v>
          </cell>
          <cell r="B123" t="str">
            <v>Supply   PVC conduit  pipes dia.110 to 160 mm ( Erection already included in item 1714,22)</v>
          </cell>
          <cell r="C123" t="str">
            <v>lm</v>
          </cell>
          <cell r="D123">
            <v>20216</v>
          </cell>
          <cell r="E123">
            <v>10</v>
          </cell>
          <cell r="F123">
            <v>1.5</v>
          </cell>
          <cell r="G123">
            <v>1</v>
          </cell>
          <cell r="H123">
            <v>12.5</v>
          </cell>
          <cell r="I123">
            <v>252700</v>
          </cell>
        </row>
        <row r="124">
          <cell r="A124">
            <v>1714.25</v>
          </cell>
          <cell r="B124" t="str">
            <v>Red coloured lean concrete</v>
          </cell>
          <cell r="C124" t="str">
            <v>sqm</v>
          </cell>
          <cell r="D124">
            <v>7516</v>
          </cell>
          <cell r="E124">
            <v>2.25</v>
          </cell>
          <cell r="F124">
            <v>0.33750000000000002</v>
          </cell>
          <cell r="G124">
            <v>0.22500000000000001</v>
          </cell>
          <cell r="H124">
            <v>2.8125</v>
          </cell>
          <cell r="I124">
            <v>21138.75</v>
          </cell>
        </row>
        <row r="125">
          <cell r="A125">
            <v>1717.03</v>
          </cell>
          <cell r="B125" t="str">
            <v>PVC water-stop: 20cm wide</v>
          </cell>
          <cell r="C125" t="str">
            <v>lm</v>
          </cell>
          <cell r="D125">
            <v>32</v>
          </cell>
          <cell r="E125">
            <v>10</v>
          </cell>
          <cell r="F125">
            <v>1</v>
          </cell>
          <cell r="H125">
            <v>11</v>
          </cell>
          <cell r="I125">
            <v>352</v>
          </cell>
        </row>
        <row r="126">
          <cell r="A126">
            <v>1717.04</v>
          </cell>
          <cell r="B126" t="str">
            <v>PVC water-stop: 30cm wide</v>
          </cell>
          <cell r="C126" t="str">
            <v>lm</v>
          </cell>
          <cell r="D126">
            <v>1796</v>
          </cell>
          <cell r="E126">
            <v>15</v>
          </cell>
          <cell r="F126">
            <v>1.5</v>
          </cell>
          <cell r="H126">
            <v>16.5</v>
          </cell>
          <cell r="I126">
            <v>29634</v>
          </cell>
        </row>
        <row r="127">
          <cell r="A127" t="str">
            <v>1732,11A</v>
          </cell>
          <cell r="B127" t="str">
            <v>Supply and erect. precast beam  &lt; 0,15 sqm/lm of structures</v>
          </cell>
          <cell r="C127" t="str">
            <v>cum</v>
          </cell>
          <cell r="D127">
            <v>104</v>
          </cell>
          <cell r="E127">
            <v>180</v>
          </cell>
          <cell r="F127">
            <v>27</v>
          </cell>
          <cell r="G127">
            <v>21.6</v>
          </cell>
          <cell r="H127">
            <v>228.6</v>
          </cell>
          <cell r="I127">
            <v>23774.400000000001</v>
          </cell>
        </row>
        <row r="128">
          <cell r="A128">
            <v>1741.01</v>
          </cell>
          <cell r="B128" t="str">
            <v>Fireproofing for steel structures</v>
          </cell>
          <cell r="C128" t="str">
            <v>cum</v>
          </cell>
          <cell r="D128">
            <v>184</v>
          </cell>
          <cell r="E128">
            <v>163</v>
          </cell>
          <cell r="F128">
            <v>19.559999999999999</v>
          </cell>
          <cell r="G128">
            <v>13.04</v>
          </cell>
          <cell r="H128">
            <v>195.6</v>
          </cell>
          <cell r="I128">
            <v>35990.400000000001</v>
          </cell>
        </row>
        <row r="129">
          <cell r="A129">
            <v>1741.04</v>
          </cell>
          <cell r="B129" t="str">
            <v>Concrete for skirt-curb</v>
          </cell>
          <cell r="C129" t="str">
            <v>cum</v>
          </cell>
          <cell r="D129">
            <v>35</v>
          </cell>
          <cell r="E129">
            <v>136</v>
          </cell>
          <cell r="F129">
            <v>16.32</v>
          </cell>
          <cell r="G129">
            <v>10.88</v>
          </cell>
          <cell r="H129">
            <v>163.19999999999999</v>
          </cell>
          <cell r="I129">
            <v>5712</v>
          </cell>
        </row>
        <row r="130">
          <cell r="A130">
            <v>1741.06</v>
          </cell>
          <cell r="B130" t="str">
            <v>Sprayed mortar for int./ext. skirt</v>
          </cell>
          <cell r="C130" t="str">
            <v>sqm</v>
          </cell>
          <cell r="D130">
            <v>518</v>
          </cell>
          <cell r="E130">
            <v>1.65</v>
          </cell>
          <cell r="F130">
            <v>2</v>
          </cell>
          <cell r="G130">
            <v>0.5</v>
          </cell>
          <cell r="H130">
            <v>4.1500000000000004</v>
          </cell>
          <cell r="I130">
            <v>2149.6999999999998</v>
          </cell>
        </row>
        <row r="131">
          <cell r="A131">
            <v>1741.07</v>
          </cell>
          <cell r="B131" t="str">
            <v>Sprayed mortar for vessel bott</v>
          </cell>
          <cell r="C131" t="str">
            <v>sqm</v>
          </cell>
          <cell r="D131">
            <v>54</v>
          </cell>
          <cell r="E131">
            <v>54</v>
          </cell>
          <cell r="F131">
            <v>3</v>
          </cell>
          <cell r="H131">
            <v>57</v>
          </cell>
          <cell r="I131">
            <v>3078</v>
          </cell>
        </row>
        <row r="132">
          <cell r="A132">
            <v>1761.01</v>
          </cell>
          <cell r="B132" t="str">
            <v>Acid-resistant lining w. tiles</v>
          </cell>
          <cell r="C132" t="str">
            <v>sqm</v>
          </cell>
          <cell r="D132">
            <v>1127</v>
          </cell>
          <cell r="E132">
            <v>27</v>
          </cell>
          <cell r="F132">
            <v>2</v>
          </cell>
          <cell r="H132">
            <v>29</v>
          </cell>
          <cell r="I132">
            <v>32683</v>
          </cell>
        </row>
        <row r="133">
          <cell r="A133">
            <v>1763.01</v>
          </cell>
          <cell r="B133" t="str">
            <v>Acid-resistant lining w. epoxy</v>
          </cell>
          <cell r="C133" t="str">
            <v>sqm</v>
          </cell>
          <cell r="D133">
            <v>418</v>
          </cell>
          <cell r="E133">
            <v>25</v>
          </cell>
          <cell r="F133">
            <v>2</v>
          </cell>
          <cell r="H133">
            <v>27</v>
          </cell>
          <cell r="I133">
            <v>11286</v>
          </cell>
        </row>
        <row r="134">
          <cell r="A134">
            <v>1799.01</v>
          </cell>
          <cell r="B134" t="str">
            <v>PVC piping diameter  1" ( See  note  "1" Technip STD - 1400 - 28 )</v>
          </cell>
          <cell r="C134" t="str">
            <v>lm</v>
          </cell>
          <cell r="D134">
            <v>210</v>
          </cell>
          <cell r="E134">
            <v>3.5</v>
          </cell>
          <cell r="F134">
            <v>1</v>
          </cell>
          <cell r="H134">
            <v>4.5</v>
          </cell>
          <cell r="I134">
            <v>945</v>
          </cell>
        </row>
        <row r="135">
          <cell r="A135">
            <v>1799.02</v>
          </cell>
          <cell r="B135" t="str">
            <v>Waterproof cement additive</v>
          </cell>
          <cell r="C135" t="str">
            <v>kg</v>
          </cell>
          <cell r="D135">
            <v>34513</v>
          </cell>
          <cell r="H135">
            <v>0</v>
          </cell>
          <cell r="I135">
            <v>0</v>
          </cell>
          <cell r="J135" t="str">
            <v xml:space="preserve">(*) </v>
          </cell>
        </row>
        <row r="136">
          <cell r="A136">
            <v>1799.04</v>
          </cell>
          <cell r="B136" t="str">
            <v>Precast concrete covers 15 cm thick</v>
          </cell>
          <cell r="C136" t="str">
            <v>sqm</v>
          </cell>
          <cell r="D136">
            <v>3468</v>
          </cell>
          <cell r="E136">
            <v>83.5</v>
          </cell>
          <cell r="F136">
            <v>12.525</v>
          </cell>
          <cell r="G136">
            <v>1.5029999999999999</v>
          </cell>
          <cell r="H136">
            <v>97.528000000000006</v>
          </cell>
          <cell r="I136">
            <v>338227.10399999999</v>
          </cell>
        </row>
        <row r="137">
          <cell r="A137">
            <v>1799.05</v>
          </cell>
          <cell r="B137" t="str">
            <v>Precast concrete covers 20 cm thick</v>
          </cell>
          <cell r="C137" t="str">
            <v>sqm</v>
          </cell>
          <cell r="D137">
            <v>31</v>
          </cell>
          <cell r="E137">
            <v>88</v>
          </cell>
          <cell r="F137">
            <v>13.2</v>
          </cell>
          <cell r="G137">
            <v>1.5839999999999999</v>
          </cell>
          <cell r="H137">
            <v>102.78400000000001</v>
          </cell>
          <cell r="I137">
            <v>3186.3040000000001</v>
          </cell>
        </row>
        <row r="138">
          <cell r="A138">
            <v>1799.06</v>
          </cell>
          <cell r="B138" t="str">
            <v>Precast concrete stair steps for dykes ( See Technip STD-1400-23 3/3)</v>
          </cell>
          <cell r="C138" t="str">
            <v>lm</v>
          </cell>
          <cell r="D138">
            <v>25</v>
          </cell>
          <cell r="H138">
            <v>0</v>
          </cell>
          <cell r="J138" t="str">
            <v xml:space="preserve">(*) </v>
          </cell>
        </row>
        <row r="139">
          <cell r="A139">
            <v>1799.07</v>
          </cell>
          <cell r="B139" t="str">
            <v>As item 1714.26 ditches lining 10 cm thk</v>
          </cell>
          <cell r="C139" t="str">
            <v>sqm</v>
          </cell>
          <cell r="D139">
            <v>39275</v>
          </cell>
          <cell r="H139">
            <v>0</v>
          </cell>
          <cell r="I139">
            <v>0</v>
          </cell>
          <cell r="J139" t="str">
            <v xml:space="preserve">(*) </v>
          </cell>
        </row>
        <row r="140">
          <cell r="A140">
            <v>1799.09</v>
          </cell>
          <cell r="B140" t="str">
            <v>Non-shrinking grout 50mm Epoxy Type</v>
          </cell>
          <cell r="C140" t="str">
            <v>sqm</v>
          </cell>
          <cell r="D140">
            <v>90</v>
          </cell>
          <cell r="E140">
            <v>90</v>
          </cell>
          <cell r="F140">
            <v>13.5</v>
          </cell>
          <cell r="H140">
            <v>103.5</v>
          </cell>
          <cell r="I140">
            <v>9315</v>
          </cell>
        </row>
        <row r="141">
          <cell r="A141">
            <v>1799.1</v>
          </cell>
          <cell r="B141" t="str">
            <v>Non-shrinking grout &gt;50mm Epoxy Type</v>
          </cell>
          <cell r="C141" t="str">
            <v>cum</v>
          </cell>
          <cell r="D141">
            <v>16</v>
          </cell>
          <cell r="E141">
            <v>1800</v>
          </cell>
          <cell r="F141">
            <v>120</v>
          </cell>
          <cell r="H141">
            <v>1920</v>
          </cell>
          <cell r="I141">
            <v>30720</v>
          </cell>
        </row>
        <row r="142">
          <cell r="A142" t="str">
            <v>1799,10A</v>
          </cell>
          <cell r="B142" t="str">
            <v>Supply and installation of steel rails</v>
          </cell>
          <cell r="C142" t="str">
            <v>kg</v>
          </cell>
          <cell r="D142">
            <v>36541</v>
          </cell>
          <cell r="E142">
            <v>0.5</v>
          </cell>
          <cell r="F142">
            <v>0.3</v>
          </cell>
          <cell r="G142">
            <v>0.3</v>
          </cell>
          <cell r="H142">
            <v>1.1000000000000001</v>
          </cell>
          <cell r="I142">
            <v>40195.1</v>
          </cell>
        </row>
        <row r="143">
          <cell r="A143">
            <v>1799.11</v>
          </cell>
          <cell r="B143" t="str">
            <v>Hydrants Basements</v>
          </cell>
          <cell r="C143" t="str">
            <v>u</v>
          </cell>
          <cell r="D143">
            <v>90</v>
          </cell>
          <cell r="H143">
            <v>0</v>
          </cell>
          <cell r="J143" t="str">
            <v xml:space="preserve">(*) </v>
          </cell>
        </row>
        <row r="144">
          <cell r="A144">
            <v>1799.12</v>
          </cell>
          <cell r="B144" t="str">
            <v>Lance Monitor Basements</v>
          </cell>
          <cell r="C144" t="str">
            <v>u</v>
          </cell>
          <cell r="D144">
            <v>12</v>
          </cell>
          <cell r="H144">
            <v>0</v>
          </cell>
          <cell r="J144" t="str">
            <v xml:space="preserve">(*) </v>
          </cell>
        </row>
        <row r="145">
          <cell r="A145">
            <v>1799.35</v>
          </cell>
          <cell r="B145" t="str">
            <v>Galvanized steel conduit 4" for electrical duct bank</v>
          </cell>
          <cell r="C145" t="str">
            <v>lm</v>
          </cell>
          <cell r="D145">
            <v>1634</v>
          </cell>
          <cell r="H145">
            <v>0</v>
          </cell>
          <cell r="I145">
            <v>0</v>
          </cell>
          <cell r="J145" t="str">
            <v xml:space="preserve">(*) </v>
          </cell>
        </row>
        <row r="146">
          <cell r="A146">
            <v>1799.41</v>
          </cell>
          <cell r="B146" t="str">
            <v>Precast concrete ditch according to ST 1400-19  sheet 3 of 3 detail 2 A</v>
          </cell>
          <cell r="C146" t="str">
            <v>lm</v>
          </cell>
          <cell r="D146">
            <v>690</v>
          </cell>
          <cell r="H146">
            <v>0</v>
          </cell>
          <cell r="I146">
            <v>0</v>
          </cell>
          <cell r="J146" t="str">
            <v xml:space="preserve">(*) </v>
          </cell>
        </row>
        <row r="147">
          <cell r="A147">
            <v>1799.44</v>
          </cell>
          <cell r="B147" t="str">
            <v>Precast reinforced concrete curb side ( ST 1400-20 det."1")</v>
          </cell>
          <cell r="C147" t="str">
            <v>lm</v>
          </cell>
          <cell r="D147">
            <v>1323</v>
          </cell>
          <cell r="H147">
            <v>0</v>
          </cell>
          <cell r="I147">
            <v>0</v>
          </cell>
          <cell r="J147" t="str">
            <v xml:space="preserve">(*) </v>
          </cell>
        </row>
        <row r="148">
          <cell r="A148">
            <v>1799.46</v>
          </cell>
          <cell r="B148" t="str">
            <v>Improved bond reinf.steel epoxy coated</v>
          </cell>
          <cell r="C148" t="str">
            <v>kg</v>
          </cell>
          <cell r="D148">
            <v>916296</v>
          </cell>
          <cell r="E148">
            <v>1</v>
          </cell>
          <cell r="F148">
            <v>4.3799999999999999E-2</v>
          </cell>
          <cell r="G148">
            <v>0.02</v>
          </cell>
          <cell r="H148">
            <v>1.0638000000000001</v>
          </cell>
          <cell r="I148">
            <v>974755.68480000005</v>
          </cell>
        </row>
        <row r="149">
          <cell r="A149">
            <v>1799.48</v>
          </cell>
          <cell r="B149" t="str">
            <v>Concrete  Slab top levelling by cement mortar 2 ÷ 3 cm thick</v>
          </cell>
          <cell r="C149" t="str">
            <v>sqm</v>
          </cell>
          <cell r="D149">
            <v>1101</v>
          </cell>
          <cell r="E149">
            <v>1.98</v>
          </cell>
          <cell r="F149">
            <v>0.29699999999999993</v>
          </cell>
          <cell r="H149">
            <v>2.2770000000000001</v>
          </cell>
          <cell r="I149">
            <v>2506.9770000000003</v>
          </cell>
        </row>
        <row r="150">
          <cell r="A150">
            <v>1799.49</v>
          </cell>
          <cell r="B150" t="str">
            <v>Cellular Glass panel under bottom Tank 20 cm thick ( Two  layer )</v>
          </cell>
          <cell r="C150" t="str">
            <v>sqm</v>
          </cell>
          <cell r="D150">
            <v>2202</v>
          </cell>
          <cell r="H150">
            <v>0</v>
          </cell>
          <cell r="I150">
            <v>0</v>
          </cell>
          <cell r="J150" t="str">
            <v xml:space="preserve">(*) </v>
          </cell>
        </row>
        <row r="151">
          <cell r="A151">
            <v>1799.5</v>
          </cell>
          <cell r="B151" t="str">
            <v>Aerated Concrete Ring Curb 0,5 x 0,4 type Y - TONG or similar</v>
          </cell>
          <cell r="C151" t="str">
            <v>cum</v>
          </cell>
          <cell r="D151">
            <v>43</v>
          </cell>
          <cell r="H151">
            <v>0</v>
          </cell>
          <cell r="I151">
            <v>0</v>
          </cell>
          <cell r="J151" t="str">
            <v xml:space="preserve">(*) </v>
          </cell>
        </row>
        <row r="152">
          <cell r="A152">
            <v>1799.51</v>
          </cell>
          <cell r="B152" t="str">
            <v>Pit 1,51x1,51 to 2,5x2,5  lm depth max 5,0 lm</v>
          </cell>
          <cell r="C152" t="str">
            <v>cum</v>
          </cell>
          <cell r="D152">
            <v>350</v>
          </cell>
          <cell r="E152">
            <v>208</v>
          </cell>
          <cell r="F152">
            <v>35</v>
          </cell>
          <cell r="H152">
            <v>243</v>
          </cell>
          <cell r="I152">
            <v>85050</v>
          </cell>
        </row>
        <row r="153">
          <cell r="A153">
            <v>1799.52</v>
          </cell>
          <cell r="B153" t="str">
            <v>Pit 2,51x2,51 to 3,5x3,5  lm depth max 5,0  lm</v>
          </cell>
          <cell r="C153" t="str">
            <v>cum</v>
          </cell>
          <cell r="D153">
            <v>114</v>
          </cell>
          <cell r="E153">
            <v>208</v>
          </cell>
          <cell r="F153">
            <v>35</v>
          </cell>
          <cell r="H153">
            <v>243</v>
          </cell>
          <cell r="I153">
            <v>27702</v>
          </cell>
        </row>
        <row r="154">
          <cell r="A154">
            <v>1799.58</v>
          </cell>
          <cell r="B154" t="str">
            <v>Stainless steel 314 manufactured material</v>
          </cell>
          <cell r="C154" t="str">
            <v>kg</v>
          </cell>
          <cell r="D154">
            <v>978</v>
          </cell>
          <cell r="E154">
            <v>3.5</v>
          </cell>
          <cell r="F154">
            <v>0.8</v>
          </cell>
          <cell r="G154">
            <v>0.4</v>
          </cell>
          <cell r="H154">
            <v>4.7</v>
          </cell>
          <cell r="I154">
            <v>4596.6000000000004</v>
          </cell>
        </row>
        <row r="155">
          <cell r="A155">
            <v>1799.65</v>
          </cell>
          <cell r="B155" t="str">
            <v>Found. Concrete minimum 28N/mm2 ( ASTM C-150 TYPE V sulfate resistance)</v>
          </cell>
          <cell r="C155" t="str">
            <v>cum</v>
          </cell>
          <cell r="D155">
            <v>3037</v>
          </cell>
          <cell r="E155">
            <v>75</v>
          </cell>
          <cell r="F155">
            <v>11.25</v>
          </cell>
          <cell r="G155">
            <v>7.5</v>
          </cell>
          <cell r="H155">
            <v>93.75</v>
          </cell>
          <cell r="I155">
            <v>284718.75</v>
          </cell>
        </row>
        <row r="156">
          <cell r="A156">
            <v>1799.66</v>
          </cell>
          <cell r="B156" t="str">
            <v>Elevat. Concrete minimum 28N/mm2 ( ASTM C-150 TYPE V sulfate resistance)</v>
          </cell>
          <cell r="C156" t="str">
            <v>cum</v>
          </cell>
          <cell r="D156">
            <v>4193</v>
          </cell>
          <cell r="E156">
            <v>75</v>
          </cell>
          <cell r="F156">
            <v>11.25</v>
          </cell>
          <cell r="G156">
            <v>7.5</v>
          </cell>
          <cell r="H156">
            <v>93.75</v>
          </cell>
          <cell r="I156">
            <v>393093.75</v>
          </cell>
        </row>
        <row r="157">
          <cell r="A157">
            <v>1799.71</v>
          </cell>
          <cell r="B157" t="str">
            <v>Concrete elevations ( type 1 ) for Prilling Tower max elevation 100 lm</v>
          </cell>
          <cell r="C157" t="str">
            <v>cum</v>
          </cell>
          <cell r="D157">
            <v>3872</v>
          </cell>
          <cell r="E157">
            <v>75</v>
          </cell>
          <cell r="F157">
            <v>15</v>
          </cell>
          <cell r="G157">
            <v>11.25</v>
          </cell>
          <cell r="H157">
            <v>101.25</v>
          </cell>
          <cell r="I157">
            <v>392040</v>
          </cell>
        </row>
        <row r="158">
          <cell r="A158">
            <v>1799.72</v>
          </cell>
          <cell r="B158" t="str">
            <v>Special circular  type slip formworks for Prilling Tower</v>
          </cell>
          <cell r="C158" t="str">
            <v>sqm</v>
          </cell>
          <cell r="D158">
            <v>18337</v>
          </cell>
          <cell r="E158">
            <v>15</v>
          </cell>
          <cell r="F158">
            <v>2</v>
          </cell>
          <cell r="H158">
            <v>17</v>
          </cell>
          <cell r="I158">
            <v>311729</v>
          </cell>
        </row>
        <row r="159">
          <cell r="A159">
            <v>1799.73</v>
          </cell>
          <cell r="B159" t="str">
            <v>Fixed Aluminium Louvres  for prilling tower</v>
          </cell>
          <cell r="C159" t="str">
            <v>sqm</v>
          </cell>
          <cell r="D159">
            <v>322</v>
          </cell>
          <cell r="E159">
            <v>50</v>
          </cell>
          <cell r="F159">
            <v>4</v>
          </cell>
          <cell r="H159">
            <v>54</v>
          </cell>
          <cell r="I159">
            <v>17388</v>
          </cell>
        </row>
        <row r="160">
          <cell r="A160">
            <v>1799.74</v>
          </cell>
          <cell r="B160" t="str">
            <v>Adjustable Aluminium Louvres  for prilling tower</v>
          </cell>
          <cell r="C160" t="str">
            <v>sqm</v>
          </cell>
          <cell r="D160">
            <v>184</v>
          </cell>
          <cell r="E160">
            <v>60</v>
          </cell>
          <cell r="F160">
            <v>4</v>
          </cell>
          <cell r="H160">
            <v>64</v>
          </cell>
          <cell r="I160">
            <v>11776</v>
          </cell>
        </row>
        <row r="161">
          <cell r="A161">
            <v>1799.75</v>
          </cell>
          <cell r="B161" t="str">
            <v>Protection paint on  elevated concrete structures epoxy resin ( inside prilling tower )</v>
          </cell>
          <cell r="C161" t="str">
            <v>sqm</v>
          </cell>
          <cell r="D161">
            <v>9810</v>
          </cell>
          <cell r="E161">
            <v>25</v>
          </cell>
          <cell r="F161">
            <v>5</v>
          </cell>
          <cell r="H161">
            <v>30</v>
          </cell>
          <cell r="I161">
            <v>294300</v>
          </cell>
        </row>
        <row r="162">
          <cell r="A162" t="str">
            <v>1799,10A</v>
          </cell>
          <cell r="B162" t="str">
            <v>Supply and installatiopn of steel rails</v>
          </cell>
          <cell r="C162" t="str">
            <v>kg</v>
          </cell>
          <cell r="D162">
            <v>66352</v>
          </cell>
          <cell r="E162">
            <v>0.5</v>
          </cell>
          <cell r="F162">
            <v>0.4</v>
          </cell>
          <cell r="G162">
            <v>0.35</v>
          </cell>
          <cell r="H162">
            <v>1.25</v>
          </cell>
          <cell r="I162">
            <v>82940</v>
          </cell>
        </row>
        <row r="163">
          <cell r="A163">
            <v>2000.001</v>
          </cell>
          <cell r="B163" t="str">
            <v>Hollow-block wall 20cm thk</v>
          </cell>
          <cell r="C163" t="str">
            <v>sqm</v>
          </cell>
          <cell r="D163">
            <v>4750</v>
          </cell>
          <cell r="E163">
            <v>24.6</v>
          </cell>
          <cell r="F163">
            <v>4.92</v>
          </cell>
          <cell r="G163">
            <v>2.46</v>
          </cell>
          <cell r="H163">
            <v>31.98</v>
          </cell>
          <cell r="I163">
            <v>151905</v>
          </cell>
        </row>
        <row r="164">
          <cell r="A164">
            <v>2000.0139999999999</v>
          </cell>
          <cell r="B164" t="str">
            <v>Concrete block rendering</v>
          </cell>
          <cell r="C164" t="str">
            <v>sqm</v>
          </cell>
          <cell r="D164">
            <v>4750</v>
          </cell>
          <cell r="E164">
            <v>8</v>
          </cell>
          <cell r="F164">
            <v>1.6</v>
          </cell>
          <cell r="H164">
            <v>9.6</v>
          </cell>
          <cell r="I164">
            <v>45600</v>
          </cell>
        </row>
        <row r="165">
          <cell r="A165">
            <v>2000.0150000000001</v>
          </cell>
          <cell r="B165" t="str">
            <v>Rough plaster</v>
          </cell>
          <cell r="C165" t="str">
            <v>sqm</v>
          </cell>
          <cell r="D165">
            <v>9499</v>
          </cell>
          <cell r="E165">
            <v>10</v>
          </cell>
          <cell r="F165">
            <v>3.2</v>
          </cell>
          <cell r="H165">
            <v>13.2</v>
          </cell>
          <cell r="I165">
            <v>125386.8</v>
          </cell>
        </row>
        <row r="166">
          <cell r="A166">
            <v>2000.029</v>
          </cell>
          <cell r="B166" t="str">
            <v>Red gres skirting board</v>
          </cell>
          <cell r="C166" t="str">
            <v>lm</v>
          </cell>
          <cell r="D166">
            <v>3414</v>
          </cell>
          <cell r="E166">
            <v>2.1</v>
          </cell>
          <cell r="F166">
            <v>1.2</v>
          </cell>
          <cell r="H166">
            <v>3.3</v>
          </cell>
          <cell r="I166">
            <v>11266.2</v>
          </cell>
        </row>
        <row r="167">
          <cell r="A167">
            <v>2000.047</v>
          </cell>
          <cell r="B167" t="str">
            <v>Washable acrilic paint</v>
          </cell>
          <cell r="C167" t="str">
            <v>sqm</v>
          </cell>
          <cell r="D167">
            <v>4750</v>
          </cell>
          <cell r="E167">
            <v>12</v>
          </cell>
          <cell r="F167">
            <v>1.8</v>
          </cell>
          <cell r="H167">
            <v>13.8</v>
          </cell>
          <cell r="I167">
            <v>65550</v>
          </cell>
        </row>
        <row r="168">
          <cell r="A168">
            <v>2000.078</v>
          </cell>
          <cell r="B168" t="str">
            <v>Steel manufactured material ( Gate, handrails, grating and fencing )</v>
          </cell>
          <cell r="C168" t="str">
            <v>kg</v>
          </cell>
          <cell r="D168">
            <v>13957</v>
          </cell>
          <cell r="E168">
            <v>0.5</v>
          </cell>
          <cell r="F168">
            <v>0.3</v>
          </cell>
          <cell r="G168">
            <v>0.3</v>
          </cell>
          <cell r="H168">
            <v>1.1000000000000001</v>
          </cell>
          <cell r="I168">
            <v>15352.7</v>
          </cell>
        </row>
        <row r="169">
          <cell r="A169">
            <v>2000.117</v>
          </cell>
          <cell r="B169" t="str">
            <v>Waterproofing,membrane(1layer)</v>
          </cell>
          <cell r="C169" t="str">
            <v>sqm</v>
          </cell>
          <cell r="D169">
            <v>1597</v>
          </cell>
          <cell r="E169">
            <v>12</v>
          </cell>
          <cell r="F169">
            <v>3</v>
          </cell>
          <cell r="H169">
            <v>15</v>
          </cell>
          <cell r="I169">
            <v>23955</v>
          </cell>
        </row>
        <row r="170">
          <cell r="A170">
            <v>2000.502</v>
          </cell>
          <cell r="B170" t="str">
            <v>Electrical Substation ( N° 1 )</v>
          </cell>
          <cell r="C170" t="str">
            <v>cum</v>
          </cell>
          <cell r="D170">
            <v>3640</v>
          </cell>
          <cell r="H170" t="str">
            <v>LUMP SUM PRICE</v>
          </cell>
          <cell r="J170" t="str">
            <v xml:space="preserve">(*) </v>
          </cell>
        </row>
        <row r="171">
          <cell r="A171">
            <v>2000.5029999999999</v>
          </cell>
          <cell r="B171" t="str">
            <v>Offices conc.&amp; mason.inside steel Bldgs.</v>
          </cell>
          <cell r="C171" t="str">
            <v>cum</v>
          </cell>
          <cell r="D171">
            <v>1225</v>
          </cell>
          <cell r="H171" t="str">
            <v>LUMP SUM PRICE</v>
          </cell>
          <cell r="J171" t="str">
            <v xml:space="preserve">(*) </v>
          </cell>
        </row>
        <row r="172">
          <cell r="A172">
            <v>2000.5070000000001</v>
          </cell>
          <cell r="B172" t="str">
            <v>Administration Building</v>
          </cell>
          <cell r="C172" t="str">
            <v>cum</v>
          </cell>
          <cell r="D172">
            <v>10608</v>
          </cell>
          <cell r="H172" t="str">
            <v>LUMP SUM PRICE</v>
          </cell>
          <cell r="J172" t="str">
            <v xml:space="preserve">(*) </v>
          </cell>
        </row>
        <row r="173">
          <cell r="A173">
            <v>2000.5129999999999</v>
          </cell>
          <cell r="B173" t="str">
            <v>Main Substation ( N° 2 )</v>
          </cell>
          <cell r="C173" t="str">
            <v>cum</v>
          </cell>
          <cell r="D173">
            <v>5850</v>
          </cell>
          <cell r="H173" t="str">
            <v>LUMP SUM PRICE</v>
          </cell>
          <cell r="J173" t="str">
            <v xml:space="preserve">(*) </v>
          </cell>
        </row>
        <row r="174">
          <cell r="A174">
            <v>2000.518</v>
          </cell>
          <cell r="B174" t="str">
            <v>Control Room Blast Resistant type</v>
          </cell>
          <cell r="C174" t="str">
            <v>cum</v>
          </cell>
          <cell r="D174">
            <v>7200</v>
          </cell>
          <cell r="H174" t="str">
            <v>LUMP SUM PRICE</v>
          </cell>
          <cell r="J174" t="str">
            <v xml:space="preserve">(*) </v>
          </cell>
        </row>
        <row r="175">
          <cell r="A175">
            <v>2000.521</v>
          </cell>
          <cell r="B175" t="str">
            <v>Gate House</v>
          </cell>
          <cell r="C175" t="str">
            <v>cum</v>
          </cell>
          <cell r="D175">
            <v>262.5</v>
          </cell>
          <cell r="H175" t="str">
            <v>LUMP SUM PRICE</v>
          </cell>
          <cell r="J175" t="str">
            <v xml:space="preserve">(*) </v>
          </cell>
        </row>
        <row r="176">
          <cell r="A176">
            <v>2000.5260000000001</v>
          </cell>
          <cell r="B176" t="str">
            <v>Laboratory Building</v>
          </cell>
          <cell r="C176" t="str">
            <v>cum</v>
          </cell>
          <cell r="D176">
            <v>3528</v>
          </cell>
          <cell r="H176" t="str">
            <v>LUMP SUM PRICE</v>
          </cell>
          <cell r="J176" t="str">
            <v xml:space="preserve">(*) </v>
          </cell>
        </row>
        <row r="177">
          <cell r="A177">
            <v>2000.53</v>
          </cell>
          <cell r="B177" t="str">
            <v>Chemicals Warehouse (Lsp all included)</v>
          </cell>
          <cell r="C177" t="str">
            <v>cum</v>
          </cell>
          <cell r="D177">
            <v>12600</v>
          </cell>
          <cell r="H177" t="str">
            <v>LUMP SUM PRICE</v>
          </cell>
          <cell r="J177" t="str">
            <v xml:space="preserve">(*) </v>
          </cell>
        </row>
        <row r="178">
          <cell r="A178">
            <v>2000.5309999999999</v>
          </cell>
          <cell r="B178" t="str">
            <v>Localized Operator Cabins</v>
          </cell>
          <cell r="C178" t="str">
            <v>cum</v>
          </cell>
          <cell r="D178">
            <v>120</v>
          </cell>
          <cell r="H178" t="str">
            <v>LUMP SUM PRICE</v>
          </cell>
          <cell r="J178" t="str">
            <v xml:space="preserve">(*) </v>
          </cell>
        </row>
        <row r="179">
          <cell r="A179">
            <v>2000.5319999999999</v>
          </cell>
          <cell r="B179" t="str">
            <v>Fire Station Bldg.</v>
          </cell>
          <cell r="C179" t="str">
            <v>cum</v>
          </cell>
          <cell r="D179">
            <v>3150</v>
          </cell>
          <cell r="H179" t="str">
            <v>LUMP SUM PRICE</v>
          </cell>
          <cell r="J179" t="str">
            <v xml:space="preserve">(*) </v>
          </cell>
        </row>
        <row r="180">
          <cell r="A180">
            <v>2000.5329999999999</v>
          </cell>
          <cell r="B180" t="str">
            <v>Building  Area Substation</v>
          </cell>
          <cell r="C180" t="str">
            <v>cum</v>
          </cell>
          <cell r="D180">
            <v>390</v>
          </cell>
          <cell r="H180" t="str">
            <v>LUMP SUM PRICE</v>
          </cell>
          <cell r="J180" t="str">
            <v xml:space="preserve">(*) </v>
          </cell>
        </row>
        <row r="181">
          <cell r="B181" t="str">
            <v xml:space="preserve">TOTAL </v>
          </cell>
          <cell r="I181">
            <v>85749503.25481388</v>
          </cell>
        </row>
      </sheetData>
      <sheetData sheetId="6"/>
      <sheetData sheetId="7"/>
      <sheetData sheetId="8">
        <row r="6">
          <cell r="A6">
            <v>1</v>
          </cell>
          <cell r="B6">
            <v>2</v>
          </cell>
          <cell r="C6">
            <v>3</v>
          </cell>
          <cell r="D6">
            <v>4</v>
          </cell>
          <cell r="E6">
            <v>5</v>
          </cell>
          <cell r="F6">
            <v>6</v>
          </cell>
          <cell r="G6">
            <v>7</v>
          </cell>
          <cell r="H6">
            <v>8</v>
          </cell>
        </row>
        <row r="7">
          <cell r="D7" t="str">
            <v>TOTAL</v>
          </cell>
          <cell r="E7" t="str">
            <v>UP</v>
          </cell>
          <cell r="F7" t="str">
            <v>UP</v>
          </cell>
          <cell r="G7" t="str">
            <v>UP</v>
          </cell>
          <cell r="H7" t="str">
            <v>UNIT</v>
          </cell>
        </row>
        <row r="8">
          <cell r="D8" t="str">
            <v>ALL PLANT</v>
          </cell>
          <cell r="E8" t="str">
            <v>MATERIAL</v>
          </cell>
          <cell r="F8" t="str">
            <v>LABOUR</v>
          </cell>
          <cell r="G8" t="str">
            <v>EQUIPMENT</v>
          </cell>
          <cell r="H8" t="str">
            <v>PRICES</v>
          </cell>
        </row>
        <row r="9">
          <cell r="A9" t="str">
            <v>ITEM</v>
          </cell>
          <cell r="B9" t="str">
            <v>DESCRIPTION</v>
          </cell>
          <cell r="C9" t="str">
            <v>U.M.</v>
          </cell>
          <cell r="D9" t="str">
            <v>Q.TY</v>
          </cell>
          <cell r="E9" t="str">
            <v>$/U.M.</v>
          </cell>
          <cell r="F9" t="str">
            <v>$/U.M.</v>
          </cell>
          <cell r="G9" t="str">
            <v>$/U.M.</v>
          </cell>
          <cell r="H9" t="str">
            <v>$/U.M.</v>
          </cell>
        </row>
        <row r="10">
          <cell r="A10">
            <v>1420.01</v>
          </cell>
          <cell r="B10" t="str">
            <v>Surface levelling</v>
          </cell>
          <cell r="C10" t="str">
            <v>sqm</v>
          </cell>
          <cell r="D10">
            <v>620440</v>
          </cell>
          <cell r="E10">
            <v>0</v>
          </cell>
          <cell r="F10">
            <v>0</v>
          </cell>
          <cell r="G10">
            <v>7.0000000000000007E-2</v>
          </cell>
          <cell r="H10">
            <v>7.0000000000000007E-2</v>
          </cell>
        </row>
        <row r="11">
          <cell r="A11">
            <v>1420.02</v>
          </cell>
          <cell r="B11" t="str">
            <v>Surface compaction 90%</v>
          </cell>
          <cell r="C11" t="str">
            <v>sqm</v>
          </cell>
          <cell r="D11">
            <v>523213</v>
          </cell>
          <cell r="E11">
            <v>0</v>
          </cell>
          <cell r="F11">
            <v>0.02</v>
          </cell>
          <cell r="G11">
            <v>7.0000000000000007E-2</v>
          </cell>
          <cell r="H11">
            <v>0.09</v>
          </cell>
        </row>
        <row r="12">
          <cell r="A12">
            <v>1420.03</v>
          </cell>
          <cell r="B12" t="str">
            <v>Surface compaction 95%</v>
          </cell>
          <cell r="C12" t="str">
            <v>sqm</v>
          </cell>
          <cell r="D12">
            <v>103802</v>
          </cell>
          <cell r="E12">
            <v>0</v>
          </cell>
          <cell r="F12">
            <v>0.02</v>
          </cell>
          <cell r="G12">
            <v>0.1</v>
          </cell>
          <cell r="H12">
            <v>0.12</v>
          </cell>
        </row>
        <row r="13">
          <cell r="A13">
            <v>1420.05</v>
          </cell>
          <cell r="B13" t="str">
            <v>Crush.stone finish 10cm thk</v>
          </cell>
          <cell r="C13" t="str">
            <v>sqm</v>
          </cell>
          <cell r="D13">
            <v>15744</v>
          </cell>
          <cell r="E13">
            <v>2.25</v>
          </cell>
          <cell r="F13">
            <v>0.18</v>
          </cell>
          <cell r="G13">
            <v>0.31</v>
          </cell>
          <cell r="H13">
            <v>2.74</v>
          </cell>
        </row>
        <row r="14">
          <cell r="A14">
            <v>1420.06</v>
          </cell>
          <cell r="B14" t="str">
            <v>Vegetal soil surface lining</v>
          </cell>
          <cell r="C14" t="str">
            <v>cum</v>
          </cell>
          <cell r="D14">
            <v>1141</v>
          </cell>
          <cell r="E14">
            <v>1.83</v>
          </cell>
          <cell r="F14">
            <v>0</v>
          </cell>
          <cell r="G14">
            <v>0.14000000000000001</v>
          </cell>
          <cell r="H14">
            <v>1.97</v>
          </cell>
        </row>
        <row r="15">
          <cell r="A15">
            <v>1420.07</v>
          </cell>
          <cell r="B15" t="str">
            <v>Transformers galvanized fence</v>
          </cell>
          <cell r="C15" t="str">
            <v>lm</v>
          </cell>
          <cell r="D15">
            <v>130</v>
          </cell>
          <cell r="E15">
            <v>30</v>
          </cell>
          <cell r="F15">
            <v>8.4499999999999993</v>
          </cell>
          <cell r="G15">
            <v>2.04</v>
          </cell>
          <cell r="H15">
            <v>40.49</v>
          </cell>
        </row>
        <row r="16">
          <cell r="A16">
            <v>1420.08</v>
          </cell>
          <cell r="B16" t="str">
            <v>Property galvanized fence</v>
          </cell>
          <cell r="C16" t="str">
            <v>lm</v>
          </cell>
          <cell r="D16">
            <v>3082</v>
          </cell>
          <cell r="E16">
            <v>38.979999999999997</v>
          </cell>
          <cell r="F16">
            <v>9.25</v>
          </cell>
          <cell r="G16">
            <v>2.38</v>
          </cell>
          <cell r="H16">
            <v>50.61</v>
          </cell>
        </row>
        <row r="17">
          <cell r="A17">
            <v>1420.1</v>
          </cell>
          <cell r="B17" t="str">
            <v>Galvanized steel gate</v>
          </cell>
          <cell r="C17" t="str">
            <v>u</v>
          </cell>
          <cell r="D17">
            <v>3</v>
          </cell>
          <cell r="E17">
            <v>276.32</v>
          </cell>
          <cell r="F17">
            <v>9.9</v>
          </cell>
          <cell r="H17">
            <v>286.22000000000003</v>
          </cell>
        </row>
        <row r="18">
          <cell r="A18">
            <v>1420.11</v>
          </cell>
          <cell r="B18" t="str">
            <v>Pedestrian gate</v>
          </cell>
          <cell r="C18" t="str">
            <v>u</v>
          </cell>
          <cell r="D18">
            <v>3</v>
          </cell>
          <cell r="E18">
            <v>103.62</v>
          </cell>
          <cell r="F18">
            <v>8.25</v>
          </cell>
          <cell r="H18">
            <v>111.87</v>
          </cell>
        </row>
        <row r="19">
          <cell r="A19">
            <v>1420.12</v>
          </cell>
          <cell r="B19" t="str">
            <v>Motorized barrier</v>
          </cell>
          <cell r="C19" t="str">
            <v>u</v>
          </cell>
          <cell r="D19">
            <v>1</v>
          </cell>
          <cell r="H19">
            <v>0</v>
          </cell>
        </row>
        <row r="20">
          <cell r="A20">
            <v>1430.04</v>
          </cell>
          <cell r="B20" t="str">
            <v>Tension test</v>
          </cell>
          <cell r="C20" t="str">
            <v>u.</v>
          </cell>
          <cell r="D20">
            <v>4</v>
          </cell>
          <cell r="H20">
            <v>1980</v>
          </cell>
        </row>
        <row r="21">
          <cell r="A21">
            <v>1430.28</v>
          </cell>
          <cell r="B21" t="str">
            <v>Supply and install. of hollow circular  prestressed precast concrete piles diam. 60 cm H=40 ( 125 tons )</v>
          </cell>
          <cell r="C21" t="str">
            <v>lm</v>
          </cell>
          <cell r="D21">
            <v>325543</v>
          </cell>
          <cell r="E21">
            <v>72.73</v>
          </cell>
          <cell r="F21">
            <v>0.14000000000000001</v>
          </cell>
          <cell r="G21">
            <v>6.11</v>
          </cell>
          <cell r="H21">
            <v>78.98</v>
          </cell>
        </row>
        <row r="22">
          <cell r="A22">
            <v>1430.29</v>
          </cell>
          <cell r="B22" t="str">
            <v>Supply and install. of hollow circular  prestressed precast concrete piles diam. 80 cm H=40 ( 165 tons )</v>
          </cell>
          <cell r="C22" t="str">
            <v>lm</v>
          </cell>
          <cell r="D22">
            <v>21527</v>
          </cell>
          <cell r="E22">
            <v>158.65</v>
          </cell>
          <cell r="F22">
            <v>0.21</v>
          </cell>
          <cell r="G22">
            <v>6.82</v>
          </cell>
          <cell r="H22">
            <v>165.68</v>
          </cell>
        </row>
        <row r="23">
          <cell r="A23">
            <v>1430.3</v>
          </cell>
          <cell r="B23" t="str">
            <v>Integrety Test  by sonic method  for prestressed/precast  concrete piles</v>
          </cell>
          <cell r="C23" t="str">
            <v>u</v>
          </cell>
          <cell r="D23">
            <v>4338</v>
          </cell>
          <cell r="H23">
            <v>35</v>
          </cell>
        </row>
        <row r="24">
          <cell r="A24">
            <v>1430.31</v>
          </cell>
          <cell r="B24" t="str">
            <v>Proof load compression test on working piles  ( 1,5 working load )</v>
          </cell>
          <cell r="C24" t="str">
            <v>u</v>
          </cell>
          <cell r="D24">
            <v>136</v>
          </cell>
          <cell r="H24">
            <v>3795</v>
          </cell>
        </row>
        <row r="25">
          <cell r="A25">
            <v>1430.32</v>
          </cell>
          <cell r="B25" t="str">
            <v>Preliminary compression test</v>
          </cell>
          <cell r="C25" t="str">
            <v>u</v>
          </cell>
          <cell r="D25">
            <v>3</v>
          </cell>
          <cell r="H25">
            <v>5600</v>
          </cell>
        </row>
        <row r="26">
          <cell r="A26">
            <v>1430.33</v>
          </cell>
          <cell r="B26" t="str">
            <v>Lateral load piles test</v>
          </cell>
          <cell r="C26" t="str">
            <v>u</v>
          </cell>
          <cell r="D26">
            <v>3</v>
          </cell>
          <cell r="H26">
            <v>1980</v>
          </cell>
        </row>
        <row r="27">
          <cell r="A27">
            <v>1430.04</v>
          </cell>
          <cell r="B27" t="str">
            <v>Tension test</v>
          </cell>
          <cell r="C27" t="str">
            <v>u.</v>
          </cell>
          <cell r="D27">
            <v>5</v>
          </cell>
          <cell r="H27">
            <v>1980</v>
          </cell>
        </row>
        <row r="28">
          <cell r="A28">
            <v>1440.1</v>
          </cell>
          <cell r="B28" t="str">
            <v>Soil sect.exc.by hand up to 2m</v>
          </cell>
          <cell r="C28" t="str">
            <v>cum</v>
          </cell>
          <cell r="D28">
            <v>8358</v>
          </cell>
          <cell r="E28">
            <v>0</v>
          </cell>
          <cell r="F28">
            <v>1.98</v>
          </cell>
          <cell r="G28">
            <v>0</v>
          </cell>
          <cell r="H28">
            <v>1.98</v>
          </cell>
        </row>
        <row r="29">
          <cell r="A29">
            <v>1440.11</v>
          </cell>
          <cell r="B29" t="str">
            <v>Sect.exc.hand from 2to4m depth</v>
          </cell>
          <cell r="C29" t="str">
            <v>cum</v>
          </cell>
          <cell r="D29">
            <v>739</v>
          </cell>
          <cell r="E29">
            <v>0</v>
          </cell>
          <cell r="F29">
            <v>2.09</v>
          </cell>
          <cell r="G29">
            <v>0</v>
          </cell>
          <cell r="H29">
            <v>2.09</v>
          </cell>
        </row>
        <row r="30">
          <cell r="A30">
            <v>1440.12</v>
          </cell>
          <cell r="B30" t="str">
            <v>Sect.exc.hand exceed. 4m depth</v>
          </cell>
          <cell r="C30" t="str">
            <v>cum</v>
          </cell>
          <cell r="D30">
            <v>4</v>
          </cell>
          <cell r="E30">
            <v>0</v>
          </cell>
          <cell r="F30">
            <v>2.5099999999999998</v>
          </cell>
          <cell r="G30">
            <v>0</v>
          </cell>
          <cell r="H30">
            <v>2.5099999999999998</v>
          </cell>
        </row>
        <row r="31">
          <cell r="A31">
            <v>1440.2</v>
          </cell>
          <cell r="B31" t="str">
            <v>Extra price for water table by hand item 1440,10 ÷ 1440,18</v>
          </cell>
          <cell r="C31" t="str">
            <v>cum</v>
          </cell>
          <cell r="D31">
            <v>22</v>
          </cell>
          <cell r="E31">
            <v>0</v>
          </cell>
          <cell r="F31">
            <v>0</v>
          </cell>
          <cell r="G31">
            <v>0</v>
          </cell>
          <cell r="H31">
            <v>0</v>
          </cell>
        </row>
        <row r="32">
          <cell r="A32">
            <v>1440.3</v>
          </cell>
          <cell r="B32" t="str">
            <v>Soil sect.exc.by mach.up to 2m</v>
          </cell>
          <cell r="C32" t="str">
            <v>cum</v>
          </cell>
          <cell r="D32">
            <v>233408</v>
          </cell>
          <cell r="E32">
            <v>0</v>
          </cell>
          <cell r="F32">
            <v>0.6</v>
          </cell>
          <cell r="G32">
            <v>0.79</v>
          </cell>
          <cell r="H32">
            <v>1.39</v>
          </cell>
        </row>
        <row r="33">
          <cell r="A33">
            <v>1440.31</v>
          </cell>
          <cell r="B33" t="str">
            <v>Sect.exc.mach.from 2to4m depth</v>
          </cell>
          <cell r="C33" t="str">
            <v>cum</v>
          </cell>
          <cell r="D33">
            <v>12564</v>
          </cell>
          <cell r="E33">
            <v>0</v>
          </cell>
          <cell r="F33">
            <v>0.64</v>
          </cell>
          <cell r="G33">
            <v>0.79</v>
          </cell>
          <cell r="H33">
            <v>1.43</v>
          </cell>
        </row>
        <row r="34">
          <cell r="A34">
            <v>1440.32</v>
          </cell>
          <cell r="B34" t="str">
            <v>Sect.exc.mach.exceed. 4m depth</v>
          </cell>
          <cell r="C34" t="str">
            <v>cum</v>
          </cell>
          <cell r="D34">
            <v>210</v>
          </cell>
          <cell r="E34">
            <v>0</v>
          </cell>
          <cell r="F34">
            <v>0.76</v>
          </cell>
          <cell r="G34">
            <v>0.79</v>
          </cell>
          <cell r="H34">
            <v>1.55</v>
          </cell>
        </row>
        <row r="35">
          <cell r="A35">
            <v>1440.4</v>
          </cell>
          <cell r="B35" t="str">
            <v>Extra price for water table by mach. Item 1440,30 ÷ 1440,38</v>
          </cell>
          <cell r="C35" t="str">
            <v>cum</v>
          </cell>
          <cell r="D35">
            <v>4440</v>
          </cell>
        </row>
        <row r="36">
          <cell r="A36">
            <v>1440.44</v>
          </cell>
          <cell r="B36" t="str">
            <v>Materials from excav.transport</v>
          </cell>
          <cell r="C36" t="str">
            <v>cum</v>
          </cell>
          <cell r="D36">
            <v>173008</v>
          </cell>
          <cell r="E36">
            <v>0</v>
          </cell>
          <cell r="F36">
            <v>0</v>
          </cell>
          <cell r="G36">
            <v>2.2400000000000002</v>
          </cell>
          <cell r="H36">
            <v>2.2400000000000002</v>
          </cell>
        </row>
        <row r="37">
          <cell r="A37">
            <v>1440.5</v>
          </cell>
          <cell r="B37" t="str">
            <v>Backfill w/ matl from exc.</v>
          </cell>
          <cell r="C37" t="str">
            <v>cum</v>
          </cell>
          <cell r="D37">
            <v>97440</v>
          </cell>
          <cell r="E37">
            <v>0</v>
          </cell>
          <cell r="F37">
            <v>1.04</v>
          </cell>
          <cell r="G37">
            <v>0</v>
          </cell>
          <cell r="H37">
            <v>1.04</v>
          </cell>
        </row>
        <row r="38">
          <cell r="A38">
            <v>1440.51</v>
          </cell>
          <cell r="B38" t="str">
            <v>Backfill w/ matl by contr.</v>
          </cell>
          <cell r="C38" t="str">
            <v>cum</v>
          </cell>
          <cell r="D38">
            <v>1246</v>
          </cell>
          <cell r="E38">
            <v>1.83</v>
          </cell>
          <cell r="F38">
            <v>1.04</v>
          </cell>
          <cell r="G38">
            <v>0</v>
          </cell>
          <cell r="H38">
            <v>2.87</v>
          </cell>
        </row>
        <row r="39">
          <cell r="A39">
            <v>1440.52</v>
          </cell>
          <cell r="B39" t="str">
            <v>Sand for pipes bedding</v>
          </cell>
          <cell r="C39" t="str">
            <v>cum</v>
          </cell>
          <cell r="D39">
            <v>2950</v>
          </cell>
          <cell r="E39">
            <v>7.15</v>
          </cell>
          <cell r="F39">
            <v>0.28000000000000003</v>
          </cell>
          <cell r="G39">
            <v>0.22</v>
          </cell>
          <cell r="H39">
            <v>7.65</v>
          </cell>
        </row>
        <row r="40">
          <cell r="A40">
            <v>1440.53</v>
          </cell>
          <cell r="B40" t="str">
            <v>Sand for cables bedding</v>
          </cell>
          <cell r="C40" t="str">
            <v>cum</v>
          </cell>
          <cell r="D40">
            <v>4267</v>
          </cell>
          <cell r="E40">
            <v>7.15</v>
          </cell>
          <cell r="F40">
            <v>0.24</v>
          </cell>
          <cell r="G40">
            <v>0.19</v>
          </cell>
          <cell r="H40">
            <v>7.58</v>
          </cell>
        </row>
        <row r="41">
          <cell r="A41">
            <v>1440.62</v>
          </cell>
          <cell r="B41" t="str">
            <v>Tank-pad.w/ matl from exc.</v>
          </cell>
          <cell r="C41" t="str">
            <v>cum</v>
          </cell>
          <cell r="D41">
            <v>69</v>
          </cell>
          <cell r="E41">
            <v>0</v>
          </cell>
          <cell r="F41">
            <v>0.02</v>
          </cell>
          <cell r="G41">
            <v>0.57999999999999996</v>
          </cell>
          <cell r="H41">
            <v>0.6</v>
          </cell>
        </row>
        <row r="42">
          <cell r="A42">
            <v>1440.63</v>
          </cell>
          <cell r="B42" t="str">
            <v>Tank-pad.w/ matl by contr.</v>
          </cell>
          <cell r="C42" t="str">
            <v>cum</v>
          </cell>
          <cell r="D42">
            <v>587</v>
          </cell>
          <cell r="E42">
            <v>1.83</v>
          </cell>
          <cell r="F42">
            <v>0.02</v>
          </cell>
          <cell r="G42">
            <v>0.57999999999999996</v>
          </cell>
          <cell r="H42">
            <v>2.4300000000000002</v>
          </cell>
        </row>
        <row r="43">
          <cell r="A43">
            <v>1440.81</v>
          </cell>
          <cell r="B43" t="str">
            <v>Sidewalk kerb</v>
          </cell>
          <cell r="C43" t="str">
            <v>lm</v>
          </cell>
          <cell r="D43">
            <v>6186</v>
          </cell>
          <cell r="E43">
            <v>3.78</v>
          </cell>
          <cell r="F43">
            <v>0.24</v>
          </cell>
          <cell r="G43">
            <v>0</v>
          </cell>
          <cell r="H43">
            <v>4.0199999999999996</v>
          </cell>
        </row>
        <row r="44">
          <cell r="A44">
            <v>1440.82</v>
          </cell>
          <cell r="B44" t="str">
            <v>Sidewalk fndn w.matl from exc.</v>
          </cell>
          <cell r="C44" t="str">
            <v>cum</v>
          </cell>
          <cell r="D44">
            <v>1172</v>
          </cell>
          <cell r="E44">
            <v>0</v>
          </cell>
          <cell r="F44">
            <v>3.23</v>
          </cell>
          <cell r="G44">
            <v>0</v>
          </cell>
          <cell r="H44">
            <v>3.23</v>
          </cell>
        </row>
        <row r="45">
          <cell r="A45">
            <v>1440.85</v>
          </cell>
          <cell r="B45" t="str">
            <v>Side-walk pav. 10cm thk</v>
          </cell>
          <cell r="C45" t="str">
            <v>sqm</v>
          </cell>
          <cell r="D45">
            <v>5858</v>
          </cell>
          <cell r="E45">
            <v>6.85</v>
          </cell>
          <cell r="F45">
            <v>1.4</v>
          </cell>
          <cell r="G45">
            <v>0.25</v>
          </cell>
          <cell r="H45">
            <v>8.5</v>
          </cell>
        </row>
        <row r="46">
          <cell r="A46">
            <v>1440.86</v>
          </cell>
          <cell r="B46" t="str">
            <v>Bituminous emulsion 1,5Kg/sqm</v>
          </cell>
          <cell r="C46" t="str">
            <v>sqm</v>
          </cell>
          <cell r="D46">
            <v>1553</v>
          </cell>
          <cell r="E46">
            <v>0.44</v>
          </cell>
          <cell r="F46">
            <v>0.01</v>
          </cell>
          <cell r="G46">
            <v>0.06</v>
          </cell>
          <cell r="H46">
            <v>0.51</v>
          </cell>
        </row>
        <row r="47">
          <cell r="A47">
            <v>1440.87</v>
          </cell>
          <cell r="B47" t="str">
            <v>Tank-fndn: wear-carpet, 3cmthk</v>
          </cell>
          <cell r="C47" t="str">
            <v>sqm</v>
          </cell>
          <cell r="D47">
            <v>1553</v>
          </cell>
          <cell r="E47">
            <v>2.3199999999999998</v>
          </cell>
          <cell r="F47">
            <v>0.02</v>
          </cell>
          <cell r="G47">
            <v>7.0000000000000007E-2</v>
          </cell>
          <cell r="H47">
            <v>2.41</v>
          </cell>
        </row>
        <row r="48">
          <cell r="A48">
            <v>1450.03</v>
          </cell>
          <cell r="B48" t="str">
            <v>Embankment w/ matl by contr.</v>
          </cell>
          <cell r="C48" t="str">
            <v>cum</v>
          </cell>
          <cell r="D48">
            <v>39159</v>
          </cell>
          <cell r="E48">
            <v>1.79</v>
          </cell>
          <cell r="F48">
            <v>1.97</v>
          </cell>
          <cell r="G48">
            <v>0</v>
          </cell>
          <cell r="H48">
            <v>3.76</v>
          </cell>
        </row>
        <row r="49">
          <cell r="A49">
            <v>1450.08</v>
          </cell>
          <cell r="B49" t="str">
            <v>Base-course w/ matl by contr.</v>
          </cell>
          <cell r="C49" t="str">
            <v>cum</v>
          </cell>
          <cell r="D49">
            <v>35159</v>
          </cell>
          <cell r="E49">
            <v>22.5</v>
          </cell>
          <cell r="F49">
            <v>1.8</v>
          </cell>
          <cell r="G49">
            <v>3.1</v>
          </cell>
          <cell r="H49">
            <v>27.4</v>
          </cell>
        </row>
        <row r="50">
          <cell r="A50">
            <v>1450.09</v>
          </cell>
          <cell r="B50" t="str">
            <v>Bituminous emulsion 1,5Kg/sqm</v>
          </cell>
          <cell r="C50" t="str">
            <v>sqm</v>
          </cell>
          <cell r="D50">
            <v>97227</v>
          </cell>
          <cell r="E50">
            <v>0.44</v>
          </cell>
          <cell r="F50">
            <v>0.01</v>
          </cell>
          <cell r="G50">
            <v>0.06</v>
          </cell>
          <cell r="H50">
            <v>0.51</v>
          </cell>
        </row>
        <row r="51">
          <cell r="A51">
            <v>1450.1</v>
          </cell>
          <cell r="B51" t="str">
            <v>Binder 7cm thk.</v>
          </cell>
          <cell r="C51" t="str">
            <v>sqm</v>
          </cell>
          <cell r="D51">
            <v>81098</v>
          </cell>
          <cell r="E51">
            <v>6.8969999999999994</v>
          </cell>
          <cell r="F51">
            <v>0.19800000000000001</v>
          </cell>
          <cell r="G51">
            <v>0.42</v>
          </cell>
          <cell r="H51">
            <v>7.5149999999999997</v>
          </cell>
        </row>
        <row r="52">
          <cell r="A52">
            <v>1450.12</v>
          </cell>
          <cell r="B52" t="str">
            <v>Bituminous emulsion 1,0Kg/sqm</v>
          </cell>
          <cell r="C52" t="str">
            <v>sqm</v>
          </cell>
          <cell r="D52">
            <v>97227</v>
          </cell>
          <cell r="E52">
            <v>0.39600000000000002</v>
          </cell>
          <cell r="F52">
            <v>9.0000000000000011E-3</v>
          </cell>
          <cell r="G52">
            <v>5.3999999999999999E-2</v>
          </cell>
          <cell r="H52">
            <v>0.45900000000000002</v>
          </cell>
        </row>
        <row r="53">
          <cell r="A53">
            <v>1450.13</v>
          </cell>
          <cell r="B53" t="str">
            <v>Wearing course 3cm thk.</v>
          </cell>
          <cell r="C53" t="str">
            <v>sqm</v>
          </cell>
          <cell r="D53">
            <v>97227</v>
          </cell>
          <cell r="E53">
            <v>3.63</v>
          </cell>
          <cell r="F53">
            <v>9.9000000000000005E-2</v>
          </cell>
          <cell r="G53">
            <v>0.21</v>
          </cell>
          <cell r="H53">
            <v>3.9390000000000001</v>
          </cell>
        </row>
        <row r="54">
          <cell r="A54">
            <v>1471.01</v>
          </cell>
          <cell r="B54" t="str">
            <v>Carbon steel piping</v>
          </cell>
          <cell r="C54" t="str">
            <v>kg</v>
          </cell>
          <cell r="D54">
            <v>135687</v>
          </cell>
          <cell r="E54">
            <v>0.94078947368421062</v>
          </cell>
          <cell r="F54">
            <v>5.7894736842105263E-2</v>
          </cell>
          <cell r="G54">
            <v>2.1710526315789475E-2</v>
          </cell>
          <cell r="H54">
            <v>1.0203947368421054</v>
          </cell>
        </row>
        <row r="55">
          <cell r="A55">
            <v>1471.03</v>
          </cell>
          <cell r="B55" t="str">
            <v>Carbon steel valve</v>
          </cell>
          <cell r="C55" t="str">
            <v>kg</v>
          </cell>
          <cell r="D55">
            <v>4370</v>
          </cell>
          <cell r="E55">
            <v>1.4473684210526319</v>
          </cell>
          <cell r="F55">
            <v>7.2368421052631582E-2</v>
          </cell>
          <cell r="G55">
            <v>2.1710526315789475E-2</v>
          </cell>
          <cell r="H55">
            <v>1.541447368421053</v>
          </cell>
        </row>
        <row r="56">
          <cell r="A56">
            <v>1473.16</v>
          </cell>
          <cell r="B56" t="str">
            <v>Centr. r.c. piping  dia. 50cm</v>
          </cell>
          <cell r="C56" t="str">
            <v>lm</v>
          </cell>
          <cell r="D56">
            <v>127</v>
          </cell>
          <cell r="E56">
            <v>30.976000000000003</v>
          </cell>
          <cell r="F56">
            <v>6.0280000000000014</v>
          </cell>
          <cell r="G56">
            <v>1.5289999999999999</v>
          </cell>
          <cell r="H56">
            <v>38.533000000000001</v>
          </cell>
        </row>
        <row r="57">
          <cell r="A57">
            <v>1473.19</v>
          </cell>
          <cell r="B57" t="str">
            <v>Centr. r.c. piping  dia. 80cm</v>
          </cell>
          <cell r="C57" t="str">
            <v>lm</v>
          </cell>
          <cell r="D57">
            <v>69</v>
          </cell>
          <cell r="E57">
            <v>62.304000000000009</v>
          </cell>
          <cell r="F57">
            <v>12.166000000000002</v>
          </cell>
          <cell r="G57">
            <v>1.7050000000000001</v>
          </cell>
          <cell r="H57">
            <v>76.174999999999997</v>
          </cell>
        </row>
        <row r="58">
          <cell r="A58">
            <v>1478.01</v>
          </cell>
          <cell r="B58" t="str">
            <v>PVC piping         dia. 110mm</v>
          </cell>
          <cell r="C58" t="str">
            <v>lm</v>
          </cell>
          <cell r="D58">
            <v>115</v>
          </cell>
          <cell r="E58">
            <v>5.4450000000000003</v>
          </cell>
          <cell r="F58">
            <v>0.29333333333333333</v>
          </cell>
          <cell r="H58">
            <v>5.7383333333333333</v>
          </cell>
        </row>
        <row r="59">
          <cell r="A59">
            <v>1478.02</v>
          </cell>
          <cell r="B59" t="str">
            <v>PVC piping         dia. 160mm</v>
          </cell>
          <cell r="C59" t="str">
            <v>lm</v>
          </cell>
          <cell r="D59">
            <v>1903</v>
          </cell>
          <cell r="E59">
            <v>7.1390000000000011</v>
          </cell>
          <cell r="F59">
            <v>0.3666666666666667</v>
          </cell>
          <cell r="H59">
            <v>7.5056666666666683</v>
          </cell>
        </row>
        <row r="60">
          <cell r="A60">
            <v>1478.03</v>
          </cell>
          <cell r="B60" t="str">
            <v>PVC piping         dia. 200mm</v>
          </cell>
          <cell r="C60" t="str">
            <v>lm</v>
          </cell>
          <cell r="D60">
            <v>652</v>
          </cell>
          <cell r="E60">
            <v>10.285</v>
          </cell>
          <cell r="F60">
            <v>0.58666666666666667</v>
          </cell>
          <cell r="H60">
            <v>10.871666666666666</v>
          </cell>
        </row>
        <row r="61">
          <cell r="A61">
            <v>1491.03</v>
          </cell>
          <cell r="B61" t="str">
            <v>Demol.&amp; Reinst. exist. roads fnds.</v>
          </cell>
          <cell r="C61" t="str">
            <v>cum</v>
          </cell>
          <cell r="D61">
            <v>1342</v>
          </cell>
          <cell r="E61">
            <v>25.5045</v>
          </cell>
          <cell r="F61">
            <v>13.77</v>
          </cell>
          <cell r="G61">
            <v>8.1</v>
          </cell>
          <cell r="H61">
            <v>47.374500000000005</v>
          </cell>
        </row>
        <row r="62">
          <cell r="A62">
            <v>1491.04</v>
          </cell>
          <cell r="B62" t="str">
            <v>Top course pad tk 10 cm w/ crushed stone</v>
          </cell>
          <cell r="C62" t="str">
            <v>cum</v>
          </cell>
          <cell r="D62">
            <v>145</v>
          </cell>
          <cell r="E62">
            <v>2.25</v>
          </cell>
          <cell r="F62">
            <v>0.18</v>
          </cell>
          <cell r="G62">
            <v>0.31</v>
          </cell>
          <cell r="H62">
            <v>2.74</v>
          </cell>
        </row>
        <row r="63">
          <cell r="A63">
            <v>1491.1</v>
          </cell>
          <cell r="B63" t="str">
            <v>Excav. for earth ditches formation</v>
          </cell>
          <cell r="C63" t="str">
            <v>cum</v>
          </cell>
          <cell r="D63">
            <v>24354</v>
          </cell>
          <cell r="F63">
            <v>3.3109999999999999</v>
          </cell>
          <cell r="H63">
            <v>3.3109999999999999</v>
          </cell>
        </row>
        <row r="64">
          <cell r="A64">
            <v>1491.78</v>
          </cell>
          <cell r="B64" t="str">
            <v>Green area finishing including irrigation system eqpt.</v>
          </cell>
          <cell r="C64" t="str">
            <v>sqm</v>
          </cell>
          <cell r="D64">
            <v>4566</v>
          </cell>
          <cell r="E64">
            <v>11.37</v>
          </cell>
          <cell r="F64">
            <v>3.38</v>
          </cell>
          <cell r="G64">
            <v>0.39</v>
          </cell>
          <cell r="H64">
            <v>15.14</v>
          </cell>
        </row>
        <row r="65">
          <cell r="A65">
            <v>1491.8</v>
          </cell>
          <cell r="B65" t="str">
            <v xml:space="preserve">Earth-dyke w/ matl supplied by Contractors </v>
          </cell>
          <cell r="C65" t="str">
            <v>cum</v>
          </cell>
          <cell r="D65">
            <v>6548</v>
          </cell>
          <cell r="E65">
            <v>1.83</v>
          </cell>
          <cell r="F65">
            <v>0.02</v>
          </cell>
          <cell r="G65">
            <v>0.57999999999999996</v>
          </cell>
          <cell r="H65">
            <v>2.4300000000000002</v>
          </cell>
        </row>
        <row r="66">
          <cell r="A66">
            <v>1491.84</v>
          </cell>
          <cell r="B66" t="str">
            <v>Asphalt finish.for shoulders type heavy</v>
          </cell>
          <cell r="C66" t="str">
            <v>sqm</v>
          </cell>
          <cell r="D66">
            <v>16129</v>
          </cell>
          <cell r="E66">
            <v>6.05</v>
          </cell>
          <cell r="F66">
            <v>0.16500000000000001</v>
          </cell>
          <cell r="G66">
            <v>0.35</v>
          </cell>
          <cell r="H66">
            <v>6.5650000000000004</v>
          </cell>
        </row>
        <row r="67">
          <cell r="A67">
            <v>1491.1089999999999</v>
          </cell>
          <cell r="B67" t="str">
            <v>Dykes Finis.by concrete slab 10 cm thk.</v>
          </cell>
          <cell r="C67" t="str">
            <v>sqm</v>
          </cell>
          <cell r="D67">
            <v>5071</v>
          </cell>
          <cell r="E67">
            <v>6.85</v>
          </cell>
          <cell r="F67">
            <v>1.4</v>
          </cell>
          <cell r="G67">
            <v>0.25</v>
          </cell>
          <cell r="H67">
            <v>8.5</v>
          </cell>
        </row>
        <row r="68">
          <cell r="A68">
            <v>1492.01</v>
          </cell>
          <cell r="B68" t="str">
            <v>Cast iron floor drain  diam. 6"</v>
          </cell>
          <cell r="C68" t="str">
            <v>u</v>
          </cell>
          <cell r="D68">
            <v>6</v>
          </cell>
          <cell r="E68">
            <v>2.2000000000000002</v>
          </cell>
          <cell r="F68">
            <v>0.33</v>
          </cell>
          <cell r="G68">
            <v>0</v>
          </cell>
          <cell r="H68">
            <v>2.5299999999999998</v>
          </cell>
        </row>
        <row r="69">
          <cell r="A69">
            <v>1492.02</v>
          </cell>
          <cell r="B69" t="str">
            <v>Carbon steel drain hubs 4"</v>
          </cell>
          <cell r="C69" t="str">
            <v>u</v>
          </cell>
          <cell r="D69">
            <v>91</v>
          </cell>
          <cell r="E69">
            <v>3.67</v>
          </cell>
          <cell r="F69">
            <v>0.33</v>
          </cell>
          <cell r="G69">
            <v>0</v>
          </cell>
          <cell r="H69">
            <v>4</v>
          </cell>
        </row>
        <row r="70">
          <cell r="A70">
            <v>1492.03</v>
          </cell>
          <cell r="B70" t="str">
            <v>Carbon steel clean out diam. 6"</v>
          </cell>
          <cell r="C70" t="str">
            <v>u</v>
          </cell>
          <cell r="D70">
            <v>8</v>
          </cell>
          <cell r="E70">
            <v>15.4</v>
          </cell>
          <cell r="F70">
            <v>7.51</v>
          </cell>
          <cell r="G70">
            <v>2.35</v>
          </cell>
          <cell r="H70">
            <v>25.26</v>
          </cell>
        </row>
        <row r="71">
          <cell r="A71">
            <v>1492.04</v>
          </cell>
          <cell r="B71" t="str">
            <v>Carbon steel vents</v>
          </cell>
          <cell r="C71" t="str">
            <v>kg</v>
          </cell>
          <cell r="D71">
            <v>27710</v>
          </cell>
          <cell r="E71">
            <v>0.66</v>
          </cell>
          <cell r="F71">
            <v>0.06</v>
          </cell>
          <cell r="G71">
            <v>0</v>
          </cell>
          <cell r="H71">
            <v>0.72</v>
          </cell>
        </row>
        <row r="72">
          <cell r="A72">
            <v>1492.39</v>
          </cell>
          <cell r="B72" t="str">
            <v>GRE drain hubs 4" (Technip ST 1400-08 type "D" )</v>
          </cell>
          <cell r="C72" t="str">
            <v>u</v>
          </cell>
          <cell r="D72">
            <v>35</v>
          </cell>
          <cell r="H72">
            <v>0</v>
          </cell>
        </row>
        <row r="73">
          <cell r="A73">
            <v>1492.42</v>
          </cell>
          <cell r="B73" t="str">
            <v>Supply and  installation PVC heavy  piping "FABCO"type diam.3"</v>
          </cell>
          <cell r="C73" t="str">
            <v>lm</v>
          </cell>
          <cell r="D73">
            <v>1029</v>
          </cell>
          <cell r="H73">
            <v>0</v>
          </cell>
        </row>
        <row r="74">
          <cell r="A74">
            <v>1492.52</v>
          </cell>
          <cell r="B74" t="str">
            <v>Clean Out concrete  pit  for  GRE/PVC pipe  (Technip ST 1400-06 )</v>
          </cell>
          <cell r="C74" t="str">
            <v>u</v>
          </cell>
          <cell r="D74">
            <v>5</v>
          </cell>
          <cell r="H74">
            <v>0</v>
          </cell>
        </row>
        <row r="75">
          <cell r="A75">
            <v>1492.53</v>
          </cell>
          <cell r="B75" t="str">
            <v>GRE drain hubs 6" (Technip ST 1400-08 type "D" )</v>
          </cell>
          <cell r="C75" t="str">
            <v>u</v>
          </cell>
          <cell r="D75">
            <v>23</v>
          </cell>
          <cell r="H75">
            <v>0</v>
          </cell>
        </row>
        <row r="76">
          <cell r="A76">
            <v>1710.02</v>
          </cell>
          <cell r="B76" t="str">
            <v>Improved bond reinf.steel</v>
          </cell>
          <cell r="C76" t="str">
            <v>kg</v>
          </cell>
          <cell r="D76">
            <v>4548932</v>
          </cell>
          <cell r="E76">
            <v>0.39910000000000001</v>
          </cell>
          <cell r="F76">
            <v>1.7533800000000002E-2</v>
          </cell>
          <cell r="G76">
            <v>8.2109999999999995E-3</v>
          </cell>
          <cell r="H76">
            <v>0.42484480000000002</v>
          </cell>
        </row>
        <row r="77">
          <cell r="A77">
            <v>1710.03</v>
          </cell>
          <cell r="B77" t="str">
            <v>Welded wire mesh</v>
          </cell>
          <cell r="C77" t="str">
            <v>kg</v>
          </cell>
          <cell r="D77">
            <v>991677</v>
          </cell>
          <cell r="E77">
            <v>0.47892000000000001</v>
          </cell>
          <cell r="F77">
            <v>1.3752000000000002E-2</v>
          </cell>
          <cell r="H77">
            <v>0.492672</v>
          </cell>
        </row>
        <row r="78">
          <cell r="A78">
            <v>1710.07</v>
          </cell>
          <cell r="B78" t="str">
            <v>Anchor bolts weight up to 20Kg</v>
          </cell>
          <cell r="C78" t="str">
            <v>kg</v>
          </cell>
          <cell r="D78">
            <v>81661</v>
          </cell>
          <cell r="E78">
            <v>1.2466666666666668</v>
          </cell>
          <cell r="H78">
            <v>1.2466666666666668</v>
          </cell>
        </row>
        <row r="79">
          <cell r="A79">
            <v>1710.08</v>
          </cell>
          <cell r="B79" t="str">
            <v>Anchor bolts weight &gt;20Kg</v>
          </cell>
          <cell r="C79" t="str">
            <v>kg</v>
          </cell>
          <cell r="D79">
            <v>4600</v>
          </cell>
          <cell r="E79">
            <v>1.8333333333333335</v>
          </cell>
          <cell r="H79">
            <v>1.8333333333333335</v>
          </cell>
        </row>
        <row r="80">
          <cell r="A80">
            <v>1710.11</v>
          </cell>
          <cell r="B80" t="str">
            <v>Sliding plates</v>
          </cell>
          <cell r="C80" t="str">
            <v>kg</v>
          </cell>
          <cell r="D80">
            <v>5667</v>
          </cell>
          <cell r="E80">
            <v>0.55000000000000004</v>
          </cell>
          <cell r="F80">
            <v>0.05</v>
          </cell>
          <cell r="G80">
            <v>0.01</v>
          </cell>
          <cell r="H80">
            <v>0.61</v>
          </cell>
        </row>
        <row r="81">
          <cell r="A81">
            <v>1710.15</v>
          </cell>
          <cell r="B81" t="str">
            <v>Steel insert</v>
          </cell>
          <cell r="C81" t="str">
            <v>kg</v>
          </cell>
          <cell r="D81">
            <v>124955</v>
          </cell>
          <cell r="E81">
            <v>0.55000000000000004</v>
          </cell>
          <cell r="F81">
            <v>2.774706E-2</v>
          </cell>
          <cell r="G81">
            <v>9.0882000000000011E-3</v>
          </cell>
          <cell r="H81">
            <v>0.58683526000000008</v>
          </cell>
        </row>
        <row r="82">
          <cell r="A82">
            <v>1710.21</v>
          </cell>
          <cell r="B82" t="str">
            <v>Grout 25mm thk.</v>
          </cell>
          <cell r="C82" t="str">
            <v>sqm</v>
          </cell>
          <cell r="D82">
            <v>2781</v>
          </cell>
          <cell r="E82">
            <v>7.53</v>
          </cell>
          <cell r="F82">
            <v>0.31</v>
          </cell>
          <cell r="G82">
            <v>0.01</v>
          </cell>
          <cell r="H82">
            <v>7.85</v>
          </cell>
        </row>
        <row r="83">
          <cell r="A83">
            <v>1710.23</v>
          </cell>
          <cell r="B83" t="str">
            <v>Grout &gt;50mm thk.</v>
          </cell>
          <cell r="C83" t="str">
            <v>cum</v>
          </cell>
          <cell r="D83">
            <v>117</v>
          </cell>
          <cell r="E83">
            <v>28.76</v>
          </cell>
          <cell r="F83">
            <v>1.25</v>
          </cell>
          <cell r="G83">
            <v>0.06</v>
          </cell>
          <cell r="H83">
            <v>30.07</v>
          </cell>
        </row>
        <row r="84">
          <cell r="A84">
            <v>1710.24</v>
          </cell>
          <cell r="B84" t="str">
            <v>Non-shrinking grout 25mm</v>
          </cell>
          <cell r="C84" t="str">
            <v>sqm</v>
          </cell>
          <cell r="D84">
            <v>28</v>
          </cell>
          <cell r="E84">
            <v>35.090000000000003</v>
          </cell>
          <cell r="F84">
            <v>1.8920000000000001</v>
          </cell>
          <cell r="H84">
            <v>36.982000000000006</v>
          </cell>
        </row>
        <row r="85">
          <cell r="A85">
            <v>1710.25</v>
          </cell>
          <cell r="B85" t="str">
            <v>Non-shrinking grout 50mm</v>
          </cell>
          <cell r="C85" t="str">
            <v>sqm</v>
          </cell>
          <cell r="D85">
            <v>75</v>
          </cell>
          <cell r="E85">
            <v>70.180000000000007</v>
          </cell>
          <cell r="F85">
            <v>1.8920000000000001</v>
          </cell>
          <cell r="H85">
            <v>72.072000000000003</v>
          </cell>
        </row>
        <row r="86">
          <cell r="A86">
            <v>1710.26</v>
          </cell>
          <cell r="B86" t="str">
            <v>Non-shrinking grout &gt;50mm</v>
          </cell>
          <cell r="C86" t="str">
            <v>cum</v>
          </cell>
          <cell r="D86">
            <v>3</v>
          </cell>
          <cell r="E86">
            <v>1403.6</v>
          </cell>
          <cell r="F86">
            <v>37.729999999999997</v>
          </cell>
          <cell r="H86">
            <v>1441.33</v>
          </cell>
        </row>
        <row r="87">
          <cell r="A87">
            <v>1711.01</v>
          </cell>
          <cell r="B87" t="str">
            <v>Lean concrete 5cm thk.</v>
          </cell>
          <cell r="C87" t="str">
            <v>sqm</v>
          </cell>
          <cell r="D87">
            <v>93015</v>
          </cell>
          <cell r="E87">
            <v>1.92</v>
          </cell>
          <cell r="F87">
            <v>0.05</v>
          </cell>
          <cell r="G87">
            <v>0.2</v>
          </cell>
          <cell r="H87">
            <v>2.17</v>
          </cell>
        </row>
        <row r="88">
          <cell r="A88">
            <v>1711.02</v>
          </cell>
          <cell r="B88" t="str">
            <v>Lean concrete 10cm thk.</v>
          </cell>
          <cell r="C88" t="str">
            <v>sqm</v>
          </cell>
          <cell r="D88">
            <v>10040</v>
          </cell>
          <cell r="E88">
            <v>3.83</v>
          </cell>
          <cell r="F88">
            <v>0.11</v>
          </cell>
          <cell r="G88">
            <v>0.4</v>
          </cell>
          <cell r="H88">
            <v>4.34</v>
          </cell>
        </row>
        <row r="89">
          <cell r="A89">
            <v>1711.04</v>
          </cell>
          <cell r="B89" t="str">
            <v>L.C. for U/G pipes bedding</v>
          </cell>
          <cell r="C89" t="str">
            <v>cum</v>
          </cell>
          <cell r="D89">
            <v>134</v>
          </cell>
          <cell r="E89">
            <v>34.81818181818182</v>
          </cell>
          <cell r="F89">
            <v>1</v>
          </cell>
          <cell r="G89">
            <v>3.6363636363636367</v>
          </cell>
          <cell r="H89">
            <v>39.454545454545453</v>
          </cell>
        </row>
        <row r="90">
          <cell r="A90">
            <v>1711.06</v>
          </cell>
          <cell r="B90" t="str">
            <v>Concrete for foundation</v>
          </cell>
          <cell r="C90" t="str">
            <v>cum</v>
          </cell>
          <cell r="D90">
            <v>31270</v>
          </cell>
          <cell r="E90">
            <v>57.64</v>
          </cell>
          <cell r="F90">
            <v>2.1800000000000002</v>
          </cell>
          <cell r="G90">
            <v>4.01</v>
          </cell>
          <cell r="H90">
            <v>63.83</v>
          </cell>
        </row>
        <row r="91">
          <cell r="A91">
            <v>1711.07</v>
          </cell>
          <cell r="B91" t="str">
            <v>Bitumen coat for foundation</v>
          </cell>
          <cell r="C91" t="str">
            <v>sqm</v>
          </cell>
          <cell r="D91">
            <v>66703</v>
          </cell>
          <cell r="E91">
            <v>0.73333333333333339</v>
          </cell>
          <cell r="F91">
            <v>0.10855263157894737</v>
          </cell>
          <cell r="H91">
            <v>0.84188596491228074</v>
          </cell>
        </row>
        <row r="92">
          <cell r="A92">
            <v>1711.08</v>
          </cell>
          <cell r="B92" t="str">
            <v>Sleepers type "2"</v>
          </cell>
          <cell r="C92" t="str">
            <v>lm</v>
          </cell>
          <cell r="D92">
            <v>46</v>
          </cell>
          <cell r="H92">
            <v>0</v>
          </cell>
        </row>
        <row r="93">
          <cell r="A93">
            <v>1711.09</v>
          </cell>
          <cell r="B93" t="str">
            <v>Vertical ladder foundation</v>
          </cell>
          <cell r="C93" t="str">
            <v>u</v>
          </cell>
          <cell r="D93">
            <v>25</v>
          </cell>
          <cell r="H93">
            <v>0</v>
          </cell>
        </row>
        <row r="94">
          <cell r="A94">
            <v>1711.1</v>
          </cell>
          <cell r="B94" t="str">
            <v>Stairs foundation</v>
          </cell>
          <cell r="C94" t="str">
            <v>u</v>
          </cell>
          <cell r="D94">
            <v>12</v>
          </cell>
          <cell r="H94">
            <v>0</v>
          </cell>
        </row>
        <row r="95">
          <cell r="A95">
            <v>1711.11</v>
          </cell>
          <cell r="B95" t="str">
            <v>Small size fndn(up to0,2cu.m)</v>
          </cell>
          <cell r="C95" t="str">
            <v>u</v>
          </cell>
          <cell r="D95">
            <v>26</v>
          </cell>
          <cell r="E95">
            <v>8.44</v>
          </cell>
          <cell r="F95">
            <v>0.39</v>
          </cell>
          <cell r="G95">
            <v>0.72</v>
          </cell>
          <cell r="H95">
            <v>9.5500000000000007</v>
          </cell>
        </row>
        <row r="96">
          <cell r="A96">
            <v>1711.2</v>
          </cell>
          <cell r="B96" t="str">
            <v>Formwork foundation</v>
          </cell>
          <cell r="C96" t="str">
            <v>sqm</v>
          </cell>
          <cell r="D96">
            <v>75737</v>
          </cell>
          <cell r="E96">
            <v>4.8499999999999996</v>
          </cell>
          <cell r="F96">
            <v>0.48</v>
          </cell>
          <cell r="G96">
            <v>0</v>
          </cell>
          <cell r="H96">
            <v>5.33</v>
          </cell>
        </row>
        <row r="97">
          <cell r="A97">
            <v>1711.21</v>
          </cell>
          <cell r="B97" t="str">
            <v xml:space="preserve">Circular foundations formwork </v>
          </cell>
          <cell r="C97" t="str">
            <v>sqm</v>
          </cell>
          <cell r="D97">
            <v>857</v>
          </cell>
          <cell r="E97">
            <v>5.0925000000000002</v>
          </cell>
          <cell r="F97">
            <v>0.504</v>
          </cell>
          <cell r="H97">
            <v>5.5965000000000007</v>
          </cell>
        </row>
        <row r="98">
          <cell r="A98">
            <v>1712.01</v>
          </cell>
          <cell r="B98" t="str">
            <v>Concrete elev. up to 10m</v>
          </cell>
          <cell r="C98" t="str">
            <v>cum</v>
          </cell>
          <cell r="D98">
            <v>5468</v>
          </cell>
          <cell r="E98">
            <v>57.42</v>
          </cell>
          <cell r="F98">
            <v>4.16</v>
          </cell>
          <cell r="G98">
            <v>4.28</v>
          </cell>
          <cell r="H98">
            <v>65.86</v>
          </cell>
        </row>
        <row r="99">
          <cell r="A99">
            <v>1712.02</v>
          </cell>
          <cell r="B99" t="str">
            <v>Concr.elev.from 10,01to20m</v>
          </cell>
          <cell r="C99" t="str">
            <v>cum</v>
          </cell>
          <cell r="D99">
            <v>398</v>
          </cell>
          <cell r="E99">
            <v>57.42</v>
          </cell>
          <cell r="F99">
            <v>4.992</v>
          </cell>
          <cell r="G99">
            <v>5.1360000000000001</v>
          </cell>
          <cell r="H99">
            <v>67.548000000000002</v>
          </cell>
        </row>
        <row r="100">
          <cell r="A100">
            <v>1712.2</v>
          </cell>
          <cell r="B100" t="str">
            <v>Formwork elev. up to 10m</v>
          </cell>
          <cell r="C100" t="str">
            <v>sqm</v>
          </cell>
          <cell r="D100">
            <v>36267</v>
          </cell>
          <cell r="E100">
            <v>5.27</v>
          </cell>
          <cell r="F100">
            <v>0.47</v>
          </cell>
          <cell r="G100">
            <v>0</v>
          </cell>
          <cell r="H100">
            <v>5.74</v>
          </cell>
        </row>
        <row r="101">
          <cell r="A101">
            <v>1712.21</v>
          </cell>
          <cell r="B101" t="str">
            <v>Formwork elev. 10/20m</v>
          </cell>
          <cell r="C101" t="str">
            <v>sqm</v>
          </cell>
          <cell r="D101">
            <v>4290</v>
          </cell>
          <cell r="E101">
            <v>5.27</v>
          </cell>
          <cell r="F101">
            <v>0.54049999999999998</v>
          </cell>
          <cell r="H101">
            <v>5.8104999999999993</v>
          </cell>
        </row>
        <row r="102">
          <cell r="A102">
            <v>1712.23</v>
          </cell>
          <cell r="B102" t="str">
            <v>Circular formwork el. &lt;10m</v>
          </cell>
          <cell r="C102" t="str">
            <v>sqm</v>
          </cell>
          <cell r="D102">
            <v>619</v>
          </cell>
          <cell r="E102">
            <v>5.5335000000000001</v>
          </cell>
          <cell r="F102">
            <v>0.56399999999999995</v>
          </cell>
          <cell r="H102">
            <v>6.0975000000000001</v>
          </cell>
        </row>
        <row r="103">
          <cell r="A103">
            <v>1712.24</v>
          </cell>
          <cell r="B103" t="str">
            <v>Circular formwork el. 10/20m</v>
          </cell>
          <cell r="C103" t="str">
            <v>sqm</v>
          </cell>
          <cell r="D103">
            <v>3552</v>
          </cell>
          <cell r="E103">
            <v>5.5335000000000001</v>
          </cell>
          <cell r="F103">
            <v>0.64859999999999984</v>
          </cell>
          <cell r="H103">
            <v>6.1821000000000002</v>
          </cell>
        </row>
        <row r="104">
          <cell r="A104">
            <v>1713.01</v>
          </cell>
          <cell r="B104" t="str">
            <v>Floor sub-base</v>
          </cell>
          <cell r="C104" t="str">
            <v>cum</v>
          </cell>
          <cell r="D104">
            <v>24565</v>
          </cell>
          <cell r="E104">
            <v>57.42</v>
          </cell>
          <cell r="F104">
            <v>2.57</v>
          </cell>
          <cell r="G104">
            <v>4.28</v>
          </cell>
          <cell r="H104">
            <v>64.27</v>
          </cell>
        </row>
        <row r="105">
          <cell r="A105">
            <v>1713.03</v>
          </cell>
          <cell r="B105" t="str">
            <v>Polyethilene vapor barrier</v>
          </cell>
          <cell r="C105" t="str">
            <v>sqm</v>
          </cell>
          <cell r="D105">
            <v>178994</v>
          </cell>
          <cell r="E105">
            <v>0.66</v>
          </cell>
          <cell r="F105">
            <v>2.2000000000000002E-2</v>
          </cell>
          <cell r="H105">
            <v>0.68200000000000005</v>
          </cell>
        </row>
        <row r="106">
          <cell r="A106">
            <v>1713.04</v>
          </cell>
          <cell r="B106" t="str">
            <v>Reinf.concrete paving thk 10cm</v>
          </cell>
          <cell r="C106" t="str">
            <v>sqm</v>
          </cell>
          <cell r="D106">
            <v>14930</v>
          </cell>
          <cell r="E106">
            <v>6.85</v>
          </cell>
          <cell r="F106">
            <v>1.4</v>
          </cell>
          <cell r="G106">
            <v>0.25</v>
          </cell>
          <cell r="H106">
            <v>8.5</v>
          </cell>
        </row>
        <row r="107">
          <cell r="A107">
            <v>1713.05</v>
          </cell>
          <cell r="B107" t="str">
            <v>Reinf.concrete paving thk 15cm</v>
          </cell>
          <cell r="C107" t="str">
            <v>sqm</v>
          </cell>
          <cell r="D107">
            <v>73219</v>
          </cell>
          <cell r="E107">
            <v>10.275</v>
          </cell>
          <cell r="F107">
            <v>2.1</v>
          </cell>
          <cell r="G107">
            <v>0.375</v>
          </cell>
          <cell r="H107">
            <v>12.75</v>
          </cell>
        </row>
        <row r="108">
          <cell r="A108">
            <v>1713.06</v>
          </cell>
          <cell r="B108" t="str">
            <v>Reinf.concrete paving thk 20cm</v>
          </cell>
          <cell r="C108" t="str">
            <v>sqm</v>
          </cell>
          <cell r="D108">
            <v>11365</v>
          </cell>
          <cell r="E108">
            <v>13.7</v>
          </cell>
          <cell r="F108">
            <v>2.8</v>
          </cell>
          <cell r="G108">
            <v>0.5</v>
          </cell>
          <cell r="H108">
            <v>17</v>
          </cell>
        </row>
        <row r="109">
          <cell r="A109">
            <v>1713.07</v>
          </cell>
          <cell r="B109" t="str">
            <v>Fndn above or under paving</v>
          </cell>
          <cell r="C109" t="str">
            <v>cum</v>
          </cell>
          <cell r="D109">
            <v>240</v>
          </cell>
          <cell r="E109">
            <v>38.299999999999997</v>
          </cell>
          <cell r="F109">
            <v>1.1000000000000001</v>
          </cell>
          <cell r="G109">
            <v>4</v>
          </cell>
          <cell r="H109">
            <v>43.4</v>
          </cell>
        </row>
        <row r="110">
          <cell r="A110">
            <v>1713.08</v>
          </cell>
          <cell r="B110" t="str">
            <v>Reinf.concrete curb</v>
          </cell>
          <cell r="C110" t="str">
            <v>lm</v>
          </cell>
          <cell r="D110">
            <v>4163</v>
          </cell>
          <cell r="E110">
            <v>3.78</v>
          </cell>
          <cell r="F110">
            <v>0.24</v>
          </cell>
          <cell r="G110">
            <v>0</v>
          </cell>
          <cell r="H110">
            <v>4.0199999999999996</v>
          </cell>
        </row>
        <row r="111">
          <cell r="A111">
            <v>1713.09</v>
          </cell>
          <cell r="B111" t="str">
            <v>Hardener on paving (dust)</v>
          </cell>
          <cell r="C111" t="str">
            <v>sqm</v>
          </cell>
          <cell r="D111">
            <v>87418</v>
          </cell>
          <cell r="E111">
            <v>7.15</v>
          </cell>
          <cell r="F111">
            <v>5.5E-2</v>
          </cell>
          <cell r="H111">
            <v>7.2050000000000001</v>
          </cell>
        </row>
        <row r="112">
          <cell r="A112">
            <v>1713.13</v>
          </cell>
          <cell r="B112" t="str">
            <v>Cut joint ( control )</v>
          </cell>
          <cell r="C112" t="str">
            <v>lm</v>
          </cell>
          <cell r="D112">
            <v>21739</v>
          </cell>
          <cell r="F112">
            <v>8.8000000000000009E-2</v>
          </cell>
          <cell r="G112">
            <v>1.65</v>
          </cell>
          <cell r="H112">
            <v>1.738</v>
          </cell>
        </row>
        <row r="113">
          <cell r="A113">
            <v>1713.14</v>
          </cell>
          <cell r="B113" t="str">
            <v>Construction joint</v>
          </cell>
          <cell r="C113" t="str">
            <v>lm</v>
          </cell>
          <cell r="D113">
            <v>26121</v>
          </cell>
          <cell r="E113">
            <v>2.42</v>
          </cell>
          <cell r="F113">
            <v>0.11</v>
          </cell>
          <cell r="G113">
            <v>1.65</v>
          </cell>
          <cell r="H113">
            <v>4.18</v>
          </cell>
        </row>
        <row r="114">
          <cell r="A114">
            <v>1713.15</v>
          </cell>
          <cell r="B114" t="str">
            <v>Isolation joint</v>
          </cell>
          <cell r="C114" t="str">
            <v>lm</v>
          </cell>
          <cell r="D114">
            <v>11071</v>
          </cell>
          <cell r="E114">
            <v>1.98</v>
          </cell>
          <cell r="F114">
            <v>0.11</v>
          </cell>
          <cell r="G114">
            <v>1.1000000000000001</v>
          </cell>
          <cell r="H114">
            <v>3.19</v>
          </cell>
        </row>
        <row r="115">
          <cell r="A115">
            <v>1713.16</v>
          </cell>
          <cell r="B115" t="str">
            <v>Expansion joint ( contraction )</v>
          </cell>
          <cell r="C115" t="str">
            <v>lm</v>
          </cell>
          <cell r="D115">
            <v>18425</v>
          </cell>
          <cell r="E115">
            <v>1.98</v>
          </cell>
          <cell r="F115">
            <v>0.11</v>
          </cell>
          <cell r="G115">
            <v>1.1000000000000001</v>
          </cell>
          <cell r="H115">
            <v>3.19</v>
          </cell>
        </row>
        <row r="116">
          <cell r="A116">
            <v>1714.01</v>
          </cell>
          <cell r="B116" t="str">
            <v>Pit 0,5x0,5 to 0,9x0,9 lm depth max 3,5 lm</v>
          </cell>
          <cell r="C116" t="str">
            <v>cum</v>
          </cell>
          <cell r="D116">
            <v>288</v>
          </cell>
          <cell r="E116">
            <v>123.75</v>
          </cell>
          <cell r="F116">
            <v>38.94</v>
          </cell>
          <cell r="G116">
            <v>14.08</v>
          </cell>
          <cell r="H116">
            <v>176.77</v>
          </cell>
        </row>
        <row r="117">
          <cell r="A117">
            <v>1714.02</v>
          </cell>
          <cell r="B117" t="str">
            <v>Pit 0,91x0,91 to 1,5x1,5 lm depth max 4,0 lm</v>
          </cell>
          <cell r="C117" t="str">
            <v>cum</v>
          </cell>
          <cell r="D117">
            <v>591</v>
          </cell>
          <cell r="E117">
            <v>103.125</v>
          </cell>
          <cell r="F117">
            <v>32.450000000000003</v>
          </cell>
          <cell r="G117">
            <v>11.733333333333334</v>
          </cell>
          <cell r="H117">
            <v>147.30833333333334</v>
          </cell>
        </row>
        <row r="118">
          <cell r="A118">
            <v>1714.03</v>
          </cell>
          <cell r="B118" t="str">
            <v>Pit for cables 1,5x1,5 lm depth max 3,0 lm</v>
          </cell>
          <cell r="C118" t="str">
            <v>cum</v>
          </cell>
          <cell r="D118">
            <v>17</v>
          </cell>
          <cell r="E118">
            <v>97.96875</v>
          </cell>
          <cell r="F118">
            <v>30.827500000000001</v>
          </cell>
          <cell r="G118">
            <v>11.146666666666667</v>
          </cell>
          <cell r="H118">
            <v>139.94291666666666</v>
          </cell>
        </row>
        <row r="119">
          <cell r="A119">
            <v>1714.04</v>
          </cell>
          <cell r="B119" t="str">
            <v>Fire trap pit 2x1,2x1,2 lm depth max 3,5 lm</v>
          </cell>
          <cell r="C119" t="str">
            <v>cum</v>
          </cell>
          <cell r="D119">
            <v>101</v>
          </cell>
          <cell r="E119">
            <v>97.96875</v>
          </cell>
          <cell r="F119">
            <v>30.827500000000001</v>
          </cell>
          <cell r="G119">
            <v>11.146666666666667</v>
          </cell>
          <cell r="H119">
            <v>139.94291666666666</v>
          </cell>
        </row>
        <row r="120">
          <cell r="A120">
            <v>1714.05</v>
          </cell>
          <cell r="B120" t="str">
            <v>Sanitary pit 0,9x0,9 lm depth max 3,5 lm</v>
          </cell>
          <cell r="C120" t="str">
            <v>cum</v>
          </cell>
          <cell r="D120">
            <v>62</v>
          </cell>
          <cell r="E120">
            <v>117.5625</v>
          </cell>
          <cell r="F120">
            <v>36.993000000000002</v>
          </cell>
          <cell r="G120">
            <v>13.375999999999999</v>
          </cell>
          <cell r="H120">
            <v>167.9315</v>
          </cell>
        </row>
        <row r="121">
          <cell r="A121">
            <v>1714.08</v>
          </cell>
          <cell r="B121" t="str">
            <v>Supply of cast iron cover</v>
          </cell>
          <cell r="C121" t="str">
            <v>kg</v>
          </cell>
          <cell r="D121">
            <v>27278</v>
          </cell>
          <cell r="E121">
            <v>0.88</v>
          </cell>
          <cell r="H121">
            <v>0.88</v>
          </cell>
        </row>
        <row r="122">
          <cell r="A122">
            <v>1714.09</v>
          </cell>
          <cell r="B122" t="str">
            <v>Laying of cast-iron cover</v>
          </cell>
          <cell r="C122" t="str">
            <v>kg</v>
          </cell>
          <cell r="D122">
            <v>27278</v>
          </cell>
          <cell r="E122">
            <v>7.3333333333333332E-3</v>
          </cell>
          <cell r="F122">
            <v>1.3640000000000001E-2</v>
          </cell>
          <cell r="H122">
            <v>2.0973333333333333E-2</v>
          </cell>
        </row>
        <row r="123">
          <cell r="A123">
            <v>1714.1</v>
          </cell>
          <cell r="B123" t="str">
            <v>Galvanized grating cover</v>
          </cell>
          <cell r="C123" t="str">
            <v>kg</v>
          </cell>
          <cell r="D123">
            <v>99323</v>
          </cell>
          <cell r="E123">
            <v>0.66</v>
          </cell>
          <cell r="F123">
            <v>0.33</v>
          </cell>
          <cell r="H123">
            <v>0.99</v>
          </cell>
        </row>
        <row r="124">
          <cell r="A124">
            <v>1714.12</v>
          </cell>
          <cell r="B124" t="str">
            <v>Checkered plate cover</v>
          </cell>
          <cell r="C124" t="str">
            <v>kg</v>
          </cell>
          <cell r="D124">
            <v>41460</v>
          </cell>
          <cell r="E124">
            <v>0.55000000000000004</v>
          </cell>
          <cell r="F124">
            <v>0.22</v>
          </cell>
          <cell r="H124">
            <v>0.77</v>
          </cell>
        </row>
        <row r="125">
          <cell r="A125">
            <v>1714.14</v>
          </cell>
          <cell r="B125" t="str">
            <v>Steel frame</v>
          </cell>
          <cell r="C125" t="str">
            <v>kg</v>
          </cell>
          <cell r="D125">
            <v>4196</v>
          </cell>
          <cell r="E125">
            <v>0.59253</v>
          </cell>
          <cell r="F125">
            <v>0.10385</v>
          </cell>
          <cell r="G125">
            <v>0.12874000000000002</v>
          </cell>
          <cell r="H125">
            <v>0.82512000000000008</v>
          </cell>
        </row>
        <row r="126">
          <cell r="A126">
            <v>1714.2</v>
          </cell>
          <cell r="B126" t="str">
            <v>Concrete  anchor blocks</v>
          </cell>
          <cell r="C126" t="str">
            <v>cum</v>
          </cell>
          <cell r="D126">
            <v>276</v>
          </cell>
          <cell r="E126">
            <v>61.71</v>
          </cell>
          <cell r="F126">
            <v>3.7440000000000002</v>
          </cell>
          <cell r="G126">
            <v>3.8520000000000003</v>
          </cell>
          <cell r="H126">
            <v>69.306000000000012</v>
          </cell>
        </row>
        <row r="127">
          <cell r="A127">
            <v>1714.22</v>
          </cell>
          <cell r="B127" t="str">
            <v xml:space="preserve">Duct bank with PVC pipes </v>
          </cell>
          <cell r="C127" t="str">
            <v>cum</v>
          </cell>
          <cell r="D127">
            <v>1029</v>
          </cell>
          <cell r="H127">
            <v>0</v>
          </cell>
        </row>
        <row r="128">
          <cell r="A128">
            <v>1714.24</v>
          </cell>
          <cell r="B128" t="str">
            <v>Supply   PVC conduit  pipes dia.110 to 160 mm ( Erection already included in item 1714,22)</v>
          </cell>
          <cell r="C128" t="str">
            <v>lm</v>
          </cell>
          <cell r="D128">
            <v>20216</v>
          </cell>
          <cell r="H128">
            <v>0</v>
          </cell>
        </row>
        <row r="129">
          <cell r="A129">
            <v>1714.25</v>
          </cell>
          <cell r="B129" t="str">
            <v>Red coloured lean concrete</v>
          </cell>
          <cell r="C129" t="str">
            <v>sqm</v>
          </cell>
          <cell r="D129">
            <v>7516</v>
          </cell>
          <cell r="H129">
            <v>0</v>
          </cell>
        </row>
        <row r="130">
          <cell r="A130">
            <v>1717.03</v>
          </cell>
          <cell r="B130" t="str">
            <v>PVC water-stop: 20cm wide</v>
          </cell>
          <cell r="C130" t="str">
            <v>lm</v>
          </cell>
          <cell r="D130">
            <v>32</v>
          </cell>
          <cell r="E130">
            <v>9.7790000000000017</v>
          </cell>
          <cell r="H130">
            <v>9.7790000000000017</v>
          </cell>
        </row>
        <row r="131">
          <cell r="A131">
            <v>1717.04</v>
          </cell>
          <cell r="B131" t="str">
            <v>PVC water-stop: 30cm wide</v>
          </cell>
          <cell r="C131" t="str">
            <v>lm</v>
          </cell>
          <cell r="D131">
            <v>1796</v>
          </cell>
          <cell r="E131">
            <v>11.494999999999999</v>
          </cell>
          <cell r="H131">
            <v>11.494999999999999</v>
          </cell>
        </row>
        <row r="132">
          <cell r="A132" t="str">
            <v>1732,11A</v>
          </cell>
          <cell r="B132" t="str">
            <v>Supply and erect. precast beam  &lt; 0,15 sqm/lm of structures</v>
          </cell>
          <cell r="C132" t="str">
            <v>cum</v>
          </cell>
          <cell r="D132">
            <v>104</v>
          </cell>
          <cell r="E132">
            <v>160.31950000000001</v>
          </cell>
          <cell r="F132">
            <v>7.4415000000000004</v>
          </cell>
          <cell r="G132">
            <v>2.5410000000000004</v>
          </cell>
          <cell r="H132">
            <v>170.30199999999999</v>
          </cell>
        </row>
        <row r="133">
          <cell r="A133">
            <v>1741.01</v>
          </cell>
          <cell r="B133" t="str">
            <v xml:space="preserve">Fireproofing for steel structures   </v>
          </cell>
          <cell r="C133" t="str">
            <v>cum</v>
          </cell>
          <cell r="D133">
            <v>184</v>
          </cell>
          <cell r="E133">
            <v>122.88</v>
          </cell>
          <cell r="F133">
            <v>9.93</v>
          </cell>
          <cell r="G133">
            <v>4.5599999999999996</v>
          </cell>
          <cell r="H133">
            <v>137.37</v>
          </cell>
        </row>
        <row r="134">
          <cell r="A134">
            <v>1741.04</v>
          </cell>
          <cell r="B134" t="str">
            <v>Concrete for skirt-curb</v>
          </cell>
          <cell r="C134" t="str">
            <v>cum</v>
          </cell>
          <cell r="D134">
            <v>35</v>
          </cell>
          <cell r="E134">
            <v>61.71</v>
          </cell>
          <cell r="F134">
            <v>3.7440000000000002</v>
          </cell>
          <cell r="G134">
            <v>3.8520000000000003</v>
          </cell>
          <cell r="H134">
            <v>69.306000000000012</v>
          </cell>
        </row>
        <row r="135">
          <cell r="A135">
            <v>1741.06</v>
          </cell>
          <cell r="B135" t="str">
            <v>Sprayed mortar for int./ext. skirt</v>
          </cell>
          <cell r="C135" t="str">
            <v>sqm</v>
          </cell>
          <cell r="D135">
            <v>518</v>
          </cell>
          <cell r="H135">
            <v>0</v>
          </cell>
        </row>
        <row r="136">
          <cell r="A136">
            <v>1741.07</v>
          </cell>
          <cell r="B136" t="str">
            <v>Sprayed mortar for vessel bott</v>
          </cell>
          <cell r="C136" t="str">
            <v>sqm</v>
          </cell>
          <cell r="D136">
            <v>54</v>
          </cell>
          <cell r="H136">
            <v>0</v>
          </cell>
        </row>
        <row r="137">
          <cell r="A137">
            <v>1761.01</v>
          </cell>
          <cell r="B137" t="str">
            <v>Acid-resistant lining w. tiles</v>
          </cell>
          <cell r="C137" t="str">
            <v>sqm</v>
          </cell>
          <cell r="D137">
            <v>1127</v>
          </cell>
          <cell r="E137">
            <v>19.73</v>
          </cell>
          <cell r="F137">
            <v>1.88</v>
          </cell>
          <cell r="G137">
            <v>0.02</v>
          </cell>
          <cell r="H137">
            <v>21.63</v>
          </cell>
        </row>
        <row r="138">
          <cell r="A138">
            <v>1763.01</v>
          </cell>
          <cell r="B138" t="str">
            <v>Acid-resistant lining w. epoxy</v>
          </cell>
          <cell r="C138" t="str">
            <v>sqm</v>
          </cell>
          <cell r="D138">
            <v>418</v>
          </cell>
          <cell r="E138">
            <v>12.65</v>
          </cell>
          <cell r="F138">
            <v>0.88</v>
          </cell>
          <cell r="H138">
            <v>13.53</v>
          </cell>
        </row>
        <row r="139">
          <cell r="A139">
            <v>1799.01</v>
          </cell>
          <cell r="B139" t="str">
            <v>PVC piping diameter  1" ( See  note  "1" Technip STD - 1400 - 28 )</v>
          </cell>
          <cell r="C139" t="str">
            <v>lm</v>
          </cell>
          <cell r="D139">
            <v>210</v>
          </cell>
          <cell r="H139">
            <v>0</v>
          </cell>
        </row>
        <row r="140">
          <cell r="A140">
            <v>1799.02</v>
          </cell>
          <cell r="B140" t="str">
            <v>Waterproof cement additive</v>
          </cell>
          <cell r="C140" t="str">
            <v>kg</v>
          </cell>
          <cell r="D140">
            <v>34513</v>
          </cell>
          <cell r="H140">
            <v>0</v>
          </cell>
        </row>
        <row r="141">
          <cell r="A141">
            <v>1799.04</v>
          </cell>
          <cell r="B141" t="str">
            <v>Precast concrete covers 15 cm thick</v>
          </cell>
          <cell r="C141" t="str">
            <v>sqm</v>
          </cell>
          <cell r="D141">
            <v>3468</v>
          </cell>
          <cell r="E141">
            <v>23.891999999999999</v>
          </cell>
          <cell r="F141">
            <v>3.74</v>
          </cell>
          <cell r="G141">
            <v>0.35200000000000004</v>
          </cell>
          <cell r="H141">
            <v>27.983999999999998</v>
          </cell>
        </row>
        <row r="142">
          <cell r="A142">
            <v>1799.05</v>
          </cell>
          <cell r="B142" t="str">
            <v>Precast concrete covers 20 cm thick</v>
          </cell>
          <cell r="C142" t="str">
            <v>sqm</v>
          </cell>
          <cell r="D142">
            <v>31</v>
          </cell>
          <cell r="E142">
            <v>31.13</v>
          </cell>
          <cell r="F142">
            <v>1.353</v>
          </cell>
          <cell r="G142">
            <v>0.46200000000000002</v>
          </cell>
          <cell r="H142">
            <v>32.945</v>
          </cell>
        </row>
        <row r="143">
          <cell r="A143">
            <v>1799.06</v>
          </cell>
          <cell r="B143" t="str">
            <v>Precast concrete stair steps for dykes ( See Technip STD-1400-23 3/3)</v>
          </cell>
          <cell r="C143" t="str">
            <v>lm</v>
          </cell>
          <cell r="D143">
            <v>25</v>
          </cell>
          <cell r="H143">
            <v>0</v>
          </cell>
        </row>
        <row r="144">
          <cell r="A144">
            <v>1799.07</v>
          </cell>
          <cell r="B144" t="str">
            <v>As item 1714.26 ditches lining 10 cm thk</v>
          </cell>
          <cell r="C144" t="str">
            <v>sqm</v>
          </cell>
          <cell r="D144">
            <v>39275</v>
          </cell>
          <cell r="H144">
            <v>0</v>
          </cell>
        </row>
        <row r="145">
          <cell r="A145">
            <v>1799.09</v>
          </cell>
          <cell r="B145" t="str">
            <v>Non-shrinking grout 50mm Epoxy Type</v>
          </cell>
          <cell r="C145" t="str">
            <v>sqm</v>
          </cell>
          <cell r="D145">
            <v>90</v>
          </cell>
          <cell r="E145">
            <v>688.50474000000008</v>
          </cell>
          <cell r="F145">
            <v>1.8864999999999998</v>
          </cell>
          <cell r="H145">
            <v>690.39124000000004</v>
          </cell>
        </row>
        <row r="146">
          <cell r="A146">
            <v>1799.1</v>
          </cell>
          <cell r="B146" t="str">
            <v>Non-shrinking grout &gt;50mm Epoxy Type</v>
          </cell>
          <cell r="C146" t="str">
            <v>cum</v>
          </cell>
          <cell r="D146">
            <v>16</v>
          </cell>
          <cell r="E146">
            <v>13770.094800000001</v>
          </cell>
          <cell r="F146">
            <v>37.729999999999997</v>
          </cell>
          <cell r="H146">
            <v>13807.8248</v>
          </cell>
        </row>
        <row r="147">
          <cell r="A147" t="str">
            <v>1799,10A</v>
          </cell>
          <cell r="B147" t="str">
            <v>Supply and installation of steel rails</v>
          </cell>
          <cell r="C147" t="str">
            <v>kg</v>
          </cell>
          <cell r="D147">
            <v>36541</v>
          </cell>
          <cell r="E147">
            <v>0.59253</v>
          </cell>
          <cell r="F147">
            <v>0.10385</v>
          </cell>
          <cell r="G147">
            <v>0.12874000000000002</v>
          </cell>
          <cell r="H147">
            <v>0.82512000000000008</v>
          </cell>
        </row>
        <row r="148">
          <cell r="A148">
            <v>1799.11</v>
          </cell>
          <cell r="B148" t="str">
            <v>Hydrants Basements</v>
          </cell>
          <cell r="C148" t="str">
            <v>u</v>
          </cell>
          <cell r="D148">
            <v>90</v>
          </cell>
          <cell r="H148">
            <v>0</v>
          </cell>
        </row>
        <row r="149">
          <cell r="A149">
            <v>1799.12</v>
          </cell>
          <cell r="B149" t="str">
            <v>Lance Monitor Basements</v>
          </cell>
          <cell r="C149" t="str">
            <v>u</v>
          </cell>
          <cell r="D149">
            <v>12</v>
          </cell>
          <cell r="H149">
            <v>0</v>
          </cell>
        </row>
        <row r="150">
          <cell r="A150">
            <v>1799.35</v>
          </cell>
          <cell r="B150" t="str">
            <v>Galvanized steel conduit 4" for electrical duct bank</v>
          </cell>
          <cell r="C150" t="str">
            <v>lm</v>
          </cell>
          <cell r="D150">
            <v>1634</v>
          </cell>
          <cell r="H150">
            <v>0</v>
          </cell>
        </row>
        <row r="151">
          <cell r="A151">
            <v>1799.41</v>
          </cell>
          <cell r="B151" t="str">
            <v>Precast concrete ditch according to ST 1400-19  sheet 3 of 3 detail 2 A</v>
          </cell>
          <cell r="C151" t="str">
            <v>lm</v>
          </cell>
          <cell r="D151">
            <v>690</v>
          </cell>
          <cell r="H151">
            <v>0</v>
          </cell>
        </row>
        <row r="152">
          <cell r="A152">
            <v>1799.44</v>
          </cell>
          <cell r="B152" t="str">
            <v>Precast reinforced concrete curb side ( ST 1400-20 det."1")</v>
          </cell>
          <cell r="C152" t="str">
            <v>lm</v>
          </cell>
          <cell r="D152">
            <v>1323</v>
          </cell>
          <cell r="H152">
            <v>0</v>
          </cell>
        </row>
        <row r="153">
          <cell r="A153">
            <v>1799.46</v>
          </cell>
          <cell r="B153" t="str">
            <v>Improved bond reinf.steel epoxy coated</v>
          </cell>
          <cell r="C153" t="str">
            <v>kg</v>
          </cell>
          <cell r="D153">
            <v>916296</v>
          </cell>
          <cell r="H153">
            <v>0</v>
          </cell>
        </row>
        <row r="154">
          <cell r="A154">
            <v>1799.48</v>
          </cell>
          <cell r="B154" t="str">
            <v>Concrete  Slab top levelling by cement mortar 2 ÷ 3 cm thick</v>
          </cell>
          <cell r="C154" t="str">
            <v>sqm</v>
          </cell>
          <cell r="D154">
            <v>1101</v>
          </cell>
          <cell r="H154">
            <v>0</v>
          </cell>
        </row>
        <row r="155">
          <cell r="A155">
            <v>1799.49</v>
          </cell>
          <cell r="B155" t="str">
            <v>Cellular Glass panel under bottom Tank 20 cm thick ( Two  layer )</v>
          </cell>
          <cell r="C155" t="str">
            <v>sqm</v>
          </cell>
          <cell r="D155">
            <v>2202</v>
          </cell>
          <cell r="H155">
            <v>0</v>
          </cell>
        </row>
        <row r="156">
          <cell r="A156">
            <v>1799.5</v>
          </cell>
          <cell r="B156" t="str">
            <v>Aerated Concrete Ring Curb 0,5 x 0,4 type Y - TONG or similar</v>
          </cell>
          <cell r="C156" t="str">
            <v>cum</v>
          </cell>
          <cell r="D156">
            <v>43</v>
          </cell>
          <cell r="H156">
            <v>0</v>
          </cell>
        </row>
        <row r="157">
          <cell r="A157">
            <v>1799.51</v>
          </cell>
          <cell r="B157" t="str">
            <v>Pit 1,51x1,51 to 2,5x2,5  lm depth max 5,0 lm</v>
          </cell>
          <cell r="C157" t="str">
            <v>cum</v>
          </cell>
          <cell r="D157">
            <v>350</v>
          </cell>
          <cell r="E157">
            <v>108.28125</v>
          </cell>
          <cell r="F157">
            <v>34.072499999999998</v>
          </cell>
          <cell r="G157">
            <v>12.32</v>
          </cell>
          <cell r="H157">
            <v>154.67375000000001</v>
          </cell>
        </row>
        <row r="158">
          <cell r="A158">
            <v>1799.52</v>
          </cell>
          <cell r="B158" t="str">
            <v>Pit 2,51x2,51 to 3,5x3,5  lm depth max 5,0  lm</v>
          </cell>
          <cell r="C158" t="str">
            <v>cum</v>
          </cell>
          <cell r="D158">
            <v>114</v>
          </cell>
          <cell r="E158">
            <v>97.453125</v>
          </cell>
          <cell r="F158">
            <v>30.665250000000004</v>
          </cell>
          <cell r="G158">
            <v>11.088000000000003</v>
          </cell>
          <cell r="H158">
            <v>139.20637500000001</v>
          </cell>
        </row>
        <row r="159">
          <cell r="A159">
            <v>1799.58</v>
          </cell>
          <cell r="B159" t="str">
            <v>Stainless steel 314 manufactured material</v>
          </cell>
          <cell r="C159" t="str">
            <v>kg</v>
          </cell>
          <cell r="D159">
            <v>978</v>
          </cell>
          <cell r="E159">
            <v>3.08</v>
          </cell>
          <cell r="H159">
            <v>3.08</v>
          </cell>
        </row>
        <row r="160">
          <cell r="A160">
            <v>1799.65</v>
          </cell>
          <cell r="B160" t="str">
            <v>Found. Concrete minimum 28N/mm2 ( ASTM C-150 TYPE V sulfate resistance)</v>
          </cell>
          <cell r="C160" t="str">
            <v>cum</v>
          </cell>
          <cell r="D160">
            <v>3037</v>
          </cell>
          <cell r="E160">
            <v>71.953199999999995</v>
          </cell>
          <cell r="F160">
            <v>3.4430000000000001</v>
          </cell>
          <cell r="G160">
            <v>4.01</v>
          </cell>
          <cell r="H160">
            <v>79.406199999999998</v>
          </cell>
        </row>
        <row r="161">
          <cell r="A161">
            <v>1799.66</v>
          </cell>
          <cell r="B161" t="str">
            <v>Elevat. Concrete minimum 28N/mm2 ( ASTM C-150 TYPE V sulfate resistance)</v>
          </cell>
          <cell r="C161" t="str">
            <v>cum</v>
          </cell>
          <cell r="D161">
            <v>4193</v>
          </cell>
          <cell r="E161">
            <v>71.953199999999995</v>
          </cell>
          <cell r="F161">
            <v>6.5780000000000012</v>
          </cell>
          <cell r="G161">
            <v>4.28</v>
          </cell>
          <cell r="H161">
            <v>82.811199999999999</v>
          </cell>
        </row>
        <row r="162">
          <cell r="A162">
            <v>1799.71</v>
          </cell>
          <cell r="B162" t="str">
            <v>Concrete elevations ( type 1 ) for Prilling Tower max elevation 100 lm</v>
          </cell>
          <cell r="C162" t="str">
            <v>cum</v>
          </cell>
          <cell r="D162">
            <v>3872</v>
          </cell>
          <cell r="E162">
            <v>57.42</v>
          </cell>
          <cell r="F162">
            <v>9.3674197334666669</v>
          </cell>
          <cell r="G162">
            <v>5.0846400000000003</v>
          </cell>
          <cell r="H162">
            <v>71.872059733466671</v>
          </cell>
        </row>
        <row r="163">
          <cell r="A163">
            <v>1799.72</v>
          </cell>
          <cell r="B163" t="str">
            <v>Special circular  type slip formworks for Prilling Tower</v>
          </cell>
          <cell r="C163" t="str">
            <v>sqm</v>
          </cell>
          <cell r="D163">
            <v>18337</v>
          </cell>
          <cell r="E163">
            <v>6.086850000000001</v>
          </cell>
          <cell r="F163">
            <v>2.1</v>
          </cell>
          <cell r="G163">
            <v>4.5</v>
          </cell>
          <cell r="H163">
            <v>12.686850000000002</v>
          </cell>
        </row>
        <row r="164">
          <cell r="A164">
            <v>1799.73</v>
          </cell>
          <cell r="B164" t="str">
            <v>Fixed Aluminium Louvres  for prilling tower</v>
          </cell>
          <cell r="C164" t="str">
            <v>sqm</v>
          </cell>
          <cell r="D164">
            <v>322</v>
          </cell>
          <cell r="E164">
            <v>44</v>
          </cell>
          <cell r="F164">
            <v>0.5</v>
          </cell>
          <cell r="G164">
            <v>0.08</v>
          </cell>
          <cell r="H164">
            <v>44.58</v>
          </cell>
        </row>
        <row r="165">
          <cell r="A165">
            <v>1799.74</v>
          </cell>
          <cell r="B165" t="str">
            <v>Adjustable Aluminium Louvres  for prilling tower</v>
          </cell>
          <cell r="C165" t="str">
            <v>sqm</v>
          </cell>
          <cell r="D165">
            <v>184</v>
          </cell>
          <cell r="E165">
            <v>44</v>
          </cell>
          <cell r="F165">
            <v>0.5</v>
          </cell>
          <cell r="G165">
            <v>0.08</v>
          </cell>
          <cell r="H165">
            <v>44.58</v>
          </cell>
        </row>
        <row r="166">
          <cell r="A166">
            <v>1799.75</v>
          </cell>
          <cell r="B166" t="str">
            <v>Protection paint on  elevated concrete structures epoxy resin ( inside prilling tower )</v>
          </cell>
          <cell r="C166" t="str">
            <v>sqm</v>
          </cell>
          <cell r="D166">
            <v>9810</v>
          </cell>
          <cell r="H166">
            <v>0</v>
          </cell>
        </row>
        <row r="167">
          <cell r="A167" t="str">
            <v>1799,10A</v>
          </cell>
          <cell r="B167" t="str">
            <v>Supply and installatiopn of steel rails</v>
          </cell>
          <cell r="C167" t="str">
            <v>kg</v>
          </cell>
          <cell r="D167">
            <v>66352</v>
          </cell>
          <cell r="E167">
            <v>0.59253</v>
          </cell>
          <cell r="F167">
            <v>0.10385</v>
          </cell>
          <cell r="G167">
            <v>0.12874000000000002</v>
          </cell>
          <cell r="H167">
            <v>0.82512000000000008</v>
          </cell>
        </row>
        <row r="168">
          <cell r="A168">
            <v>2000.001</v>
          </cell>
          <cell r="B168" t="str">
            <v>Hollow-block wall 20cm thk</v>
          </cell>
          <cell r="C168" t="str">
            <v>sqm</v>
          </cell>
          <cell r="D168">
            <v>4750</v>
          </cell>
          <cell r="E168">
            <v>4.93</v>
          </cell>
          <cell r="F168">
            <v>0.51</v>
          </cell>
          <cell r="G168">
            <v>0</v>
          </cell>
          <cell r="H168">
            <v>5.44</v>
          </cell>
        </row>
        <row r="169">
          <cell r="A169">
            <v>2000.0139999999999</v>
          </cell>
          <cell r="B169" t="str">
            <v>Concrete block rendering</v>
          </cell>
          <cell r="C169" t="str">
            <v>sqm</v>
          </cell>
          <cell r="D169">
            <v>4750</v>
          </cell>
          <cell r="H169">
            <v>0</v>
          </cell>
        </row>
        <row r="170">
          <cell r="A170">
            <v>2000.0150000000001</v>
          </cell>
          <cell r="B170" t="str">
            <v>Rough plaster</v>
          </cell>
          <cell r="C170" t="str">
            <v>sqm</v>
          </cell>
          <cell r="D170">
            <v>9499</v>
          </cell>
          <cell r="E170">
            <v>0.93</v>
          </cell>
          <cell r="F170">
            <v>0.36</v>
          </cell>
          <cell r="G170">
            <v>0.02</v>
          </cell>
          <cell r="H170">
            <v>1.31</v>
          </cell>
        </row>
        <row r="171">
          <cell r="A171">
            <v>2000.029</v>
          </cell>
          <cell r="B171" t="str">
            <v>Red gres skirting board</v>
          </cell>
          <cell r="C171" t="str">
            <v>lm</v>
          </cell>
          <cell r="D171">
            <v>3414</v>
          </cell>
          <cell r="H171">
            <v>0</v>
          </cell>
        </row>
        <row r="172">
          <cell r="A172">
            <v>2000.047</v>
          </cell>
          <cell r="B172" t="str">
            <v>Washable acrilic paint</v>
          </cell>
          <cell r="C172" t="str">
            <v>sqm</v>
          </cell>
          <cell r="D172">
            <v>4750</v>
          </cell>
          <cell r="E172">
            <v>1.5766666666666669</v>
          </cell>
          <cell r="F172">
            <v>1.0538550586666664</v>
          </cell>
          <cell r="H172">
            <v>2.6305217253333333</v>
          </cell>
        </row>
        <row r="173">
          <cell r="A173">
            <v>2000.078</v>
          </cell>
          <cell r="B173" t="str">
            <v>Steel manufactured material ( Gate, handrails, grating and fencing )</v>
          </cell>
          <cell r="C173" t="str">
            <v>kg</v>
          </cell>
          <cell r="D173">
            <v>13957</v>
          </cell>
          <cell r="E173">
            <v>0.59253</v>
          </cell>
          <cell r="F173">
            <v>0.10385</v>
          </cell>
          <cell r="G173">
            <v>0.12874000000000002</v>
          </cell>
          <cell r="H173">
            <v>0.82512000000000008</v>
          </cell>
        </row>
        <row r="174">
          <cell r="A174">
            <v>2000.117</v>
          </cell>
          <cell r="B174" t="str">
            <v>Waterproofing,membrane(1layer)</v>
          </cell>
          <cell r="C174" t="str">
            <v>sqm</v>
          </cell>
          <cell r="D174">
            <v>1597</v>
          </cell>
          <cell r="E174">
            <v>4.4000000000000004</v>
          </cell>
          <cell r="F174">
            <v>0.38500000000000001</v>
          </cell>
          <cell r="G174">
            <v>0.11</v>
          </cell>
          <cell r="H174">
            <v>4.8949999999999996</v>
          </cell>
        </row>
        <row r="175">
          <cell r="A175">
            <v>2000.502</v>
          </cell>
          <cell r="B175" t="str">
            <v>Electrical Substation ( N° 1 )</v>
          </cell>
          <cell r="C175" t="str">
            <v>cum</v>
          </cell>
          <cell r="D175">
            <v>3640</v>
          </cell>
        </row>
        <row r="176">
          <cell r="A176">
            <v>2000.5029999999999</v>
          </cell>
          <cell r="B176" t="str">
            <v>Offices conc.&amp; mason.inside steel Bldgs.</v>
          </cell>
          <cell r="C176" t="str">
            <v>cum</v>
          </cell>
          <cell r="D176">
            <v>1225</v>
          </cell>
        </row>
        <row r="177">
          <cell r="A177">
            <v>2000.5070000000001</v>
          </cell>
          <cell r="B177" t="str">
            <v>Administration Building</v>
          </cell>
          <cell r="C177" t="str">
            <v>cum</v>
          </cell>
          <cell r="D177">
            <v>10608</v>
          </cell>
        </row>
        <row r="178">
          <cell r="A178">
            <v>2000.5129999999999</v>
          </cell>
          <cell r="B178" t="str">
            <v>Main Substation ( N° 2 )</v>
          </cell>
          <cell r="C178" t="str">
            <v>cum</v>
          </cell>
          <cell r="D178">
            <v>5850</v>
          </cell>
        </row>
        <row r="179">
          <cell r="A179">
            <v>2000.518</v>
          </cell>
          <cell r="B179" t="str">
            <v>Control Room Blast Resistant type</v>
          </cell>
          <cell r="C179" t="str">
            <v>cum</v>
          </cell>
          <cell r="D179">
            <v>7200</v>
          </cell>
        </row>
        <row r="180">
          <cell r="A180">
            <v>2000.521</v>
          </cell>
          <cell r="B180" t="str">
            <v>Gate House</v>
          </cell>
          <cell r="C180" t="str">
            <v>cum</v>
          </cell>
          <cell r="D180">
            <v>262.5</v>
          </cell>
        </row>
        <row r="181">
          <cell r="A181">
            <v>2000.5260000000001</v>
          </cell>
          <cell r="B181" t="str">
            <v>Laboratory Building</v>
          </cell>
          <cell r="C181" t="str">
            <v>cum</v>
          </cell>
          <cell r="D181">
            <v>3528</v>
          </cell>
        </row>
        <row r="182">
          <cell r="A182">
            <v>2000.53</v>
          </cell>
          <cell r="B182" t="str">
            <v>Chemicals Warehouse (Lsp all included)</v>
          </cell>
          <cell r="C182" t="str">
            <v>cum</v>
          </cell>
          <cell r="D182">
            <v>12600</v>
          </cell>
        </row>
        <row r="183">
          <cell r="A183">
            <v>2000.5309999999999</v>
          </cell>
          <cell r="B183" t="str">
            <v>Localized Operator Cabins</v>
          </cell>
          <cell r="C183" t="str">
            <v>cum</v>
          </cell>
          <cell r="D183">
            <v>120</v>
          </cell>
        </row>
        <row r="184">
          <cell r="A184">
            <v>2000.5319999999999</v>
          </cell>
          <cell r="B184" t="str">
            <v>Fire Station Bldg.</v>
          </cell>
          <cell r="C184" t="str">
            <v>cum</v>
          </cell>
          <cell r="D184">
            <v>3150</v>
          </cell>
        </row>
        <row r="185">
          <cell r="A185">
            <v>2000.5329999999999</v>
          </cell>
          <cell r="B185" t="str">
            <v>Building  Area Substation</v>
          </cell>
          <cell r="C185" t="str">
            <v>cum</v>
          </cell>
          <cell r="D185">
            <v>390</v>
          </cell>
        </row>
        <row r="186">
          <cell r="B186" t="str">
            <v xml:space="preserve">TOTAL </v>
          </cell>
        </row>
      </sheetData>
      <sheetData sheetId="9">
        <row r="3">
          <cell r="B3">
            <v>1</v>
          </cell>
          <cell r="C3">
            <v>2</v>
          </cell>
          <cell r="D3">
            <v>3</v>
          </cell>
          <cell r="E3">
            <v>4</v>
          </cell>
          <cell r="F3">
            <v>5</v>
          </cell>
          <cell r="G3">
            <v>6</v>
          </cell>
          <cell r="H3">
            <v>7</v>
          </cell>
          <cell r="I3">
            <v>8</v>
          </cell>
        </row>
        <row r="4">
          <cell r="B4" t="str">
            <v>ITEM</v>
          </cell>
          <cell r="C4" t="str">
            <v>DESCRIPTION</v>
          </cell>
          <cell r="D4" t="str">
            <v>U.M.</v>
          </cell>
          <cell r="E4" t="str">
            <v>ALL PLANT
Q'TY</v>
          </cell>
          <cell r="F4" t="str">
            <v>UNIT PRICE</v>
          </cell>
        </row>
        <row r="5">
          <cell r="F5" t="str">
            <v>Material</v>
          </cell>
          <cell r="G5" t="str">
            <v>Labor</v>
          </cell>
          <cell r="H5" t="str">
            <v>Equip.</v>
          </cell>
          <cell r="I5" t="str">
            <v>Total</v>
          </cell>
        </row>
        <row r="6">
          <cell r="B6">
            <v>2</v>
          </cell>
          <cell r="C6" t="str">
            <v>EARTH DYKES AND TANK BASIN AREA</v>
          </cell>
        </row>
        <row r="7">
          <cell r="B7">
            <v>1420.01</v>
          </cell>
          <cell r="C7" t="str">
            <v>Surface levelling</v>
          </cell>
          <cell r="D7" t="str">
            <v>sqm</v>
          </cell>
          <cell r="E7">
            <v>10428</v>
          </cell>
          <cell r="G7">
            <v>7.0000000000000007E-2</v>
          </cell>
          <cell r="H7">
            <v>0.21</v>
          </cell>
          <cell r="I7">
            <v>0.28000000000000003</v>
          </cell>
        </row>
        <row r="8">
          <cell r="B8">
            <v>1420.02</v>
          </cell>
          <cell r="C8" t="str">
            <v>Surface compaction 90%</v>
          </cell>
          <cell r="D8" t="str">
            <v>sqm</v>
          </cell>
          <cell r="E8">
            <v>10428</v>
          </cell>
          <cell r="G8">
            <v>0.03</v>
          </cell>
          <cell r="H8">
            <v>0.48</v>
          </cell>
          <cell r="I8">
            <v>0.51</v>
          </cell>
        </row>
        <row r="9">
          <cell r="B9">
            <v>1420.03</v>
          </cell>
          <cell r="C9" t="str">
            <v>Surface compaction 95%</v>
          </cell>
          <cell r="D9" t="str">
            <v>sqm</v>
          </cell>
          <cell r="E9">
            <v>4390</v>
          </cell>
          <cell r="G9">
            <v>0.03</v>
          </cell>
          <cell r="H9">
            <v>0.73</v>
          </cell>
          <cell r="I9">
            <v>0.76</v>
          </cell>
        </row>
        <row r="10">
          <cell r="B10">
            <v>1440.3</v>
          </cell>
          <cell r="C10" t="str">
            <v>Soil sect.exc.by mach.up to 2m</v>
          </cell>
          <cell r="D10" t="str">
            <v>cum</v>
          </cell>
          <cell r="E10">
            <v>1429</v>
          </cell>
          <cell r="G10">
            <v>0.11</v>
          </cell>
          <cell r="H10">
            <v>1.42</v>
          </cell>
          <cell r="I10">
            <v>1.53</v>
          </cell>
        </row>
        <row r="11">
          <cell r="B11">
            <v>1440.44</v>
          </cell>
          <cell r="C11" t="str">
            <v>Materials from excav.transport</v>
          </cell>
          <cell r="D11" t="str">
            <v>cum</v>
          </cell>
          <cell r="E11">
            <v>1029</v>
          </cell>
          <cell r="G11">
            <v>0.1</v>
          </cell>
          <cell r="H11">
            <v>0.86</v>
          </cell>
          <cell r="I11">
            <v>0.96</v>
          </cell>
        </row>
        <row r="12">
          <cell r="B12">
            <v>1440.5</v>
          </cell>
          <cell r="C12" t="str">
            <v>Backfill w/ matl from exc.</v>
          </cell>
          <cell r="D12" t="str">
            <v>cum</v>
          </cell>
          <cell r="E12">
            <v>397</v>
          </cell>
          <cell r="G12">
            <v>0.52</v>
          </cell>
          <cell r="H12">
            <v>0.64</v>
          </cell>
          <cell r="I12">
            <v>1.1599999999999999</v>
          </cell>
        </row>
        <row r="13">
          <cell r="B13">
            <v>1450.03</v>
          </cell>
          <cell r="C13" t="str">
            <v>Embankment w/ matl by contr.</v>
          </cell>
          <cell r="D13" t="str">
            <v>cum</v>
          </cell>
          <cell r="E13">
            <v>659</v>
          </cell>
          <cell r="F13">
            <v>6.7</v>
          </cell>
          <cell r="G13">
            <v>0.18</v>
          </cell>
          <cell r="H13">
            <v>0.51</v>
          </cell>
          <cell r="I13">
            <v>7.39</v>
          </cell>
        </row>
        <row r="14">
          <cell r="B14">
            <v>1491.8</v>
          </cell>
          <cell r="C14" t="str">
            <v xml:space="preserve">Earth-dyke w/ matl supplied by Contractors </v>
          </cell>
          <cell r="D14" t="str">
            <v>cum</v>
          </cell>
          <cell r="E14">
            <v>6548</v>
          </cell>
          <cell r="F14">
            <v>6.7</v>
          </cell>
          <cell r="G14">
            <v>0.18</v>
          </cell>
          <cell r="H14">
            <v>0.51</v>
          </cell>
          <cell r="I14">
            <v>7.39</v>
          </cell>
        </row>
        <row r="15">
          <cell r="B15">
            <v>1491.1089999999999</v>
          </cell>
          <cell r="C15" t="str">
            <v>Dykes Finis.by concrete slab 10 cm thk.</v>
          </cell>
          <cell r="D15" t="str">
            <v>sqm</v>
          </cell>
          <cell r="E15">
            <v>5071</v>
          </cell>
          <cell r="F15">
            <v>11.87</v>
          </cell>
          <cell r="G15">
            <v>0.69</v>
          </cell>
          <cell r="H15">
            <v>0.37</v>
          </cell>
          <cell r="I15">
            <v>12.93</v>
          </cell>
        </row>
        <row r="16">
          <cell r="B16">
            <v>1713.14</v>
          </cell>
          <cell r="C16" t="str">
            <v>Construction joint</v>
          </cell>
          <cell r="D16" t="str">
            <v>lm</v>
          </cell>
          <cell r="E16">
            <v>317</v>
          </cell>
          <cell r="F16">
            <v>1.5</v>
          </cell>
          <cell r="G16">
            <v>2.61</v>
          </cell>
          <cell r="I16">
            <v>4.1100000000000003</v>
          </cell>
        </row>
        <row r="17">
          <cell r="B17">
            <v>1710.03</v>
          </cell>
          <cell r="C17" t="str">
            <v>Welded wire mesh</v>
          </cell>
          <cell r="D17" t="str">
            <v>kg</v>
          </cell>
          <cell r="E17">
            <v>15315</v>
          </cell>
          <cell r="F17">
            <v>0.66</v>
          </cell>
          <cell r="G17">
            <v>0.03</v>
          </cell>
          <cell r="I17">
            <v>0.69</v>
          </cell>
        </row>
        <row r="18">
          <cell r="B18">
            <v>1799.06</v>
          </cell>
          <cell r="C18" t="str">
            <v>Precast concrete stair steps for dykes
 ( See Technip STD-1400-23 3/3)</v>
          </cell>
          <cell r="D18" t="str">
            <v>lm</v>
          </cell>
          <cell r="E18">
            <v>25</v>
          </cell>
          <cell r="F18">
            <v>31.27</v>
          </cell>
          <cell r="G18">
            <v>4.01</v>
          </cell>
          <cell r="H18">
            <v>2.54</v>
          </cell>
          <cell r="I18">
            <v>37.82</v>
          </cell>
        </row>
        <row r="20">
          <cell r="C20" t="str">
            <v>Total Earth Dykes and Tank Basin Area</v>
          </cell>
          <cell r="D20" t="str">
            <v>cum</v>
          </cell>
          <cell r="E20">
            <v>6548</v>
          </cell>
          <cell r="I20">
            <v>0</v>
          </cell>
        </row>
        <row r="21">
          <cell r="B21">
            <v>3</v>
          </cell>
          <cell r="C21" t="str">
            <v>TANK PADS</v>
          </cell>
          <cell r="E21">
            <v>0</v>
          </cell>
        </row>
        <row r="22">
          <cell r="B22">
            <v>1420.03</v>
          </cell>
          <cell r="C22" t="str">
            <v>Surface compaction 95%</v>
          </cell>
          <cell r="D22" t="str">
            <v>sqm</v>
          </cell>
          <cell r="E22">
            <v>2185</v>
          </cell>
          <cell r="G22">
            <v>0.03</v>
          </cell>
          <cell r="H22">
            <v>0.73</v>
          </cell>
          <cell r="I22">
            <v>0.76</v>
          </cell>
        </row>
        <row r="23">
          <cell r="B23">
            <v>1440.1</v>
          </cell>
          <cell r="C23" t="str">
            <v>Soil sect.exc.by hand up to 2m</v>
          </cell>
          <cell r="D23" t="str">
            <v>cum</v>
          </cell>
          <cell r="E23">
            <v>124</v>
          </cell>
          <cell r="G23">
            <v>2.33</v>
          </cell>
          <cell r="I23">
            <v>2.33</v>
          </cell>
        </row>
        <row r="24">
          <cell r="B24">
            <v>1440.3</v>
          </cell>
          <cell r="C24" t="str">
            <v>Soil sect.exc.by mach.up to 2m</v>
          </cell>
          <cell r="D24" t="str">
            <v>cum</v>
          </cell>
          <cell r="E24">
            <v>2588</v>
          </cell>
          <cell r="G24">
            <v>0.11</v>
          </cell>
          <cell r="H24">
            <v>1.42</v>
          </cell>
          <cell r="I24">
            <v>1.53</v>
          </cell>
        </row>
        <row r="25">
          <cell r="B25">
            <v>1440.44</v>
          </cell>
          <cell r="C25" t="str">
            <v>Materials from excav.transport</v>
          </cell>
          <cell r="D25" t="str">
            <v>cum</v>
          </cell>
          <cell r="E25">
            <v>2046</v>
          </cell>
          <cell r="G25">
            <v>0.1</v>
          </cell>
          <cell r="H25">
            <v>0.86</v>
          </cell>
          <cell r="I25">
            <v>0.96</v>
          </cell>
        </row>
        <row r="26">
          <cell r="B26">
            <v>1440.5</v>
          </cell>
          <cell r="C26" t="str">
            <v>Backfill w/ matl from exc.</v>
          </cell>
          <cell r="D26" t="str">
            <v>cum</v>
          </cell>
          <cell r="E26">
            <v>666</v>
          </cell>
          <cell r="G26">
            <v>0.52</v>
          </cell>
          <cell r="H26">
            <v>0.64</v>
          </cell>
          <cell r="I26">
            <v>1.1599999999999999</v>
          </cell>
        </row>
        <row r="27">
          <cell r="B27">
            <v>1440.51</v>
          </cell>
          <cell r="C27" t="str">
            <v>Backfill w/ matl by contr.</v>
          </cell>
          <cell r="D27" t="str">
            <v>cum</v>
          </cell>
          <cell r="E27">
            <v>173</v>
          </cell>
          <cell r="F27">
            <v>5.93</v>
          </cell>
          <cell r="G27">
            <v>0.69</v>
          </cell>
          <cell r="H27">
            <v>0.64</v>
          </cell>
          <cell r="I27">
            <v>7.26</v>
          </cell>
        </row>
        <row r="28">
          <cell r="B28">
            <v>1713.03</v>
          </cell>
          <cell r="C28" t="str">
            <v>Polyethilene vapor barrier</v>
          </cell>
          <cell r="D28" t="str">
            <v>sqm</v>
          </cell>
          <cell r="E28">
            <v>2014</v>
          </cell>
          <cell r="F28">
            <v>0.37</v>
          </cell>
          <cell r="G28">
            <v>0.1</v>
          </cell>
          <cell r="I28">
            <v>0.47</v>
          </cell>
        </row>
        <row r="29">
          <cell r="B29">
            <v>1711.07</v>
          </cell>
          <cell r="C29" t="str">
            <v>Bitumen coat for foundation</v>
          </cell>
          <cell r="D29" t="str">
            <v>sqm</v>
          </cell>
          <cell r="E29">
            <v>254</v>
          </cell>
          <cell r="F29">
            <v>0.78</v>
          </cell>
          <cell r="G29">
            <v>0.34</v>
          </cell>
          <cell r="I29">
            <v>1.1200000000000001</v>
          </cell>
        </row>
        <row r="30">
          <cell r="B30">
            <v>1440.62</v>
          </cell>
          <cell r="C30" t="str">
            <v>Tank-pad.w/ matl from exc.</v>
          </cell>
          <cell r="D30" t="str">
            <v>cum</v>
          </cell>
          <cell r="E30">
            <v>69</v>
          </cell>
          <cell r="G30">
            <v>0.34</v>
          </cell>
          <cell r="H30">
            <v>0.52</v>
          </cell>
          <cell r="I30">
            <v>0.86</v>
          </cell>
        </row>
        <row r="31">
          <cell r="B31">
            <v>1440.63</v>
          </cell>
          <cell r="C31" t="str">
            <v>Tank-pad.w/ matl by contr.</v>
          </cell>
          <cell r="D31" t="str">
            <v>cum</v>
          </cell>
          <cell r="E31">
            <v>587</v>
          </cell>
          <cell r="F31">
            <v>6.7</v>
          </cell>
          <cell r="G31">
            <v>0.34</v>
          </cell>
          <cell r="H31">
            <v>0.52</v>
          </cell>
          <cell r="I31">
            <v>7.56</v>
          </cell>
        </row>
        <row r="32">
          <cell r="B32">
            <v>1491.04</v>
          </cell>
          <cell r="C32" t="str">
            <v>Top course pad tk 10 cm w/ crushed stone</v>
          </cell>
          <cell r="D32" t="str">
            <v>cum</v>
          </cell>
          <cell r="E32">
            <v>145</v>
          </cell>
          <cell r="F32">
            <v>21.3</v>
          </cell>
          <cell r="G32">
            <v>0.16</v>
          </cell>
          <cell r="H32">
            <v>0.48</v>
          </cell>
          <cell r="I32">
            <v>21.94</v>
          </cell>
        </row>
        <row r="33">
          <cell r="B33">
            <v>1711.01</v>
          </cell>
          <cell r="C33" t="str">
            <v>Lean concrete 5cm thk.</v>
          </cell>
          <cell r="D33" t="str">
            <v>sqm</v>
          </cell>
          <cell r="E33">
            <v>2014</v>
          </cell>
          <cell r="F33">
            <v>2.13</v>
          </cell>
          <cell r="G33">
            <v>0.52</v>
          </cell>
          <cell r="H33">
            <v>0.03</v>
          </cell>
          <cell r="I33">
            <v>2.68</v>
          </cell>
        </row>
        <row r="34">
          <cell r="B34">
            <v>1711.06</v>
          </cell>
          <cell r="C34" t="str">
            <v>Concrete for foundation</v>
          </cell>
          <cell r="D34" t="str">
            <v>cum</v>
          </cell>
          <cell r="E34">
            <v>1647</v>
          </cell>
          <cell r="F34">
            <v>51.17</v>
          </cell>
          <cell r="G34">
            <v>2.75</v>
          </cell>
          <cell r="H34">
            <v>3.65</v>
          </cell>
          <cell r="I34">
            <v>57.57</v>
          </cell>
        </row>
        <row r="35">
          <cell r="B35">
            <v>1712.01</v>
          </cell>
          <cell r="C35" t="str">
            <v>Concrete elev. up to 10m</v>
          </cell>
          <cell r="D35" t="str">
            <v>cum</v>
          </cell>
          <cell r="E35">
            <v>1083</v>
          </cell>
          <cell r="F35">
            <v>51.17</v>
          </cell>
          <cell r="G35">
            <v>4.12</v>
          </cell>
          <cell r="H35">
            <v>3.1</v>
          </cell>
          <cell r="I35">
            <v>58.39</v>
          </cell>
        </row>
        <row r="36">
          <cell r="B36">
            <v>1711.2</v>
          </cell>
          <cell r="C36" t="str">
            <v>Formwork foundation</v>
          </cell>
          <cell r="D36" t="str">
            <v>sqm</v>
          </cell>
          <cell r="E36">
            <v>340</v>
          </cell>
          <cell r="F36">
            <v>2.89</v>
          </cell>
          <cell r="G36">
            <v>1.72</v>
          </cell>
          <cell r="I36">
            <v>4.6100000000000003</v>
          </cell>
        </row>
        <row r="37">
          <cell r="B37">
            <v>1712.2</v>
          </cell>
          <cell r="C37" t="str">
            <v>Formwork elev. up to 10m</v>
          </cell>
          <cell r="D37" t="str">
            <v>sqm</v>
          </cell>
          <cell r="E37">
            <v>14881</v>
          </cell>
          <cell r="F37">
            <v>3.83</v>
          </cell>
          <cell r="G37">
            <v>2.2400000000000002</v>
          </cell>
          <cell r="I37">
            <v>6.07</v>
          </cell>
        </row>
        <row r="38">
          <cell r="B38">
            <v>1711.21</v>
          </cell>
          <cell r="C38" t="str">
            <v xml:space="preserve">Circular foundations formwork </v>
          </cell>
          <cell r="D38" t="str">
            <v>sqm</v>
          </cell>
          <cell r="E38">
            <v>429</v>
          </cell>
          <cell r="F38">
            <v>3.26</v>
          </cell>
          <cell r="G38">
            <v>2.75</v>
          </cell>
          <cell r="I38">
            <v>6.01</v>
          </cell>
        </row>
        <row r="39">
          <cell r="B39">
            <v>1710.02</v>
          </cell>
          <cell r="C39" t="str">
            <v>Improved bond reinf.steel</v>
          </cell>
          <cell r="D39" t="str">
            <v>kg</v>
          </cell>
          <cell r="E39">
            <v>228867</v>
          </cell>
          <cell r="F39">
            <v>0.36</v>
          </cell>
          <cell r="G39">
            <v>0.05</v>
          </cell>
          <cell r="H39">
            <v>0.04</v>
          </cell>
          <cell r="I39">
            <v>0.45</v>
          </cell>
        </row>
        <row r="40">
          <cell r="B40">
            <v>1799.48</v>
          </cell>
          <cell r="C40" t="str">
            <v>Concrete  Slab top levelling
 by cement mortar 2 ÷ 3 cm thick</v>
          </cell>
          <cell r="D40" t="str">
            <v>sqm</v>
          </cell>
          <cell r="E40">
            <v>1101</v>
          </cell>
          <cell r="F40">
            <v>6.93</v>
          </cell>
          <cell r="G40">
            <v>0.52</v>
          </cell>
          <cell r="I40">
            <v>7.45</v>
          </cell>
        </row>
        <row r="41">
          <cell r="B41">
            <v>1799.49</v>
          </cell>
          <cell r="C41" t="str">
            <v>Cellular Glass panel under bottom Tank
 20 cm thick ( Two  layer )</v>
          </cell>
          <cell r="D41" t="str">
            <v>sqm</v>
          </cell>
          <cell r="E41">
            <v>2202</v>
          </cell>
          <cell r="F41">
            <v>55.16</v>
          </cell>
          <cell r="G41">
            <v>3.78</v>
          </cell>
          <cell r="I41">
            <v>58.94</v>
          </cell>
        </row>
        <row r="42">
          <cell r="B42">
            <v>1799.5</v>
          </cell>
          <cell r="C42" t="str">
            <v>Aerated Concrete Ring Curb 0,5 x 0,4
 type Y - TONG or similar</v>
          </cell>
          <cell r="D42" t="str">
            <v>cum</v>
          </cell>
          <cell r="E42">
            <v>43</v>
          </cell>
          <cell r="F42">
            <v>116.73</v>
          </cell>
          <cell r="G42">
            <v>17.13</v>
          </cell>
          <cell r="H42">
            <v>9.65</v>
          </cell>
          <cell r="I42">
            <v>143.51</v>
          </cell>
        </row>
        <row r="43">
          <cell r="B43">
            <v>1710.07</v>
          </cell>
          <cell r="C43" t="str">
            <v>Anchor bolts weight up to 20Kg</v>
          </cell>
          <cell r="D43" t="str">
            <v>kg</v>
          </cell>
          <cell r="E43">
            <v>929</v>
          </cell>
          <cell r="F43">
            <v>3.83</v>
          </cell>
          <cell r="G43">
            <v>0.1</v>
          </cell>
          <cell r="I43">
            <v>3.93</v>
          </cell>
        </row>
        <row r="44">
          <cell r="B44">
            <v>1440.86</v>
          </cell>
          <cell r="C44" t="str">
            <v>Bituminous emulsion 1,5Kg/sqm</v>
          </cell>
          <cell r="D44" t="str">
            <v>sqm</v>
          </cell>
          <cell r="E44">
            <v>1552</v>
          </cell>
          <cell r="F44">
            <v>0.61</v>
          </cell>
          <cell r="G44">
            <v>0.03</v>
          </cell>
          <cell r="H44">
            <v>0.28999999999999998</v>
          </cell>
          <cell r="I44">
            <v>0.93</v>
          </cell>
        </row>
        <row r="45">
          <cell r="B45">
            <v>1440.87</v>
          </cell>
          <cell r="C45" t="str">
            <v>Tank-fndn: wear-carpet, 3cmthk</v>
          </cell>
          <cell r="D45" t="str">
            <v>sqm</v>
          </cell>
          <cell r="E45">
            <v>1552</v>
          </cell>
          <cell r="F45">
            <v>4.4000000000000004</v>
          </cell>
          <cell r="G45">
            <v>0.95</v>
          </cell>
          <cell r="H45">
            <v>0.23</v>
          </cell>
          <cell r="I45">
            <v>5.58</v>
          </cell>
        </row>
        <row r="47">
          <cell r="C47" t="str">
            <v>Total Tank Pads</v>
          </cell>
          <cell r="D47" t="str">
            <v>sqm</v>
          </cell>
          <cell r="E47">
            <v>2755</v>
          </cell>
        </row>
        <row r="48">
          <cell r="B48">
            <v>4</v>
          </cell>
          <cell r="C48" t="str">
            <v>CONCRETE PAVINGS</v>
          </cell>
          <cell r="E48">
            <v>0</v>
          </cell>
        </row>
        <row r="49">
          <cell r="B49">
            <v>1420.01</v>
          </cell>
          <cell r="C49" t="str">
            <v>Surface levelling</v>
          </cell>
          <cell r="D49" t="str">
            <v>sqm</v>
          </cell>
          <cell r="E49">
            <v>53230</v>
          </cell>
          <cell r="G49">
            <v>7.0000000000000007E-2</v>
          </cell>
          <cell r="H49">
            <v>0.21</v>
          </cell>
          <cell r="I49">
            <v>0.28000000000000003</v>
          </cell>
        </row>
        <row r="50">
          <cell r="B50">
            <v>1420.02</v>
          </cell>
          <cell r="C50" t="str">
            <v>Surface compaction 90%</v>
          </cell>
          <cell r="D50" t="str">
            <v>sqm</v>
          </cell>
          <cell r="E50">
            <v>53230</v>
          </cell>
          <cell r="G50">
            <v>0.03</v>
          </cell>
          <cell r="H50">
            <v>0.48</v>
          </cell>
          <cell r="I50">
            <v>0.51</v>
          </cell>
        </row>
        <row r="51">
          <cell r="B51">
            <v>1440.3</v>
          </cell>
          <cell r="C51" t="str">
            <v>Soil sect.exc.by mach.up to 2m</v>
          </cell>
          <cell r="D51" t="str">
            <v>cum</v>
          </cell>
          <cell r="E51">
            <v>16678</v>
          </cell>
          <cell r="G51">
            <v>0.11</v>
          </cell>
          <cell r="H51">
            <v>1.42</v>
          </cell>
          <cell r="I51">
            <v>1.53</v>
          </cell>
        </row>
        <row r="52">
          <cell r="B52">
            <v>1440.44</v>
          </cell>
          <cell r="C52" t="str">
            <v>Materials from excav.transport</v>
          </cell>
          <cell r="D52" t="str">
            <v>cum</v>
          </cell>
          <cell r="E52">
            <v>16678</v>
          </cell>
          <cell r="G52">
            <v>0.1</v>
          </cell>
          <cell r="H52">
            <v>0.86</v>
          </cell>
          <cell r="I52">
            <v>0.96</v>
          </cell>
        </row>
        <row r="53">
          <cell r="B53">
            <v>1713.01</v>
          </cell>
          <cell r="C53" t="str">
            <v>Floor sub-base</v>
          </cell>
          <cell r="D53" t="str">
            <v>cum</v>
          </cell>
          <cell r="E53">
            <v>12442</v>
          </cell>
          <cell r="F53">
            <v>21.3</v>
          </cell>
          <cell r="G53">
            <v>0.14000000000000001</v>
          </cell>
          <cell r="H53">
            <v>0.57999999999999996</v>
          </cell>
          <cell r="I53">
            <v>22.02</v>
          </cell>
        </row>
        <row r="54">
          <cell r="B54">
            <v>1713.03</v>
          </cell>
          <cell r="C54" t="str">
            <v>Polyethilene vapor barrier</v>
          </cell>
          <cell r="D54" t="str">
            <v>sqm</v>
          </cell>
          <cell r="E54">
            <v>53230</v>
          </cell>
          <cell r="F54">
            <v>0.37</v>
          </cell>
          <cell r="G54">
            <v>0.1</v>
          </cell>
          <cell r="I54">
            <v>0.47</v>
          </cell>
        </row>
        <row r="55">
          <cell r="B55">
            <v>1713.04</v>
          </cell>
          <cell r="C55" t="str">
            <v>Reinf.concrete paving thk 10cm</v>
          </cell>
          <cell r="D55" t="str">
            <v>sqm</v>
          </cell>
          <cell r="E55">
            <v>14931</v>
          </cell>
          <cell r="F55">
            <v>5.5</v>
          </cell>
          <cell r="G55">
            <v>0.69</v>
          </cell>
          <cell r="H55">
            <v>0.26</v>
          </cell>
          <cell r="I55">
            <v>6.45</v>
          </cell>
        </row>
        <row r="56">
          <cell r="B56">
            <v>1713.05</v>
          </cell>
          <cell r="C56" t="str">
            <v>Reinf.concrete paving thk 15cm</v>
          </cell>
          <cell r="D56" t="str">
            <v>sqm</v>
          </cell>
          <cell r="E56">
            <v>34719</v>
          </cell>
          <cell r="F56">
            <v>8.31</v>
          </cell>
          <cell r="G56">
            <v>1.03</v>
          </cell>
          <cell r="H56">
            <v>0.41</v>
          </cell>
          <cell r="I56">
            <v>9.75</v>
          </cell>
        </row>
        <row r="57">
          <cell r="B57">
            <v>1713.06</v>
          </cell>
          <cell r="C57" t="str">
            <v>Reinf.concrete paving thk 20cm</v>
          </cell>
          <cell r="D57" t="str">
            <v>sqm</v>
          </cell>
          <cell r="E57">
            <v>115</v>
          </cell>
          <cell r="F57">
            <v>11.13</v>
          </cell>
          <cell r="G57">
            <v>1.37</v>
          </cell>
          <cell r="H57">
            <v>0.54</v>
          </cell>
          <cell r="I57">
            <v>13.04</v>
          </cell>
        </row>
        <row r="58">
          <cell r="B58">
            <v>1710.03</v>
          </cell>
          <cell r="C58" t="str">
            <v>Welded wire mesh</v>
          </cell>
          <cell r="D58" t="str">
            <v>kg</v>
          </cell>
          <cell r="E58">
            <v>266297</v>
          </cell>
          <cell r="F58">
            <v>0.66</v>
          </cell>
          <cell r="G58">
            <v>0.03</v>
          </cell>
          <cell r="I58">
            <v>0.69</v>
          </cell>
        </row>
        <row r="59">
          <cell r="B59">
            <v>1440.81</v>
          </cell>
          <cell r="C59" t="str">
            <v>Sidewalk kerb</v>
          </cell>
          <cell r="D59" t="str">
            <v>lm</v>
          </cell>
          <cell r="E59">
            <v>3812</v>
          </cell>
          <cell r="F59">
            <v>7.39</v>
          </cell>
          <cell r="G59">
            <v>2.2999999999999998</v>
          </cell>
          <cell r="I59">
            <v>9.69</v>
          </cell>
        </row>
        <row r="60">
          <cell r="B60">
            <v>1440.82</v>
          </cell>
          <cell r="C60" t="str">
            <v>Sidewalk fndn w.matl from exc.</v>
          </cell>
          <cell r="D60" t="str">
            <v>cum</v>
          </cell>
          <cell r="E60">
            <v>693</v>
          </cell>
          <cell r="G60">
            <v>0.52</v>
          </cell>
          <cell r="H60">
            <v>0.64</v>
          </cell>
          <cell r="I60">
            <v>1.1599999999999999</v>
          </cell>
        </row>
        <row r="61">
          <cell r="B61">
            <v>1440.85</v>
          </cell>
          <cell r="C61" t="str">
            <v>Side-walk pav. 10cm thk</v>
          </cell>
          <cell r="D61" t="str">
            <v>sqm</v>
          </cell>
          <cell r="E61">
            <v>3467</v>
          </cell>
          <cell r="F61">
            <v>8.67</v>
          </cell>
          <cell r="G61">
            <v>0.69</v>
          </cell>
          <cell r="I61">
            <v>9.36</v>
          </cell>
        </row>
        <row r="62">
          <cell r="B62">
            <v>1713.08</v>
          </cell>
          <cell r="C62" t="str">
            <v>Reinf.concrete curb</v>
          </cell>
          <cell r="D62" t="str">
            <v>lm</v>
          </cell>
          <cell r="E62">
            <v>4164</v>
          </cell>
          <cell r="F62">
            <v>3.83</v>
          </cell>
          <cell r="G62">
            <v>0.96</v>
          </cell>
          <cell r="I62">
            <v>4.79</v>
          </cell>
        </row>
        <row r="63">
          <cell r="B63">
            <v>1713.13</v>
          </cell>
          <cell r="C63" t="str">
            <v>Cut joint ( control )</v>
          </cell>
          <cell r="D63" t="str">
            <v>lm</v>
          </cell>
          <cell r="E63">
            <v>8892</v>
          </cell>
          <cell r="F63">
            <v>0.56000000000000005</v>
          </cell>
          <cell r="G63">
            <v>1.03</v>
          </cell>
          <cell r="I63">
            <v>1.59</v>
          </cell>
        </row>
        <row r="64">
          <cell r="B64">
            <v>1713.14</v>
          </cell>
          <cell r="C64" t="str">
            <v>Construction joint</v>
          </cell>
          <cell r="D64" t="str">
            <v>lm</v>
          </cell>
          <cell r="E64">
            <v>8892</v>
          </cell>
          <cell r="F64">
            <v>1.5</v>
          </cell>
          <cell r="G64">
            <v>2.61</v>
          </cell>
          <cell r="I64">
            <v>4.1100000000000003</v>
          </cell>
        </row>
        <row r="65">
          <cell r="B65">
            <v>1713.15</v>
          </cell>
          <cell r="C65" t="str">
            <v>Isolation joint</v>
          </cell>
          <cell r="D65" t="str">
            <v>lm</v>
          </cell>
          <cell r="E65">
            <v>5324</v>
          </cell>
          <cell r="F65">
            <v>4.37</v>
          </cell>
          <cell r="G65">
            <v>1.03</v>
          </cell>
          <cell r="I65">
            <v>5.4</v>
          </cell>
        </row>
        <row r="66">
          <cell r="B66">
            <v>1713.16</v>
          </cell>
          <cell r="C66" t="str">
            <v>Expansion joint ( contraction )</v>
          </cell>
          <cell r="D66" t="str">
            <v>lm</v>
          </cell>
          <cell r="E66">
            <v>8892</v>
          </cell>
          <cell r="F66">
            <v>4.49</v>
          </cell>
          <cell r="G66">
            <v>2.58</v>
          </cell>
          <cell r="I66">
            <v>7.07</v>
          </cell>
        </row>
        <row r="67">
          <cell r="B67">
            <v>1761.01</v>
          </cell>
          <cell r="C67" t="str">
            <v>Acid-resistant lining w. tiles</v>
          </cell>
          <cell r="D67" t="str">
            <v>sqm</v>
          </cell>
          <cell r="E67">
            <v>173</v>
          </cell>
          <cell r="F67">
            <v>10.4</v>
          </cell>
          <cell r="G67">
            <v>0.1</v>
          </cell>
          <cell r="I67">
            <v>10.5</v>
          </cell>
        </row>
        <row r="68">
          <cell r="I68">
            <v>0</v>
          </cell>
        </row>
        <row r="69">
          <cell r="C69" t="str">
            <v>Total Concrete Pavings</v>
          </cell>
          <cell r="D69" t="str">
            <v>sqm</v>
          </cell>
          <cell r="E69">
            <v>53230</v>
          </cell>
        </row>
        <row r="70">
          <cell r="B70">
            <v>5</v>
          </cell>
          <cell r="C70" t="str">
            <v>SOIL  FINISHING</v>
          </cell>
          <cell r="E70">
            <v>0</v>
          </cell>
        </row>
        <row r="71">
          <cell r="B71">
            <v>1420.01</v>
          </cell>
          <cell r="C71" t="str">
            <v>Surface levelling</v>
          </cell>
          <cell r="D71" t="str">
            <v>sqm</v>
          </cell>
          <cell r="E71">
            <v>409805</v>
          </cell>
          <cell r="G71">
            <v>7.0000000000000007E-2</v>
          </cell>
          <cell r="H71">
            <v>0.21</v>
          </cell>
          <cell r="I71">
            <v>0.28000000000000003</v>
          </cell>
        </row>
        <row r="72">
          <cell r="B72">
            <v>1420.02</v>
          </cell>
          <cell r="C72" t="str">
            <v>Surface compaction 90%</v>
          </cell>
          <cell r="D72" t="str">
            <v>sqm</v>
          </cell>
          <cell r="E72">
            <v>409805</v>
          </cell>
          <cell r="G72">
            <v>0.03</v>
          </cell>
          <cell r="H72">
            <v>0.48</v>
          </cell>
          <cell r="I72">
            <v>0.51</v>
          </cell>
        </row>
        <row r="73">
          <cell r="B73">
            <v>1420.06</v>
          </cell>
          <cell r="C73" t="str">
            <v xml:space="preserve"> Vegetal soil surface lining</v>
          </cell>
          <cell r="D73" t="str">
            <v>cum</v>
          </cell>
          <cell r="E73">
            <v>1141</v>
          </cell>
          <cell r="G73">
            <v>0.02</v>
          </cell>
          <cell r="H73">
            <v>0.53</v>
          </cell>
          <cell r="I73">
            <v>0.55000000000000004</v>
          </cell>
        </row>
        <row r="74">
          <cell r="B74">
            <v>1440.3</v>
          </cell>
          <cell r="C74" t="str">
            <v>Soil sect.exc.by mach.up to 2m</v>
          </cell>
          <cell r="D74" t="str">
            <v>cum</v>
          </cell>
          <cell r="E74">
            <v>1141</v>
          </cell>
          <cell r="G74">
            <v>0.11</v>
          </cell>
          <cell r="H74">
            <v>1.42</v>
          </cell>
          <cell r="I74">
            <v>1.53</v>
          </cell>
        </row>
        <row r="75">
          <cell r="B75">
            <v>1440.44</v>
          </cell>
          <cell r="C75" t="str">
            <v>Materials from excav.transport</v>
          </cell>
          <cell r="D75" t="str">
            <v>cum</v>
          </cell>
          <cell r="E75">
            <v>1141</v>
          </cell>
          <cell r="G75">
            <v>0.1</v>
          </cell>
          <cell r="H75">
            <v>0.86</v>
          </cell>
          <cell r="I75">
            <v>0.96</v>
          </cell>
        </row>
        <row r="76">
          <cell r="B76">
            <v>1491.78</v>
          </cell>
          <cell r="C76" t="str">
            <v>Green area finishing including irrrigation
 system eqpt.</v>
          </cell>
          <cell r="D76" t="str">
            <v>sqm</v>
          </cell>
          <cell r="E76">
            <v>4566</v>
          </cell>
          <cell r="F76">
            <v>3.16</v>
          </cell>
          <cell r="G76">
            <v>0.42</v>
          </cell>
          <cell r="I76">
            <v>3.58</v>
          </cell>
        </row>
        <row r="77">
          <cell r="B77">
            <v>1420.05</v>
          </cell>
          <cell r="C77" t="str">
            <v>Crush.stone finish 10cm thk</v>
          </cell>
          <cell r="D77" t="str">
            <v>sqm</v>
          </cell>
          <cell r="E77">
            <v>15744</v>
          </cell>
          <cell r="F77">
            <v>2.2200000000000002</v>
          </cell>
          <cell r="G77">
            <v>0.14000000000000001</v>
          </cell>
          <cell r="H77">
            <v>0.34</v>
          </cell>
          <cell r="I77">
            <v>2.7</v>
          </cell>
        </row>
        <row r="78">
          <cell r="I78">
            <v>0</v>
          </cell>
        </row>
        <row r="79">
          <cell r="C79" t="str">
            <v>Total Soil Finishing</v>
          </cell>
          <cell r="D79" t="str">
            <v>sqm</v>
          </cell>
          <cell r="E79">
            <v>409805</v>
          </cell>
        </row>
        <row r="80">
          <cell r="B80">
            <v>6</v>
          </cell>
          <cell r="C80" t="str">
            <v>ROADS &amp; YARDS</v>
          </cell>
          <cell r="E80">
            <v>0</v>
          </cell>
        </row>
        <row r="81">
          <cell r="B81">
            <v>1420.01</v>
          </cell>
          <cell r="C81" t="str">
            <v>Surface levelling</v>
          </cell>
          <cell r="D81" t="str">
            <v>sqm</v>
          </cell>
          <cell r="E81">
            <v>58400</v>
          </cell>
          <cell r="G81">
            <v>7.0000000000000007E-2</v>
          </cell>
          <cell r="H81">
            <v>0.21</v>
          </cell>
          <cell r="I81">
            <v>0.28000000000000003</v>
          </cell>
        </row>
        <row r="82">
          <cell r="B82">
            <v>1420.03</v>
          </cell>
          <cell r="C82" t="str">
            <v>Surface compaction 95%</v>
          </cell>
          <cell r="D82" t="str">
            <v>sqm</v>
          </cell>
          <cell r="E82">
            <v>58400</v>
          </cell>
          <cell r="G82">
            <v>0.03</v>
          </cell>
          <cell r="H82">
            <v>0.73</v>
          </cell>
          <cell r="I82">
            <v>0.76</v>
          </cell>
        </row>
        <row r="83">
          <cell r="B83">
            <v>1440.3</v>
          </cell>
          <cell r="C83" t="str">
            <v>Soil sect.exc.by mach.up to 2m</v>
          </cell>
          <cell r="D83" t="str">
            <v>cum</v>
          </cell>
          <cell r="E83">
            <v>24528</v>
          </cell>
          <cell r="G83">
            <v>0.11</v>
          </cell>
          <cell r="H83">
            <v>1.42</v>
          </cell>
          <cell r="I83">
            <v>1.53</v>
          </cell>
        </row>
        <row r="84">
          <cell r="B84">
            <v>1440.44</v>
          </cell>
          <cell r="C84" t="str">
            <v>Materials from excav.transport</v>
          </cell>
          <cell r="D84" t="str">
            <v>cum</v>
          </cell>
          <cell r="E84">
            <v>24528</v>
          </cell>
          <cell r="G84">
            <v>0.1</v>
          </cell>
          <cell r="H84">
            <v>0.86</v>
          </cell>
          <cell r="I84">
            <v>0.96</v>
          </cell>
        </row>
        <row r="85">
          <cell r="B85">
            <v>1450.08</v>
          </cell>
          <cell r="C85" t="str">
            <v>Base-course w/ matl by contr.</v>
          </cell>
          <cell r="D85" t="str">
            <v>cum</v>
          </cell>
          <cell r="E85">
            <v>23360</v>
          </cell>
          <cell r="F85">
            <v>21.3</v>
          </cell>
          <cell r="G85">
            <v>0.16</v>
          </cell>
          <cell r="H85">
            <v>0.48</v>
          </cell>
          <cell r="I85">
            <v>21.94</v>
          </cell>
        </row>
        <row r="86">
          <cell r="B86">
            <v>1450.09</v>
          </cell>
          <cell r="C86" t="str">
            <v>Bituminous emulsion 1,5Kg/sqm</v>
          </cell>
          <cell r="D86" t="str">
            <v>sqm</v>
          </cell>
          <cell r="E86">
            <v>58400</v>
          </cell>
          <cell r="F86">
            <v>0.61</v>
          </cell>
          <cell r="G86">
            <v>0.03</v>
          </cell>
          <cell r="H86">
            <v>0.28999999999999998</v>
          </cell>
          <cell r="I86">
            <v>0.93</v>
          </cell>
        </row>
        <row r="87">
          <cell r="B87">
            <v>1450.1</v>
          </cell>
          <cell r="C87" t="str">
            <v>Binder 7cm thk.</v>
          </cell>
          <cell r="D87" t="str">
            <v>sqm</v>
          </cell>
          <cell r="E87">
            <v>56908</v>
          </cell>
          <cell r="F87">
            <v>7.38</v>
          </cell>
          <cell r="G87">
            <v>0.08</v>
          </cell>
          <cell r="H87">
            <v>0.21</v>
          </cell>
          <cell r="I87">
            <v>7.67</v>
          </cell>
        </row>
        <row r="88">
          <cell r="B88">
            <v>1450.12</v>
          </cell>
          <cell r="C88" t="str">
            <v>Bituminous emulsion 1,0Kg/sqm</v>
          </cell>
          <cell r="D88" t="str">
            <v>sqm</v>
          </cell>
          <cell r="E88">
            <v>58400</v>
          </cell>
          <cell r="F88">
            <v>0.42</v>
          </cell>
          <cell r="G88">
            <v>0.03</v>
          </cell>
          <cell r="H88">
            <v>0.28999999999999998</v>
          </cell>
          <cell r="I88">
            <v>0.74</v>
          </cell>
        </row>
        <row r="89">
          <cell r="B89">
            <v>1450.13</v>
          </cell>
          <cell r="C89" t="str">
            <v>Wearing course 3cm thk.</v>
          </cell>
          <cell r="D89" t="str">
            <v>sqm</v>
          </cell>
          <cell r="E89">
            <v>58400</v>
          </cell>
          <cell r="F89">
            <v>3.4</v>
          </cell>
          <cell r="G89">
            <v>0.04</v>
          </cell>
          <cell r="H89">
            <v>0.21</v>
          </cell>
          <cell r="I89">
            <v>3.65</v>
          </cell>
        </row>
        <row r="90">
          <cell r="B90">
            <v>1799.41</v>
          </cell>
          <cell r="C90" t="str">
            <v>Precast concrete ditch according to
 ST 1400-19  sheet 3 of 3 detail 2 A</v>
          </cell>
          <cell r="D90" t="str">
            <v>lm</v>
          </cell>
          <cell r="E90">
            <v>1800</v>
          </cell>
          <cell r="F90">
            <v>20.88</v>
          </cell>
          <cell r="G90">
            <v>5.65</v>
          </cell>
          <cell r="H90">
            <v>1.63</v>
          </cell>
          <cell r="I90">
            <v>28.16</v>
          </cell>
        </row>
        <row r="91">
          <cell r="B91">
            <v>1799.44</v>
          </cell>
          <cell r="C91" t="str">
            <v>Precast reinforced concrete curb side
 ( ST 1400-20 det."1")</v>
          </cell>
          <cell r="D91" t="str">
            <v>lm</v>
          </cell>
          <cell r="E91">
            <v>1800</v>
          </cell>
          <cell r="F91">
            <v>12</v>
          </cell>
          <cell r="G91">
            <v>2.04</v>
          </cell>
          <cell r="H91">
            <v>0.8</v>
          </cell>
          <cell r="I91">
            <v>14.84</v>
          </cell>
        </row>
        <row r="92">
          <cell r="B92">
            <v>1491.84</v>
          </cell>
          <cell r="C92" t="str">
            <v>Asphalt finish.for shoulders type heavy</v>
          </cell>
          <cell r="D92" t="str">
            <v>sqm</v>
          </cell>
          <cell r="E92">
            <v>1491</v>
          </cell>
          <cell r="F92">
            <v>5.37</v>
          </cell>
          <cell r="G92">
            <v>0.06</v>
          </cell>
          <cell r="H92">
            <v>0.21</v>
          </cell>
          <cell r="I92">
            <v>5.64</v>
          </cell>
        </row>
        <row r="93">
          <cell r="E93">
            <v>0</v>
          </cell>
          <cell r="I93">
            <v>0</v>
          </cell>
        </row>
        <row r="94">
          <cell r="C94" t="str">
            <v>Total  Roads &amp; Yards</v>
          </cell>
          <cell r="D94" t="str">
            <v>sqm</v>
          </cell>
          <cell r="E94">
            <v>81098</v>
          </cell>
        </row>
        <row r="95">
          <cell r="B95">
            <v>7</v>
          </cell>
          <cell r="C95" t="str">
            <v>FENCING &amp; GATES</v>
          </cell>
          <cell r="E95">
            <v>0</v>
          </cell>
        </row>
        <row r="96">
          <cell r="B96">
            <v>1420.07</v>
          </cell>
          <cell r="C96" t="str">
            <v>Transformers galvanized fence</v>
          </cell>
          <cell r="D96" t="str">
            <v>lm</v>
          </cell>
          <cell r="E96">
            <v>130</v>
          </cell>
          <cell r="F96">
            <v>15.31</v>
          </cell>
          <cell r="G96">
            <v>3.43</v>
          </cell>
          <cell r="H96">
            <v>0.92</v>
          </cell>
          <cell r="I96">
            <v>19.66</v>
          </cell>
        </row>
        <row r="97">
          <cell r="B97">
            <v>1420.08</v>
          </cell>
          <cell r="C97" t="str">
            <v>Property galvanized fence</v>
          </cell>
          <cell r="D97" t="str">
            <v>lm</v>
          </cell>
          <cell r="E97">
            <v>3082</v>
          </cell>
          <cell r="F97">
            <v>15.31</v>
          </cell>
          <cell r="G97">
            <v>3.43</v>
          </cell>
          <cell r="H97">
            <v>0.92</v>
          </cell>
          <cell r="I97">
            <v>19.66</v>
          </cell>
        </row>
        <row r="98">
          <cell r="B98">
            <v>1420.1</v>
          </cell>
          <cell r="C98" t="str">
            <v>Galvanized steel gate</v>
          </cell>
          <cell r="D98" t="str">
            <v>u</v>
          </cell>
          <cell r="E98">
            <v>3</v>
          </cell>
          <cell r="F98">
            <v>2423.38</v>
          </cell>
          <cell r="G98">
            <v>303.79000000000002</v>
          </cell>
          <cell r="H98">
            <v>85.83</v>
          </cell>
          <cell r="I98">
            <v>2813</v>
          </cell>
        </row>
        <row r="99">
          <cell r="B99">
            <v>1420.11</v>
          </cell>
          <cell r="C99" t="str">
            <v>Pedestrian gate</v>
          </cell>
          <cell r="D99" t="str">
            <v>u</v>
          </cell>
          <cell r="E99">
            <v>3</v>
          </cell>
          <cell r="F99">
            <v>43.57</v>
          </cell>
          <cell r="G99">
            <v>29.17</v>
          </cell>
          <cell r="H99">
            <v>4.0199999999999996</v>
          </cell>
          <cell r="I99">
            <v>76.760000000000005</v>
          </cell>
        </row>
        <row r="100">
          <cell r="B100">
            <v>1420.12</v>
          </cell>
          <cell r="C100" t="str">
            <v>Motorized barrier</v>
          </cell>
          <cell r="D100" t="str">
            <v>u</v>
          </cell>
          <cell r="E100">
            <v>1</v>
          </cell>
          <cell r="F100">
            <v>364</v>
          </cell>
          <cell r="G100">
            <v>5.15</v>
          </cell>
          <cell r="I100">
            <v>369.15</v>
          </cell>
        </row>
        <row r="101">
          <cell r="I101">
            <v>0</v>
          </cell>
        </row>
        <row r="102">
          <cell r="C102" t="str">
            <v>Total  Fencing &amp; Gates</v>
          </cell>
          <cell r="D102" t="str">
            <v>lm</v>
          </cell>
          <cell r="E102">
            <v>3212</v>
          </cell>
        </row>
        <row r="103">
          <cell r="B103">
            <v>8</v>
          </cell>
          <cell r="C103" t="str">
            <v>PILING</v>
          </cell>
          <cell r="E103">
            <v>0</v>
          </cell>
        </row>
        <row r="104">
          <cell r="B104" t="str">
            <v>1430.30</v>
          </cell>
          <cell r="C104" t="str">
            <v xml:space="preserve"> Integrety Test  by sonic method 
 for prestressed/precast  concrete piles</v>
          </cell>
          <cell r="D104" t="str">
            <v>u</v>
          </cell>
          <cell r="E104">
            <v>3800</v>
          </cell>
          <cell r="G104">
            <v>90</v>
          </cell>
          <cell r="H104">
            <v>420</v>
          </cell>
          <cell r="I104">
            <v>510</v>
          </cell>
        </row>
        <row r="105">
          <cell r="B105">
            <v>1430.28</v>
          </cell>
          <cell r="C105" t="str">
            <v>Supply and install. of hollow circular prestressed
 precast concrete piles diam. 60 cm
 H=40 (125 tons)</v>
          </cell>
          <cell r="D105" t="str">
            <v>lm</v>
          </cell>
          <cell r="E105">
            <v>282473</v>
          </cell>
          <cell r="F105">
            <v>50.62</v>
          </cell>
          <cell r="G105">
            <v>1.72</v>
          </cell>
          <cell r="H105">
            <v>5.5</v>
          </cell>
          <cell r="I105">
            <v>57.84</v>
          </cell>
        </row>
        <row r="106">
          <cell r="B106">
            <v>1430.29</v>
          </cell>
          <cell r="C106" t="str">
            <v>Supply and install. of hollow circular prestressed
 precast concrete piles diam. 80 cm
 H=40 ( 165 tons )</v>
          </cell>
          <cell r="D106" t="str">
            <v>lm</v>
          </cell>
          <cell r="E106">
            <v>21527</v>
          </cell>
          <cell r="F106">
            <v>80.94</v>
          </cell>
          <cell r="G106">
            <v>1.72</v>
          </cell>
          <cell r="H106">
            <v>6.6</v>
          </cell>
          <cell r="I106">
            <v>89.26</v>
          </cell>
        </row>
        <row r="107">
          <cell r="B107">
            <v>1430.31</v>
          </cell>
          <cell r="C107" t="str">
            <v>Proof load compression test on working piles
  (1.5 working load )</v>
          </cell>
          <cell r="D107" t="str">
            <v>u</v>
          </cell>
          <cell r="E107">
            <v>136</v>
          </cell>
          <cell r="F107">
            <v>0</v>
          </cell>
          <cell r="G107">
            <v>1200</v>
          </cell>
          <cell r="H107">
            <v>2100</v>
          </cell>
          <cell r="I107">
            <v>3300</v>
          </cell>
        </row>
        <row r="108">
          <cell r="B108">
            <v>1430.32</v>
          </cell>
          <cell r="C108" t="str">
            <v>Preliminary compression test</v>
          </cell>
          <cell r="D108" t="str">
            <v>u</v>
          </cell>
          <cell r="E108">
            <v>3</v>
          </cell>
          <cell r="G108">
            <v>1700</v>
          </cell>
          <cell r="H108">
            <v>3900</v>
          </cell>
          <cell r="I108">
            <v>5600</v>
          </cell>
        </row>
        <row r="109">
          <cell r="B109">
            <v>1430.33</v>
          </cell>
          <cell r="C109" t="str">
            <v>Lateral load piles test</v>
          </cell>
          <cell r="D109" t="str">
            <v>u</v>
          </cell>
          <cell r="E109">
            <v>3</v>
          </cell>
          <cell r="G109">
            <v>700</v>
          </cell>
          <cell r="H109">
            <v>1000</v>
          </cell>
          <cell r="I109">
            <v>1700</v>
          </cell>
        </row>
        <row r="110">
          <cell r="B110">
            <v>1430.04</v>
          </cell>
          <cell r="C110" t="str">
            <v>Tension test</v>
          </cell>
          <cell r="D110" t="str">
            <v>u.</v>
          </cell>
          <cell r="E110">
            <v>5</v>
          </cell>
          <cell r="G110">
            <v>700</v>
          </cell>
          <cell r="H110">
            <v>1000</v>
          </cell>
          <cell r="I110">
            <v>1700</v>
          </cell>
        </row>
        <row r="111">
          <cell r="I111">
            <v>0</v>
          </cell>
        </row>
        <row r="112">
          <cell r="C112" t="str">
            <v>Total  Piling</v>
          </cell>
          <cell r="D112" t="str">
            <v>lm</v>
          </cell>
          <cell r="E112">
            <v>338990</v>
          </cell>
        </row>
        <row r="113">
          <cell r="B113">
            <v>9</v>
          </cell>
          <cell r="C113" t="str">
            <v>FOUNDATIONS CONCRETE</v>
          </cell>
          <cell r="E113">
            <v>0</v>
          </cell>
        </row>
        <row r="114">
          <cell r="B114">
            <v>1440.1</v>
          </cell>
          <cell r="C114" t="str">
            <v>Soil sect.exc.by hand up to 2m</v>
          </cell>
          <cell r="D114" t="str">
            <v>cum</v>
          </cell>
          <cell r="E114">
            <v>6159</v>
          </cell>
          <cell r="G114">
            <v>2.33</v>
          </cell>
          <cell r="I114">
            <v>2.33</v>
          </cell>
        </row>
        <row r="115">
          <cell r="B115">
            <v>1440.11</v>
          </cell>
          <cell r="C115" t="str">
            <v>Sect.exc.hand from 2to4m depth</v>
          </cell>
          <cell r="D115" t="str">
            <v>cum</v>
          </cell>
          <cell r="E115">
            <v>568</v>
          </cell>
          <cell r="F115">
            <v>2.34</v>
          </cell>
          <cell r="G115">
            <v>2.48</v>
          </cell>
          <cell r="H115">
            <v>7.0000000000000007E-2</v>
          </cell>
          <cell r="I115">
            <v>4.8899999999999997</v>
          </cell>
        </row>
        <row r="116">
          <cell r="B116">
            <v>1440.3</v>
          </cell>
          <cell r="C116" t="str">
            <v>Soil sect.exc.by mach.up to 2m</v>
          </cell>
          <cell r="D116" t="str">
            <v>cum</v>
          </cell>
          <cell r="E116">
            <v>53649</v>
          </cell>
          <cell r="G116">
            <v>0.11</v>
          </cell>
          <cell r="H116">
            <v>1.42</v>
          </cell>
          <cell r="I116">
            <v>1.53</v>
          </cell>
        </row>
        <row r="117">
          <cell r="B117">
            <v>1440.31</v>
          </cell>
          <cell r="C117" t="str">
            <v>Sect.exc.mach.from 2to4m depth</v>
          </cell>
          <cell r="D117" t="str">
            <v>cum</v>
          </cell>
          <cell r="E117">
            <v>4485</v>
          </cell>
          <cell r="F117">
            <v>2.34</v>
          </cell>
          <cell r="G117">
            <v>1.21</v>
          </cell>
          <cell r="H117">
            <v>1.89</v>
          </cell>
          <cell r="I117">
            <v>5.44</v>
          </cell>
        </row>
        <row r="118">
          <cell r="B118">
            <v>1713.03</v>
          </cell>
          <cell r="C118" t="str">
            <v>Polyethilene vapor barrier</v>
          </cell>
          <cell r="D118" t="str">
            <v>sqm</v>
          </cell>
          <cell r="E118">
            <v>18408</v>
          </cell>
          <cell r="F118">
            <v>0.37</v>
          </cell>
          <cell r="G118">
            <v>0.1</v>
          </cell>
          <cell r="I118">
            <v>0.47</v>
          </cell>
        </row>
        <row r="119">
          <cell r="B119">
            <v>1711.07</v>
          </cell>
          <cell r="C119" t="str">
            <v>Bitumen coat for foundation</v>
          </cell>
          <cell r="D119" t="str">
            <v>sqm</v>
          </cell>
          <cell r="E119">
            <v>34209</v>
          </cell>
          <cell r="F119">
            <v>0.78</v>
          </cell>
          <cell r="G119">
            <v>0.34</v>
          </cell>
          <cell r="I119">
            <v>1.1200000000000001</v>
          </cell>
        </row>
        <row r="120">
          <cell r="B120">
            <v>1440.44</v>
          </cell>
          <cell r="C120" t="str">
            <v>Materials from excav.transport</v>
          </cell>
          <cell r="D120" t="str">
            <v>cum</v>
          </cell>
          <cell r="E120">
            <v>16539</v>
          </cell>
          <cell r="G120">
            <v>0.1</v>
          </cell>
          <cell r="H120">
            <v>0.86</v>
          </cell>
          <cell r="I120">
            <v>0.96</v>
          </cell>
        </row>
        <row r="121">
          <cell r="B121">
            <v>1440.5</v>
          </cell>
          <cell r="C121" t="str">
            <v>Backfill w/ matl from exc.</v>
          </cell>
          <cell r="D121" t="str">
            <v>cum</v>
          </cell>
          <cell r="E121">
            <v>48319</v>
          </cell>
          <cell r="G121">
            <v>0.52</v>
          </cell>
          <cell r="H121">
            <v>0.64</v>
          </cell>
          <cell r="I121">
            <v>1.1599999999999999</v>
          </cell>
        </row>
        <row r="122">
          <cell r="B122">
            <v>1711.01</v>
          </cell>
          <cell r="C122" t="str">
            <v>Lean concrete 5cm thk.</v>
          </cell>
          <cell r="D122" t="str">
            <v>sqm</v>
          </cell>
          <cell r="E122">
            <v>18551</v>
          </cell>
          <cell r="F122">
            <v>2.13</v>
          </cell>
          <cell r="G122">
            <v>0.52</v>
          </cell>
          <cell r="H122">
            <v>0.03</v>
          </cell>
          <cell r="I122">
            <v>2.68</v>
          </cell>
        </row>
        <row r="123">
          <cell r="B123">
            <v>1711.06</v>
          </cell>
          <cell r="C123" t="str">
            <v>Concrete for foundation</v>
          </cell>
          <cell r="D123" t="str">
            <v>cum</v>
          </cell>
          <cell r="E123">
            <v>14253</v>
          </cell>
          <cell r="F123">
            <v>51.17</v>
          </cell>
          <cell r="G123">
            <v>2.75</v>
          </cell>
          <cell r="H123">
            <v>3.65</v>
          </cell>
          <cell r="I123">
            <v>57.57</v>
          </cell>
        </row>
        <row r="124">
          <cell r="B124">
            <v>1712.01</v>
          </cell>
          <cell r="C124" t="str">
            <v>Concrete elev. up to 10m</v>
          </cell>
          <cell r="D124" t="str">
            <v>cum</v>
          </cell>
          <cell r="E124">
            <v>476</v>
          </cell>
          <cell r="F124">
            <v>51.17</v>
          </cell>
          <cell r="G124">
            <v>4.12</v>
          </cell>
          <cell r="H124">
            <v>3.1</v>
          </cell>
          <cell r="I124">
            <v>58.39</v>
          </cell>
        </row>
        <row r="125">
          <cell r="B125">
            <v>1713.07</v>
          </cell>
          <cell r="C125" t="str">
            <v>Fndn above or under paving</v>
          </cell>
          <cell r="D125" t="str">
            <v>cum</v>
          </cell>
          <cell r="E125">
            <v>57</v>
          </cell>
          <cell r="F125">
            <v>67.42</v>
          </cell>
          <cell r="G125">
            <v>10.199999999999999</v>
          </cell>
          <cell r="H125">
            <v>3.72</v>
          </cell>
          <cell r="I125">
            <v>81.34</v>
          </cell>
        </row>
        <row r="126">
          <cell r="B126">
            <v>1711.09</v>
          </cell>
          <cell r="C126" t="str">
            <v>Vertical ladder foundation</v>
          </cell>
          <cell r="D126" t="str">
            <v>u</v>
          </cell>
          <cell r="E126">
            <v>26</v>
          </cell>
          <cell r="F126">
            <v>31.61</v>
          </cell>
          <cell r="G126">
            <v>6.34</v>
          </cell>
          <cell r="H126">
            <v>3</v>
          </cell>
          <cell r="I126">
            <v>40.950000000000003</v>
          </cell>
        </row>
        <row r="127">
          <cell r="B127">
            <v>1711.1</v>
          </cell>
          <cell r="C127" t="str">
            <v>Stairs foundation</v>
          </cell>
          <cell r="D127" t="str">
            <v>u</v>
          </cell>
          <cell r="E127">
            <v>11</v>
          </cell>
          <cell r="F127">
            <v>18.97</v>
          </cell>
          <cell r="G127">
            <v>3.8</v>
          </cell>
          <cell r="H127">
            <v>1.8</v>
          </cell>
          <cell r="I127">
            <v>24.57</v>
          </cell>
        </row>
        <row r="128">
          <cell r="B128">
            <v>1711.11</v>
          </cell>
          <cell r="C128" t="str">
            <v>Small size fndn (up to 0,2 cu.m)</v>
          </cell>
          <cell r="D128" t="str">
            <v>u</v>
          </cell>
          <cell r="E128">
            <v>27</v>
          </cell>
          <cell r="F128">
            <v>12.64</v>
          </cell>
          <cell r="G128">
            <v>2.5299999999999998</v>
          </cell>
          <cell r="H128">
            <v>1.2</v>
          </cell>
          <cell r="I128">
            <v>16.37</v>
          </cell>
        </row>
        <row r="129">
          <cell r="B129">
            <v>1711.2</v>
          </cell>
          <cell r="C129" t="str">
            <v>Formwork foundation</v>
          </cell>
          <cell r="D129" t="str">
            <v>sqm</v>
          </cell>
          <cell r="E129">
            <v>25973</v>
          </cell>
          <cell r="F129">
            <v>2.89</v>
          </cell>
          <cell r="G129">
            <v>1.72</v>
          </cell>
          <cell r="I129">
            <v>4.6100000000000003</v>
          </cell>
        </row>
        <row r="130">
          <cell r="B130">
            <v>1712.2</v>
          </cell>
          <cell r="C130" t="str">
            <v>Formwork elev. up to 10m</v>
          </cell>
          <cell r="D130" t="str">
            <v>sqm</v>
          </cell>
          <cell r="E130">
            <v>2372</v>
          </cell>
          <cell r="F130">
            <v>3.83</v>
          </cell>
          <cell r="G130">
            <v>2.2400000000000002</v>
          </cell>
          <cell r="I130">
            <v>6.07</v>
          </cell>
        </row>
        <row r="131">
          <cell r="B131">
            <v>1711.21</v>
          </cell>
          <cell r="C131" t="str">
            <v xml:space="preserve">Circular foundations formwork </v>
          </cell>
          <cell r="D131" t="str">
            <v>sqm</v>
          </cell>
          <cell r="E131">
            <v>23</v>
          </cell>
          <cell r="F131">
            <v>3.26</v>
          </cell>
          <cell r="G131">
            <v>2.75</v>
          </cell>
          <cell r="I131">
            <v>6.01</v>
          </cell>
        </row>
        <row r="132">
          <cell r="B132">
            <v>1710.02</v>
          </cell>
          <cell r="C132" t="str">
            <v>Improved bond reinf.steel</v>
          </cell>
          <cell r="D132" t="str">
            <v>kg</v>
          </cell>
          <cell r="E132">
            <v>1775928</v>
          </cell>
          <cell r="F132">
            <v>0.36</v>
          </cell>
          <cell r="G132">
            <v>0.05</v>
          </cell>
          <cell r="H132">
            <v>0.04</v>
          </cell>
          <cell r="I132">
            <v>0.45</v>
          </cell>
        </row>
        <row r="133">
          <cell r="B133">
            <v>1710.21</v>
          </cell>
          <cell r="C133" t="str">
            <v>Grout 25mm thk.</v>
          </cell>
          <cell r="D133" t="str">
            <v>sqm</v>
          </cell>
          <cell r="E133">
            <v>2236</v>
          </cell>
          <cell r="F133">
            <v>6.7</v>
          </cell>
          <cell r="G133">
            <v>0.52</v>
          </cell>
          <cell r="I133">
            <v>7.22</v>
          </cell>
        </row>
        <row r="134">
          <cell r="B134">
            <v>1710.23</v>
          </cell>
          <cell r="C134" t="str">
            <v>Grout &gt;50mm thk.</v>
          </cell>
          <cell r="D134" t="str">
            <v>cum</v>
          </cell>
          <cell r="E134">
            <v>47</v>
          </cell>
          <cell r="F134">
            <v>191.78</v>
          </cell>
          <cell r="G134">
            <v>25.74</v>
          </cell>
          <cell r="I134">
            <v>217.52</v>
          </cell>
        </row>
        <row r="135">
          <cell r="B135">
            <v>1799.09</v>
          </cell>
          <cell r="C135" t="str">
            <v>Non-shrinking grout 50mm Epoxy Type</v>
          </cell>
          <cell r="D135" t="str">
            <v>sqm</v>
          </cell>
          <cell r="E135">
            <v>90</v>
          </cell>
          <cell r="F135">
            <v>91.98</v>
          </cell>
          <cell r="G135">
            <v>0.74</v>
          </cell>
          <cell r="I135">
            <v>92.72</v>
          </cell>
        </row>
        <row r="136">
          <cell r="B136">
            <v>1710.24</v>
          </cell>
          <cell r="C136" t="str">
            <v>Non-shrinking grout 25mm</v>
          </cell>
          <cell r="D136" t="str">
            <v>sqm</v>
          </cell>
          <cell r="E136">
            <v>28</v>
          </cell>
          <cell r="F136">
            <v>45.99</v>
          </cell>
          <cell r="G136">
            <v>0.52</v>
          </cell>
          <cell r="I136">
            <v>46.51</v>
          </cell>
        </row>
        <row r="137">
          <cell r="B137">
            <v>1710.25</v>
          </cell>
          <cell r="C137" t="str">
            <v>Non-shrinking grout 50mm</v>
          </cell>
          <cell r="D137" t="str">
            <v>sqm</v>
          </cell>
          <cell r="E137">
            <v>75</v>
          </cell>
          <cell r="F137">
            <v>91.98</v>
          </cell>
          <cell r="G137">
            <v>0.79</v>
          </cell>
          <cell r="I137">
            <v>92.77</v>
          </cell>
        </row>
        <row r="138">
          <cell r="B138">
            <v>1710.26</v>
          </cell>
          <cell r="C138" t="str">
            <v>Non-shrinking grout &gt;50mm</v>
          </cell>
          <cell r="D138" t="str">
            <v>cum</v>
          </cell>
          <cell r="E138">
            <v>2</v>
          </cell>
          <cell r="F138">
            <v>1532.96</v>
          </cell>
          <cell r="G138">
            <v>25.74</v>
          </cell>
          <cell r="I138">
            <v>1558.7</v>
          </cell>
        </row>
        <row r="139">
          <cell r="B139">
            <v>1710.07</v>
          </cell>
          <cell r="C139" t="str">
            <v>Anchor bolts weight up to 20Kg</v>
          </cell>
          <cell r="D139" t="str">
            <v>kg</v>
          </cell>
          <cell r="E139">
            <v>54079</v>
          </cell>
          <cell r="F139">
            <v>3.83</v>
          </cell>
          <cell r="G139">
            <v>0.1</v>
          </cell>
          <cell r="I139">
            <v>3.93</v>
          </cell>
        </row>
        <row r="140">
          <cell r="B140">
            <v>1710.08</v>
          </cell>
          <cell r="C140" t="str">
            <v>Anchor bolts weight &gt;20Kg</v>
          </cell>
          <cell r="D140" t="str">
            <v>kg</v>
          </cell>
          <cell r="E140">
            <v>4600</v>
          </cell>
          <cell r="F140">
            <v>3.06</v>
          </cell>
          <cell r="G140">
            <v>0.1</v>
          </cell>
          <cell r="I140">
            <v>3.16</v>
          </cell>
        </row>
        <row r="141">
          <cell r="B141">
            <v>1710.11</v>
          </cell>
          <cell r="C141" t="str">
            <v>Sliding plates</v>
          </cell>
          <cell r="D141" t="str">
            <v>kg</v>
          </cell>
          <cell r="E141">
            <v>5379</v>
          </cell>
          <cell r="F141">
            <v>0.69</v>
          </cell>
          <cell r="G141">
            <v>0.12</v>
          </cell>
          <cell r="H141">
            <v>0.12</v>
          </cell>
          <cell r="I141">
            <v>0.93</v>
          </cell>
        </row>
        <row r="142">
          <cell r="B142">
            <v>1710.15</v>
          </cell>
          <cell r="C142" t="str">
            <v>Steel insert</v>
          </cell>
          <cell r="D142" t="str">
            <v>kg</v>
          </cell>
          <cell r="E142">
            <v>3044</v>
          </cell>
          <cell r="F142">
            <v>0.84</v>
          </cell>
          <cell r="G142">
            <v>0.12</v>
          </cell>
          <cell r="H142">
            <v>0.12</v>
          </cell>
          <cell r="I142">
            <v>1.08</v>
          </cell>
        </row>
        <row r="143">
          <cell r="I143">
            <v>0</v>
          </cell>
        </row>
        <row r="144">
          <cell r="C144" t="str">
            <v>Total Foundations Concrete</v>
          </cell>
          <cell r="D144" t="str">
            <v>cum</v>
          </cell>
          <cell r="E144">
            <v>14729</v>
          </cell>
        </row>
        <row r="145">
          <cell r="B145">
            <v>10</v>
          </cell>
          <cell r="C145" t="str">
            <v>ELEVATIONS CONCRETE</v>
          </cell>
          <cell r="E145">
            <v>0</v>
          </cell>
        </row>
        <row r="146">
          <cell r="B146">
            <v>1712.01</v>
          </cell>
          <cell r="C146" t="str">
            <v>Concrete elev. up to 10m</v>
          </cell>
          <cell r="D146" t="str">
            <v>cum</v>
          </cell>
          <cell r="E146">
            <v>967</v>
          </cell>
          <cell r="F146">
            <v>51.17</v>
          </cell>
          <cell r="G146">
            <v>4.12</v>
          </cell>
          <cell r="H146">
            <v>3.1</v>
          </cell>
          <cell r="I146">
            <v>58.39</v>
          </cell>
        </row>
        <row r="147">
          <cell r="B147">
            <v>1712.02</v>
          </cell>
          <cell r="C147" t="str">
            <v>Concr.elev.from 10,01to20m</v>
          </cell>
          <cell r="D147" t="str">
            <v>cum</v>
          </cell>
          <cell r="E147">
            <v>52</v>
          </cell>
          <cell r="F147">
            <v>51.17</v>
          </cell>
          <cell r="G147">
            <v>5.15</v>
          </cell>
          <cell r="H147">
            <v>3.72</v>
          </cell>
          <cell r="I147">
            <v>60.04</v>
          </cell>
        </row>
        <row r="148">
          <cell r="B148">
            <v>1712.2</v>
          </cell>
          <cell r="C148" t="str">
            <v>Formwork elev. up to 10m</v>
          </cell>
          <cell r="D148" t="str">
            <v>sqm</v>
          </cell>
          <cell r="E148">
            <v>2838</v>
          </cell>
          <cell r="F148">
            <v>3.83</v>
          </cell>
          <cell r="G148">
            <v>2.2400000000000002</v>
          </cell>
          <cell r="I148">
            <v>6.07</v>
          </cell>
        </row>
        <row r="149">
          <cell r="B149">
            <v>1712.21</v>
          </cell>
          <cell r="C149" t="str">
            <v>Formwork elev. 10/20m</v>
          </cell>
          <cell r="D149" t="str">
            <v>sqm</v>
          </cell>
          <cell r="E149">
            <v>265</v>
          </cell>
          <cell r="F149">
            <v>4.04</v>
          </cell>
          <cell r="G149">
            <v>3.09</v>
          </cell>
          <cell r="I149">
            <v>7.13</v>
          </cell>
        </row>
        <row r="150">
          <cell r="B150">
            <v>1712.23</v>
          </cell>
          <cell r="C150" t="str">
            <v>Circular formwork el. &lt;10m</v>
          </cell>
          <cell r="D150" t="str">
            <v>sqm</v>
          </cell>
          <cell r="E150">
            <v>9</v>
          </cell>
          <cell r="F150">
            <v>4.46</v>
          </cell>
          <cell r="G150">
            <v>3.09</v>
          </cell>
          <cell r="I150">
            <v>7.55</v>
          </cell>
        </row>
        <row r="151">
          <cell r="B151">
            <v>1710.02</v>
          </cell>
          <cell r="C151" t="str">
            <v>Improved bond reinf.steel</v>
          </cell>
          <cell r="D151" t="str">
            <v>kg</v>
          </cell>
          <cell r="E151">
            <v>143336</v>
          </cell>
          <cell r="F151">
            <v>0.36</v>
          </cell>
          <cell r="G151">
            <v>0.05</v>
          </cell>
          <cell r="H151">
            <v>0.04</v>
          </cell>
          <cell r="I151">
            <v>0.45</v>
          </cell>
        </row>
        <row r="152">
          <cell r="B152">
            <v>1710.21</v>
          </cell>
          <cell r="C152" t="str">
            <v>Grout 25mm thk.</v>
          </cell>
          <cell r="D152" t="str">
            <v>sqm</v>
          </cell>
          <cell r="E152">
            <v>40</v>
          </cell>
          <cell r="F152">
            <v>6.7</v>
          </cell>
          <cell r="G152">
            <v>0.52</v>
          </cell>
          <cell r="I152">
            <v>7.22</v>
          </cell>
        </row>
        <row r="153">
          <cell r="B153">
            <v>1710.23</v>
          </cell>
          <cell r="C153" t="str">
            <v>Grout &gt;50mm thk.</v>
          </cell>
          <cell r="D153" t="str">
            <v>cum</v>
          </cell>
          <cell r="E153">
            <v>58</v>
          </cell>
          <cell r="F153">
            <v>191.78</v>
          </cell>
          <cell r="G153">
            <v>25.74</v>
          </cell>
          <cell r="I153">
            <v>217.52</v>
          </cell>
        </row>
        <row r="154">
          <cell r="B154">
            <v>1710.26</v>
          </cell>
          <cell r="C154" t="str">
            <v>Non-shrinking grout &gt;50mm</v>
          </cell>
          <cell r="D154" t="str">
            <v>cum</v>
          </cell>
          <cell r="E154">
            <v>1</v>
          </cell>
          <cell r="F154">
            <v>1532.96</v>
          </cell>
          <cell r="G154">
            <v>25.74</v>
          </cell>
          <cell r="I154">
            <v>1558.7</v>
          </cell>
        </row>
        <row r="155">
          <cell r="B155">
            <v>1710.07</v>
          </cell>
          <cell r="C155" t="str">
            <v>Anchor bolts weight up to 20Kg</v>
          </cell>
          <cell r="D155" t="str">
            <v>kg</v>
          </cell>
          <cell r="E155">
            <v>2232</v>
          </cell>
          <cell r="F155">
            <v>3.83</v>
          </cell>
          <cell r="G155">
            <v>0.1</v>
          </cell>
          <cell r="I155">
            <v>3.93</v>
          </cell>
        </row>
        <row r="156">
          <cell r="B156">
            <v>1714.1</v>
          </cell>
          <cell r="C156" t="str">
            <v>Galvanized grating cover</v>
          </cell>
          <cell r="D156" t="str">
            <v>kg</v>
          </cell>
          <cell r="E156">
            <v>5535</v>
          </cell>
          <cell r="F156">
            <v>1.1399999999999999</v>
          </cell>
          <cell r="G156">
            <v>0.27</v>
          </cell>
          <cell r="I156">
            <v>1.41</v>
          </cell>
        </row>
        <row r="157">
          <cell r="B157">
            <v>1710.15</v>
          </cell>
          <cell r="C157" t="str">
            <v>Steel insert</v>
          </cell>
          <cell r="D157" t="str">
            <v>kg</v>
          </cell>
          <cell r="E157">
            <v>19713</v>
          </cell>
          <cell r="F157">
            <v>0.84</v>
          </cell>
          <cell r="G157">
            <v>0.12</v>
          </cell>
          <cell r="H157">
            <v>0.12</v>
          </cell>
          <cell r="I157">
            <v>1.08</v>
          </cell>
        </row>
        <row r="158">
          <cell r="B158">
            <v>1710.11</v>
          </cell>
          <cell r="C158" t="str">
            <v>Sliding plates</v>
          </cell>
          <cell r="D158" t="str">
            <v>kg</v>
          </cell>
          <cell r="E158">
            <v>288</v>
          </cell>
          <cell r="F158">
            <v>0.69</v>
          </cell>
          <cell r="G158">
            <v>0.12</v>
          </cell>
          <cell r="H158">
            <v>0.12</v>
          </cell>
          <cell r="I158">
            <v>0.93</v>
          </cell>
        </row>
        <row r="159">
          <cell r="B159">
            <v>1799.1</v>
          </cell>
          <cell r="C159" t="str">
            <v>Non-shrinking grout &gt;50mm Epoxy Type</v>
          </cell>
          <cell r="D159" t="str">
            <v>cum</v>
          </cell>
          <cell r="E159">
            <v>16</v>
          </cell>
          <cell r="F159">
            <v>1532.96</v>
          </cell>
          <cell r="G159">
            <v>12.49</v>
          </cell>
          <cell r="I159">
            <v>1545.45</v>
          </cell>
        </row>
        <row r="160">
          <cell r="I160">
            <v>0</v>
          </cell>
        </row>
        <row r="161">
          <cell r="C161" t="str">
            <v>Total Elevations Concrete</v>
          </cell>
          <cell r="D161" t="str">
            <v>cum</v>
          </cell>
          <cell r="E161">
            <v>1019</v>
          </cell>
        </row>
        <row r="162">
          <cell r="B162">
            <v>11</v>
          </cell>
          <cell r="C162" t="str">
            <v>CONCRETE BASINS</v>
          </cell>
          <cell r="E162">
            <v>0</v>
          </cell>
        </row>
        <row r="163">
          <cell r="B163">
            <v>1440.1</v>
          </cell>
          <cell r="C163" t="str">
            <v>Soil sect.exc.by hand up to 2m</v>
          </cell>
          <cell r="D163" t="str">
            <v>cum</v>
          </cell>
          <cell r="E163">
            <v>50</v>
          </cell>
          <cell r="G163">
            <v>2.33</v>
          </cell>
          <cell r="I163">
            <v>2.33</v>
          </cell>
        </row>
        <row r="164">
          <cell r="B164">
            <v>1440.11</v>
          </cell>
          <cell r="C164" t="str">
            <v>Sect.exc.hand from 2to4m depth</v>
          </cell>
          <cell r="D164" t="str">
            <v>cum</v>
          </cell>
          <cell r="E164">
            <v>39</v>
          </cell>
          <cell r="F164">
            <v>2.34</v>
          </cell>
          <cell r="G164">
            <v>2.48</v>
          </cell>
          <cell r="H164">
            <v>7.0000000000000007E-2</v>
          </cell>
          <cell r="I164">
            <v>4.8899999999999997</v>
          </cell>
        </row>
        <row r="165">
          <cell r="B165">
            <v>1440.12</v>
          </cell>
          <cell r="C165" t="str">
            <v>Sect.exc.hand exceed. 4m depth</v>
          </cell>
          <cell r="D165" t="str">
            <v>cum</v>
          </cell>
          <cell r="E165">
            <v>4</v>
          </cell>
          <cell r="F165">
            <v>2.74</v>
          </cell>
          <cell r="G165">
            <v>2.75</v>
          </cell>
          <cell r="H165">
            <v>7.0000000000000007E-2</v>
          </cell>
          <cell r="I165">
            <v>5.56</v>
          </cell>
        </row>
        <row r="166">
          <cell r="B166">
            <v>1440.2</v>
          </cell>
          <cell r="C166" t="str">
            <v>Extra price for water table by hand
 item 1440,10 ÷ 1440,18</v>
          </cell>
          <cell r="D166" t="str">
            <v>cum</v>
          </cell>
          <cell r="E166">
            <v>22</v>
          </cell>
          <cell r="G166">
            <v>0.11</v>
          </cell>
          <cell r="H166">
            <v>0.15</v>
          </cell>
          <cell r="I166">
            <v>0.26</v>
          </cell>
        </row>
        <row r="167">
          <cell r="B167">
            <v>1440.3</v>
          </cell>
          <cell r="C167" t="str">
            <v>Soil sect.exc.by mach.up to 2m</v>
          </cell>
          <cell r="D167" t="str">
            <v>cum</v>
          </cell>
          <cell r="E167">
            <v>2160</v>
          </cell>
          <cell r="G167">
            <v>0.11</v>
          </cell>
          <cell r="H167">
            <v>1.42</v>
          </cell>
          <cell r="I167">
            <v>1.53</v>
          </cell>
        </row>
        <row r="168">
          <cell r="B168">
            <v>1440.31</v>
          </cell>
          <cell r="C168" t="str">
            <v>Sect.exc.mach.from 2to4m depth</v>
          </cell>
          <cell r="D168" t="str">
            <v>cum</v>
          </cell>
          <cell r="E168">
            <v>1638</v>
          </cell>
          <cell r="F168">
            <v>2.34</v>
          </cell>
          <cell r="G168">
            <v>1.21</v>
          </cell>
          <cell r="H168">
            <v>1.89</v>
          </cell>
          <cell r="I168">
            <v>5.44</v>
          </cell>
        </row>
        <row r="169">
          <cell r="B169">
            <v>1440.32</v>
          </cell>
          <cell r="C169" t="str">
            <v>Sect.exc.mach.exceed. 4m depth</v>
          </cell>
          <cell r="D169" t="str">
            <v>cum</v>
          </cell>
          <cell r="E169">
            <v>208</v>
          </cell>
          <cell r="F169">
            <v>2.74</v>
          </cell>
          <cell r="G169">
            <v>1.72</v>
          </cell>
          <cell r="H169">
            <v>2.38</v>
          </cell>
          <cell r="I169">
            <v>6.84</v>
          </cell>
        </row>
        <row r="170">
          <cell r="B170">
            <v>1440.4</v>
          </cell>
          <cell r="C170" t="str">
            <v>Extra price for water table by mach
 Item 1440,30 ÷ 1440,38</v>
          </cell>
          <cell r="D170" t="str">
            <v>cum</v>
          </cell>
          <cell r="E170">
            <v>4440</v>
          </cell>
          <cell r="G170">
            <v>0.11</v>
          </cell>
          <cell r="H170">
            <v>0.15</v>
          </cell>
          <cell r="I170">
            <v>0.26</v>
          </cell>
        </row>
        <row r="171">
          <cell r="B171">
            <v>1440.44</v>
          </cell>
          <cell r="C171" t="str">
            <v>Materials from excav.transport</v>
          </cell>
          <cell r="D171" t="str">
            <v>cum</v>
          </cell>
          <cell r="E171">
            <v>3220</v>
          </cell>
          <cell r="G171">
            <v>0.1</v>
          </cell>
          <cell r="H171">
            <v>0.86</v>
          </cell>
          <cell r="I171">
            <v>0.96</v>
          </cell>
        </row>
        <row r="172">
          <cell r="B172">
            <v>1440.5</v>
          </cell>
          <cell r="C172" t="str">
            <v>Backfill w/ matl from exc.</v>
          </cell>
          <cell r="D172" t="str">
            <v>cum</v>
          </cell>
          <cell r="E172">
            <v>880</v>
          </cell>
          <cell r="G172">
            <v>0.52</v>
          </cell>
          <cell r="H172">
            <v>0.64</v>
          </cell>
          <cell r="I172">
            <v>1.1599999999999999</v>
          </cell>
        </row>
        <row r="173">
          <cell r="B173">
            <v>1713.03</v>
          </cell>
          <cell r="C173" t="str">
            <v>Polyethilene vapor barrier</v>
          </cell>
          <cell r="D173" t="str">
            <v>sqm</v>
          </cell>
          <cell r="E173">
            <v>1001</v>
          </cell>
          <cell r="F173">
            <v>0.37</v>
          </cell>
          <cell r="G173">
            <v>0.1</v>
          </cell>
          <cell r="I173">
            <v>0.47</v>
          </cell>
        </row>
        <row r="174">
          <cell r="B174">
            <v>1711.07</v>
          </cell>
          <cell r="C174" t="str">
            <v>Bitumen coat for foundation</v>
          </cell>
          <cell r="D174" t="str">
            <v>sqm</v>
          </cell>
          <cell r="E174">
            <v>1388</v>
          </cell>
          <cell r="F174">
            <v>0.78</v>
          </cell>
          <cell r="G174">
            <v>0.34</v>
          </cell>
          <cell r="I174">
            <v>1.1200000000000001</v>
          </cell>
        </row>
        <row r="175">
          <cell r="B175">
            <v>1711.01</v>
          </cell>
          <cell r="C175" t="str">
            <v>Lean concrete 5cm thk.</v>
          </cell>
          <cell r="D175" t="str">
            <v>sqm</v>
          </cell>
          <cell r="E175">
            <v>1001</v>
          </cell>
          <cell r="F175">
            <v>2.13</v>
          </cell>
          <cell r="G175">
            <v>0.52</v>
          </cell>
          <cell r="H175">
            <v>0.03</v>
          </cell>
          <cell r="I175">
            <v>2.68</v>
          </cell>
        </row>
        <row r="176">
          <cell r="B176">
            <v>1711.06</v>
          </cell>
          <cell r="C176" t="str">
            <v>Concrete for foundation</v>
          </cell>
          <cell r="D176" t="str">
            <v>cum</v>
          </cell>
          <cell r="E176">
            <v>571</v>
          </cell>
          <cell r="F176">
            <v>51.17</v>
          </cell>
          <cell r="G176">
            <v>2.75</v>
          </cell>
          <cell r="H176">
            <v>3.65</v>
          </cell>
          <cell r="I176">
            <v>57.57</v>
          </cell>
        </row>
        <row r="177">
          <cell r="B177">
            <v>1712.01</v>
          </cell>
          <cell r="C177" t="str">
            <v>Concrete elev. up to 10m</v>
          </cell>
          <cell r="D177" t="str">
            <v>cum</v>
          </cell>
          <cell r="E177">
            <v>523</v>
          </cell>
          <cell r="F177">
            <v>51.17</v>
          </cell>
          <cell r="G177">
            <v>4.12</v>
          </cell>
          <cell r="H177">
            <v>3.1</v>
          </cell>
          <cell r="I177">
            <v>58.39</v>
          </cell>
        </row>
        <row r="178">
          <cell r="B178">
            <v>1711.2</v>
          </cell>
          <cell r="C178" t="str">
            <v>Formwork foundation</v>
          </cell>
          <cell r="D178" t="str">
            <v>sqm</v>
          </cell>
          <cell r="E178">
            <v>228</v>
          </cell>
          <cell r="F178">
            <v>2.89</v>
          </cell>
          <cell r="G178">
            <v>1.72</v>
          </cell>
          <cell r="I178">
            <v>4.6100000000000003</v>
          </cell>
        </row>
        <row r="179">
          <cell r="B179">
            <v>1712.2</v>
          </cell>
          <cell r="C179" t="str">
            <v>Formwork elev. up to 10m</v>
          </cell>
          <cell r="D179" t="str">
            <v>sqm</v>
          </cell>
          <cell r="E179">
            <v>2731</v>
          </cell>
          <cell r="F179">
            <v>3.83</v>
          </cell>
          <cell r="G179">
            <v>2.2400000000000002</v>
          </cell>
          <cell r="I179">
            <v>6.07</v>
          </cell>
        </row>
        <row r="180">
          <cell r="B180">
            <v>1711.21</v>
          </cell>
          <cell r="C180" t="str">
            <v xml:space="preserve">Circular foundations formwork </v>
          </cell>
          <cell r="D180" t="str">
            <v>sqm</v>
          </cell>
          <cell r="E180">
            <v>279</v>
          </cell>
          <cell r="F180">
            <v>4.04</v>
          </cell>
          <cell r="G180">
            <v>3.09</v>
          </cell>
          <cell r="I180">
            <v>7.13</v>
          </cell>
        </row>
        <row r="181">
          <cell r="B181">
            <v>1712.23</v>
          </cell>
          <cell r="C181" t="str">
            <v>Circular formwork el. &lt;10m</v>
          </cell>
          <cell r="D181" t="str">
            <v>sqm</v>
          </cell>
          <cell r="E181">
            <v>611</v>
          </cell>
          <cell r="F181">
            <v>4.46</v>
          </cell>
          <cell r="G181">
            <v>3.09</v>
          </cell>
          <cell r="I181">
            <v>7.55</v>
          </cell>
        </row>
        <row r="182">
          <cell r="B182">
            <v>1710.02</v>
          </cell>
          <cell r="C182" t="str">
            <v>Improved bond reinf.steel</v>
          </cell>
          <cell r="D182" t="str">
            <v>kg</v>
          </cell>
          <cell r="E182">
            <v>141148</v>
          </cell>
          <cell r="F182">
            <v>0.36</v>
          </cell>
          <cell r="G182">
            <v>0.05</v>
          </cell>
          <cell r="H182">
            <v>0.04</v>
          </cell>
          <cell r="I182">
            <v>0.45</v>
          </cell>
        </row>
        <row r="183">
          <cell r="B183">
            <v>1710.21</v>
          </cell>
          <cell r="C183" t="str">
            <v>Grout 25mm thk.</v>
          </cell>
          <cell r="D183" t="str">
            <v>sqm</v>
          </cell>
          <cell r="E183">
            <v>43</v>
          </cell>
          <cell r="F183">
            <v>6.7</v>
          </cell>
          <cell r="G183">
            <v>0.52</v>
          </cell>
          <cell r="I183">
            <v>7.22</v>
          </cell>
        </row>
        <row r="184">
          <cell r="B184">
            <v>1763.01</v>
          </cell>
          <cell r="C184" t="str">
            <v>Acid-resistant lining w. epoxy</v>
          </cell>
          <cell r="D184" t="str">
            <v>sqm</v>
          </cell>
          <cell r="E184">
            <v>224</v>
          </cell>
          <cell r="F184">
            <v>14.56</v>
          </cell>
          <cell r="G184">
            <v>0.1</v>
          </cell>
          <cell r="I184">
            <v>14.66</v>
          </cell>
        </row>
        <row r="185">
          <cell r="B185">
            <v>1710.07</v>
          </cell>
          <cell r="C185" t="str">
            <v>Anchor bolts weight up to 20Kg</v>
          </cell>
          <cell r="D185" t="str">
            <v>kg</v>
          </cell>
          <cell r="E185">
            <v>432</v>
          </cell>
          <cell r="F185">
            <v>3.83</v>
          </cell>
          <cell r="G185">
            <v>0.1</v>
          </cell>
          <cell r="I185">
            <v>3.93</v>
          </cell>
        </row>
        <row r="186">
          <cell r="B186">
            <v>1710.15</v>
          </cell>
          <cell r="C186" t="str">
            <v>Steel insert</v>
          </cell>
          <cell r="D186" t="str">
            <v>kg</v>
          </cell>
          <cell r="E186">
            <v>771</v>
          </cell>
          <cell r="F186">
            <v>0.84</v>
          </cell>
          <cell r="G186">
            <v>0.12</v>
          </cell>
          <cell r="H186">
            <v>0.12</v>
          </cell>
          <cell r="I186">
            <v>1.08</v>
          </cell>
        </row>
        <row r="187">
          <cell r="B187">
            <v>2000.078</v>
          </cell>
          <cell r="C187" t="str">
            <v>Steel manufactured material
 ( Gate, handrails, grating and fencing )</v>
          </cell>
          <cell r="D187" t="str">
            <v>kg</v>
          </cell>
          <cell r="E187">
            <v>4031</v>
          </cell>
          <cell r="F187">
            <v>0.62</v>
          </cell>
          <cell r="G187">
            <v>0.27</v>
          </cell>
          <cell r="H187">
            <v>0.05</v>
          </cell>
          <cell r="I187">
            <v>0.94</v>
          </cell>
        </row>
        <row r="188">
          <cell r="B188">
            <v>1714.12</v>
          </cell>
          <cell r="C188" t="str">
            <v>Checkered plate cover</v>
          </cell>
          <cell r="D188" t="str">
            <v>kg</v>
          </cell>
          <cell r="E188">
            <v>2208</v>
          </cell>
          <cell r="F188">
            <v>0.77</v>
          </cell>
          <cell r="G188">
            <v>0.27</v>
          </cell>
          <cell r="H188">
            <v>0.05</v>
          </cell>
          <cell r="I188">
            <v>1.0900000000000001</v>
          </cell>
        </row>
        <row r="189">
          <cell r="B189">
            <v>1717.03</v>
          </cell>
          <cell r="C189" t="str">
            <v>PVC water-stop: 20cm wide</v>
          </cell>
          <cell r="D189" t="str">
            <v>lm</v>
          </cell>
          <cell r="E189">
            <v>32</v>
          </cell>
          <cell r="F189">
            <v>10.4</v>
          </cell>
          <cell r="G189">
            <v>0.69</v>
          </cell>
          <cell r="I189">
            <v>11.09</v>
          </cell>
        </row>
        <row r="190">
          <cell r="B190">
            <v>1717.04</v>
          </cell>
          <cell r="C190" t="str">
            <v>PVC water-stop: 30cm wide</v>
          </cell>
          <cell r="D190" t="str">
            <v>lm</v>
          </cell>
          <cell r="E190">
            <v>573</v>
          </cell>
          <cell r="F190">
            <v>17.34</v>
          </cell>
          <cell r="G190">
            <v>1.37</v>
          </cell>
          <cell r="I190">
            <v>18.71</v>
          </cell>
        </row>
        <row r="191">
          <cell r="B191">
            <v>1799.02</v>
          </cell>
          <cell r="C191" t="str">
            <v>Waterproof cement additive</v>
          </cell>
          <cell r="D191" t="str">
            <v>kg</v>
          </cell>
          <cell r="E191">
            <v>4457</v>
          </cell>
          <cell r="F191">
            <v>0.06</v>
          </cell>
          <cell r="G191">
            <v>7.0000000000000007E-2</v>
          </cell>
          <cell r="I191">
            <v>0.13</v>
          </cell>
        </row>
        <row r="192">
          <cell r="I192">
            <v>0</v>
          </cell>
        </row>
        <row r="193">
          <cell r="C193" t="str">
            <v>Total Concrete Basins</v>
          </cell>
          <cell r="D193" t="str">
            <v>cum</v>
          </cell>
          <cell r="E193">
            <v>1094</v>
          </cell>
        </row>
        <row r="194">
          <cell r="B194">
            <v>13</v>
          </cell>
          <cell r="C194" t="str">
            <v>SLEEPERS</v>
          </cell>
          <cell r="E194">
            <v>0</v>
          </cell>
        </row>
        <row r="195">
          <cell r="B195">
            <v>1711.08</v>
          </cell>
          <cell r="C195" t="str">
            <v>Sleepers type "2"</v>
          </cell>
          <cell r="D195" t="str">
            <v>lm</v>
          </cell>
          <cell r="E195">
            <v>46</v>
          </cell>
          <cell r="F195">
            <v>359.45</v>
          </cell>
          <cell r="G195">
            <v>65.27</v>
          </cell>
          <cell r="H195">
            <v>37.86</v>
          </cell>
          <cell r="I195">
            <v>462.58</v>
          </cell>
        </row>
        <row r="196">
          <cell r="I196">
            <v>0</v>
          </cell>
        </row>
        <row r="197">
          <cell r="C197" t="str">
            <v>Total Concrete Sleepers</v>
          </cell>
          <cell r="D197" t="str">
            <v>lm</v>
          </cell>
          <cell r="E197">
            <v>46</v>
          </cell>
        </row>
        <row r="198">
          <cell r="B198">
            <v>14</v>
          </cell>
          <cell r="C198" t="str">
            <v>FIREPROOFING</v>
          </cell>
          <cell r="E198">
            <v>0</v>
          </cell>
        </row>
        <row r="199">
          <cell r="B199">
            <v>1741.01</v>
          </cell>
          <cell r="C199" t="str">
            <v>Fireproofing for steel structures</v>
          </cell>
          <cell r="D199" t="str">
            <v>cum</v>
          </cell>
          <cell r="E199">
            <v>184</v>
          </cell>
          <cell r="F199">
            <v>182</v>
          </cell>
          <cell r="G199">
            <v>77.55</v>
          </cell>
          <cell r="I199">
            <v>259.55</v>
          </cell>
        </row>
        <row r="200">
          <cell r="B200">
            <v>1741.06</v>
          </cell>
          <cell r="C200" t="str">
            <v>Sprayed mortar for int./ext. skirt</v>
          </cell>
          <cell r="D200" t="str">
            <v>sqm</v>
          </cell>
          <cell r="E200">
            <v>518</v>
          </cell>
          <cell r="F200">
            <v>8.1199999999999992</v>
          </cell>
          <cell r="G200">
            <v>1.89</v>
          </cell>
          <cell r="I200">
            <v>10.01</v>
          </cell>
        </row>
        <row r="201">
          <cell r="B201">
            <v>1741.07</v>
          </cell>
          <cell r="C201" t="str">
            <v>Sprayed mortar for vessel bott</v>
          </cell>
          <cell r="D201" t="str">
            <v>sqm</v>
          </cell>
          <cell r="E201">
            <v>54</v>
          </cell>
          <cell r="F201">
            <v>8.1199999999999992</v>
          </cell>
          <cell r="G201">
            <v>1.89</v>
          </cell>
          <cell r="I201">
            <v>10.01</v>
          </cell>
        </row>
        <row r="202">
          <cell r="B202">
            <v>1741.04</v>
          </cell>
          <cell r="C202" t="str">
            <v>Concrete for skirt-curb</v>
          </cell>
          <cell r="D202" t="str">
            <v>cum</v>
          </cell>
          <cell r="E202">
            <v>35</v>
          </cell>
          <cell r="F202">
            <v>182</v>
          </cell>
          <cell r="G202">
            <v>77.55</v>
          </cell>
          <cell r="I202">
            <v>259.55</v>
          </cell>
        </row>
        <row r="203">
          <cell r="I203">
            <v>0</v>
          </cell>
        </row>
        <row r="204">
          <cell r="C204" t="str">
            <v>Total Fireproofing</v>
          </cell>
          <cell r="D204" t="str">
            <v>cum</v>
          </cell>
          <cell r="E204">
            <v>247</v>
          </cell>
        </row>
        <row r="205">
          <cell r="B205">
            <v>15</v>
          </cell>
          <cell r="C205" t="str">
            <v>SEWERS</v>
          </cell>
          <cell r="E205">
            <v>0</v>
          </cell>
        </row>
        <row r="206">
          <cell r="B206">
            <v>1440.1</v>
          </cell>
          <cell r="C206" t="str">
            <v>Soil sect.exc.by hand up to 2m</v>
          </cell>
          <cell r="D206" t="str">
            <v>cum</v>
          </cell>
          <cell r="E206">
            <v>422</v>
          </cell>
          <cell r="G206">
            <v>2.33</v>
          </cell>
          <cell r="I206">
            <v>2.33</v>
          </cell>
        </row>
        <row r="207">
          <cell r="B207">
            <v>1440.11</v>
          </cell>
          <cell r="C207" t="str">
            <v>Sect.exc.hand from 2to4m depth</v>
          </cell>
          <cell r="D207" t="str">
            <v>cum</v>
          </cell>
          <cell r="E207">
            <v>26</v>
          </cell>
          <cell r="F207">
            <v>2.34</v>
          </cell>
          <cell r="G207">
            <v>2.48</v>
          </cell>
          <cell r="H207">
            <v>7.0000000000000007E-2</v>
          </cell>
          <cell r="I207">
            <v>4.8899999999999997</v>
          </cell>
        </row>
        <row r="208">
          <cell r="B208">
            <v>1440.3</v>
          </cell>
          <cell r="C208" t="str">
            <v>Soil sect.exc.by mach.up to 2m</v>
          </cell>
          <cell r="D208" t="str">
            <v>cum</v>
          </cell>
          <cell r="E208">
            <v>20677</v>
          </cell>
          <cell r="G208">
            <v>0.11</v>
          </cell>
          <cell r="H208">
            <v>1.42</v>
          </cell>
          <cell r="I208">
            <v>1.53</v>
          </cell>
        </row>
        <row r="209">
          <cell r="B209">
            <v>1440.31</v>
          </cell>
          <cell r="C209" t="str">
            <v>Sect.exc.mach.from 2to4m depth</v>
          </cell>
          <cell r="D209" t="str">
            <v>cum</v>
          </cell>
          <cell r="E209">
            <v>1279</v>
          </cell>
          <cell r="F209">
            <v>2.34</v>
          </cell>
          <cell r="G209">
            <v>1.21</v>
          </cell>
          <cell r="H209">
            <v>1.89</v>
          </cell>
          <cell r="I209">
            <v>5.44</v>
          </cell>
        </row>
        <row r="210">
          <cell r="B210">
            <v>1440.32</v>
          </cell>
          <cell r="C210" t="str">
            <v>Sect.exc.mach.exceed. 4m depth</v>
          </cell>
          <cell r="D210" t="str">
            <v>cum</v>
          </cell>
          <cell r="E210">
            <v>2</v>
          </cell>
          <cell r="F210">
            <v>2.74</v>
          </cell>
          <cell r="G210">
            <v>1.72</v>
          </cell>
          <cell r="H210">
            <v>2.38</v>
          </cell>
          <cell r="I210">
            <v>6.84</v>
          </cell>
        </row>
        <row r="211">
          <cell r="B211">
            <v>1440.12</v>
          </cell>
          <cell r="C211" t="str">
            <v>Sect.exc.hand exceed. 4m depth</v>
          </cell>
          <cell r="D211" t="str">
            <v>cum</v>
          </cell>
          <cell r="E211">
            <v>0</v>
          </cell>
          <cell r="F211">
            <v>2.74</v>
          </cell>
          <cell r="G211">
            <v>2.75</v>
          </cell>
          <cell r="H211">
            <v>7.0000000000000007E-2</v>
          </cell>
          <cell r="I211">
            <v>5.56</v>
          </cell>
        </row>
        <row r="212">
          <cell r="B212">
            <v>1491.1</v>
          </cell>
          <cell r="C212" t="str">
            <v>Excav. for earth ditches formation</v>
          </cell>
          <cell r="D212" t="str">
            <v>cum</v>
          </cell>
          <cell r="E212">
            <v>24355</v>
          </cell>
          <cell r="G212">
            <v>0.12</v>
          </cell>
          <cell r="H212">
            <v>1.56</v>
          </cell>
          <cell r="I212">
            <v>1.68</v>
          </cell>
        </row>
        <row r="213">
          <cell r="B213">
            <v>1440.44</v>
          </cell>
          <cell r="C213" t="str">
            <v>Materials from excav.transport</v>
          </cell>
          <cell r="D213" t="str">
            <v>cum</v>
          </cell>
          <cell r="E213">
            <v>34191</v>
          </cell>
          <cell r="G213">
            <v>0.1</v>
          </cell>
          <cell r="H213">
            <v>0.86</v>
          </cell>
          <cell r="I213">
            <v>0.96</v>
          </cell>
        </row>
        <row r="214">
          <cell r="B214">
            <v>1440.5</v>
          </cell>
          <cell r="C214" t="str">
            <v>Backfill w/ matl from exc.</v>
          </cell>
          <cell r="D214" t="str">
            <v>cum</v>
          </cell>
          <cell r="E214">
            <v>12569</v>
          </cell>
          <cell r="G214">
            <v>0.52</v>
          </cell>
          <cell r="H214">
            <v>0.64</v>
          </cell>
          <cell r="I214">
            <v>1.1599999999999999</v>
          </cell>
        </row>
        <row r="215">
          <cell r="B215">
            <v>1440.51</v>
          </cell>
          <cell r="C215" t="str">
            <v>Backfill w/ matl by contr.</v>
          </cell>
          <cell r="D215" t="str">
            <v>cum</v>
          </cell>
          <cell r="E215">
            <v>1072</v>
          </cell>
          <cell r="F215">
            <v>5.93</v>
          </cell>
          <cell r="G215">
            <v>0.69</v>
          </cell>
          <cell r="H215">
            <v>0.64</v>
          </cell>
          <cell r="I215">
            <v>7.26</v>
          </cell>
        </row>
        <row r="216">
          <cell r="B216">
            <v>1713.03</v>
          </cell>
          <cell r="C216" t="str">
            <v>Polyethilene vapor barrier</v>
          </cell>
          <cell r="D216" t="str">
            <v>sqm</v>
          </cell>
          <cell r="E216">
            <v>45022</v>
          </cell>
          <cell r="F216">
            <v>0.37</v>
          </cell>
          <cell r="G216">
            <v>0.1</v>
          </cell>
          <cell r="I216">
            <v>0.47</v>
          </cell>
        </row>
        <row r="217">
          <cell r="B217">
            <v>1711.07</v>
          </cell>
          <cell r="C217" t="str">
            <v>Bitumen coat for foundation</v>
          </cell>
          <cell r="D217" t="str">
            <v>sqm</v>
          </cell>
          <cell r="E217">
            <v>4205</v>
          </cell>
          <cell r="F217">
            <v>0.78</v>
          </cell>
          <cell r="G217">
            <v>0.34</v>
          </cell>
          <cell r="I217">
            <v>1.1200000000000001</v>
          </cell>
        </row>
        <row r="218">
          <cell r="B218">
            <v>1711.01</v>
          </cell>
          <cell r="C218" t="str">
            <v>Lean concrete 5cm thk.</v>
          </cell>
          <cell r="D218" t="str">
            <v>sqm</v>
          </cell>
          <cell r="E218">
            <v>12380</v>
          </cell>
          <cell r="F218">
            <v>2.13</v>
          </cell>
          <cell r="G218">
            <v>0.52</v>
          </cell>
          <cell r="H218">
            <v>0.03</v>
          </cell>
          <cell r="I218">
            <v>2.68</v>
          </cell>
        </row>
        <row r="219">
          <cell r="B219">
            <v>1711.04</v>
          </cell>
          <cell r="C219" t="str">
            <v>L.C. for U/G pipes bedding</v>
          </cell>
          <cell r="D219" t="str">
            <v>cum</v>
          </cell>
          <cell r="E219">
            <v>134</v>
          </cell>
          <cell r="F219">
            <v>42.64</v>
          </cell>
          <cell r="G219">
            <v>6.86</v>
          </cell>
          <cell r="H219">
            <v>0.52</v>
          </cell>
          <cell r="I219">
            <v>50.02</v>
          </cell>
        </row>
        <row r="220">
          <cell r="B220">
            <v>1440.52</v>
          </cell>
          <cell r="C220" t="str">
            <v>Sand for pipes bedding</v>
          </cell>
          <cell r="D220" t="str">
            <v>cum</v>
          </cell>
          <cell r="E220">
            <v>777</v>
          </cell>
          <cell r="F220">
            <v>5.93</v>
          </cell>
          <cell r="G220">
            <v>0.69</v>
          </cell>
          <cell r="H220">
            <v>0.64</v>
          </cell>
          <cell r="I220">
            <v>7.26</v>
          </cell>
        </row>
        <row r="221">
          <cell r="B221">
            <v>1711.06</v>
          </cell>
          <cell r="C221" t="str">
            <v>Concrete for foundation</v>
          </cell>
          <cell r="D221" t="str">
            <v>cum</v>
          </cell>
          <cell r="E221">
            <v>2413</v>
          </cell>
          <cell r="F221">
            <v>51.17</v>
          </cell>
          <cell r="G221">
            <v>2.75</v>
          </cell>
          <cell r="H221">
            <v>3.65</v>
          </cell>
          <cell r="I221">
            <v>57.57</v>
          </cell>
        </row>
        <row r="222">
          <cell r="B222">
            <v>1799.07</v>
          </cell>
          <cell r="C222" t="str">
            <v>As item 1714.26 ditches lining 10 cm thk</v>
          </cell>
          <cell r="D222" t="str">
            <v>sqm</v>
          </cell>
          <cell r="E222">
            <v>39275</v>
          </cell>
          <cell r="F222">
            <v>15.98</v>
          </cell>
          <cell r="G222">
            <v>4.47</v>
          </cell>
          <cell r="H222">
            <v>0.97</v>
          </cell>
          <cell r="I222">
            <v>21.42</v>
          </cell>
        </row>
        <row r="223">
          <cell r="B223">
            <v>1712.01</v>
          </cell>
          <cell r="C223" t="str">
            <v>Concrete elev. up to 10m</v>
          </cell>
          <cell r="D223" t="str">
            <v>cum</v>
          </cell>
          <cell r="E223">
            <v>386</v>
          </cell>
          <cell r="F223">
            <v>51.17</v>
          </cell>
          <cell r="G223">
            <v>4.12</v>
          </cell>
          <cell r="H223">
            <v>3.1</v>
          </cell>
          <cell r="I223">
            <v>58.39</v>
          </cell>
        </row>
        <row r="224">
          <cell r="B224">
            <v>1711.2</v>
          </cell>
          <cell r="C224" t="str">
            <v>Formwork foundation</v>
          </cell>
          <cell r="D224" t="str">
            <v>sqm</v>
          </cell>
          <cell r="E224">
            <v>21147</v>
          </cell>
          <cell r="F224">
            <v>2.89</v>
          </cell>
          <cell r="G224">
            <v>1.72</v>
          </cell>
          <cell r="I224">
            <v>4.6100000000000003</v>
          </cell>
        </row>
        <row r="225">
          <cell r="B225">
            <v>1712.2</v>
          </cell>
          <cell r="C225" t="str">
            <v>Formwork elev. up to 10m</v>
          </cell>
          <cell r="D225" t="str">
            <v>sqm</v>
          </cell>
          <cell r="E225">
            <v>2842</v>
          </cell>
          <cell r="F225">
            <v>3.83</v>
          </cell>
          <cell r="G225">
            <v>2.2400000000000002</v>
          </cell>
          <cell r="I225">
            <v>6.07</v>
          </cell>
        </row>
        <row r="226">
          <cell r="B226">
            <v>1710.02</v>
          </cell>
          <cell r="C226" t="str">
            <v>Improved bond reinf.steel</v>
          </cell>
          <cell r="D226" t="str">
            <v>kg</v>
          </cell>
          <cell r="E226">
            <v>247160</v>
          </cell>
          <cell r="F226">
            <v>0.36</v>
          </cell>
          <cell r="G226">
            <v>0.05</v>
          </cell>
          <cell r="H226">
            <v>0.04</v>
          </cell>
          <cell r="I226">
            <v>0.45</v>
          </cell>
        </row>
        <row r="227">
          <cell r="B227">
            <v>1710.03</v>
          </cell>
          <cell r="C227" t="str">
            <v>Welded wire mesh</v>
          </cell>
          <cell r="D227" t="str">
            <v>kg</v>
          </cell>
          <cell r="E227">
            <v>338033</v>
          </cell>
          <cell r="F227">
            <v>0.66</v>
          </cell>
          <cell r="G227">
            <v>0.03</v>
          </cell>
          <cell r="I227">
            <v>0.69</v>
          </cell>
        </row>
        <row r="228">
          <cell r="B228">
            <v>1713.13</v>
          </cell>
          <cell r="C228" t="str">
            <v>Cut joint ( control )</v>
          </cell>
          <cell r="D228" t="str">
            <v>lm</v>
          </cell>
          <cell r="E228">
            <v>3314</v>
          </cell>
          <cell r="F228">
            <v>0.56000000000000005</v>
          </cell>
          <cell r="G228">
            <v>1.03</v>
          </cell>
          <cell r="I228">
            <v>1.59</v>
          </cell>
        </row>
        <row r="229">
          <cell r="B229">
            <v>1713.14</v>
          </cell>
          <cell r="C229" t="str">
            <v>Construction joint</v>
          </cell>
          <cell r="D229" t="str">
            <v>lm</v>
          </cell>
          <cell r="E229">
            <v>3314</v>
          </cell>
          <cell r="F229">
            <v>1.5</v>
          </cell>
          <cell r="G229">
            <v>2.61</v>
          </cell>
          <cell r="I229">
            <v>4.1100000000000003</v>
          </cell>
        </row>
        <row r="230">
          <cell r="B230">
            <v>1714.1</v>
          </cell>
          <cell r="C230" t="str">
            <v>Galvanized grating cover</v>
          </cell>
          <cell r="D230" t="str">
            <v>kg</v>
          </cell>
          <cell r="E230">
            <v>83979</v>
          </cell>
          <cell r="F230">
            <v>1.1399999999999999</v>
          </cell>
          <cell r="G230">
            <v>0.27</v>
          </cell>
          <cell r="I230">
            <v>1.41</v>
          </cell>
        </row>
        <row r="231">
          <cell r="B231">
            <v>1714.08</v>
          </cell>
          <cell r="C231" t="str">
            <v>Supply of cast iron cover</v>
          </cell>
          <cell r="D231" t="str">
            <v>kg</v>
          </cell>
          <cell r="E231">
            <v>25589</v>
          </cell>
          <cell r="F231">
            <v>0.8</v>
          </cell>
          <cell r="I231">
            <v>0.8</v>
          </cell>
        </row>
        <row r="232">
          <cell r="B232">
            <v>1714.09</v>
          </cell>
          <cell r="C232" t="str">
            <v>Laying of cast-iron cover</v>
          </cell>
          <cell r="D232" t="str">
            <v>kg</v>
          </cell>
          <cell r="E232">
            <v>25589</v>
          </cell>
          <cell r="G232">
            <v>0.18</v>
          </cell>
          <cell r="I232">
            <v>0.18</v>
          </cell>
        </row>
        <row r="233">
          <cell r="B233">
            <v>1714.12</v>
          </cell>
          <cell r="C233" t="str">
            <v>Checkered plate cover</v>
          </cell>
          <cell r="D233" t="str">
            <v>kg</v>
          </cell>
          <cell r="E233">
            <v>25105</v>
          </cell>
          <cell r="F233">
            <v>0.77</v>
          </cell>
          <cell r="G233">
            <v>0.27</v>
          </cell>
          <cell r="H233">
            <v>0.05</v>
          </cell>
          <cell r="I233">
            <v>1.0900000000000001</v>
          </cell>
        </row>
        <row r="234">
          <cell r="B234">
            <v>1714.01</v>
          </cell>
          <cell r="C234" t="str">
            <v>Pit 0,5x0,5 to 0,9x0,9 lm depth max 3,5 lm</v>
          </cell>
          <cell r="D234" t="str">
            <v>cum</v>
          </cell>
          <cell r="E234">
            <v>288</v>
          </cell>
          <cell r="F234">
            <v>92.84</v>
          </cell>
          <cell r="G234">
            <v>21.29</v>
          </cell>
          <cell r="H234">
            <v>5.77</v>
          </cell>
          <cell r="I234">
            <v>119.9</v>
          </cell>
        </row>
        <row r="235">
          <cell r="B235">
            <v>1714.02</v>
          </cell>
          <cell r="C235" t="str">
            <v>Pit 0,91x0,91 to 1,5x1,5 lm depth max 4,0 lm</v>
          </cell>
          <cell r="D235" t="str">
            <v>cum</v>
          </cell>
          <cell r="E235">
            <v>304</v>
          </cell>
          <cell r="F235">
            <v>57.86</v>
          </cell>
          <cell r="G235">
            <v>12.99</v>
          </cell>
          <cell r="H235">
            <v>3.62</v>
          </cell>
          <cell r="I235">
            <v>74.47</v>
          </cell>
        </row>
        <row r="236">
          <cell r="B236">
            <v>1799.51</v>
          </cell>
          <cell r="C236" t="str">
            <v>Pit 1,51x1,51 to 2,5x2,5  lm depth max 5,0 lm</v>
          </cell>
          <cell r="D236" t="str">
            <v>cum</v>
          </cell>
          <cell r="E236">
            <v>350</v>
          </cell>
          <cell r="F236">
            <v>45.4</v>
          </cell>
          <cell r="G236">
            <v>8.76</v>
          </cell>
          <cell r="H236">
            <v>3.08</v>
          </cell>
          <cell r="I236">
            <v>57.24</v>
          </cell>
        </row>
        <row r="237">
          <cell r="B237">
            <v>1799.52</v>
          </cell>
          <cell r="C237" t="str">
            <v>Pit 2,51x2,51 to 3,5x3,5  lm depth max 5,0  lm</v>
          </cell>
          <cell r="D237" t="str">
            <v>cum</v>
          </cell>
          <cell r="E237">
            <v>114</v>
          </cell>
          <cell r="F237">
            <v>34.82</v>
          </cell>
          <cell r="G237">
            <v>6.5</v>
          </cell>
          <cell r="H237">
            <v>2.39</v>
          </cell>
          <cell r="I237">
            <v>43.71</v>
          </cell>
        </row>
        <row r="238">
          <cell r="B238">
            <v>1714.04</v>
          </cell>
          <cell r="C238" t="str">
            <v>Fire trap pit 2x1,2 lm depth max 3,5 lm</v>
          </cell>
          <cell r="D238" t="str">
            <v>cum</v>
          </cell>
          <cell r="E238">
            <v>100</v>
          </cell>
          <cell r="F238">
            <v>40.17</v>
          </cell>
          <cell r="G238">
            <v>7.86</v>
          </cell>
          <cell r="H238">
            <v>2.7</v>
          </cell>
          <cell r="I238">
            <v>50.73</v>
          </cell>
        </row>
        <row r="239">
          <cell r="B239">
            <v>1714.05</v>
          </cell>
          <cell r="C239" t="str">
            <v>Sanitary pit 0,9x0,9 lm depth max 3,5 lm</v>
          </cell>
          <cell r="D239" t="str">
            <v>cum</v>
          </cell>
          <cell r="E239">
            <v>62</v>
          </cell>
          <cell r="F239">
            <v>92.84</v>
          </cell>
          <cell r="G239">
            <v>21.29</v>
          </cell>
          <cell r="H239">
            <v>5.77</v>
          </cell>
          <cell r="I239">
            <v>119.9</v>
          </cell>
        </row>
        <row r="240">
          <cell r="B240">
            <v>1799.02</v>
          </cell>
          <cell r="C240" t="str">
            <v>Waterproof cement additive</v>
          </cell>
          <cell r="D240" t="str">
            <v>kg</v>
          </cell>
          <cell r="E240">
            <v>11120</v>
          </cell>
          <cell r="F240">
            <v>0.06</v>
          </cell>
          <cell r="G240">
            <v>7.0000000000000007E-2</v>
          </cell>
          <cell r="I240">
            <v>0.13</v>
          </cell>
        </row>
        <row r="241">
          <cell r="B241">
            <v>1473.16</v>
          </cell>
          <cell r="C241" t="str">
            <v>Centr. r.c. piping  dia. 50cm</v>
          </cell>
          <cell r="D241" t="str">
            <v>lm</v>
          </cell>
          <cell r="E241">
            <v>127</v>
          </cell>
          <cell r="F241">
            <v>24.12</v>
          </cell>
          <cell r="G241">
            <v>2.52</v>
          </cell>
          <cell r="H241">
            <v>0.81</v>
          </cell>
          <cell r="I241">
            <v>27.45</v>
          </cell>
        </row>
        <row r="242">
          <cell r="B242">
            <v>1473.19</v>
          </cell>
          <cell r="C242" t="str">
            <v>Centr. r.c. piping  dia. 80cm</v>
          </cell>
          <cell r="D242" t="str">
            <v>lm</v>
          </cell>
          <cell r="E242">
            <v>69</v>
          </cell>
          <cell r="F242">
            <v>37.69</v>
          </cell>
          <cell r="G242">
            <v>3.45</v>
          </cell>
          <cell r="H242">
            <v>0.88</v>
          </cell>
          <cell r="I242">
            <v>42.02</v>
          </cell>
        </row>
        <row r="243">
          <cell r="B243">
            <v>1471.01</v>
          </cell>
          <cell r="C243" t="str">
            <v>Carbon steel piping</v>
          </cell>
          <cell r="D243" t="str">
            <v>kg</v>
          </cell>
          <cell r="E243">
            <v>135686</v>
          </cell>
          <cell r="F243">
            <v>0.57999999999999996</v>
          </cell>
          <cell r="G243">
            <v>0.15</v>
          </cell>
          <cell r="H243">
            <v>0.14000000000000001</v>
          </cell>
          <cell r="I243">
            <v>0.87</v>
          </cell>
        </row>
        <row r="244">
          <cell r="B244">
            <v>1471.03</v>
          </cell>
          <cell r="C244" t="str">
            <v>Carbon steel valve</v>
          </cell>
          <cell r="D244" t="str">
            <v>kg</v>
          </cell>
          <cell r="E244">
            <v>4371</v>
          </cell>
          <cell r="F244">
            <v>4.75</v>
          </cell>
          <cell r="G244">
            <v>0.1</v>
          </cell>
          <cell r="H244">
            <v>0.12</v>
          </cell>
          <cell r="I244">
            <v>4.97</v>
          </cell>
        </row>
        <row r="245">
          <cell r="B245">
            <v>1492.42</v>
          </cell>
          <cell r="C245" t="str">
            <v>Supply and  installation PVC heavy  piping
 "FABCO"type diam.3"</v>
          </cell>
          <cell r="D245" t="str">
            <v>lm</v>
          </cell>
          <cell r="E245">
            <v>1030</v>
          </cell>
          <cell r="F245">
            <v>1.93</v>
          </cell>
          <cell r="G245">
            <v>0.35</v>
          </cell>
          <cell r="I245">
            <v>2.2799999999999998</v>
          </cell>
        </row>
        <row r="246">
          <cell r="B246">
            <v>1478.01</v>
          </cell>
          <cell r="C246" t="str">
            <v>PVC piping         dia. 110mm</v>
          </cell>
          <cell r="D246" t="str">
            <v>lm</v>
          </cell>
          <cell r="E246">
            <v>115</v>
          </cell>
          <cell r="F246">
            <v>4.37</v>
          </cell>
          <cell r="G246">
            <v>0.45</v>
          </cell>
          <cell r="I246">
            <v>4.82</v>
          </cell>
        </row>
        <row r="247">
          <cell r="B247">
            <v>1478.02</v>
          </cell>
          <cell r="C247" t="str">
            <v>PVC piping         dia. 160mm</v>
          </cell>
          <cell r="D247" t="str">
            <v>lm</v>
          </cell>
          <cell r="E247">
            <v>1904</v>
          </cell>
          <cell r="F247">
            <v>9.18</v>
          </cell>
          <cell r="G247">
            <v>0.55000000000000004</v>
          </cell>
          <cell r="I247">
            <v>9.73</v>
          </cell>
        </row>
        <row r="248">
          <cell r="B248">
            <v>1478.03</v>
          </cell>
          <cell r="C248" t="str">
            <v>PVC piping         dia. 200mm</v>
          </cell>
          <cell r="D248" t="str">
            <v>lm</v>
          </cell>
          <cell r="E248">
            <v>253</v>
          </cell>
          <cell r="F248">
            <v>10.65</v>
          </cell>
          <cell r="G248">
            <v>0.63</v>
          </cell>
          <cell r="I248">
            <v>11.28</v>
          </cell>
        </row>
        <row r="249">
          <cell r="B249">
            <v>1763.01</v>
          </cell>
          <cell r="C249" t="str">
            <v>Acid-resistant lining w. epoxy</v>
          </cell>
          <cell r="D249" t="str">
            <v>sqm</v>
          </cell>
          <cell r="E249">
            <v>195</v>
          </cell>
          <cell r="F249">
            <v>14.56</v>
          </cell>
          <cell r="G249">
            <v>0.1</v>
          </cell>
          <cell r="I249">
            <v>14.66</v>
          </cell>
        </row>
        <row r="250">
          <cell r="B250">
            <v>1491.03</v>
          </cell>
          <cell r="C250" t="str">
            <v>Demol.&amp; Reinst. exist. roads fnds.</v>
          </cell>
          <cell r="D250" t="str">
            <v>cum</v>
          </cell>
          <cell r="E250">
            <v>541</v>
          </cell>
          <cell r="G250">
            <v>0.63</v>
          </cell>
          <cell r="H250">
            <v>2.06</v>
          </cell>
          <cell r="I250">
            <v>2.69</v>
          </cell>
        </row>
        <row r="251">
          <cell r="B251">
            <v>1710.15</v>
          </cell>
          <cell r="C251" t="str">
            <v>Steel insert</v>
          </cell>
          <cell r="D251" t="str">
            <v>kg</v>
          </cell>
          <cell r="E251">
            <v>59535</v>
          </cell>
          <cell r="F251">
            <v>0.84</v>
          </cell>
          <cell r="G251">
            <v>0.12</v>
          </cell>
          <cell r="H251">
            <v>0.12</v>
          </cell>
          <cell r="I251">
            <v>1.08</v>
          </cell>
        </row>
        <row r="252">
          <cell r="B252">
            <v>1714.14</v>
          </cell>
          <cell r="C252" t="str">
            <v>Steel frame</v>
          </cell>
          <cell r="D252" t="str">
            <v>kg</v>
          </cell>
          <cell r="E252">
            <v>2419</v>
          </cell>
          <cell r="F252">
            <v>0.62</v>
          </cell>
          <cell r="G252">
            <v>0.27</v>
          </cell>
          <cell r="H252">
            <v>0.05</v>
          </cell>
          <cell r="I252">
            <v>0.94</v>
          </cell>
        </row>
        <row r="253">
          <cell r="B253">
            <v>2000.078</v>
          </cell>
          <cell r="C253" t="str">
            <v>Steel manufactured material
 ( Gate, handrails, grating and fencing )</v>
          </cell>
          <cell r="D253" t="str">
            <v>kg</v>
          </cell>
          <cell r="E253">
            <v>7903</v>
          </cell>
          <cell r="F253">
            <v>0.62</v>
          </cell>
          <cell r="G253">
            <v>0.27</v>
          </cell>
          <cell r="H253">
            <v>0.05</v>
          </cell>
          <cell r="I253">
            <v>0.94</v>
          </cell>
        </row>
        <row r="254">
          <cell r="B254">
            <v>1492.04</v>
          </cell>
          <cell r="C254" t="str">
            <v>Carbon steel vents</v>
          </cell>
          <cell r="D254" t="str">
            <v>kg</v>
          </cell>
          <cell r="E254">
            <v>27710</v>
          </cell>
          <cell r="F254">
            <v>3.33</v>
          </cell>
          <cell r="G254">
            <v>0.25</v>
          </cell>
          <cell r="I254">
            <v>3.58</v>
          </cell>
        </row>
        <row r="255">
          <cell r="B255">
            <v>1492.01</v>
          </cell>
          <cell r="C255" t="str">
            <v>Cast iron floor drain  diam. 6"</v>
          </cell>
          <cell r="D255" t="str">
            <v>u</v>
          </cell>
          <cell r="E255">
            <v>5</v>
          </cell>
          <cell r="F255">
            <v>16</v>
          </cell>
          <cell r="G255">
            <v>0.25</v>
          </cell>
          <cell r="I255">
            <v>16.25</v>
          </cell>
        </row>
        <row r="256">
          <cell r="B256">
            <v>1492.02</v>
          </cell>
          <cell r="C256" t="str">
            <v>Carbon steel drain hubs 4"</v>
          </cell>
          <cell r="D256" t="str">
            <v>u</v>
          </cell>
          <cell r="E256">
            <v>91</v>
          </cell>
          <cell r="F256">
            <v>8</v>
          </cell>
          <cell r="G256">
            <v>0.25</v>
          </cell>
          <cell r="I256">
            <v>8.25</v>
          </cell>
        </row>
        <row r="257">
          <cell r="B257">
            <v>1492.03</v>
          </cell>
          <cell r="C257" t="str">
            <v>Carbon steel clean out diam. 6"</v>
          </cell>
          <cell r="D257" t="str">
            <v>u</v>
          </cell>
          <cell r="E257">
            <v>7</v>
          </cell>
          <cell r="F257">
            <v>18.670000000000002</v>
          </cell>
          <cell r="G257">
            <v>0.25</v>
          </cell>
          <cell r="I257">
            <v>18.920000000000002</v>
          </cell>
        </row>
        <row r="258">
          <cell r="B258">
            <v>1492.39</v>
          </cell>
          <cell r="C258" t="str">
            <v>GRE drain hubs 4"
 (Technip ST 1400-08 type "D" )</v>
          </cell>
          <cell r="D258" t="str">
            <v>u</v>
          </cell>
          <cell r="E258">
            <v>35</v>
          </cell>
          <cell r="F258">
            <v>3.33</v>
          </cell>
          <cell r="G258">
            <v>0.25</v>
          </cell>
          <cell r="I258">
            <v>3.58</v>
          </cell>
        </row>
        <row r="259">
          <cell r="B259">
            <v>1492.53</v>
          </cell>
          <cell r="C259" t="str">
            <v>GRE drain hubs 6"
 (Technip ST 1400-08 type "D" )</v>
          </cell>
          <cell r="D259" t="str">
            <v>u</v>
          </cell>
          <cell r="E259">
            <v>23</v>
          </cell>
          <cell r="F259">
            <v>5</v>
          </cell>
          <cell r="G259">
            <v>0.25</v>
          </cell>
          <cell r="I259">
            <v>5.25</v>
          </cell>
        </row>
        <row r="260">
          <cell r="B260">
            <v>1492.52</v>
          </cell>
          <cell r="C260" t="str">
            <v>Clean Out concrete  pit  for  GRE/PVC pipe
  (Technip ST 1400-06 )</v>
          </cell>
          <cell r="D260" t="str">
            <v>u</v>
          </cell>
          <cell r="E260">
            <v>5</v>
          </cell>
          <cell r="F260">
            <v>47.48</v>
          </cell>
          <cell r="G260">
            <v>2.76</v>
          </cell>
          <cell r="H260">
            <v>1.48</v>
          </cell>
          <cell r="I260">
            <v>51.72</v>
          </cell>
        </row>
        <row r="261">
          <cell r="I261">
            <v>0</v>
          </cell>
        </row>
        <row r="262">
          <cell r="C262" t="str">
            <v>Total  Sewers</v>
          </cell>
          <cell r="D262" t="str">
            <v>lm</v>
          </cell>
          <cell r="E262">
            <v>24686</v>
          </cell>
        </row>
        <row r="263">
          <cell r="B263">
            <v>16</v>
          </cell>
          <cell r="C263" t="str">
            <v>UNDERGROUND PIPING</v>
          </cell>
          <cell r="E263">
            <v>0</v>
          </cell>
        </row>
        <row r="264">
          <cell r="B264">
            <v>1440.3</v>
          </cell>
          <cell r="C264" t="str">
            <v>Soil sect.exc.by mach.up to 2m</v>
          </cell>
          <cell r="D264" t="str">
            <v>cum</v>
          </cell>
          <cell r="E264">
            <v>17845</v>
          </cell>
          <cell r="G264">
            <v>0.11</v>
          </cell>
          <cell r="H264">
            <v>1.42</v>
          </cell>
          <cell r="I264">
            <v>1.53</v>
          </cell>
        </row>
        <row r="265">
          <cell r="B265">
            <v>1440.1</v>
          </cell>
          <cell r="C265" t="str">
            <v>Soil sect.exc.by hand up to 2m</v>
          </cell>
          <cell r="D265" t="str">
            <v>cum</v>
          </cell>
          <cell r="E265">
            <v>364</v>
          </cell>
          <cell r="G265">
            <v>2.33</v>
          </cell>
          <cell r="I265">
            <v>2.33</v>
          </cell>
        </row>
        <row r="266">
          <cell r="B266">
            <v>1440.31</v>
          </cell>
          <cell r="C266" t="str">
            <v>Sect.exc.mach.from 2to4m depth</v>
          </cell>
          <cell r="D266" t="str">
            <v>cum</v>
          </cell>
          <cell r="E266">
            <v>4143</v>
          </cell>
          <cell r="F266">
            <v>2.34</v>
          </cell>
          <cell r="G266">
            <v>1.21</v>
          </cell>
          <cell r="H266">
            <v>1.89</v>
          </cell>
          <cell r="I266">
            <v>5.44</v>
          </cell>
        </row>
        <row r="267">
          <cell r="B267">
            <v>1440.11</v>
          </cell>
          <cell r="C267" t="str">
            <v>Sect.exc.hand from 2to4m depth</v>
          </cell>
          <cell r="D267" t="str">
            <v>cum</v>
          </cell>
          <cell r="E267">
            <v>85</v>
          </cell>
          <cell r="F267">
            <v>2.34</v>
          </cell>
          <cell r="G267">
            <v>2.48</v>
          </cell>
          <cell r="H267">
            <v>7.0000000000000007E-2</v>
          </cell>
          <cell r="I267">
            <v>4.8899999999999997</v>
          </cell>
        </row>
        <row r="268">
          <cell r="B268">
            <v>1440.44</v>
          </cell>
          <cell r="C268" t="str">
            <v>Materials from excav.transport</v>
          </cell>
          <cell r="D268" t="str">
            <v>cum</v>
          </cell>
          <cell r="E268">
            <v>6474</v>
          </cell>
          <cell r="G268">
            <v>0.1</v>
          </cell>
          <cell r="H268">
            <v>0.86</v>
          </cell>
          <cell r="I268">
            <v>0.96</v>
          </cell>
        </row>
        <row r="269">
          <cell r="B269">
            <v>1440.5</v>
          </cell>
          <cell r="C269" t="str">
            <v>Backfill w/ matl from exc.</v>
          </cell>
          <cell r="D269" t="str">
            <v>cum</v>
          </cell>
          <cell r="E269">
            <v>15963</v>
          </cell>
          <cell r="G269">
            <v>0.52</v>
          </cell>
          <cell r="H269">
            <v>0.64</v>
          </cell>
          <cell r="I269">
            <v>1.1599999999999999</v>
          </cell>
        </row>
        <row r="270">
          <cell r="B270">
            <v>1440.52</v>
          </cell>
          <cell r="C270" t="str">
            <v>Sand for pipes bedding</v>
          </cell>
          <cell r="D270" t="str">
            <v>cum</v>
          </cell>
          <cell r="E270">
            <v>2173</v>
          </cell>
          <cell r="F270">
            <v>5.93</v>
          </cell>
          <cell r="G270">
            <v>0.69</v>
          </cell>
          <cell r="H270">
            <v>0.64</v>
          </cell>
          <cell r="I270">
            <v>7.26</v>
          </cell>
        </row>
        <row r="271">
          <cell r="B271">
            <v>1713.03</v>
          </cell>
          <cell r="C271" t="str">
            <v>Polyethilene vapor barrier</v>
          </cell>
          <cell r="D271" t="str">
            <v>sqm</v>
          </cell>
          <cell r="E271">
            <v>260</v>
          </cell>
          <cell r="F271">
            <v>0.37</v>
          </cell>
          <cell r="G271">
            <v>0.1</v>
          </cell>
          <cell r="I271">
            <v>0.47</v>
          </cell>
        </row>
        <row r="272">
          <cell r="B272">
            <v>1711.07</v>
          </cell>
          <cell r="C272" t="str">
            <v>Bitumen coat for foundation</v>
          </cell>
          <cell r="D272" t="str">
            <v>sqm</v>
          </cell>
          <cell r="E272">
            <v>1772</v>
          </cell>
          <cell r="F272">
            <v>0.78</v>
          </cell>
          <cell r="G272">
            <v>0.34</v>
          </cell>
          <cell r="I272">
            <v>1.1200000000000001</v>
          </cell>
        </row>
        <row r="273">
          <cell r="B273">
            <v>1711.02</v>
          </cell>
          <cell r="C273" t="str">
            <v>Lean concrete 10cm thk.</v>
          </cell>
          <cell r="D273" t="str">
            <v>sqm</v>
          </cell>
          <cell r="E273">
            <v>260</v>
          </cell>
          <cell r="F273">
            <v>4.26</v>
          </cell>
          <cell r="G273">
            <v>0.86</v>
          </cell>
          <cell r="H273">
            <v>7.0000000000000007E-2</v>
          </cell>
          <cell r="I273">
            <v>5.19</v>
          </cell>
        </row>
        <row r="274">
          <cell r="B274">
            <v>1714.2</v>
          </cell>
          <cell r="C274" t="str">
            <v>Concrete  anchor blocks</v>
          </cell>
          <cell r="D274" t="str">
            <v>cum</v>
          </cell>
          <cell r="E274">
            <v>276</v>
          </cell>
          <cell r="F274">
            <v>51.17</v>
          </cell>
          <cell r="G274">
            <v>2.75</v>
          </cell>
          <cell r="H274">
            <v>3.65</v>
          </cell>
          <cell r="I274">
            <v>57.57</v>
          </cell>
        </row>
        <row r="275">
          <cell r="B275">
            <v>1711.2</v>
          </cell>
          <cell r="C275" t="str">
            <v>Formwork foundation</v>
          </cell>
          <cell r="D275" t="str">
            <v>sqm</v>
          </cell>
          <cell r="E275">
            <v>966</v>
          </cell>
          <cell r="F275">
            <v>2.89</v>
          </cell>
          <cell r="G275">
            <v>1.72</v>
          </cell>
          <cell r="I275">
            <v>4.6100000000000003</v>
          </cell>
        </row>
        <row r="276">
          <cell r="B276">
            <v>1710.02</v>
          </cell>
          <cell r="C276" t="str">
            <v>Improved bond reinf.steel</v>
          </cell>
          <cell r="D276" t="str">
            <v>kg</v>
          </cell>
          <cell r="E276">
            <v>16560</v>
          </cell>
          <cell r="F276">
            <v>0.36</v>
          </cell>
          <cell r="G276">
            <v>0.05</v>
          </cell>
          <cell r="H276">
            <v>0.04</v>
          </cell>
          <cell r="I276">
            <v>0.45</v>
          </cell>
        </row>
        <row r="277">
          <cell r="B277">
            <v>1799.11</v>
          </cell>
          <cell r="C277" t="str">
            <v>Hydrants Basements</v>
          </cell>
          <cell r="D277" t="str">
            <v>u</v>
          </cell>
          <cell r="E277">
            <v>90</v>
          </cell>
          <cell r="F277">
            <v>30.7</v>
          </cell>
          <cell r="G277">
            <v>3.09</v>
          </cell>
          <cell r="H277">
            <v>2.1800000000000002</v>
          </cell>
          <cell r="I277">
            <v>35.97</v>
          </cell>
        </row>
        <row r="278">
          <cell r="B278">
            <v>1799.12</v>
          </cell>
          <cell r="C278" t="str">
            <v>Lance Monitor Basements</v>
          </cell>
          <cell r="D278" t="str">
            <v>u</v>
          </cell>
          <cell r="E278">
            <v>12</v>
          </cell>
          <cell r="F278">
            <v>17.920000000000002</v>
          </cell>
          <cell r="G278">
            <v>1.82</v>
          </cell>
          <cell r="H278">
            <v>1.27</v>
          </cell>
          <cell r="I278">
            <v>21.01</v>
          </cell>
        </row>
        <row r="279">
          <cell r="B279">
            <v>1714.02</v>
          </cell>
          <cell r="C279" t="str">
            <v>Pit 0,91x0,91 to 1,5x1,5 lm depth max 4,0 lm</v>
          </cell>
          <cell r="D279" t="str">
            <v>cum</v>
          </cell>
          <cell r="E279">
            <v>287</v>
          </cell>
          <cell r="F279">
            <v>57.86</v>
          </cell>
          <cell r="G279">
            <v>12.99</v>
          </cell>
          <cell r="H279">
            <v>3.62</v>
          </cell>
          <cell r="I279">
            <v>74.47</v>
          </cell>
        </row>
        <row r="280">
          <cell r="B280">
            <v>1714.12</v>
          </cell>
          <cell r="C280" t="str">
            <v>Checkered plate cover</v>
          </cell>
          <cell r="D280" t="str">
            <v>kg</v>
          </cell>
          <cell r="E280">
            <v>10753</v>
          </cell>
          <cell r="F280">
            <v>0.77</v>
          </cell>
          <cell r="G280">
            <v>0.27</v>
          </cell>
          <cell r="H280">
            <v>0.05</v>
          </cell>
          <cell r="I280">
            <v>1.0900000000000001</v>
          </cell>
        </row>
        <row r="281">
          <cell r="B281">
            <v>1710.15</v>
          </cell>
          <cell r="C281" t="str">
            <v>Steel insert</v>
          </cell>
          <cell r="D281" t="str">
            <v>kg</v>
          </cell>
          <cell r="E281">
            <v>1166</v>
          </cell>
          <cell r="F281">
            <v>0.84</v>
          </cell>
          <cell r="G281">
            <v>0.12</v>
          </cell>
          <cell r="H281">
            <v>0.12</v>
          </cell>
          <cell r="I281">
            <v>1.08</v>
          </cell>
        </row>
        <row r="282">
          <cell r="B282">
            <v>1714.14</v>
          </cell>
          <cell r="C282" t="str">
            <v>Steel frame</v>
          </cell>
          <cell r="D282" t="str">
            <v>kg</v>
          </cell>
          <cell r="E282">
            <v>1151</v>
          </cell>
          <cell r="F282">
            <v>0.62</v>
          </cell>
          <cell r="G282">
            <v>0.27</v>
          </cell>
          <cell r="H282">
            <v>0.05</v>
          </cell>
          <cell r="I282">
            <v>0.94</v>
          </cell>
        </row>
        <row r="283">
          <cell r="B283">
            <v>1491.03</v>
          </cell>
          <cell r="C283" t="str">
            <v>Demol.&amp; Reinst. exist. roads fnds.</v>
          </cell>
          <cell r="D283" t="str">
            <v>cum</v>
          </cell>
          <cell r="E283">
            <v>78</v>
          </cell>
          <cell r="G283">
            <v>0.63</v>
          </cell>
          <cell r="H283">
            <v>2.06</v>
          </cell>
          <cell r="I283">
            <v>2.69</v>
          </cell>
        </row>
        <row r="284">
          <cell r="I284">
            <v>0</v>
          </cell>
        </row>
        <row r="285">
          <cell r="C285" t="str">
            <v>Total Underground Piping</v>
          </cell>
          <cell r="D285" t="str">
            <v>lm</v>
          </cell>
          <cell r="E285">
            <v>8510</v>
          </cell>
        </row>
        <row r="286">
          <cell r="B286">
            <v>17</v>
          </cell>
          <cell r="C286" t="str">
            <v>ELECTRICAL CABLE TRENCHES</v>
          </cell>
          <cell r="E286">
            <v>0</v>
          </cell>
        </row>
        <row r="287">
          <cell r="B287">
            <v>1440.3</v>
          </cell>
          <cell r="C287" t="str">
            <v>Soil sect.exc.by mach.up to 2m</v>
          </cell>
          <cell r="D287" t="str">
            <v>cum</v>
          </cell>
          <cell r="E287">
            <v>19921</v>
          </cell>
          <cell r="G287">
            <v>0.11</v>
          </cell>
          <cell r="H287">
            <v>1.42</v>
          </cell>
          <cell r="I287">
            <v>1.53</v>
          </cell>
        </row>
        <row r="288">
          <cell r="B288">
            <v>1440.1</v>
          </cell>
          <cell r="C288" t="str">
            <v>Soil sect.exc.by hand up to 2m</v>
          </cell>
          <cell r="D288" t="str">
            <v>cum</v>
          </cell>
          <cell r="E288">
            <v>676</v>
          </cell>
          <cell r="G288">
            <v>2.33</v>
          </cell>
          <cell r="I288">
            <v>2.33</v>
          </cell>
        </row>
        <row r="289">
          <cell r="B289">
            <v>1440.31</v>
          </cell>
          <cell r="C289" t="str">
            <v>Sect.exc.mach.from 2to4m depth</v>
          </cell>
          <cell r="D289" t="str">
            <v>cum</v>
          </cell>
          <cell r="E289">
            <v>613</v>
          </cell>
          <cell r="F289">
            <v>2.34</v>
          </cell>
          <cell r="G289">
            <v>1.21</v>
          </cell>
          <cell r="H289">
            <v>1.89</v>
          </cell>
          <cell r="I289">
            <v>5.44</v>
          </cell>
        </row>
        <row r="290">
          <cell r="B290">
            <v>1440.11</v>
          </cell>
          <cell r="C290" t="str">
            <v>Sect.exc.hand from 2to4m depth</v>
          </cell>
          <cell r="D290" t="str">
            <v>cum</v>
          </cell>
          <cell r="E290">
            <v>13</v>
          </cell>
          <cell r="F290">
            <v>2.34</v>
          </cell>
          <cell r="G290">
            <v>2.48</v>
          </cell>
          <cell r="H290">
            <v>7.0000000000000007E-2</v>
          </cell>
          <cell r="I290">
            <v>4.8899999999999997</v>
          </cell>
        </row>
        <row r="291">
          <cell r="B291">
            <v>1440.44</v>
          </cell>
          <cell r="C291" t="str">
            <v>Materials from excav.transport</v>
          </cell>
          <cell r="D291" t="str">
            <v>cum</v>
          </cell>
          <cell r="E291">
            <v>8066</v>
          </cell>
          <cell r="G291">
            <v>0.1</v>
          </cell>
          <cell r="H291">
            <v>0.86</v>
          </cell>
          <cell r="I291">
            <v>0.96</v>
          </cell>
        </row>
        <row r="292">
          <cell r="B292">
            <v>1440.5</v>
          </cell>
          <cell r="C292" t="str">
            <v>Backfill w/ matl from exc.</v>
          </cell>
          <cell r="D292" t="str">
            <v>cum</v>
          </cell>
          <cell r="E292">
            <v>12756</v>
          </cell>
          <cell r="G292">
            <v>0.52</v>
          </cell>
          <cell r="H292">
            <v>0.64</v>
          </cell>
          <cell r="I292">
            <v>1.1599999999999999</v>
          </cell>
        </row>
        <row r="293">
          <cell r="B293">
            <v>1713.03</v>
          </cell>
          <cell r="C293" t="str">
            <v>Polyethilene vapor barrier</v>
          </cell>
          <cell r="D293" t="str">
            <v>sqm</v>
          </cell>
          <cell r="E293">
            <v>4222</v>
          </cell>
          <cell r="F293">
            <v>0.37</v>
          </cell>
          <cell r="G293">
            <v>0.1</v>
          </cell>
          <cell r="I293">
            <v>0.47</v>
          </cell>
        </row>
        <row r="294">
          <cell r="B294">
            <v>1711.07</v>
          </cell>
          <cell r="C294" t="str">
            <v>Bitumen coat for foundation</v>
          </cell>
          <cell r="D294" t="str">
            <v>sqm</v>
          </cell>
          <cell r="E294">
            <v>7544</v>
          </cell>
          <cell r="F294">
            <v>0.78</v>
          </cell>
          <cell r="G294">
            <v>0.34</v>
          </cell>
          <cell r="I294">
            <v>1.1200000000000001</v>
          </cell>
        </row>
        <row r="295">
          <cell r="B295">
            <v>1711.01</v>
          </cell>
          <cell r="C295" t="str">
            <v>Lean concrete 5cm thk.</v>
          </cell>
          <cell r="D295" t="str">
            <v>sqm</v>
          </cell>
          <cell r="E295">
            <v>4211</v>
          </cell>
          <cell r="F295">
            <v>2.13</v>
          </cell>
          <cell r="G295">
            <v>0.52</v>
          </cell>
          <cell r="H295">
            <v>0.03</v>
          </cell>
          <cell r="I295">
            <v>2.68</v>
          </cell>
        </row>
        <row r="296">
          <cell r="B296">
            <v>1711.06</v>
          </cell>
          <cell r="C296" t="str">
            <v>Concrete for foundation</v>
          </cell>
          <cell r="D296" t="str">
            <v>cum</v>
          </cell>
          <cell r="E296">
            <v>2000</v>
          </cell>
          <cell r="F296">
            <v>51.17</v>
          </cell>
          <cell r="G296">
            <v>2.75</v>
          </cell>
          <cell r="H296">
            <v>3.65</v>
          </cell>
          <cell r="I296">
            <v>57.57</v>
          </cell>
        </row>
        <row r="297">
          <cell r="B297">
            <v>1714.22</v>
          </cell>
          <cell r="C297" t="str">
            <v>Duct bank with PVC pipes</v>
          </cell>
          <cell r="D297" t="str">
            <v>cum</v>
          </cell>
          <cell r="E297">
            <v>1029</v>
          </cell>
          <cell r="F297">
            <v>113.49</v>
          </cell>
          <cell r="G297">
            <v>16.149999999999999</v>
          </cell>
          <cell r="H297">
            <v>8.52</v>
          </cell>
          <cell r="I297">
            <v>138.16</v>
          </cell>
        </row>
        <row r="298">
          <cell r="B298">
            <v>1711.2</v>
          </cell>
          <cell r="C298" t="str">
            <v>Formwork foundation</v>
          </cell>
          <cell r="D298" t="str">
            <v>sqm</v>
          </cell>
          <cell r="E298">
            <v>10289</v>
          </cell>
          <cell r="F298">
            <v>2.89</v>
          </cell>
          <cell r="G298">
            <v>1.72</v>
          </cell>
          <cell r="I298">
            <v>4.6100000000000003</v>
          </cell>
        </row>
        <row r="299">
          <cell r="B299">
            <v>1710.02</v>
          </cell>
          <cell r="C299" t="str">
            <v>Improved bond reinf.steel</v>
          </cell>
          <cell r="D299" t="str">
            <v>kg</v>
          </cell>
          <cell r="E299">
            <v>127737</v>
          </cell>
          <cell r="F299">
            <v>0.36</v>
          </cell>
          <cell r="G299">
            <v>0.05</v>
          </cell>
          <cell r="H299">
            <v>0.04</v>
          </cell>
          <cell r="I299">
            <v>0.45</v>
          </cell>
        </row>
        <row r="300">
          <cell r="B300">
            <v>1710.03</v>
          </cell>
          <cell r="C300" t="str">
            <v>Welded wire mesh</v>
          </cell>
          <cell r="D300" t="str">
            <v>kg</v>
          </cell>
          <cell r="E300">
            <v>6032</v>
          </cell>
          <cell r="F300">
            <v>0.66</v>
          </cell>
          <cell r="G300">
            <v>0.03</v>
          </cell>
          <cell r="I300">
            <v>0.69</v>
          </cell>
        </row>
        <row r="301">
          <cell r="B301">
            <v>1710.23</v>
          </cell>
          <cell r="C301" t="str">
            <v>Grout &gt;50mm thk.</v>
          </cell>
          <cell r="D301" t="str">
            <v>cum</v>
          </cell>
          <cell r="E301">
            <v>12</v>
          </cell>
          <cell r="F301">
            <v>191.78</v>
          </cell>
          <cell r="G301">
            <v>25.74</v>
          </cell>
          <cell r="I301">
            <v>217.52</v>
          </cell>
        </row>
        <row r="302">
          <cell r="B302">
            <v>1710.15</v>
          </cell>
          <cell r="C302" t="str">
            <v>Steel insert</v>
          </cell>
          <cell r="D302" t="str">
            <v>kg</v>
          </cell>
          <cell r="E302">
            <v>36920</v>
          </cell>
          <cell r="F302">
            <v>0.84</v>
          </cell>
          <cell r="G302">
            <v>0.12</v>
          </cell>
          <cell r="H302">
            <v>0.12</v>
          </cell>
          <cell r="I302">
            <v>1.08</v>
          </cell>
        </row>
        <row r="303">
          <cell r="B303">
            <v>1714.14</v>
          </cell>
          <cell r="C303" t="str">
            <v>Steel frame</v>
          </cell>
          <cell r="D303" t="str">
            <v>kg</v>
          </cell>
          <cell r="E303">
            <v>624</v>
          </cell>
          <cell r="F303">
            <v>0.62</v>
          </cell>
          <cell r="G303">
            <v>0.27</v>
          </cell>
          <cell r="H303">
            <v>0.05</v>
          </cell>
          <cell r="I303">
            <v>0.94</v>
          </cell>
        </row>
        <row r="304">
          <cell r="B304">
            <v>1714.25</v>
          </cell>
          <cell r="C304" t="str">
            <v>Red coloured lean concrete</v>
          </cell>
          <cell r="D304" t="str">
            <v>sqm</v>
          </cell>
          <cell r="E304">
            <v>7516</v>
          </cell>
          <cell r="F304">
            <v>2.31</v>
          </cell>
          <cell r="G304">
            <v>0.34</v>
          </cell>
          <cell r="H304">
            <v>0.03</v>
          </cell>
          <cell r="I304">
            <v>2.68</v>
          </cell>
        </row>
        <row r="305">
          <cell r="B305">
            <v>1440.53</v>
          </cell>
          <cell r="C305" t="str">
            <v>Sand for cables bedding</v>
          </cell>
          <cell r="D305" t="str">
            <v>cum</v>
          </cell>
          <cell r="E305">
            <v>4267</v>
          </cell>
          <cell r="F305">
            <v>5.93</v>
          </cell>
          <cell r="G305">
            <v>0.69</v>
          </cell>
          <cell r="H305">
            <v>0.64</v>
          </cell>
          <cell r="I305">
            <v>7.26</v>
          </cell>
        </row>
        <row r="306">
          <cell r="B306">
            <v>1714.03</v>
          </cell>
          <cell r="C306" t="str">
            <v>Pit for cables 1,5x1,5 lm depth max 3,0 lm</v>
          </cell>
          <cell r="D306" t="str">
            <v>cum</v>
          </cell>
          <cell r="E306">
            <v>17</v>
          </cell>
          <cell r="F306">
            <v>60.85</v>
          </cell>
          <cell r="G306">
            <v>13.28</v>
          </cell>
          <cell r="H306">
            <v>3.86</v>
          </cell>
          <cell r="I306">
            <v>77.989999999999995</v>
          </cell>
        </row>
        <row r="307">
          <cell r="B307">
            <v>1713.14</v>
          </cell>
          <cell r="C307" t="str">
            <v>Construction joint</v>
          </cell>
          <cell r="D307" t="str">
            <v>lm</v>
          </cell>
          <cell r="E307">
            <v>4066</v>
          </cell>
          <cell r="F307">
            <v>1.5</v>
          </cell>
          <cell r="G307">
            <v>2.61</v>
          </cell>
          <cell r="I307">
            <v>4.1100000000000003</v>
          </cell>
        </row>
        <row r="308">
          <cell r="B308">
            <v>1714.12</v>
          </cell>
          <cell r="C308" t="str">
            <v>Checkered plate cover</v>
          </cell>
          <cell r="D308" t="str">
            <v>kg</v>
          </cell>
          <cell r="E308">
            <v>3395</v>
          </cell>
          <cell r="F308">
            <v>0.77</v>
          </cell>
          <cell r="G308">
            <v>0.27</v>
          </cell>
          <cell r="H308">
            <v>0.05</v>
          </cell>
          <cell r="I308">
            <v>1.0900000000000001</v>
          </cell>
        </row>
        <row r="309">
          <cell r="B309">
            <v>1714.08</v>
          </cell>
          <cell r="C309" t="str">
            <v>Supply of cast iron cover</v>
          </cell>
          <cell r="D309" t="str">
            <v>kg</v>
          </cell>
          <cell r="E309">
            <v>1691</v>
          </cell>
          <cell r="F309">
            <v>0.8</v>
          </cell>
          <cell r="I309">
            <v>0.8</v>
          </cell>
        </row>
        <row r="310">
          <cell r="B310">
            <v>1714.09</v>
          </cell>
          <cell r="C310" t="str">
            <v>Laying of cast-iron cover</v>
          </cell>
          <cell r="D310" t="str">
            <v>kg</v>
          </cell>
          <cell r="E310">
            <v>1691</v>
          </cell>
          <cell r="G310">
            <v>0.18</v>
          </cell>
          <cell r="I310">
            <v>0.18</v>
          </cell>
        </row>
        <row r="311">
          <cell r="B311">
            <v>1714.24</v>
          </cell>
          <cell r="C311" t="str">
            <v>Supply PVC conduit pipes dia.110 to 160 mm
 ( Erection already included in item 1714,22)</v>
          </cell>
          <cell r="D311" t="str">
            <v>lm</v>
          </cell>
          <cell r="E311">
            <v>20216</v>
          </cell>
          <cell r="F311">
            <v>9.18</v>
          </cell>
          <cell r="G311">
            <v>0.55000000000000004</v>
          </cell>
          <cell r="I311">
            <v>9.73</v>
          </cell>
        </row>
        <row r="312">
          <cell r="B312">
            <v>1799.35</v>
          </cell>
          <cell r="C312" t="str">
            <v>Galvanized steel conduit 4"
 for electrical duct bank</v>
          </cell>
          <cell r="D312" t="str">
            <v>lm</v>
          </cell>
          <cell r="E312">
            <v>1634</v>
          </cell>
          <cell r="F312">
            <v>11.56</v>
          </cell>
          <cell r="G312">
            <v>1.58</v>
          </cell>
          <cell r="H312">
            <v>0.05</v>
          </cell>
          <cell r="I312">
            <v>13.19</v>
          </cell>
        </row>
        <row r="313">
          <cell r="B313">
            <v>1478.03</v>
          </cell>
          <cell r="C313" t="str">
            <v>PVC piping         dia. 200mm</v>
          </cell>
          <cell r="D313" t="str">
            <v>lm</v>
          </cell>
          <cell r="E313">
            <v>399</v>
          </cell>
          <cell r="F313">
            <v>10.65</v>
          </cell>
          <cell r="G313">
            <v>0.63</v>
          </cell>
          <cell r="I313">
            <v>11.28</v>
          </cell>
        </row>
        <row r="314">
          <cell r="B314">
            <v>1799.01</v>
          </cell>
          <cell r="C314" t="str">
            <v>PVC piping diameter  1"
 ( See  note  "1" Technip STD - 1400 - 28 )</v>
          </cell>
          <cell r="D314" t="str">
            <v>lm</v>
          </cell>
          <cell r="E314">
            <v>210</v>
          </cell>
          <cell r="F314">
            <v>0.33</v>
          </cell>
          <cell r="G314">
            <v>0</v>
          </cell>
          <cell r="I314">
            <v>0.33</v>
          </cell>
        </row>
        <row r="315">
          <cell r="B315">
            <v>1799.04</v>
          </cell>
          <cell r="C315" t="str">
            <v>Precast concrete covers 15 cm thick</v>
          </cell>
          <cell r="D315" t="str">
            <v>sqm</v>
          </cell>
          <cell r="E315">
            <v>3468</v>
          </cell>
          <cell r="F315">
            <v>19.64</v>
          </cell>
          <cell r="G315">
            <v>6.92</v>
          </cell>
          <cell r="H315">
            <v>2.0699999999999998</v>
          </cell>
          <cell r="I315">
            <v>28.63</v>
          </cell>
        </row>
        <row r="316">
          <cell r="B316">
            <v>1799.05</v>
          </cell>
          <cell r="C316" t="str">
            <v>Precast concrete covers 20 cm thick</v>
          </cell>
          <cell r="D316" t="str">
            <v>sqm</v>
          </cell>
          <cell r="E316">
            <v>31</v>
          </cell>
          <cell r="F316">
            <v>23.05</v>
          </cell>
          <cell r="G316">
            <v>7.32</v>
          </cell>
          <cell r="H316">
            <v>1.87</v>
          </cell>
          <cell r="I316">
            <v>32.24</v>
          </cell>
        </row>
        <row r="317">
          <cell r="B317">
            <v>1491.03</v>
          </cell>
          <cell r="C317" t="str">
            <v>Demol.&amp; Reinst. exist. roads fnds.</v>
          </cell>
          <cell r="D317" t="str">
            <v>cum</v>
          </cell>
          <cell r="E317">
            <v>688</v>
          </cell>
          <cell r="G317">
            <v>0.63</v>
          </cell>
          <cell r="H317">
            <v>2.06</v>
          </cell>
          <cell r="I317">
            <v>2.69</v>
          </cell>
        </row>
        <row r="318">
          <cell r="I318">
            <v>0</v>
          </cell>
        </row>
        <row r="319">
          <cell r="C319" t="str">
            <v>Total  Electrical Cable Trenches</v>
          </cell>
          <cell r="D319" t="str">
            <v>lm</v>
          </cell>
          <cell r="E319">
            <v>18550</v>
          </cell>
        </row>
        <row r="320">
          <cell r="B320">
            <v>18</v>
          </cell>
          <cell r="C320" t="str">
            <v xml:space="preserve">BUILDINGS (CONCRETE &amp; MASONRY TYPE-LSP) </v>
          </cell>
          <cell r="E320">
            <v>0</v>
          </cell>
        </row>
        <row r="321">
          <cell r="B321">
            <v>2000.5070000000001</v>
          </cell>
          <cell r="C321" t="str">
            <v>Administration Building</v>
          </cell>
          <cell r="D321" t="str">
            <v>cum</v>
          </cell>
          <cell r="E321">
            <v>10608</v>
          </cell>
          <cell r="F321">
            <v>51.79</v>
          </cell>
          <cell r="G321">
            <v>12.03</v>
          </cell>
          <cell r="H321">
            <v>1.54</v>
          </cell>
          <cell r="I321">
            <v>65.36</v>
          </cell>
        </row>
        <row r="322">
          <cell r="B322">
            <v>2000.521</v>
          </cell>
          <cell r="C322" t="str">
            <v>Gate House</v>
          </cell>
          <cell r="D322" t="str">
            <v>cum</v>
          </cell>
          <cell r="E322">
            <v>262.5</v>
          </cell>
          <cell r="F322">
            <v>50.12</v>
          </cell>
          <cell r="G322">
            <v>13.5</v>
          </cell>
          <cell r="H322">
            <v>1.85</v>
          </cell>
          <cell r="I322">
            <v>65.47</v>
          </cell>
        </row>
        <row r="323">
          <cell r="B323">
            <v>2000.5029999999999</v>
          </cell>
          <cell r="C323" t="str">
            <v>Offices conc.&amp; mason.inside steel Bldgs.</v>
          </cell>
          <cell r="D323" t="str">
            <v>cum</v>
          </cell>
          <cell r="E323">
            <v>1225</v>
          </cell>
          <cell r="F323">
            <v>58.43</v>
          </cell>
          <cell r="G323">
            <v>10.31</v>
          </cell>
          <cell r="H323">
            <v>1.76</v>
          </cell>
          <cell r="I323">
            <v>70.5</v>
          </cell>
        </row>
        <row r="324">
          <cell r="B324">
            <v>2000.5129999999999</v>
          </cell>
          <cell r="C324" t="str">
            <v>Main Substation ( N° 2 )</v>
          </cell>
          <cell r="D324" t="str">
            <v>cum</v>
          </cell>
          <cell r="E324">
            <v>5850</v>
          </cell>
          <cell r="F324">
            <v>53.06</v>
          </cell>
          <cell r="G324">
            <v>5.7</v>
          </cell>
          <cell r="H324">
            <v>1.07</v>
          </cell>
          <cell r="I324">
            <v>59.83</v>
          </cell>
        </row>
        <row r="325">
          <cell r="B325">
            <v>2000.5329999999999</v>
          </cell>
          <cell r="C325" t="str">
            <v>Building  Area Substation</v>
          </cell>
          <cell r="D325" t="str">
            <v>cum</v>
          </cell>
          <cell r="E325">
            <v>390</v>
          </cell>
          <cell r="F325">
            <v>62.52</v>
          </cell>
          <cell r="G325">
            <v>14.8</v>
          </cell>
          <cell r="H325">
            <v>1.29</v>
          </cell>
          <cell r="I325">
            <v>78.61</v>
          </cell>
        </row>
        <row r="326">
          <cell r="B326">
            <v>2000.502</v>
          </cell>
          <cell r="C326" t="str">
            <v>Electrical Substation ( N° 1 )</v>
          </cell>
          <cell r="D326" t="str">
            <v>cum</v>
          </cell>
          <cell r="E326">
            <v>3640</v>
          </cell>
          <cell r="F326">
            <v>24.16</v>
          </cell>
          <cell r="G326">
            <v>3.07</v>
          </cell>
          <cell r="H326">
            <v>0.56999999999999995</v>
          </cell>
          <cell r="I326">
            <v>27.8</v>
          </cell>
        </row>
        <row r="327">
          <cell r="B327">
            <v>2000.5260000000001</v>
          </cell>
          <cell r="C327" t="str">
            <v>Laboratory Building</v>
          </cell>
          <cell r="D327" t="str">
            <v>cum</v>
          </cell>
          <cell r="E327">
            <v>3528</v>
          </cell>
          <cell r="F327">
            <v>66.42</v>
          </cell>
          <cell r="G327">
            <v>13.5</v>
          </cell>
          <cell r="H327">
            <v>1.85</v>
          </cell>
          <cell r="I327">
            <v>81.77</v>
          </cell>
        </row>
        <row r="328">
          <cell r="B328">
            <v>2000.5319999999999</v>
          </cell>
          <cell r="C328" t="str">
            <v>Fire Station Bldg.</v>
          </cell>
          <cell r="D328" t="str">
            <v>cum</v>
          </cell>
          <cell r="E328">
            <v>3150</v>
          </cell>
          <cell r="F328">
            <v>40.32</v>
          </cell>
          <cell r="G328">
            <v>5.7</v>
          </cell>
          <cell r="H328">
            <v>1.07</v>
          </cell>
          <cell r="I328">
            <v>47.09</v>
          </cell>
        </row>
        <row r="329">
          <cell r="B329">
            <v>2000.5309999999999</v>
          </cell>
          <cell r="C329" t="str">
            <v>Localized Operator Cabins</v>
          </cell>
          <cell r="D329" t="str">
            <v>cum</v>
          </cell>
          <cell r="E329">
            <v>120</v>
          </cell>
          <cell r="F329">
            <v>40.32</v>
          </cell>
          <cell r="G329">
            <v>5.7</v>
          </cell>
          <cell r="H329">
            <v>1.07</v>
          </cell>
          <cell r="I329">
            <v>47.09</v>
          </cell>
        </row>
        <row r="330">
          <cell r="I330">
            <v>0</v>
          </cell>
        </row>
        <row r="331">
          <cell r="C331" t="str">
            <v xml:space="preserve">Total  Buildings
 (Concrete &amp; Masonry Type-Lsp) </v>
          </cell>
          <cell r="D331" t="str">
            <v>cum</v>
          </cell>
          <cell r="E331">
            <v>28773.5</v>
          </cell>
        </row>
        <row r="332">
          <cell r="B332">
            <v>19</v>
          </cell>
          <cell r="C332" t="str">
            <v>BUILDINGS ( STEEL &amp; MASONRY TYPE )</v>
          </cell>
          <cell r="E332">
            <v>0</v>
          </cell>
        </row>
        <row r="333">
          <cell r="B333">
            <v>1440.3</v>
          </cell>
          <cell r="C333" t="str">
            <v>Soil sect.exc.by mach.up to 2m</v>
          </cell>
          <cell r="D333" t="str">
            <v>cum</v>
          </cell>
          <cell r="E333">
            <v>49755</v>
          </cell>
          <cell r="G333">
            <v>0.11</v>
          </cell>
          <cell r="H333">
            <v>1.42</v>
          </cell>
          <cell r="I333">
            <v>1.53</v>
          </cell>
        </row>
        <row r="334">
          <cell r="B334">
            <v>1440.1</v>
          </cell>
          <cell r="C334" t="str">
            <v>Soil sect.exc.by hand up to 2m</v>
          </cell>
          <cell r="D334" t="str">
            <v>cum</v>
          </cell>
          <cell r="E334">
            <v>426</v>
          </cell>
          <cell r="G334">
            <v>2.33</v>
          </cell>
          <cell r="I334">
            <v>2.33</v>
          </cell>
        </row>
        <row r="335">
          <cell r="B335">
            <v>1440.44</v>
          </cell>
          <cell r="C335" t="str">
            <v>Materials from excav.transport</v>
          </cell>
          <cell r="D335" t="str">
            <v>cum</v>
          </cell>
          <cell r="E335">
            <v>37407</v>
          </cell>
          <cell r="G335">
            <v>0.1</v>
          </cell>
          <cell r="H335">
            <v>0.86</v>
          </cell>
          <cell r="I335">
            <v>0.96</v>
          </cell>
        </row>
        <row r="336">
          <cell r="B336">
            <v>1440.5</v>
          </cell>
          <cell r="C336" t="str">
            <v>Backfill w/ matl from exc.</v>
          </cell>
          <cell r="D336" t="str">
            <v>cum</v>
          </cell>
          <cell r="E336">
            <v>3989</v>
          </cell>
          <cell r="G336">
            <v>0.52</v>
          </cell>
          <cell r="H336">
            <v>0.64</v>
          </cell>
          <cell r="I336">
            <v>1.1599999999999999</v>
          </cell>
        </row>
        <row r="337">
          <cell r="B337">
            <v>1711.01</v>
          </cell>
          <cell r="C337" t="str">
            <v>Lean concrete 5cm thk.</v>
          </cell>
          <cell r="D337" t="str">
            <v>sqm</v>
          </cell>
          <cell r="E337">
            <v>49750</v>
          </cell>
          <cell r="F337">
            <v>2.13</v>
          </cell>
          <cell r="G337">
            <v>0.52</v>
          </cell>
          <cell r="H337">
            <v>0.03</v>
          </cell>
          <cell r="I337">
            <v>2.68</v>
          </cell>
        </row>
        <row r="338">
          <cell r="B338">
            <v>1711.02</v>
          </cell>
          <cell r="C338" t="str">
            <v>Lean concrete 10cm thk.</v>
          </cell>
          <cell r="D338" t="str">
            <v>sqm</v>
          </cell>
          <cell r="E338">
            <v>9780</v>
          </cell>
          <cell r="F338">
            <v>4.26</v>
          </cell>
          <cell r="G338">
            <v>0.86</v>
          </cell>
          <cell r="H338">
            <v>7.0000000000000007E-2</v>
          </cell>
          <cell r="I338">
            <v>5.19</v>
          </cell>
        </row>
        <row r="339">
          <cell r="B339">
            <v>1711.06</v>
          </cell>
          <cell r="C339" t="str">
            <v>Concrete for foundation</v>
          </cell>
          <cell r="D339" t="str">
            <v>cum</v>
          </cell>
          <cell r="E339">
            <v>8785</v>
          </cell>
          <cell r="F339">
            <v>51.17</v>
          </cell>
          <cell r="G339">
            <v>2.75</v>
          </cell>
          <cell r="H339">
            <v>3.65</v>
          </cell>
          <cell r="I339">
            <v>57.57</v>
          </cell>
        </row>
        <row r="340">
          <cell r="B340">
            <v>1712.01</v>
          </cell>
          <cell r="C340" t="str">
            <v>Concrete elev. up to 10m</v>
          </cell>
          <cell r="D340" t="str">
            <v>cum</v>
          </cell>
          <cell r="E340">
            <v>1545</v>
          </cell>
          <cell r="F340">
            <v>51.17</v>
          </cell>
          <cell r="G340">
            <v>4.12</v>
          </cell>
          <cell r="H340">
            <v>3.1</v>
          </cell>
          <cell r="I340">
            <v>58.39</v>
          </cell>
        </row>
        <row r="341">
          <cell r="B341">
            <v>1713.07</v>
          </cell>
          <cell r="C341" t="str">
            <v>Fndn above or under paving</v>
          </cell>
          <cell r="D341" t="str">
            <v>cum</v>
          </cell>
          <cell r="E341">
            <v>184</v>
          </cell>
          <cell r="F341">
            <v>67.42</v>
          </cell>
          <cell r="G341">
            <v>10.199999999999999</v>
          </cell>
          <cell r="H341">
            <v>3.72</v>
          </cell>
          <cell r="I341">
            <v>81.34</v>
          </cell>
        </row>
        <row r="342">
          <cell r="B342">
            <v>1711.2</v>
          </cell>
          <cell r="C342" t="str">
            <v>Formwork foundation</v>
          </cell>
          <cell r="D342" t="str">
            <v>sqm</v>
          </cell>
          <cell r="E342">
            <v>12379</v>
          </cell>
          <cell r="F342">
            <v>2.89</v>
          </cell>
          <cell r="G342">
            <v>1.72</v>
          </cell>
          <cell r="I342">
            <v>4.6100000000000003</v>
          </cell>
        </row>
        <row r="343">
          <cell r="B343">
            <v>1712.2</v>
          </cell>
          <cell r="C343" t="str">
            <v>Formwork elev. up to 10m</v>
          </cell>
          <cell r="D343" t="str">
            <v>sqm</v>
          </cell>
          <cell r="E343">
            <v>7429</v>
          </cell>
          <cell r="F343">
            <v>3.83</v>
          </cell>
          <cell r="G343">
            <v>2.2400000000000002</v>
          </cell>
          <cell r="I343">
            <v>6.07</v>
          </cell>
        </row>
        <row r="344">
          <cell r="B344">
            <v>1710.02</v>
          </cell>
          <cell r="C344" t="str">
            <v>Improved bond reinf.steel</v>
          </cell>
          <cell r="D344" t="str">
            <v>kg</v>
          </cell>
          <cell r="E344">
            <v>1169100</v>
          </cell>
          <cell r="F344">
            <v>0.36</v>
          </cell>
          <cell r="G344">
            <v>0.05</v>
          </cell>
          <cell r="H344">
            <v>0.04</v>
          </cell>
          <cell r="I344">
            <v>0.45</v>
          </cell>
        </row>
        <row r="345">
          <cell r="B345">
            <v>1710.21</v>
          </cell>
          <cell r="C345" t="str">
            <v>Grout 25mm thk.</v>
          </cell>
          <cell r="D345" t="str">
            <v>sqm</v>
          </cell>
          <cell r="E345">
            <v>381</v>
          </cell>
          <cell r="F345">
            <v>6.7</v>
          </cell>
          <cell r="G345">
            <v>0.52</v>
          </cell>
          <cell r="I345">
            <v>7.22</v>
          </cell>
        </row>
        <row r="346">
          <cell r="B346">
            <v>1710.07</v>
          </cell>
          <cell r="C346" t="str">
            <v>Anchor bolts weight up to 20Kg</v>
          </cell>
          <cell r="D346" t="str">
            <v>kg</v>
          </cell>
          <cell r="E346">
            <v>23946</v>
          </cell>
          <cell r="F346">
            <v>3.83</v>
          </cell>
          <cell r="G346">
            <v>0.1</v>
          </cell>
          <cell r="I346">
            <v>3.93</v>
          </cell>
        </row>
        <row r="347">
          <cell r="B347" t="str">
            <v>1799,10A</v>
          </cell>
          <cell r="C347" t="str">
            <v>Supply and installatiopn of steel rails</v>
          </cell>
          <cell r="D347" t="str">
            <v>kg</v>
          </cell>
          <cell r="E347">
            <v>36541</v>
          </cell>
          <cell r="F347">
            <v>0.77</v>
          </cell>
          <cell r="G347">
            <v>0.14000000000000001</v>
          </cell>
          <cell r="H347">
            <v>0.05</v>
          </cell>
          <cell r="I347">
            <v>0.96</v>
          </cell>
        </row>
        <row r="348">
          <cell r="B348">
            <v>1450.03</v>
          </cell>
          <cell r="C348" t="str">
            <v>Embankment w/ matl by contr.</v>
          </cell>
          <cell r="D348" t="str">
            <v>cum</v>
          </cell>
          <cell r="E348">
            <v>38500</v>
          </cell>
          <cell r="F348">
            <v>6.7</v>
          </cell>
          <cell r="G348">
            <v>0.18</v>
          </cell>
          <cell r="H348">
            <v>0.51</v>
          </cell>
          <cell r="I348">
            <v>7.39</v>
          </cell>
        </row>
        <row r="349">
          <cell r="B349">
            <v>1420.01</v>
          </cell>
          <cell r="C349" t="str">
            <v>Surface levelling</v>
          </cell>
          <cell r="D349" t="str">
            <v>sqm</v>
          </cell>
          <cell r="E349">
            <v>49750</v>
          </cell>
          <cell r="G349">
            <v>7.0000000000000007E-2</v>
          </cell>
          <cell r="H349">
            <v>0.21</v>
          </cell>
          <cell r="I349">
            <v>0.28000000000000003</v>
          </cell>
        </row>
        <row r="350">
          <cell r="B350">
            <v>1420.02</v>
          </cell>
          <cell r="C350" t="str">
            <v>Surface compaction 90%</v>
          </cell>
          <cell r="D350" t="str">
            <v>sqm</v>
          </cell>
          <cell r="E350">
            <v>49750</v>
          </cell>
          <cell r="G350">
            <v>0.03</v>
          </cell>
          <cell r="H350">
            <v>0.48</v>
          </cell>
          <cell r="I350">
            <v>0.51</v>
          </cell>
        </row>
        <row r="351">
          <cell r="B351">
            <v>1717.04</v>
          </cell>
          <cell r="C351" t="str">
            <v>PVC water-stop: 30cm wide</v>
          </cell>
          <cell r="D351" t="str">
            <v>lm</v>
          </cell>
          <cell r="E351">
            <v>420</v>
          </cell>
          <cell r="F351">
            <v>17.34</v>
          </cell>
          <cell r="G351">
            <v>1.37</v>
          </cell>
          <cell r="I351">
            <v>18.71</v>
          </cell>
        </row>
        <row r="352">
          <cell r="B352">
            <v>1713.01</v>
          </cell>
          <cell r="C352" t="str">
            <v>Floor sub-base</v>
          </cell>
          <cell r="D352" t="str">
            <v>cum</v>
          </cell>
          <cell r="E352">
            <v>12123</v>
          </cell>
          <cell r="F352">
            <v>21.3</v>
          </cell>
          <cell r="G352">
            <v>0.14000000000000001</v>
          </cell>
          <cell r="H352">
            <v>0.57999999999999996</v>
          </cell>
          <cell r="I352">
            <v>22.02</v>
          </cell>
        </row>
        <row r="353">
          <cell r="B353">
            <v>1713.03</v>
          </cell>
          <cell r="C353" t="str">
            <v>Polyethilene vapor barrier</v>
          </cell>
          <cell r="D353" t="str">
            <v>sqm</v>
          </cell>
          <cell r="E353">
            <v>49728</v>
          </cell>
          <cell r="F353">
            <v>0.37</v>
          </cell>
          <cell r="G353">
            <v>0.1</v>
          </cell>
          <cell r="I353">
            <v>0.47</v>
          </cell>
        </row>
        <row r="354">
          <cell r="B354">
            <v>1711.07</v>
          </cell>
          <cell r="C354" t="str">
            <v>Bitumen coat for foundation</v>
          </cell>
          <cell r="D354" t="str">
            <v>sqm</v>
          </cell>
          <cell r="E354">
            <v>14851</v>
          </cell>
          <cell r="F354">
            <v>0.78</v>
          </cell>
          <cell r="G354">
            <v>0.34</v>
          </cell>
          <cell r="I354">
            <v>1.1200000000000001</v>
          </cell>
        </row>
        <row r="355">
          <cell r="B355">
            <v>1713.05</v>
          </cell>
          <cell r="C355" t="str">
            <v>Reinf.concrete paving thk 15cm</v>
          </cell>
          <cell r="D355" t="str">
            <v>sqm</v>
          </cell>
          <cell r="E355">
            <v>38500</v>
          </cell>
          <cell r="F355">
            <v>8.31</v>
          </cell>
          <cell r="G355">
            <v>1.03</v>
          </cell>
          <cell r="H355">
            <v>0.41</v>
          </cell>
          <cell r="I355">
            <v>9.75</v>
          </cell>
        </row>
        <row r="356">
          <cell r="B356">
            <v>1713.06</v>
          </cell>
          <cell r="C356" t="str">
            <v>Reinf.concrete paving thk 20cm</v>
          </cell>
          <cell r="D356" t="str">
            <v>sqm</v>
          </cell>
          <cell r="E356">
            <v>11250</v>
          </cell>
          <cell r="F356">
            <v>11.13</v>
          </cell>
          <cell r="G356">
            <v>1.37</v>
          </cell>
          <cell r="H356">
            <v>0.54</v>
          </cell>
          <cell r="I356">
            <v>13.04</v>
          </cell>
        </row>
        <row r="357">
          <cell r="B357">
            <v>1710.03</v>
          </cell>
          <cell r="C357" t="str">
            <v>Welded wire mesh</v>
          </cell>
          <cell r="D357" t="str">
            <v>kg</v>
          </cell>
          <cell r="E357">
            <v>366000</v>
          </cell>
          <cell r="F357">
            <v>0.66</v>
          </cell>
          <cell r="G357">
            <v>0.03</v>
          </cell>
          <cell r="I357">
            <v>0.69</v>
          </cell>
        </row>
        <row r="358">
          <cell r="B358">
            <v>1713.13</v>
          </cell>
          <cell r="C358" t="str">
            <v>Cut joint ( control )</v>
          </cell>
          <cell r="D358" t="str">
            <v>lm</v>
          </cell>
          <cell r="E358">
            <v>9533</v>
          </cell>
          <cell r="F358">
            <v>0.56000000000000005</v>
          </cell>
          <cell r="G358">
            <v>1.03</v>
          </cell>
          <cell r="I358">
            <v>1.59</v>
          </cell>
        </row>
        <row r="359">
          <cell r="B359">
            <v>1713.14</v>
          </cell>
          <cell r="C359" t="str">
            <v>Construction joint</v>
          </cell>
          <cell r="D359" t="str">
            <v>lm</v>
          </cell>
          <cell r="E359">
            <v>9533</v>
          </cell>
          <cell r="F359">
            <v>1.5</v>
          </cell>
          <cell r="G359">
            <v>2.61</v>
          </cell>
          <cell r="I359">
            <v>4.1100000000000003</v>
          </cell>
        </row>
        <row r="360">
          <cell r="B360">
            <v>1713.15</v>
          </cell>
          <cell r="C360" t="str">
            <v>Isolation joint</v>
          </cell>
          <cell r="D360" t="str">
            <v>lm</v>
          </cell>
          <cell r="E360">
            <v>5746</v>
          </cell>
          <cell r="F360">
            <v>4.37</v>
          </cell>
          <cell r="G360">
            <v>1.03</v>
          </cell>
          <cell r="I360">
            <v>5.4</v>
          </cell>
        </row>
        <row r="361">
          <cell r="B361">
            <v>1713.16</v>
          </cell>
          <cell r="C361" t="str">
            <v>Expansion joint ( contraction )</v>
          </cell>
          <cell r="D361" t="str">
            <v>lm</v>
          </cell>
          <cell r="E361">
            <v>9533</v>
          </cell>
          <cell r="F361">
            <v>4.49</v>
          </cell>
          <cell r="G361">
            <v>2.58</v>
          </cell>
          <cell r="I361">
            <v>7.07</v>
          </cell>
        </row>
        <row r="362">
          <cell r="B362">
            <v>2000.001</v>
          </cell>
          <cell r="C362" t="str">
            <v>Hollow-block wall 20cm thk</v>
          </cell>
          <cell r="D362" t="str">
            <v>sqm</v>
          </cell>
          <cell r="E362">
            <v>4750</v>
          </cell>
          <cell r="F362">
            <v>4.59</v>
          </cell>
          <cell r="G362">
            <v>1.45</v>
          </cell>
          <cell r="H362">
            <v>0.08</v>
          </cell>
          <cell r="I362">
            <v>6.12</v>
          </cell>
        </row>
        <row r="363">
          <cell r="B363">
            <v>1440.85</v>
          </cell>
          <cell r="C363" t="str">
            <v>Side-walk pav. 10cm thk</v>
          </cell>
          <cell r="D363" t="str">
            <v>sqm</v>
          </cell>
          <cell r="E363">
            <v>2391</v>
          </cell>
          <cell r="F363">
            <v>8.67</v>
          </cell>
          <cell r="G363">
            <v>0.69</v>
          </cell>
          <cell r="I363">
            <v>9.36</v>
          </cell>
        </row>
        <row r="364">
          <cell r="B364">
            <v>1440.81</v>
          </cell>
          <cell r="C364" t="str">
            <v>Sidewalk kerb</v>
          </cell>
          <cell r="D364" t="str">
            <v>lm</v>
          </cell>
          <cell r="E364">
            <v>2374</v>
          </cell>
          <cell r="F364">
            <v>7.39</v>
          </cell>
          <cell r="G364">
            <v>2.2999999999999998</v>
          </cell>
          <cell r="I364">
            <v>9.69</v>
          </cell>
        </row>
        <row r="365">
          <cell r="B365">
            <v>1440.82</v>
          </cell>
          <cell r="C365" t="str">
            <v>Sidewalk fndn w.matl from exc.</v>
          </cell>
          <cell r="D365" t="str">
            <v>cum</v>
          </cell>
          <cell r="E365">
            <v>478</v>
          </cell>
          <cell r="G365">
            <v>0.52</v>
          </cell>
          <cell r="H365">
            <v>0.64</v>
          </cell>
          <cell r="I365">
            <v>1.1599999999999999</v>
          </cell>
        </row>
        <row r="366">
          <cell r="B366">
            <v>2000.0139999999999</v>
          </cell>
          <cell r="C366" t="str">
            <v>Concrete block rendering</v>
          </cell>
          <cell r="D366" t="str">
            <v>sqm</v>
          </cell>
          <cell r="E366">
            <v>4750</v>
          </cell>
          <cell r="F366">
            <v>1.28</v>
          </cell>
          <cell r="G366">
            <v>1.21</v>
          </cell>
          <cell r="H366">
            <v>0.02</v>
          </cell>
          <cell r="I366">
            <v>2.5099999999999998</v>
          </cell>
        </row>
        <row r="367">
          <cell r="B367">
            <v>2000.0150000000001</v>
          </cell>
          <cell r="C367" t="str">
            <v>Rough plaster</v>
          </cell>
          <cell r="D367" t="str">
            <v>sqm</v>
          </cell>
          <cell r="E367">
            <v>9499</v>
          </cell>
          <cell r="F367">
            <v>0.89</v>
          </cell>
          <cell r="G367">
            <v>0.86</v>
          </cell>
          <cell r="H367">
            <v>0.02</v>
          </cell>
          <cell r="I367">
            <v>1.77</v>
          </cell>
        </row>
        <row r="368">
          <cell r="B368">
            <v>2000.047</v>
          </cell>
          <cell r="C368" t="str">
            <v>Washable acrilic paint</v>
          </cell>
          <cell r="D368" t="str">
            <v>sqm</v>
          </cell>
          <cell r="E368">
            <v>4750</v>
          </cell>
          <cell r="F368">
            <v>1.1399999999999999</v>
          </cell>
          <cell r="G368">
            <v>1.03</v>
          </cell>
          <cell r="I368">
            <v>2.17</v>
          </cell>
        </row>
        <row r="369">
          <cell r="B369">
            <v>1713.09</v>
          </cell>
          <cell r="C369" t="str">
            <v>Hardener on paving (dust)</v>
          </cell>
          <cell r="D369" t="str">
            <v>sqm</v>
          </cell>
          <cell r="E369">
            <v>87418</v>
          </cell>
          <cell r="F369">
            <v>0.32</v>
          </cell>
          <cell r="G369">
            <v>0.06</v>
          </cell>
          <cell r="I369">
            <v>0.38</v>
          </cell>
        </row>
        <row r="370">
          <cell r="B370">
            <v>2000.029</v>
          </cell>
          <cell r="C370" t="str">
            <v>Red gres skirting board</v>
          </cell>
          <cell r="D370" t="str">
            <v>lm</v>
          </cell>
          <cell r="E370">
            <v>3414</v>
          </cell>
          <cell r="F370">
            <v>5</v>
          </cell>
          <cell r="G370">
            <v>2</v>
          </cell>
          <cell r="I370">
            <v>7</v>
          </cell>
        </row>
        <row r="371">
          <cell r="B371">
            <v>2000.53</v>
          </cell>
          <cell r="C371" t="str">
            <v>Chemicals Warehouse (Lsp all included)</v>
          </cell>
          <cell r="D371" t="str">
            <v>cum</v>
          </cell>
          <cell r="E371">
            <v>12600</v>
          </cell>
          <cell r="F371">
            <v>35.020000000000003</v>
          </cell>
          <cell r="G371">
            <v>4.18</v>
          </cell>
          <cell r="H371">
            <v>1.07</v>
          </cell>
          <cell r="I371">
            <v>40.270000000000003</v>
          </cell>
        </row>
        <row r="372">
          <cell r="I372">
            <v>0</v>
          </cell>
        </row>
        <row r="373">
          <cell r="C373" t="str">
            <v>Total  Buildings ( Steel &amp; Masonry Type )</v>
          </cell>
          <cell r="D373" t="str">
            <v>cum</v>
          </cell>
          <cell r="E373">
            <v>12600</v>
          </cell>
        </row>
        <row r="374">
          <cell r="B374">
            <v>23</v>
          </cell>
          <cell r="C374" t="str">
            <v>CONCRETE COOLING TOWER ( Basin &amp; Elev.)</v>
          </cell>
          <cell r="E374">
            <v>0</v>
          </cell>
        </row>
        <row r="375">
          <cell r="B375">
            <v>1440.3</v>
          </cell>
          <cell r="C375" t="str">
            <v>Soil sect.exc.by mach.up to 2m</v>
          </cell>
          <cell r="D375" t="str">
            <v>cum</v>
          </cell>
          <cell r="E375">
            <v>3211</v>
          </cell>
          <cell r="G375">
            <v>0.11</v>
          </cell>
          <cell r="H375">
            <v>1.42</v>
          </cell>
          <cell r="I375">
            <v>1.53</v>
          </cell>
        </row>
        <row r="376">
          <cell r="B376">
            <v>1440.1</v>
          </cell>
          <cell r="C376" t="str">
            <v>Soil sect.exc.by hand up to 2m</v>
          </cell>
          <cell r="D376" t="str">
            <v>cum</v>
          </cell>
          <cell r="E376">
            <v>66</v>
          </cell>
          <cell r="G376">
            <v>2.33</v>
          </cell>
          <cell r="I376">
            <v>2.33</v>
          </cell>
        </row>
        <row r="377">
          <cell r="B377">
            <v>1440.44</v>
          </cell>
          <cell r="C377" t="str">
            <v>Materials from excav.transport</v>
          </cell>
          <cell r="D377" t="str">
            <v>cum</v>
          </cell>
          <cell r="E377">
            <v>3113</v>
          </cell>
          <cell r="G377">
            <v>0.1</v>
          </cell>
          <cell r="H377">
            <v>0.86</v>
          </cell>
          <cell r="I377">
            <v>0.96</v>
          </cell>
        </row>
        <row r="378">
          <cell r="B378">
            <v>1440.5</v>
          </cell>
          <cell r="C378" t="str">
            <v>Backfill w/ matl from exc.</v>
          </cell>
          <cell r="D378" t="str">
            <v>cum</v>
          </cell>
          <cell r="E378">
            <v>163</v>
          </cell>
          <cell r="G378">
            <v>0.52</v>
          </cell>
          <cell r="H378">
            <v>0.64</v>
          </cell>
          <cell r="I378">
            <v>1.1599999999999999</v>
          </cell>
        </row>
        <row r="379">
          <cell r="B379">
            <v>1713.03</v>
          </cell>
          <cell r="C379" t="str">
            <v>Polyethilene vapor barrier</v>
          </cell>
          <cell r="D379" t="str">
            <v>sqm</v>
          </cell>
          <cell r="E379">
            <v>3501</v>
          </cell>
          <cell r="F379">
            <v>0.37</v>
          </cell>
          <cell r="G379">
            <v>0.1</v>
          </cell>
          <cell r="I379">
            <v>0.47</v>
          </cell>
        </row>
        <row r="380">
          <cell r="B380">
            <v>1711.07</v>
          </cell>
          <cell r="C380" t="str">
            <v>Bitumen coat for foundation</v>
          </cell>
          <cell r="D380" t="str">
            <v>sqm</v>
          </cell>
          <cell r="E380">
            <v>594</v>
          </cell>
          <cell r="F380">
            <v>0.78</v>
          </cell>
          <cell r="G380">
            <v>0.34</v>
          </cell>
          <cell r="I380">
            <v>1.1200000000000001</v>
          </cell>
        </row>
        <row r="381">
          <cell r="B381">
            <v>1711.01</v>
          </cell>
          <cell r="C381" t="str">
            <v>Lean concrete 5cm thk.</v>
          </cell>
          <cell r="D381" t="str">
            <v>sqm</v>
          </cell>
          <cell r="E381">
            <v>3501</v>
          </cell>
          <cell r="F381">
            <v>2.13</v>
          </cell>
          <cell r="G381">
            <v>0.52</v>
          </cell>
          <cell r="H381">
            <v>0.03</v>
          </cell>
          <cell r="I381">
            <v>2.68</v>
          </cell>
        </row>
        <row r="382">
          <cell r="B382">
            <v>1799.65</v>
          </cell>
          <cell r="C382" t="str">
            <v>Found. Concrete minimum 28N/mm2
 ( ASTM C-150 TYPE V sulfate resistance)</v>
          </cell>
          <cell r="D382" t="str">
            <v>cum</v>
          </cell>
          <cell r="E382">
            <v>3037</v>
          </cell>
          <cell r="F382">
            <v>67.510000000000005</v>
          </cell>
          <cell r="G382">
            <v>3.09</v>
          </cell>
          <cell r="H382">
            <v>3.65</v>
          </cell>
          <cell r="I382">
            <v>74.25</v>
          </cell>
        </row>
        <row r="383">
          <cell r="B383">
            <v>1799.66</v>
          </cell>
          <cell r="C383" t="str">
            <v>Elevat. Concrete minimum 28N/mm2
 ( ASTM C-150 TYPE V sulfate resistance)</v>
          </cell>
          <cell r="D383" t="str">
            <v>cum</v>
          </cell>
          <cell r="E383">
            <v>4193</v>
          </cell>
          <cell r="F383">
            <v>67.510000000000005</v>
          </cell>
          <cell r="G383">
            <v>5.15</v>
          </cell>
          <cell r="H383">
            <v>2.96</v>
          </cell>
          <cell r="I383">
            <v>75.62</v>
          </cell>
        </row>
        <row r="384">
          <cell r="B384">
            <v>1711.2</v>
          </cell>
          <cell r="C384" t="str">
            <v>Formwork foundation</v>
          </cell>
          <cell r="D384" t="str">
            <v>sqm</v>
          </cell>
          <cell r="E384">
            <v>2162</v>
          </cell>
          <cell r="F384">
            <v>2.89</v>
          </cell>
          <cell r="G384">
            <v>1.72</v>
          </cell>
          <cell r="I384">
            <v>4.6100000000000003</v>
          </cell>
        </row>
        <row r="385">
          <cell r="B385">
            <v>1712.2</v>
          </cell>
          <cell r="C385" t="str">
            <v>Formwork elev. up to 10m</v>
          </cell>
          <cell r="D385" t="str">
            <v>sqm</v>
          </cell>
          <cell r="E385">
            <v>2547</v>
          </cell>
          <cell r="F385">
            <v>3.83</v>
          </cell>
          <cell r="G385">
            <v>2.2400000000000002</v>
          </cell>
          <cell r="I385">
            <v>6.07</v>
          </cell>
        </row>
        <row r="386">
          <cell r="B386">
            <v>1712.21</v>
          </cell>
          <cell r="C386" t="str">
            <v>Formwork elev. 10/20m</v>
          </cell>
          <cell r="D386" t="str">
            <v>sqm</v>
          </cell>
          <cell r="E386">
            <v>2368</v>
          </cell>
          <cell r="F386">
            <v>4.04</v>
          </cell>
          <cell r="G386">
            <v>3.09</v>
          </cell>
          <cell r="I386">
            <v>7.13</v>
          </cell>
        </row>
        <row r="387">
          <cell r="B387">
            <v>1712.24</v>
          </cell>
          <cell r="C387" t="str">
            <v>Circular formwork el. 10/20m</v>
          </cell>
          <cell r="D387" t="str">
            <v>sqm</v>
          </cell>
          <cell r="E387">
            <v>3552</v>
          </cell>
          <cell r="F387">
            <v>4.8899999999999997</v>
          </cell>
          <cell r="G387">
            <v>3.43</v>
          </cell>
          <cell r="I387">
            <v>8.32</v>
          </cell>
        </row>
        <row r="388">
          <cell r="B388">
            <v>1799.46</v>
          </cell>
          <cell r="C388" t="str">
            <v>Improved bond reinf.steel epoxy coated</v>
          </cell>
          <cell r="D388" t="str">
            <v>kg</v>
          </cell>
          <cell r="E388">
            <v>916296</v>
          </cell>
          <cell r="F388">
            <v>1.1399999999999999</v>
          </cell>
          <cell r="G388">
            <v>0.27</v>
          </cell>
          <cell r="I388">
            <v>1.41</v>
          </cell>
        </row>
        <row r="389">
          <cell r="B389">
            <v>1710.15</v>
          </cell>
          <cell r="C389" t="str">
            <v>Steel insert</v>
          </cell>
          <cell r="D389" t="str">
            <v>kg</v>
          </cell>
          <cell r="E389">
            <v>3807</v>
          </cell>
          <cell r="F389">
            <v>0.84</v>
          </cell>
          <cell r="G389">
            <v>0.12</v>
          </cell>
          <cell r="H389">
            <v>0.12</v>
          </cell>
          <cell r="I389">
            <v>1.08</v>
          </cell>
        </row>
        <row r="390">
          <cell r="B390">
            <v>1710.21</v>
          </cell>
          <cell r="C390" t="str">
            <v>Grout 25mm thk.</v>
          </cell>
          <cell r="D390" t="str">
            <v>sqm</v>
          </cell>
          <cell r="E390">
            <v>82</v>
          </cell>
          <cell r="F390">
            <v>6.7</v>
          </cell>
          <cell r="G390">
            <v>0.52</v>
          </cell>
          <cell r="I390">
            <v>7.22</v>
          </cell>
        </row>
        <row r="391">
          <cell r="B391">
            <v>1710.07</v>
          </cell>
          <cell r="C391" t="str">
            <v>Anchor bolts weight up to 20Kg</v>
          </cell>
          <cell r="D391" t="str">
            <v>kg</v>
          </cell>
          <cell r="E391">
            <v>44</v>
          </cell>
          <cell r="F391">
            <v>3.83</v>
          </cell>
          <cell r="G391">
            <v>0.1</v>
          </cell>
          <cell r="I391">
            <v>3.93</v>
          </cell>
        </row>
        <row r="392">
          <cell r="B392">
            <v>1799.02</v>
          </cell>
          <cell r="C392" t="str">
            <v>Waterproof cement additive</v>
          </cell>
          <cell r="D392" t="str">
            <v>kg</v>
          </cell>
          <cell r="E392">
            <v>15816</v>
          </cell>
          <cell r="F392">
            <v>0.06</v>
          </cell>
          <cell r="G392">
            <v>7.0000000000000007E-2</v>
          </cell>
          <cell r="I392">
            <v>0.13</v>
          </cell>
        </row>
        <row r="393">
          <cell r="B393" t="str">
            <v>1732,11A</v>
          </cell>
          <cell r="C393" t="str">
            <v>Supply and erect. Precast
 beam  &lt; 0,15 sqm/lm of structures</v>
          </cell>
          <cell r="D393" t="str">
            <v>cum</v>
          </cell>
          <cell r="E393">
            <v>104</v>
          </cell>
          <cell r="F393">
            <v>162.47</v>
          </cell>
          <cell r="G393">
            <v>48.02</v>
          </cell>
          <cell r="H393">
            <v>28.95</v>
          </cell>
          <cell r="I393">
            <v>239.44</v>
          </cell>
        </row>
        <row r="394">
          <cell r="B394">
            <v>1714.1</v>
          </cell>
          <cell r="C394" t="str">
            <v>Galvanized grating cover</v>
          </cell>
          <cell r="D394" t="str">
            <v>kg</v>
          </cell>
          <cell r="E394">
            <v>9810</v>
          </cell>
          <cell r="F394">
            <v>1.1399999999999999</v>
          </cell>
          <cell r="G394">
            <v>0.27</v>
          </cell>
          <cell r="I394">
            <v>1.41</v>
          </cell>
        </row>
        <row r="395">
          <cell r="B395">
            <v>1717.04</v>
          </cell>
          <cell r="C395" t="str">
            <v>PVC water-stop: 30cm wide</v>
          </cell>
          <cell r="D395" t="str">
            <v>lm</v>
          </cell>
          <cell r="E395">
            <v>804</v>
          </cell>
          <cell r="F395">
            <v>17.34</v>
          </cell>
          <cell r="G395">
            <v>1.37</v>
          </cell>
          <cell r="I395">
            <v>18.71</v>
          </cell>
        </row>
        <row r="396">
          <cell r="I396">
            <v>0</v>
          </cell>
        </row>
        <row r="397">
          <cell r="C397" t="str">
            <v xml:space="preserve">Total Concrete Cooling Tower </v>
          </cell>
          <cell r="D397" t="str">
            <v>cum</v>
          </cell>
          <cell r="E397">
            <v>7334</v>
          </cell>
        </row>
        <row r="398">
          <cell r="B398">
            <v>24</v>
          </cell>
          <cell r="C398" t="str">
            <v>CONCRETE BOX CULVERTS &amp;  BRIDGES</v>
          </cell>
          <cell r="E398">
            <v>0</v>
          </cell>
        </row>
        <row r="399">
          <cell r="B399">
            <v>1440.3</v>
          </cell>
          <cell r="C399" t="str">
            <v>Soil sect.exc.by mach.up to 2m</v>
          </cell>
          <cell r="D399" t="str">
            <v>cum</v>
          </cell>
          <cell r="E399">
            <v>1841</v>
          </cell>
          <cell r="G399">
            <v>0.11</v>
          </cell>
          <cell r="H399">
            <v>1.42</v>
          </cell>
          <cell r="I399">
            <v>1.53</v>
          </cell>
        </row>
        <row r="400">
          <cell r="B400">
            <v>1440.1</v>
          </cell>
          <cell r="C400" t="str">
            <v>Soil sect.exc.by hand up to 2m</v>
          </cell>
          <cell r="D400" t="str">
            <v>cum</v>
          </cell>
          <cell r="E400">
            <v>38</v>
          </cell>
          <cell r="G400">
            <v>2.33</v>
          </cell>
          <cell r="I400">
            <v>2.33</v>
          </cell>
        </row>
        <row r="401">
          <cell r="B401">
            <v>1440.31</v>
          </cell>
          <cell r="C401" t="str">
            <v>Sect.exc.mach.from 2to4m depth</v>
          </cell>
          <cell r="D401" t="str">
            <v>cum</v>
          </cell>
          <cell r="E401">
            <v>407</v>
          </cell>
          <cell r="F401">
            <v>2.34</v>
          </cell>
          <cell r="G401">
            <v>1.21</v>
          </cell>
          <cell r="H401">
            <v>1.89</v>
          </cell>
          <cell r="I401">
            <v>5.44</v>
          </cell>
        </row>
        <row r="402">
          <cell r="B402">
            <v>1440.11</v>
          </cell>
          <cell r="C402" t="str">
            <v>Sect.exc.hand from 2to4m depth</v>
          </cell>
          <cell r="D402" t="str">
            <v>cum</v>
          </cell>
          <cell r="E402">
            <v>8</v>
          </cell>
          <cell r="F402">
            <v>2.34</v>
          </cell>
          <cell r="G402">
            <v>2.48</v>
          </cell>
          <cell r="H402">
            <v>7.0000000000000007E-2</v>
          </cell>
          <cell r="I402">
            <v>4.8899999999999997</v>
          </cell>
        </row>
        <row r="403">
          <cell r="B403">
            <v>1713.03</v>
          </cell>
          <cell r="C403" t="str">
            <v>Polyethilene vapor barrier</v>
          </cell>
          <cell r="D403" t="str">
            <v>sqm</v>
          </cell>
          <cell r="E403">
            <v>787</v>
          </cell>
          <cell r="F403">
            <v>0.37</v>
          </cell>
          <cell r="G403">
            <v>0.1</v>
          </cell>
          <cell r="I403">
            <v>0.47</v>
          </cell>
        </row>
        <row r="404">
          <cell r="B404">
            <v>1711.07</v>
          </cell>
          <cell r="C404" t="str">
            <v>Bitumen coat for foundation</v>
          </cell>
          <cell r="D404" t="str">
            <v>sqm</v>
          </cell>
          <cell r="E404">
            <v>1541</v>
          </cell>
          <cell r="F404">
            <v>0.78</v>
          </cell>
          <cell r="G404">
            <v>0.34</v>
          </cell>
          <cell r="I404">
            <v>1.1200000000000001</v>
          </cell>
        </row>
        <row r="405">
          <cell r="B405">
            <v>1440.44</v>
          </cell>
          <cell r="C405" t="str">
            <v>Materials from excav.transport</v>
          </cell>
          <cell r="D405" t="str">
            <v>cum</v>
          </cell>
          <cell r="E405">
            <v>1287</v>
          </cell>
          <cell r="G405">
            <v>0.1</v>
          </cell>
          <cell r="H405">
            <v>0.86</v>
          </cell>
          <cell r="I405">
            <v>0.96</v>
          </cell>
        </row>
        <row r="406">
          <cell r="B406">
            <v>1440.5</v>
          </cell>
          <cell r="C406" t="str">
            <v>Backfill w/ matl from exc.</v>
          </cell>
          <cell r="D406" t="str">
            <v>cum</v>
          </cell>
          <cell r="E406">
            <v>1007</v>
          </cell>
          <cell r="G406">
            <v>0.52</v>
          </cell>
          <cell r="H406">
            <v>0.64</v>
          </cell>
          <cell r="I406">
            <v>1.1599999999999999</v>
          </cell>
        </row>
        <row r="407">
          <cell r="B407">
            <v>1711.01</v>
          </cell>
          <cell r="C407" t="str">
            <v>Lean concrete 5cm thk.</v>
          </cell>
          <cell r="D407" t="str">
            <v>sqm</v>
          </cell>
          <cell r="E407">
            <v>787</v>
          </cell>
          <cell r="F407">
            <v>2.13</v>
          </cell>
          <cell r="G407">
            <v>0.52</v>
          </cell>
          <cell r="H407">
            <v>0.03</v>
          </cell>
          <cell r="I407">
            <v>2.68</v>
          </cell>
        </row>
        <row r="408">
          <cell r="B408">
            <v>1711.06</v>
          </cell>
          <cell r="C408" t="str">
            <v>Concrete for foundation</v>
          </cell>
          <cell r="D408" t="str">
            <v>cum</v>
          </cell>
          <cell r="E408">
            <v>624</v>
          </cell>
          <cell r="F408">
            <v>51.17</v>
          </cell>
          <cell r="G408">
            <v>2.75</v>
          </cell>
          <cell r="H408">
            <v>3.65</v>
          </cell>
          <cell r="I408">
            <v>57.57</v>
          </cell>
        </row>
        <row r="409">
          <cell r="B409">
            <v>1711.2</v>
          </cell>
          <cell r="C409" t="str">
            <v>Formwork foundation</v>
          </cell>
          <cell r="D409" t="str">
            <v>sqm</v>
          </cell>
          <cell r="E409">
            <v>2093</v>
          </cell>
          <cell r="F409">
            <v>2.89</v>
          </cell>
          <cell r="G409">
            <v>1.72</v>
          </cell>
          <cell r="I409">
            <v>4.6100000000000003</v>
          </cell>
        </row>
        <row r="410">
          <cell r="B410">
            <v>1710.02</v>
          </cell>
          <cell r="C410" t="str">
            <v>Improved bond reinf.steel</v>
          </cell>
          <cell r="D410" t="str">
            <v>kg</v>
          </cell>
          <cell r="E410">
            <v>56201</v>
          </cell>
          <cell r="F410">
            <v>0.36</v>
          </cell>
          <cell r="G410">
            <v>0.05</v>
          </cell>
          <cell r="H410">
            <v>0.04</v>
          </cell>
          <cell r="I410">
            <v>0.45</v>
          </cell>
        </row>
        <row r="411">
          <cell r="B411">
            <v>1799.02</v>
          </cell>
          <cell r="C411" t="str">
            <v>Waterproof cement additive</v>
          </cell>
          <cell r="D411" t="str">
            <v>kg</v>
          </cell>
          <cell r="E411">
            <v>3122</v>
          </cell>
          <cell r="F411">
            <v>0.06</v>
          </cell>
          <cell r="G411">
            <v>7.0000000000000007E-2</v>
          </cell>
          <cell r="I411">
            <v>0.13</v>
          </cell>
        </row>
        <row r="412">
          <cell r="B412">
            <v>2000.117</v>
          </cell>
          <cell r="C412" t="str">
            <v>Waterproofing,membrane(1layer)</v>
          </cell>
          <cell r="D412" t="str">
            <v>sqm</v>
          </cell>
          <cell r="E412">
            <v>1597</v>
          </cell>
          <cell r="F412">
            <v>4.34</v>
          </cell>
          <cell r="G412">
            <v>0.24</v>
          </cell>
          <cell r="I412">
            <v>4.58</v>
          </cell>
        </row>
        <row r="413">
          <cell r="B413">
            <v>1491.03</v>
          </cell>
          <cell r="C413" t="str">
            <v>Demol.&amp; Reinst. exist. roads fnds.</v>
          </cell>
          <cell r="D413" t="str">
            <v>cum</v>
          </cell>
          <cell r="E413">
            <v>34</v>
          </cell>
          <cell r="G413">
            <v>0.63</v>
          </cell>
          <cell r="H413">
            <v>2.06</v>
          </cell>
          <cell r="I413">
            <v>2.69</v>
          </cell>
        </row>
        <row r="414">
          <cell r="I414">
            <v>0</v>
          </cell>
        </row>
        <row r="415">
          <cell r="C415" t="str">
            <v>Total  Concrete Box Culverts &amp;  Bridges</v>
          </cell>
          <cell r="D415" t="str">
            <v>cum</v>
          </cell>
          <cell r="E415">
            <v>624</v>
          </cell>
        </row>
        <row r="416">
          <cell r="B416">
            <v>25</v>
          </cell>
          <cell r="C416" t="str">
            <v>UREA PRILLING TOWER</v>
          </cell>
          <cell r="E416">
            <v>0</v>
          </cell>
        </row>
        <row r="417">
          <cell r="B417">
            <v>1440.3</v>
          </cell>
          <cell r="C417" t="str">
            <v>Soil sect.exc.by mach.up to 2m</v>
          </cell>
          <cell r="D417" t="str">
            <v>cum</v>
          </cell>
          <cell r="E417">
            <v>1679</v>
          </cell>
          <cell r="G417">
            <v>0.11</v>
          </cell>
          <cell r="H417">
            <v>1.42</v>
          </cell>
          <cell r="I417">
            <v>1.53</v>
          </cell>
        </row>
        <row r="418">
          <cell r="B418">
            <v>1440.1</v>
          </cell>
          <cell r="C418" t="str">
            <v>Soil sect.exc.by hand up to 2m</v>
          </cell>
          <cell r="D418" t="str">
            <v>cum</v>
          </cell>
          <cell r="E418">
            <v>35</v>
          </cell>
          <cell r="G418">
            <v>2.33</v>
          </cell>
          <cell r="I418">
            <v>2.33</v>
          </cell>
        </row>
        <row r="419">
          <cell r="B419">
            <v>1440.44</v>
          </cell>
          <cell r="C419" t="str">
            <v>Materials from excav.transport</v>
          </cell>
          <cell r="D419" t="str">
            <v>cum</v>
          </cell>
          <cell r="E419">
            <v>982</v>
          </cell>
          <cell r="G419">
            <v>0.1</v>
          </cell>
          <cell r="H419">
            <v>0.86</v>
          </cell>
          <cell r="I419">
            <v>0.96</v>
          </cell>
        </row>
        <row r="420">
          <cell r="B420">
            <v>1440.5</v>
          </cell>
          <cell r="C420" t="str">
            <v>Backfill w/ matl from exc.</v>
          </cell>
          <cell r="D420" t="str">
            <v>cum</v>
          </cell>
          <cell r="E420">
            <v>731</v>
          </cell>
          <cell r="G420">
            <v>0.52</v>
          </cell>
          <cell r="H420">
            <v>0.64</v>
          </cell>
          <cell r="I420">
            <v>1.1599999999999999</v>
          </cell>
        </row>
        <row r="421">
          <cell r="B421">
            <v>1711.01</v>
          </cell>
          <cell r="C421" t="str">
            <v>Lean concrete 5cm thk.</v>
          </cell>
          <cell r="D421" t="str">
            <v>sqm</v>
          </cell>
          <cell r="E421">
            <v>823</v>
          </cell>
          <cell r="F421">
            <v>2.13</v>
          </cell>
          <cell r="G421">
            <v>0.52</v>
          </cell>
          <cell r="H421">
            <v>0.03</v>
          </cell>
          <cell r="I421">
            <v>2.68</v>
          </cell>
        </row>
        <row r="422">
          <cell r="B422">
            <v>1713.03</v>
          </cell>
          <cell r="C422" t="str">
            <v>Polyethilene vapor barrier</v>
          </cell>
          <cell r="D422" t="str">
            <v>sqm</v>
          </cell>
          <cell r="E422">
            <v>823</v>
          </cell>
          <cell r="F422">
            <v>0.37</v>
          </cell>
          <cell r="G422">
            <v>0.1</v>
          </cell>
          <cell r="I422">
            <v>0.47</v>
          </cell>
        </row>
        <row r="423">
          <cell r="B423">
            <v>1711.07</v>
          </cell>
          <cell r="C423" t="str">
            <v>Bitumen coat for foundation</v>
          </cell>
          <cell r="D423" t="str">
            <v>sqm</v>
          </cell>
          <cell r="E423">
            <v>345</v>
          </cell>
          <cell r="F423">
            <v>0.78</v>
          </cell>
          <cell r="G423">
            <v>0.34</v>
          </cell>
          <cell r="I423">
            <v>1.1200000000000001</v>
          </cell>
        </row>
        <row r="424">
          <cell r="B424">
            <v>1711.06</v>
          </cell>
          <cell r="C424" t="str">
            <v>Concrete for foundation</v>
          </cell>
          <cell r="D424" t="str">
            <v>cum</v>
          </cell>
          <cell r="E424">
            <v>978</v>
          </cell>
          <cell r="F424">
            <v>51.17</v>
          </cell>
          <cell r="G424">
            <v>2.75</v>
          </cell>
          <cell r="H424">
            <v>3.65</v>
          </cell>
          <cell r="I424">
            <v>57.57</v>
          </cell>
        </row>
        <row r="425">
          <cell r="B425">
            <v>1712.01</v>
          </cell>
          <cell r="C425" t="str">
            <v>Concrete elev. up to 10m</v>
          </cell>
          <cell r="D425" t="str">
            <v>cum</v>
          </cell>
          <cell r="E425">
            <v>488</v>
          </cell>
          <cell r="F425">
            <v>51.17</v>
          </cell>
          <cell r="G425">
            <v>4.12</v>
          </cell>
          <cell r="H425">
            <v>3.1</v>
          </cell>
          <cell r="I425">
            <v>58.39</v>
          </cell>
        </row>
        <row r="426">
          <cell r="B426">
            <v>1712.02</v>
          </cell>
          <cell r="C426" t="str">
            <v>Concr.elev.from 10,01to20m</v>
          </cell>
          <cell r="D426" t="str">
            <v>cum</v>
          </cell>
          <cell r="E426">
            <v>346</v>
          </cell>
          <cell r="F426">
            <v>51.17</v>
          </cell>
          <cell r="G426">
            <v>5.15</v>
          </cell>
          <cell r="H426">
            <v>3.72</v>
          </cell>
          <cell r="I426">
            <v>60.04</v>
          </cell>
        </row>
        <row r="427">
          <cell r="B427">
            <v>1799.71</v>
          </cell>
          <cell r="C427" t="str">
            <v>Concrete elevations ( type 1 )
 for Prilling Tower max elevation 100 lm</v>
          </cell>
          <cell r="D427" t="str">
            <v>cum</v>
          </cell>
          <cell r="E427">
            <v>3872</v>
          </cell>
          <cell r="F427">
            <v>67.510000000000005</v>
          </cell>
          <cell r="G427">
            <v>13.73</v>
          </cell>
          <cell r="H427">
            <v>17.940000000000001</v>
          </cell>
          <cell r="I427">
            <v>99.18</v>
          </cell>
        </row>
        <row r="428">
          <cell r="B428">
            <v>1711.2</v>
          </cell>
          <cell r="C428" t="str">
            <v>Formwork foundation</v>
          </cell>
          <cell r="D428" t="str">
            <v>sqm</v>
          </cell>
          <cell r="E428">
            <v>161</v>
          </cell>
          <cell r="F428">
            <v>2.89</v>
          </cell>
          <cell r="G428">
            <v>1.72</v>
          </cell>
          <cell r="I428">
            <v>4.6100000000000003</v>
          </cell>
        </row>
        <row r="429">
          <cell r="B429">
            <v>1712.2</v>
          </cell>
          <cell r="C429" t="str">
            <v>Formwork elev. up to 10m</v>
          </cell>
          <cell r="D429" t="str">
            <v>sqm</v>
          </cell>
          <cell r="E429">
            <v>627</v>
          </cell>
          <cell r="F429">
            <v>3.83</v>
          </cell>
          <cell r="G429">
            <v>2.2400000000000002</v>
          </cell>
          <cell r="I429">
            <v>6.07</v>
          </cell>
        </row>
        <row r="430">
          <cell r="B430">
            <v>1712.21</v>
          </cell>
          <cell r="C430" t="str">
            <v>Formwork elev. 10/20m</v>
          </cell>
          <cell r="D430" t="str">
            <v>sqm</v>
          </cell>
          <cell r="E430">
            <v>1657</v>
          </cell>
          <cell r="F430">
            <v>4.04</v>
          </cell>
          <cell r="G430">
            <v>3.09</v>
          </cell>
          <cell r="I430">
            <v>7.13</v>
          </cell>
        </row>
        <row r="431">
          <cell r="B431">
            <v>1799.72</v>
          </cell>
          <cell r="C431" t="str">
            <v>Special circular  type slip formworks
 for Prilling Tower</v>
          </cell>
          <cell r="D431" t="str">
            <v>sqm</v>
          </cell>
          <cell r="E431">
            <v>18337</v>
          </cell>
          <cell r="F431">
            <v>11.55</v>
          </cell>
          <cell r="G431">
            <v>12.01</v>
          </cell>
          <cell r="H431">
            <v>15.6</v>
          </cell>
          <cell r="I431">
            <v>39.159999999999997</v>
          </cell>
        </row>
        <row r="432">
          <cell r="B432">
            <v>1711.21</v>
          </cell>
          <cell r="C432" t="str">
            <v xml:space="preserve">Circular foundations formwork </v>
          </cell>
          <cell r="D432" t="str">
            <v>sqm</v>
          </cell>
          <cell r="E432">
            <v>127</v>
          </cell>
          <cell r="F432">
            <v>3.26</v>
          </cell>
          <cell r="G432">
            <v>2.75</v>
          </cell>
          <cell r="I432">
            <v>6.01</v>
          </cell>
        </row>
        <row r="433">
          <cell r="B433" t="str">
            <v>1710.02 A</v>
          </cell>
          <cell r="C433" t="str">
            <v>Improved bond reinf.steel</v>
          </cell>
          <cell r="D433" t="str">
            <v>kg</v>
          </cell>
          <cell r="E433">
            <v>642896</v>
          </cell>
          <cell r="F433">
            <v>0.36</v>
          </cell>
          <cell r="G433">
            <v>0.1</v>
          </cell>
          <cell r="H433">
            <v>0.15</v>
          </cell>
          <cell r="I433">
            <v>0.61</v>
          </cell>
        </row>
        <row r="434">
          <cell r="B434">
            <v>2000.078</v>
          </cell>
          <cell r="C434" t="str">
            <v>Steel manufactured material
 ( Gate, handrails, grating and fencing )</v>
          </cell>
          <cell r="D434" t="str">
            <v>kg</v>
          </cell>
          <cell r="E434">
            <v>2024</v>
          </cell>
          <cell r="F434">
            <v>0.62</v>
          </cell>
          <cell r="G434">
            <v>0.27</v>
          </cell>
          <cell r="H434">
            <v>0.05</v>
          </cell>
          <cell r="I434">
            <v>0.94</v>
          </cell>
        </row>
        <row r="435">
          <cell r="B435">
            <v>1799.73</v>
          </cell>
          <cell r="C435" t="str">
            <v>Fixed Aluminium Louvres  for prilling tower</v>
          </cell>
          <cell r="D435" t="str">
            <v>sqm</v>
          </cell>
          <cell r="E435">
            <v>322</v>
          </cell>
          <cell r="F435">
            <v>42.98</v>
          </cell>
          <cell r="G435">
            <v>3.02</v>
          </cell>
          <cell r="I435">
            <v>46</v>
          </cell>
        </row>
        <row r="436">
          <cell r="B436">
            <v>1799.74</v>
          </cell>
          <cell r="C436" t="str">
            <v>Adjustable Aluminium Louvres  for prilling tower</v>
          </cell>
          <cell r="D436" t="str">
            <v>sqm</v>
          </cell>
          <cell r="E436">
            <v>184</v>
          </cell>
          <cell r="F436">
            <v>42.98</v>
          </cell>
          <cell r="G436">
            <v>3.36</v>
          </cell>
          <cell r="I436">
            <v>46.34</v>
          </cell>
        </row>
        <row r="437">
          <cell r="B437">
            <v>1799.75</v>
          </cell>
          <cell r="C437" t="str">
            <v>Protection paint on  elevated concrete structures
 epoxy resin ( inside prilling tower )</v>
          </cell>
          <cell r="D437" t="str">
            <v>sqm</v>
          </cell>
          <cell r="E437">
            <v>9810</v>
          </cell>
          <cell r="F437">
            <v>4.6500000000000004</v>
          </cell>
          <cell r="G437">
            <v>1.03</v>
          </cell>
          <cell r="H437">
            <v>1.56</v>
          </cell>
          <cell r="I437">
            <v>7.24</v>
          </cell>
        </row>
        <row r="438">
          <cell r="B438">
            <v>1761.01</v>
          </cell>
          <cell r="C438" t="str">
            <v>Acid-resistant lining w. tiles</v>
          </cell>
          <cell r="D438" t="str">
            <v>sqm</v>
          </cell>
          <cell r="E438">
            <v>955</v>
          </cell>
          <cell r="F438">
            <v>10.4</v>
          </cell>
          <cell r="G438">
            <v>0.1</v>
          </cell>
          <cell r="I438">
            <v>10.5</v>
          </cell>
        </row>
        <row r="439">
          <cell r="B439">
            <v>1799.58</v>
          </cell>
          <cell r="C439" t="str">
            <v>Stainless steel 314 manufactured material</v>
          </cell>
          <cell r="D439" t="str">
            <v>kg</v>
          </cell>
          <cell r="E439">
            <v>978</v>
          </cell>
          <cell r="F439">
            <v>2.86</v>
          </cell>
          <cell r="G439">
            <v>0.1</v>
          </cell>
          <cell r="H439">
            <v>0.08</v>
          </cell>
          <cell r="I439">
            <v>3.04</v>
          </cell>
        </row>
        <row r="440">
          <cell r="I440">
            <v>0</v>
          </cell>
        </row>
        <row r="441">
          <cell r="C441" t="str">
            <v>Total Urea Prilling Tower</v>
          </cell>
          <cell r="D441" t="str">
            <v>cum</v>
          </cell>
          <cell r="E441">
            <v>5683</v>
          </cell>
        </row>
        <row r="442">
          <cell r="B442">
            <v>26</v>
          </cell>
          <cell r="C442" t="str">
            <v xml:space="preserve">BUILDINGS (CONCRETE BLAST PROOF TYPE-LSP) </v>
          </cell>
          <cell r="E442">
            <v>0</v>
          </cell>
        </row>
        <row r="443">
          <cell r="B443">
            <v>2000.518</v>
          </cell>
          <cell r="C443" t="str">
            <v>Control Room Blast Resistant type</v>
          </cell>
          <cell r="D443" t="str">
            <v>cum</v>
          </cell>
          <cell r="E443">
            <v>7200</v>
          </cell>
          <cell r="F443">
            <v>91.99</v>
          </cell>
          <cell r="G443">
            <v>15.96</v>
          </cell>
          <cell r="H443">
            <v>1.76</v>
          </cell>
          <cell r="I443">
            <v>109.71</v>
          </cell>
        </row>
        <row r="444">
          <cell r="C444" t="str">
            <v xml:space="preserve">Total  Buildings 
(Concrete Blast Proof Type-Lsp) </v>
          </cell>
          <cell r="D444" t="str">
            <v>cum</v>
          </cell>
          <cell r="E444">
            <v>7200</v>
          </cell>
        </row>
        <row r="445">
          <cell r="C445" t="str">
            <v>GRAND TOTAL CIVIL</v>
          </cell>
        </row>
      </sheetData>
      <sheetData sheetId="10">
        <row r="4">
          <cell r="C4" t="str">
            <v>6823 - FERTILIZER  COMPLEX  - CA MAU  - VIETNAM</v>
          </cell>
          <cell r="F4" t="str">
            <v>PVECC SEPTEMBER</v>
          </cell>
          <cell r="H4" t="str">
            <v>PVECC SEPTEMBER</v>
          </cell>
        </row>
        <row r="5">
          <cell r="A5">
            <v>1</v>
          </cell>
          <cell r="B5" t="str">
            <v>ESTRATTO DI ITEM CON PREZZI BY 10TH + 25% (75% DEL VALORE BI)</v>
          </cell>
          <cell r="C5" t="str">
            <v xml:space="preserve">REV 3 QUANTITIES OVERALL </v>
          </cell>
          <cell r="I5">
            <v>1.2136031197971455</v>
          </cell>
        </row>
        <row r="6">
          <cell r="A6">
            <v>1</v>
          </cell>
          <cell r="E6" t="str">
            <v>TOTAL</v>
          </cell>
          <cell r="F6" t="str">
            <v>UNIT Dir</v>
          </cell>
          <cell r="G6" t="str">
            <v>TOTAL Dir</v>
          </cell>
          <cell r="H6" t="str">
            <v>UNIT Dir+Indir</v>
          </cell>
          <cell r="I6" t="str">
            <v>TOTAL Dir+Indir</v>
          </cell>
        </row>
        <row r="7">
          <cell r="D7" t="str">
            <v>H. P.</v>
          </cell>
          <cell r="E7" t="str">
            <v>ALL PLANT</v>
          </cell>
          <cell r="F7" t="str">
            <v>PRICES</v>
          </cell>
          <cell r="G7" t="str">
            <v>PRICE</v>
          </cell>
          <cell r="H7" t="str">
            <v>PRICES</v>
          </cell>
          <cell r="I7" t="str">
            <v>PRICE</v>
          </cell>
        </row>
        <row r="8">
          <cell r="A8" t="str">
            <v>ITEM</v>
          </cell>
          <cell r="B8" t="str">
            <v>DESCRIPTION</v>
          </cell>
          <cell r="C8" t="str">
            <v>U.M.</v>
          </cell>
          <cell r="D8" t="str">
            <v>h/U.M.</v>
          </cell>
          <cell r="E8" t="str">
            <v>Q.TY</v>
          </cell>
          <cell r="F8" t="str">
            <v>$/U.M.</v>
          </cell>
          <cell r="G8" t="str">
            <v>$</v>
          </cell>
          <cell r="H8" t="str">
            <v>$/U.M.</v>
          </cell>
          <cell r="I8" t="str">
            <v>$</v>
          </cell>
        </row>
        <row r="9">
          <cell r="A9">
            <v>1420.01</v>
          </cell>
          <cell r="B9" t="str">
            <v>Surface levelling</v>
          </cell>
          <cell r="C9" t="str">
            <v>sqm</v>
          </cell>
          <cell r="D9">
            <v>0.06</v>
          </cell>
          <cell r="E9">
            <v>312533.40000000002</v>
          </cell>
          <cell r="F9">
            <v>0.28000000000000003</v>
          </cell>
          <cell r="G9">
            <v>87509.351999999999</v>
          </cell>
          <cell r="H9">
            <v>0.33980887354320077</v>
          </cell>
          <cell r="I9">
            <v>106201.62259862658</v>
          </cell>
        </row>
        <row r="10">
          <cell r="A10">
            <v>1420.02</v>
          </cell>
          <cell r="B10" t="str">
            <v>Surface compaction 90%</v>
          </cell>
          <cell r="C10" t="str">
            <v>sqm</v>
          </cell>
          <cell r="D10">
            <v>0.06</v>
          </cell>
          <cell r="E10">
            <v>245070.1</v>
          </cell>
          <cell r="F10">
            <v>0.37</v>
          </cell>
          <cell r="G10">
            <v>90675.937000000005</v>
          </cell>
          <cell r="H10">
            <v>0.4490331543249439</v>
          </cell>
          <cell r="I10">
            <v>110044.60003372942</v>
          </cell>
        </row>
        <row r="11">
          <cell r="A11">
            <v>1420.03</v>
          </cell>
          <cell r="B11" t="str">
            <v>Surface compaction 95%</v>
          </cell>
          <cell r="C11" t="str">
            <v>sqm</v>
          </cell>
          <cell r="D11">
            <v>0.08</v>
          </cell>
          <cell r="E11">
            <v>73181.100000000006</v>
          </cell>
          <cell r="F11">
            <v>0.55000000000000004</v>
          </cell>
          <cell r="G11">
            <v>40249.605000000003</v>
          </cell>
          <cell r="H11">
            <v>0.66748171588843008</v>
          </cell>
          <cell r="I11">
            <v>48847.046198602795</v>
          </cell>
        </row>
        <row r="12">
          <cell r="A12">
            <v>1420.05</v>
          </cell>
          <cell r="B12" t="str">
            <v>Crush.stone finish 10cm thk</v>
          </cell>
          <cell r="C12" t="str">
            <v>sqm</v>
          </cell>
          <cell r="D12">
            <v>7.0000000000000007E-2</v>
          </cell>
          <cell r="E12">
            <v>16845</v>
          </cell>
          <cell r="F12">
            <v>2.7</v>
          </cell>
          <cell r="G12">
            <v>45481.5</v>
          </cell>
          <cell r="H12">
            <v>3.2767284234522931</v>
          </cell>
          <cell r="I12">
            <v>55196.490293053874</v>
          </cell>
        </row>
        <row r="13">
          <cell r="A13">
            <v>1420.06</v>
          </cell>
          <cell r="B13" t="str">
            <v>Vegetal soil surface lining</v>
          </cell>
          <cell r="C13" t="str">
            <v>cum</v>
          </cell>
          <cell r="D13">
            <v>0.05</v>
          </cell>
          <cell r="E13">
            <v>1232.375</v>
          </cell>
          <cell r="F13">
            <v>11.05</v>
          </cell>
          <cell r="G13">
            <v>13617.74375</v>
          </cell>
          <cell r="H13">
            <v>13.410314473758456</v>
          </cell>
          <cell r="I13">
            <v>16526.536299598076</v>
          </cell>
        </row>
        <row r="14">
          <cell r="A14">
            <v>1420.07</v>
          </cell>
          <cell r="B14" t="str">
            <v>Transformers galvanized fence</v>
          </cell>
          <cell r="C14" t="str">
            <v>lm</v>
          </cell>
          <cell r="D14">
            <v>2.8</v>
          </cell>
          <cell r="E14">
            <v>113</v>
          </cell>
          <cell r="F14">
            <v>28.04</v>
          </cell>
          <cell r="G14">
            <v>3168.52</v>
          </cell>
          <cell r="H14">
            <v>34.029431479111956</v>
          </cell>
          <cell r="I14">
            <v>3845.3257571396512</v>
          </cell>
        </row>
        <row r="15">
          <cell r="A15">
            <v>1420.08</v>
          </cell>
          <cell r="B15" t="str">
            <v>Property galvanized fence</v>
          </cell>
          <cell r="C15" t="str">
            <v>lm</v>
          </cell>
          <cell r="D15">
            <v>2.5</v>
          </cell>
          <cell r="E15">
            <v>1885</v>
          </cell>
          <cell r="F15">
            <v>28.04</v>
          </cell>
          <cell r="G15">
            <v>52855.4</v>
          </cell>
          <cell r="H15">
            <v>34.029431479111956</v>
          </cell>
          <cell r="I15">
            <v>64145.478338126035</v>
          </cell>
        </row>
        <row r="16">
          <cell r="A16">
            <v>1420.1</v>
          </cell>
          <cell r="B16" t="str">
            <v>Galvanized steel gate</v>
          </cell>
          <cell r="C16" t="str">
            <v>u</v>
          </cell>
          <cell r="D16">
            <v>80</v>
          </cell>
          <cell r="E16">
            <v>2</v>
          </cell>
          <cell r="F16">
            <v>2813</v>
          </cell>
          <cell r="G16">
            <v>5626</v>
          </cell>
          <cell r="H16">
            <v>3413.8655759893704</v>
          </cell>
          <cell r="I16">
            <v>6827.7311519787409</v>
          </cell>
        </row>
        <row r="17">
          <cell r="A17">
            <v>1420.11</v>
          </cell>
          <cell r="B17" t="str">
            <v>Pedestrian gate</v>
          </cell>
          <cell r="C17" t="str">
            <v>u</v>
          </cell>
          <cell r="D17">
            <v>20</v>
          </cell>
          <cell r="E17">
            <v>2</v>
          </cell>
          <cell r="F17">
            <v>76.760000000000005</v>
          </cell>
          <cell r="G17">
            <v>153.52000000000001</v>
          </cell>
          <cell r="H17">
            <v>93.156175475628885</v>
          </cell>
          <cell r="I17">
            <v>186.31235095125777</v>
          </cell>
        </row>
        <row r="18">
          <cell r="A18">
            <v>1420.12</v>
          </cell>
          <cell r="B18" t="str">
            <v>Motorized barrier</v>
          </cell>
          <cell r="C18" t="str">
            <v>u</v>
          </cell>
          <cell r="D18">
            <v>35</v>
          </cell>
          <cell r="E18">
            <v>1</v>
          </cell>
          <cell r="F18">
            <v>2617.16</v>
          </cell>
          <cell r="G18">
            <v>2617.16</v>
          </cell>
          <cell r="H18">
            <v>3176.1935410082974</v>
          </cell>
          <cell r="I18">
            <v>3176.1935410082974</v>
          </cell>
        </row>
        <row r="19">
          <cell r="A19">
            <v>1430.04</v>
          </cell>
          <cell r="B19" t="str">
            <v>Tension test</v>
          </cell>
          <cell r="C19" t="str">
            <v>u.</v>
          </cell>
          <cell r="D19">
            <v>40</v>
          </cell>
          <cell r="E19">
            <v>4</v>
          </cell>
          <cell r="F19">
            <v>1700</v>
          </cell>
          <cell r="G19">
            <v>6800</v>
          </cell>
          <cell r="H19">
            <v>2063.1253036551475</v>
          </cell>
          <cell r="I19">
            <v>8252.50121462059</v>
          </cell>
        </row>
        <row r="20">
          <cell r="A20">
            <v>1430.28</v>
          </cell>
          <cell r="B20" t="str">
            <v>Supply and install. of hollow circular  prestressed precast concrete piles diam. 60 cm H=40 ( 125 tons )</v>
          </cell>
          <cell r="C20" t="str">
            <v>lm</v>
          </cell>
          <cell r="D20">
            <v>0.5</v>
          </cell>
          <cell r="E20">
            <v>215640</v>
          </cell>
          <cell r="F20">
            <v>49.67</v>
          </cell>
          <cell r="G20">
            <v>10710838.799999999</v>
          </cell>
          <cell r="H20">
            <v>60.279666960324214</v>
          </cell>
          <cell r="I20">
            <v>12998707.383324314</v>
          </cell>
        </row>
        <row r="21">
          <cell r="A21">
            <v>1430.29</v>
          </cell>
          <cell r="B21" t="str">
            <v>Supply and install. of hollow circular  prestressed precast concrete piles diam. 80 cm H=40 ( 165 tons )</v>
          </cell>
          <cell r="C21" t="str">
            <v>lm</v>
          </cell>
          <cell r="D21">
            <v>0.5</v>
          </cell>
          <cell r="E21">
            <v>14880</v>
          </cell>
          <cell r="F21">
            <v>80.599999999999994</v>
          </cell>
          <cell r="G21">
            <v>1199328</v>
          </cell>
          <cell r="H21">
            <v>97.816411455649927</v>
          </cell>
          <cell r="I21">
            <v>1455508.2024600708</v>
          </cell>
        </row>
        <row r="22">
          <cell r="A22">
            <v>1430.3</v>
          </cell>
          <cell r="B22" t="str">
            <v>Integrety Test  by sonic method  for prestressed/precast  concrete piles</v>
          </cell>
          <cell r="C22" t="str">
            <v>u</v>
          </cell>
          <cell r="D22">
            <v>60</v>
          </cell>
          <cell r="E22">
            <v>2882</v>
          </cell>
          <cell r="F22">
            <v>214</v>
          </cell>
          <cell r="G22">
            <v>616748</v>
          </cell>
          <cell r="H22">
            <v>259.71106763658912</v>
          </cell>
          <cell r="I22">
            <v>748487.29692864988</v>
          </cell>
        </row>
        <row r="23">
          <cell r="A23">
            <v>1430.31</v>
          </cell>
          <cell r="B23" t="str">
            <v>Proof load compression test on working piles  ( 1,5 working load )</v>
          </cell>
          <cell r="C23" t="str">
            <v>u</v>
          </cell>
          <cell r="D23">
            <v>50</v>
          </cell>
          <cell r="E23">
            <v>85.05</v>
          </cell>
          <cell r="F23">
            <v>42.8</v>
          </cell>
          <cell r="G23">
            <v>3640.14</v>
          </cell>
          <cell r="H23">
            <v>51.942213527317826</v>
          </cell>
          <cell r="I23">
            <v>4417.6852604983806</v>
          </cell>
        </row>
        <row r="24">
          <cell r="A24">
            <v>1430.32</v>
          </cell>
          <cell r="B24" t="str">
            <v>Preliminary compression test</v>
          </cell>
          <cell r="C24" t="str">
            <v>u</v>
          </cell>
          <cell r="D24">
            <v>45</v>
          </cell>
          <cell r="E24">
            <v>2</v>
          </cell>
          <cell r="F24">
            <v>5616</v>
          </cell>
          <cell r="G24">
            <v>11232</v>
          </cell>
          <cell r="H24">
            <v>6815.5951207807693</v>
          </cell>
          <cell r="I24">
            <v>13631.190241561539</v>
          </cell>
        </row>
        <row r="25">
          <cell r="A25">
            <v>1430.33</v>
          </cell>
          <cell r="B25" t="str">
            <v>Lateral load piles test</v>
          </cell>
          <cell r="C25" t="str">
            <v>u</v>
          </cell>
          <cell r="D25">
            <v>30</v>
          </cell>
          <cell r="E25">
            <v>2</v>
          </cell>
          <cell r="F25">
            <v>300</v>
          </cell>
          <cell r="G25">
            <v>600</v>
          </cell>
          <cell r="H25">
            <v>364.08093593914367</v>
          </cell>
          <cell r="I25">
            <v>728.16187187828734</v>
          </cell>
        </row>
        <row r="26">
          <cell r="A26">
            <v>1440.1</v>
          </cell>
          <cell r="B26" t="str">
            <v>Soil sect.exc.by hand up to 2m</v>
          </cell>
          <cell r="C26" t="str">
            <v>cum</v>
          </cell>
          <cell r="D26">
            <v>2.5</v>
          </cell>
          <cell r="E26">
            <v>7005.3632897622228</v>
          </cell>
          <cell r="F26">
            <v>2.68</v>
          </cell>
          <cell r="G26">
            <v>18774.37361656276</v>
          </cell>
          <cell r="H26">
            <v>3.2524563610563502</v>
          </cell>
          <cell r="I26">
            <v>22784.638393297781</v>
          </cell>
        </row>
        <row r="27">
          <cell r="A27">
            <v>1440.11</v>
          </cell>
          <cell r="B27" t="str">
            <v>Sect.exc.hand from 2to4m depth</v>
          </cell>
          <cell r="C27" t="str">
            <v>cum</v>
          </cell>
          <cell r="D27">
            <v>2.8</v>
          </cell>
          <cell r="E27">
            <v>633.64969044692737</v>
          </cell>
          <cell r="F27">
            <v>4.3899999999999997</v>
          </cell>
          <cell r="G27">
            <v>2781.7221410620114</v>
          </cell>
          <cell r="H27">
            <v>5.3277176959094694</v>
          </cell>
          <cell r="I27">
            <v>3375.9066688016524</v>
          </cell>
        </row>
        <row r="28">
          <cell r="A28">
            <v>1440.12</v>
          </cell>
          <cell r="B28" t="str">
            <v>Sect.exc.hand exceed. 4m depth</v>
          </cell>
          <cell r="C28" t="str">
            <v>cum</v>
          </cell>
          <cell r="D28">
            <v>3.3</v>
          </cell>
          <cell r="E28">
            <v>3.85</v>
          </cell>
          <cell r="F28">
            <v>5.44</v>
          </cell>
          <cell r="G28">
            <v>20.943999999999999</v>
          </cell>
          <cell r="H28">
            <v>6.6020009716964712</v>
          </cell>
          <cell r="I28">
            <v>25.417703741031414</v>
          </cell>
        </row>
        <row r="29">
          <cell r="A29">
            <v>1440.2</v>
          </cell>
          <cell r="B29" t="str">
            <v>Extra price for water table by hand item 1440,10 ÷ 1440,18</v>
          </cell>
          <cell r="C29" t="str">
            <v>cum</v>
          </cell>
          <cell r="D29">
            <v>0</v>
          </cell>
          <cell r="E29">
            <v>19.5</v>
          </cell>
          <cell r="F29">
            <v>0.18</v>
          </cell>
          <cell r="G29">
            <v>3.51</v>
          </cell>
          <cell r="H29">
            <v>0.21844856156348619</v>
          </cell>
          <cell r="I29">
            <v>4.2597469504879806</v>
          </cell>
        </row>
        <row r="30">
          <cell r="A30">
            <v>1440.3</v>
          </cell>
          <cell r="B30" t="str">
            <v>Soil sect.exc.by mach.up to 2m</v>
          </cell>
          <cell r="C30" t="str">
            <v>cum</v>
          </cell>
          <cell r="D30">
            <v>0.15</v>
          </cell>
          <cell r="E30">
            <v>185130.16961543233</v>
          </cell>
          <cell r="F30">
            <v>1.68</v>
          </cell>
          <cell r="G30">
            <v>311018.68495392625</v>
          </cell>
          <cell r="H30">
            <v>2.0388532412592042</v>
          </cell>
          <cell r="I30">
            <v>377453.24637529044</v>
          </cell>
        </row>
        <row r="31">
          <cell r="A31">
            <v>1440.31</v>
          </cell>
          <cell r="B31" t="str">
            <v>Sect.exc.mach.from 2to4m depth</v>
          </cell>
          <cell r="C31" t="str">
            <v>cum</v>
          </cell>
          <cell r="D31">
            <v>0.23</v>
          </cell>
          <cell r="E31">
            <v>10501.940092206703</v>
          </cell>
          <cell r="F31">
            <v>4.53</v>
          </cell>
          <cell r="G31">
            <v>47573.788617696366</v>
          </cell>
          <cell r="H31">
            <v>5.4976221326810695</v>
          </cell>
          <cell r="I31">
            <v>57735.698287006242</v>
          </cell>
        </row>
        <row r="32">
          <cell r="A32">
            <v>1440.32</v>
          </cell>
          <cell r="B32" t="str">
            <v>Sect.exc.mach.exceed. 4m depth</v>
          </cell>
          <cell r="C32" t="str">
            <v>cum</v>
          </cell>
          <cell r="D32">
            <v>0.3</v>
          </cell>
          <cell r="E32">
            <v>183.01435999999998</v>
          </cell>
          <cell r="F32">
            <v>6.31</v>
          </cell>
          <cell r="G32">
            <v>1154.8206115999999</v>
          </cell>
          <cell r="H32">
            <v>7.6578356859199879</v>
          </cell>
          <cell r="I32">
            <v>1401.4938970438075</v>
          </cell>
        </row>
        <row r="33">
          <cell r="A33">
            <v>1440.4</v>
          </cell>
          <cell r="B33" t="str">
            <v>Extra price for water table by mach. Item 1440,30 ÷ 1440,38</v>
          </cell>
          <cell r="C33" t="str">
            <v>cum</v>
          </cell>
          <cell r="D33">
            <v>0</v>
          </cell>
          <cell r="E33">
            <v>3860.5</v>
          </cell>
          <cell r="F33">
            <v>0.18</v>
          </cell>
          <cell r="G33">
            <v>694.89</v>
          </cell>
          <cell r="H33">
            <v>0.21844856156348616</v>
          </cell>
          <cell r="I33">
            <v>843.32067191583837</v>
          </cell>
        </row>
        <row r="34">
          <cell r="A34">
            <v>1440.44</v>
          </cell>
          <cell r="B34" t="str">
            <v>Materials from excav.transport</v>
          </cell>
          <cell r="C34" t="str">
            <v>cum</v>
          </cell>
          <cell r="D34">
            <v>0.06</v>
          </cell>
          <cell r="E34">
            <v>131686.49310769248</v>
          </cell>
          <cell r="F34">
            <v>0.96</v>
          </cell>
          <cell r="G34">
            <v>126419.03338338481</v>
          </cell>
          <cell r="H34">
            <v>1.1650589950052599</v>
          </cell>
          <cell r="I34">
            <v>153422.53331581529</v>
          </cell>
        </row>
        <row r="35">
          <cell r="A35">
            <v>1440.5</v>
          </cell>
          <cell r="B35" t="str">
            <v>Backfill w/ matl from exc.</v>
          </cell>
          <cell r="C35" t="str">
            <v>cum</v>
          </cell>
          <cell r="D35">
            <v>0.15</v>
          </cell>
          <cell r="E35">
            <v>85037.433218702616</v>
          </cell>
          <cell r="F35">
            <v>1.1599999999999999</v>
          </cell>
          <cell r="G35">
            <v>98643.422533695062</v>
          </cell>
          <cell r="H35">
            <v>1.4077796189646892</v>
          </cell>
          <cell r="I35">
            <v>119713.96533436037</v>
          </cell>
        </row>
        <row r="36">
          <cell r="A36">
            <v>1440.51</v>
          </cell>
          <cell r="B36" t="str">
            <v>Backfill w/ matl by contr.</v>
          </cell>
          <cell r="C36" t="str">
            <v>cum</v>
          </cell>
          <cell r="D36">
            <v>0.15</v>
          </cell>
          <cell r="E36">
            <v>1083.0696201936066</v>
          </cell>
          <cell r="F36">
            <v>8.09</v>
          </cell>
          <cell r="G36">
            <v>8762.0332273662789</v>
          </cell>
          <cell r="H36">
            <v>9.8180492391589098</v>
          </cell>
          <cell r="I36">
            <v>10633.630860497969</v>
          </cell>
        </row>
        <row r="37">
          <cell r="A37">
            <v>1440.52</v>
          </cell>
          <cell r="B37" t="str">
            <v>Sand for pipes bedding</v>
          </cell>
          <cell r="C37" t="str">
            <v>cum</v>
          </cell>
          <cell r="D37">
            <v>0.3</v>
          </cell>
          <cell r="E37">
            <v>2214.8017399999999</v>
          </cell>
          <cell r="F37">
            <v>9.36</v>
          </cell>
          <cell r="G37">
            <v>20730.5442864</v>
          </cell>
          <cell r="H37">
            <v>11.359325201301283</v>
          </cell>
          <cell r="I37">
            <v>25158.653221067932</v>
          </cell>
        </row>
        <row r="38">
          <cell r="A38">
            <v>1440.53</v>
          </cell>
          <cell r="B38" t="str">
            <v>Sand for cables bedding</v>
          </cell>
          <cell r="C38" t="str">
            <v>cum</v>
          </cell>
          <cell r="D38">
            <v>0.35</v>
          </cell>
          <cell r="E38">
            <v>3275</v>
          </cell>
          <cell r="F38">
            <v>7.5</v>
          </cell>
          <cell r="G38">
            <v>24562.5</v>
          </cell>
          <cell r="H38">
            <v>9.1020233984785914</v>
          </cell>
          <cell r="I38">
            <v>29809.126630017388</v>
          </cell>
        </row>
        <row r="39">
          <cell r="A39">
            <v>1440.62</v>
          </cell>
          <cell r="B39" t="str">
            <v>Tank-pad.w/ matl from exc.</v>
          </cell>
          <cell r="C39" t="str">
            <v>cum</v>
          </cell>
          <cell r="D39">
            <v>0.2</v>
          </cell>
          <cell r="E39">
            <v>60</v>
          </cell>
          <cell r="F39">
            <v>1.0900000000000001</v>
          </cell>
          <cell r="G39">
            <v>65.400000000000006</v>
          </cell>
          <cell r="H39">
            <v>1.3228274005788887</v>
          </cell>
          <cell r="I39">
            <v>79.369644034733327</v>
          </cell>
        </row>
        <row r="40">
          <cell r="A40">
            <v>1440.63</v>
          </cell>
          <cell r="B40" t="str">
            <v>Tank-pad.w/ matl by contr.</v>
          </cell>
          <cell r="C40" t="str">
            <v>cum</v>
          </cell>
          <cell r="D40">
            <v>0.2</v>
          </cell>
          <cell r="E40">
            <v>510</v>
          </cell>
          <cell r="F40">
            <v>8.74</v>
          </cell>
          <cell r="G40">
            <v>4457.3999999999996</v>
          </cell>
          <cell r="H40">
            <v>10.60689126702705</v>
          </cell>
          <cell r="I40">
            <v>5409.5145461837956</v>
          </cell>
        </row>
        <row r="41">
          <cell r="A41">
            <v>1440.81</v>
          </cell>
          <cell r="B41" t="str">
            <v>Sidewalk kerb</v>
          </cell>
          <cell r="C41" t="str">
            <v>lm</v>
          </cell>
          <cell r="D41">
            <v>0.7</v>
          </cell>
          <cell r="E41">
            <v>5327</v>
          </cell>
          <cell r="F41">
            <v>10.28</v>
          </cell>
          <cell r="G41">
            <v>54761.56</v>
          </cell>
          <cell r="H41">
            <v>12.475840071514655</v>
          </cell>
          <cell r="I41">
            <v>66458.800060958572</v>
          </cell>
        </row>
        <row r="42">
          <cell r="A42">
            <v>1440.82</v>
          </cell>
          <cell r="B42" t="str">
            <v>Sidewalk fndn w.matl from exc.</v>
          </cell>
          <cell r="C42" t="str">
            <v>cum</v>
          </cell>
          <cell r="D42">
            <v>0.15</v>
          </cell>
          <cell r="E42">
            <v>1031.56</v>
          </cell>
          <cell r="F42">
            <v>1.1599999999999999</v>
          </cell>
          <cell r="G42">
            <v>1196.6096</v>
          </cell>
          <cell r="H42">
            <v>1.407779618964689</v>
          </cell>
          <cell r="I42">
            <v>1452.2091437392144</v>
          </cell>
        </row>
        <row r="43">
          <cell r="A43">
            <v>1440.85</v>
          </cell>
          <cell r="B43" t="str">
            <v>Side-walk pav. 10cm thk</v>
          </cell>
          <cell r="C43" t="str">
            <v>sqm</v>
          </cell>
          <cell r="D43">
            <v>0.4</v>
          </cell>
          <cell r="E43">
            <v>5157.8</v>
          </cell>
          <cell r="F43">
            <v>6.14</v>
          </cell>
          <cell r="G43">
            <v>31668.892</v>
          </cell>
          <cell r="H43">
            <v>7.4515231555544732</v>
          </cell>
          <cell r="I43">
            <v>38433.466131718866</v>
          </cell>
        </row>
        <row r="44">
          <cell r="A44">
            <v>1440.86</v>
          </cell>
          <cell r="B44" t="str">
            <v>Bituminous emulsion 1,5Kg/sqm</v>
          </cell>
          <cell r="C44" t="str">
            <v>sqm</v>
          </cell>
          <cell r="D44">
            <v>0.04</v>
          </cell>
          <cell r="E44">
            <v>1350</v>
          </cell>
          <cell r="F44">
            <v>0.93</v>
          </cell>
          <cell r="G44">
            <v>1255.5</v>
          </cell>
          <cell r="H44">
            <v>1.1286509014113455</v>
          </cell>
          <cell r="I44">
            <v>1523.6787169053164</v>
          </cell>
        </row>
        <row r="45">
          <cell r="A45">
            <v>1440.87</v>
          </cell>
          <cell r="B45" t="str">
            <v>Tank-fndn: wear-carpet, 3cmthk</v>
          </cell>
          <cell r="C45" t="str">
            <v>sqm</v>
          </cell>
          <cell r="D45">
            <v>7.0000000000000007E-2</v>
          </cell>
          <cell r="E45">
            <v>1350</v>
          </cell>
          <cell r="F45">
            <v>5.58</v>
          </cell>
          <cell r="G45">
            <v>7533</v>
          </cell>
          <cell r="H45">
            <v>6.771905408468073</v>
          </cell>
          <cell r="I45">
            <v>9142.0723014318992</v>
          </cell>
        </row>
        <row r="46">
          <cell r="A46">
            <v>1450.03</v>
          </cell>
          <cell r="B46" t="str">
            <v>Embankment w/ matl by contr.</v>
          </cell>
          <cell r="C46" t="str">
            <v>cum</v>
          </cell>
          <cell r="D46">
            <v>0.05</v>
          </cell>
          <cell r="E46">
            <v>22678.575000000001</v>
          </cell>
          <cell r="F46">
            <v>8.34</v>
          </cell>
          <cell r="G46">
            <v>189139.3155</v>
          </cell>
          <cell r="H46">
            <v>10.121450019108194</v>
          </cell>
          <cell r="I46">
            <v>229540.06336709662</v>
          </cell>
        </row>
        <row r="47">
          <cell r="A47">
            <v>1450.08</v>
          </cell>
          <cell r="B47" t="str">
            <v>Base-course w/ matl by contr.</v>
          </cell>
          <cell r="C47" t="str">
            <v>cum</v>
          </cell>
          <cell r="D47">
            <v>0.15</v>
          </cell>
          <cell r="E47">
            <v>24239.3</v>
          </cell>
          <cell r="F47">
            <v>21.94</v>
          </cell>
          <cell r="G47">
            <v>531810.24199999997</v>
          </cell>
          <cell r="H47">
            <v>26.626452448349369</v>
          </cell>
          <cell r="I47">
            <v>645406.56883127487</v>
          </cell>
        </row>
        <row r="48">
          <cell r="A48">
            <v>1450.09</v>
          </cell>
          <cell r="B48" t="str">
            <v>Bituminous emulsion 1,5Kg/sqm</v>
          </cell>
          <cell r="C48" t="str">
            <v>sqm</v>
          </cell>
          <cell r="D48">
            <v>0.04</v>
          </cell>
          <cell r="E48">
            <v>67463.3</v>
          </cell>
          <cell r="F48">
            <v>0.93</v>
          </cell>
          <cell r="G48">
            <v>62740.868999999999</v>
          </cell>
          <cell r="H48">
            <v>1.1286509014113453</v>
          </cell>
          <cell r="I48">
            <v>76142.514357184016</v>
          </cell>
        </row>
        <row r="49">
          <cell r="A49">
            <v>1450.1</v>
          </cell>
          <cell r="B49" t="str">
            <v>Binder 7cm thk.</v>
          </cell>
          <cell r="C49" t="str">
            <v>sqm</v>
          </cell>
          <cell r="D49">
            <v>0.1</v>
          </cell>
          <cell r="E49">
            <v>58504.3</v>
          </cell>
          <cell r="F49">
            <v>7.67</v>
          </cell>
          <cell r="G49">
            <v>448727.98099999997</v>
          </cell>
          <cell r="H49">
            <v>9.3083359288441052</v>
          </cell>
          <cell r="I49">
            <v>544577.67768187425</v>
          </cell>
        </row>
        <row r="50">
          <cell r="A50">
            <v>1450.12</v>
          </cell>
          <cell r="B50" t="str">
            <v>Bituminous emulsion 1,0Kg/sqm</v>
          </cell>
          <cell r="C50" t="str">
            <v>sqm</v>
          </cell>
          <cell r="D50">
            <v>0.04</v>
          </cell>
          <cell r="E50">
            <v>67463.3</v>
          </cell>
          <cell r="F50">
            <v>0.74</v>
          </cell>
          <cell r="G50">
            <v>49922.842000000004</v>
          </cell>
          <cell r="H50">
            <v>0.89806630864988768</v>
          </cell>
          <cell r="I50">
            <v>60586.516800339967</v>
          </cell>
        </row>
        <row r="51">
          <cell r="A51">
            <v>1450.13</v>
          </cell>
          <cell r="B51" t="str">
            <v>Wearing course 3cm thk.</v>
          </cell>
          <cell r="C51" t="str">
            <v>sqm</v>
          </cell>
          <cell r="D51">
            <v>0.03</v>
          </cell>
          <cell r="E51">
            <v>67463.3</v>
          </cell>
          <cell r="F51">
            <v>3.65</v>
          </cell>
          <cell r="G51">
            <v>246241.04500000001</v>
          </cell>
          <cell r="H51">
            <v>4.4296513872595806</v>
          </cell>
          <cell r="I51">
            <v>298838.90043410927</v>
          </cell>
        </row>
        <row r="52">
          <cell r="A52">
            <v>1471.01</v>
          </cell>
          <cell r="B52" t="str">
            <v>Carbon steel piping</v>
          </cell>
          <cell r="C52" t="str">
            <v>kg</v>
          </cell>
          <cell r="D52">
            <v>0.08</v>
          </cell>
          <cell r="E52">
            <v>89476.1</v>
          </cell>
          <cell r="F52">
            <v>0.87</v>
          </cell>
          <cell r="G52">
            <v>77844.206999999995</v>
          </cell>
          <cell r="H52">
            <v>1.0558347142235165</v>
          </cell>
          <cell r="I52">
            <v>94471.972473334783</v>
          </cell>
        </row>
        <row r="53">
          <cell r="A53">
            <v>1471.03</v>
          </cell>
          <cell r="B53" t="str">
            <v>Carbon steel valve</v>
          </cell>
          <cell r="C53" t="str">
            <v>kg</v>
          </cell>
          <cell r="D53">
            <v>0.08</v>
          </cell>
          <cell r="E53">
            <v>3800</v>
          </cell>
          <cell r="F53">
            <v>4.97</v>
          </cell>
          <cell r="G53">
            <v>18886</v>
          </cell>
          <cell r="H53">
            <v>6.031607505391813</v>
          </cell>
          <cell r="I53">
            <v>22920.108520488888</v>
          </cell>
        </row>
        <row r="54">
          <cell r="A54">
            <v>1473.16</v>
          </cell>
          <cell r="B54" t="str">
            <v>Centr. r.c. piping  dia. 50cm</v>
          </cell>
          <cell r="C54" t="str">
            <v>lm</v>
          </cell>
          <cell r="D54">
            <v>1.2</v>
          </cell>
          <cell r="E54">
            <v>110</v>
          </cell>
          <cell r="F54">
            <v>27.45</v>
          </cell>
          <cell r="G54">
            <v>3019.5</v>
          </cell>
          <cell r="H54">
            <v>33.313405638431647</v>
          </cell>
          <cell r="I54">
            <v>3664.474620227481</v>
          </cell>
        </row>
        <row r="55">
          <cell r="A55">
            <v>1473.19</v>
          </cell>
          <cell r="B55" t="str">
            <v>Centr. r.c. piping  dia. 80cm</v>
          </cell>
          <cell r="C55" t="str">
            <v>lm</v>
          </cell>
          <cell r="D55">
            <v>1.95</v>
          </cell>
          <cell r="E55">
            <v>60</v>
          </cell>
          <cell r="F55">
            <v>42.02</v>
          </cell>
          <cell r="G55">
            <v>2521.1999999999998</v>
          </cell>
          <cell r="H55">
            <v>50.995603093876049</v>
          </cell>
          <cell r="I55">
            <v>3059.7361856325629</v>
          </cell>
        </row>
        <row r="56">
          <cell r="A56">
            <v>1478.01</v>
          </cell>
          <cell r="B56" t="str">
            <v>PVC piping         dia. 110mm</v>
          </cell>
          <cell r="C56" t="str">
            <v>lm</v>
          </cell>
          <cell r="D56">
            <v>0.15</v>
          </cell>
          <cell r="E56">
            <v>100</v>
          </cell>
          <cell r="F56">
            <v>4.82</v>
          </cell>
          <cell r="G56">
            <v>482</v>
          </cell>
          <cell r="H56">
            <v>5.8495670374222417</v>
          </cell>
          <cell r="I56">
            <v>584.95670374222414</v>
          </cell>
        </row>
        <row r="57">
          <cell r="A57">
            <v>1478.02</v>
          </cell>
          <cell r="B57" t="str">
            <v>PVC piping         dia. 160mm</v>
          </cell>
          <cell r="C57" t="str">
            <v>lm</v>
          </cell>
          <cell r="D57">
            <v>0.2</v>
          </cell>
          <cell r="E57">
            <v>1655</v>
          </cell>
          <cell r="F57">
            <v>9.73</v>
          </cell>
          <cell r="G57">
            <v>16103.15</v>
          </cell>
          <cell r="H57">
            <v>11.808358355626227</v>
          </cell>
          <cell r="I57">
            <v>19542.833078561405</v>
          </cell>
        </row>
        <row r="58">
          <cell r="A58">
            <v>1478.03</v>
          </cell>
          <cell r="B58" t="str">
            <v>PVC piping         dia. 200mm</v>
          </cell>
          <cell r="C58" t="str">
            <v>lm</v>
          </cell>
          <cell r="D58">
            <v>0.3</v>
          </cell>
          <cell r="E58">
            <v>462.3</v>
          </cell>
          <cell r="F58">
            <v>11.28</v>
          </cell>
          <cell r="G58">
            <v>5214.7440000000006</v>
          </cell>
          <cell r="H58">
            <v>13.689443191311803</v>
          </cell>
          <cell r="I58">
            <v>6328.6295873434465</v>
          </cell>
        </row>
        <row r="59">
          <cell r="A59">
            <v>1491.03</v>
          </cell>
          <cell r="B59" t="str">
            <v>Demol.&amp; Reinst. exist. roads fnds.</v>
          </cell>
          <cell r="C59" t="str">
            <v>cum</v>
          </cell>
          <cell r="D59">
            <v>1.2</v>
          </cell>
          <cell r="E59">
            <v>1183.7870000000003</v>
          </cell>
          <cell r="F59">
            <v>29.61</v>
          </cell>
          <cell r="G59">
            <v>35051.933070000006</v>
          </cell>
          <cell r="H59">
            <v>35.934788377193478</v>
          </cell>
          <cell r="I59">
            <v>42539.135328672746</v>
          </cell>
        </row>
        <row r="60">
          <cell r="A60">
            <v>1491.04</v>
          </cell>
          <cell r="B60" t="str">
            <v>Top course pad tk 10 cm w/ crushed stone</v>
          </cell>
          <cell r="C60" t="str">
            <v>cum</v>
          </cell>
          <cell r="D60">
            <v>0.15</v>
          </cell>
          <cell r="E60">
            <v>126</v>
          </cell>
          <cell r="F60">
            <v>21.94</v>
          </cell>
          <cell r="G60">
            <v>2764.44</v>
          </cell>
          <cell r="H60">
            <v>26.626452448349376</v>
          </cell>
          <cell r="I60">
            <v>3354.9330084920211</v>
          </cell>
        </row>
        <row r="61">
          <cell r="A61">
            <v>1491.1</v>
          </cell>
          <cell r="B61" t="str">
            <v>Excav. for earth ditches formation</v>
          </cell>
          <cell r="C61" t="str">
            <v>cum</v>
          </cell>
          <cell r="D61">
            <v>0.15</v>
          </cell>
          <cell r="E61">
            <v>13616.617464965795</v>
          </cell>
          <cell r="F61">
            <v>1.68</v>
          </cell>
          <cell r="G61">
            <v>22875.917341142536</v>
          </cell>
          <cell r="H61">
            <v>2.0388532412592042</v>
          </cell>
          <cell r="I61">
            <v>27762.284653432198</v>
          </cell>
        </row>
        <row r="62">
          <cell r="A62">
            <v>1491.78</v>
          </cell>
          <cell r="B62" t="str">
            <v>Green area finishing including irrrigation system eqpt.</v>
          </cell>
          <cell r="C62" t="str">
            <v>sqm</v>
          </cell>
          <cell r="D62">
            <v>0.2</v>
          </cell>
          <cell r="E62">
            <v>4929.5</v>
          </cell>
          <cell r="F62">
            <v>2.23</v>
          </cell>
          <cell r="G62">
            <v>10992.785</v>
          </cell>
          <cell r="H62">
            <v>2.7063349571476345</v>
          </cell>
          <cell r="I62">
            <v>13340.878171259264</v>
          </cell>
        </row>
        <row r="63">
          <cell r="A63">
            <v>1491.8</v>
          </cell>
          <cell r="B63" t="str">
            <v xml:space="preserve">Earth-dyke w/ matl supplied by Contractors </v>
          </cell>
          <cell r="C63" t="str">
            <v>cum</v>
          </cell>
          <cell r="D63">
            <v>0.13</v>
          </cell>
          <cell r="E63">
            <v>5693.9</v>
          </cell>
          <cell r="F63">
            <v>8.34</v>
          </cell>
          <cell r="G63">
            <v>47487.125999999997</v>
          </cell>
          <cell r="H63">
            <v>10.121450019108194</v>
          </cell>
          <cell r="I63">
            <v>57630.524263800136</v>
          </cell>
        </row>
        <row r="64">
          <cell r="A64">
            <v>1491.84</v>
          </cell>
          <cell r="B64" t="str">
            <v>Asphalt finish.for shoulders type heavy</v>
          </cell>
          <cell r="C64" t="str">
            <v>sqm</v>
          </cell>
          <cell r="D64">
            <v>0.05</v>
          </cell>
          <cell r="E64">
            <v>8959</v>
          </cell>
          <cell r="F64">
            <v>5.64</v>
          </cell>
          <cell r="G64">
            <v>50528.76</v>
          </cell>
          <cell r="H64">
            <v>6.8447215956559013</v>
          </cell>
          <cell r="I64">
            <v>61321.860775481218</v>
          </cell>
        </row>
        <row r="65">
          <cell r="A65">
            <v>1491.1089999999999</v>
          </cell>
          <cell r="B65" t="str">
            <v>Dykes Finis.by concrete slab 10 cm thk.</v>
          </cell>
          <cell r="C65" t="str">
            <v>sqm</v>
          </cell>
          <cell r="D65">
            <v>7.0000000000000007E-2</v>
          </cell>
          <cell r="E65">
            <v>4409.8</v>
          </cell>
          <cell r="F65">
            <v>11.91</v>
          </cell>
          <cell r="G65">
            <v>52520.718000000001</v>
          </cell>
          <cell r="H65">
            <v>14.454013156784004</v>
          </cell>
          <cell r="I65">
            <v>63739.307218786103</v>
          </cell>
        </row>
        <row r="66">
          <cell r="A66">
            <v>1492.01</v>
          </cell>
          <cell r="B66" t="str">
            <v>Cast iron floor drain  diam. 6"</v>
          </cell>
          <cell r="C66" t="str">
            <v>u</v>
          </cell>
          <cell r="D66">
            <v>3</v>
          </cell>
          <cell r="E66">
            <v>5</v>
          </cell>
          <cell r="F66">
            <v>15.22</v>
          </cell>
          <cell r="G66">
            <v>76.099999999999994</v>
          </cell>
          <cell r="H66">
            <v>18.471039483312559</v>
          </cell>
          <cell r="I66">
            <v>92.355197416562788</v>
          </cell>
        </row>
        <row r="67">
          <cell r="A67">
            <v>1492.02</v>
          </cell>
          <cell r="B67" t="str">
            <v>Carbon steel drain hubs 4"</v>
          </cell>
          <cell r="C67" t="str">
            <v>u</v>
          </cell>
          <cell r="D67">
            <v>2.5</v>
          </cell>
          <cell r="E67">
            <v>79</v>
          </cell>
          <cell r="F67">
            <v>27.85</v>
          </cell>
          <cell r="G67">
            <v>2200.15</v>
          </cell>
          <cell r="H67">
            <v>33.798846886350503</v>
          </cell>
          <cell r="I67">
            <v>2670.1089040216898</v>
          </cell>
        </row>
        <row r="68">
          <cell r="A68">
            <v>1492.03</v>
          </cell>
          <cell r="B68" t="str">
            <v>Carbon steel clean out diam. 6"</v>
          </cell>
          <cell r="C68" t="str">
            <v>u</v>
          </cell>
          <cell r="D68">
            <v>3</v>
          </cell>
          <cell r="E68">
            <v>7</v>
          </cell>
          <cell r="F68">
            <v>27.85</v>
          </cell>
          <cell r="G68">
            <v>194.95</v>
          </cell>
          <cell r="H68">
            <v>33.798846886350503</v>
          </cell>
          <cell r="I68">
            <v>236.59192820445352</v>
          </cell>
        </row>
        <row r="69">
          <cell r="A69">
            <v>1492.04</v>
          </cell>
          <cell r="B69" t="str">
            <v>Carbon steel vents</v>
          </cell>
          <cell r="C69" t="str">
            <v>kg</v>
          </cell>
          <cell r="D69">
            <v>0.08</v>
          </cell>
          <cell r="E69">
            <v>22496</v>
          </cell>
          <cell r="F69">
            <v>0.96</v>
          </cell>
          <cell r="G69">
            <v>21596.16</v>
          </cell>
          <cell r="H69">
            <v>1.1650589950052599</v>
          </cell>
          <cell r="I69">
            <v>26209.167151638325</v>
          </cell>
        </row>
        <row r="70">
          <cell r="A70">
            <v>1492.39</v>
          </cell>
          <cell r="B70" t="str">
            <v>GRE drain hubs 4" (Technip ST 1400-08 type "D" )</v>
          </cell>
          <cell r="C70" t="str">
            <v>u</v>
          </cell>
          <cell r="D70">
            <v>2</v>
          </cell>
          <cell r="E70">
            <v>30</v>
          </cell>
          <cell r="F70">
            <v>23.21</v>
          </cell>
          <cell r="G70">
            <v>696.3</v>
          </cell>
          <cell r="H70">
            <v>28.167728410491744</v>
          </cell>
          <cell r="I70">
            <v>845.03185231475231</v>
          </cell>
        </row>
        <row r="71">
          <cell r="A71">
            <v>1492.42</v>
          </cell>
          <cell r="B71" t="str">
            <v>Supply and  installation PVC heavy  piping "FABCO"type diam.3"</v>
          </cell>
          <cell r="C71" t="str">
            <v>lm</v>
          </cell>
          <cell r="D71">
            <v>0.15</v>
          </cell>
          <cell r="E71">
            <v>895</v>
          </cell>
          <cell r="F71">
            <v>3.35</v>
          </cell>
          <cell r="G71">
            <v>2998.25</v>
          </cell>
          <cell r="H71">
            <v>4.065570451320438</v>
          </cell>
          <cell r="I71">
            <v>3638.6855539317921</v>
          </cell>
        </row>
        <row r="72">
          <cell r="A72">
            <v>1492.52</v>
          </cell>
          <cell r="B72" t="str">
            <v>Clean Out concrete  pit  for  GRE/PVC pipe  (Technip ST 1400-06 )</v>
          </cell>
          <cell r="C72" t="str">
            <v>u</v>
          </cell>
          <cell r="D72">
            <v>20</v>
          </cell>
          <cell r="E72">
            <v>4</v>
          </cell>
          <cell r="F72">
            <v>15.78</v>
          </cell>
          <cell r="G72">
            <v>63.12</v>
          </cell>
          <cell r="H72">
            <v>19.150657230398956</v>
          </cell>
          <cell r="I72">
            <v>76.602628921595823</v>
          </cell>
        </row>
        <row r="73">
          <cell r="A73">
            <v>1492.53</v>
          </cell>
          <cell r="B73" t="str">
            <v>GRE drain hubs 6" (Technip ST 1400-08 type "D" )</v>
          </cell>
          <cell r="C73" t="str">
            <v>u</v>
          </cell>
          <cell r="D73">
            <v>1.8</v>
          </cell>
          <cell r="E73">
            <v>20</v>
          </cell>
          <cell r="F73">
            <v>15.36</v>
          </cell>
          <cell r="G73">
            <v>307.2</v>
          </cell>
          <cell r="H73">
            <v>18.640943920084155</v>
          </cell>
          <cell r="I73">
            <v>372.81887840168309</v>
          </cell>
        </row>
        <row r="74">
          <cell r="A74">
            <v>1710.02</v>
          </cell>
          <cell r="B74" t="str">
            <v>Improved bond reinf.steel</v>
          </cell>
          <cell r="C74" t="str">
            <v>kg</v>
          </cell>
          <cell r="D74">
            <v>0.03</v>
          </cell>
          <cell r="E74">
            <v>4129205.6449686252</v>
          </cell>
          <cell r="F74">
            <v>0.65412606815221397</v>
          </cell>
          <cell r="G74">
            <v>2701021.0531352535</v>
          </cell>
          <cell r="H74">
            <v>0.79384943705016708</v>
          </cell>
          <cell r="I74">
            <v>3277967.576722715</v>
          </cell>
        </row>
        <row r="75">
          <cell r="A75">
            <v>1710.03</v>
          </cell>
          <cell r="B75" t="str">
            <v>Welded wire mesh</v>
          </cell>
          <cell r="C75" t="str">
            <v>kg</v>
          </cell>
          <cell r="D75">
            <v>0.04</v>
          </cell>
          <cell r="E75">
            <v>904642.37634228426</v>
          </cell>
          <cell r="F75">
            <v>0.54</v>
          </cell>
          <cell r="G75">
            <v>488506.88322483347</v>
          </cell>
          <cell r="H75">
            <v>0.65534568469045851</v>
          </cell>
          <cell r="I75">
            <v>592853.47752403771</v>
          </cell>
        </row>
        <row r="76">
          <cell r="A76">
            <v>1710.07</v>
          </cell>
          <cell r="B76" t="str">
            <v>Anchor bolts weight up to 20Kg</v>
          </cell>
          <cell r="C76" t="str">
            <v>kg</v>
          </cell>
          <cell r="D76">
            <v>0.35</v>
          </cell>
          <cell r="E76">
            <v>80506.021943643485</v>
          </cell>
          <cell r="F76">
            <v>1.36</v>
          </cell>
          <cell r="G76">
            <v>109488.18984335515</v>
          </cell>
          <cell r="H76">
            <v>1.650500242924118</v>
          </cell>
          <cell r="I76">
            <v>132875.20877483796</v>
          </cell>
        </row>
        <row r="77">
          <cell r="A77">
            <v>1710.08</v>
          </cell>
          <cell r="B77" t="str">
            <v>Anchor bolts weight &gt;20Kg</v>
          </cell>
          <cell r="C77" t="str">
            <v>kg</v>
          </cell>
          <cell r="D77">
            <v>0.2</v>
          </cell>
          <cell r="E77">
            <v>3936.3166123778501</v>
          </cell>
          <cell r="F77">
            <v>1.54</v>
          </cell>
          <cell r="G77">
            <v>6061.927583061889</v>
          </cell>
          <cell r="H77">
            <v>1.8689488044876041</v>
          </cell>
          <cell r="I77">
            <v>7356.7742267882786</v>
          </cell>
        </row>
        <row r="78">
          <cell r="A78">
            <v>1710.11</v>
          </cell>
          <cell r="B78" t="str">
            <v>Sliding plates</v>
          </cell>
          <cell r="C78" t="str">
            <v>kg</v>
          </cell>
          <cell r="D78">
            <v>0.15</v>
          </cell>
          <cell r="E78">
            <v>4912.7307552172151</v>
          </cell>
          <cell r="F78">
            <v>0.7</v>
          </cell>
          <cell r="G78">
            <v>3438.9115286520505</v>
          </cell>
          <cell r="H78">
            <v>0.84952218385800182</v>
          </cell>
          <cell r="I78">
            <v>4173.4737598784995</v>
          </cell>
        </row>
        <row r="79">
          <cell r="A79">
            <v>1710.15</v>
          </cell>
          <cell r="B79" t="str">
            <v>Steel insert</v>
          </cell>
          <cell r="C79" t="str">
            <v>kg</v>
          </cell>
          <cell r="D79">
            <v>0.15</v>
          </cell>
          <cell r="E79">
            <v>94925.570500745962</v>
          </cell>
          <cell r="F79">
            <v>1.01</v>
          </cell>
          <cell r="G79">
            <v>95874.82620575343</v>
          </cell>
          <cell r="H79">
            <v>1.225739150995117</v>
          </cell>
          <cell r="I79">
            <v>116353.98819331148</v>
          </cell>
        </row>
        <row r="80">
          <cell r="A80">
            <v>1710.21</v>
          </cell>
          <cell r="B80" t="str">
            <v>Grout 25mm thk.</v>
          </cell>
          <cell r="C80" t="str">
            <v>sqm</v>
          </cell>
          <cell r="D80">
            <v>0.9</v>
          </cell>
          <cell r="E80">
            <v>3025.3656089524011</v>
          </cell>
          <cell r="F80">
            <v>7.22</v>
          </cell>
          <cell r="G80">
            <v>21843.139696636339</v>
          </cell>
          <cell r="H80">
            <v>8.7622145249353913</v>
          </cell>
          <cell r="I80">
            <v>26508.902482002733</v>
          </cell>
        </row>
        <row r="81">
          <cell r="A81">
            <v>1710.23</v>
          </cell>
          <cell r="B81" t="str">
            <v>Grout &gt;50mm thk.</v>
          </cell>
          <cell r="C81" t="str">
            <v>cum</v>
          </cell>
          <cell r="D81">
            <v>36</v>
          </cell>
          <cell r="E81">
            <v>98.500584746044524</v>
          </cell>
          <cell r="F81">
            <v>217.52</v>
          </cell>
          <cell r="G81">
            <v>21425.847193959606</v>
          </cell>
          <cell r="H81">
            <v>263.98295061827508</v>
          </cell>
          <cell r="I81">
            <v>26002.474998886293</v>
          </cell>
        </row>
        <row r="82">
          <cell r="A82">
            <v>1710.24</v>
          </cell>
          <cell r="B82" t="str">
            <v>Non-shrinking grout 25mm</v>
          </cell>
          <cell r="C82" t="str">
            <v>sqm</v>
          </cell>
          <cell r="D82">
            <v>0.9</v>
          </cell>
          <cell r="E82">
            <v>21.900031270358305</v>
          </cell>
          <cell r="F82">
            <v>46.51</v>
          </cell>
          <cell r="G82">
            <v>1018.5704543843649</v>
          </cell>
          <cell r="H82">
            <v>56.444681101765248</v>
          </cell>
          <cell r="I82">
            <v>1236.1402811740613</v>
          </cell>
        </row>
        <row r="83">
          <cell r="A83">
            <v>1710.25</v>
          </cell>
          <cell r="B83" t="str">
            <v>Non-shrinking grout 50mm</v>
          </cell>
          <cell r="C83" t="str">
            <v>sqm</v>
          </cell>
          <cell r="D83">
            <v>0.9</v>
          </cell>
          <cell r="E83">
            <v>65</v>
          </cell>
          <cell r="F83">
            <v>92.77</v>
          </cell>
          <cell r="G83">
            <v>6030.05</v>
          </cell>
          <cell r="H83">
            <v>112.58596142358118</v>
          </cell>
          <cell r="I83">
            <v>7318.0874925327771</v>
          </cell>
        </row>
        <row r="84">
          <cell r="A84">
            <v>1710.26</v>
          </cell>
          <cell r="B84" t="str">
            <v>Non-shrinking grout &gt;50mm</v>
          </cell>
          <cell r="C84" t="str">
            <v>cum</v>
          </cell>
          <cell r="D84">
            <v>36</v>
          </cell>
          <cell r="E84">
            <v>2.9229852526312543</v>
          </cell>
          <cell r="F84">
            <v>1558.7</v>
          </cell>
          <cell r="G84">
            <v>4556.0571132763362</v>
          </cell>
          <cell r="H84">
            <v>1891.6431828278107</v>
          </cell>
          <cell r="I84">
            <v>5529.2451266461385</v>
          </cell>
        </row>
        <row r="85">
          <cell r="A85">
            <v>1711.01</v>
          </cell>
          <cell r="B85" t="str">
            <v>Lean concrete 5cm thk.</v>
          </cell>
          <cell r="C85" t="str">
            <v>sqm</v>
          </cell>
          <cell r="D85">
            <v>0.2</v>
          </cell>
          <cell r="E85">
            <v>79948.348660964242</v>
          </cell>
          <cell r="F85">
            <v>2.68</v>
          </cell>
          <cell r="G85">
            <v>214261.57441138421</v>
          </cell>
          <cell r="H85">
            <v>3.2524563610563506</v>
          </cell>
          <cell r="I85">
            <v>260028.51515830413</v>
          </cell>
        </row>
        <row r="86">
          <cell r="A86">
            <v>1711.02</v>
          </cell>
          <cell r="B86" t="str">
            <v>Lean concrete 10cm thk.</v>
          </cell>
          <cell r="C86" t="str">
            <v>sqm</v>
          </cell>
          <cell r="D86">
            <v>0.2</v>
          </cell>
          <cell r="E86">
            <v>192.35499999999999</v>
          </cell>
          <cell r="F86">
            <v>5.19</v>
          </cell>
          <cell r="G86">
            <v>998.32244999999989</v>
          </cell>
          <cell r="H86">
            <v>6.2986001917471848</v>
          </cell>
          <cell r="I86">
            <v>1211.5672398835297</v>
          </cell>
        </row>
        <row r="87">
          <cell r="A87">
            <v>1711.04</v>
          </cell>
          <cell r="B87" t="str">
            <v>L.C. for U/G pipes bedding</v>
          </cell>
          <cell r="C87" t="str">
            <v>cum</v>
          </cell>
          <cell r="D87">
            <v>1.8</v>
          </cell>
          <cell r="E87">
            <v>116.17805920710528</v>
          </cell>
          <cell r="F87">
            <v>50.02</v>
          </cell>
          <cell r="G87">
            <v>5811.2265215394063</v>
          </cell>
          <cell r="H87">
            <v>60.70442805225322</v>
          </cell>
          <cell r="I87">
            <v>7052.5226363881375</v>
          </cell>
        </row>
        <row r="88">
          <cell r="A88">
            <v>1711.06</v>
          </cell>
          <cell r="B88" t="str">
            <v>Concrete for foundation</v>
          </cell>
          <cell r="C88" t="str">
            <v>cum</v>
          </cell>
          <cell r="D88">
            <v>2</v>
          </cell>
          <cell r="E88">
            <v>26081.833999999999</v>
          </cell>
          <cell r="F88">
            <v>63.25</v>
          </cell>
          <cell r="G88">
            <v>1649676.0005000001</v>
          </cell>
          <cell r="H88">
            <v>76.760397327169457</v>
          </cell>
          <cell r="I88">
            <v>2002051.9408612773</v>
          </cell>
        </row>
        <row r="89">
          <cell r="A89">
            <v>1711.07</v>
          </cell>
          <cell r="B89" t="str">
            <v>Bitumen coat for foundation</v>
          </cell>
          <cell r="C89" t="str">
            <v>sqm</v>
          </cell>
          <cell r="D89">
            <v>0.3</v>
          </cell>
          <cell r="E89">
            <v>59502.957954050471</v>
          </cell>
          <cell r="F89">
            <v>1.6115333700315493</v>
          </cell>
          <cell r="G89">
            <v>95891.002358536542</v>
          </cell>
          <cell r="H89">
            <v>1.9557619255274961</v>
          </cell>
          <cell r="I89">
            <v>116373.61962279539</v>
          </cell>
        </row>
        <row r="90">
          <cell r="A90">
            <v>1711.08</v>
          </cell>
          <cell r="B90" t="str">
            <v>Sleepers type "2"</v>
          </cell>
          <cell r="C90" t="str">
            <v>lm</v>
          </cell>
          <cell r="D90">
            <v>3.5</v>
          </cell>
          <cell r="E90">
            <v>115</v>
          </cell>
          <cell r="F90">
            <v>84.96</v>
          </cell>
          <cell r="G90">
            <v>9770.4</v>
          </cell>
          <cell r="H90">
            <v>103.10772105796548</v>
          </cell>
          <cell r="I90">
            <v>11857.38792166603</v>
          </cell>
        </row>
        <row r="91">
          <cell r="A91">
            <v>1711.09</v>
          </cell>
          <cell r="B91" t="str">
            <v>Vertical ladder foundation</v>
          </cell>
          <cell r="C91" t="str">
            <v>u</v>
          </cell>
          <cell r="D91">
            <v>10</v>
          </cell>
          <cell r="E91">
            <v>22</v>
          </cell>
          <cell r="F91">
            <v>87.44</v>
          </cell>
          <cell r="G91">
            <v>1923.68</v>
          </cell>
          <cell r="H91">
            <v>106.1174567950624</v>
          </cell>
          <cell r="I91">
            <v>2334.5840494913728</v>
          </cell>
        </row>
        <row r="92">
          <cell r="A92">
            <v>1711.1</v>
          </cell>
          <cell r="B92" t="str">
            <v>Stairs foundation</v>
          </cell>
          <cell r="C92" t="str">
            <v>u</v>
          </cell>
          <cell r="D92">
            <v>13</v>
          </cell>
          <cell r="E92">
            <v>10</v>
          </cell>
          <cell r="F92">
            <v>43.74</v>
          </cell>
          <cell r="G92">
            <v>437.4</v>
          </cell>
          <cell r="H92">
            <v>53.083000459927142</v>
          </cell>
          <cell r="I92">
            <v>530.83000459927143</v>
          </cell>
        </row>
        <row r="93">
          <cell r="A93">
            <v>1711.11</v>
          </cell>
          <cell r="B93" t="str">
            <v>Small size fndn(up to0,2cu.m)</v>
          </cell>
          <cell r="C93" t="str">
            <v>u</v>
          </cell>
          <cell r="D93">
            <v>13</v>
          </cell>
          <cell r="E93">
            <v>23</v>
          </cell>
          <cell r="F93">
            <v>33.049999999999997</v>
          </cell>
          <cell r="G93">
            <v>760.15</v>
          </cell>
          <cell r="H93">
            <v>40.109583109295663</v>
          </cell>
          <cell r="I93">
            <v>922.52041151380024</v>
          </cell>
        </row>
        <row r="94">
          <cell r="A94">
            <v>1711.2</v>
          </cell>
          <cell r="B94" t="str">
            <v>Formwork foundation</v>
          </cell>
          <cell r="C94" t="str">
            <v>sqm</v>
          </cell>
          <cell r="D94">
            <v>0.8</v>
          </cell>
          <cell r="E94">
            <v>59408.213848393621</v>
          </cell>
          <cell r="F94">
            <v>5.25</v>
          </cell>
          <cell r="G94">
            <v>311893.12270406645</v>
          </cell>
          <cell r="H94">
            <v>6.3714163789350131</v>
          </cell>
          <cell r="I94">
            <v>378514.466756929</v>
          </cell>
        </row>
        <row r="95">
          <cell r="A95">
            <v>1711.21</v>
          </cell>
          <cell r="B95" t="str">
            <v xml:space="preserve">Circular foundations formwork </v>
          </cell>
          <cell r="C95" t="str">
            <v>sqm</v>
          </cell>
          <cell r="D95">
            <v>0.25</v>
          </cell>
          <cell r="E95">
            <v>745</v>
          </cell>
          <cell r="F95">
            <v>6.46</v>
          </cell>
          <cell r="G95">
            <v>4812.7</v>
          </cell>
          <cell r="H95">
            <v>7.8398761538895601</v>
          </cell>
          <cell r="I95">
            <v>5840.7077346477226</v>
          </cell>
        </row>
        <row r="96">
          <cell r="A96">
            <v>1712.01</v>
          </cell>
          <cell r="B96" t="str">
            <v>Concrete elev. up to 10m</v>
          </cell>
          <cell r="C96" t="str">
            <v>cum</v>
          </cell>
          <cell r="D96">
            <v>2.8</v>
          </cell>
          <cell r="E96">
            <v>5526.2309999999998</v>
          </cell>
          <cell r="F96">
            <v>67.63</v>
          </cell>
          <cell r="G96">
            <v>373739.00253</v>
          </cell>
          <cell r="H96">
            <v>82.075978991880945</v>
          </cell>
          <cell r="I96">
            <v>453570.81946028123</v>
          </cell>
        </row>
        <row r="97">
          <cell r="A97">
            <v>1712.02</v>
          </cell>
          <cell r="B97" t="str">
            <v>Concr.elev.from 10,01to20m</v>
          </cell>
          <cell r="C97" t="str">
            <v>cum</v>
          </cell>
          <cell r="D97">
            <v>3</v>
          </cell>
          <cell r="E97">
            <v>346</v>
          </cell>
          <cell r="F97">
            <v>70.95</v>
          </cell>
          <cell r="G97">
            <v>24548.7</v>
          </cell>
          <cell r="H97">
            <v>86.105141349607479</v>
          </cell>
          <cell r="I97">
            <v>29792.378906964186</v>
          </cell>
        </row>
        <row r="98">
          <cell r="A98">
            <v>1712.2</v>
          </cell>
          <cell r="B98" t="str">
            <v>Formwork elev. up to 10m</v>
          </cell>
          <cell r="C98" t="str">
            <v>sqm</v>
          </cell>
          <cell r="D98">
            <v>1.1000000000000001</v>
          </cell>
          <cell r="E98">
            <v>34937.492387387385</v>
          </cell>
          <cell r="F98">
            <v>6.6884926878760522</v>
          </cell>
          <cell r="G98">
            <v>233679.16236576578</v>
          </cell>
          <cell r="H98">
            <v>8.1171755927467721</v>
          </cell>
          <cell r="I98">
            <v>283593.76047867705</v>
          </cell>
        </row>
        <row r="99">
          <cell r="A99">
            <v>1712.21</v>
          </cell>
          <cell r="B99" t="str">
            <v>Formwork elev. 10/20m</v>
          </cell>
          <cell r="C99" t="str">
            <v>sqm</v>
          </cell>
          <cell r="D99">
            <v>1.2</v>
          </cell>
          <cell r="E99">
            <v>3730.2</v>
          </cell>
          <cell r="F99">
            <v>9.18</v>
          </cell>
          <cell r="G99">
            <v>34243.235999999997</v>
          </cell>
          <cell r="H99">
            <v>11.140876639737796</v>
          </cell>
          <cell r="I99">
            <v>41557.69804154992</v>
          </cell>
        </row>
        <row r="100">
          <cell r="A100">
            <v>1712.23</v>
          </cell>
          <cell r="B100" t="str">
            <v>Circular formwork el. &lt;10m</v>
          </cell>
          <cell r="C100" t="str">
            <v>sqm</v>
          </cell>
          <cell r="D100">
            <v>0.25</v>
          </cell>
          <cell r="E100">
            <v>538.5</v>
          </cell>
          <cell r="F100">
            <v>8.8800000000000008</v>
          </cell>
          <cell r="G100">
            <v>4781.88</v>
          </cell>
          <cell r="H100">
            <v>10.776795703798653</v>
          </cell>
          <cell r="I100">
            <v>5803.3044864955746</v>
          </cell>
        </row>
        <row r="101">
          <cell r="A101">
            <v>1712.24</v>
          </cell>
          <cell r="B101" t="str">
            <v>Circular formwork el. 10/20m</v>
          </cell>
          <cell r="C101" t="str">
            <v>sqm</v>
          </cell>
          <cell r="D101">
            <v>0.4</v>
          </cell>
          <cell r="E101">
            <v>3089</v>
          </cell>
          <cell r="F101">
            <v>11.24</v>
          </cell>
          <cell r="G101">
            <v>34720.36</v>
          </cell>
          <cell r="H101">
            <v>13.640899066519916</v>
          </cell>
          <cell r="I101">
            <v>42136.737216480018</v>
          </cell>
        </row>
        <row r="102">
          <cell r="A102">
            <v>1713.01</v>
          </cell>
          <cell r="B102" t="str">
            <v>Floor sub-base</v>
          </cell>
          <cell r="C102" t="str">
            <v>cum</v>
          </cell>
          <cell r="D102">
            <v>0.15</v>
          </cell>
          <cell r="E102">
            <v>20372.05</v>
          </cell>
          <cell r="F102">
            <v>22.02</v>
          </cell>
          <cell r="G102">
            <v>448592.54099999997</v>
          </cell>
          <cell r="H102">
            <v>26.723540697933142</v>
          </cell>
          <cell r="I102">
            <v>544413.3072753289</v>
          </cell>
        </row>
        <row r="103">
          <cell r="A103">
            <v>1713.03</v>
          </cell>
          <cell r="B103" t="str">
            <v>Polyethilene vapor barrier</v>
          </cell>
          <cell r="C103" t="str">
            <v>sqm</v>
          </cell>
          <cell r="D103">
            <v>0.1</v>
          </cell>
          <cell r="E103">
            <v>165204.25948883372</v>
          </cell>
          <cell r="F103">
            <v>0.47</v>
          </cell>
          <cell r="G103">
            <v>77646.001959751855</v>
          </cell>
          <cell r="H103">
            <v>0.57039346630465848</v>
          </cell>
          <cell r="I103">
            <v>94231.430218130132</v>
          </cell>
        </row>
        <row r="104">
          <cell r="A104">
            <v>1713.04</v>
          </cell>
          <cell r="B104" t="str">
            <v>Reinf.concrete paving thk 10cm</v>
          </cell>
          <cell r="C104" t="str">
            <v>sqm</v>
          </cell>
          <cell r="D104">
            <v>0.4</v>
          </cell>
          <cell r="E104">
            <v>12982.4</v>
          </cell>
          <cell r="F104">
            <v>6.49</v>
          </cell>
          <cell r="G104">
            <v>84255.775999999998</v>
          </cell>
          <cell r="H104">
            <v>7.8762842474834747</v>
          </cell>
          <cell r="I104">
            <v>102253.07261452946</v>
          </cell>
        </row>
        <row r="105">
          <cell r="A105">
            <v>1713.05</v>
          </cell>
          <cell r="B105" t="str">
            <v>Reinf.concrete paving thk 15cm</v>
          </cell>
          <cell r="C105" t="str">
            <v>sqm</v>
          </cell>
          <cell r="D105">
            <v>0.5</v>
          </cell>
          <cell r="E105">
            <v>67560</v>
          </cell>
          <cell r="F105">
            <v>10.46</v>
          </cell>
          <cell r="G105">
            <v>706677.6</v>
          </cell>
          <cell r="H105">
            <v>12.694288633078141</v>
          </cell>
          <cell r="I105">
            <v>857626.14005075919</v>
          </cell>
        </row>
        <row r="106">
          <cell r="A106">
            <v>1713.06</v>
          </cell>
          <cell r="B106" t="str">
            <v>Reinf.concrete paving thk 20cm</v>
          </cell>
          <cell r="C106" t="str">
            <v>sqm</v>
          </cell>
          <cell r="D106">
            <v>0.6</v>
          </cell>
          <cell r="E106">
            <v>19988</v>
          </cell>
          <cell r="F106">
            <v>13.97</v>
          </cell>
          <cell r="G106">
            <v>279232.36</v>
          </cell>
          <cell r="H106">
            <v>16.954035583566121</v>
          </cell>
          <cell r="I106">
            <v>338877.26324431965</v>
          </cell>
        </row>
        <row r="107">
          <cell r="A107">
            <v>1713.07</v>
          </cell>
          <cell r="B107" t="str">
            <v>Fndn above or under paving</v>
          </cell>
          <cell r="C107" t="str">
            <v>cum</v>
          </cell>
          <cell r="D107">
            <v>2.2000000000000002</v>
          </cell>
          <cell r="E107">
            <v>209</v>
          </cell>
          <cell r="F107">
            <v>89.58</v>
          </cell>
          <cell r="G107">
            <v>18722.22</v>
          </cell>
          <cell r="H107">
            <v>108.71456747142831</v>
          </cell>
          <cell r="I107">
            <v>22721.344601528515</v>
          </cell>
        </row>
        <row r="108">
          <cell r="A108">
            <v>1713.08</v>
          </cell>
          <cell r="B108" t="str">
            <v>Reinf.concrete curb</v>
          </cell>
          <cell r="C108" t="str">
            <v>lm</v>
          </cell>
          <cell r="D108">
            <v>0.7</v>
          </cell>
          <cell r="E108">
            <v>3620</v>
          </cell>
          <cell r="F108">
            <v>5.28</v>
          </cell>
          <cell r="G108">
            <v>19113.599999999999</v>
          </cell>
          <cell r="H108">
            <v>6.4078244725289286</v>
          </cell>
          <cell r="I108">
            <v>23196.324590554723</v>
          </cell>
        </row>
        <row r="109">
          <cell r="A109">
            <v>1713.09</v>
          </cell>
          <cell r="B109" t="str">
            <v>Hardener on paving (dust)</v>
          </cell>
          <cell r="C109" t="str">
            <v>sqm</v>
          </cell>
          <cell r="D109">
            <v>0.15</v>
          </cell>
          <cell r="E109">
            <v>26729</v>
          </cell>
          <cell r="F109">
            <v>1.48</v>
          </cell>
          <cell r="G109">
            <v>39558.92</v>
          </cell>
          <cell r="H109">
            <v>1.7961326172997754</v>
          </cell>
          <cell r="I109">
            <v>48008.828727805696</v>
          </cell>
        </row>
        <row r="110">
          <cell r="A110">
            <v>1713.13</v>
          </cell>
          <cell r="B110" t="str">
            <v>Cut joint ( control )</v>
          </cell>
          <cell r="C110" t="str">
            <v>lm</v>
          </cell>
          <cell r="D110">
            <v>0.2</v>
          </cell>
          <cell r="E110">
            <v>19290.944191591021</v>
          </cell>
          <cell r="F110">
            <v>1.59</v>
          </cell>
          <cell r="G110">
            <v>30672.601264629724</v>
          </cell>
          <cell r="H110">
            <v>1.9296289604774615</v>
          </cell>
          <cell r="I110">
            <v>37224.364587048505</v>
          </cell>
        </row>
        <row r="111">
          <cell r="A111">
            <v>1713.14</v>
          </cell>
          <cell r="B111" t="str">
            <v>Construction joint</v>
          </cell>
          <cell r="C111" t="str">
            <v>lm</v>
          </cell>
          <cell r="D111">
            <v>0.7</v>
          </cell>
          <cell r="E111">
            <v>23101.944191591021</v>
          </cell>
          <cell r="F111">
            <v>4.93</v>
          </cell>
          <cell r="G111">
            <v>113892.58486454374</v>
          </cell>
          <cell r="H111">
            <v>5.9830633805999272</v>
          </cell>
          <cell r="I111">
            <v>138220.39631337143</v>
          </cell>
        </row>
        <row r="112">
          <cell r="A112">
            <v>1713.15</v>
          </cell>
          <cell r="B112" t="str">
            <v>Isolation joint</v>
          </cell>
          <cell r="C112" t="str">
            <v>lm</v>
          </cell>
          <cell r="D112">
            <v>0.7</v>
          </cell>
          <cell r="E112">
            <v>11171.38</v>
          </cell>
          <cell r="F112">
            <v>3.11</v>
          </cell>
          <cell r="G112">
            <v>34742.991800000003</v>
          </cell>
          <cell r="H112">
            <v>3.7743057025691225</v>
          </cell>
          <cell r="I112">
            <v>42164.203239566647</v>
          </cell>
        </row>
        <row r="113">
          <cell r="A113">
            <v>1713.16</v>
          </cell>
          <cell r="B113" t="str">
            <v>Expansion joint ( contraction )</v>
          </cell>
          <cell r="C113" t="str">
            <v>lm</v>
          </cell>
          <cell r="D113">
            <v>0.7</v>
          </cell>
          <cell r="E113">
            <v>17433.1636</v>
          </cell>
          <cell r="F113">
            <v>6.74</v>
          </cell>
          <cell r="G113">
            <v>117499.522664</v>
          </cell>
          <cell r="H113">
            <v>8.179685027432761</v>
          </cell>
          <cell r="I113">
            <v>142597.78727970581</v>
          </cell>
        </row>
        <row r="114">
          <cell r="A114">
            <v>1714.01</v>
          </cell>
          <cell r="B114" t="str">
            <v>Pit 0,5x0,5 to 0,9x0,9 lm depth max 3,5 lm</v>
          </cell>
          <cell r="C114" t="str">
            <v>cum</v>
          </cell>
          <cell r="D114">
            <v>15</v>
          </cell>
          <cell r="E114">
            <v>169.46350000000001</v>
          </cell>
          <cell r="F114">
            <v>131.34</v>
          </cell>
          <cell r="G114">
            <v>22257.336090000001</v>
          </cell>
          <cell r="H114">
            <v>159.3946337541571</v>
          </cell>
          <cell r="I114">
            <v>27011.572517197605</v>
          </cell>
        </row>
        <row r="115">
          <cell r="A115">
            <v>1714.02</v>
          </cell>
          <cell r="B115" t="str">
            <v>Pit 0,91x0,91 to 1,5x1,5 lm depth max 4,0 lm</v>
          </cell>
          <cell r="C115" t="str">
            <v>cum</v>
          </cell>
          <cell r="D115">
            <v>14</v>
          </cell>
          <cell r="E115">
            <v>476.82400000000007</v>
          </cell>
          <cell r="F115">
            <v>81.489999999999995</v>
          </cell>
          <cell r="G115">
            <v>38856.387759999998</v>
          </cell>
          <cell r="H115">
            <v>98.896518232269372</v>
          </cell>
          <cell r="I115">
            <v>47156.23340958362</v>
          </cell>
        </row>
        <row r="116">
          <cell r="A116">
            <v>1714.03</v>
          </cell>
          <cell r="B116" t="str">
            <v>Pit for cables 1,5x1,5 lm depth max 3,0 lm</v>
          </cell>
          <cell r="C116" t="str">
            <v>cum</v>
          </cell>
          <cell r="D116">
            <v>16</v>
          </cell>
          <cell r="E116">
            <v>14.9</v>
          </cell>
          <cell r="F116">
            <v>85.25</v>
          </cell>
          <cell r="G116">
            <v>1270.2249999999999</v>
          </cell>
          <cell r="H116">
            <v>103.45966596270668</v>
          </cell>
          <cell r="I116">
            <v>1541.5490228443296</v>
          </cell>
        </row>
        <row r="117">
          <cell r="A117">
            <v>1714.04</v>
          </cell>
          <cell r="B117" t="str">
            <v>Fire trap pit 2x1,2x1,2 lm depth max 3,5 lm</v>
          </cell>
          <cell r="C117" t="str">
            <v>cum</v>
          </cell>
          <cell r="D117">
            <v>16</v>
          </cell>
          <cell r="E117">
            <v>87.435000000000002</v>
          </cell>
          <cell r="F117">
            <v>55.28</v>
          </cell>
          <cell r="G117">
            <v>4833.4067999999997</v>
          </cell>
          <cell r="H117">
            <v>67.087980462386199</v>
          </cell>
          <cell r="I117">
            <v>5865.8375717287372</v>
          </cell>
        </row>
        <row r="118">
          <cell r="A118">
            <v>1714.05</v>
          </cell>
          <cell r="B118" t="str">
            <v>Sanitary pit 0,9x0,9 lm depth max 3,5 lm</v>
          </cell>
          <cell r="C118" t="str">
            <v>cum</v>
          </cell>
          <cell r="D118">
            <v>15</v>
          </cell>
          <cell r="E118">
            <v>54.08</v>
          </cell>
          <cell r="F118">
            <v>131.34</v>
          </cell>
          <cell r="G118">
            <v>7102.8671999999997</v>
          </cell>
          <cell r="H118">
            <v>159.3946337541571</v>
          </cell>
          <cell r="I118">
            <v>8620.0617934248148</v>
          </cell>
        </row>
        <row r="119">
          <cell r="A119">
            <v>1714.08</v>
          </cell>
          <cell r="B119" t="str">
            <v>Supply of cast iron cover</v>
          </cell>
          <cell r="C119" t="str">
            <v>kg</v>
          </cell>
          <cell r="D119">
            <v>7.0000000000000007E-2</v>
          </cell>
          <cell r="E119">
            <v>23720</v>
          </cell>
          <cell r="F119">
            <v>0.8</v>
          </cell>
          <cell r="G119">
            <v>18976</v>
          </cell>
          <cell r="H119">
            <v>0.97088249583771646</v>
          </cell>
          <cell r="I119">
            <v>23029.332801270633</v>
          </cell>
        </row>
        <row r="120">
          <cell r="A120">
            <v>1714.09</v>
          </cell>
          <cell r="B120" t="str">
            <v>Laying of cast-iron cover</v>
          </cell>
          <cell r="C120" t="str">
            <v>kg</v>
          </cell>
          <cell r="D120" t="str">
            <v xml:space="preserve">    Incl. above</v>
          </cell>
          <cell r="E120">
            <v>23720</v>
          </cell>
          <cell r="F120">
            <v>0.18</v>
          </cell>
          <cell r="G120">
            <v>4269.6000000000004</v>
          </cell>
          <cell r="H120">
            <v>0.21844856156348622</v>
          </cell>
          <cell r="I120">
            <v>5181.5998802858931</v>
          </cell>
        </row>
        <row r="121">
          <cell r="A121">
            <v>1714.1</v>
          </cell>
          <cell r="B121" t="str">
            <v>Galvanized grating cover</v>
          </cell>
          <cell r="C121" t="str">
            <v>kg</v>
          </cell>
          <cell r="D121">
            <v>0.1</v>
          </cell>
          <cell r="E121">
            <v>66348.259668508283</v>
          </cell>
          <cell r="F121">
            <v>1.1100000000000001</v>
          </cell>
          <cell r="G121">
            <v>73646.568232044199</v>
          </cell>
          <cell r="H121">
            <v>1.3470994629748316</v>
          </cell>
          <cell r="I121">
            <v>89377.704968762191</v>
          </cell>
        </row>
        <row r="122">
          <cell r="A122">
            <v>1714.12</v>
          </cell>
          <cell r="B122" t="str">
            <v>Checkered plate cover</v>
          </cell>
          <cell r="C122" t="str">
            <v>kg</v>
          </cell>
          <cell r="D122">
            <v>0.08</v>
          </cell>
          <cell r="E122">
            <v>23229.3</v>
          </cell>
          <cell r="F122">
            <v>1.0900000000000001</v>
          </cell>
          <cell r="G122">
            <v>25319.936999999998</v>
          </cell>
          <cell r="H122">
            <v>1.3228274005788885</v>
          </cell>
          <cell r="I122">
            <v>30728.354536267172</v>
          </cell>
        </row>
        <row r="123">
          <cell r="A123">
            <v>1714.14</v>
          </cell>
          <cell r="B123" t="str">
            <v>Steel frame</v>
          </cell>
          <cell r="C123" t="str">
            <v>kg</v>
          </cell>
          <cell r="D123">
            <v>0.15</v>
          </cell>
          <cell r="E123">
            <v>2552.81</v>
          </cell>
          <cell r="F123">
            <v>0.94</v>
          </cell>
          <cell r="G123">
            <v>2399.6414</v>
          </cell>
          <cell r="H123">
            <v>1.140786932609317</v>
          </cell>
          <cell r="I123">
            <v>2912.2122894343902</v>
          </cell>
        </row>
        <row r="124">
          <cell r="A124">
            <v>1714.2</v>
          </cell>
          <cell r="B124" t="str">
            <v>Concrete  anchor blocks</v>
          </cell>
          <cell r="C124" t="str">
            <v>cum</v>
          </cell>
          <cell r="D124">
            <v>2</v>
          </cell>
          <cell r="E124">
            <v>204</v>
          </cell>
          <cell r="F124">
            <v>83.2</v>
          </cell>
          <cell r="G124">
            <v>16972.8</v>
          </cell>
          <cell r="H124">
            <v>100.97177956712252</v>
          </cell>
          <cell r="I124">
            <v>20598.243031692997</v>
          </cell>
        </row>
        <row r="125">
          <cell r="A125">
            <v>1714.22</v>
          </cell>
          <cell r="B125" t="str">
            <v>Duct bank with PVC pipes</v>
          </cell>
          <cell r="C125" t="str">
            <v>cum</v>
          </cell>
          <cell r="D125">
            <v>1.8</v>
          </cell>
          <cell r="E125">
            <v>856.5</v>
          </cell>
          <cell r="F125">
            <v>155.5</v>
          </cell>
          <cell r="G125">
            <v>133185.75</v>
          </cell>
          <cell r="H125">
            <v>188.71528512845612</v>
          </cell>
          <cell r="I125">
            <v>161634.64171252266</v>
          </cell>
        </row>
        <row r="126">
          <cell r="A126">
            <v>1714.24</v>
          </cell>
          <cell r="B126" t="str">
            <v>Supply   PVC conduit  pipes dia.110 to 160 mm ( Erection already included in item 1714,22)</v>
          </cell>
          <cell r="C126" t="str">
            <v>lm</v>
          </cell>
          <cell r="D126">
            <v>0.3</v>
          </cell>
          <cell r="E126">
            <v>16991</v>
          </cell>
          <cell r="F126">
            <v>9.73</v>
          </cell>
          <cell r="G126">
            <v>165322.43</v>
          </cell>
          <cell r="H126">
            <v>11.808358355626227</v>
          </cell>
          <cell r="I126">
            <v>200635.81682044524</v>
          </cell>
        </row>
        <row r="127">
          <cell r="A127">
            <v>1714.25</v>
          </cell>
          <cell r="B127" t="str">
            <v>Red coloured lean concrete</v>
          </cell>
          <cell r="C127" t="str">
            <v>sqm</v>
          </cell>
          <cell r="D127">
            <v>2</v>
          </cell>
          <cell r="E127">
            <v>5234</v>
          </cell>
          <cell r="F127">
            <v>3.02</v>
          </cell>
          <cell r="G127">
            <v>15806.68</v>
          </cell>
          <cell r="H127">
            <v>3.6650814217873795</v>
          </cell>
          <cell r="I127">
            <v>19183.036161635144</v>
          </cell>
        </row>
        <row r="128">
          <cell r="A128">
            <v>1717.03</v>
          </cell>
          <cell r="B128" t="str">
            <v>PVC water-stop: 20cm wide</v>
          </cell>
          <cell r="C128" t="str">
            <v>lm</v>
          </cell>
          <cell r="D128">
            <v>0.8</v>
          </cell>
          <cell r="E128">
            <v>28</v>
          </cell>
          <cell r="F128">
            <v>11.09</v>
          </cell>
          <cell r="G128">
            <v>310.52</v>
          </cell>
          <cell r="H128">
            <v>13.458858598550343</v>
          </cell>
          <cell r="I128">
            <v>376.84804075940963</v>
          </cell>
        </row>
        <row r="129">
          <cell r="A129">
            <v>1717.04</v>
          </cell>
          <cell r="B129" t="str">
            <v>PVC water-stop: 30cm wide</v>
          </cell>
          <cell r="C129" t="str">
            <v>lm</v>
          </cell>
          <cell r="D129">
            <v>1</v>
          </cell>
          <cell r="E129">
            <v>1562</v>
          </cell>
          <cell r="F129">
            <v>18.71</v>
          </cell>
          <cell r="G129">
            <v>29225.02</v>
          </cell>
          <cell r="H129">
            <v>22.706514371404594</v>
          </cell>
          <cell r="I129">
            <v>35467.575448133975</v>
          </cell>
        </row>
        <row r="130">
          <cell r="A130" t="str">
            <v>1732,11A</v>
          </cell>
          <cell r="B130" t="str">
            <v>Supply and erect. precast beam  &lt; 0,15 sqm/lm of structures</v>
          </cell>
          <cell r="C130" t="str">
            <v>cum</v>
          </cell>
          <cell r="D130">
            <v>10</v>
          </cell>
          <cell r="E130">
            <v>90</v>
          </cell>
          <cell r="F130">
            <v>253.56</v>
          </cell>
          <cell r="G130">
            <v>22820.400000000001</v>
          </cell>
          <cell r="H130">
            <v>307.72120705576424</v>
          </cell>
          <cell r="I130">
            <v>27694.908635018783</v>
          </cell>
        </row>
        <row r="131">
          <cell r="A131">
            <v>1741.01</v>
          </cell>
          <cell r="B131" t="str">
            <v>Fireproofing for steel structures</v>
          </cell>
          <cell r="C131" t="str">
            <v>cum</v>
          </cell>
          <cell r="D131">
            <v>50</v>
          </cell>
          <cell r="E131">
            <v>160</v>
          </cell>
          <cell r="F131">
            <v>174.99</v>
          </cell>
          <cell r="G131">
            <v>27998.400000000001</v>
          </cell>
          <cell r="H131">
            <v>212.36840993330247</v>
          </cell>
          <cell r="I131">
            <v>33978.945589328396</v>
          </cell>
        </row>
        <row r="132">
          <cell r="A132">
            <v>1741.04</v>
          </cell>
          <cell r="B132" t="str">
            <v>Concrete for skirt-curb</v>
          </cell>
          <cell r="C132" t="str">
            <v>cum</v>
          </cell>
          <cell r="D132">
            <v>14</v>
          </cell>
          <cell r="E132">
            <v>30</v>
          </cell>
          <cell r="F132">
            <v>222.01</v>
          </cell>
          <cell r="G132">
            <v>6660.3</v>
          </cell>
          <cell r="H132">
            <v>269.43202862616425</v>
          </cell>
          <cell r="I132">
            <v>8082.960858784928</v>
          </cell>
        </row>
        <row r="133">
          <cell r="A133">
            <v>1741.06</v>
          </cell>
          <cell r="B133" t="str">
            <v>Sprayed mortar for int./ext. skirt</v>
          </cell>
          <cell r="C133" t="str">
            <v>sqm</v>
          </cell>
          <cell r="D133">
            <v>2.5</v>
          </cell>
          <cell r="E133">
            <v>450</v>
          </cell>
          <cell r="F133">
            <v>14.56</v>
          </cell>
          <cell r="G133">
            <v>6552</v>
          </cell>
          <cell r="H133">
            <v>17.670061424246441</v>
          </cell>
          <cell r="I133">
            <v>7951.5276409108983</v>
          </cell>
        </row>
        <row r="134">
          <cell r="A134">
            <v>1741.07</v>
          </cell>
          <cell r="B134" t="str">
            <v>Sprayed mortar for vessel bott</v>
          </cell>
          <cell r="C134" t="str">
            <v>sqm</v>
          </cell>
          <cell r="D134">
            <v>2.5</v>
          </cell>
          <cell r="E134">
            <v>47</v>
          </cell>
          <cell r="F134">
            <v>14.56</v>
          </cell>
          <cell r="G134">
            <v>684.32</v>
          </cell>
          <cell r="H134">
            <v>17.670061424246441</v>
          </cell>
          <cell r="I134">
            <v>830.49288693958272</v>
          </cell>
        </row>
        <row r="135">
          <cell r="A135">
            <v>1761.01</v>
          </cell>
          <cell r="B135" t="str">
            <v>Acid-resistant lining w. tiles</v>
          </cell>
          <cell r="C135" t="str">
            <v>sqm</v>
          </cell>
          <cell r="D135">
            <v>5</v>
          </cell>
          <cell r="E135">
            <v>980</v>
          </cell>
          <cell r="F135">
            <v>3.02</v>
          </cell>
          <cell r="G135">
            <v>2959.6</v>
          </cell>
          <cell r="H135">
            <v>3.6650814217873795</v>
          </cell>
          <cell r="I135">
            <v>3591.7797933516317</v>
          </cell>
        </row>
        <row r="136">
          <cell r="A136">
            <v>1763.01</v>
          </cell>
          <cell r="B136" t="str">
            <v>Acid-resistant lining w. epoxy</v>
          </cell>
          <cell r="C136" t="str">
            <v>sqm</v>
          </cell>
          <cell r="D136">
            <v>0.5</v>
          </cell>
          <cell r="E136">
            <v>363.88</v>
          </cell>
          <cell r="F136">
            <v>4</v>
          </cell>
          <cell r="G136">
            <v>1455.52</v>
          </cell>
          <cell r="H136">
            <v>4.8544124791885821</v>
          </cell>
          <cell r="I136">
            <v>1766.4236129271412</v>
          </cell>
        </row>
        <row r="137">
          <cell r="A137">
            <v>1799.01</v>
          </cell>
          <cell r="B137" t="str">
            <v>PVC piping diameter  1" ( See  note  "1" Technip STD - 1400 - 28 )</v>
          </cell>
          <cell r="C137" t="str">
            <v>lm</v>
          </cell>
          <cell r="D137">
            <v>0.3</v>
          </cell>
          <cell r="E137">
            <v>127.5</v>
          </cell>
          <cell r="F137">
            <v>0.65</v>
          </cell>
          <cell r="G137">
            <v>82.875</v>
          </cell>
          <cell r="H137">
            <v>0.78884202786814461</v>
          </cell>
          <cell r="I137">
            <v>100.57735855318843</v>
          </cell>
        </row>
        <row r="138">
          <cell r="A138">
            <v>1799.02</v>
          </cell>
          <cell r="B138" t="str">
            <v>Waterproof cement additive</v>
          </cell>
          <cell r="C138" t="str">
            <v>kg</v>
          </cell>
          <cell r="D138">
            <v>0.01</v>
          </cell>
          <cell r="E138">
            <v>27217.75</v>
          </cell>
          <cell r="F138">
            <v>0.13</v>
          </cell>
          <cell r="G138">
            <v>3538.3074999999994</v>
          </cell>
          <cell r="H138">
            <v>0.15776840557362889</v>
          </cell>
          <cell r="I138">
            <v>4294.1010208016378</v>
          </cell>
        </row>
        <row r="139">
          <cell r="A139">
            <v>1799.04</v>
          </cell>
          <cell r="B139" t="str">
            <v>Precast concrete covers 15 cm thick</v>
          </cell>
          <cell r="C139" t="str">
            <v>sqm</v>
          </cell>
          <cell r="D139">
            <v>1.3</v>
          </cell>
          <cell r="E139">
            <v>3016</v>
          </cell>
          <cell r="F139">
            <v>29.53</v>
          </cell>
          <cell r="G139">
            <v>89062.48</v>
          </cell>
          <cell r="H139">
            <v>35.837700127609708</v>
          </cell>
          <cell r="I139">
            <v>108086.50358487088</v>
          </cell>
        </row>
        <row r="140">
          <cell r="A140">
            <v>1799.05</v>
          </cell>
          <cell r="B140" t="str">
            <v>Precast concrete covers 20 cm thick</v>
          </cell>
          <cell r="C140" t="str">
            <v>sqm</v>
          </cell>
          <cell r="D140">
            <v>1.5</v>
          </cell>
          <cell r="E140">
            <v>27.3</v>
          </cell>
          <cell r="F140">
            <v>33.46</v>
          </cell>
          <cell r="G140">
            <v>913.45800000000008</v>
          </cell>
          <cell r="H140">
            <v>40.607160388412488</v>
          </cell>
          <cell r="I140">
            <v>1108.5754786036609</v>
          </cell>
        </row>
        <row r="141">
          <cell r="A141">
            <v>1799.06</v>
          </cell>
          <cell r="B141" t="str">
            <v>Precast concrete stair steps for dykes ( See Technip STD-1400-23 3/3)</v>
          </cell>
          <cell r="C141" t="str">
            <v>lm</v>
          </cell>
          <cell r="D141">
            <v>4.5</v>
          </cell>
          <cell r="E141">
            <v>21.8</v>
          </cell>
          <cell r="F141">
            <v>40.049999999999997</v>
          </cell>
          <cell r="G141">
            <v>873.09</v>
          </cell>
          <cell r="H141">
            <v>48.604804947875678</v>
          </cell>
          <cell r="I141">
            <v>1059.5847478636899</v>
          </cell>
        </row>
        <row r="142">
          <cell r="A142">
            <v>1799.07</v>
          </cell>
          <cell r="B142" t="str">
            <v>As item 1714.26 ditches lining 10 cm thk</v>
          </cell>
          <cell r="C142" t="str">
            <v>sqm</v>
          </cell>
          <cell r="D142">
            <v>0.5</v>
          </cell>
          <cell r="E142">
            <v>21857.4</v>
          </cell>
          <cell r="F142">
            <v>17.89</v>
          </cell>
          <cell r="G142">
            <v>391028.88600000006</v>
          </cell>
          <cell r="H142">
            <v>21.711359813170933</v>
          </cell>
          <cell r="I142">
            <v>474553.8759804024</v>
          </cell>
        </row>
        <row r="143">
          <cell r="A143">
            <v>1799.09</v>
          </cell>
          <cell r="B143" t="str">
            <v>Non-shrinking grout 50mm Epoxy Type</v>
          </cell>
          <cell r="C143" t="str">
            <v>sqm</v>
          </cell>
          <cell r="D143">
            <v>0.9</v>
          </cell>
          <cell r="E143">
            <v>78</v>
          </cell>
          <cell r="F143">
            <v>195.74</v>
          </cell>
          <cell r="G143">
            <v>15267.72</v>
          </cell>
          <cell r="H143">
            <v>237.55067466909324</v>
          </cell>
          <cell r="I143">
            <v>18528.952624189275</v>
          </cell>
        </row>
        <row r="144">
          <cell r="A144">
            <v>1799.1</v>
          </cell>
          <cell r="B144" t="str">
            <v>Non-shrinking grout &gt;50mm Epoxy Type</v>
          </cell>
          <cell r="C144" t="str">
            <v>cum</v>
          </cell>
          <cell r="D144">
            <v>36</v>
          </cell>
          <cell r="E144">
            <v>13.637569060773481</v>
          </cell>
          <cell r="F144">
            <v>3912.49</v>
          </cell>
          <cell r="G144">
            <v>53356.852574585639</v>
          </cell>
          <cell r="H144">
            <v>4748.2100701751342</v>
          </cell>
          <cell r="I144">
            <v>64754.042747073494</v>
          </cell>
        </row>
        <row r="145">
          <cell r="A145">
            <v>1799.11</v>
          </cell>
          <cell r="B145" t="str">
            <v>Hydrants Basements</v>
          </cell>
          <cell r="C145" t="str">
            <v>u</v>
          </cell>
          <cell r="D145">
            <v>3</v>
          </cell>
          <cell r="E145">
            <v>66.3</v>
          </cell>
          <cell r="F145">
            <v>39.380000000000003</v>
          </cell>
          <cell r="G145">
            <v>2610.8939999999998</v>
          </cell>
          <cell r="H145">
            <v>47.791690857611584</v>
          </cell>
          <cell r="I145">
            <v>3168.5891038596478</v>
          </cell>
        </row>
        <row r="146">
          <cell r="A146">
            <v>1799.12</v>
          </cell>
          <cell r="B146" t="str">
            <v>Lance Monitor Basements</v>
          </cell>
          <cell r="C146" t="str">
            <v>u</v>
          </cell>
          <cell r="D146">
            <v>5</v>
          </cell>
          <cell r="E146">
            <v>8.5</v>
          </cell>
          <cell r="F146">
            <v>23.01</v>
          </cell>
          <cell r="G146">
            <v>195.58500000000001</v>
          </cell>
          <cell r="H146">
            <v>27.925007786532326</v>
          </cell>
          <cell r="I146">
            <v>237.36256618552477</v>
          </cell>
        </row>
        <row r="147">
          <cell r="A147">
            <v>1799.35</v>
          </cell>
          <cell r="B147" t="str">
            <v>Galvanized steel conduit 4" for electrical duct bank</v>
          </cell>
          <cell r="C147" t="str">
            <v>lm</v>
          </cell>
          <cell r="D147">
            <v>0.33</v>
          </cell>
          <cell r="E147">
            <v>1421</v>
          </cell>
          <cell r="F147">
            <v>13.78</v>
          </cell>
          <cell r="G147">
            <v>19581.38</v>
          </cell>
          <cell r="H147">
            <v>16.723450990804668</v>
          </cell>
          <cell r="I147">
            <v>23764.023857933433</v>
          </cell>
        </row>
        <row r="148">
          <cell r="A148">
            <v>1799.41</v>
          </cell>
          <cell r="B148" t="str">
            <v>Precast concrete ditch according to ST 1400-19  sheet 3 of 3 detail 2 A</v>
          </cell>
          <cell r="C148" t="str">
            <v>lm</v>
          </cell>
          <cell r="D148">
            <v>2</v>
          </cell>
          <cell r="E148">
            <v>600</v>
          </cell>
          <cell r="F148">
            <v>30.33</v>
          </cell>
          <cell r="G148">
            <v>18198</v>
          </cell>
          <cell r="H148">
            <v>36.808582623447421</v>
          </cell>
          <cell r="I148">
            <v>22085.149574068451</v>
          </cell>
        </row>
        <row r="149">
          <cell r="A149">
            <v>1799.44</v>
          </cell>
          <cell r="B149" t="str">
            <v>Precast reinforced concrete curb side ( ST 1400-20 det."1")</v>
          </cell>
          <cell r="C149" t="str">
            <v>lm</v>
          </cell>
          <cell r="D149">
            <v>0.5</v>
          </cell>
          <cell r="E149">
            <v>1501.5</v>
          </cell>
          <cell r="F149">
            <v>15.96</v>
          </cell>
          <cell r="G149">
            <v>23963.94</v>
          </cell>
          <cell r="H149">
            <v>19.369105791962443</v>
          </cell>
          <cell r="I149">
            <v>29082.712346631608</v>
          </cell>
        </row>
        <row r="150">
          <cell r="A150">
            <v>1799.46</v>
          </cell>
          <cell r="B150" t="str">
            <v>Improved bond reinf.steel epoxy coated</v>
          </cell>
          <cell r="C150" t="str">
            <v>kg</v>
          </cell>
          <cell r="D150">
            <v>0.05</v>
          </cell>
          <cell r="E150">
            <v>796779</v>
          </cell>
          <cell r="F150">
            <v>1.2</v>
          </cell>
          <cell r="G150">
            <v>956134.8</v>
          </cell>
          <cell r="H150">
            <v>1.4563237437565746</v>
          </cell>
          <cell r="I150">
            <v>1160368.1762266196</v>
          </cell>
        </row>
        <row r="151">
          <cell r="A151">
            <v>1799.48</v>
          </cell>
          <cell r="B151" t="str">
            <v>Concrete  Slab top levelling by cement mortar 2 ÷ 3 cm thick</v>
          </cell>
          <cell r="C151" t="str">
            <v>sqm</v>
          </cell>
          <cell r="D151">
            <v>6</v>
          </cell>
          <cell r="E151">
            <v>957</v>
          </cell>
          <cell r="F151">
            <v>7.45</v>
          </cell>
          <cell r="G151">
            <v>7129.65</v>
          </cell>
          <cell r="H151">
            <v>9.0413432424887326</v>
          </cell>
          <cell r="I151">
            <v>8652.5654830617168</v>
          </cell>
        </row>
        <row r="152">
          <cell r="A152">
            <v>1799.49</v>
          </cell>
          <cell r="B152" t="str">
            <v>Cellular Glass panel under bottom Tank 20 cm thick ( Two  layer )</v>
          </cell>
          <cell r="C152" t="str">
            <v>sqm</v>
          </cell>
          <cell r="D152">
            <v>0.3</v>
          </cell>
          <cell r="E152">
            <v>1915</v>
          </cell>
          <cell r="F152">
            <v>31.98</v>
          </cell>
          <cell r="G152">
            <v>61241.7</v>
          </cell>
          <cell r="H152">
            <v>38.811027771112713</v>
          </cell>
          <cell r="I152">
            <v>74323.118181680838</v>
          </cell>
        </row>
        <row r="153">
          <cell r="A153">
            <v>1799.5</v>
          </cell>
          <cell r="B153" t="str">
            <v>Aerated Concrete Ring Curb 0,5 x 0,4 type Y - TONG or similar</v>
          </cell>
          <cell r="C153" t="str">
            <v>cum</v>
          </cell>
          <cell r="D153">
            <v>3.5</v>
          </cell>
          <cell r="E153">
            <v>37</v>
          </cell>
          <cell r="F153">
            <v>140.65</v>
          </cell>
          <cell r="G153">
            <v>5204.05</v>
          </cell>
          <cell r="H153">
            <v>170.69327879946852</v>
          </cell>
          <cell r="I153">
            <v>6315.651315580335</v>
          </cell>
        </row>
        <row r="154">
          <cell r="A154">
            <v>1799.51</v>
          </cell>
          <cell r="B154" t="str">
            <v>Pit 1,51x1,51 to 2,5x2,5  lm depth max 5,0 lm</v>
          </cell>
          <cell r="C154" t="str">
            <v>cum</v>
          </cell>
          <cell r="D154">
            <v>16</v>
          </cell>
          <cell r="E154">
            <v>304.70400000000001</v>
          </cell>
          <cell r="F154">
            <v>62.36</v>
          </cell>
          <cell r="G154">
            <v>19001.34144</v>
          </cell>
          <cell r="H154">
            <v>75.680290550549998</v>
          </cell>
          <cell r="I154">
            <v>23060.087251914789</v>
          </cell>
        </row>
        <row r="155">
          <cell r="A155">
            <v>1799.52</v>
          </cell>
          <cell r="B155" t="str">
            <v>Pit 2,51x2,51 to 3,5x3,5  lm depth max 5,0  lm</v>
          </cell>
          <cell r="C155" t="str">
            <v>cum</v>
          </cell>
          <cell r="D155">
            <v>16</v>
          </cell>
          <cell r="E155">
            <v>99.224999999999994</v>
          </cell>
          <cell r="F155">
            <v>47.56</v>
          </cell>
          <cell r="G155">
            <v>4719.1409999999996</v>
          </cell>
          <cell r="H155">
            <v>57.718964377552247</v>
          </cell>
          <cell r="I155">
            <v>5727.1642403626211</v>
          </cell>
        </row>
        <row r="156">
          <cell r="A156">
            <v>1799.58</v>
          </cell>
          <cell r="B156" t="str">
            <v>Stainless steel 314 manufactured material</v>
          </cell>
          <cell r="C156" t="str">
            <v>kg</v>
          </cell>
          <cell r="D156">
            <v>0.15</v>
          </cell>
          <cell r="E156">
            <v>850</v>
          </cell>
          <cell r="F156">
            <v>3.04</v>
          </cell>
          <cell r="G156">
            <v>2584</v>
          </cell>
          <cell r="H156">
            <v>3.6893534841833224</v>
          </cell>
          <cell r="I156">
            <v>3135.9504615558239</v>
          </cell>
        </row>
        <row r="157">
          <cell r="A157">
            <v>1799.62</v>
          </cell>
          <cell r="B157" t="str">
            <v>Protection paint on  elevated concrete structures epoxy resin SIKAGARD-67 or similar</v>
          </cell>
          <cell r="C157" t="str">
            <v>sqm</v>
          </cell>
          <cell r="D157">
            <v>0.33</v>
          </cell>
          <cell r="E157">
            <v>30010.646787387384</v>
          </cell>
          <cell r="F157">
            <v>7.75</v>
          </cell>
          <cell r="G157">
            <v>232582.51260225227</v>
          </cell>
          <cell r="H157">
            <v>9.4054241784278805</v>
          </cell>
          <cell r="I157">
            <v>282262.86290435231</v>
          </cell>
        </row>
        <row r="158">
          <cell r="A158">
            <v>1799.65</v>
          </cell>
          <cell r="B158" t="str">
            <v>Found. Concrete minimum 28N/mm2 ( ASTM C-150 TYPE V sulfate resistance)</v>
          </cell>
          <cell r="C158" t="str">
            <v>cum</v>
          </cell>
          <cell r="D158">
            <v>2</v>
          </cell>
          <cell r="E158">
            <v>2641.1</v>
          </cell>
          <cell r="F158">
            <v>81.36</v>
          </cell>
          <cell r="G158">
            <v>214879.89600000001</v>
          </cell>
          <cell r="H158">
            <v>98.738749826695752</v>
          </cell>
          <cell r="I158">
            <v>260778.91216728615</v>
          </cell>
        </row>
        <row r="159">
          <cell r="A159">
            <v>1799.66</v>
          </cell>
          <cell r="B159" t="str">
            <v>Elevat. Concrete minimum 28N/mm2 ( ASTM C-150 TYPE V sulfate resistance)</v>
          </cell>
          <cell r="C159" t="str">
            <v>cum</v>
          </cell>
          <cell r="D159">
            <v>4</v>
          </cell>
          <cell r="E159">
            <v>3646.2</v>
          </cell>
          <cell r="F159">
            <v>84.4</v>
          </cell>
          <cell r="G159">
            <v>307739.28000000003</v>
          </cell>
          <cell r="H159">
            <v>102.4281033108791</v>
          </cell>
          <cell r="I159">
            <v>373473.35029212735</v>
          </cell>
        </row>
        <row r="160">
          <cell r="A160">
            <v>1799.71</v>
          </cell>
          <cell r="B160" t="str">
            <v>Concrete elevations ( type 1 ) for Prilling Tower max elevation 100 lm</v>
          </cell>
          <cell r="C160" t="str">
            <v>cum</v>
          </cell>
          <cell r="D160">
            <v>4</v>
          </cell>
          <cell r="E160">
            <v>3367</v>
          </cell>
          <cell r="F160">
            <v>112.19</v>
          </cell>
          <cell r="G160">
            <v>377743.73</v>
          </cell>
          <cell r="H160">
            <v>136.15413401004176</v>
          </cell>
          <cell r="I160">
            <v>458430.96921181062</v>
          </cell>
        </row>
        <row r="161">
          <cell r="A161">
            <v>1799.72</v>
          </cell>
          <cell r="B161" t="str">
            <v>Special circular  type slip formworks for Prilling Tower</v>
          </cell>
          <cell r="C161" t="str">
            <v>sqm</v>
          </cell>
          <cell r="D161">
            <v>0.5</v>
          </cell>
          <cell r="E161">
            <v>15945</v>
          </cell>
          <cell r="F161">
            <v>44.36</v>
          </cell>
          <cell r="G161">
            <v>707320.2</v>
          </cell>
          <cell r="H161">
            <v>53.835434394201371</v>
          </cell>
          <cell r="I161">
            <v>858406.00141554081</v>
          </cell>
        </row>
        <row r="162">
          <cell r="A162">
            <v>1799.73</v>
          </cell>
          <cell r="B162" t="str">
            <v>Fixed Aluminium Louvres  for prilling tower</v>
          </cell>
          <cell r="C162" t="str">
            <v>sqm</v>
          </cell>
          <cell r="D162">
            <v>0.3</v>
          </cell>
          <cell r="E162">
            <v>280</v>
          </cell>
          <cell r="F162">
            <v>52.94</v>
          </cell>
          <cell r="G162">
            <v>14823.2</v>
          </cell>
          <cell r="H162">
            <v>64.248149162060884</v>
          </cell>
          <cell r="I162">
            <v>17989.481765377048</v>
          </cell>
        </row>
        <row r="163">
          <cell r="A163">
            <v>1799.74</v>
          </cell>
          <cell r="B163" t="str">
            <v>Adjustable Aluminium Louvres  for prilling tower</v>
          </cell>
          <cell r="C163" t="str">
            <v>sqm</v>
          </cell>
          <cell r="D163">
            <v>0.3</v>
          </cell>
          <cell r="E163">
            <v>160</v>
          </cell>
          <cell r="F163">
            <v>53.28</v>
          </cell>
          <cell r="G163">
            <v>8524.7999999999993</v>
          </cell>
          <cell r="H163">
            <v>64.6607742227919</v>
          </cell>
          <cell r="I163">
            <v>10345.723875646705</v>
          </cell>
        </row>
        <row r="164">
          <cell r="A164">
            <v>1799.75</v>
          </cell>
          <cell r="B164" t="str">
            <v>Protection paint on  elevated concrete structures epoxy resin ( inside prilling tower )</v>
          </cell>
          <cell r="C164" t="str">
            <v>sqm</v>
          </cell>
          <cell r="D164">
            <v>0.5</v>
          </cell>
          <cell r="E164">
            <v>8530</v>
          </cell>
          <cell r="F164">
            <v>7.76</v>
          </cell>
          <cell r="G164">
            <v>66192.800000000003</v>
          </cell>
          <cell r="H164">
            <v>9.4175602096258508</v>
          </cell>
          <cell r="I164">
            <v>80331.788588108509</v>
          </cell>
        </row>
        <row r="165">
          <cell r="A165" t="str">
            <v>1799,10A</v>
          </cell>
          <cell r="B165" t="str">
            <v>Supply and installatiopn of steel rails</v>
          </cell>
          <cell r="C165" t="str">
            <v>kg</v>
          </cell>
          <cell r="D165">
            <v>0.1</v>
          </cell>
          <cell r="E165">
            <v>77695.121951219509</v>
          </cell>
          <cell r="F165">
            <v>0.96</v>
          </cell>
          <cell r="G165">
            <v>74587.317073170736</v>
          </cell>
          <cell r="H165">
            <v>1.1650589950052599</v>
          </cell>
          <cell r="I165">
            <v>90519.400697298915</v>
          </cell>
        </row>
        <row r="166">
          <cell r="A166">
            <v>2000.001</v>
          </cell>
          <cell r="B166" t="str">
            <v>Hollow-block wall 20cm thk</v>
          </cell>
          <cell r="C166" t="str">
            <v>sqm</v>
          </cell>
          <cell r="D166">
            <v>1.3</v>
          </cell>
          <cell r="E166">
            <v>3992</v>
          </cell>
          <cell r="F166">
            <v>7.46</v>
          </cell>
          <cell r="G166">
            <v>29780.32</v>
          </cell>
          <cell r="H166">
            <v>9.0534792736867047</v>
          </cell>
          <cell r="I166">
            <v>36141.489260557326</v>
          </cell>
        </row>
        <row r="167">
          <cell r="A167">
            <v>2000.0139999999999</v>
          </cell>
          <cell r="B167" t="str">
            <v>Concrete block rendering</v>
          </cell>
          <cell r="C167" t="str">
            <v>sqm</v>
          </cell>
          <cell r="D167">
            <v>0.5</v>
          </cell>
          <cell r="E167">
            <v>7984</v>
          </cell>
          <cell r="F167">
            <v>2.5099999999999998</v>
          </cell>
          <cell r="G167">
            <v>20039.84</v>
          </cell>
          <cell r="H167">
            <v>3.0461438306908355</v>
          </cell>
          <cell r="I167">
            <v>24320.412344235632</v>
          </cell>
        </row>
        <row r="168">
          <cell r="A168">
            <v>2000.0150000000001</v>
          </cell>
          <cell r="B168" t="str">
            <v>Rough plaster</v>
          </cell>
          <cell r="C168" t="str">
            <v>sqm</v>
          </cell>
          <cell r="D168">
            <v>0.8</v>
          </cell>
          <cell r="E168">
            <v>7984</v>
          </cell>
          <cell r="F168">
            <v>1.77</v>
          </cell>
          <cell r="G168">
            <v>14131.68</v>
          </cell>
          <cell r="H168">
            <v>2.1480775220409476</v>
          </cell>
          <cell r="I168">
            <v>17150.250935974927</v>
          </cell>
        </row>
        <row r="169">
          <cell r="A169">
            <v>2000.029</v>
          </cell>
          <cell r="B169" t="str">
            <v>Red gres skirting board</v>
          </cell>
          <cell r="C169" t="str">
            <v>lm</v>
          </cell>
          <cell r="D169">
            <v>0.15</v>
          </cell>
          <cell r="E169">
            <v>1996</v>
          </cell>
          <cell r="F169">
            <v>3.21</v>
          </cell>
          <cell r="G169">
            <v>6407.16</v>
          </cell>
          <cell r="H169">
            <v>3.8956660145488371</v>
          </cell>
          <cell r="I169">
            <v>7775.749365039479</v>
          </cell>
        </row>
        <row r="170">
          <cell r="A170">
            <v>2000.047</v>
          </cell>
          <cell r="B170" t="str">
            <v>Washable acrilic paint</v>
          </cell>
          <cell r="C170" t="str">
            <v>sqm</v>
          </cell>
          <cell r="D170">
            <v>0.3</v>
          </cell>
          <cell r="E170">
            <v>3992</v>
          </cell>
          <cell r="F170">
            <v>2.19</v>
          </cell>
          <cell r="G170">
            <v>8742.48</v>
          </cell>
          <cell r="H170">
            <v>2.6577908323557486</v>
          </cell>
          <cell r="I170">
            <v>10609.901002764149</v>
          </cell>
        </row>
        <row r="171">
          <cell r="A171">
            <v>2000.078</v>
          </cell>
          <cell r="B171" t="str">
            <v>Steel manufactured material ( Gate, handrails, grating and fencing )</v>
          </cell>
          <cell r="C171" t="str">
            <v>kg</v>
          </cell>
          <cell r="D171">
            <v>0.15</v>
          </cell>
          <cell r="E171">
            <v>12656.6</v>
          </cell>
          <cell r="F171">
            <v>1.02</v>
          </cell>
          <cell r="G171">
            <v>12909.732</v>
          </cell>
          <cell r="H171">
            <v>1.2378751821930885</v>
          </cell>
          <cell r="I171">
            <v>15667.291030945044</v>
          </cell>
        </row>
        <row r="172">
          <cell r="A172">
            <v>2000.117</v>
          </cell>
          <cell r="B172" t="str">
            <v>Waterproofing,membrane(1layer)</v>
          </cell>
          <cell r="C172" t="str">
            <v>sqm</v>
          </cell>
          <cell r="D172">
            <v>0.3</v>
          </cell>
          <cell r="E172">
            <v>1445</v>
          </cell>
          <cell r="F172">
            <v>4.58</v>
          </cell>
          <cell r="G172">
            <v>6618.1</v>
          </cell>
          <cell r="H172">
            <v>5.5583022886709266</v>
          </cell>
          <cell r="I172">
            <v>8031.7468071294888</v>
          </cell>
        </row>
        <row r="173">
          <cell r="A173">
            <v>2000.502</v>
          </cell>
          <cell r="B173" t="str">
            <v>Electrical Substation ( N° 1 )</v>
          </cell>
          <cell r="C173" t="str">
            <v>cum</v>
          </cell>
          <cell r="D173">
            <v>3.5</v>
          </cell>
          <cell r="E173">
            <v>3640</v>
          </cell>
          <cell r="F173">
            <v>40.01</v>
          </cell>
          <cell r="G173">
            <v>145636.4</v>
          </cell>
          <cell r="H173">
            <v>48.55626082308379</v>
          </cell>
          <cell r="I173">
            <v>176744.78939602501</v>
          </cell>
        </row>
        <row r="174">
          <cell r="A174">
            <v>2000.5029999999999</v>
          </cell>
          <cell r="B174" t="str">
            <v>Offices conc.&amp; mason.inside steel Bldgs.</v>
          </cell>
          <cell r="C174" t="str">
            <v>cum</v>
          </cell>
          <cell r="D174">
            <v>4.2</v>
          </cell>
          <cell r="E174">
            <v>1225</v>
          </cell>
          <cell r="F174">
            <v>74.5</v>
          </cell>
          <cell r="G174">
            <v>91262.5</v>
          </cell>
          <cell r="H174">
            <v>90.413432424887347</v>
          </cell>
          <cell r="I174">
            <v>110756.454720487</v>
          </cell>
        </row>
        <row r="175">
          <cell r="A175">
            <v>2000.5070000000001</v>
          </cell>
          <cell r="B175" t="str">
            <v>Administration Building</v>
          </cell>
          <cell r="C175" t="str">
            <v>cum</v>
          </cell>
          <cell r="D175">
            <v>3.8</v>
          </cell>
          <cell r="E175">
            <v>10608</v>
          </cell>
          <cell r="F175">
            <v>74.5</v>
          </cell>
          <cell r="G175">
            <v>790296</v>
          </cell>
          <cell r="H175">
            <v>90.413432424887347</v>
          </cell>
          <cell r="I175">
            <v>959105.69116320496</v>
          </cell>
        </row>
        <row r="176">
          <cell r="A176">
            <v>2000.5129999999999</v>
          </cell>
          <cell r="B176" t="str">
            <v>Main Substation ( N° 2 )</v>
          </cell>
          <cell r="C176" t="str">
            <v>cum</v>
          </cell>
          <cell r="D176">
            <v>3.5</v>
          </cell>
          <cell r="E176">
            <v>5850</v>
          </cell>
          <cell r="F176">
            <v>74.5</v>
          </cell>
          <cell r="G176">
            <v>435825</v>
          </cell>
          <cell r="H176">
            <v>90.413432424887347</v>
          </cell>
          <cell r="I176">
            <v>528918.57968559093</v>
          </cell>
        </row>
        <row r="177">
          <cell r="A177">
            <v>2000.518</v>
          </cell>
          <cell r="B177" t="str">
            <v>Control Room Blast Resistant type</v>
          </cell>
          <cell r="C177" t="str">
            <v>cum</v>
          </cell>
          <cell r="D177">
            <v>5</v>
          </cell>
          <cell r="E177">
            <v>7200</v>
          </cell>
          <cell r="F177">
            <v>97.17</v>
          </cell>
          <cell r="G177">
            <v>699624</v>
          </cell>
          <cell r="H177">
            <v>117.92581515068863</v>
          </cell>
          <cell r="I177">
            <v>849065.86908495822</v>
          </cell>
        </row>
        <row r="178">
          <cell r="A178">
            <v>2000.521</v>
          </cell>
          <cell r="B178" t="str">
            <v>Gate House</v>
          </cell>
          <cell r="C178" t="str">
            <v>cum</v>
          </cell>
          <cell r="D178">
            <v>3.7</v>
          </cell>
          <cell r="E178">
            <v>262.5</v>
          </cell>
          <cell r="F178">
            <v>40.01</v>
          </cell>
          <cell r="G178">
            <v>10502.625</v>
          </cell>
          <cell r="H178">
            <v>48.55626082308379</v>
          </cell>
          <cell r="I178">
            <v>12746.018466059495</v>
          </cell>
        </row>
        <row r="179">
          <cell r="A179">
            <v>2000.5219999999999</v>
          </cell>
          <cell r="B179" t="str">
            <v>Steel Warehouse (Lsp all included)</v>
          </cell>
          <cell r="C179" t="str">
            <v>cum</v>
          </cell>
          <cell r="D179">
            <v>3.5</v>
          </cell>
          <cell r="E179">
            <v>12600</v>
          </cell>
          <cell r="F179">
            <v>40.270000000000003</v>
          </cell>
          <cell r="G179">
            <v>507402</v>
          </cell>
          <cell r="H179">
            <v>48.871797634231051</v>
          </cell>
          <cell r="I179">
            <v>615784.65019131126</v>
          </cell>
        </row>
        <row r="180">
          <cell r="A180">
            <v>2000.5260000000001</v>
          </cell>
          <cell r="B180" t="str">
            <v>Laboratory Building</v>
          </cell>
          <cell r="C180" t="str">
            <v>cum</v>
          </cell>
          <cell r="D180">
            <v>3.6</v>
          </cell>
          <cell r="E180">
            <v>3528</v>
          </cell>
          <cell r="F180">
            <v>74.5</v>
          </cell>
          <cell r="G180">
            <v>262836</v>
          </cell>
          <cell r="H180">
            <v>90.413432424887347</v>
          </cell>
          <cell r="I180">
            <v>318978.58959500259</v>
          </cell>
        </row>
        <row r="181">
          <cell r="A181">
            <v>2000.53</v>
          </cell>
          <cell r="B181" t="str">
            <v>Chemicals Warehouse (Lsp all included)</v>
          </cell>
          <cell r="C181" t="str">
            <v>cum</v>
          </cell>
          <cell r="D181">
            <v>3.5</v>
          </cell>
          <cell r="E181">
            <v>12600</v>
          </cell>
          <cell r="F181">
            <v>40.270000000000003</v>
          </cell>
          <cell r="G181">
            <v>507402</v>
          </cell>
          <cell r="H181">
            <v>48.871797634231051</v>
          </cell>
          <cell r="I181">
            <v>615784.65019131126</v>
          </cell>
        </row>
        <row r="182">
          <cell r="A182">
            <v>2000.5309999999999</v>
          </cell>
          <cell r="B182" t="str">
            <v>Localized Operator Cabins</v>
          </cell>
          <cell r="C182" t="str">
            <v>cum</v>
          </cell>
          <cell r="D182">
            <v>3.7</v>
          </cell>
          <cell r="E182">
            <v>120</v>
          </cell>
          <cell r="F182">
            <v>40.01</v>
          </cell>
          <cell r="G182">
            <v>4801.2</v>
          </cell>
          <cell r="H182">
            <v>48.55626082308379</v>
          </cell>
          <cell r="I182">
            <v>5826.7512987700547</v>
          </cell>
        </row>
        <row r="183">
          <cell r="A183">
            <v>2000.5319999999999</v>
          </cell>
          <cell r="B183" t="str">
            <v>Fire Station Bldg.</v>
          </cell>
          <cell r="C183" t="str">
            <v>cum</v>
          </cell>
          <cell r="D183">
            <v>3.7</v>
          </cell>
          <cell r="E183">
            <v>3150</v>
          </cell>
          <cell r="F183">
            <v>40.01</v>
          </cell>
          <cell r="G183">
            <v>126031.5</v>
          </cell>
          <cell r="H183">
            <v>48.55626082308379</v>
          </cell>
          <cell r="I183">
            <v>152952.22159271393</v>
          </cell>
        </row>
        <row r="184">
          <cell r="A184">
            <v>2000.5329999999999</v>
          </cell>
          <cell r="B184" t="str">
            <v>Building  Area Substation</v>
          </cell>
          <cell r="C184" t="str">
            <v>cum</v>
          </cell>
          <cell r="D184">
            <v>3.5</v>
          </cell>
          <cell r="E184">
            <v>390</v>
          </cell>
          <cell r="F184">
            <v>74.5</v>
          </cell>
          <cell r="G184">
            <v>29055</v>
          </cell>
          <cell r="H184">
            <v>90.413432424887347</v>
          </cell>
          <cell r="I184">
            <v>35261.238645706064</v>
          </cell>
        </row>
        <row r="185">
          <cell r="B185" t="str">
            <v>TOTAL PRICE</v>
          </cell>
          <cell r="E185">
            <v>8946814.2893907093</v>
          </cell>
          <cell r="G185">
            <v>32005318.539678276</v>
          </cell>
          <cell r="H185">
            <v>0</v>
          </cell>
          <cell r="I185">
            <v>38841754.429854974</v>
          </cell>
        </row>
        <row r="187">
          <cell r="B187" t="str">
            <v>of which piles</v>
          </cell>
          <cell r="E187">
            <v>61173.5</v>
          </cell>
          <cell r="G187">
            <v>3610674.2250000001</v>
          </cell>
          <cell r="I187">
            <v>4381925.5040311404</v>
          </cell>
        </row>
        <row r="189">
          <cell r="B189" t="str">
            <v>of which buildings</v>
          </cell>
          <cell r="E189">
            <v>233495.05</v>
          </cell>
          <cell r="G189">
            <v>12549186.939999999</v>
          </cell>
          <cell r="I189">
            <v>15229732.421301594</v>
          </cell>
        </row>
        <row r="191">
          <cell r="B191" t="str">
            <v>of which civil only</v>
          </cell>
          <cell r="E191">
            <v>8652145.7393907085</v>
          </cell>
          <cell r="G191">
            <v>15845457.374678275</v>
          </cell>
          <cell r="I191">
            <v>19230096.504522242</v>
          </cell>
        </row>
      </sheetData>
      <sheetData sheetId="11">
        <row r="1">
          <cell r="B1" t="str">
            <v>Proj.</v>
          </cell>
          <cell r="C1" t="str">
            <v>6823 - FERTILIZER  COMPLEX  - CA MAU  - VIETNAM</v>
          </cell>
        </row>
        <row r="2">
          <cell r="H2">
            <v>34511.5</v>
          </cell>
        </row>
        <row r="3">
          <cell r="I3" t="str">
            <v>DISCOUNT :</v>
          </cell>
          <cell r="J3">
            <v>1</v>
          </cell>
        </row>
        <row r="4">
          <cell r="A4" t="str">
            <v>DOC N°</v>
          </cell>
          <cell r="B4" t="str">
            <v>6823 PS 1700.00 rev. 4 : PRICE LIST FOR CIVIL AND BUILDINGS</v>
          </cell>
          <cell r="E4" t="str">
            <v>CIVIL WORK PRICE BOOK - MAY 2002</v>
          </cell>
        </row>
        <row r="5">
          <cell r="A5">
            <v>1</v>
          </cell>
          <cell r="B5">
            <v>2</v>
          </cell>
          <cell r="C5">
            <v>3</v>
          </cell>
          <cell r="D5">
            <v>4</v>
          </cell>
          <cell r="E5">
            <v>5</v>
          </cell>
          <cell r="F5">
            <v>6</v>
          </cell>
          <cell r="I5" t="str">
            <v>TECHNIP REV 1 DISCOUNTED OF …..%</v>
          </cell>
        </row>
        <row r="6">
          <cell r="E6" t="str">
            <v>TPIT ESTIMATE</v>
          </cell>
        </row>
        <row r="7">
          <cell r="D7" t="str">
            <v>TOTAL</v>
          </cell>
          <cell r="G7" t="str">
            <v>REMARKS</v>
          </cell>
          <cell r="H7" t="str">
            <v>DIRECT +INDIRECT</v>
          </cell>
          <cell r="I7" t="str">
            <v>DIRECT +INDIRECT</v>
          </cell>
          <cell r="J7" t="str">
            <v>TOTAL DISCOUNTED</v>
          </cell>
        </row>
        <row r="8">
          <cell r="D8" t="str">
            <v>ALL PLANT</v>
          </cell>
          <cell r="E8" t="str">
            <v>h.p.</v>
          </cell>
          <cell r="F8" t="str">
            <v>total mhrs</v>
          </cell>
          <cell r="H8" t="str">
            <v>TOTAL UP</v>
          </cell>
          <cell r="I8" t="str">
            <v>TOTAL UP DISCOUNTED</v>
          </cell>
        </row>
        <row r="9">
          <cell r="A9" t="str">
            <v>ITEM</v>
          </cell>
          <cell r="B9" t="str">
            <v>DESCRIPTION</v>
          </cell>
          <cell r="C9" t="str">
            <v>U.M.</v>
          </cell>
          <cell r="D9" t="str">
            <v>Q.TY</v>
          </cell>
          <cell r="E9" t="str">
            <v>h/um</v>
          </cell>
          <cell r="F9" t="str">
            <v>h</v>
          </cell>
          <cell r="H9" t="str">
            <v>$/UM</v>
          </cell>
          <cell r="I9" t="str">
            <v>$/UM</v>
          </cell>
          <cell r="J9" t="str">
            <v>$</v>
          </cell>
        </row>
        <row r="10">
          <cell r="A10">
            <v>1420.01</v>
          </cell>
          <cell r="B10" t="str">
            <v>Surface levelling</v>
          </cell>
          <cell r="C10" t="str">
            <v>sqm</v>
          </cell>
          <cell r="D10">
            <v>313894</v>
          </cell>
          <cell r="E10">
            <v>0.06</v>
          </cell>
          <cell r="F10">
            <v>18833.64</v>
          </cell>
          <cell r="G10" t="str">
            <v xml:space="preserve">CAMPENON UPDATED </v>
          </cell>
          <cell r="H10">
            <v>0.21858213052140704</v>
          </cell>
          <cell r="I10">
            <v>0.21858213052140704</v>
          </cell>
          <cell r="J10">
            <v>68611.619277886537</v>
          </cell>
        </row>
        <row r="11">
          <cell r="A11">
            <v>1420.02</v>
          </cell>
          <cell r="B11" t="str">
            <v>Surface compaction 90%</v>
          </cell>
          <cell r="C11" t="str">
            <v>sqm</v>
          </cell>
          <cell r="D11">
            <v>246430.7</v>
          </cell>
          <cell r="E11">
            <v>0.06</v>
          </cell>
          <cell r="F11">
            <v>14785.842000000001</v>
          </cell>
          <cell r="G11" t="str">
            <v xml:space="preserve">CAMPENON UPDATED </v>
          </cell>
          <cell r="H11">
            <v>0.32144430959030446</v>
          </cell>
          <cell r="I11">
            <v>0.32144430959030446</v>
          </cell>
          <cell r="J11">
            <v>79213.74622335544</v>
          </cell>
        </row>
        <row r="12">
          <cell r="A12">
            <v>1420.03</v>
          </cell>
          <cell r="B12" t="str">
            <v>Surface compaction 95%</v>
          </cell>
          <cell r="C12" t="str">
            <v>sqm</v>
          </cell>
          <cell r="D12">
            <v>74038.3</v>
          </cell>
          <cell r="E12">
            <v>0.08</v>
          </cell>
          <cell r="F12">
            <v>5923.0640000000003</v>
          </cell>
          <cell r="G12" t="str">
            <v>CAMPENON PREVIOUS</v>
          </cell>
          <cell r="H12">
            <v>0.42509814489483772</v>
          </cell>
          <cell r="I12">
            <v>0.42509814489483772</v>
          </cell>
          <cell r="J12">
            <v>31473.543981167466</v>
          </cell>
        </row>
        <row r="13">
          <cell r="A13">
            <v>1420.05</v>
          </cell>
          <cell r="B13" t="str">
            <v>Crush.stone finish 10cm thk</v>
          </cell>
          <cell r="C13" t="str">
            <v>sqm</v>
          </cell>
          <cell r="D13">
            <v>16845</v>
          </cell>
          <cell r="E13">
            <v>7.0000000000000007E-2</v>
          </cell>
          <cell r="F13">
            <v>1179.1500000000001</v>
          </cell>
          <cell r="G13" t="str">
            <v>CAMPENON</v>
          </cell>
          <cell r="H13">
            <v>2.4137369281045755</v>
          </cell>
          <cell r="I13">
            <v>2.4137369281045755</v>
          </cell>
          <cell r="J13">
            <v>40659.398553921572</v>
          </cell>
        </row>
        <row r="14">
          <cell r="A14">
            <v>1420.06</v>
          </cell>
          <cell r="B14" t="str">
            <v>Vegetal soil surface lining</v>
          </cell>
          <cell r="C14" t="str">
            <v>cum</v>
          </cell>
          <cell r="D14">
            <v>1232.375</v>
          </cell>
          <cell r="E14">
            <v>0.05</v>
          </cell>
          <cell r="F14">
            <v>61.618749999999999</v>
          </cell>
          <cell r="G14">
            <v>0</v>
          </cell>
          <cell r="H14">
            <v>3.5477124183006534</v>
          </cell>
          <cell r="I14">
            <v>3.5477124183006534</v>
          </cell>
          <cell r="J14">
            <v>4372.1120915032679</v>
          </cell>
        </row>
        <row r="15">
          <cell r="A15">
            <v>1420.07</v>
          </cell>
          <cell r="B15" t="str">
            <v>Transformers galvanized fence</v>
          </cell>
          <cell r="C15" t="str">
            <v>lm</v>
          </cell>
          <cell r="D15">
            <v>130</v>
          </cell>
          <cell r="E15">
            <v>2.8</v>
          </cell>
          <cell r="F15">
            <v>364</v>
          </cell>
          <cell r="G15" t="str">
            <v>VINACCO</v>
          </cell>
          <cell r="H15">
            <v>62.699071895424836</v>
          </cell>
          <cell r="I15">
            <v>62.699071895424836</v>
          </cell>
          <cell r="J15">
            <v>8150.8793464052287</v>
          </cell>
        </row>
        <row r="16">
          <cell r="A16">
            <v>1420.08</v>
          </cell>
          <cell r="B16" t="str">
            <v>Property galvanized fence</v>
          </cell>
          <cell r="C16" t="str">
            <v>lm</v>
          </cell>
          <cell r="D16">
            <v>3082</v>
          </cell>
          <cell r="E16">
            <v>2.5</v>
          </cell>
          <cell r="F16">
            <v>7705</v>
          </cell>
          <cell r="G16" t="str">
            <v>VINACCO</v>
          </cell>
          <cell r="H16">
            <v>40.246928104575161</v>
          </cell>
          <cell r="I16">
            <v>40.246928104575161</v>
          </cell>
          <cell r="J16">
            <v>124041.03241830065</v>
          </cell>
        </row>
        <row r="17">
          <cell r="A17">
            <v>1420.1</v>
          </cell>
          <cell r="B17" t="str">
            <v>Galvanized steel gate</v>
          </cell>
          <cell r="C17" t="str">
            <v>u</v>
          </cell>
          <cell r="D17">
            <v>3</v>
          </cell>
          <cell r="E17">
            <v>80</v>
          </cell>
          <cell r="F17">
            <v>240</v>
          </cell>
          <cell r="G17" t="str">
            <v>PVECC</v>
          </cell>
          <cell r="H17">
            <v>3413.8655759893704</v>
          </cell>
          <cell r="I17">
            <v>3413.8655759893704</v>
          </cell>
          <cell r="J17">
            <v>10241.596727968112</v>
          </cell>
        </row>
        <row r="18">
          <cell r="A18">
            <v>1420.11</v>
          </cell>
          <cell r="B18" t="str">
            <v>Pedestrian gate</v>
          </cell>
          <cell r="C18" t="str">
            <v>u</v>
          </cell>
          <cell r="D18">
            <v>3</v>
          </cell>
          <cell r="E18">
            <v>20</v>
          </cell>
          <cell r="F18">
            <v>60</v>
          </cell>
          <cell r="G18" t="str">
            <v>CAMPENON PREVIOUS</v>
          </cell>
          <cell r="H18">
            <v>459.32498643985525</v>
          </cell>
          <cell r="I18">
            <v>459.32498643985525</v>
          </cell>
          <cell r="J18">
            <v>1377.9749593195656</v>
          </cell>
        </row>
        <row r="19">
          <cell r="A19">
            <v>1420.12</v>
          </cell>
          <cell r="B19" t="str">
            <v>Motorized barrier</v>
          </cell>
          <cell r="C19" t="str">
            <v>u</v>
          </cell>
          <cell r="D19">
            <v>1</v>
          </cell>
          <cell r="E19">
            <v>35</v>
          </cell>
          <cell r="F19">
            <v>35</v>
          </cell>
          <cell r="G19" t="str">
            <v>PVECC</v>
          </cell>
          <cell r="H19">
            <v>2600</v>
          </cell>
          <cell r="I19">
            <v>2600</v>
          </cell>
          <cell r="J19">
            <v>2600</v>
          </cell>
        </row>
        <row r="20">
          <cell r="A20">
            <v>1430.28</v>
          </cell>
          <cell r="B20" t="str">
            <v>Supply and install. of hollow circular  prestressed precast concrete piles diam. 60 cm H=40 ( 125 tons )</v>
          </cell>
          <cell r="C20" t="str">
            <v>lm</v>
          </cell>
          <cell r="D20">
            <v>281698</v>
          </cell>
          <cell r="E20">
            <v>0.5</v>
          </cell>
          <cell r="F20">
            <v>140849</v>
          </cell>
          <cell r="G20" t="str">
            <v>PVECC</v>
          </cell>
          <cell r="H20">
            <v>60.279666960324214</v>
          </cell>
          <cell r="I20">
            <v>60.279666960324214</v>
          </cell>
          <cell r="J20">
            <v>16980661.623389412</v>
          </cell>
        </row>
        <row r="21">
          <cell r="A21">
            <v>1430.29</v>
          </cell>
          <cell r="B21" t="str">
            <v>Supply and install. of hollow circular  prestressed precast concrete piles diam. 80 cm H=40 ( 165 tons )</v>
          </cell>
          <cell r="C21" t="str">
            <v>lm</v>
          </cell>
          <cell r="D21">
            <v>19438</v>
          </cell>
          <cell r="E21">
            <v>0.5</v>
          </cell>
          <cell r="F21">
            <v>9719</v>
          </cell>
          <cell r="G21" t="str">
            <v>VINACCO</v>
          </cell>
          <cell r="H21">
            <v>97.816411455649913</v>
          </cell>
          <cell r="I21">
            <v>97.816411455649913</v>
          </cell>
          <cell r="J21">
            <v>1901355.4058749231</v>
          </cell>
        </row>
        <row r="22">
          <cell r="A22">
            <v>1430.3</v>
          </cell>
          <cell r="B22" t="str">
            <v>Integrety Test  by sonic method  for prestressed/precast  concrete piles</v>
          </cell>
          <cell r="C22" t="str">
            <v>u</v>
          </cell>
          <cell r="D22">
            <v>3774</v>
          </cell>
          <cell r="E22">
            <v>60</v>
          </cell>
          <cell r="F22">
            <v>226440</v>
          </cell>
          <cell r="G22" t="str">
            <v>CAMPENON</v>
          </cell>
          <cell r="H22">
            <v>143.40273539442663</v>
          </cell>
          <cell r="I22">
            <v>143.40273539442663</v>
          </cell>
          <cell r="J22">
            <v>541201.92337856605</v>
          </cell>
        </row>
        <row r="23">
          <cell r="A23">
            <v>1430.31</v>
          </cell>
          <cell r="B23" t="str">
            <v>Proof load compression test on working piles  ( 1,5 working load )</v>
          </cell>
          <cell r="C23" t="str">
            <v>u</v>
          </cell>
          <cell r="D23">
            <v>151.01527919486381</v>
          </cell>
          <cell r="E23">
            <v>50</v>
          </cell>
          <cell r="F23">
            <v>7550.7639597431908</v>
          </cell>
          <cell r="G23" t="str">
            <v>PVECC</v>
          </cell>
          <cell r="H23">
            <v>51.942213527317826</v>
          </cell>
          <cell r="I23">
            <v>51.942213527317826</v>
          </cell>
          <cell r="J23">
            <v>7844.0678778271331</v>
          </cell>
        </row>
        <row r="24">
          <cell r="A24">
            <v>1430.32</v>
          </cell>
          <cell r="B24" t="str">
            <v>Preliminary compression test</v>
          </cell>
          <cell r="C24" t="str">
            <v>u</v>
          </cell>
          <cell r="D24">
            <v>2</v>
          </cell>
          <cell r="E24">
            <v>45</v>
          </cell>
          <cell r="F24">
            <v>90</v>
          </cell>
          <cell r="G24" t="str">
            <v>PVECC</v>
          </cell>
          <cell r="H24">
            <v>6815.5951207807684</v>
          </cell>
          <cell r="I24">
            <v>6815.5951207807684</v>
          </cell>
          <cell r="J24">
            <v>13631.190241561537</v>
          </cell>
        </row>
        <row r="25">
          <cell r="A25">
            <v>1430.33</v>
          </cell>
          <cell r="B25" t="str">
            <v>Lateral load piles test</v>
          </cell>
          <cell r="C25" t="str">
            <v>u</v>
          </cell>
          <cell r="D25">
            <v>3</v>
          </cell>
          <cell r="E25">
            <v>50</v>
          </cell>
          <cell r="F25">
            <v>150</v>
          </cell>
          <cell r="G25" t="str">
            <v>PVECC</v>
          </cell>
          <cell r="H25">
            <v>364.08093593914367</v>
          </cell>
          <cell r="I25">
            <v>364.08093593914367</v>
          </cell>
          <cell r="J25">
            <v>1092.242807817431</v>
          </cell>
        </row>
        <row r="26">
          <cell r="A26">
            <v>1430.04</v>
          </cell>
          <cell r="B26" t="str">
            <v>Tension test</v>
          </cell>
          <cell r="C26" t="str">
            <v>u.</v>
          </cell>
          <cell r="D26">
            <v>5</v>
          </cell>
          <cell r="E26">
            <v>40</v>
          </cell>
          <cell r="F26">
            <v>200</v>
          </cell>
          <cell r="G26" t="str">
            <v>PVECC</v>
          </cell>
          <cell r="H26">
            <v>2063.1253036551475</v>
          </cell>
          <cell r="I26">
            <v>2063.1253036551475</v>
          </cell>
          <cell r="J26">
            <v>10315.626518275738</v>
          </cell>
        </row>
        <row r="27">
          <cell r="A27">
            <v>1440.1</v>
          </cell>
          <cell r="B27" t="str">
            <v>Soil sect.exc.by hand up to 2m</v>
          </cell>
          <cell r="C27" t="str">
            <v>cum</v>
          </cell>
          <cell r="D27">
            <v>8303.5721200000007</v>
          </cell>
          <cell r="E27">
            <v>2.5</v>
          </cell>
          <cell r="F27">
            <v>20758.9303</v>
          </cell>
          <cell r="G27" t="str">
            <v>CAMPENON</v>
          </cell>
          <cell r="H27">
            <v>3.3303446543101249</v>
          </cell>
          <cell r="I27">
            <v>3.3303446543101249</v>
          </cell>
          <cell r="J27">
            <v>27653.757021520592</v>
          </cell>
        </row>
        <row r="28">
          <cell r="A28">
            <v>1440.11</v>
          </cell>
          <cell r="B28" t="str">
            <v>Sect.exc.hand from 2to4m depth</v>
          </cell>
          <cell r="C28" t="str">
            <v>cum</v>
          </cell>
          <cell r="D28">
            <v>739</v>
          </cell>
          <cell r="E28">
            <v>2.8</v>
          </cell>
          <cell r="F28">
            <v>2069.1999999999998</v>
          </cell>
          <cell r="G28" t="str">
            <v>PVECC</v>
          </cell>
          <cell r="H28">
            <v>4.2430648865920189</v>
          </cell>
          <cell r="I28">
            <v>4.2430648865920189</v>
          </cell>
          <cell r="J28">
            <v>3135.6249511915021</v>
          </cell>
        </row>
        <row r="29">
          <cell r="A29">
            <v>1440.12</v>
          </cell>
          <cell r="B29" t="str">
            <v>Sect.exc.hand exceed. 4m depth</v>
          </cell>
          <cell r="C29" t="str">
            <v>cum</v>
          </cell>
          <cell r="D29">
            <v>4</v>
          </cell>
          <cell r="E29">
            <v>3.3</v>
          </cell>
          <cell r="F29">
            <v>13.2</v>
          </cell>
          <cell r="G29" t="str">
            <v>PVECC</v>
          </cell>
          <cell r="H29">
            <v>6.6020009716964712</v>
          </cell>
          <cell r="I29">
            <v>6.6020009716964712</v>
          </cell>
          <cell r="J29">
            <v>26.408003886785885</v>
          </cell>
        </row>
        <row r="30">
          <cell r="A30">
            <v>1440.2</v>
          </cell>
          <cell r="B30" t="str">
            <v>Extra price for water table by hand item 1440,10 ÷ 1440,18</v>
          </cell>
          <cell r="C30" t="str">
            <v>cum</v>
          </cell>
          <cell r="D30">
            <v>22</v>
          </cell>
          <cell r="E30">
            <v>0</v>
          </cell>
          <cell r="F30">
            <v>0</v>
          </cell>
          <cell r="G30" t="str">
            <v>VINACCO</v>
          </cell>
          <cell r="H30">
            <v>2.4806797385620918</v>
          </cell>
          <cell r="I30">
            <v>2.4806797385620918</v>
          </cell>
          <cell r="J30">
            <v>54.574954248366019</v>
          </cell>
        </row>
        <row r="31">
          <cell r="A31">
            <v>1440.3</v>
          </cell>
          <cell r="B31" t="str">
            <v>Soil sect.exc.by mach.up to 2m</v>
          </cell>
          <cell r="C31" t="str">
            <v>cum</v>
          </cell>
          <cell r="D31">
            <v>209771.74667999998</v>
          </cell>
          <cell r="E31">
            <v>0.15</v>
          </cell>
          <cell r="F31">
            <v>31465.762001999996</v>
          </cell>
          <cell r="G31" t="str">
            <v>CAMPENON</v>
          </cell>
          <cell r="H31">
            <v>2.1154281088238753</v>
          </cell>
          <cell r="I31">
            <v>2.1154281088238753</v>
          </cell>
          <cell r="J31">
            <v>443757.04936395341</v>
          </cell>
        </row>
        <row r="32">
          <cell r="A32">
            <v>1440.31</v>
          </cell>
          <cell r="B32" t="str">
            <v>Sect.exc.mach.from 2to4m depth</v>
          </cell>
          <cell r="C32" t="str">
            <v>cum</v>
          </cell>
          <cell r="D32">
            <v>12565</v>
          </cell>
          <cell r="E32">
            <v>0.23</v>
          </cell>
          <cell r="F32">
            <v>2889.95</v>
          </cell>
          <cell r="G32" t="str">
            <v>CAMPENON</v>
          </cell>
          <cell r="H32">
            <v>1.9158080851582144</v>
          </cell>
          <cell r="I32">
            <v>1.9158080851582144</v>
          </cell>
          <cell r="J32">
            <v>24072.128590012966</v>
          </cell>
        </row>
        <row r="33">
          <cell r="A33">
            <v>1440.32</v>
          </cell>
          <cell r="B33" t="str">
            <v>Sect.exc.mach.exceed. 4m depth</v>
          </cell>
          <cell r="C33" t="str">
            <v>cum</v>
          </cell>
          <cell r="D33">
            <v>210</v>
          </cell>
          <cell r="E33">
            <v>0.3</v>
          </cell>
          <cell r="F33">
            <v>63</v>
          </cell>
          <cell r="G33" t="str">
            <v>CAMPENON</v>
          </cell>
          <cell r="H33">
            <v>3.8258833040535394</v>
          </cell>
          <cell r="I33">
            <v>3.8258833040535394</v>
          </cell>
          <cell r="J33">
            <v>803.43549385124322</v>
          </cell>
        </row>
        <row r="34">
          <cell r="A34">
            <v>1440.4</v>
          </cell>
          <cell r="B34" t="str">
            <v>Extra price for water table by mach. Item 1440,30 ÷ 1440,38</v>
          </cell>
          <cell r="C34" t="str">
            <v>cum</v>
          </cell>
          <cell r="D34">
            <v>4440</v>
          </cell>
          <cell r="E34">
            <v>0</v>
          </cell>
          <cell r="F34">
            <v>0</v>
          </cell>
          <cell r="G34" t="str">
            <v>VINACCO</v>
          </cell>
          <cell r="H34">
            <v>2.4806535947712418</v>
          </cell>
          <cell r="I34">
            <v>2.4806535947712418</v>
          </cell>
          <cell r="J34">
            <v>11014.101960784314</v>
          </cell>
        </row>
        <row r="35">
          <cell r="A35">
            <v>1440.44</v>
          </cell>
          <cell r="B35" t="str">
            <v>Materials from excav.transport</v>
          </cell>
          <cell r="C35" t="str">
            <v>cum</v>
          </cell>
          <cell r="D35">
            <v>152303.99300000002</v>
          </cell>
          <cell r="E35">
            <v>0.06</v>
          </cell>
          <cell r="F35">
            <v>9138.2395800000013</v>
          </cell>
          <cell r="G35" t="str">
            <v>PVECC</v>
          </cell>
          <cell r="H35">
            <v>1.1650589950052597</v>
          </cell>
          <cell r="I35">
            <v>1.1650589950052597</v>
          </cell>
          <cell r="J35">
            <v>177443.13701986813</v>
          </cell>
        </row>
        <row r="36">
          <cell r="A36">
            <v>1440.5</v>
          </cell>
          <cell r="B36" t="str">
            <v>Backfill w/ matl from exc.</v>
          </cell>
          <cell r="C36" t="str">
            <v>cum</v>
          </cell>
          <cell r="D36">
            <v>103235.32579999999</v>
          </cell>
          <cell r="E36">
            <v>0.15</v>
          </cell>
          <cell r="F36">
            <v>15485.298869999999</v>
          </cell>
          <cell r="G36" t="str">
            <v>PVECC</v>
          </cell>
          <cell r="H36">
            <v>1.407779618964689</v>
          </cell>
          <cell r="I36">
            <v>1.407779618964689</v>
          </cell>
          <cell r="J36">
            <v>145332.58761841952</v>
          </cell>
        </row>
        <row r="37">
          <cell r="A37">
            <v>1440.51</v>
          </cell>
          <cell r="B37" t="str">
            <v>Backfill w/ matl by contr.</v>
          </cell>
          <cell r="C37" t="str">
            <v>cum</v>
          </cell>
          <cell r="D37">
            <v>1245</v>
          </cell>
          <cell r="E37">
            <v>0.15</v>
          </cell>
          <cell r="F37">
            <v>186.75</v>
          </cell>
          <cell r="G37" t="str">
            <v>CAMPENON</v>
          </cell>
          <cell r="H37">
            <v>5.1945400429793205</v>
          </cell>
          <cell r="I37">
            <v>5.1945400429793205</v>
          </cell>
          <cell r="J37">
            <v>6467.202353509254</v>
          </cell>
        </row>
        <row r="38">
          <cell r="A38">
            <v>1440.52</v>
          </cell>
          <cell r="B38" t="str">
            <v>Sand for pipes bedding</v>
          </cell>
          <cell r="C38" t="str">
            <v>cum</v>
          </cell>
          <cell r="D38">
            <v>2950</v>
          </cell>
          <cell r="E38">
            <v>0.3</v>
          </cell>
          <cell r="F38">
            <v>885</v>
          </cell>
          <cell r="G38" t="str">
            <v>CAMPENON</v>
          </cell>
          <cell r="H38">
            <v>5.1945400429793205</v>
          </cell>
          <cell r="I38">
            <v>5.1945400429793205</v>
          </cell>
          <cell r="J38">
            <v>15323.893126788995</v>
          </cell>
        </row>
        <row r="39">
          <cell r="A39">
            <v>1440.53</v>
          </cell>
          <cell r="B39" t="str">
            <v>Sand for cables bedding</v>
          </cell>
          <cell r="C39" t="str">
            <v>cum</v>
          </cell>
          <cell r="D39">
            <v>4267</v>
          </cell>
          <cell r="E39">
            <v>0.35</v>
          </cell>
          <cell r="F39">
            <v>1493.45</v>
          </cell>
          <cell r="G39" t="str">
            <v>CAMPENON</v>
          </cell>
          <cell r="H39">
            <v>5.2042318344701339</v>
          </cell>
          <cell r="I39">
            <v>5.2042318344701339</v>
          </cell>
          <cell r="J39">
            <v>22206.457237684062</v>
          </cell>
        </row>
        <row r="40">
          <cell r="A40">
            <v>1440.62</v>
          </cell>
          <cell r="B40" t="str">
            <v>Tank-pad.w/ matl from exc.</v>
          </cell>
          <cell r="C40" t="str">
            <v>cum</v>
          </cell>
          <cell r="D40">
            <v>69</v>
          </cell>
          <cell r="E40">
            <v>0.2</v>
          </cell>
          <cell r="F40">
            <v>13.8</v>
          </cell>
          <cell r="G40" t="str">
            <v>PVECC</v>
          </cell>
          <cell r="H40">
            <v>1.3228274005788887</v>
          </cell>
          <cell r="I40">
            <v>1.3228274005788887</v>
          </cell>
          <cell r="J40">
            <v>91.275090639943315</v>
          </cell>
        </row>
        <row r="41">
          <cell r="A41">
            <v>1440.63</v>
          </cell>
          <cell r="B41" t="str">
            <v>Tank-pad.w/ matl by contr.</v>
          </cell>
          <cell r="C41" t="str">
            <v>cum</v>
          </cell>
          <cell r="D41">
            <v>587</v>
          </cell>
          <cell r="E41">
            <v>0.2</v>
          </cell>
          <cell r="F41">
            <v>117.4</v>
          </cell>
          <cell r="G41" t="str">
            <v>PVECC</v>
          </cell>
          <cell r="H41">
            <v>10.606891267027052</v>
          </cell>
          <cell r="I41">
            <v>10.606891267027052</v>
          </cell>
          <cell r="J41">
            <v>6226.2451737448791</v>
          </cell>
        </row>
        <row r="42">
          <cell r="A42">
            <v>1440.81</v>
          </cell>
          <cell r="B42" t="str">
            <v>Sidewalk kerb</v>
          </cell>
          <cell r="C42" t="str">
            <v>lm</v>
          </cell>
          <cell r="D42">
            <v>5327</v>
          </cell>
          <cell r="E42">
            <v>0.7</v>
          </cell>
          <cell r="F42">
            <v>3728.9</v>
          </cell>
          <cell r="G42" t="str">
            <v>PVECC</v>
          </cell>
          <cell r="H42">
            <v>12.475840071514657</v>
          </cell>
          <cell r="I42">
            <v>12.475840071514657</v>
          </cell>
          <cell r="J42">
            <v>66458.800060958572</v>
          </cell>
        </row>
        <row r="43">
          <cell r="A43">
            <v>1440.82</v>
          </cell>
          <cell r="B43" t="str">
            <v>Sidewalk fndn w.matl from exc.</v>
          </cell>
          <cell r="C43" t="str">
            <v>cum</v>
          </cell>
          <cell r="D43">
            <v>1031.56</v>
          </cell>
          <cell r="E43">
            <v>0.15</v>
          </cell>
          <cell r="F43">
            <v>154.73399999999998</v>
          </cell>
          <cell r="G43" t="str">
            <v>PVECC</v>
          </cell>
          <cell r="H43">
            <v>1.407779618964689</v>
          </cell>
          <cell r="I43">
            <v>1.407779618964689</v>
          </cell>
          <cell r="J43">
            <v>1452.2091437392144</v>
          </cell>
        </row>
        <row r="44">
          <cell r="A44">
            <v>1440.85</v>
          </cell>
          <cell r="B44" t="str">
            <v>Side-walk pav. 10cm thk</v>
          </cell>
          <cell r="C44" t="str">
            <v>sqm</v>
          </cell>
          <cell r="D44">
            <v>5157.8</v>
          </cell>
          <cell r="E44">
            <v>0.4</v>
          </cell>
          <cell r="F44">
            <v>2063.12</v>
          </cell>
          <cell r="G44" t="str">
            <v>PVECC</v>
          </cell>
          <cell r="H44">
            <v>7.4515231555544741</v>
          </cell>
          <cell r="I44">
            <v>7.4515231555544741</v>
          </cell>
          <cell r="J44">
            <v>38433.466131718866</v>
          </cell>
        </row>
        <row r="45">
          <cell r="A45">
            <v>1440.86</v>
          </cell>
          <cell r="B45" t="str">
            <v>Bituminous emulsion 1,5Kg/sqm</v>
          </cell>
          <cell r="C45" t="str">
            <v>sqm</v>
          </cell>
          <cell r="D45">
            <v>1552</v>
          </cell>
          <cell r="E45">
            <v>0.04</v>
          </cell>
          <cell r="F45">
            <v>62.08</v>
          </cell>
          <cell r="G45" t="str">
            <v>VINACCO</v>
          </cell>
          <cell r="H45">
            <v>0.23156862745098039</v>
          </cell>
          <cell r="I45">
            <v>0.23156862745098039</v>
          </cell>
          <cell r="J45">
            <v>359.39450980392155</v>
          </cell>
        </row>
        <row r="46">
          <cell r="A46">
            <v>1440.87</v>
          </cell>
          <cell r="B46" t="str">
            <v>Tank-fndn: wear-carpet, 3cmthk</v>
          </cell>
          <cell r="C46" t="str">
            <v>sqm</v>
          </cell>
          <cell r="D46">
            <v>1552</v>
          </cell>
          <cell r="E46">
            <v>7.0000000000000007E-2</v>
          </cell>
          <cell r="F46">
            <v>108.64</v>
          </cell>
          <cell r="G46" t="str">
            <v>VINACCO</v>
          </cell>
          <cell r="H46">
            <v>3.9215686274509802</v>
          </cell>
          <cell r="I46">
            <v>3.9215686274509802</v>
          </cell>
          <cell r="J46">
            <v>6086.2745098039213</v>
          </cell>
        </row>
        <row r="47">
          <cell r="A47">
            <v>1450.03</v>
          </cell>
          <cell r="B47" t="str">
            <v>Embankment w/ matl by contr.</v>
          </cell>
          <cell r="C47" t="str">
            <v>cum</v>
          </cell>
          <cell r="D47">
            <v>22764.875</v>
          </cell>
          <cell r="E47">
            <v>0.05</v>
          </cell>
          <cell r="F47">
            <v>1138.2437500000001</v>
          </cell>
          <cell r="G47">
            <v>0</v>
          </cell>
          <cell r="H47">
            <v>6.6441124183006544</v>
          </cell>
          <cell r="I47">
            <v>6.6441124183006544</v>
          </cell>
          <cell r="J47">
            <v>151252.38868856212</v>
          </cell>
        </row>
        <row r="48">
          <cell r="A48">
            <v>1450.08</v>
          </cell>
          <cell r="B48" t="str">
            <v>Base-course w/ matl by contr.</v>
          </cell>
          <cell r="C48" t="str">
            <v>cum</v>
          </cell>
          <cell r="D48">
            <v>24239.3</v>
          </cell>
          <cell r="E48">
            <v>0.15</v>
          </cell>
          <cell r="F48">
            <v>3635.895</v>
          </cell>
          <cell r="G48" t="str">
            <v>VINACCO</v>
          </cell>
          <cell r="H48">
            <v>11.529869281045752</v>
          </cell>
          <cell r="I48">
            <v>11.529869281045752</v>
          </cell>
          <cell r="J48">
            <v>279475.96046405227</v>
          </cell>
        </row>
        <row r="49">
          <cell r="A49">
            <v>1450.09</v>
          </cell>
          <cell r="B49" t="str">
            <v>Bituminous emulsion 1,5Kg/sqm</v>
          </cell>
          <cell r="C49" t="str">
            <v>sqm</v>
          </cell>
          <cell r="D49">
            <v>67463.3</v>
          </cell>
          <cell r="E49">
            <v>0.04</v>
          </cell>
          <cell r="F49">
            <v>2698.5320000000002</v>
          </cell>
          <cell r="G49" t="str">
            <v>VINACCO</v>
          </cell>
          <cell r="H49">
            <v>0.23156862745098039</v>
          </cell>
          <cell r="I49">
            <v>0.23156862745098039</v>
          </cell>
          <cell r="J49">
            <v>15622.383784313726</v>
          </cell>
        </row>
        <row r="50">
          <cell r="A50">
            <v>1450.1</v>
          </cell>
          <cell r="B50" t="str">
            <v>Binder 7cm thk.</v>
          </cell>
          <cell r="C50" t="str">
            <v>sqm</v>
          </cell>
          <cell r="D50">
            <v>58504.3</v>
          </cell>
          <cell r="E50">
            <v>0.1</v>
          </cell>
          <cell r="F50">
            <v>5850.43</v>
          </cell>
          <cell r="G50" t="str">
            <v>VINACCO</v>
          </cell>
          <cell r="H50">
            <v>4.2616611764705885</v>
          </cell>
          <cell r="I50">
            <v>4.2616611764705885</v>
          </cell>
          <cell r="J50">
            <v>249325.50396658827</v>
          </cell>
        </row>
        <row r="51">
          <cell r="A51">
            <v>1450.12</v>
          </cell>
          <cell r="B51" t="str">
            <v>Bituminous emulsion 1,0Kg/sqm</v>
          </cell>
          <cell r="C51" t="str">
            <v>sqm</v>
          </cell>
          <cell r="D51">
            <v>67463.3</v>
          </cell>
          <cell r="E51">
            <v>0.04</v>
          </cell>
          <cell r="F51">
            <v>2698.5320000000002</v>
          </cell>
          <cell r="G51" t="str">
            <v>VINACCO</v>
          </cell>
          <cell r="H51">
            <v>0.18535947712418302</v>
          </cell>
          <cell r="I51">
            <v>0.18535947712418302</v>
          </cell>
          <cell r="J51">
            <v>12504.962013071898</v>
          </cell>
        </row>
        <row r="52">
          <cell r="A52">
            <v>1450.13</v>
          </cell>
          <cell r="B52" t="str">
            <v>Wearing course 3cm thk.</v>
          </cell>
          <cell r="C52" t="str">
            <v>sqm</v>
          </cell>
          <cell r="D52">
            <v>67463.3</v>
          </cell>
          <cell r="E52">
            <v>0.03</v>
          </cell>
          <cell r="F52">
            <v>2023.8990000000001</v>
          </cell>
          <cell r="G52" t="str">
            <v>VINACCO</v>
          </cell>
          <cell r="H52">
            <v>3.9215686274509802</v>
          </cell>
          <cell r="I52">
            <v>3.9215686274509802</v>
          </cell>
          <cell r="J52">
            <v>264561.96078431373</v>
          </cell>
        </row>
        <row r="53">
          <cell r="A53">
            <v>1471.01</v>
          </cell>
          <cell r="B53" t="str">
            <v>Carbon steel piping</v>
          </cell>
          <cell r="C53" t="str">
            <v>kg</v>
          </cell>
          <cell r="D53">
            <v>135686</v>
          </cell>
          <cell r="E53">
            <v>0.08</v>
          </cell>
          <cell r="F53">
            <v>10854.88</v>
          </cell>
          <cell r="G53" t="str">
            <v>PVECC</v>
          </cell>
          <cell r="H53">
            <v>1.0558347142235167</v>
          </cell>
          <cell r="I53">
            <v>1.0558347142235167</v>
          </cell>
          <cell r="J53">
            <v>143261.9890341321</v>
          </cell>
        </row>
        <row r="54">
          <cell r="A54">
            <v>1471.03</v>
          </cell>
          <cell r="B54" t="str">
            <v>Carbon steel valve</v>
          </cell>
          <cell r="C54" t="str">
            <v>kg</v>
          </cell>
          <cell r="D54">
            <v>4371</v>
          </cell>
          <cell r="E54">
            <v>0.08</v>
          </cell>
          <cell r="F54">
            <v>349.68</v>
          </cell>
          <cell r="G54" t="str">
            <v>VINACCO</v>
          </cell>
          <cell r="H54">
            <v>1.1972549019607843</v>
          </cell>
          <cell r="I54">
            <v>1.1972549019607843</v>
          </cell>
          <cell r="J54">
            <v>5233.2011764705885</v>
          </cell>
        </row>
        <row r="55">
          <cell r="A55">
            <v>1473.16</v>
          </cell>
          <cell r="B55" t="str">
            <v>Centr. r.c. piping  dia. 50cm</v>
          </cell>
          <cell r="C55" t="str">
            <v>lm</v>
          </cell>
          <cell r="D55">
            <v>127</v>
          </cell>
          <cell r="E55">
            <v>1.2</v>
          </cell>
          <cell r="F55">
            <v>152.4</v>
          </cell>
          <cell r="G55" t="str">
            <v>PVECC</v>
          </cell>
          <cell r="H55">
            <v>33.313405638431647</v>
          </cell>
          <cell r="I55">
            <v>33.313405638431647</v>
          </cell>
          <cell r="J55">
            <v>4230.8025160808193</v>
          </cell>
        </row>
        <row r="56">
          <cell r="A56">
            <v>1473.19</v>
          </cell>
          <cell r="B56" t="str">
            <v>Centr. r.c. piping  dia. 80cm</v>
          </cell>
          <cell r="C56" t="str">
            <v>lm</v>
          </cell>
          <cell r="D56">
            <v>69</v>
          </cell>
          <cell r="E56">
            <v>1.95</v>
          </cell>
          <cell r="F56">
            <v>134.55000000000001</v>
          </cell>
          <cell r="G56" t="str">
            <v>PVECC</v>
          </cell>
          <cell r="H56">
            <v>50.995603093876056</v>
          </cell>
          <cell r="I56">
            <v>50.995603093876056</v>
          </cell>
          <cell r="J56">
            <v>3518.696613477448</v>
          </cell>
        </row>
        <row r="57">
          <cell r="A57">
            <v>1478.01</v>
          </cell>
          <cell r="B57" t="str">
            <v>PVC piping         dia. 110mm</v>
          </cell>
          <cell r="C57" t="str">
            <v>lm</v>
          </cell>
          <cell r="D57">
            <v>115</v>
          </cell>
          <cell r="E57">
            <v>0.15</v>
          </cell>
          <cell r="F57">
            <v>17.25</v>
          </cell>
          <cell r="G57">
            <v>0</v>
          </cell>
          <cell r="H57">
            <v>5.8495670374222417</v>
          </cell>
          <cell r="I57">
            <v>5.8495670374222417</v>
          </cell>
          <cell r="J57">
            <v>672.70020930355781</v>
          </cell>
        </row>
        <row r="58">
          <cell r="A58">
            <v>1478.02</v>
          </cell>
          <cell r="B58" t="str">
            <v>PVC piping         dia. 160mm</v>
          </cell>
          <cell r="C58" t="str">
            <v>lm</v>
          </cell>
          <cell r="D58">
            <v>1904</v>
          </cell>
          <cell r="E58">
            <v>0.2</v>
          </cell>
          <cell r="F58">
            <v>380.8</v>
          </cell>
          <cell r="G58" t="str">
            <v>PVECC</v>
          </cell>
          <cell r="H58">
            <v>11.808358355626225</v>
          </cell>
          <cell r="I58">
            <v>11.808358355626225</v>
          </cell>
          <cell r="J58">
            <v>22483.114309112334</v>
          </cell>
        </row>
        <row r="59">
          <cell r="A59">
            <v>1478.03</v>
          </cell>
          <cell r="B59" t="str">
            <v>PVC piping         dia. 200mm</v>
          </cell>
          <cell r="C59" t="str">
            <v>lm</v>
          </cell>
          <cell r="D59">
            <v>652</v>
          </cell>
          <cell r="E59">
            <v>0.3</v>
          </cell>
          <cell r="F59">
            <v>195.6</v>
          </cell>
          <cell r="G59" t="str">
            <v>PVECC</v>
          </cell>
          <cell r="H59">
            <v>13.689443191311803</v>
          </cell>
          <cell r="I59">
            <v>13.689443191311803</v>
          </cell>
          <cell r="J59">
            <v>8925.5169607352946</v>
          </cell>
        </row>
        <row r="60">
          <cell r="A60">
            <v>1491.03</v>
          </cell>
          <cell r="B60" t="str">
            <v>Demol.&amp; Reinst. exist. roads fnds.</v>
          </cell>
          <cell r="C60" t="str">
            <v>cum</v>
          </cell>
          <cell r="D60">
            <v>1341</v>
          </cell>
          <cell r="E60">
            <v>1.2</v>
          </cell>
          <cell r="F60">
            <v>1609.2</v>
          </cell>
          <cell r="G60" t="str">
            <v>VINACCO</v>
          </cell>
          <cell r="H60">
            <v>3.0780392156862746</v>
          </cell>
          <cell r="I60">
            <v>3.0780392156862746</v>
          </cell>
          <cell r="J60">
            <v>4127.650588235294</v>
          </cell>
        </row>
        <row r="61">
          <cell r="A61">
            <v>1491.04</v>
          </cell>
          <cell r="B61" t="str">
            <v>Top course pad tk 10 cm w/ crushed stone</v>
          </cell>
          <cell r="C61" t="str">
            <v>cum</v>
          </cell>
          <cell r="D61">
            <v>145</v>
          </cell>
          <cell r="E61">
            <v>0.15</v>
          </cell>
          <cell r="F61">
            <v>21.75</v>
          </cell>
          <cell r="G61" t="str">
            <v>VINACCO</v>
          </cell>
          <cell r="H61">
            <v>17.73549019607843</v>
          </cell>
          <cell r="I61">
            <v>17.73549019607843</v>
          </cell>
          <cell r="J61">
            <v>2571.6460784313722</v>
          </cell>
        </row>
        <row r="62">
          <cell r="A62">
            <v>1491.1</v>
          </cell>
          <cell r="B62" t="str">
            <v>Excav. for earth ditches formation</v>
          </cell>
          <cell r="C62" t="str">
            <v>cum</v>
          </cell>
          <cell r="D62">
            <v>24355</v>
          </cell>
          <cell r="E62">
            <v>0.15</v>
          </cell>
          <cell r="F62">
            <v>3653.25</v>
          </cell>
          <cell r="G62" t="str">
            <v>VINACCO</v>
          </cell>
          <cell r="H62">
            <v>0.6296677958169935</v>
          </cell>
          <cell r="I62">
            <v>0.6296677958169935</v>
          </cell>
          <cell r="J62">
            <v>15335.559167122878</v>
          </cell>
        </row>
        <row r="63">
          <cell r="A63">
            <v>1491.78</v>
          </cell>
          <cell r="B63" t="str">
            <v>Green area finishing including irrrigation system eqpt.</v>
          </cell>
          <cell r="C63" t="str">
            <v>sqm</v>
          </cell>
          <cell r="D63">
            <v>4929.5</v>
          </cell>
          <cell r="E63">
            <v>0.2</v>
          </cell>
          <cell r="F63">
            <v>985.9</v>
          </cell>
          <cell r="G63" t="str">
            <v>VINACCO</v>
          </cell>
          <cell r="H63">
            <v>2.7343137254901961</v>
          </cell>
          <cell r="I63">
            <v>2.7343137254901961</v>
          </cell>
          <cell r="J63">
            <v>13478.799509803921</v>
          </cell>
        </row>
        <row r="64">
          <cell r="A64">
            <v>1491.8</v>
          </cell>
          <cell r="B64" t="str">
            <v xml:space="preserve">Earth-dyke w/ matl supplied by Contractors </v>
          </cell>
          <cell r="C64" t="str">
            <v>cum</v>
          </cell>
          <cell r="D64">
            <v>6548</v>
          </cell>
          <cell r="E64">
            <v>0.13</v>
          </cell>
          <cell r="F64">
            <v>851.24</v>
          </cell>
          <cell r="G64" t="str">
            <v>VINACCO</v>
          </cell>
          <cell r="H64">
            <v>4.5813019607843142</v>
          </cell>
          <cell r="I64">
            <v>4.5813019607843142</v>
          </cell>
          <cell r="J64">
            <v>29998.365239215691</v>
          </cell>
        </row>
        <row r="65">
          <cell r="A65">
            <v>1491.84</v>
          </cell>
          <cell r="B65" t="str">
            <v>Asphalt finish.for shoulders type heavy</v>
          </cell>
          <cell r="C65" t="str">
            <v>sqm</v>
          </cell>
          <cell r="D65">
            <v>8959</v>
          </cell>
          <cell r="E65">
            <v>0.05</v>
          </cell>
          <cell r="F65">
            <v>447.95</v>
          </cell>
          <cell r="G65" t="str">
            <v>VINACCO</v>
          </cell>
          <cell r="H65">
            <v>5.882352941176471</v>
          </cell>
          <cell r="I65">
            <v>5.882352941176471</v>
          </cell>
          <cell r="J65">
            <v>52700</v>
          </cell>
        </row>
        <row r="66">
          <cell r="A66">
            <v>1491.1089999999999</v>
          </cell>
          <cell r="B66" t="str">
            <v>Dykes Finis.by concrete slab 10 cm thk.</v>
          </cell>
          <cell r="C66" t="str">
            <v>sqm</v>
          </cell>
          <cell r="D66">
            <v>5071</v>
          </cell>
          <cell r="E66">
            <v>7.0000000000000007E-2</v>
          </cell>
          <cell r="F66">
            <v>354.97</v>
          </cell>
          <cell r="G66" t="str">
            <v>VINACCO</v>
          </cell>
          <cell r="H66">
            <v>7.5339215686274512</v>
          </cell>
          <cell r="I66">
            <v>7.5339215686274512</v>
          </cell>
          <cell r="J66">
            <v>38204.516274509806</v>
          </cell>
        </row>
        <row r="67">
          <cell r="A67">
            <v>1492.01</v>
          </cell>
          <cell r="B67" t="str">
            <v>Cast iron floor drain  diam. 6"</v>
          </cell>
          <cell r="C67" t="str">
            <v>u</v>
          </cell>
          <cell r="D67">
            <v>5</v>
          </cell>
          <cell r="E67">
            <v>3</v>
          </cell>
          <cell r="F67">
            <v>15</v>
          </cell>
          <cell r="G67" t="str">
            <v>PVECC</v>
          </cell>
          <cell r="H67">
            <v>18.471039483312556</v>
          </cell>
          <cell r="I67">
            <v>18.471039483312556</v>
          </cell>
          <cell r="J67">
            <v>92.355197416562774</v>
          </cell>
        </row>
        <row r="68">
          <cell r="A68">
            <v>1492.02</v>
          </cell>
          <cell r="B68" t="str">
            <v>Carbon steel drain hubs 4"</v>
          </cell>
          <cell r="C68" t="str">
            <v>u</v>
          </cell>
          <cell r="D68">
            <v>91</v>
          </cell>
          <cell r="E68">
            <v>2.5</v>
          </cell>
          <cell r="F68">
            <v>227.5</v>
          </cell>
          <cell r="G68" t="str">
            <v>PVECC</v>
          </cell>
          <cell r="H68">
            <v>33.798846886350503</v>
          </cell>
          <cell r="I68">
            <v>33.798846886350503</v>
          </cell>
          <cell r="J68">
            <v>3075.6950666578959</v>
          </cell>
        </row>
        <row r="69">
          <cell r="A69">
            <v>1492.03</v>
          </cell>
          <cell r="B69" t="str">
            <v>Carbon steel clean out diam. 6"</v>
          </cell>
          <cell r="C69" t="str">
            <v>u</v>
          </cell>
          <cell r="D69">
            <v>7</v>
          </cell>
          <cell r="E69">
            <v>3</v>
          </cell>
          <cell r="F69">
            <v>21</v>
          </cell>
          <cell r="G69" t="str">
            <v>PVECC</v>
          </cell>
          <cell r="H69">
            <v>33.798846886350503</v>
          </cell>
          <cell r="I69">
            <v>33.798846886350503</v>
          </cell>
          <cell r="J69">
            <v>236.59192820445352</v>
          </cell>
        </row>
        <row r="70">
          <cell r="A70">
            <v>1492.04</v>
          </cell>
          <cell r="B70" t="str">
            <v>Carbon steel vents</v>
          </cell>
          <cell r="C70" t="str">
            <v>kg</v>
          </cell>
          <cell r="D70">
            <v>27710</v>
          </cell>
          <cell r="E70">
            <v>0.08</v>
          </cell>
          <cell r="F70">
            <v>2216.8000000000002</v>
          </cell>
          <cell r="G70" t="str">
            <v>PVECC</v>
          </cell>
          <cell r="H70">
            <v>1.1650589950052597</v>
          </cell>
          <cell r="I70">
            <v>1.1650589950052597</v>
          </cell>
          <cell r="J70">
            <v>32283.784751595744</v>
          </cell>
        </row>
        <row r="71">
          <cell r="A71">
            <v>1492.39</v>
          </cell>
          <cell r="B71" t="str">
            <v>GRE drain hubs 4" (Technip ST 1400-08 type "D" )</v>
          </cell>
          <cell r="C71" t="str">
            <v>u</v>
          </cell>
          <cell r="D71">
            <v>35</v>
          </cell>
          <cell r="E71">
            <v>2</v>
          </cell>
          <cell r="F71">
            <v>70</v>
          </cell>
          <cell r="G71" t="str">
            <v>VINACCO</v>
          </cell>
          <cell r="H71">
            <v>19.06797385620915</v>
          </cell>
          <cell r="I71">
            <v>19.06797385620915</v>
          </cell>
          <cell r="J71">
            <v>667.3790849673203</v>
          </cell>
        </row>
        <row r="72">
          <cell r="A72">
            <v>1492.42</v>
          </cell>
          <cell r="B72" t="str">
            <v>Supply and  installation PVC heavy  piping "FABCO"type diam.3"</v>
          </cell>
          <cell r="C72" t="str">
            <v>lm</v>
          </cell>
          <cell r="D72">
            <v>1030</v>
          </cell>
          <cell r="E72">
            <v>0.15</v>
          </cell>
          <cell r="F72">
            <v>154.5</v>
          </cell>
          <cell r="G72" t="str">
            <v>PVECC</v>
          </cell>
          <cell r="H72">
            <v>4.0655704513204372</v>
          </cell>
          <cell r="I72">
            <v>4.0655704513204372</v>
          </cell>
          <cell r="J72">
            <v>4187.5375648600502</v>
          </cell>
        </row>
        <row r="73">
          <cell r="A73">
            <v>1492.52</v>
          </cell>
          <cell r="B73" t="str">
            <v>Clean Out concrete  pit  for  GRE/PVC pipe  (Technip ST 1400-06 )</v>
          </cell>
          <cell r="C73" t="str">
            <v>u</v>
          </cell>
          <cell r="D73">
            <v>5</v>
          </cell>
          <cell r="E73">
            <v>20</v>
          </cell>
          <cell r="F73">
            <v>100</v>
          </cell>
          <cell r="G73" t="str">
            <v>PVECC</v>
          </cell>
          <cell r="H73">
            <v>19.150657230398956</v>
          </cell>
          <cell r="I73">
            <v>19.150657230398956</v>
          </cell>
          <cell r="J73">
            <v>95.753286151994786</v>
          </cell>
        </row>
        <row r="74">
          <cell r="A74">
            <v>1492.53</v>
          </cell>
          <cell r="B74" t="str">
            <v>GRE drain hubs 6" (Technip ST 1400-08 type "D" )</v>
          </cell>
          <cell r="C74" t="str">
            <v>u</v>
          </cell>
          <cell r="D74">
            <v>23</v>
          </cell>
          <cell r="E74">
            <v>1.8</v>
          </cell>
          <cell r="F74">
            <v>41.4</v>
          </cell>
          <cell r="G74" t="str">
            <v>PVECC</v>
          </cell>
          <cell r="H74">
            <v>18.640943920084155</v>
          </cell>
          <cell r="I74">
            <v>18.640943920084155</v>
          </cell>
          <cell r="J74">
            <v>428.74171016193554</v>
          </cell>
        </row>
        <row r="75">
          <cell r="A75">
            <v>1710.02</v>
          </cell>
          <cell r="B75" t="str">
            <v>Improved bond reinf.steel</v>
          </cell>
          <cell r="C75" t="str">
            <v>kg</v>
          </cell>
          <cell r="D75">
            <v>4645497.16</v>
          </cell>
          <cell r="E75">
            <v>0.03</v>
          </cell>
          <cell r="F75">
            <v>139364.9148</v>
          </cell>
          <cell r="G75" t="str">
            <v>PVECC</v>
          </cell>
          <cell r="H75">
            <v>0.57039346630465848</v>
          </cell>
          <cell r="I75">
            <v>0.57039346630465848</v>
          </cell>
          <cell r="J75">
            <v>2649761.2278008466</v>
          </cell>
        </row>
        <row r="76">
          <cell r="A76">
            <v>1710.03</v>
          </cell>
          <cell r="B76" t="str">
            <v>Welded wire mesh</v>
          </cell>
          <cell r="C76" t="str">
            <v>kg</v>
          </cell>
          <cell r="D76">
            <v>1056365.2560000001</v>
          </cell>
          <cell r="E76">
            <v>0.04</v>
          </cell>
          <cell r="F76">
            <v>42254.610240000002</v>
          </cell>
          <cell r="G76" t="str">
            <v>PVECC</v>
          </cell>
          <cell r="H76">
            <v>0.65534568469045862</v>
          </cell>
          <cell r="I76">
            <v>0.65534568469045862</v>
          </cell>
          <cell r="J76">
            <v>692284.41197653161</v>
          </cell>
        </row>
        <row r="77">
          <cell r="A77">
            <v>1710.07</v>
          </cell>
          <cell r="B77" t="str">
            <v>Anchor bolts weight up to 20Kg</v>
          </cell>
          <cell r="C77" t="str">
            <v>kg</v>
          </cell>
          <cell r="D77">
            <v>88867.44</v>
          </cell>
          <cell r="E77">
            <v>0.35</v>
          </cell>
          <cell r="F77">
            <v>31103.603999999999</v>
          </cell>
          <cell r="G77" t="str">
            <v>VINACCO</v>
          </cell>
          <cell r="H77">
            <v>0.89555555555555555</v>
          </cell>
          <cell r="I77">
            <v>0.89555555555555555</v>
          </cell>
          <cell r="J77">
            <v>79585.729600000006</v>
          </cell>
        </row>
        <row r="78">
          <cell r="A78">
            <v>1710.08</v>
          </cell>
          <cell r="B78" t="str">
            <v>Anchor bolts weight &gt;20Kg</v>
          </cell>
          <cell r="C78" t="str">
            <v>kg</v>
          </cell>
          <cell r="D78">
            <v>4600</v>
          </cell>
          <cell r="E78">
            <v>0.2</v>
          </cell>
          <cell r="F78">
            <v>920</v>
          </cell>
          <cell r="G78" t="str">
            <v>VINACCO</v>
          </cell>
          <cell r="H78">
            <v>0.89555555555555555</v>
          </cell>
          <cell r="I78">
            <v>0.89555555555555555</v>
          </cell>
          <cell r="J78">
            <v>4119.5555555555557</v>
          </cell>
        </row>
        <row r="79">
          <cell r="A79">
            <v>1710.11</v>
          </cell>
          <cell r="B79" t="str">
            <v>Sliding plates</v>
          </cell>
          <cell r="C79" t="str">
            <v>kg</v>
          </cell>
          <cell r="D79">
            <v>5667</v>
          </cell>
          <cell r="E79">
            <v>0.15</v>
          </cell>
          <cell r="F79">
            <v>850.05</v>
          </cell>
          <cell r="G79" t="str">
            <v>PVECC</v>
          </cell>
          <cell r="H79">
            <v>0.84952218385800193</v>
          </cell>
          <cell r="I79">
            <v>0.84952218385800193</v>
          </cell>
          <cell r="J79">
            <v>4814.2422159232974</v>
          </cell>
        </row>
        <row r="80">
          <cell r="A80">
            <v>1710.15</v>
          </cell>
          <cell r="B80" t="str">
            <v>Steel insert</v>
          </cell>
          <cell r="C80" t="str">
            <v>kg</v>
          </cell>
          <cell r="D80">
            <v>124956</v>
          </cell>
          <cell r="E80">
            <v>0.15</v>
          </cell>
          <cell r="F80">
            <v>18743.400000000001</v>
          </cell>
          <cell r="G80" t="str">
            <v>PVECC</v>
          </cell>
          <cell r="H80">
            <v>1.225739150995117</v>
          </cell>
          <cell r="I80">
            <v>1.225739150995117</v>
          </cell>
          <cell r="J80">
            <v>153163.46135174585</v>
          </cell>
        </row>
        <row r="81">
          <cell r="A81">
            <v>1710.21</v>
          </cell>
          <cell r="B81" t="str">
            <v>Grout 25mm thk.</v>
          </cell>
          <cell r="C81" t="str">
            <v>sqm</v>
          </cell>
          <cell r="D81">
            <v>3348.68</v>
          </cell>
          <cell r="E81">
            <v>0.9</v>
          </cell>
          <cell r="F81">
            <v>3013.8120000000004</v>
          </cell>
          <cell r="G81" t="str">
            <v>PVECC</v>
          </cell>
          <cell r="H81">
            <v>8.7622145249353895</v>
          </cell>
          <cell r="I81">
            <v>8.7622145249353895</v>
          </cell>
          <cell r="J81">
            <v>29341.852535360642</v>
          </cell>
        </row>
        <row r="82">
          <cell r="A82">
            <v>1710.23</v>
          </cell>
          <cell r="B82" t="str">
            <v>Grout &gt;50mm thk.</v>
          </cell>
          <cell r="C82" t="str">
            <v>cum</v>
          </cell>
          <cell r="D82">
            <v>117</v>
          </cell>
          <cell r="E82">
            <v>36</v>
          </cell>
          <cell r="F82">
            <v>4212</v>
          </cell>
          <cell r="G82" t="str">
            <v>PVECC</v>
          </cell>
          <cell r="H82">
            <v>263.98295061827514</v>
          </cell>
          <cell r="I82">
            <v>263.98295061827514</v>
          </cell>
          <cell r="J82">
            <v>30886.00522233819</v>
          </cell>
        </row>
        <row r="83">
          <cell r="A83">
            <v>1710.24</v>
          </cell>
          <cell r="B83" t="str">
            <v>Non-shrinking grout 25mm</v>
          </cell>
          <cell r="C83" t="str">
            <v>sqm</v>
          </cell>
          <cell r="D83">
            <v>28</v>
          </cell>
          <cell r="E83">
            <v>0.9</v>
          </cell>
          <cell r="F83">
            <v>25.2</v>
          </cell>
          <cell r="G83" t="str">
            <v>PVECC</v>
          </cell>
          <cell r="H83">
            <v>56.444681101765241</v>
          </cell>
          <cell r="I83">
            <v>56.444681101765241</v>
          </cell>
          <cell r="J83">
            <v>1580.4510708494267</v>
          </cell>
        </row>
        <row r="84">
          <cell r="A84">
            <v>1710.25</v>
          </cell>
          <cell r="B84" t="str">
            <v>Non-shrinking grout 50mm</v>
          </cell>
          <cell r="C84" t="str">
            <v>sqm</v>
          </cell>
          <cell r="D84">
            <v>75</v>
          </cell>
          <cell r="E84">
            <v>0.9</v>
          </cell>
          <cell r="F84">
            <v>67.5</v>
          </cell>
          <cell r="G84" t="str">
            <v>PVECC</v>
          </cell>
          <cell r="H84">
            <v>112.5859614235812</v>
          </cell>
          <cell r="I84">
            <v>112.5859614235812</v>
          </cell>
          <cell r="J84">
            <v>8443.9471067685899</v>
          </cell>
        </row>
        <row r="85">
          <cell r="A85">
            <v>1710.26</v>
          </cell>
          <cell r="B85" t="str">
            <v>Non-shrinking grout &gt;50mm</v>
          </cell>
          <cell r="C85" t="str">
            <v>cum</v>
          </cell>
          <cell r="D85">
            <v>3</v>
          </cell>
          <cell r="E85">
            <v>36</v>
          </cell>
          <cell r="F85">
            <v>108</v>
          </cell>
          <cell r="G85" t="str">
            <v>PVECC</v>
          </cell>
          <cell r="H85">
            <v>1891.6431828278107</v>
          </cell>
          <cell r="I85">
            <v>1891.6431828278107</v>
          </cell>
          <cell r="J85">
            <v>5674.929548483432</v>
          </cell>
        </row>
        <row r="86">
          <cell r="A86">
            <v>1711.01</v>
          </cell>
          <cell r="B86" t="str">
            <v>Lean concrete 5cm thk.</v>
          </cell>
          <cell r="C86" t="str">
            <v>sqm</v>
          </cell>
          <cell r="D86">
            <v>89155.32</v>
          </cell>
          <cell r="E86">
            <v>0.2</v>
          </cell>
          <cell r="F86">
            <v>17831.064000000002</v>
          </cell>
          <cell r="G86" t="str">
            <v>PVECC</v>
          </cell>
          <cell r="H86">
            <v>3.2524563610563497</v>
          </cell>
          <cell r="I86">
            <v>3.2524563610563497</v>
          </cell>
          <cell r="J86">
            <v>289973.78765601444</v>
          </cell>
        </row>
        <row r="87">
          <cell r="A87">
            <v>1711.02</v>
          </cell>
          <cell r="B87" t="str">
            <v>Lean concrete 10cm thk.</v>
          </cell>
          <cell r="C87" t="str">
            <v>sqm</v>
          </cell>
          <cell r="D87">
            <v>260</v>
          </cell>
          <cell r="E87">
            <v>0.2</v>
          </cell>
          <cell r="F87">
            <v>52</v>
          </cell>
          <cell r="G87" t="str">
            <v>PVECC</v>
          </cell>
          <cell r="H87">
            <v>6.2986001917471848</v>
          </cell>
          <cell r="I87">
            <v>6.2986001917471848</v>
          </cell>
          <cell r="J87">
            <v>1637.6360498542681</v>
          </cell>
        </row>
        <row r="88">
          <cell r="A88">
            <v>1711.04</v>
          </cell>
          <cell r="B88" t="str">
            <v>L.C. for U/G pipes bedding</v>
          </cell>
          <cell r="C88" t="str">
            <v>cum</v>
          </cell>
          <cell r="D88">
            <v>134</v>
          </cell>
          <cell r="E88">
            <v>1.8</v>
          </cell>
          <cell r="F88">
            <v>241.2</v>
          </cell>
          <cell r="G88" t="str">
            <v>PVECC</v>
          </cell>
          <cell r="H88">
            <v>60.70442805225322</v>
          </cell>
          <cell r="I88">
            <v>60.70442805225322</v>
          </cell>
          <cell r="J88">
            <v>8134.3933590019315</v>
          </cell>
        </row>
        <row r="89">
          <cell r="A89">
            <v>1711.06</v>
          </cell>
          <cell r="B89" t="str">
            <v>Concrete for foundation</v>
          </cell>
          <cell r="C89" t="str">
            <v>cum</v>
          </cell>
          <cell r="D89">
            <v>29979.364000000001</v>
          </cell>
          <cell r="E89">
            <v>2</v>
          </cell>
          <cell r="F89">
            <v>59958.728000000003</v>
          </cell>
          <cell r="G89" t="str">
            <v>VINACCO</v>
          </cell>
          <cell r="H89">
            <v>60</v>
          </cell>
          <cell r="I89">
            <v>60</v>
          </cell>
          <cell r="J89">
            <v>1798761.84</v>
          </cell>
        </row>
        <row r="90">
          <cell r="A90">
            <v>1711.07</v>
          </cell>
          <cell r="B90" t="str">
            <v>Bitumen coat for foundation</v>
          </cell>
          <cell r="C90" t="str">
            <v>sqm</v>
          </cell>
          <cell r="D90">
            <v>68446.8</v>
          </cell>
          <cell r="E90">
            <v>0.3</v>
          </cell>
          <cell r="F90">
            <v>20534.04</v>
          </cell>
          <cell r="G90" t="str">
            <v>VINACCO</v>
          </cell>
          <cell r="H90">
            <v>0.55551111111111107</v>
          </cell>
          <cell r="I90">
            <v>0.55551111111111107</v>
          </cell>
          <cell r="J90">
            <v>38022.957920000001</v>
          </cell>
        </row>
        <row r="91">
          <cell r="A91">
            <v>1711.08</v>
          </cell>
          <cell r="B91" t="str">
            <v>Sleepers type "2"</v>
          </cell>
          <cell r="C91" t="str">
            <v>lm</v>
          </cell>
          <cell r="D91">
            <v>115</v>
          </cell>
          <cell r="E91">
            <v>3.5</v>
          </cell>
          <cell r="F91">
            <v>402.5</v>
          </cell>
          <cell r="G91" t="str">
            <v>PVECC</v>
          </cell>
          <cell r="H91">
            <v>103.10772105796548</v>
          </cell>
          <cell r="I91">
            <v>103.10772105796548</v>
          </cell>
          <cell r="J91">
            <v>11857.38792166603</v>
          </cell>
        </row>
        <row r="92">
          <cell r="A92">
            <v>1711.09</v>
          </cell>
          <cell r="B92" t="str">
            <v>Vertical ladder foundation</v>
          </cell>
          <cell r="C92" t="str">
            <v>u</v>
          </cell>
          <cell r="D92">
            <v>26</v>
          </cell>
          <cell r="E92">
            <v>10</v>
          </cell>
          <cell r="F92">
            <v>260</v>
          </cell>
          <cell r="G92" t="str">
            <v>PVECC</v>
          </cell>
          <cell r="H92">
            <v>106.11745679506241</v>
          </cell>
          <cell r="I92">
            <v>106.11745679506241</v>
          </cell>
          <cell r="J92">
            <v>2759.0538766716227</v>
          </cell>
        </row>
        <row r="93">
          <cell r="A93">
            <v>1711.1</v>
          </cell>
          <cell r="B93" t="str">
            <v>Stairs foundation</v>
          </cell>
          <cell r="C93" t="str">
            <v>u</v>
          </cell>
          <cell r="D93">
            <v>11</v>
          </cell>
          <cell r="E93">
            <v>13</v>
          </cell>
          <cell r="F93">
            <v>143</v>
          </cell>
          <cell r="G93" t="str">
            <v>PVECC</v>
          </cell>
          <cell r="H93">
            <v>53.083000459927142</v>
          </cell>
          <cell r="I93">
            <v>53.083000459927142</v>
          </cell>
          <cell r="J93">
            <v>583.91300505919855</v>
          </cell>
        </row>
        <row r="94">
          <cell r="A94">
            <v>1711.11</v>
          </cell>
          <cell r="B94" t="str">
            <v>Small size fndn(up to0,2cu.m)</v>
          </cell>
          <cell r="C94" t="str">
            <v>u</v>
          </cell>
          <cell r="D94">
            <v>27</v>
          </cell>
          <cell r="E94">
            <v>13</v>
          </cell>
          <cell r="F94">
            <v>351</v>
          </cell>
          <cell r="G94" t="str">
            <v>PVECC</v>
          </cell>
          <cell r="H94">
            <v>40.109583109295656</v>
          </cell>
          <cell r="I94">
            <v>40.109583109295656</v>
          </cell>
          <cell r="J94">
            <v>1082.9587439509828</v>
          </cell>
        </row>
        <row r="95">
          <cell r="A95">
            <v>1711.2</v>
          </cell>
          <cell r="B95" t="str">
            <v>Formwork foundation</v>
          </cell>
          <cell r="C95" t="str">
            <v>sqm</v>
          </cell>
          <cell r="D95">
            <v>74245.119999999995</v>
          </cell>
          <cell r="E95">
            <v>0.8</v>
          </cell>
          <cell r="F95">
            <v>59396.095999999998</v>
          </cell>
          <cell r="G95" t="str">
            <v>PVECC</v>
          </cell>
          <cell r="H95">
            <v>6.3714163789350131</v>
          </cell>
          <cell r="I95">
            <v>6.3714163789350131</v>
          </cell>
          <cell r="J95">
            <v>473046.57362399547</v>
          </cell>
        </row>
        <row r="96">
          <cell r="A96">
            <v>1711.21</v>
          </cell>
          <cell r="B96" t="str">
            <v xml:space="preserve">Circular foundations formwork </v>
          </cell>
          <cell r="C96" t="str">
            <v>sqm</v>
          </cell>
          <cell r="D96">
            <v>858</v>
          </cell>
          <cell r="E96">
            <v>0.25</v>
          </cell>
          <cell r="F96">
            <v>214.5</v>
          </cell>
          <cell r="G96" t="str">
            <v>PVECC</v>
          </cell>
          <cell r="H96">
            <v>7.8398761538895609</v>
          </cell>
          <cell r="I96">
            <v>7.8398761538895609</v>
          </cell>
          <cell r="J96">
            <v>6726.6137400372436</v>
          </cell>
        </row>
        <row r="97">
          <cell r="A97">
            <v>1712.01</v>
          </cell>
          <cell r="B97" t="str">
            <v>Concrete elev. up to 10m</v>
          </cell>
          <cell r="C97" t="str">
            <v>cum</v>
          </cell>
          <cell r="D97">
            <v>6009.68</v>
          </cell>
          <cell r="E97">
            <v>2.8</v>
          </cell>
          <cell r="F97">
            <v>16827.103999999999</v>
          </cell>
          <cell r="G97" t="str">
            <v>PVECC</v>
          </cell>
          <cell r="H97">
            <v>82.075978991880959</v>
          </cell>
          <cell r="I97">
            <v>82.075978991880959</v>
          </cell>
          <cell r="J97">
            <v>493250.36942792719</v>
          </cell>
        </row>
        <row r="98">
          <cell r="A98">
            <v>1712.02</v>
          </cell>
          <cell r="B98" t="str">
            <v>Concr.elev.from 10,01to20m</v>
          </cell>
          <cell r="C98" t="str">
            <v>cum</v>
          </cell>
          <cell r="D98">
            <v>398</v>
          </cell>
          <cell r="E98">
            <v>3</v>
          </cell>
          <cell r="F98">
            <v>1194</v>
          </cell>
          <cell r="G98" t="str">
            <v>PVECC</v>
          </cell>
          <cell r="H98">
            <v>86.105141349607479</v>
          </cell>
          <cell r="I98">
            <v>86.105141349607479</v>
          </cell>
          <cell r="J98">
            <v>34269.846257143778</v>
          </cell>
        </row>
        <row r="99">
          <cell r="A99">
            <v>1712.2</v>
          </cell>
          <cell r="B99" t="str">
            <v>Formwork elev. up to 10m</v>
          </cell>
          <cell r="C99" t="str">
            <v>sqm</v>
          </cell>
          <cell r="D99">
            <v>38438.339999999997</v>
          </cell>
          <cell r="E99">
            <v>1.1000000000000001</v>
          </cell>
          <cell r="F99">
            <v>42282.173999999999</v>
          </cell>
          <cell r="G99" t="str">
            <v>PVECC</v>
          </cell>
          <cell r="H99">
            <v>8.34702201229892</v>
          </cell>
          <cell r="I99">
            <v>8.34702201229892</v>
          </cell>
          <cell r="J99">
            <v>320845.67009623005</v>
          </cell>
        </row>
        <row r="100">
          <cell r="A100">
            <v>1712.21</v>
          </cell>
          <cell r="B100" t="str">
            <v>Formwork elev. 10/20m</v>
          </cell>
          <cell r="C100" t="str">
            <v>sqm</v>
          </cell>
          <cell r="D100">
            <v>4290</v>
          </cell>
          <cell r="E100">
            <v>1.2</v>
          </cell>
          <cell r="F100">
            <v>5148</v>
          </cell>
          <cell r="G100" t="str">
            <v>PVECC</v>
          </cell>
          <cell r="H100">
            <v>11.140876639737796</v>
          </cell>
          <cell r="I100">
            <v>11.140876639737796</v>
          </cell>
          <cell r="J100">
            <v>47794.360784475146</v>
          </cell>
        </row>
        <row r="101">
          <cell r="A101">
            <v>1712.23</v>
          </cell>
          <cell r="B101" t="str">
            <v>Circular formwork el. &lt;10m</v>
          </cell>
          <cell r="C101" t="str">
            <v>sqm</v>
          </cell>
          <cell r="D101">
            <v>620</v>
          </cell>
          <cell r="E101">
            <v>0.25</v>
          </cell>
          <cell r="F101">
            <v>155</v>
          </cell>
          <cell r="G101" t="str">
            <v>PVECC</v>
          </cell>
          <cell r="H101">
            <v>10.776795703798651</v>
          </cell>
          <cell r="I101">
            <v>10.776795703798651</v>
          </cell>
          <cell r="J101">
            <v>6681.6133363551635</v>
          </cell>
        </row>
        <row r="102">
          <cell r="A102">
            <v>1712.24</v>
          </cell>
          <cell r="B102" t="str">
            <v>Circular formwork el. 10/20m</v>
          </cell>
          <cell r="C102" t="str">
            <v>sqm</v>
          </cell>
          <cell r="D102">
            <v>3552</v>
          </cell>
          <cell r="E102">
            <v>0.4</v>
          </cell>
          <cell r="F102">
            <v>1420.8</v>
          </cell>
          <cell r="G102" t="str">
            <v>PVECC</v>
          </cell>
          <cell r="H102">
            <v>13.640899066519916</v>
          </cell>
          <cell r="I102">
            <v>13.640899066519916</v>
          </cell>
          <cell r="J102">
            <v>48452.473484278744</v>
          </cell>
        </row>
        <row r="103">
          <cell r="A103">
            <v>1713.01</v>
          </cell>
          <cell r="B103" t="str">
            <v>Floor sub-base</v>
          </cell>
          <cell r="C103" t="str">
            <v>cum</v>
          </cell>
          <cell r="D103">
            <v>20372.05</v>
          </cell>
          <cell r="E103">
            <v>0.15</v>
          </cell>
          <cell r="F103">
            <v>3055.8074999999999</v>
          </cell>
          <cell r="G103" t="str">
            <v>CAMPENON</v>
          </cell>
          <cell r="H103">
            <v>23.799736682066143</v>
          </cell>
          <cell r="I103">
            <v>23.799736682066143</v>
          </cell>
          <cell r="J103">
            <v>484849.42567388556</v>
          </cell>
        </row>
        <row r="104">
          <cell r="A104">
            <v>1713.03</v>
          </cell>
          <cell r="B104" t="str">
            <v>Polyethilene vapor barrier</v>
          </cell>
          <cell r="C104" t="str">
            <v>sqm</v>
          </cell>
          <cell r="D104">
            <v>189252.32</v>
          </cell>
          <cell r="E104">
            <v>0.1</v>
          </cell>
          <cell r="F104">
            <v>18925.232</v>
          </cell>
          <cell r="G104" t="str">
            <v>PVECC</v>
          </cell>
          <cell r="H104">
            <v>0.57039346630465837</v>
          </cell>
          <cell r="I104">
            <v>0.57039346630465837</v>
          </cell>
          <cell r="J104">
            <v>107948.28681099843</v>
          </cell>
        </row>
        <row r="105">
          <cell r="A105">
            <v>1713.04</v>
          </cell>
          <cell r="B105" t="str">
            <v>Reinf.concrete paving thk 10cm</v>
          </cell>
          <cell r="C105" t="str">
            <v>sqm</v>
          </cell>
          <cell r="D105">
            <v>12982.4</v>
          </cell>
          <cell r="E105">
            <v>0.4</v>
          </cell>
          <cell r="F105">
            <v>5192.96</v>
          </cell>
          <cell r="G105" t="str">
            <v>PVECC-20 %</v>
          </cell>
          <cell r="H105">
            <v>6.5</v>
          </cell>
          <cell r="I105">
            <v>6.5</v>
          </cell>
          <cell r="J105">
            <v>84385.600000000006</v>
          </cell>
        </row>
        <row r="106">
          <cell r="A106">
            <v>1713.05</v>
          </cell>
          <cell r="B106" t="str">
            <v>Reinf.concrete paving thk 15cm</v>
          </cell>
          <cell r="C106" t="str">
            <v>sqm</v>
          </cell>
          <cell r="D106">
            <v>67560</v>
          </cell>
          <cell r="E106">
            <v>0.5</v>
          </cell>
          <cell r="F106">
            <v>33780</v>
          </cell>
          <cell r="G106" t="str">
            <v>VINACCO</v>
          </cell>
          <cell r="H106">
            <v>10.619098039215688</v>
          </cell>
          <cell r="I106">
            <v>10.619098039215688</v>
          </cell>
          <cell r="J106">
            <v>717426.26352941187</v>
          </cell>
        </row>
        <row r="107">
          <cell r="A107">
            <v>1713.06</v>
          </cell>
          <cell r="B107" t="str">
            <v>Reinf.concrete paving thk 20cm</v>
          </cell>
          <cell r="C107" t="str">
            <v>sqm</v>
          </cell>
          <cell r="D107">
            <v>19988</v>
          </cell>
          <cell r="E107">
            <v>0.6</v>
          </cell>
          <cell r="F107">
            <v>11992.8</v>
          </cell>
          <cell r="G107" t="str">
            <v>PVECC - 30%</v>
          </cell>
          <cell r="H107">
            <v>13</v>
          </cell>
          <cell r="I107">
            <v>13</v>
          </cell>
          <cell r="J107">
            <v>259844</v>
          </cell>
        </row>
        <row r="108">
          <cell r="A108">
            <v>1713.07</v>
          </cell>
          <cell r="B108" t="str">
            <v>Fndn above or under paving</v>
          </cell>
          <cell r="C108" t="str">
            <v>cum</v>
          </cell>
          <cell r="D108">
            <v>217</v>
          </cell>
          <cell r="E108">
            <v>2.2000000000000002</v>
          </cell>
          <cell r="F108">
            <v>477.4</v>
          </cell>
          <cell r="G108" t="str">
            <v>PVECC</v>
          </cell>
          <cell r="H108">
            <v>108.71456747142828</v>
          </cell>
          <cell r="I108">
            <v>108.71456747142828</v>
          </cell>
          <cell r="J108">
            <v>23591.061141299939</v>
          </cell>
        </row>
        <row r="109">
          <cell r="A109">
            <v>1713.08</v>
          </cell>
          <cell r="B109" t="str">
            <v>Reinf.concrete curb</v>
          </cell>
          <cell r="C109" t="str">
            <v>lm</v>
          </cell>
          <cell r="D109">
            <v>3620</v>
          </cell>
          <cell r="E109">
            <v>0.7</v>
          </cell>
          <cell r="F109">
            <v>2534</v>
          </cell>
          <cell r="G109" t="str">
            <v>VINACCO</v>
          </cell>
          <cell r="H109">
            <v>4.7166666666666668</v>
          </cell>
          <cell r="I109">
            <v>4.7166666666666668</v>
          </cell>
          <cell r="J109">
            <v>17074.333333333332</v>
          </cell>
        </row>
        <row r="110">
          <cell r="A110">
            <v>1713.09</v>
          </cell>
          <cell r="B110" t="str">
            <v>Hardener on paving (dust)</v>
          </cell>
          <cell r="C110" t="str">
            <v>sqm</v>
          </cell>
          <cell r="D110">
            <v>26729</v>
          </cell>
          <cell r="E110">
            <v>0.15</v>
          </cell>
          <cell r="F110">
            <v>4009.35</v>
          </cell>
          <cell r="G110">
            <v>0</v>
          </cell>
          <cell r="H110">
            <v>1.8</v>
          </cell>
          <cell r="I110">
            <v>1.8</v>
          </cell>
          <cell r="J110">
            <v>48112.2</v>
          </cell>
        </row>
        <row r="111">
          <cell r="A111">
            <v>1713.13</v>
          </cell>
          <cell r="B111" t="str">
            <v>Cut joint ( control )</v>
          </cell>
          <cell r="C111" t="str">
            <v>lm</v>
          </cell>
          <cell r="D111">
            <v>20747.1636</v>
          </cell>
          <cell r="E111">
            <v>0.2</v>
          </cell>
          <cell r="F111">
            <v>4149.4327199999998</v>
          </cell>
          <cell r="G111" t="str">
            <v>PVECC</v>
          </cell>
          <cell r="H111">
            <v>1.9296289604774615</v>
          </cell>
          <cell r="I111">
            <v>1.9296289604774615</v>
          </cell>
          <cell r="J111">
            <v>40034.327730323828</v>
          </cell>
        </row>
        <row r="112">
          <cell r="A112">
            <v>1713.14</v>
          </cell>
          <cell r="B112" t="str">
            <v>Construction joint</v>
          </cell>
          <cell r="C112" t="str">
            <v>lm</v>
          </cell>
          <cell r="D112">
            <v>25130.1636</v>
          </cell>
          <cell r="E112">
            <v>0.7</v>
          </cell>
          <cell r="F112">
            <v>17591.114519999999</v>
          </cell>
          <cell r="G112" t="str">
            <v>PVECC</v>
          </cell>
          <cell r="H112">
            <v>5.9830633805999272</v>
          </cell>
          <cell r="I112">
            <v>5.9830633805999272</v>
          </cell>
          <cell r="J112">
            <v>150355.36158364522</v>
          </cell>
        </row>
        <row r="113">
          <cell r="A113">
            <v>1713.15</v>
          </cell>
          <cell r="B113" t="str">
            <v>Isolation joint</v>
          </cell>
          <cell r="C113" t="str">
            <v>lm</v>
          </cell>
          <cell r="D113">
            <v>11171.38</v>
          </cell>
          <cell r="E113">
            <v>0.7</v>
          </cell>
          <cell r="F113">
            <v>7819.9660000000003</v>
          </cell>
          <cell r="G113" t="str">
            <v>PVECC</v>
          </cell>
          <cell r="H113">
            <v>3.7743057025691229</v>
          </cell>
          <cell r="I113">
            <v>3.7743057025691229</v>
          </cell>
          <cell r="J113">
            <v>42164.203239566654</v>
          </cell>
        </row>
        <row r="114">
          <cell r="A114">
            <v>1713.16</v>
          </cell>
          <cell r="B114" t="str">
            <v>Expansion joint ( contraction )</v>
          </cell>
          <cell r="C114" t="str">
            <v>lm</v>
          </cell>
          <cell r="D114">
            <v>17433.1636</v>
          </cell>
          <cell r="E114">
            <v>0.7</v>
          </cell>
          <cell r="F114">
            <v>12203.21452</v>
          </cell>
          <cell r="G114" t="str">
            <v>PVECC</v>
          </cell>
          <cell r="H114">
            <v>8.179685027432761</v>
          </cell>
          <cell r="I114">
            <v>8.179685027432761</v>
          </cell>
          <cell r="J114">
            <v>142597.78727970581</v>
          </cell>
        </row>
        <row r="115">
          <cell r="A115">
            <v>1714.01</v>
          </cell>
          <cell r="B115" t="str">
            <v>Pit 0,5x0,5 to 0,9x0,9 lm depth max 3,5 lm</v>
          </cell>
          <cell r="C115" t="str">
            <v>cum</v>
          </cell>
          <cell r="D115">
            <v>288</v>
          </cell>
          <cell r="E115">
            <v>15</v>
          </cell>
          <cell r="F115">
            <v>4320</v>
          </cell>
          <cell r="G115" t="str">
            <v>PVECC</v>
          </cell>
          <cell r="H115">
            <v>159.39463375415707</v>
          </cell>
          <cell r="I115">
            <v>159.39463375415707</v>
          </cell>
          <cell r="J115">
            <v>45905.654521197233</v>
          </cell>
        </row>
        <row r="116">
          <cell r="A116">
            <v>1714.02</v>
          </cell>
          <cell r="B116" t="str">
            <v>Pit 0,91x0,91 to 1,5x1,5 lm depth max 4,0 lm</v>
          </cell>
          <cell r="C116" t="str">
            <v>cum</v>
          </cell>
          <cell r="D116">
            <v>591</v>
          </cell>
          <cell r="E116">
            <v>14</v>
          </cell>
          <cell r="F116">
            <v>8274</v>
          </cell>
          <cell r="G116" t="str">
            <v>PVECC</v>
          </cell>
          <cell r="H116">
            <v>98.896518232269358</v>
          </cell>
          <cell r="I116">
            <v>98.896518232269358</v>
          </cell>
          <cell r="J116">
            <v>58447.842275271192</v>
          </cell>
        </row>
        <row r="117">
          <cell r="A117">
            <v>1714.03</v>
          </cell>
          <cell r="B117" t="str">
            <v>Pit for cables 1,5x1,5 lm depth max 3,0 lm</v>
          </cell>
          <cell r="C117" t="str">
            <v>cum</v>
          </cell>
          <cell r="D117">
            <v>17</v>
          </cell>
          <cell r="E117">
            <v>16</v>
          </cell>
          <cell r="F117">
            <v>272</v>
          </cell>
          <cell r="G117" t="str">
            <v>PVECC</v>
          </cell>
          <cell r="H117">
            <v>103.45966596270665</v>
          </cell>
          <cell r="I117">
            <v>103.45966596270665</v>
          </cell>
          <cell r="J117">
            <v>1758.814321366013</v>
          </cell>
        </row>
        <row r="118">
          <cell r="A118">
            <v>1714.04</v>
          </cell>
          <cell r="B118" t="str">
            <v>Fire trap pit 2x1,2x1,2 lm depth max 3,5 lm</v>
          </cell>
          <cell r="C118" t="str">
            <v>cum</v>
          </cell>
          <cell r="D118">
            <v>100</v>
          </cell>
          <cell r="E118">
            <v>16</v>
          </cell>
          <cell r="F118">
            <v>1600</v>
          </cell>
          <cell r="G118" t="str">
            <v>PVECC</v>
          </cell>
          <cell r="H118">
            <v>67.087980462386213</v>
          </cell>
          <cell r="I118">
            <v>67.087980462386213</v>
          </cell>
          <cell r="J118">
            <v>6708.7980462386213</v>
          </cell>
        </row>
        <row r="119">
          <cell r="A119">
            <v>1714.05</v>
          </cell>
          <cell r="B119" t="str">
            <v>Sanitary pit 0,9x0,9 lm depth max 3,5 lm</v>
          </cell>
          <cell r="C119" t="str">
            <v>cum</v>
          </cell>
          <cell r="D119">
            <v>62</v>
          </cell>
          <cell r="E119">
            <v>15</v>
          </cell>
          <cell r="F119">
            <v>930</v>
          </cell>
          <cell r="G119" t="str">
            <v>PVECC</v>
          </cell>
          <cell r="H119">
            <v>159.39463375415707</v>
          </cell>
          <cell r="I119">
            <v>159.39463375415707</v>
          </cell>
          <cell r="J119">
            <v>9882.4672927577376</v>
          </cell>
        </row>
        <row r="120">
          <cell r="A120">
            <v>1714.08</v>
          </cell>
          <cell r="B120" t="str">
            <v>Supply of cast iron cover</v>
          </cell>
          <cell r="C120" t="str">
            <v>kg</v>
          </cell>
          <cell r="D120">
            <v>27280</v>
          </cell>
          <cell r="E120">
            <v>7.0000000000000007E-2</v>
          </cell>
          <cell r="F120">
            <v>1909.6</v>
          </cell>
          <cell r="G120" t="str">
            <v>VINACCO</v>
          </cell>
          <cell r="H120">
            <v>0.68277124183006532</v>
          </cell>
          <cell r="I120">
            <v>0.68277124183006532</v>
          </cell>
          <cell r="J120">
            <v>18625.999477124184</v>
          </cell>
        </row>
        <row r="121">
          <cell r="A121">
            <v>1714.09</v>
          </cell>
          <cell r="B121" t="str">
            <v>Laying of cast-iron cover</v>
          </cell>
          <cell r="C121" t="str">
            <v>kg</v>
          </cell>
          <cell r="D121">
            <v>27280</v>
          </cell>
          <cell r="E121" t="str">
            <v xml:space="preserve">    Incl. above</v>
          </cell>
          <cell r="G121" t="str">
            <v>PVECC</v>
          </cell>
          <cell r="H121">
            <v>0.21844856156348619</v>
          </cell>
          <cell r="I121">
            <v>0.21844856156348619</v>
          </cell>
          <cell r="J121">
            <v>5959.2767594519028</v>
          </cell>
        </row>
        <row r="122">
          <cell r="A122">
            <v>1714.1</v>
          </cell>
          <cell r="B122" t="str">
            <v>Galvanized grating cover</v>
          </cell>
          <cell r="C122" t="str">
            <v>kg</v>
          </cell>
          <cell r="D122">
            <v>99324</v>
          </cell>
          <cell r="E122">
            <v>0.1</v>
          </cell>
          <cell r="F122">
            <v>9932.4</v>
          </cell>
          <cell r="G122" t="str">
            <v>VINACCO</v>
          </cell>
          <cell r="H122">
            <v>1.0371764705882351</v>
          </cell>
          <cell r="I122">
            <v>1.0371764705882351</v>
          </cell>
          <cell r="J122">
            <v>103016.51576470587</v>
          </cell>
        </row>
        <row r="123">
          <cell r="A123">
            <v>1714.12</v>
          </cell>
          <cell r="B123" t="str">
            <v>Checkered plate cover</v>
          </cell>
          <cell r="C123" t="str">
            <v>kg</v>
          </cell>
          <cell r="D123">
            <v>41461</v>
          </cell>
          <cell r="E123">
            <v>0.08</v>
          </cell>
          <cell r="F123">
            <v>3316.88</v>
          </cell>
          <cell r="G123" t="str">
            <v>VINACCO</v>
          </cell>
          <cell r="H123">
            <v>0.85239215686274517</v>
          </cell>
          <cell r="I123">
            <v>0.85239215686274517</v>
          </cell>
          <cell r="J123">
            <v>35341.031215686278</v>
          </cell>
        </row>
        <row r="124">
          <cell r="A124">
            <v>1714.14</v>
          </cell>
          <cell r="B124" t="str">
            <v>Steel frame</v>
          </cell>
          <cell r="C124" t="str">
            <v>kg</v>
          </cell>
          <cell r="D124">
            <v>4194</v>
          </cell>
          <cell r="E124">
            <v>0.15</v>
          </cell>
          <cell r="F124">
            <v>629.1</v>
          </cell>
          <cell r="G124" t="str">
            <v>VINACCO</v>
          </cell>
          <cell r="H124">
            <v>1.0371764705882351</v>
          </cell>
          <cell r="I124">
            <v>1.0371764705882351</v>
          </cell>
          <cell r="J124">
            <v>4349.9181176470584</v>
          </cell>
        </row>
        <row r="125">
          <cell r="A125">
            <v>1714.2</v>
          </cell>
          <cell r="B125" t="str">
            <v>Concrete  anchor blocks</v>
          </cell>
          <cell r="C125" t="str">
            <v>cum</v>
          </cell>
          <cell r="D125">
            <v>276</v>
          </cell>
          <cell r="E125">
            <v>2</v>
          </cell>
          <cell r="F125">
            <v>552</v>
          </cell>
          <cell r="G125" t="str">
            <v>PVECC</v>
          </cell>
          <cell r="H125">
            <v>100.97177956712251</v>
          </cell>
          <cell r="I125">
            <v>100.97177956712251</v>
          </cell>
          <cell r="J125">
            <v>27868.211160525814</v>
          </cell>
        </row>
        <row r="126">
          <cell r="A126">
            <v>1714.22</v>
          </cell>
          <cell r="B126" t="str">
            <v>Duct bank with PVC pipes</v>
          </cell>
          <cell r="C126" t="str">
            <v>cum</v>
          </cell>
          <cell r="D126">
            <v>1029</v>
          </cell>
          <cell r="E126">
            <v>1.8</v>
          </cell>
          <cell r="F126">
            <v>1852.2</v>
          </cell>
          <cell r="G126" t="str">
            <v>VINACCO - 10 %</v>
          </cell>
          <cell r="H126">
            <v>120</v>
          </cell>
          <cell r="I126">
            <v>120</v>
          </cell>
          <cell r="J126">
            <v>123480</v>
          </cell>
        </row>
        <row r="127">
          <cell r="A127">
            <v>1714.24</v>
          </cell>
          <cell r="B127" t="str">
            <v>Supply   PVC conduit  pipes dia.110 to 160 mm ( Erection already included in item 1714,22)</v>
          </cell>
          <cell r="C127" t="str">
            <v>lm</v>
          </cell>
          <cell r="D127">
            <v>20216</v>
          </cell>
          <cell r="E127">
            <v>0.3</v>
          </cell>
          <cell r="F127">
            <v>6064.8</v>
          </cell>
          <cell r="G127" t="str">
            <v>PVECC</v>
          </cell>
          <cell r="H127">
            <v>11.808358355626225</v>
          </cell>
          <cell r="I127">
            <v>11.808358355626225</v>
          </cell>
          <cell r="J127">
            <v>238717.77251733976</v>
          </cell>
        </row>
        <row r="128">
          <cell r="A128">
            <v>1714.25</v>
          </cell>
          <cell r="B128" t="str">
            <v>Red coloured lean concrete</v>
          </cell>
          <cell r="C128" t="str">
            <v>sqm</v>
          </cell>
          <cell r="D128">
            <v>7516</v>
          </cell>
          <cell r="E128">
            <v>2</v>
          </cell>
          <cell r="F128">
            <v>15032</v>
          </cell>
          <cell r="G128" t="str">
            <v>PVECC</v>
          </cell>
          <cell r="H128">
            <v>3.6650814217873791</v>
          </cell>
          <cell r="I128">
            <v>3.6650814217873791</v>
          </cell>
          <cell r="J128">
            <v>27546.751966153941</v>
          </cell>
        </row>
        <row r="129">
          <cell r="A129">
            <v>1717.03</v>
          </cell>
          <cell r="B129" t="str">
            <v>PVC water-stop: 20cm wide</v>
          </cell>
          <cell r="C129" t="str">
            <v>lm</v>
          </cell>
          <cell r="D129">
            <v>32</v>
          </cell>
          <cell r="E129">
            <v>0.8</v>
          </cell>
          <cell r="F129">
            <v>25.6</v>
          </cell>
          <cell r="G129" t="str">
            <v>VINACCO</v>
          </cell>
          <cell r="H129">
            <v>2.8277124183006537</v>
          </cell>
          <cell r="I129">
            <v>2.8277124183006537</v>
          </cell>
          <cell r="J129">
            <v>90.486797385620918</v>
          </cell>
        </row>
        <row r="130">
          <cell r="A130">
            <v>1717.04</v>
          </cell>
          <cell r="B130" t="str">
            <v>PVC water-stop: 30cm wide</v>
          </cell>
          <cell r="C130" t="str">
            <v>lm</v>
          </cell>
          <cell r="D130">
            <v>1741.8</v>
          </cell>
          <cell r="E130">
            <v>1</v>
          </cell>
          <cell r="F130">
            <v>1741.8</v>
          </cell>
          <cell r="G130" t="str">
            <v>VINACCO</v>
          </cell>
          <cell r="H130">
            <v>4.7517647058823531</v>
          </cell>
          <cell r="I130">
            <v>4.7517647058823531</v>
          </cell>
          <cell r="J130">
            <v>8276.6237647058824</v>
          </cell>
        </row>
        <row r="131">
          <cell r="A131" t="str">
            <v>1732,11A</v>
          </cell>
          <cell r="B131" t="str">
            <v>Supply and erect. precast beam  &lt; 0,15 sqm/lm of structures</v>
          </cell>
          <cell r="C131" t="str">
            <v>cum</v>
          </cell>
          <cell r="D131">
            <v>104</v>
          </cell>
          <cell r="E131">
            <v>10</v>
          </cell>
          <cell r="F131">
            <v>1040</v>
          </cell>
          <cell r="G131" t="str">
            <v>VINACCO</v>
          </cell>
          <cell r="H131">
            <v>131.74529411764706</v>
          </cell>
          <cell r="I131">
            <v>131.74529411764706</v>
          </cell>
          <cell r="J131">
            <v>13701.510588235295</v>
          </cell>
        </row>
        <row r="132">
          <cell r="A132">
            <v>1741.01</v>
          </cell>
          <cell r="B132" t="str">
            <v>Fireproofing for steel structures</v>
          </cell>
          <cell r="C132" t="str">
            <v>cum</v>
          </cell>
          <cell r="D132">
            <v>184</v>
          </cell>
          <cell r="E132">
            <v>50</v>
          </cell>
          <cell r="F132">
            <v>9200</v>
          </cell>
          <cell r="G132" t="str">
            <v>CAMPENON</v>
          </cell>
          <cell r="H132">
            <v>212.3684099333025</v>
          </cell>
          <cell r="I132">
            <v>212.3684099333025</v>
          </cell>
          <cell r="J132">
            <v>39075.787427727657</v>
          </cell>
        </row>
        <row r="133">
          <cell r="A133">
            <v>1741.04</v>
          </cell>
          <cell r="B133" t="str">
            <v>Concrete for skirt-curb</v>
          </cell>
          <cell r="C133" t="str">
            <v>cum</v>
          </cell>
          <cell r="D133">
            <v>35</v>
          </cell>
          <cell r="E133">
            <v>14</v>
          </cell>
          <cell r="F133">
            <v>490</v>
          </cell>
          <cell r="G133" t="str">
            <v>VINACCO</v>
          </cell>
          <cell r="H133">
            <v>153.45915032679738</v>
          </cell>
          <cell r="I133">
            <v>153.45915032679738</v>
          </cell>
          <cell r="J133">
            <v>5371.0702614379088</v>
          </cell>
        </row>
        <row r="134">
          <cell r="A134">
            <v>1741.06</v>
          </cell>
          <cell r="B134" t="str">
            <v>Sprayed mortar for int./ext. skirt</v>
          </cell>
          <cell r="C134" t="str">
            <v>sqm</v>
          </cell>
          <cell r="D134">
            <v>518</v>
          </cell>
          <cell r="E134">
            <v>2.5</v>
          </cell>
          <cell r="F134">
            <v>1295</v>
          </cell>
          <cell r="G134" t="str">
            <v>VINACCO</v>
          </cell>
          <cell r="H134">
            <v>13.982745098039217</v>
          </cell>
          <cell r="I134">
            <v>13.982745098039217</v>
          </cell>
          <cell r="J134">
            <v>7243.0619607843146</v>
          </cell>
        </row>
        <row r="135">
          <cell r="A135">
            <v>1741.07</v>
          </cell>
          <cell r="B135" t="str">
            <v>Sprayed mortar for vessel bott</v>
          </cell>
          <cell r="C135" t="str">
            <v>sqm</v>
          </cell>
          <cell r="D135">
            <v>54</v>
          </cell>
          <cell r="E135">
            <v>2.5</v>
          </cell>
          <cell r="F135">
            <v>135</v>
          </cell>
          <cell r="G135" t="str">
            <v>VINACCO</v>
          </cell>
          <cell r="H135">
            <v>7.3967058823529408</v>
          </cell>
          <cell r="I135">
            <v>7.3967058823529408</v>
          </cell>
          <cell r="J135">
            <v>399.42211764705883</v>
          </cell>
        </row>
        <row r="136">
          <cell r="A136">
            <v>1761.01</v>
          </cell>
          <cell r="B136" t="str">
            <v>Acid-resistant lining w. tiles</v>
          </cell>
          <cell r="C136" t="str">
            <v>sqm</v>
          </cell>
          <cell r="D136">
            <v>1105</v>
          </cell>
          <cell r="E136">
            <v>5</v>
          </cell>
          <cell r="F136">
            <v>5525</v>
          </cell>
          <cell r="G136" t="str">
            <v>VINACCO + 50%</v>
          </cell>
          <cell r="H136">
            <v>25</v>
          </cell>
          <cell r="I136">
            <v>25</v>
          </cell>
          <cell r="J136">
            <v>27625</v>
          </cell>
        </row>
        <row r="137">
          <cell r="A137">
            <v>1763.01</v>
          </cell>
          <cell r="B137" t="str">
            <v>Acid-resistant lining w. epoxy</v>
          </cell>
          <cell r="C137" t="str">
            <v>sqm</v>
          </cell>
          <cell r="D137">
            <v>419</v>
          </cell>
          <cell r="E137">
            <v>0.5</v>
          </cell>
          <cell r="F137">
            <v>209.5</v>
          </cell>
          <cell r="G137" t="str">
            <v>VINACCO X3</v>
          </cell>
          <cell r="H137">
            <v>15</v>
          </cell>
          <cell r="I137">
            <v>15</v>
          </cell>
          <cell r="J137">
            <v>6285</v>
          </cell>
        </row>
        <row r="138">
          <cell r="A138">
            <v>1799.01</v>
          </cell>
          <cell r="B138" t="str">
            <v>PVC piping diameter  1" ( See  note  "1" Technip STD - 1400 - 28 )</v>
          </cell>
          <cell r="C138" t="str">
            <v>lm</v>
          </cell>
          <cell r="D138">
            <v>210</v>
          </cell>
          <cell r="E138">
            <v>0.3</v>
          </cell>
          <cell r="F138">
            <v>63</v>
          </cell>
          <cell r="G138" t="str">
            <v>PVECC</v>
          </cell>
          <cell r="H138">
            <v>0.7888420278681445</v>
          </cell>
          <cell r="I138">
            <v>0.7888420278681445</v>
          </cell>
          <cell r="J138">
            <v>165.65682585231033</v>
          </cell>
        </row>
        <row r="139">
          <cell r="A139">
            <v>1799.02</v>
          </cell>
          <cell r="B139" t="str">
            <v>Waterproof cement additive</v>
          </cell>
          <cell r="C139" t="str">
            <v>kg</v>
          </cell>
          <cell r="D139">
            <v>34515</v>
          </cell>
          <cell r="E139">
            <v>0.01</v>
          </cell>
          <cell r="F139">
            <v>345.15</v>
          </cell>
          <cell r="G139" t="str">
            <v>CAMPENON</v>
          </cell>
          <cell r="H139">
            <v>3.6901806740966951</v>
          </cell>
          <cell r="I139">
            <v>3.6901806740966951</v>
          </cell>
          <cell r="J139">
            <v>127366.58596644743</v>
          </cell>
        </row>
        <row r="140">
          <cell r="A140">
            <v>1799.04</v>
          </cell>
          <cell r="B140" t="str">
            <v>Precast concrete covers 15 cm thick</v>
          </cell>
          <cell r="C140" t="str">
            <v>sqm</v>
          </cell>
          <cell r="D140">
            <v>3468</v>
          </cell>
          <cell r="E140">
            <v>1.3</v>
          </cell>
          <cell r="F140">
            <v>4508.3999999999996</v>
          </cell>
          <cell r="G140" t="str">
            <v>VINACCO</v>
          </cell>
          <cell r="H140">
            <v>12.532836601307189</v>
          </cell>
          <cell r="I140">
            <v>12.532836601307189</v>
          </cell>
          <cell r="J140">
            <v>43463.87733333333</v>
          </cell>
        </row>
        <row r="141">
          <cell r="A141">
            <v>1799.05</v>
          </cell>
          <cell r="B141" t="str">
            <v>Precast concrete covers 20 cm thick</v>
          </cell>
          <cell r="C141" t="str">
            <v>sqm</v>
          </cell>
          <cell r="D141">
            <v>31</v>
          </cell>
          <cell r="E141">
            <v>1.5</v>
          </cell>
          <cell r="F141">
            <v>46.5</v>
          </cell>
          <cell r="G141" t="str">
            <v>VINACCO</v>
          </cell>
          <cell r="H141">
            <v>16.054666666666666</v>
          </cell>
          <cell r="I141">
            <v>16.054666666666666</v>
          </cell>
          <cell r="J141">
            <v>497.69466666666665</v>
          </cell>
        </row>
        <row r="142">
          <cell r="A142">
            <v>1799.06</v>
          </cell>
          <cell r="B142" t="str">
            <v>Precast concrete stair steps for dykes ( See Technip STD-1400-23 3/3)</v>
          </cell>
          <cell r="C142" t="str">
            <v>lm</v>
          </cell>
          <cell r="D142">
            <v>25</v>
          </cell>
          <cell r="E142">
            <v>4.5</v>
          </cell>
          <cell r="F142">
            <v>112.5</v>
          </cell>
          <cell r="G142" t="str">
            <v>PVECC</v>
          </cell>
          <cell r="H142">
            <v>48.604804947875678</v>
          </cell>
          <cell r="I142">
            <v>48.604804947875678</v>
          </cell>
          <cell r="J142">
            <v>1215.1201236968921</v>
          </cell>
        </row>
        <row r="143">
          <cell r="A143">
            <v>1799.07</v>
          </cell>
          <cell r="B143" t="str">
            <v>As item 1714.26 ditches lining 10 cm thk</v>
          </cell>
          <cell r="C143" t="str">
            <v>sqm</v>
          </cell>
          <cell r="D143">
            <v>39275</v>
          </cell>
          <cell r="E143">
            <v>0.5</v>
          </cell>
          <cell r="F143">
            <v>19637.5</v>
          </cell>
          <cell r="G143" t="str">
            <v>CAMPENON PREVIOUS</v>
          </cell>
          <cell r="H143">
            <v>18.974835376669571</v>
          </cell>
          <cell r="I143">
            <v>18.974835376669571</v>
          </cell>
          <cell r="J143">
            <v>745236.65941869735</v>
          </cell>
        </row>
        <row r="144">
          <cell r="A144">
            <v>1799.09</v>
          </cell>
          <cell r="B144" t="str">
            <v>Non-shrinking grout 50mm Epoxy Type</v>
          </cell>
          <cell r="C144" t="str">
            <v>sqm</v>
          </cell>
          <cell r="D144">
            <v>90</v>
          </cell>
          <cell r="E144">
            <v>0.9</v>
          </cell>
          <cell r="F144">
            <v>81</v>
          </cell>
          <cell r="G144" t="str">
            <v>PVECC</v>
          </cell>
          <cell r="H144">
            <v>237.55067466909324</v>
          </cell>
          <cell r="I144">
            <v>237.55067466909324</v>
          </cell>
          <cell r="J144">
            <v>21379.560720218393</v>
          </cell>
        </row>
        <row r="145">
          <cell r="A145">
            <v>1799.1</v>
          </cell>
          <cell r="B145" t="str">
            <v>Non-shrinking grout &gt;50mm Epoxy Type</v>
          </cell>
          <cell r="C145" t="str">
            <v>cum</v>
          </cell>
          <cell r="D145">
            <v>16</v>
          </cell>
          <cell r="E145">
            <v>36</v>
          </cell>
          <cell r="F145">
            <v>576</v>
          </cell>
          <cell r="G145" t="str">
            <v>PVECC</v>
          </cell>
          <cell r="H145">
            <v>4748</v>
          </cell>
          <cell r="I145">
            <v>4748</v>
          </cell>
          <cell r="J145">
            <v>75968</v>
          </cell>
        </row>
        <row r="146">
          <cell r="A146" t="str">
            <v>1799,10A</v>
          </cell>
          <cell r="B146" t="str">
            <v>Supply and installation of steel rails</v>
          </cell>
          <cell r="C146" t="str">
            <v>kg</v>
          </cell>
          <cell r="D146">
            <v>77695.121951219509</v>
          </cell>
          <cell r="E146">
            <v>0.1</v>
          </cell>
          <cell r="F146">
            <v>7769.5121951219517</v>
          </cell>
          <cell r="G146" t="str">
            <v>VINACCO+</v>
          </cell>
          <cell r="H146">
            <v>0.73830065359477115</v>
          </cell>
          <cell r="I146">
            <v>0.73830065359477115</v>
          </cell>
          <cell r="J146">
            <v>57362.359317710812</v>
          </cell>
        </row>
        <row r="147">
          <cell r="A147">
            <v>1799.11</v>
          </cell>
          <cell r="B147" t="str">
            <v>Hydrants Basements</v>
          </cell>
          <cell r="C147" t="str">
            <v>u</v>
          </cell>
          <cell r="D147">
            <v>90</v>
          </cell>
          <cell r="E147">
            <v>3</v>
          </cell>
          <cell r="F147">
            <v>270</v>
          </cell>
          <cell r="G147" t="str">
            <v>VINACCO</v>
          </cell>
          <cell r="H147">
            <v>16.045751633986928</v>
          </cell>
          <cell r="I147">
            <v>16.045751633986928</v>
          </cell>
          <cell r="J147">
            <v>1444.1176470588234</v>
          </cell>
        </row>
        <row r="148">
          <cell r="A148">
            <v>1799.12</v>
          </cell>
          <cell r="B148" t="str">
            <v>Lance Monitor Basements</v>
          </cell>
          <cell r="C148" t="str">
            <v>u</v>
          </cell>
          <cell r="D148">
            <v>12</v>
          </cell>
          <cell r="E148">
            <v>5</v>
          </cell>
          <cell r="F148">
            <v>60</v>
          </cell>
          <cell r="G148" t="str">
            <v>VINACCO</v>
          </cell>
          <cell r="H148">
            <v>13.10437908496732</v>
          </cell>
          <cell r="I148">
            <v>13.10437908496732</v>
          </cell>
          <cell r="J148">
            <v>157.25254901960784</v>
          </cell>
        </row>
        <row r="149">
          <cell r="A149">
            <v>1799.35</v>
          </cell>
          <cell r="B149" t="str">
            <v>Galvanized steel conduit 4" for electrical duct bank</v>
          </cell>
          <cell r="C149" t="str">
            <v>lm</v>
          </cell>
          <cell r="D149">
            <v>1634</v>
          </cell>
          <cell r="E149">
            <v>0.33</v>
          </cell>
          <cell r="F149">
            <v>539.22</v>
          </cell>
          <cell r="G149" t="str">
            <v>VINACCO</v>
          </cell>
          <cell r="H149">
            <v>6.347241830065359</v>
          </cell>
          <cell r="I149">
            <v>6.347241830065359</v>
          </cell>
          <cell r="J149">
            <v>10371.393150326796</v>
          </cell>
        </row>
        <row r="150">
          <cell r="A150">
            <v>1799.41</v>
          </cell>
          <cell r="B150" t="str">
            <v>Precast concrete ditch according to ST 1400-19  sheet 3 of 3 detail 2 A</v>
          </cell>
          <cell r="C150" t="str">
            <v>lm</v>
          </cell>
          <cell r="D150">
            <v>600</v>
          </cell>
          <cell r="E150">
            <v>2</v>
          </cell>
          <cell r="F150">
            <v>1200</v>
          </cell>
          <cell r="G150" t="str">
            <v>VINACCO</v>
          </cell>
          <cell r="H150">
            <v>4.7166666666666668</v>
          </cell>
          <cell r="I150">
            <v>4.7166666666666668</v>
          </cell>
          <cell r="J150">
            <v>2830</v>
          </cell>
        </row>
        <row r="151">
          <cell r="A151">
            <v>1799.44</v>
          </cell>
          <cell r="B151" t="str">
            <v>Precast reinforced concrete curb side ( ST 1400-20 det."1")</v>
          </cell>
          <cell r="C151" t="str">
            <v>lm</v>
          </cell>
          <cell r="D151">
            <v>1501.5</v>
          </cell>
          <cell r="E151">
            <v>0.5</v>
          </cell>
          <cell r="F151">
            <v>750.75</v>
          </cell>
          <cell r="G151" t="str">
            <v>VINACCO</v>
          </cell>
          <cell r="H151">
            <v>13.071895424836601</v>
          </cell>
          <cell r="I151">
            <v>13.071895424836601</v>
          </cell>
          <cell r="J151">
            <v>19627.450980392157</v>
          </cell>
        </row>
        <row r="152">
          <cell r="A152">
            <v>1799.46</v>
          </cell>
          <cell r="B152" t="str">
            <v>Improved bond reinf.steel epoxy coated</v>
          </cell>
          <cell r="C152" t="str">
            <v>kg</v>
          </cell>
          <cell r="D152">
            <v>916296</v>
          </cell>
          <cell r="E152">
            <v>0.05</v>
          </cell>
          <cell r="F152">
            <v>45814.8</v>
          </cell>
          <cell r="G152" t="str">
            <v>VINACCO</v>
          </cell>
          <cell r="H152">
            <v>0.6250980392156863</v>
          </cell>
          <cell r="I152">
            <v>0.6250980392156863</v>
          </cell>
          <cell r="J152">
            <v>572774.83294117649</v>
          </cell>
        </row>
        <row r="153">
          <cell r="A153">
            <v>1799.48</v>
          </cell>
          <cell r="B153" t="str">
            <v>Concrete  Slab top levelling by cement mortar 2 ÷ 3 cm thick</v>
          </cell>
          <cell r="C153" t="str">
            <v>sqm</v>
          </cell>
          <cell r="D153">
            <v>1101</v>
          </cell>
          <cell r="E153">
            <v>6</v>
          </cell>
          <cell r="F153">
            <v>6606</v>
          </cell>
          <cell r="G153" t="str">
            <v>PVECC</v>
          </cell>
          <cell r="H153">
            <v>9</v>
          </cell>
          <cell r="I153">
            <v>9</v>
          </cell>
          <cell r="J153">
            <v>9909</v>
          </cell>
        </row>
        <row r="154">
          <cell r="A154">
            <v>1799.49</v>
          </cell>
          <cell r="B154" t="str">
            <v>Cellular Glass panel under bottom Tank 20 cm thick ( Two  layer )</v>
          </cell>
          <cell r="C154" t="str">
            <v>sqm</v>
          </cell>
          <cell r="D154">
            <v>2202</v>
          </cell>
          <cell r="E154">
            <v>0.3</v>
          </cell>
          <cell r="F154">
            <v>660.6</v>
          </cell>
          <cell r="G154" t="str">
            <v>PVECC</v>
          </cell>
          <cell r="H154">
            <v>38.799999999999997</v>
          </cell>
          <cell r="I154">
            <v>38.799999999999997</v>
          </cell>
          <cell r="J154">
            <v>85437.6</v>
          </cell>
        </row>
        <row r="155">
          <cell r="A155">
            <v>1799.5</v>
          </cell>
          <cell r="B155" t="str">
            <v>Aerated Concrete Ring Curb 0,5 x 0,4 type Y - TONG or similar</v>
          </cell>
          <cell r="C155" t="str">
            <v>cum</v>
          </cell>
          <cell r="D155">
            <v>43</v>
          </cell>
          <cell r="E155">
            <v>3.5</v>
          </cell>
          <cell r="F155">
            <v>150.5</v>
          </cell>
          <cell r="G155" t="str">
            <v>VINACCO+ 56 %</v>
          </cell>
          <cell r="H155">
            <v>100</v>
          </cell>
          <cell r="I155">
            <v>100</v>
          </cell>
          <cell r="J155">
            <v>4300</v>
          </cell>
        </row>
        <row r="156">
          <cell r="A156">
            <v>1799.51</v>
          </cell>
          <cell r="B156" t="str">
            <v>Pit 1,51x1,51 to 2,5x2,5  lm depth max 5,0 lm</v>
          </cell>
          <cell r="C156" t="str">
            <v>cum</v>
          </cell>
          <cell r="D156">
            <v>350</v>
          </cell>
          <cell r="E156">
            <v>16</v>
          </cell>
          <cell r="F156">
            <v>5600</v>
          </cell>
          <cell r="G156" t="str">
            <v>PVECC</v>
          </cell>
          <cell r="H156">
            <v>75.680290550549998</v>
          </cell>
          <cell r="I156">
            <v>75.680290550549998</v>
          </cell>
          <cell r="J156">
            <v>26488.1016926925</v>
          </cell>
        </row>
        <row r="157">
          <cell r="A157">
            <v>1799.52</v>
          </cell>
          <cell r="B157" t="str">
            <v>Pit 2,51x2,51 to 3,5x3,5  lm depth max 5,0  lm</v>
          </cell>
          <cell r="C157" t="str">
            <v>cum</v>
          </cell>
          <cell r="D157">
            <v>114</v>
          </cell>
          <cell r="E157">
            <v>16</v>
          </cell>
          <cell r="F157">
            <v>1824</v>
          </cell>
          <cell r="G157" t="str">
            <v>PVECC</v>
          </cell>
          <cell r="H157">
            <v>57.71896437755224</v>
          </cell>
          <cell r="I157">
            <v>57.71896437755224</v>
          </cell>
          <cell r="J157">
            <v>6579.9619390409553</v>
          </cell>
        </row>
        <row r="158">
          <cell r="A158">
            <v>1799.58</v>
          </cell>
          <cell r="B158" t="str">
            <v>Stainless steel 314 manufactured material</v>
          </cell>
          <cell r="C158" t="str">
            <v>kg</v>
          </cell>
          <cell r="D158">
            <v>978</v>
          </cell>
          <cell r="E158">
            <v>0.15</v>
          </cell>
          <cell r="F158">
            <v>146.69999999999999</v>
          </cell>
          <cell r="G158" t="str">
            <v>VINACCO</v>
          </cell>
          <cell r="H158">
            <v>2.2630718954248366</v>
          </cell>
          <cell r="I158">
            <v>2.2630718954248366</v>
          </cell>
          <cell r="J158">
            <v>2213.2843137254899</v>
          </cell>
        </row>
        <row r="159">
          <cell r="A159">
            <v>1799.62</v>
          </cell>
          <cell r="B159" t="str">
            <v>Protection paint on  elevated concrete structures epoxy resin SIKAGARD-67 or similar</v>
          </cell>
          <cell r="C159" t="str">
            <v>sqm</v>
          </cell>
          <cell r="D159">
            <v>34512.243805495498</v>
          </cell>
          <cell r="E159">
            <v>0.7</v>
          </cell>
          <cell r="F159">
            <v>24158.570663846847</v>
          </cell>
          <cell r="G159" t="str">
            <v>TECHNIP</v>
          </cell>
          <cell r="H159">
            <v>9.41</v>
          </cell>
          <cell r="I159">
            <v>9.41</v>
          </cell>
          <cell r="J159">
            <v>324760.21420971263</v>
          </cell>
        </row>
        <row r="160">
          <cell r="A160">
            <v>1799.65</v>
          </cell>
          <cell r="B160" t="str">
            <v>Found. Concrete minimum 28N/mm2 ( ASTM C-150 TYPE V sulfate resistance)</v>
          </cell>
          <cell r="C160" t="str">
            <v>cum</v>
          </cell>
          <cell r="D160">
            <v>3037</v>
          </cell>
          <cell r="E160">
            <v>2</v>
          </cell>
          <cell r="F160">
            <v>6074</v>
          </cell>
          <cell r="G160" t="str">
            <v>VINACCO +10%</v>
          </cell>
          <cell r="H160">
            <v>66</v>
          </cell>
          <cell r="I160">
            <v>66</v>
          </cell>
          <cell r="J160">
            <v>200442</v>
          </cell>
        </row>
        <row r="161">
          <cell r="A161">
            <v>1799.66</v>
          </cell>
          <cell r="B161" t="str">
            <v>Elevat. Concrete minimum 28N/mm2 ( ASTM C-150 TYPE V sulfate resistance)</v>
          </cell>
          <cell r="C161" t="str">
            <v>cum</v>
          </cell>
          <cell r="D161">
            <v>4193</v>
          </cell>
          <cell r="E161">
            <v>4</v>
          </cell>
          <cell r="F161">
            <v>16772</v>
          </cell>
          <cell r="G161" t="str">
            <v>VINACCO-16%</v>
          </cell>
          <cell r="H161">
            <v>86</v>
          </cell>
          <cell r="I161">
            <v>86</v>
          </cell>
          <cell r="J161">
            <v>360598</v>
          </cell>
        </row>
        <row r="162">
          <cell r="A162">
            <v>1799.71</v>
          </cell>
          <cell r="B162" t="str">
            <v>Concrete elevations ( type 1 ) for Prilling Tower max elevation 100 lm</v>
          </cell>
          <cell r="C162" t="str">
            <v>cum</v>
          </cell>
          <cell r="D162">
            <v>3872</v>
          </cell>
          <cell r="E162">
            <v>4</v>
          </cell>
          <cell r="F162">
            <v>15488</v>
          </cell>
          <cell r="G162" t="str">
            <v>VINACCO + 4%</v>
          </cell>
          <cell r="H162">
            <v>106</v>
          </cell>
          <cell r="I162">
            <v>106</v>
          </cell>
          <cell r="J162">
            <v>410432</v>
          </cell>
        </row>
        <row r="163">
          <cell r="A163">
            <v>1799.72</v>
          </cell>
          <cell r="B163" t="str">
            <v>Special circular  type slip formworks for Prilling Tower</v>
          </cell>
          <cell r="C163" t="str">
            <v>sqm</v>
          </cell>
          <cell r="D163">
            <v>18337</v>
          </cell>
          <cell r="E163">
            <v>0.5</v>
          </cell>
          <cell r="F163">
            <v>9168.5</v>
          </cell>
          <cell r="G163" t="str">
            <v>CAMPENON</v>
          </cell>
          <cell r="H163">
            <v>43.922150462419197</v>
          </cell>
          <cell r="I163">
            <v>43.922150462419197</v>
          </cell>
          <cell r="J163">
            <v>805400.47302938078</v>
          </cell>
        </row>
        <row r="164">
          <cell r="A164">
            <v>1799.73</v>
          </cell>
          <cell r="B164" t="str">
            <v>Fixed Aluminium Louvres  for prilling tower</v>
          </cell>
          <cell r="C164" t="str">
            <v>sqm</v>
          </cell>
          <cell r="D164">
            <v>322</v>
          </cell>
          <cell r="E164">
            <v>0.3</v>
          </cell>
          <cell r="F164">
            <v>96.6</v>
          </cell>
          <cell r="G164" t="str">
            <v>PVECC</v>
          </cell>
          <cell r="H164">
            <v>64.900000000000006</v>
          </cell>
          <cell r="I164">
            <v>64.900000000000006</v>
          </cell>
          <cell r="J164">
            <v>20897.8</v>
          </cell>
        </row>
        <row r="165">
          <cell r="A165">
            <v>1799.74</v>
          </cell>
          <cell r="B165" t="str">
            <v>Adjustable Aluminium Louvres  for prilling tower</v>
          </cell>
          <cell r="C165" t="str">
            <v>sqm</v>
          </cell>
          <cell r="D165">
            <v>184</v>
          </cell>
          <cell r="E165">
            <v>0.3</v>
          </cell>
          <cell r="F165">
            <v>55.2</v>
          </cell>
          <cell r="G165" t="str">
            <v>PVECC</v>
          </cell>
          <cell r="H165">
            <v>64.900000000000006</v>
          </cell>
          <cell r="I165">
            <v>64.900000000000006</v>
          </cell>
          <cell r="J165">
            <v>11941.6</v>
          </cell>
        </row>
        <row r="166">
          <cell r="A166">
            <v>1799.75</v>
          </cell>
          <cell r="B166" t="str">
            <v>Protection paint on  elevated concrete structures epoxy resin ( inside prilling tower )</v>
          </cell>
          <cell r="C166" t="str">
            <v>sqm</v>
          </cell>
          <cell r="D166">
            <v>9810</v>
          </cell>
          <cell r="E166">
            <v>0.5</v>
          </cell>
          <cell r="F166">
            <v>4905</v>
          </cell>
          <cell r="G166" t="str">
            <v>PVECC</v>
          </cell>
          <cell r="H166">
            <v>9.4</v>
          </cell>
          <cell r="I166">
            <v>9.4</v>
          </cell>
          <cell r="J166">
            <v>92214</v>
          </cell>
        </row>
        <row r="167">
          <cell r="A167">
            <v>2000.001</v>
          </cell>
          <cell r="B167" t="str">
            <v>Hollow-block wall 20cm thk</v>
          </cell>
          <cell r="C167" t="str">
            <v>sqm</v>
          </cell>
          <cell r="D167">
            <v>3992</v>
          </cell>
          <cell r="E167">
            <v>1.3</v>
          </cell>
          <cell r="F167">
            <v>5189.6000000000004</v>
          </cell>
          <cell r="G167" t="str">
            <v>VINACCO</v>
          </cell>
          <cell r="H167">
            <v>7.0392156862745097</v>
          </cell>
          <cell r="I167">
            <v>7.0392156862745097</v>
          </cell>
          <cell r="J167">
            <v>28100.549019607843</v>
          </cell>
        </row>
        <row r="168">
          <cell r="A168">
            <v>2000.0139999999999</v>
          </cell>
          <cell r="B168" t="str">
            <v>Concrete block rendering</v>
          </cell>
          <cell r="C168" t="str">
            <v>sqm</v>
          </cell>
          <cell r="D168">
            <v>7984</v>
          </cell>
          <cell r="E168">
            <v>0.5</v>
          </cell>
          <cell r="F168">
            <v>3992</v>
          </cell>
          <cell r="G168" t="str">
            <v>VINACCO</v>
          </cell>
          <cell r="H168">
            <v>1.4027712418300653</v>
          </cell>
          <cell r="I168">
            <v>1.4027712418300653</v>
          </cell>
          <cell r="J168">
            <v>11199.725594771242</v>
          </cell>
        </row>
        <row r="169">
          <cell r="A169">
            <v>2000.0150000000001</v>
          </cell>
          <cell r="B169" t="str">
            <v>Rough plaster</v>
          </cell>
          <cell r="C169" t="str">
            <v>sqm</v>
          </cell>
          <cell r="D169">
            <v>7984</v>
          </cell>
          <cell r="E169">
            <v>0.8</v>
          </cell>
          <cell r="F169">
            <v>6387.2</v>
          </cell>
          <cell r="G169" t="str">
            <v>VINACCO</v>
          </cell>
          <cell r="H169">
            <v>1.4027712418300653</v>
          </cell>
          <cell r="I169">
            <v>1.4027712418300653</v>
          </cell>
          <cell r="J169">
            <v>11199.725594771242</v>
          </cell>
        </row>
        <row r="170">
          <cell r="A170">
            <v>2000.029</v>
          </cell>
          <cell r="B170" t="str">
            <v>Red gres skirting board</v>
          </cell>
          <cell r="C170" t="str">
            <v>lm</v>
          </cell>
          <cell r="D170">
            <v>1996</v>
          </cell>
          <cell r="E170">
            <v>0.15</v>
          </cell>
          <cell r="F170">
            <v>299.39999999999998</v>
          </cell>
          <cell r="G170" t="str">
            <v>VINACCO</v>
          </cell>
          <cell r="H170">
            <v>2.6218954248366013</v>
          </cell>
          <cell r="I170">
            <v>2.6218954248366013</v>
          </cell>
          <cell r="J170">
            <v>5233.3032679738562</v>
          </cell>
        </row>
        <row r="171">
          <cell r="A171">
            <v>2000.047</v>
          </cell>
          <cell r="B171" t="str">
            <v>Washable acrilic paint</v>
          </cell>
          <cell r="C171" t="str">
            <v>sqm</v>
          </cell>
          <cell r="D171">
            <v>3992</v>
          </cell>
          <cell r="E171">
            <v>0.3</v>
          </cell>
          <cell r="F171">
            <v>1197.5999999999999</v>
          </cell>
          <cell r="G171" t="str">
            <v>PVECC</v>
          </cell>
          <cell r="H171">
            <v>2.7</v>
          </cell>
          <cell r="I171">
            <v>2.7</v>
          </cell>
          <cell r="J171">
            <v>10778.4</v>
          </cell>
        </row>
        <row r="172">
          <cell r="A172">
            <v>2000.078</v>
          </cell>
          <cell r="B172" t="str">
            <v>Steel manufactured material ( Gate, handrails, grating and fencing )</v>
          </cell>
          <cell r="C172" t="str">
            <v>kg</v>
          </cell>
          <cell r="D172">
            <v>13958</v>
          </cell>
          <cell r="E172">
            <v>0.15</v>
          </cell>
          <cell r="F172">
            <v>2093.6999999999998</v>
          </cell>
          <cell r="G172" t="str">
            <v>VINACCO</v>
          </cell>
          <cell r="H172">
            <v>0.73830065359477126</v>
          </cell>
          <cell r="I172">
            <v>0.73830065359477126</v>
          </cell>
          <cell r="J172">
            <v>10305.200522875817</v>
          </cell>
        </row>
        <row r="173">
          <cell r="A173">
            <v>2000.117</v>
          </cell>
          <cell r="B173" t="str">
            <v>Waterproofing,membrane(1layer)</v>
          </cell>
          <cell r="C173" t="str">
            <v>sqm</v>
          </cell>
          <cell r="D173">
            <v>1597</v>
          </cell>
          <cell r="E173">
            <v>0.3</v>
          </cell>
          <cell r="F173">
            <v>479.1</v>
          </cell>
          <cell r="G173" t="str">
            <v>PVECC</v>
          </cell>
          <cell r="H173">
            <v>5.6</v>
          </cell>
          <cell r="I173">
            <v>5.6</v>
          </cell>
          <cell r="J173">
            <v>8943.2000000000007</v>
          </cell>
        </row>
        <row r="174">
          <cell r="A174">
            <v>2000.502</v>
          </cell>
          <cell r="B174" t="str">
            <v>Electrical Substation ( N° 1 )</v>
          </cell>
          <cell r="C174" t="str">
            <v>cum</v>
          </cell>
          <cell r="D174">
            <v>3640</v>
          </cell>
          <cell r="E174">
            <v>3.5</v>
          </cell>
          <cell r="F174">
            <v>12740</v>
          </cell>
          <cell r="G174" t="str">
            <v>CAMPENON- 35%</v>
          </cell>
          <cell r="H174">
            <v>110.5</v>
          </cell>
          <cell r="I174">
            <v>110.5</v>
          </cell>
          <cell r="J174">
            <v>402220</v>
          </cell>
        </row>
        <row r="175">
          <cell r="A175">
            <v>2000.5029999999999</v>
          </cell>
          <cell r="B175" t="str">
            <v>Offices conc.&amp; mason.inside steel Bldgs.</v>
          </cell>
          <cell r="C175" t="str">
            <v>cum</v>
          </cell>
          <cell r="D175">
            <v>1225</v>
          </cell>
          <cell r="E175">
            <v>4.2</v>
          </cell>
          <cell r="F175">
            <v>5145</v>
          </cell>
          <cell r="G175" t="str">
            <v>PVECC</v>
          </cell>
          <cell r="H175">
            <v>92</v>
          </cell>
          <cell r="I175">
            <v>92</v>
          </cell>
          <cell r="J175">
            <v>112700</v>
          </cell>
        </row>
        <row r="176">
          <cell r="A176">
            <v>2000.5070000000001</v>
          </cell>
          <cell r="B176" t="str">
            <v>Administration Building</v>
          </cell>
          <cell r="C176" t="str">
            <v>cum</v>
          </cell>
          <cell r="D176">
            <v>10608</v>
          </cell>
          <cell r="E176">
            <v>3.8</v>
          </cell>
          <cell r="F176">
            <v>40310.400000000001</v>
          </cell>
          <cell r="G176" t="str">
            <v>PVECC</v>
          </cell>
          <cell r="H176">
            <v>92</v>
          </cell>
          <cell r="I176">
            <v>92</v>
          </cell>
          <cell r="J176">
            <v>975936</v>
          </cell>
        </row>
        <row r="177">
          <cell r="A177">
            <v>2000.5129999999999</v>
          </cell>
          <cell r="B177" t="str">
            <v>Main Substation ( N° 2 )</v>
          </cell>
          <cell r="C177" t="str">
            <v>cum</v>
          </cell>
          <cell r="D177">
            <v>5850</v>
          </cell>
          <cell r="E177">
            <v>3.5</v>
          </cell>
          <cell r="F177">
            <v>20475</v>
          </cell>
          <cell r="G177" t="str">
            <v>CAMPENON- 35%</v>
          </cell>
          <cell r="H177">
            <v>104.39418264840499</v>
          </cell>
          <cell r="I177">
            <v>104.39418264840499</v>
          </cell>
          <cell r="J177">
            <v>610705.96849316917</v>
          </cell>
        </row>
        <row r="178">
          <cell r="A178">
            <v>2000.518</v>
          </cell>
          <cell r="B178" t="str">
            <v>Control Room Blast Resistant type</v>
          </cell>
          <cell r="C178" t="str">
            <v>cum</v>
          </cell>
          <cell r="D178">
            <v>7200</v>
          </cell>
          <cell r="E178">
            <v>5</v>
          </cell>
          <cell r="F178">
            <v>36000</v>
          </cell>
          <cell r="G178" t="str">
            <v>campenon</v>
          </cell>
          <cell r="H178">
            <v>182.50322121299126</v>
          </cell>
          <cell r="I178">
            <v>182.50322121299126</v>
          </cell>
          <cell r="J178">
            <v>1314023.1927335372</v>
          </cell>
        </row>
        <row r="179">
          <cell r="A179">
            <v>2000.521</v>
          </cell>
          <cell r="B179" t="str">
            <v>Gate House</v>
          </cell>
          <cell r="C179" t="str">
            <v>cum</v>
          </cell>
          <cell r="D179">
            <v>262.5</v>
          </cell>
          <cell r="E179">
            <v>3.7</v>
          </cell>
          <cell r="F179">
            <v>971.25</v>
          </cell>
          <cell r="G179" t="str">
            <v>CAMPENON  first offer</v>
          </cell>
          <cell r="H179">
            <v>87.262908885980636</v>
          </cell>
          <cell r="I179">
            <v>87.262908885980636</v>
          </cell>
          <cell r="J179">
            <v>22906.513582569918</v>
          </cell>
        </row>
        <row r="180">
          <cell r="A180">
            <v>2000.5219999999999</v>
          </cell>
          <cell r="B180" t="str">
            <v>Steel Warehouse (Lsp all included)</v>
          </cell>
          <cell r="C180" t="str">
            <v>cum</v>
          </cell>
          <cell r="D180">
            <v>12600</v>
          </cell>
          <cell r="E180">
            <v>3.5</v>
          </cell>
          <cell r="F180">
            <v>44100</v>
          </cell>
          <cell r="G180" t="str">
            <v>VINACCO</v>
          </cell>
          <cell r="H180">
            <v>49.58</v>
          </cell>
          <cell r="I180">
            <v>49.58</v>
          </cell>
          <cell r="J180">
            <v>624708</v>
          </cell>
        </row>
        <row r="181">
          <cell r="A181">
            <v>2000.5260000000001</v>
          </cell>
          <cell r="B181" t="str">
            <v>Laboratory Building</v>
          </cell>
          <cell r="C181" t="str">
            <v>cum</v>
          </cell>
          <cell r="D181">
            <v>3528</v>
          </cell>
          <cell r="E181">
            <v>3.6</v>
          </cell>
          <cell r="F181">
            <v>12700.8</v>
          </cell>
          <cell r="G181" t="str">
            <v>PVECC</v>
          </cell>
          <cell r="H181">
            <v>90.4</v>
          </cell>
          <cell r="I181">
            <v>90.4</v>
          </cell>
          <cell r="J181">
            <v>318931.20000000001</v>
          </cell>
        </row>
        <row r="182">
          <cell r="A182">
            <v>2000.53</v>
          </cell>
          <cell r="B182" t="str">
            <v>Chemicals Warehouse (Lsp all included)</v>
          </cell>
          <cell r="C182" t="str">
            <v>cum</v>
          </cell>
          <cell r="D182">
            <v>12600</v>
          </cell>
          <cell r="E182">
            <v>3.5</v>
          </cell>
          <cell r="F182">
            <v>44100</v>
          </cell>
          <cell r="G182">
            <v>0</v>
          </cell>
          <cell r="H182">
            <v>48.9</v>
          </cell>
          <cell r="I182">
            <v>48.9</v>
          </cell>
          <cell r="J182">
            <v>616140</v>
          </cell>
        </row>
        <row r="183">
          <cell r="A183">
            <v>2000.5309999999999</v>
          </cell>
          <cell r="B183" t="str">
            <v>Localized Operator Cabins</v>
          </cell>
          <cell r="C183" t="str">
            <v>cum</v>
          </cell>
          <cell r="D183">
            <v>120</v>
          </cell>
          <cell r="E183">
            <v>3.7</v>
          </cell>
          <cell r="F183">
            <v>444</v>
          </cell>
          <cell r="G183">
            <v>0</v>
          </cell>
          <cell r="H183">
            <v>48.6</v>
          </cell>
          <cell r="I183">
            <v>48.6</v>
          </cell>
          <cell r="J183">
            <v>5832</v>
          </cell>
        </row>
        <row r="184">
          <cell r="A184">
            <v>2000.5319999999999</v>
          </cell>
          <cell r="B184" t="str">
            <v>Fire Station Bldg.</v>
          </cell>
          <cell r="C184" t="str">
            <v>cum</v>
          </cell>
          <cell r="D184">
            <v>3150</v>
          </cell>
          <cell r="E184">
            <v>3.7</v>
          </cell>
          <cell r="F184">
            <v>11655</v>
          </cell>
          <cell r="G184" t="str">
            <v>CAMPENON  first offer</v>
          </cell>
          <cell r="H184">
            <v>91</v>
          </cell>
          <cell r="I184">
            <v>91</v>
          </cell>
          <cell r="J184">
            <v>286650</v>
          </cell>
        </row>
        <row r="185">
          <cell r="A185">
            <v>2000.5329999999999</v>
          </cell>
          <cell r="B185" t="str">
            <v>Building  Area Substation</v>
          </cell>
          <cell r="C185" t="str">
            <v>cum</v>
          </cell>
          <cell r="D185">
            <v>390</v>
          </cell>
          <cell r="E185">
            <v>3.7</v>
          </cell>
          <cell r="F185">
            <v>1443</v>
          </cell>
          <cell r="G185" t="str">
            <v>PVECC</v>
          </cell>
          <cell r="H185">
            <v>90.4</v>
          </cell>
          <cell r="I185">
            <v>90.4</v>
          </cell>
          <cell r="J185">
            <v>35256</v>
          </cell>
        </row>
        <row r="186">
          <cell r="B186" t="str">
            <v xml:space="preserve">TOTAL </v>
          </cell>
          <cell r="D186">
            <v>10159450.22943591</v>
          </cell>
          <cell r="F186">
            <v>1652140.1923707125</v>
          </cell>
          <cell r="J186">
            <v>41812636.267528929</v>
          </cell>
        </row>
        <row r="187">
          <cell r="F187">
            <v>0</v>
          </cell>
          <cell r="J187">
            <v>0</v>
          </cell>
        </row>
        <row r="190">
          <cell r="H190" t="str">
            <v>CAMPENON</v>
          </cell>
        </row>
        <row r="191">
          <cell r="H191" t="str">
            <v>PVECC</v>
          </cell>
        </row>
        <row r="192">
          <cell r="H192" t="str">
            <v>VINACCO</v>
          </cell>
        </row>
        <row r="196">
          <cell r="B196" t="str">
            <v>OF WHICH CIVIL ONLY (PILES EXCLUDED)</v>
          </cell>
        </row>
        <row r="198">
          <cell r="B198" t="str">
            <v>OF WHICH PILES ONLY</v>
          </cell>
        </row>
        <row r="200">
          <cell r="B200" t="str">
            <v>OF WHICH BUILDINGS ONLY ( not comparable)</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CW_UP 10th"/>
      <sheetName val="6823 PS 1700 RDO"/>
      <sheetName val="TARGET"/>
      <sheetName val="Module1"/>
      <sheetName val="Module2"/>
    </sheetNames>
    <sheetDataSet>
      <sheetData sheetId="0" refreshError="1"/>
      <sheetData sheetId="1" refreshError="1">
        <row r="7">
          <cell r="C7" t="str">
            <v>CIVIL WORKS  Q.TY 23/04/2002</v>
          </cell>
          <cell r="E7" t="str">
            <v>Q.TY</v>
          </cell>
        </row>
        <row r="9">
          <cell r="B9">
            <v>1</v>
          </cell>
          <cell r="C9" t="str">
            <v>EARTH MOVING</v>
          </cell>
          <cell r="E9">
            <v>0</v>
          </cell>
        </row>
        <row r="11">
          <cell r="B11">
            <v>1440.01</v>
          </cell>
          <cell r="C11" t="str">
            <v>Soil scrubbing 15 cm thick</v>
          </cell>
          <cell r="D11" t="str">
            <v>sqm</v>
          </cell>
          <cell r="E11">
            <v>0</v>
          </cell>
        </row>
        <row r="12">
          <cell r="B12">
            <v>1440.02</v>
          </cell>
          <cell r="C12" t="str">
            <v>Soil scrub.thk var.every10cm ( item 1440,01)</v>
          </cell>
          <cell r="D12" t="str">
            <v>sqm</v>
          </cell>
          <cell r="E12">
            <v>0</v>
          </cell>
        </row>
        <row r="13">
          <cell r="B13">
            <v>1491.81</v>
          </cell>
          <cell r="C13" t="str">
            <v>Soil scrubbing 30 cm thick</v>
          </cell>
          <cell r="D13" t="str">
            <v>sqm</v>
          </cell>
          <cell r="E13">
            <v>0</v>
          </cell>
        </row>
        <row r="14">
          <cell r="B14">
            <v>1440.05</v>
          </cell>
          <cell r="C14" t="str">
            <v>Soil general excavation</v>
          </cell>
          <cell r="D14" t="str">
            <v>cum</v>
          </cell>
          <cell r="E14">
            <v>0</v>
          </cell>
        </row>
        <row r="15">
          <cell r="B15">
            <v>1491.58</v>
          </cell>
          <cell r="C15" t="str">
            <v>Extra price for external soil transport of item 1440,01</v>
          </cell>
          <cell r="D15" t="str">
            <v>cum</v>
          </cell>
          <cell r="E15">
            <v>0</v>
          </cell>
        </row>
        <row r="16">
          <cell r="B16">
            <v>1440.44</v>
          </cell>
          <cell r="C16" t="str">
            <v>Materials from excav.transport</v>
          </cell>
          <cell r="D16" t="str">
            <v>cum</v>
          </cell>
          <cell r="E16">
            <v>0</v>
          </cell>
        </row>
        <row r="17">
          <cell r="B17">
            <v>1491.13</v>
          </cell>
          <cell r="C17" t="str">
            <v>Soil improv.under found.granular matl.</v>
          </cell>
          <cell r="D17" t="str">
            <v>cum</v>
          </cell>
          <cell r="E17">
            <v>0</v>
          </cell>
        </row>
        <row r="18">
          <cell r="B18">
            <v>1491.43</v>
          </cell>
          <cell r="C18" t="str">
            <v>Soil improvement with stabilized earth materials by Contractors</v>
          </cell>
          <cell r="D18" t="str">
            <v>cum</v>
          </cell>
          <cell r="E18">
            <v>0</v>
          </cell>
        </row>
        <row r="19">
          <cell r="B19">
            <v>1440.6</v>
          </cell>
          <cell r="C19" t="str">
            <v>Gen.embankment w/matl from exc</v>
          </cell>
          <cell r="D19" t="str">
            <v>cum</v>
          </cell>
          <cell r="E19">
            <v>0</v>
          </cell>
        </row>
        <row r="20">
          <cell r="B20">
            <v>1440.61</v>
          </cell>
          <cell r="C20" t="str">
            <v>Gen.embankment w/matl by contr</v>
          </cell>
          <cell r="D20" t="str">
            <v>cum</v>
          </cell>
          <cell r="E20">
            <v>0</v>
          </cell>
        </row>
        <row r="21">
          <cell r="B21">
            <v>1491.02</v>
          </cell>
          <cell r="C21" t="str">
            <v>Exist. Binder &amp; W.course scarifying</v>
          </cell>
          <cell r="D21" t="str">
            <v>sqm</v>
          </cell>
          <cell r="E21">
            <v>0</v>
          </cell>
        </row>
        <row r="23">
          <cell r="C23" t="str">
            <v>Total Earth Moving</v>
          </cell>
          <cell r="D23" t="str">
            <v>cum</v>
          </cell>
          <cell r="E23">
            <v>0</v>
          </cell>
        </row>
        <row r="25">
          <cell r="B25">
            <v>2</v>
          </cell>
          <cell r="C25" t="str">
            <v>EARTH DYKES AND TANK BASIN AREA</v>
          </cell>
          <cell r="E25" t="str">
            <v/>
          </cell>
        </row>
        <row r="27">
          <cell r="B27">
            <v>1420.02</v>
          </cell>
          <cell r="C27" t="str">
            <v>Surface compaction 90%</v>
          </cell>
          <cell r="D27" t="str">
            <v>sqm</v>
          </cell>
          <cell r="E27">
            <v>9067.4</v>
          </cell>
        </row>
        <row r="28">
          <cell r="B28">
            <v>1420.03</v>
          </cell>
          <cell r="C28" t="str">
            <v>Surface compaction 95%</v>
          </cell>
          <cell r="D28" t="str">
            <v>sqm</v>
          </cell>
          <cell r="E28">
            <v>3817.8</v>
          </cell>
        </row>
        <row r="29">
          <cell r="B29">
            <v>1420.01</v>
          </cell>
          <cell r="C29" t="str">
            <v>Surface levelling</v>
          </cell>
          <cell r="D29" t="str">
            <v>sqm</v>
          </cell>
          <cell r="E29">
            <v>9067.4</v>
          </cell>
        </row>
        <row r="30">
          <cell r="B30">
            <v>1440.3</v>
          </cell>
          <cell r="C30" t="str">
            <v>Soil sect.exc.by mach.up to 2m</v>
          </cell>
          <cell r="D30" t="str">
            <v>cum</v>
          </cell>
          <cell r="E30">
            <v>1242.3</v>
          </cell>
        </row>
        <row r="31">
          <cell r="B31">
            <v>1440.44</v>
          </cell>
          <cell r="C31" t="str">
            <v>Materials from excav.transport</v>
          </cell>
          <cell r="D31" t="str">
            <v>cum</v>
          </cell>
          <cell r="E31">
            <v>894.9</v>
          </cell>
        </row>
        <row r="32">
          <cell r="B32">
            <v>1440.5</v>
          </cell>
          <cell r="C32" t="str">
            <v>Backfill w/ matl from exc.</v>
          </cell>
          <cell r="D32" t="str">
            <v>cum</v>
          </cell>
          <cell r="E32">
            <v>345.4</v>
          </cell>
        </row>
        <row r="33">
          <cell r="B33">
            <v>1450.03</v>
          </cell>
          <cell r="C33" t="str">
            <v>Embankment w/ matl by contr.</v>
          </cell>
          <cell r="D33" t="str">
            <v>cum</v>
          </cell>
          <cell r="E33">
            <v>572.70000000000005</v>
          </cell>
        </row>
        <row r="34">
          <cell r="B34">
            <v>1440.64</v>
          </cell>
          <cell r="C34" t="str">
            <v>Earth-dyke w/ matl type A1, A3 or A2 all included</v>
          </cell>
          <cell r="D34" t="str">
            <v>cum</v>
          </cell>
          <cell r="E34">
            <v>0</v>
          </cell>
        </row>
        <row r="35">
          <cell r="B35">
            <v>1491.8</v>
          </cell>
          <cell r="C35" t="str">
            <v xml:space="preserve">Earth-dyke w/ matl supplied by Contractors </v>
          </cell>
          <cell r="D35" t="str">
            <v>cum</v>
          </cell>
          <cell r="E35">
            <v>5693.9</v>
          </cell>
        </row>
        <row r="36">
          <cell r="B36">
            <v>1491.106</v>
          </cell>
          <cell r="C36" t="str">
            <v>Sand layer 15 cm thk on HDPE liner bottom tank basin</v>
          </cell>
          <cell r="D36" t="str">
            <v>sqm</v>
          </cell>
          <cell r="E36">
            <v>0</v>
          </cell>
        </row>
        <row r="37">
          <cell r="B37">
            <v>1420.05</v>
          </cell>
          <cell r="C37" t="str">
            <v>Crush.stone finish 10cm thk</v>
          </cell>
          <cell r="D37" t="str">
            <v>sqm</v>
          </cell>
          <cell r="E37">
            <v>0</v>
          </cell>
        </row>
        <row r="38">
          <cell r="B38">
            <v>1491.1079999999999</v>
          </cell>
          <cell r="C38" t="str">
            <v>HDPE liner 2 mm thk on soil bottom of tank basin</v>
          </cell>
          <cell r="D38" t="str">
            <v>sqm</v>
          </cell>
          <cell r="E38">
            <v>0</v>
          </cell>
        </row>
        <row r="39">
          <cell r="B39">
            <v>1491.1089999999999</v>
          </cell>
          <cell r="C39" t="str">
            <v>Dykes Finis.by concrete slab 10 cm thk.</v>
          </cell>
          <cell r="D39" t="str">
            <v>sqm</v>
          </cell>
          <cell r="E39">
            <v>4409.8</v>
          </cell>
        </row>
        <row r="40">
          <cell r="B40">
            <v>1491.41</v>
          </cell>
          <cell r="C40" t="str">
            <v xml:space="preserve">Supply &amp; Erection of Geotextile sheet </v>
          </cell>
          <cell r="D40" t="str">
            <v>sqm</v>
          </cell>
          <cell r="E40">
            <v>0</v>
          </cell>
        </row>
        <row r="41">
          <cell r="B41">
            <v>1491.116</v>
          </cell>
          <cell r="C41" t="str">
            <v>Gravel  Filter Wrapped in Geotextile as per dwg 5601-STD-CU-00004</v>
          </cell>
          <cell r="D41" t="str">
            <v>cum</v>
          </cell>
          <cell r="E41">
            <v>0</v>
          </cell>
        </row>
        <row r="42">
          <cell r="B42">
            <v>1492.33</v>
          </cell>
          <cell r="C42" t="str">
            <v>PVC pipe 25 mm sch. 40 outlet Gravel  Filter as per dwg 5601-STD-CU-00004</v>
          </cell>
          <cell r="D42" t="str">
            <v>lm</v>
          </cell>
          <cell r="E42">
            <v>0</v>
          </cell>
        </row>
        <row r="43">
          <cell r="B43">
            <v>1713.04</v>
          </cell>
          <cell r="C43" t="str">
            <v>Reinf.concrete paving thk 10cm</v>
          </cell>
          <cell r="D43" t="str">
            <v>sqm</v>
          </cell>
          <cell r="E43">
            <v>0</v>
          </cell>
        </row>
        <row r="44">
          <cell r="B44">
            <v>1713.13</v>
          </cell>
          <cell r="C44" t="str">
            <v>Cut joint ( control )</v>
          </cell>
          <cell r="D44" t="str">
            <v>lm</v>
          </cell>
          <cell r="E44">
            <v>0</v>
          </cell>
        </row>
        <row r="45">
          <cell r="B45">
            <v>1713.14</v>
          </cell>
          <cell r="C45" t="str">
            <v>Construction joint</v>
          </cell>
          <cell r="D45" t="str">
            <v>lm</v>
          </cell>
          <cell r="E45">
            <v>275.60000000000002</v>
          </cell>
        </row>
        <row r="46">
          <cell r="B46">
            <v>1713.15</v>
          </cell>
          <cell r="C46" t="str">
            <v>Isolation joint</v>
          </cell>
          <cell r="D46" t="str">
            <v>lm</v>
          </cell>
          <cell r="E46">
            <v>0</v>
          </cell>
        </row>
        <row r="47">
          <cell r="B47">
            <v>1713.16</v>
          </cell>
          <cell r="C47" t="str">
            <v>Expansion joint ( contraction )</v>
          </cell>
          <cell r="D47" t="str">
            <v>lm</v>
          </cell>
          <cell r="E47">
            <v>0</v>
          </cell>
        </row>
        <row r="48">
          <cell r="B48">
            <v>1440.85</v>
          </cell>
          <cell r="C48" t="str">
            <v>Side-walk pav. 10cm thk</v>
          </cell>
          <cell r="D48" t="str">
            <v>sqm</v>
          </cell>
          <cell r="E48">
            <v>0</v>
          </cell>
        </row>
        <row r="49">
          <cell r="B49">
            <v>1440.82</v>
          </cell>
          <cell r="C49" t="str">
            <v>Sidewalk fndn w.matl from exc.</v>
          </cell>
          <cell r="D49" t="str">
            <v>cum</v>
          </cell>
          <cell r="E49">
            <v>0</v>
          </cell>
        </row>
        <row r="50">
          <cell r="B50">
            <v>1711.02</v>
          </cell>
          <cell r="C50" t="str">
            <v>Lean concrete 10cm thk.</v>
          </cell>
          <cell r="D50" t="str">
            <v>sqm</v>
          </cell>
          <cell r="E50">
            <v>0</v>
          </cell>
        </row>
        <row r="51">
          <cell r="B51">
            <v>1710.03</v>
          </cell>
          <cell r="C51" t="str">
            <v>Welded wire mesh</v>
          </cell>
          <cell r="D51" t="str">
            <v>kg</v>
          </cell>
          <cell r="E51">
            <v>13317.5</v>
          </cell>
        </row>
        <row r="52">
          <cell r="B52">
            <v>1710.21</v>
          </cell>
          <cell r="C52" t="str">
            <v>Grout 25mm thk.</v>
          </cell>
          <cell r="D52" t="str">
            <v>sqm</v>
          </cell>
          <cell r="E52">
            <v>0</v>
          </cell>
        </row>
        <row r="53">
          <cell r="B53">
            <v>1717.03</v>
          </cell>
          <cell r="C53" t="str">
            <v>PVC water-stop: 20cm wide</v>
          </cell>
          <cell r="D53" t="str">
            <v>lm</v>
          </cell>
          <cell r="E53">
            <v>0</v>
          </cell>
        </row>
        <row r="54">
          <cell r="B54">
            <v>1714.26</v>
          </cell>
          <cell r="C54" t="str">
            <v>Earth ditch slope lining 8 cm thk conc.slab</v>
          </cell>
          <cell r="D54" t="str">
            <v>sqm</v>
          </cell>
          <cell r="E54">
            <v>0</v>
          </cell>
        </row>
        <row r="55">
          <cell r="B55">
            <v>1799.06</v>
          </cell>
          <cell r="C55" t="str">
            <v>Precast concrete stair steps for dykes ( See Technip STD-1400-23 3/3)</v>
          </cell>
          <cell r="D55" t="str">
            <v>lm</v>
          </cell>
          <cell r="E55">
            <v>21.8</v>
          </cell>
        </row>
        <row r="56">
          <cell r="B56" t="str">
            <v>1491,11A</v>
          </cell>
          <cell r="C56" t="str">
            <v>Earth-dyke w/matl by contr. all included</v>
          </cell>
          <cell r="D56" t="str">
            <v>cum</v>
          </cell>
          <cell r="E56">
            <v>0</v>
          </cell>
        </row>
        <row r="58">
          <cell r="C58" t="str">
            <v>Total Earth Dykes and Tank Basin Area</v>
          </cell>
          <cell r="D58" t="str">
            <v>cum</v>
          </cell>
          <cell r="E58">
            <v>5693.9</v>
          </cell>
        </row>
        <row r="60">
          <cell r="B60">
            <v>3</v>
          </cell>
          <cell r="C60" t="str">
            <v>TANK PADS</v>
          </cell>
          <cell r="E60" t="str">
            <v/>
          </cell>
        </row>
        <row r="62">
          <cell r="B62">
            <v>1440.3</v>
          </cell>
          <cell r="C62" t="str">
            <v>Soil sect.exc.by mach.up to 2m</v>
          </cell>
          <cell r="D62" t="str">
            <v>cum</v>
          </cell>
          <cell r="E62">
            <v>2250</v>
          </cell>
        </row>
        <row r="63">
          <cell r="B63">
            <v>1440.1</v>
          </cell>
          <cell r="C63" t="str">
            <v>Soil sect.exc.by hand up to 2m</v>
          </cell>
          <cell r="D63" t="str">
            <v>cum</v>
          </cell>
          <cell r="E63">
            <v>108</v>
          </cell>
        </row>
        <row r="64">
          <cell r="B64">
            <v>1440.05</v>
          </cell>
          <cell r="C64" t="str">
            <v>Soil general excavation</v>
          </cell>
          <cell r="D64" t="str">
            <v>cum</v>
          </cell>
          <cell r="E64">
            <v>0</v>
          </cell>
        </row>
        <row r="65">
          <cell r="B65">
            <v>1440.44</v>
          </cell>
          <cell r="C65" t="str">
            <v>Materials from excav.transport</v>
          </cell>
          <cell r="D65" t="str">
            <v>cum</v>
          </cell>
          <cell r="E65">
            <v>1779</v>
          </cell>
        </row>
        <row r="66">
          <cell r="B66">
            <v>1440.5</v>
          </cell>
          <cell r="C66" t="str">
            <v>Backfill w/ matl from exc.</v>
          </cell>
          <cell r="D66" t="str">
            <v>cum</v>
          </cell>
          <cell r="E66">
            <v>579</v>
          </cell>
        </row>
        <row r="67">
          <cell r="B67">
            <v>1440.51</v>
          </cell>
          <cell r="C67" t="str">
            <v>Backfill w/ matl by contr.</v>
          </cell>
          <cell r="D67" t="str">
            <v>cum</v>
          </cell>
          <cell r="E67">
            <v>150</v>
          </cell>
        </row>
        <row r="68">
          <cell r="B68">
            <v>1450.03</v>
          </cell>
          <cell r="C68" t="str">
            <v>Embankment w/ matl by contr.</v>
          </cell>
          <cell r="D68" t="str">
            <v>cum</v>
          </cell>
          <cell r="E68">
            <v>0</v>
          </cell>
        </row>
        <row r="69">
          <cell r="B69">
            <v>1491.13</v>
          </cell>
          <cell r="C69" t="str">
            <v>Soil improv.under found.granular matl.</v>
          </cell>
          <cell r="D69" t="str">
            <v>cum</v>
          </cell>
          <cell r="E69">
            <v>0</v>
          </cell>
        </row>
        <row r="70">
          <cell r="B70">
            <v>1713.03</v>
          </cell>
          <cell r="C70" t="str">
            <v>Polyethilene vapor barrier</v>
          </cell>
          <cell r="D70" t="str">
            <v>sqm</v>
          </cell>
          <cell r="E70">
            <v>1751</v>
          </cell>
        </row>
        <row r="71">
          <cell r="B71">
            <v>1711.07</v>
          </cell>
          <cell r="C71" t="str">
            <v>Bitumen coat for foundation</v>
          </cell>
          <cell r="D71" t="str">
            <v>sqm</v>
          </cell>
          <cell r="E71">
            <v>220</v>
          </cell>
        </row>
        <row r="72">
          <cell r="B72">
            <v>1420.03</v>
          </cell>
          <cell r="C72" t="str">
            <v>Surface compaction 95%</v>
          </cell>
          <cell r="D72" t="str">
            <v>sqm</v>
          </cell>
          <cell r="E72">
            <v>1900</v>
          </cell>
        </row>
        <row r="73">
          <cell r="B73">
            <v>1440.62</v>
          </cell>
          <cell r="C73" t="str">
            <v>Tank-pad.w/ matl from exc.</v>
          </cell>
          <cell r="D73" t="str">
            <v>cum</v>
          </cell>
          <cell r="E73">
            <v>60</v>
          </cell>
        </row>
        <row r="74">
          <cell r="B74">
            <v>1440.63</v>
          </cell>
          <cell r="C74" t="str">
            <v>Tank-pad.w/ matl by contr.</v>
          </cell>
          <cell r="D74" t="str">
            <v>cum</v>
          </cell>
          <cell r="E74">
            <v>510</v>
          </cell>
        </row>
        <row r="75">
          <cell r="B75">
            <v>1491.04</v>
          </cell>
          <cell r="C75" t="str">
            <v>Top course pad tk 10 cm w/ crushed stone</v>
          </cell>
          <cell r="D75" t="str">
            <v>cum</v>
          </cell>
          <cell r="E75">
            <v>126</v>
          </cell>
        </row>
        <row r="76">
          <cell r="B76">
            <v>1711.01</v>
          </cell>
          <cell r="C76" t="str">
            <v>Lean concrete 5cm thk.</v>
          </cell>
          <cell r="D76" t="str">
            <v>sqm</v>
          </cell>
          <cell r="E76">
            <v>1751</v>
          </cell>
        </row>
        <row r="77">
          <cell r="B77">
            <v>1711.06</v>
          </cell>
          <cell r="C77" t="str">
            <v>Concrete for foundation</v>
          </cell>
          <cell r="D77" t="str">
            <v>cum</v>
          </cell>
          <cell r="E77">
            <v>1432</v>
          </cell>
        </row>
        <row r="78">
          <cell r="B78">
            <v>1712.01</v>
          </cell>
          <cell r="C78" t="str">
            <v>Concrete elev. up to 10m</v>
          </cell>
          <cell r="D78" t="str">
            <v>cum</v>
          </cell>
          <cell r="E78">
            <v>942</v>
          </cell>
        </row>
        <row r="79">
          <cell r="B79">
            <v>1711.2</v>
          </cell>
          <cell r="C79" t="str">
            <v>Formwork foundation</v>
          </cell>
          <cell r="D79" t="str">
            <v>sqm</v>
          </cell>
          <cell r="E79">
            <v>295</v>
          </cell>
        </row>
        <row r="80">
          <cell r="B80">
            <v>1712.2</v>
          </cell>
          <cell r="C80" t="str">
            <v>Formwork elev. up to 10m</v>
          </cell>
          <cell r="D80" t="str">
            <v>sqm</v>
          </cell>
          <cell r="E80">
            <v>12940</v>
          </cell>
        </row>
        <row r="81">
          <cell r="B81">
            <v>1799.62</v>
          </cell>
          <cell r="C81" t="str">
            <v>Protection paint on  elevated concrete structures epoxy resin SIKAGARD-67 or similar</v>
          </cell>
          <cell r="D81" t="str">
            <v>sqm</v>
          </cell>
          <cell r="E81">
            <v>13133</v>
          </cell>
        </row>
        <row r="82">
          <cell r="B82">
            <v>1711.21</v>
          </cell>
          <cell r="C82" t="str">
            <v xml:space="preserve">Circular foundations formwork </v>
          </cell>
          <cell r="D82" t="str">
            <v>sqm</v>
          </cell>
          <cell r="E82">
            <v>373</v>
          </cell>
        </row>
        <row r="83">
          <cell r="B83">
            <v>1710.02</v>
          </cell>
          <cell r="C83" t="str">
            <v>Improved bond reinf.steel</v>
          </cell>
          <cell r="D83" t="str">
            <v>kg</v>
          </cell>
          <cell r="E83">
            <v>199015</v>
          </cell>
        </row>
        <row r="84">
          <cell r="B84">
            <v>1799.76</v>
          </cell>
          <cell r="C84" t="str">
            <v>Galvanized  Welded wire mesh</v>
          </cell>
          <cell r="D84" t="str">
            <v>kg</v>
          </cell>
          <cell r="E84">
            <v>0</v>
          </cell>
        </row>
        <row r="85">
          <cell r="B85">
            <v>1799.48</v>
          </cell>
          <cell r="C85" t="str">
            <v>Concrete  Slab top levelling by cement mortar 2 ÷ 3 cm thick</v>
          </cell>
          <cell r="D85" t="str">
            <v>sqm</v>
          </cell>
          <cell r="E85">
            <v>957</v>
          </cell>
        </row>
        <row r="86">
          <cell r="B86">
            <v>1799.49</v>
          </cell>
          <cell r="C86" t="str">
            <v>Cellular Glass panel under bottom Tank 20 cm thick ( Two  layer )</v>
          </cell>
          <cell r="D86" t="str">
            <v>sqm</v>
          </cell>
          <cell r="E86">
            <v>1915</v>
          </cell>
        </row>
        <row r="87">
          <cell r="B87">
            <v>1799.5</v>
          </cell>
          <cell r="C87" t="str">
            <v>Aerated Concrete Ring Curb 0,5 x 0,4 type Y - TONG or similar</v>
          </cell>
          <cell r="D87" t="str">
            <v>cum</v>
          </cell>
          <cell r="E87">
            <v>37</v>
          </cell>
        </row>
        <row r="88">
          <cell r="B88">
            <v>1710.21</v>
          </cell>
          <cell r="C88" t="str">
            <v>Grout 25mm thk.</v>
          </cell>
          <cell r="D88" t="str">
            <v>sqm</v>
          </cell>
          <cell r="E88">
            <v>0</v>
          </cell>
        </row>
        <row r="89">
          <cell r="B89">
            <v>1710.15</v>
          </cell>
          <cell r="C89" t="str">
            <v>Steel insert</v>
          </cell>
          <cell r="D89" t="str">
            <v>kg</v>
          </cell>
          <cell r="E89">
            <v>0</v>
          </cell>
        </row>
        <row r="90">
          <cell r="B90">
            <v>1710.07</v>
          </cell>
          <cell r="C90" t="str">
            <v>Anchor bolts weight up to 20Kg</v>
          </cell>
          <cell r="D90" t="str">
            <v>kg</v>
          </cell>
          <cell r="E90">
            <v>808</v>
          </cell>
        </row>
        <row r="91">
          <cell r="B91">
            <v>1799.7</v>
          </cell>
          <cell r="C91" t="str">
            <v>Pad Tank concrete  slab top slope formation by cement mortar 5 ÷ 15 cm thick</v>
          </cell>
          <cell r="D91" t="str">
            <v>cum</v>
          </cell>
          <cell r="E91">
            <v>0</v>
          </cell>
        </row>
        <row r="92">
          <cell r="B92">
            <v>1799.81</v>
          </cell>
          <cell r="C92" t="str">
            <v>Supply and erect. Galvanized steel conduit pipe dia. 3/4"</v>
          </cell>
          <cell r="D92" t="str">
            <v>lm</v>
          </cell>
          <cell r="E92">
            <v>0</v>
          </cell>
        </row>
        <row r="93">
          <cell r="B93">
            <v>1440.86</v>
          </cell>
          <cell r="C93" t="str">
            <v>Bituminous emulsion 1,5Kg/sqm</v>
          </cell>
          <cell r="D93" t="str">
            <v>sqm</v>
          </cell>
          <cell r="E93">
            <v>1350</v>
          </cell>
        </row>
        <row r="94">
          <cell r="B94">
            <v>1440.87</v>
          </cell>
          <cell r="C94" t="str">
            <v>Tank-fndn: wear-carpet, 3cmthk</v>
          </cell>
          <cell r="D94" t="str">
            <v>sqm</v>
          </cell>
          <cell r="E94">
            <v>1350</v>
          </cell>
        </row>
        <row r="95">
          <cell r="B95">
            <v>1440.88</v>
          </cell>
          <cell r="C95" t="str">
            <v>Bitumen mastic sealing</v>
          </cell>
          <cell r="D95" t="str">
            <v>lm</v>
          </cell>
          <cell r="E95">
            <v>0</v>
          </cell>
        </row>
        <row r="96">
          <cell r="B96" t="str">
            <v>1440,71A</v>
          </cell>
          <cell r="C96" t="str">
            <v>Tank pad  type reinf. conc. ring wall all included</v>
          </cell>
          <cell r="D96" t="str">
            <v>sqm</v>
          </cell>
          <cell r="E96">
            <v>0</v>
          </cell>
        </row>
        <row r="97">
          <cell r="B97" t="str">
            <v>1440,72A</v>
          </cell>
          <cell r="C97" t="str">
            <v>Tank pad  type earth w/ asphalt finishing  all included</v>
          </cell>
          <cell r="D97" t="str">
            <v>sqm</v>
          </cell>
          <cell r="E97">
            <v>0</v>
          </cell>
        </row>
        <row r="99">
          <cell r="C99" t="str">
            <v>Total Tank Pads</v>
          </cell>
          <cell r="D99" t="str">
            <v>sqm</v>
          </cell>
          <cell r="E99">
            <v>2396.3000000000002</v>
          </cell>
        </row>
        <row r="101">
          <cell r="B101">
            <v>4</v>
          </cell>
          <cell r="C101" t="str">
            <v>CONCRETE PAVINGS</v>
          </cell>
          <cell r="E101" t="str">
            <v/>
          </cell>
        </row>
        <row r="103">
          <cell r="B103">
            <v>1420.01</v>
          </cell>
          <cell r="C103" t="str">
            <v>Surface levelling</v>
          </cell>
          <cell r="D103" t="str">
            <v>sqm</v>
          </cell>
          <cell r="E103">
            <v>47077.4</v>
          </cell>
        </row>
        <row r="104">
          <cell r="B104">
            <v>1420.02</v>
          </cell>
          <cell r="C104" t="str">
            <v>Surface compaction 90%</v>
          </cell>
          <cell r="D104" t="str">
            <v>sqm</v>
          </cell>
          <cell r="E104">
            <v>47077.4</v>
          </cell>
        </row>
        <row r="105">
          <cell r="B105">
            <v>1440.3</v>
          </cell>
          <cell r="C105" t="str">
            <v>Soil sect.exc.by mach.up to 2m</v>
          </cell>
          <cell r="D105" t="str">
            <v>cum</v>
          </cell>
          <cell r="E105">
            <v>14779.2</v>
          </cell>
        </row>
        <row r="106">
          <cell r="B106">
            <v>1440.44</v>
          </cell>
          <cell r="C106" t="str">
            <v>Materials from excav.transport</v>
          </cell>
          <cell r="D106" t="str">
            <v>cum</v>
          </cell>
          <cell r="E106">
            <v>14779.2</v>
          </cell>
        </row>
        <row r="107">
          <cell r="B107">
            <v>1450.03</v>
          </cell>
          <cell r="C107" t="str">
            <v>Embankment w/ matl by contr.</v>
          </cell>
          <cell r="D107" t="str">
            <v>cum</v>
          </cell>
          <cell r="E107">
            <v>0</v>
          </cell>
        </row>
        <row r="108">
          <cell r="B108">
            <v>1713.01</v>
          </cell>
          <cell r="C108" t="str">
            <v>Floor sub-base</v>
          </cell>
          <cell r="D108" t="str">
            <v>cum</v>
          </cell>
          <cell r="E108">
            <v>11016.9</v>
          </cell>
        </row>
        <row r="109">
          <cell r="B109">
            <v>1713.03</v>
          </cell>
          <cell r="C109" t="str">
            <v>Polyethilene vapor barrier</v>
          </cell>
          <cell r="D109" t="str">
            <v>sqm</v>
          </cell>
          <cell r="E109">
            <v>47077.4</v>
          </cell>
        </row>
        <row r="110">
          <cell r="B110">
            <v>1713.04</v>
          </cell>
          <cell r="C110" t="str">
            <v>Reinf.concrete paving thk 10cm</v>
          </cell>
          <cell r="D110" t="str">
            <v>sqm</v>
          </cell>
          <cell r="E110">
            <v>12982.4</v>
          </cell>
        </row>
        <row r="111">
          <cell r="B111">
            <v>1713.05</v>
          </cell>
          <cell r="C111" t="str">
            <v>Reinf.concrete paving thk 15cm</v>
          </cell>
          <cell r="D111" t="str">
            <v>sqm</v>
          </cell>
          <cell r="E111">
            <v>30980</v>
          </cell>
        </row>
        <row r="112">
          <cell r="B112">
            <v>1713.06</v>
          </cell>
          <cell r="C112" t="str">
            <v>Reinf.concrete paving thk 20cm</v>
          </cell>
          <cell r="D112" t="str">
            <v>sqm</v>
          </cell>
          <cell r="E112">
            <v>100</v>
          </cell>
        </row>
        <row r="113">
          <cell r="B113">
            <v>1710.03</v>
          </cell>
          <cell r="C113" t="str">
            <v>Welded wire mesh</v>
          </cell>
          <cell r="D113" t="str">
            <v>kg</v>
          </cell>
          <cell r="E113">
            <v>236334.2</v>
          </cell>
        </row>
        <row r="114">
          <cell r="B114">
            <v>1440.81</v>
          </cell>
          <cell r="C114" t="str">
            <v>Sidewalk kerb</v>
          </cell>
          <cell r="D114" t="str">
            <v>lm</v>
          </cell>
          <cell r="E114">
            <v>3315</v>
          </cell>
        </row>
        <row r="115">
          <cell r="B115">
            <v>1440.82</v>
          </cell>
          <cell r="C115" t="str">
            <v>Sidewalk fndn w.matl from exc.</v>
          </cell>
          <cell r="D115" t="str">
            <v>cum</v>
          </cell>
          <cell r="E115">
            <v>603</v>
          </cell>
        </row>
        <row r="116">
          <cell r="B116">
            <v>1440.85</v>
          </cell>
          <cell r="C116" t="str">
            <v>Side-walk pav. 10cm thk</v>
          </cell>
          <cell r="D116" t="str">
            <v>sqm</v>
          </cell>
          <cell r="E116">
            <v>3015</v>
          </cell>
        </row>
        <row r="117">
          <cell r="B117">
            <v>1799.56</v>
          </cell>
          <cell r="C117" t="str">
            <v>Side-walk pav. 10cm thk top finished by tiles</v>
          </cell>
          <cell r="D117" t="str">
            <v>sqm</v>
          </cell>
          <cell r="E117">
            <v>0</v>
          </cell>
        </row>
        <row r="118">
          <cell r="B118">
            <v>1713.08</v>
          </cell>
          <cell r="C118" t="str">
            <v>Reinf.concrete curb</v>
          </cell>
          <cell r="D118" t="str">
            <v>lm</v>
          </cell>
          <cell r="E118">
            <v>3620</v>
          </cell>
        </row>
        <row r="119">
          <cell r="B119">
            <v>1713.13</v>
          </cell>
          <cell r="C119" t="str">
            <v>Cut joint ( control )</v>
          </cell>
          <cell r="D119" t="str">
            <v>lm</v>
          </cell>
          <cell r="E119">
            <v>7863.93</v>
          </cell>
        </row>
        <row r="120">
          <cell r="B120">
            <v>1713.14</v>
          </cell>
          <cell r="C120" t="str">
            <v>Construction joint</v>
          </cell>
          <cell r="D120" t="str">
            <v>lm</v>
          </cell>
          <cell r="E120">
            <v>7863.93</v>
          </cell>
        </row>
        <row r="121">
          <cell r="B121">
            <v>1713.15</v>
          </cell>
          <cell r="C121" t="str">
            <v>Isolation joint</v>
          </cell>
          <cell r="D121" t="str">
            <v>lm</v>
          </cell>
          <cell r="E121">
            <v>4709.7</v>
          </cell>
        </row>
        <row r="122">
          <cell r="B122">
            <v>1713.16</v>
          </cell>
          <cell r="C122" t="str">
            <v>Expansion joint ( contraction )</v>
          </cell>
          <cell r="D122" t="str">
            <v>lm</v>
          </cell>
          <cell r="E122">
            <v>7863.93</v>
          </cell>
        </row>
        <row r="123">
          <cell r="B123">
            <v>1761.01</v>
          </cell>
          <cell r="C123" t="str">
            <v>Acid-resistant lining w. tiles</v>
          </cell>
          <cell r="D123" t="str">
            <v>sqm</v>
          </cell>
          <cell r="E123">
            <v>150</v>
          </cell>
        </row>
        <row r="124">
          <cell r="B124">
            <v>1763.01</v>
          </cell>
          <cell r="C124" t="str">
            <v>Acid-resistant lining w. epoxy</v>
          </cell>
          <cell r="D124" t="str">
            <v>sqm</v>
          </cell>
          <cell r="E124">
            <v>0</v>
          </cell>
        </row>
        <row r="125">
          <cell r="B125">
            <v>1713.09</v>
          </cell>
          <cell r="C125" t="str">
            <v>Hardener on paving (dust)</v>
          </cell>
          <cell r="D125" t="str">
            <v>sqm</v>
          </cell>
          <cell r="E125">
            <v>0</v>
          </cell>
        </row>
        <row r="126">
          <cell r="B126">
            <v>1799.97</v>
          </cell>
          <cell r="C126" t="str">
            <v>Reinf.concrete paving light type all included</v>
          </cell>
          <cell r="D126" t="str">
            <v>sqm</v>
          </cell>
          <cell r="E126">
            <v>0</v>
          </cell>
        </row>
        <row r="127">
          <cell r="B127">
            <v>1799.99</v>
          </cell>
          <cell r="C127" t="str">
            <v>Reinf.concrete paving heavy type all included</v>
          </cell>
          <cell r="D127" t="str">
            <v>sqm</v>
          </cell>
          <cell r="E127">
            <v>0</v>
          </cell>
        </row>
        <row r="129">
          <cell r="C129" t="str">
            <v>Total Concrete Pavings</v>
          </cell>
          <cell r="D129" t="str">
            <v>sqm</v>
          </cell>
          <cell r="E129">
            <v>47077.4</v>
          </cell>
        </row>
        <row r="131">
          <cell r="B131">
            <v>5</v>
          </cell>
          <cell r="C131" t="str">
            <v>SOIL  FINISHING</v>
          </cell>
          <cell r="E131" t="str">
            <v/>
          </cell>
        </row>
        <row r="133">
          <cell r="B133">
            <v>1420.01</v>
          </cell>
          <cell r="C133" t="str">
            <v>Surface levelling</v>
          </cell>
          <cell r="D133" t="str">
            <v>sqm</v>
          </cell>
          <cell r="E133">
            <v>131624.5</v>
          </cell>
        </row>
        <row r="134">
          <cell r="B134">
            <v>1420.02</v>
          </cell>
          <cell r="C134" t="str">
            <v>Surface compaction 90%</v>
          </cell>
          <cell r="D134" t="str">
            <v>sqm</v>
          </cell>
          <cell r="E134">
            <v>131624.5</v>
          </cell>
        </row>
        <row r="135">
          <cell r="B135">
            <v>1420.06</v>
          </cell>
          <cell r="C135" t="str">
            <v>Vegetal soil surface lining</v>
          </cell>
          <cell r="D135" t="str">
            <v>cum</v>
          </cell>
          <cell r="E135">
            <v>1232.375</v>
          </cell>
        </row>
        <row r="136">
          <cell r="B136">
            <v>1440.3</v>
          </cell>
          <cell r="C136" t="str">
            <v>Soil sect.exc.by mach.up to 2m</v>
          </cell>
          <cell r="D136" t="str">
            <v>cum</v>
          </cell>
          <cell r="E136">
            <v>1232.375</v>
          </cell>
        </row>
        <row r="137">
          <cell r="B137">
            <v>1440.44</v>
          </cell>
          <cell r="C137" t="str">
            <v>Materials from excav.transport</v>
          </cell>
          <cell r="D137" t="str">
            <v>cum</v>
          </cell>
          <cell r="E137">
            <v>1232.375</v>
          </cell>
        </row>
        <row r="138">
          <cell r="B138">
            <v>1450.08</v>
          </cell>
          <cell r="C138" t="str">
            <v>Base-course w/ matl by contr.</v>
          </cell>
          <cell r="D138" t="str">
            <v>cum</v>
          </cell>
          <cell r="E138">
            <v>0</v>
          </cell>
        </row>
        <row r="139">
          <cell r="B139">
            <v>1450.12</v>
          </cell>
          <cell r="C139" t="str">
            <v>Bituminous emulsion 1,0Kg/sqm</v>
          </cell>
          <cell r="D139" t="str">
            <v>sqm</v>
          </cell>
          <cell r="E139">
            <v>0</v>
          </cell>
        </row>
        <row r="140">
          <cell r="B140">
            <v>1450.13</v>
          </cell>
          <cell r="C140" t="str">
            <v>Wearing course 3cm thk.</v>
          </cell>
          <cell r="D140" t="str">
            <v>sqm</v>
          </cell>
          <cell r="E140">
            <v>0</v>
          </cell>
        </row>
        <row r="141">
          <cell r="B141">
            <v>1450.14</v>
          </cell>
          <cell r="C141" t="str">
            <v>Wearing course thk. var.: 1cm</v>
          </cell>
          <cell r="D141" t="str">
            <v>sqm</v>
          </cell>
          <cell r="E141">
            <v>0</v>
          </cell>
        </row>
        <row r="142">
          <cell r="B142">
            <v>1491.78</v>
          </cell>
          <cell r="C142" t="str">
            <v>Green area finishing including irrrigation system eqpt.</v>
          </cell>
          <cell r="D142" t="str">
            <v>sqm</v>
          </cell>
          <cell r="E142">
            <v>4929.5</v>
          </cell>
        </row>
        <row r="143">
          <cell r="B143">
            <v>1420.05</v>
          </cell>
          <cell r="C143" t="str">
            <v>Crush.stone finish 10cm thk</v>
          </cell>
          <cell r="D143" t="str">
            <v>sqm</v>
          </cell>
          <cell r="E143">
            <v>16845</v>
          </cell>
        </row>
        <row r="145">
          <cell r="C145" t="str">
            <v>Total Soil Finishing</v>
          </cell>
          <cell r="D145" t="str">
            <v>sqm</v>
          </cell>
          <cell r="E145">
            <v>131624.5</v>
          </cell>
        </row>
        <row r="147">
          <cell r="B147">
            <v>6</v>
          </cell>
          <cell r="C147" t="str">
            <v>ROADS &amp; YARDS</v>
          </cell>
          <cell r="E147" t="str">
            <v/>
          </cell>
        </row>
        <row r="149">
          <cell r="B149">
            <v>1440.3</v>
          </cell>
          <cell r="C149" t="str">
            <v>Soil sect.exc.by mach.up to 2m</v>
          </cell>
          <cell r="D149" t="str">
            <v>cum</v>
          </cell>
          <cell r="E149">
            <v>28334.6</v>
          </cell>
        </row>
        <row r="150">
          <cell r="B150">
            <v>1440.1</v>
          </cell>
          <cell r="C150" t="str">
            <v>Soil sect.exc.by hand up to 2m</v>
          </cell>
          <cell r="D150" t="str">
            <v>cum</v>
          </cell>
          <cell r="E150">
            <v>0</v>
          </cell>
        </row>
        <row r="151">
          <cell r="B151">
            <v>1491.1</v>
          </cell>
          <cell r="C151" t="str">
            <v>Excav. for earth ditches formation</v>
          </cell>
          <cell r="D151" t="str">
            <v>cum</v>
          </cell>
          <cell r="E151">
            <v>0</v>
          </cell>
        </row>
        <row r="152">
          <cell r="B152">
            <v>1440.44</v>
          </cell>
          <cell r="C152" t="str">
            <v>Materials from excav.transport</v>
          </cell>
          <cell r="D152" t="str">
            <v>cum</v>
          </cell>
          <cell r="E152">
            <v>28334.6</v>
          </cell>
        </row>
        <row r="153">
          <cell r="B153">
            <v>1440.5</v>
          </cell>
          <cell r="C153" t="str">
            <v>Backfill w/ matl from exc.</v>
          </cell>
          <cell r="D153" t="str">
            <v>cum</v>
          </cell>
          <cell r="E153">
            <v>0</v>
          </cell>
        </row>
        <row r="154">
          <cell r="B154">
            <v>1420.01</v>
          </cell>
          <cell r="C154" t="str">
            <v>Surface levelling</v>
          </cell>
          <cell r="D154" t="str">
            <v>sqm</v>
          </cell>
          <cell r="E154">
            <v>67463.3</v>
          </cell>
        </row>
        <row r="155">
          <cell r="B155">
            <v>1420.03</v>
          </cell>
          <cell r="C155" t="str">
            <v>Surface compaction 95%</v>
          </cell>
          <cell r="D155" t="str">
            <v>sqm</v>
          </cell>
          <cell r="E155">
            <v>67463.3</v>
          </cell>
        </row>
        <row r="156">
          <cell r="B156">
            <v>1450.04</v>
          </cell>
          <cell r="C156" t="str">
            <v>Road fndn.w.matl from exc.</v>
          </cell>
          <cell r="D156" t="str">
            <v>cum</v>
          </cell>
          <cell r="E156">
            <v>0</v>
          </cell>
        </row>
        <row r="157">
          <cell r="B157">
            <v>1450.05</v>
          </cell>
          <cell r="C157" t="str">
            <v>Road fndn.w.matl by contr.</v>
          </cell>
          <cell r="D157" t="str">
            <v>cum</v>
          </cell>
          <cell r="E157">
            <v>0</v>
          </cell>
        </row>
        <row r="158">
          <cell r="B158">
            <v>1450.08</v>
          </cell>
          <cell r="C158" t="str">
            <v>Base-course w/ matl by contr.</v>
          </cell>
          <cell r="D158" t="str">
            <v>cum</v>
          </cell>
          <cell r="E158">
            <v>24239.3</v>
          </cell>
        </row>
        <row r="159">
          <cell r="B159">
            <v>1711.01</v>
          </cell>
          <cell r="C159" t="str">
            <v>Lean concrete 5cm thk.</v>
          </cell>
          <cell r="D159" t="str">
            <v>sqm</v>
          </cell>
          <cell r="E159">
            <v>0</v>
          </cell>
        </row>
        <row r="160">
          <cell r="B160">
            <v>1713.06</v>
          </cell>
          <cell r="C160" t="str">
            <v>Reinf.concrete paving thk 20cm</v>
          </cell>
          <cell r="D160" t="str">
            <v>sqm</v>
          </cell>
          <cell r="E160">
            <v>0</v>
          </cell>
        </row>
        <row r="161">
          <cell r="B161">
            <v>1713.13</v>
          </cell>
          <cell r="C161" t="str">
            <v>Cut joint ( control )</v>
          </cell>
          <cell r="D161" t="str">
            <v>lm</v>
          </cell>
          <cell r="E161">
            <v>0</v>
          </cell>
        </row>
        <row r="162">
          <cell r="B162">
            <v>1713.14</v>
          </cell>
          <cell r="C162" t="str">
            <v>Construction joint</v>
          </cell>
          <cell r="D162" t="str">
            <v>lm</v>
          </cell>
          <cell r="E162">
            <v>0</v>
          </cell>
        </row>
        <row r="163">
          <cell r="B163">
            <v>1713.15</v>
          </cell>
          <cell r="C163" t="str">
            <v>Isolation joint</v>
          </cell>
          <cell r="D163" t="str">
            <v>lm</v>
          </cell>
          <cell r="E163">
            <v>0</v>
          </cell>
        </row>
        <row r="164">
          <cell r="B164">
            <v>1713.16</v>
          </cell>
          <cell r="C164" t="str">
            <v>Expansion joint ( contraction )</v>
          </cell>
          <cell r="D164" t="str">
            <v>lm</v>
          </cell>
          <cell r="E164">
            <v>0</v>
          </cell>
        </row>
        <row r="165">
          <cell r="B165">
            <v>1710.03</v>
          </cell>
          <cell r="C165" t="str">
            <v>Welded wire mesh</v>
          </cell>
          <cell r="D165" t="str">
            <v>kg</v>
          </cell>
          <cell r="E165">
            <v>0</v>
          </cell>
        </row>
        <row r="166">
          <cell r="B166">
            <v>1450.09</v>
          </cell>
          <cell r="C166" t="str">
            <v>Bituminous emulsion 1,5Kg/sqm</v>
          </cell>
          <cell r="D166" t="str">
            <v>sqm</v>
          </cell>
          <cell r="E166">
            <v>67463.3</v>
          </cell>
        </row>
        <row r="167">
          <cell r="B167">
            <v>1450.1</v>
          </cell>
          <cell r="C167" t="str">
            <v>Binder 7cm thk.</v>
          </cell>
          <cell r="D167" t="str">
            <v>sqm</v>
          </cell>
          <cell r="E167">
            <v>58504.3</v>
          </cell>
        </row>
        <row r="168">
          <cell r="B168">
            <v>1450.12</v>
          </cell>
          <cell r="C168" t="str">
            <v>Bituminous emulsion 1,0Kg/sqm</v>
          </cell>
          <cell r="D168" t="str">
            <v>sqm</v>
          </cell>
          <cell r="E168">
            <v>67463.3</v>
          </cell>
        </row>
        <row r="169">
          <cell r="B169">
            <v>1450.13</v>
          </cell>
          <cell r="C169" t="str">
            <v>Wearing course 3cm thk.</v>
          </cell>
          <cell r="D169" t="str">
            <v>sqm</v>
          </cell>
          <cell r="E169">
            <v>67463.3</v>
          </cell>
        </row>
        <row r="170">
          <cell r="B170">
            <v>1714.26</v>
          </cell>
          <cell r="C170" t="str">
            <v>Earth ditch slope lining 8 cm thk conc.slab</v>
          </cell>
          <cell r="D170" t="str">
            <v>sqm</v>
          </cell>
          <cell r="E170">
            <v>0</v>
          </cell>
        </row>
        <row r="171">
          <cell r="B171">
            <v>1799.07</v>
          </cell>
          <cell r="C171" t="str">
            <v>As item 1714.26 ditches lining 10 cm thk</v>
          </cell>
          <cell r="D171" t="str">
            <v>sqm</v>
          </cell>
          <cell r="E171">
            <v>0</v>
          </cell>
        </row>
        <row r="172">
          <cell r="B172">
            <v>1799.41</v>
          </cell>
          <cell r="C172" t="str">
            <v>Precast concrete ditch according to ST 1400-19  sheet 3 of 3 detail 2 A</v>
          </cell>
          <cell r="D172" t="str">
            <v>lm</v>
          </cell>
          <cell r="E172">
            <v>600</v>
          </cell>
        </row>
        <row r="173">
          <cell r="B173">
            <v>1799.44</v>
          </cell>
          <cell r="C173" t="str">
            <v>Precast reinforced concrete curb side ( ST 1400-20 det."1")</v>
          </cell>
          <cell r="D173" t="str">
            <v>lm</v>
          </cell>
          <cell r="E173">
            <v>1501.5</v>
          </cell>
        </row>
        <row r="174">
          <cell r="B174">
            <v>1491.84</v>
          </cell>
          <cell r="C174" t="str">
            <v>Asphalt finish.for shoulders type heavy</v>
          </cell>
          <cell r="D174" t="str">
            <v>sqm</v>
          </cell>
          <cell r="E174">
            <v>8959</v>
          </cell>
        </row>
        <row r="175">
          <cell r="B175">
            <v>1491.85</v>
          </cell>
          <cell r="C175" t="str">
            <v>Asphalt finish.for shoulders type light</v>
          </cell>
          <cell r="D175" t="str">
            <v>sqm</v>
          </cell>
          <cell r="E175">
            <v>0</v>
          </cell>
        </row>
        <row r="176">
          <cell r="B176">
            <v>1491.86</v>
          </cell>
          <cell r="C176" t="str">
            <v>Patrol Roads</v>
          </cell>
          <cell r="D176" t="str">
            <v>sqm</v>
          </cell>
          <cell r="E176">
            <v>0</v>
          </cell>
        </row>
        <row r="177">
          <cell r="B177">
            <v>1491.02</v>
          </cell>
          <cell r="C177" t="str">
            <v>Exist. Binder &amp; W.course scarifying</v>
          </cell>
          <cell r="D177" t="str">
            <v>sqm</v>
          </cell>
          <cell r="E177">
            <v>0</v>
          </cell>
        </row>
        <row r="178">
          <cell r="B178">
            <v>1491.03</v>
          </cell>
          <cell r="C178" t="str">
            <v>Demol.&amp; Reinst. exist. roads fnds.</v>
          </cell>
          <cell r="D178" t="str">
            <v>cum</v>
          </cell>
          <cell r="E178">
            <v>0</v>
          </cell>
        </row>
        <row r="179">
          <cell r="B179">
            <v>1450.15</v>
          </cell>
          <cell r="C179" t="str">
            <v>Reinst.of binder &amp; wear.course</v>
          </cell>
          <cell r="D179" t="str">
            <v>sqm</v>
          </cell>
          <cell r="E179">
            <v>0</v>
          </cell>
        </row>
        <row r="180">
          <cell r="B180" t="str">
            <v>1450,01A</v>
          </cell>
          <cell r="C180" t="str">
            <v xml:space="preserve">Roads and Yards fndn, base, binder, wear. and shoulders all included </v>
          </cell>
          <cell r="D180" t="str">
            <v>sqm</v>
          </cell>
          <cell r="E180">
            <v>0</v>
          </cell>
        </row>
        <row r="182">
          <cell r="C182" t="str">
            <v>Total  Roads &amp; Yards</v>
          </cell>
          <cell r="D182" t="str">
            <v>sqm</v>
          </cell>
          <cell r="E182">
            <v>58504.3</v>
          </cell>
        </row>
        <row r="184">
          <cell r="B184">
            <v>7</v>
          </cell>
          <cell r="C184" t="str">
            <v>FENCING &amp; GATES</v>
          </cell>
          <cell r="E184" t="str">
            <v/>
          </cell>
        </row>
        <row r="186">
          <cell r="B186">
            <v>1420.07</v>
          </cell>
          <cell r="C186" t="str">
            <v>Transformers galvanized fence</v>
          </cell>
          <cell r="D186" t="str">
            <v>lm</v>
          </cell>
          <cell r="E186">
            <v>113</v>
          </cell>
        </row>
        <row r="187">
          <cell r="B187">
            <v>1420.08</v>
          </cell>
          <cell r="C187" t="str">
            <v>Property galvanized fence</v>
          </cell>
          <cell r="D187" t="str">
            <v>lm</v>
          </cell>
          <cell r="E187">
            <v>1885</v>
          </cell>
        </row>
        <row r="188">
          <cell r="B188">
            <v>1420.09</v>
          </cell>
          <cell r="C188" t="str">
            <v>Property  precast reinf. concrete fence</v>
          </cell>
          <cell r="D188" t="str">
            <v>lm</v>
          </cell>
          <cell r="E188">
            <v>0</v>
          </cell>
        </row>
        <row r="189">
          <cell r="B189">
            <v>1420.1</v>
          </cell>
          <cell r="C189" t="str">
            <v>Galvanized steel gate</v>
          </cell>
          <cell r="D189" t="str">
            <v>u</v>
          </cell>
          <cell r="E189">
            <v>2</v>
          </cell>
        </row>
        <row r="190">
          <cell r="B190">
            <v>1420.11</v>
          </cell>
          <cell r="C190" t="str">
            <v>Pedestrian gate</v>
          </cell>
          <cell r="D190" t="str">
            <v>u</v>
          </cell>
          <cell r="E190">
            <v>2</v>
          </cell>
        </row>
        <row r="191">
          <cell r="B191">
            <v>1420.12</v>
          </cell>
          <cell r="C191" t="str">
            <v>Motorized barrier</v>
          </cell>
          <cell r="D191" t="str">
            <v>u</v>
          </cell>
          <cell r="E191">
            <v>1</v>
          </cell>
        </row>
        <row r="192">
          <cell r="C192">
            <v>0</v>
          </cell>
          <cell r="D192">
            <v>0</v>
          </cell>
          <cell r="E192">
            <v>0</v>
          </cell>
        </row>
        <row r="194">
          <cell r="C194" t="str">
            <v>Total  Fencing &amp; Gates</v>
          </cell>
          <cell r="D194" t="str">
            <v>lm</v>
          </cell>
          <cell r="E194">
            <v>1998</v>
          </cell>
        </row>
        <row r="196">
          <cell r="B196">
            <v>8</v>
          </cell>
          <cell r="C196" t="str">
            <v>PILING</v>
          </cell>
          <cell r="E196" t="str">
            <v/>
          </cell>
        </row>
        <row r="198">
          <cell r="B198">
            <v>1430.05</v>
          </cell>
          <cell r="C198" t="str">
            <v>Drilled conc. piles cast in situ 60 ton</v>
          </cell>
          <cell r="D198" t="str">
            <v>lm</v>
          </cell>
          <cell r="E198">
            <v>0</v>
          </cell>
        </row>
        <row r="199">
          <cell r="B199">
            <v>1430.25</v>
          </cell>
          <cell r="C199" t="str">
            <v>Supply and install. of hollow circular  prestressed precast concrete piles diam. 35 cm H=20 ( 60 tons )</v>
          </cell>
          <cell r="D199" t="str">
            <v>lm</v>
          </cell>
          <cell r="E199">
            <v>0</v>
          </cell>
        </row>
        <row r="200">
          <cell r="B200">
            <v>1430.26</v>
          </cell>
          <cell r="C200" t="str">
            <v>Supply and install. of hollow circular  prestressed precast concrete piles diam. 40 cm H=20 ( 80 tons )</v>
          </cell>
          <cell r="D200" t="str">
            <v>lm</v>
          </cell>
          <cell r="E200">
            <v>0</v>
          </cell>
        </row>
        <row r="201">
          <cell r="B201">
            <v>1430.27</v>
          </cell>
          <cell r="C201" t="str">
            <v>Supply and install. of hollow circular  prestressed precast concrete piles diam. 50 cm H=20 ( 125 tons )</v>
          </cell>
          <cell r="D201" t="str">
            <v>lm</v>
          </cell>
          <cell r="E201">
            <v>0</v>
          </cell>
        </row>
        <row r="202">
          <cell r="B202">
            <v>1430.28</v>
          </cell>
          <cell r="C202" t="str">
            <v>Supply and install. of hollow circular  prestressed precast concrete piles diam. 60 cm H=40 ( 125 tons )</v>
          </cell>
          <cell r="D202" t="str">
            <v>lm</v>
          </cell>
          <cell r="E202">
            <v>215640</v>
          </cell>
        </row>
        <row r="203">
          <cell r="B203">
            <v>1430.29</v>
          </cell>
          <cell r="C203" t="str">
            <v>Supply and install. of hollow circular  prestressed precast concrete piles diam. 80 cm H=40 ( 165 tons )</v>
          </cell>
          <cell r="D203" t="str">
            <v>lm</v>
          </cell>
          <cell r="E203">
            <v>14880</v>
          </cell>
        </row>
        <row r="204">
          <cell r="B204">
            <v>1430.3</v>
          </cell>
          <cell r="C204" t="str">
            <v>Integrety Test  by sonic method  for prestressed/precast  concrete piles</v>
          </cell>
          <cell r="D204" t="str">
            <v>u</v>
          </cell>
          <cell r="E204">
            <v>2882</v>
          </cell>
        </row>
        <row r="205">
          <cell r="B205">
            <v>1430.31</v>
          </cell>
          <cell r="C205" t="str">
            <v>Proof load compression test on working piles  ( 1,5 working load )</v>
          </cell>
          <cell r="D205" t="str">
            <v>u</v>
          </cell>
          <cell r="E205">
            <v>85.05</v>
          </cell>
        </row>
        <row r="206">
          <cell r="B206">
            <v>1430.32</v>
          </cell>
          <cell r="C206" t="str">
            <v>Preliminary compression test</v>
          </cell>
          <cell r="D206" t="str">
            <v>u</v>
          </cell>
          <cell r="E206">
            <v>2</v>
          </cell>
        </row>
        <row r="207">
          <cell r="B207">
            <v>1430.33</v>
          </cell>
          <cell r="C207" t="str">
            <v>Lateral load piles test</v>
          </cell>
          <cell r="D207" t="str">
            <v>u</v>
          </cell>
          <cell r="E207">
            <v>2</v>
          </cell>
        </row>
        <row r="208">
          <cell r="B208">
            <v>1430.04</v>
          </cell>
          <cell r="C208" t="str">
            <v>Tension test</v>
          </cell>
          <cell r="D208" t="str">
            <v>u.</v>
          </cell>
          <cell r="E208">
            <v>4</v>
          </cell>
        </row>
        <row r="210">
          <cell r="C210" t="str">
            <v>Total  Piling</v>
          </cell>
          <cell r="D210" t="str">
            <v>lm</v>
          </cell>
          <cell r="E210">
            <v>230520</v>
          </cell>
        </row>
        <row r="212">
          <cell r="B212">
            <v>9</v>
          </cell>
          <cell r="C212" t="str">
            <v>FOUNDATIONS CONCRETE</v>
          </cell>
          <cell r="E212" t="str">
            <v/>
          </cell>
        </row>
        <row r="214">
          <cell r="B214">
            <v>1440.3</v>
          </cell>
          <cell r="C214" t="str">
            <v>Soil sect.exc.by mach.up to 2m</v>
          </cell>
          <cell r="D214" t="str">
            <v>cum</v>
          </cell>
          <cell r="E214">
            <v>45645.071339832335</v>
          </cell>
        </row>
        <row r="215">
          <cell r="B215">
            <v>1440.31</v>
          </cell>
          <cell r="C215" t="str">
            <v>Sect.exc.mach.from 2to4m depth</v>
          </cell>
          <cell r="D215" t="str">
            <v>cum</v>
          </cell>
          <cell r="E215">
            <v>3900.013497206704</v>
          </cell>
        </row>
        <row r="216">
          <cell r="B216">
            <v>1440.1</v>
          </cell>
          <cell r="C216" t="str">
            <v>Soil sect.exc.by hand up to 2m</v>
          </cell>
          <cell r="D216" t="str">
            <v>cum</v>
          </cell>
          <cell r="E216">
            <v>5237.0765453622244</v>
          </cell>
        </row>
        <row r="217">
          <cell r="B217">
            <v>1440.11</v>
          </cell>
          <cell r="C217" t="str">
            <v>Sect.exc.hand from 2to4m depth</v>
          </cell>
          <cell r="D217" t="str">
            <v>cum</v>
          </cell>
          <cell r="E217">
            <v>493.57848044692736</v>
          </cell>
        </row>
        <row r="218">
          <cell r="B218">
            <v>1713.03</v>
          </cell>
          <cell r="C218" t="str">
            <v>Polyethilene vapor barrier</v>
          </cell>
          <cell r="D218" t="str">
            <v>sqm</v>
          </cell>
          <cell r="E218">
            <v>15672.372366999836</v>
          </cell>
        </row>
        <row r="219">
          <cell r="B219">
            <v>1711.07</v>
          </cell>
          <cell r="C219" t="str">
            <v>Bitumen coat for foundation</v>
          </cell>
          <cell r="D219" t="str">
            <v>sqm</v>
          </cell>
          <cell r="E219">
            <v>28910.822954050469</v>
          </cell>
        </row>
        <row r="220">
          <cell r="B220">
            <v>1440.44</v>
          </cell>
          <cell r="C220" t="str">
            <v>Materials from excav.transport</v>
          </cell>
          <cell r="D220" t="str">
            <v>cum</v>
          </cell>
          <cell r="E220">
            <v>14150.083826481634</v>
          </cell>
        </row>
        <row r="221">
          <cell r="B221">
            <v>1440.51</v>
          </cell>
          <cell r="C221" t="str">
            <v>Backfill w/ matl by contr.</v>
          </cell>
          <cell r="D221" t="str">
            <v>cum</v>
          </cell>
          <cell r="E221">
            <v>0</v>
          </cell>
        </row>
        <row r="222">
          <cell r="B222">
            <v>1440.5</v>
          </cell>
          <cell r="C222" t="str">
            <v>Backfill w/ matl from exc.</v>
          </cell>
          <cell r="D222" t="str">
            <v>cum</v>
          </cell>
          <cell r="E222">
            <v>41125.633433014606</v>
          </cell>
        </row>
        <row r="223">
          <cell r="B223">
            <v>1491.87</v>
          </cell>
          <cell r="C223" t="str">
            <v>Backfill as item 1440.50 but with selected site material</v>
          </cell>
          <cell r="D223" t="str">
            <v>cum</v>
          </cell>
          <cell r="E223">
            <v>0</v>
          </cell>
        </row>
        <row r="224">
          <cell r="B224">
            <v>1799.38</v>
          </cell>
          <cell r="C224" t="str">
            <v>Sand for filling hollow fnds.</v>
          </cell>
          <cell r="D224" t="str">
            <v>cum</v>
          </cell>
          <cell r="E224">
            <v>0</v>
          </cell>
        </row>
        <row r="225">
          <cell r="B225">
            <v>1711.01</v>
          </cell>
          <cell r="C225" t="str">
            <v>Lean concrete 5cm thk.</v>
          </cell>
          <cell r="D225" t="str">
            <v>sqm</v>
          </cell>
          <cell r="E225">
            <v>15796.443716612379</v>
          </cell>
        </row>
        <row r="226">
          <cell r="B226">
            <v>1711.02</v>
          </cell>
          <cell r="C226" t="str">
            <v>Lean concrete 10cm thk.</v>
          </cell>
          <cell r="D226" t="str">
            <v>sqm</v>
          </cell>
          <cell r="E226">
            <v>0</v>
          </cell>
        </row>
        <row r="227">
          <cell r="B227">
            <v>1711.03</v>
          </cell>
          <cell r="C227" t="str">
            <v>Lean concrete &gt;10cm thk.</v>
          </cell>
          <cell r="D227" t="str">
            <v>cum</v>
          </cell>
          <cell r="E227">
            <v>0</v>
          </cell>
        </row>
        <row r="228">
          <cell r="B228">
            <v>1711.06</v>
          </cell>
          <cell r="C228" t="str">
            <v>Concrete for foundation</v>
          </cell>
          <cell r="D228" t="str">
            <v>cum</v>
          </cell>
          <cell r="E228">
            <v>12196.621999999999</v>
          </cell>
        </row>
        <row r="229">
          <cell r="B229">
            <v>1712.01</v>
          </cell>
          <cell r="C229" t="str">
            <v>Concrete elev. up to 10m</v>
          </cell>
          <cell r="D229" t="str">
            <v>cum</v>
          </cell>
          <cell r="E229">
            <v>410.22800000000001</v>
          </cell>
        </row>
        <row r="230">
          <cell r="B230">
            <v>1799.29</v>
          </cell>
          <cell r="C230" t="str">
            <v>Concrete above,sides around existing fnds.</v>
          </cell>
          <cell r="D230" t="str">
            <v>cum</v>
          </cell>
          <cell r="E230">
            <v>0</v>
          </cell>
        </row>
        <row r="231">
          <cell r="B231">
            <v>1713.07</v>
          </cell>
          <cell r="C231" t="str">
            <v>Fndn above or under paving</v>
          </cell>
          <cell r="D231" t="str">
            <v>cum</v>
          </cell>
          <cell r="E231">
            <v>49</v>
          </cell>
        </row>
        <row r="232">
          <cell r="B232">
            <v>1711.09</v>
          </cell>
          <cell r="C232" t="str">
            <v>Vertical ladder foundation</v>
          </cell>
          <cell r="D232" t="str">
            <v>u</v>
          </cell>
          <cell r="E232">
            <v>22</v>
          </cell>
        </row>
        <row r="233">
          <cell r="B233">
            <v>1711.1</v>
          </cell>
          <cell r="C233" t="str">
            <v>Stairs foundation</v>
          </cell>
          <cell r="D233" t="str">
            <v>u</v>
          </cell>
          <cell r="E233">
            <v>10</v>
          </cell>
        </row>
        <row r="234">
          <cell r="B234">
            <v>1711.11</v>
          </cell>
          <cell r="C234" t="str">
            <v>Small size fndn(up to0,2cu.m)</v>
          </cell>
          <cell r="D234" t="str">
            <v>u</v>
          </cell>
          <cell r="E234">
            <v>23</v>
          </cell>
        </row>
        <row r="235">
          <cell r="B235">
            <v>1711.2</v>
          </cell>
          <cell r="C235" t="str">
            <v>Formwork foundation</v>
          </cell>
          <cell r="D235" t="str">
            <v>sqm</v>
          </cell>
          <cell r="E235">
            <v>22059.093848393615</v>
          </cell>
        </row>
        <row r="236">
          <cell r="B236">
            <v>1712.2</v>
          </cell>
          <cell r="C236" t="str">
            <v>Formwork elev. up to 10m</v>
          </cell>
          <cell r="D236" t="str">
            <v>sqm</v>
          </cell>
          <cell r="E236">
            <v>2049.0723873873876</v>
          </cell>
        </row>
        <row r="237">
          <cell r="B237">
            <v>1799.62</v>
          </cell>
          <cell r="C237" t="str">
            <v>Protection paint on  elevated concrete structures epoxy resin SIKAGARD-67 or similar</v>
          </cell>
          <cell r="D237" t="str">
            <v>sqm</v>
          </cell>
          <cell r="E237">
            <v>2069.0723873873876</v>
          </cell>
        </row>
        <row r="238">
          <cell r="B238">
            <v>1711.21</v>
          </cell>
          <cell r="C238" t="str">
            <v xml:space="preserve">Circular foundations formwork </v>
          </cell>
          <cell r="D238" t="str">
            <v>sqm</v>
          </cell>
          <cell r="E238">
            <v>20</v>
          </cell>
        </row>
        <row r="239">
          <cell r="B239">
            <v>1710.02</v>
          </cell>
          <cell r="C239" t="str">
            <v>Improved bond reinf.steel</v>
          </cell>
          <cell r="D239" t="str">
            <v>kg</v>
          </cell>
          <cell r="E239">
            <v>1520212.4293569745</v>
          </cell>
        </row>
        <row r="240">
          <cell r="B240">
            <v>1710.21</v>
          </cell>
          <cell r="C240" t="str">
            <v>Grout 25mm thk.</v>
          </cell>
          <cell r="D240" t="str">
            <v>sqm</v>
          </cell>
          <cell r="E240">
            <v>1933.8856089524008</v>
          </cell>
        </row>
        <row r="241">
          <cell r="B241">
            <v>1710.22</v>
          </cell>
          <cell r="C241" t="str">
            <v>Grout 50mm thk.</v>
          </cell>
          <cell r="D241" t="str">
            <v>sqm</v>
          </cell>
          <cell r="E241">
            <v>0</v>
          </cell>
        </row>
        <row r="242">
          <cell r="B242">
            <v>1710.23</v>
          </cell>
          <cell r="C242" t="str">
            <v>Grout &gt;50mm thk.</v>
          </cell>
          <cell r="D242" t="str">
            <v>cum</v>
          </cell>
          <cell r="E242">
            <v>40.361358226707509</v>
          </cell>
        </row>
        <row r="243">
          <cell r="B243">
            <v>1799.08</v>
          </cell>
          <cell r="C243" t="str">
            <v>Non-shrinking grout 25mm Epoxy Type</v>
          </cell>
          <cell r="D243" t="str">
            <v>sqm</v>
          </cell>
          <cell r="E243">
            <v>0</v>
          </cell>
        </row>
        <row r="244">
          <cell r="B244">
            <v>1799.09</v>
          </cell>
          <cell r="C244" t="str">
            <v>Non-shrinking grout 50mm Epoxy Type</v>
          </cell>
          <cell r="D244" t="str">
            <v>sqm</v>
          </cell>
          <cell r="E244">
            <v>78</v>
          </cell>
        </row>
        <row r="245">
          <cell r="B245">
            <v>1799.1</v>
          </cell>
          <cell r="C245" t="str">
            <v>Non-shrinking grout &gt;50mm Epoxy Type</v>
          </cell>
          <cell r="D245" t="str">
            <v>cum</v>
          </cell>
          <cell r="E245">
            <v>0</v>
          </cell>
        </row>
        <row r="246">
          <cell r="B246">
            <v>1710.24</v>
          </cell>
          <cell r="C246" t="str">
            <v>Non-shrinking grout 25mm</v>
          </cell>
          <cell r="D246" t="str">
            <v>sqm</v>
          </cell>
          <cell r="E246">
            <v>21.900031270358305</v>
          </cell>
        </row>
        <row r="247">
          <cell r="B247">
            <v>1710.25</v>
          </cell>
          <cell r="C247" t="str">
            <v>Non-shrinking grout 50mm</v>
          </cell>
          <cell r="D247" t="str">
            <v>sqm</v>
          </cell>
          <cell r="E247">
            <v>65</v>
          </cell>
        </row>
        <row r="248">
          <cell r="B248">
            <v>1710.26</v>
          </cell>
          <cell r="C248" t="str">
            <v>Non-shrinking grout &gt;50mm</v>
          </cell>
          <cell r="D248" t="str">
            <v>cum</v>
          </cell>
          <cell r="E248">
            <v>1.3185653631284917</v>
          </cell>
        </row>
        <row r="249">
          <cell r="B249">
            <v>1799.25</v>
          </cell>
          <cell r="C249" t="str">
            <v>Chipping of existing concrete surface</v>
          </cell>
          <cell r="D249" t="str">
            <v>sqm</v>
          </cell>
          <cell r="E249">
            <v>0</v>
          </cell>
        </row>
        <row r="250">
          <cell r="B250">
            <v>1799.26</v>
          </cell>
          <cell r="C250" t="str">
            <v>Sticking epoxy resin on concrete surface</v>
          </cell>
          <cell r="D250" t="str">
            <v>sqm</v>
          </cell>
          <cell r="E250">
            <v>0</v>
          </cell>
        </row>
        <row r="251">
          <cell r="B251">
            <v>1490.18</v>
          </cell>
          <cell r="C251" t="str">
            <v>Drilling of holes dia.upto75mm</v>
          </cell>
          <cell r="D251" t="str">
            <v>lm</v>
          </cell>
          <cell r="E251">
            <v>0</v>
          </cell>
        </row>
        <row r="252">
          <cell r="B252">
            <v>1799.33</v>
          </cell>
          <cell r="C252" t="str">
            <v>Injection of mortar Pagel in holes up to 75mm</v>
          </cell>
          <cell r="D252" t="str">
            <v>cum</v>
          </cell>
          <cell r="E252">
            <v>0</v>
          </cell>
        </row>
        <row r="253">
          <cell r="B253">
            <v>1710.07</v>
          </cell>
          <cell r="C253" t="str">
            <v>Anchor bolts weight up to 20Kg</v>
          </cell>
          <cell r="D253" t="str">
            <v>kg</v>
          </cell>
          <cell r="E253">
            <v>46192.938849720842</v>
          </cell>
        </row>
        <row r="254">
          <cell r="B254">
            <v>1710.08</v>
          </cell>
          <cell r="C254" t="str">
            <v>Anchor bolts weight &gt;20Kg</v>
          </cell>
          <cell r="D254" t="str">
            <v>kg</v>
          </cell>
          <cell r="E254">
            <v>3936.3166123778501</v>
          </cell>
        </row>
        <row r="255">
          <cell r="B255">
            <v>1710.11</v>
          </cell>
          <cell r="C255" t="str">
            <v>Sliding plates</v>
          </cell>
          <cell r="D255" t="str">
            <v>kg</v>
          </cell>
          <cell r="E255">
            <v>4662.7307552172151</v>
          </cell>
        </row>
        <row r="256">
          <cell r="B256">
            <v>1710.15</v>
          </cell>
          <cell r="C256" t="str">
            <v>Steel insert</v>
          </cell>
          <cell r="D256" t="str">
            <v>kg</v>
          </cell>
          <cell r="E256">
            <v>2544.2076830664091</v>
          </cell>
        </row>
        <row r="257">
          <cell r="B257">
            <v>1714.1</v>
          </cell>
          <cell r="C257" t="str">
            <v>Galvanized grating cover</v>
          </cell>
          <cell r="D257" t="str">
            <v>kg</v>
          </cell>
          <cell r="E257">
            <v>0</v>
          </cell>
        </row>
        <row r="258">
          <cell r="B258">
            <v>1799.37</v>
          </cell>
          <cell r="C258" t="str">
            <v>Gravel Fill for transformers oil pit</v>
          </cell>
          <cell r="D258" t="str">
            <v>cum</v>
          </cell>
          <cell r="E258">
            <v>0</v>
          </cell>
        </row>
        <row r="260">
          <cell r="C260" t="str">
            <v>Total Foundations Concrete</v>
          </cell>
          <cell r="D260" t="str">
            <v>cum</v>
          </cell>
          <cell r="E260">
            <v>12655.85</v>
          </cell>
        </row>
        <row r="262">
          <cell r="B262">
            <v>10</v>
          </cell>
          <cell r="C262" t="str">
            <v>ELEVATIONS CONCRETE</v>
          </cell>
          <cell r="E262" t="str">
            <v/>
          </cell>
        </row>
        <row r="264">
          <cell r="B264">
            <v>1712.01</v>
          </cell>
          <cell r="C264" t="str">
            <v>Concrete elev. up to 10m</v>
          </cell>
          <cell r="D264" t="str">
            <v>cum</v>
          </cell>
          <cell r="E264">
            <v>841</v>
          </cell>
        </row>
        <row r="265">
          <cell r="B265">
            <v>1712.02</v>
          </cell>
          <cell r="C265" t="str">
            <v>Concr.elev.from 10,01to20m</v>
          </cell>
          <cell r="D265" t="str">
            <v>cum</v>
          </cell>
          <cell r="E265">
            <v>45</v>
          </cell>
        </row>
        <row r="266">
          <cell r="B266">
            <v>1712.03</v>
          </cell>
          <cell r="C266" t="str">
            <v>Concr.elev.   &gt;20m</v>
          </cell>
          <cell r="D266" t="str">
            <v>cum</v>
          </cell>
          <cell r="E266">
            <v>0</v>
          </cell>
        </row>
        <row r="267">
          <cell r="B267">
            <v>1712.2</v>
          </cell>
          <cell r="C267" t="str">
            <v>Formwork elev. up to 10m</v>
          </cell>
          <cell r="D267" t="str">
            <v>sqm</v>
          </cell>
          <cell r="E267">
            <v>2467.6</v>
          </cell>
        </row>
        <row r="268">
          <cell r="B268">
            <v>1712.21</v>
          </cell>
          <cell r="C268" t="str">
            <v>Formwork elev. 10/20m</v>
          </cell>
          <cell r="D268" t="str">
            <v>sqm</v>
          </cell>
          <cell r="E268">
            <v>230</v>
          </cell>
        </row>
        <row r="269">
          <cell r="B269">
            <v>1712.22</v>
          </cell>
          <cell r="C269" t="str">
            <v>Formwork elev. &gt;20m</v>
          </cell>
          <cell r="D269" t="str">
            <v>sqm</v>
          </cell>
          <cell r="E269">
            <v>0</v>
          </cell>
        </row>
        <row r="270">
          <cell r="B270">
            <v>1712.26</v>
          </cell>
          <cell r="C270" t="str">
            <v>Fair-faced formwork el. &lt;10m</v>
          </cell>
          <cell r="D270" t="str">
            <v>sqm</v>
          </cell>
          <cell r="E270">
            <v>0</v>
          </cell>
        </row>
        <row r="271">
          <cell r="B271">
            <v>1712.27</v>
          </cell>
          <cell r="C271" t="str">
            <v>Fair-faced formwork el.10/20m</v>
          </cell>
          <cell r="D271" t="str">
            <v>sqm</v>
          </cell>
          <cell r="E271">
            <v>0</v>
          </cell>
        </row>
        <row r="272">
          <cell r="B272">
            <v>1799.62</v>
          </cell>
          <cell r="C272" t="str">
            <v>Protection paint on  elevated concrete structures epoxy resin SIKAGARD-67 or similar</v>
          </cell>
          <cell r="D272" t="str">
            <v>sqm</v>
          </cell>
          <cell r="E272">
            <v>2553.6</v>
          </cell>
        </row>
        <row r="273">
          <cell r="B273">
            <v>1712.23</v>
          </cell>
          <cell r="C273" t="str">
            <v>Circular formwork el. &lt;10m</v>
          </cell>
          <cell r="D273" t="str">
            <v>sqm</v>
          </cell>
          <cell r="E273">
            <v>8</v>
          </cell>
        </row>
        <row r="274">
          <cell r="B274">
            <v>1712.24</v>
          </cell>
          <cell r="C274" t="str">
            <v>Circular formwork el. 10/20m</v>
          </cell>
          <cell r="D274" t="str">
            <v>sqm</v>
          </cell>
          <cell r="E274">
            <v>0</v>
          </cell>
        </row>
        <row r="275">
          <cell r="B275">
            <v>1710.02</v>
          </cell>
          <cell r="C275" t="str">
            <v>Improved bond reinf.steel</v>
          </cell>
          <cell r="D275" t="str">
            <v>kg</v>
          </cell>
          <cell r="E275">
            <v>124640</v>
          </cell>
        </row>
        <row r="276">
          <cell r="B276">
            <v>1710.03</v>
          </cell>
          <cell r="C276" t="str">
            <v>Welded wire mesh</v>
          </cell>
          <cell r="D276" t="str">
            <v>kg</v>
          </cell>
          <cell r="E276">
            <v>0</v>
          </cell>
        </row>
        <row r="277">
          <cell r="B277">
            <v>1710.21</v>
          </cell>
          <cell r="C277" t="str">
            <v>Grout 25mm thk.</v>
          </cell>
          <cell r="D277" t="str">
            <v>sqm</v>
          </cell>
          <cell r="E277">
            <v>35</v>
          </cell>
        </row>
        <row r="278">
          <cell r="B278">
            <v>1710.22</v>
          </cell>
          <cell r="C278" t="str">
            <v>Grout 50mm thk.</v>
          </cell>
          <cell r="D278" t="str">
            <v>sqm</v>
          </cell>
          <cell r="E278">
            <v>0</v>
          </cell>
        </row>
        <row r="279">
          <cell r="B279">
            <v>1710.23</v>
          </cell>
          <cell r="C279" t="str">
            <v>Grout &gt;50mm thk.</v>
          </cell>
          <cell r="D279" t="str">
            <v>cum</v>
          </cell>
          <cell r="E279">
            <v>50.539226519337021</v>
          </cell>
        </row>
        <row r="280">
          <cell r="B280">
            <v>1710.24</v>
          </cell>
          <cell r="C280" t="str">
            <v>Non-shrinking grout 25mm</v>
          </cell>
          <cell r="D280" t="str">
            <v>sqm</v>
          </cell>
          <cell r="E280">
            <v>0</v>
          </cell>
        </row>
        <row r="281">
          <cell r="B281">
            <v>1710.25</v>
          </cell>
          <cell r="C281" t="str">
            <v>Non-shrinking grout 50mm</v>
          </cell>
          <cell r="D281" t="str">
            <v>sqm</v>
          </cell>
          <cell r="E281">
            <v>0</v>
          </cell>
        </row>
        <row r="282">
          <cell r="B282">
            <v>1710.26</v>
          </cell>
          <cell r="C282" t="str">
            <v>Non-shrinking grout &gt;50mm</v>
          </cell>
          <cell r="D282" t="str">
            <v>cum</v>
          </cell>
          <cell r="E282">
            <v>1.6044198895027626</v>
          </cell>
        </row>
        <row r="283">
          <cell r="B283">
            <v>1710.07</v>
          </cell>
          <cell r="C283" t="str">
            <v>Anchor bolts weight up to 20Kg</v>
          </cell>
          <cell r="D283" t="str">
            <v>kg</v>
          </cell>
          <cell r="E283">
            <v>1940.243093922652</v>
          </cell>
        </row>
        <row r="284">
          <cell r="B284">
            <v>1710.08</v>
          </cell>
          <cell r="C284" t="str">
            <v>Anchor bolts weight &gt;20Kg</v>
          </cell>
          <cell r="D284" t="str">
            <v>kg</v>
          </cell>
          <cell r="E284">
            <v>0</v>
          </cell>
        </row>
        <row r="285">
          <cell r="B285">
            <v>1761.01</v>
          </cell>
          <cell r="C285" t="str">
            <v>Acid-resistant lining w. tiles</v>
          </cell>
          <cell r="D285" t="str">
            <v>sqm</v>
          </cell>
          <cell r="E285">
            <v>0</v>
          </cell>
        </row>
        <row r="286">
          <cell r="B286">
            <v>1490.07</v>
          </cell>
          <cell r="C286" t="str">
            <v>Reinf. concrete paving demol.</v>
          </cell>
          <cell r="D286" t="str">
            <v>sqm</v>
          </cell>
          <cell r="E286">
            <v>0</v>
          </cell>
        </row>
        <row r="287">
          <cell r="B287">
            <v>2000.078</v>
          </cell>
          <cell r="C287" t="str">
            <v>Steel manufactured material ( Gate, handrails, grating and fencing )</v>
          </cell>
          <cell r="D287" t="str">
            <v>kg</v>
          </cell>
          <cell r="E287">
            <v>0</v>
          </cell>
        </row>
        <row r="288">
          <cell r="B288">
            <v>1714.1</v>
          </cell>
          <cell r="C288" t="str">
            <v>Galvanized grating cover</v>
          </cell>
          <cell r="D288" t="str">
            <v>kg</v>
          </cell>
          <cell r="E288">
            <v>4813.2596685082872</v>
          </cell>
        </row>
        <row r="289">
          <cell r="B289">
            <v>1710.15</v>
          </cell>
          <cell r="C289" t="str">
            <v>Steel insert</v>
          </cell>
          <cell r="D289" t="str">
            <v>kg</v>
          </cell>
          <cell r="E289">
            <v>17141.292817679558</v>
          </cell>
        </row>
        <row r="290">
          <cell r="B290">
            <v>1710.11</v>
          </cell>
          <cell r="C290" t="str">
            <v>Sliding plates</v>
          </cell>
          <cell r="D290" t="str">
            <v>kg</v>
          </cell>
          <cell r="E290">
            <v>250</v>
          </cell>
        </row>
        <row r="291">
          <cell r="B291">
            <v>1710.26</v>
          </cell>
          <cell r="C291" t="str">
            <v>Non-shrinking grout &gt;50mm</v>
          </cell>
          <cell r="D291" t="str">
            <v>cum</v>
          </cell>
          <cell r="E291">
            <v>0</v>
          </cell>
        </row>
        <row r="292">
          <cell r="B292">
            <v>1799.08</v>
          </cell>
          <cell r="C292" t="str">
            <v>Non-shrinking grout 25mm Epoxy Type</v>
          </cell>
          <cell r="D292" t="str">
            <v>sqm</v>
          </cell>
          <cell r="E292">
            <v>0</v>
          </cell>
        </row>
        <row r="293">
          <cell r="B293">
            <v>1799.09</v>
          </cell>
          <cell r="C293" t="str">
            <v>Non-shrinking grout 50mm Epoxy Type</v>
          </cell>
          <cell r="D293" t="str">
            <v>sqm</v>
          </cell>
          <cell r="E293">
            <v>0</v>
          </cell>
        </row>
        <row r="294">
          <cell r="B294">
            <v>1799.1</v>
          </cell>
          <cell r="C294" t="str">
            <v>Non-shrinking grout &gt;50mm Epoxy Type</v>
          </cell>
          <cell r="D294" t="str">
            <v>cum</v>
          </cell>
          <cell r="E294">
            <v>13.637569060773481</v>
          </cell>
        </row>
        <row r="296">
          <cell r="C296" t="str">
            <v>Total Elevations Concrete</v>
          </cell>
          <cell r="D296" t="str">
            <v>cum</v>
          </cell>
          <cell r="E296">
            <v>886</v>
          </cell>
        </row>
        <row r="298">
          <cell r="B298">
            <v>11</v>
          </cell>
          <cell r="C298" t="str">
            <v>CONCRETE BASINS</v>
          </cell>
          <cell r="E298" t="str">
            <v/>
          </cell>
        </row>
        <row r="300">
          <cell r="B300">
            <v>1440.3</v>
          </cell>
          <cell r="C300" t="str">
            <v>Soil sect.exc.by mach.up to 2m</v>
          </cell>
          <cell r="D300" t="str">
            <v>cum</v>
          </cell>
          <cell r="E300">
            <v>1878.8</v>
          </cell>
        </row>
        <row r="301">
          <cell r="B301">
            <v>1440.1</v>
          </cell>
          <cell r="C301" t="str">
            <v>Soil sect.exc.by hand up to 2m</v>
          </cell>
          <cell r="D301" t="str">
            <v>cum</v>
          </cell>
          <cell r="E301">
            <v>43.9</v>
          </cell>
        </row>
        <row r="302">
          <cell r="B302">
            <v>1440.31</v>
          </cell>
          <cell r="C302" t="str">
            <v>Sect.exc.mach.from 2to4m depth</v>
          </cell>
          <cell r="D302" t="str">
            <v>cum</v>
          </cell>
          <cell r="E302">
            <v>1424</v>
          </cell>
        </row>
        <row r="303">
          <cell r="B303">
            <v>1440.11</v>
          </cell>
          <cell r="C303" t="str">
            <v>Sect.exc.hand from 2to4m depth</v>
          </cell>
          <cell r="D303" t="str">
            <v>cum</v>
          </cell>
          <cell r="E303">
            <v>34.200000000000003</v>
          </cell>
        </row>
        <row r="304">
          <cell r="B304">
            <v>1440.32</v>
          </cell>
          <cell r="C304" t="str">
            <v>Sect.exc.mach.exceed. 4m depth</v>
          </cell>
          <cell r="D304" t="str">
            <v>cum</v>
          </cell>
          <cell r="E304">
            <v>181.2</v>
          </cell>
        </row>
        <row r="305">
          <cell r="B305">
            <v>1440.12</v>
          </cell>
          <cell r="C305" t="str">
            <v>Sect.exc.hand exceed. 4m depth</v>
          </cell>
          <cell r="D305" t="str">
            <v>cum</v>
          </cell>
          <cell r="E305">
            <v>3.7</v>
          </cell>
        </row>
        <row r="306">
          <cell r="B306">
            <v>1440.4</v>
          </cell>
          <cell r="C306" t="str">
            <v>Extra price for water table by mach. Item 1440,30 ÷ 1440,38</v>
          </cell>
          <cell r="D306" t="str">
            <v>cum</v>
          </cell>
          <cell r="E306">
            <v>3860.5</v>
          </cell>
        </row>
        <row r="307">
          <cell r="B307">
            <v>1440.2</v>
          </cell>
          <cell r="C307" t="str">
            <v>Extra price for water table by hand item 1440,10 ÷ 1440,18</v>
          </cell>
          <cell r="D307" t="str">
            <v>cum</v>
          </cell>
          <cell r="E307">
            <v>19.5</v>
          </cell>
        </row>
        <row r="308">
          <cell r="B308">
            <v>1440.44</v>
          </cell>
          <cell r="C308" t="str">
            <v>Materials from excav.transport</v>
          </cell>
          <cell r="D308" t="str">
            <v>cum</v>
          </cell>
          <cell r="E308">
            <v>2799.9</v>
          </cell>
        </row>
        <row r="309">
          <cell r="B309">
            <v>1440.51</v>
          </cell>
          <cell r="C309" t="str">
            <v>Backfill w/ matl by contr.</v>
          </cell>
          <cell r="D309" t="str">
            <v>cum</v>
          </cell>
          <cell r="E309">
            <v>0</v>
          </cell>
        </row>
        <row r="310">
          <cell r="B310">
            <v>1440.5</v>
          </cell>
          <cell r="C310" t="str">
            <v>Backfill w/ matl from exc.</v>
          </cell>
          <cell r="D310" t="str">
            <v>cum</v>
          </cell>
          <cell r="E310">
            <v>765.8</v>
          </cell>
        </row>
        <row r="311">
          <cell r="B311">
            <v>1491.87</v>
          </cell>
          <cell r="C311" t="str">
            <v>Backfill as item 1440.50 but with selected site material</v>
          </cell>
          <cell r="D311" t="str">
            <v>cum</v>
          </cell>
          <cell r="E311">
            <v>0</v>
          </cell>
        </row>
        <row r="312">
          <cell r="B312">
            <v>1713.03</v>
          </cell>
          <cell r="C312" t="str">
            <v>Polyethilene vapor barrier</v>
          </cell>
          <cell r="D312" t="str">
            <v>sqm</v>
          </cell>
          <cell r="E312">
            <v>870</v>
          </cell>
        </row>
        <row r="313">
          <cell r="B313">
            <v>1711.07</v>
          </cell>
          <cell r="C313" t="str">
            <v>Bitumen coat for foundation</v>
          </cell>
          <cell r="D313" t="str">
            <v>sqm</v>
          </cell>
          <cell r="E313">
            <v>1207.3</v>
          </cell>
        </row>
        <row r="314">
          <cell r="B314">
            <v>1711.01</v>
          </cell>
          <cell r="C314" t="str">
            <v>Lean concrete 5cm thk.</v>
          </cell>
          <cell r="D314" t="str">
            <v>sqm</v>
          </cell>
          <cell r="E314">
            <v>870</v>
          </cell>
        </row>
        <row r="315">
          <cell r="B315">
            <v>1711.02</v>
          </cell>
          <cell r="C315" t="str">
            <v>Lean concrete 10cm thk.</v>
          </cell>
          <cell r="D315" t="str">
            <v>sqm</v>
          </cell>
          <cell r="E315">
            <v>0</v>
          </cell>
        </row>
        <row r="316">
          <cell r="B316">
            <v>1711.03</v>
          </cell>
          <cell r="C316" t="str">
            <v>Lean concrete &gt;10cm thk.</v>
          </cell>
          <cell r="D316" t="str">
            <v>cum</v>
          </cell>
          <cell r="E316">
            <v>0</v>
          </cell>
        </row>
        <row r="317">
          <cell r="B317">
            <v>1711.04</v>
          </cell>
          <cell r="C317" t="str">
            <v>L.C. for U/G pipes bedding</v>
          </cell>
          <cell r="D317" t="str">
            <v>cum</v>
          </cell>
          <cell r="E317">
            <v>0</v>
          </cell>
        </row>
        <row r="318">
          <cell r="B318">
            <v>1711.06</v>
          </cell>
          <cell r="C318" t="str">
            <v>Concrete for foundation</v>
          </cell>
          <cell r="D318" t="str">
            <v>cum</v>
          </cell>
          <cell r="E318">
            <v>496.1</v>
          </cell>
        </row>
        <row r="319">
          <cell r="B319">
            <v>1712.01</v>
          </cell>
          <cell r="C319" t="str">
            <v>Concrete elev. up to 10m</v>
          </cell>
          <cell r="D319" t="str">
            <v>cum</v>
          </cell>
          <cell r="E319">
            <v>455</v>
          </cell>
        </row>
        <row r="320">
          <cell r="B320">
            <v>1711.2</v>
          </cell>
          <cell r="C320" t="str">
            <v>Formwork foundation</v>
          </cell>
          <cell r="D320" t="str">
            <v>sqm</v>
          </cell>
          <cell r="E320">
            <v>198</v>
          </cell>
        </row>
        <row r="321">
          <cell r="B321">
            <v>1712.2</v>
          </cell>
          <cell r="C321" t="str">
            <v>Formwork elev. up to 10m</v>
          </cell>
          <cell r="D321" t="str">
            <v>sqm</v>
          </cell>
          <cell r="E321">
            <v>2375</v>
          </cell>
        </row>
        <row r="322">
          <cell r="B322">
            <v>1799.62</v>
          </cell>
          <cell r="C322" t="str">
            <v>Protection paint on  elevated concrete structures epoxy resin SIKAGARD-67 or similar</v>
          </cell>
          <cell r="D322" t="str">
            <v>sqm</v>
          </cell>
          <cell r="E322">
            <v>1185</v>
          </cell>
        </row>
        <row r="323">
          <cell r="B323">
            <v>1711.21</v>
          </cell>
          <cell r="C323" t="str">
            <v xml:space="preserve">Circular foundations formwork </v>
          </cell>
          <cell r="D323" t="str">
            <v>sqm</v>
          </cell>
          <cell r="E323">
            <v>242</v>
          </cell>
        </row>
        <row r="324">
          <cell r="B324">
            <v>1712.23</v>
          </cell>
          <cell r="C324" t="str">
            <v>Circular formwork el. &lt;10m</v>
          </cell>
          <cell r="D324" t="str">
            <v>sqm</v>
          </cell>
          <cell r="E324">
            <v>530.5</v>
          </cell>
        </row>
        <row r="325">
          <cell r="B325">
            <v>1712.26</v>
          </cell>
          <cell r="C325" t="str">
            <v>Fair-faced formwork el. &lt;10m</v>
          </cell>
          <cell r="D325" t="str">
            <v>sqm</v>
          </cell>
          <cell r="E325">
            <v>0</v>
          </cell>
        </row>
        <row r="326">
          <cell r="B326">
            <v>1712.27</v>
          </cell>
          <cell r="C326" t="str">
            <v>Fair-faced formwork el.10/20m</v>
          </cell>
          <cell r="D326" t="str">
            <v>sqm</v>
          </cell>
          <cell r="E326">
            <v>0</v>
          </cell>
        </row>
        <row r="327">
          <cell r="B327">
            <v>1710.02</v>
          </cell>
          <cell r="C327" t="str">
            <v>Improved bond reinf.steel</v>
          </cell>
          <cell r="D327" t="str">
            <v>kg</v>
          </cell>
          <cell r="E327">
            <v>122737</v>
          </cell>
        </row>
        <row r="328">
          <cell r="B328">
            <v>1710.21</v>
          </cell>
          <cell r="C328" t="str">
            <v>Grout 25mm thk.</v>
          </cell>
          <cell r="D328" t="str">
            <v>sqm</v>
          </cell>
          <cell r="E328">
            <v>37.4</v>
          </cell>
        </row>
        <row r="329">
          <cell r="B329">
            <v>1710.23</v>
          </cell>
          <cell r="C329" t="str">
            <v>Grout &gt;50mm thk.</v>
          </cell>
          <cell r="D329" t="str">
            <v>cum</v>
          </cell>
          <cell r="E329">
            <v>0</v>
          </cell>
        </row>
        <row r="330">
          <cell r="B330">
            <v>1710.24</v>
          </cell>
          <cell r="C330" t="str">
            <v>Non-shrinking grout 25mm</v>
          </cell>
          <cell r="D330" t="str">
            <v>sqm</v>
          </cell>
          <cell r="E330">
            <v>0</v>
          </cell>
        </row>
        <row r="331">
          <cell r="B331">
            <v>1710.25</v>
          </cell>
          <cell r="C331" t="str">
            <v>Non-shrinking grout 50mm</v>
          </cell>
          <cell r="D331" t="str">
            <v>sqm</v>
          </cell>
          <cell r="E331">
            <v>0</v>
          </cell>
        </row>
        <row r="332">
          <cell r="B332">
            <v>1710.26</v>
          </cell>
          <cell r="C332" t="str">
            <v>Non-shrinking grout &gt;50mm</v>
          </cell>
          <cell r="D332" t="str">
            <v>cum</v>
          </cell>
          <cell r="E332">
            <v>0</v>
          </cell>
        </row>
        <row r="333">
          <cell r="B333">
            <v>1799.08</v>
          </cell>
          <cell r="C333" t="str">
            <v>Non-shrinking grout 25mm Epoxy Type</v>
          </cell>
          <cell r="D333" t="str">
            <v>sqm</v>
          </cell>
          <cell r="E333">
            <v>0</v>
          </cell>
        </row>
        <row r="334">
          <cell r="B334">
            <v>1799.09</v>
          </cell>
          <cell r="C334" t="str">
            <v>Non-shrinking grout 50mm Epoxy Type</v>
          </cell>
          <cell r="D334" t="str">
            <v>sqm</v>
          </cell>
          <cell r="E334">
            <v>0</v>
          </cell>
        </row>
        <row r="335">
          <cell r="B335">
            <v>1761.01</v>
          </cell>
          <cell r="C335" t="str">
            <v>Acid-resistant lining w. tiles</v>
          </cell>
          <cell r="D335" t="str">
            <v>sqm</v>
          </cell>
          <cell r="E335">
            <v>0</v>
          </cell>
        </row>
        <row r="336">
          <cell r="B336">
            <v>1763.01</v>
          </cell>
          <cell r="C336" t="str">
            <v>Acid-resistant lining w. epoxy</v>
          </cell>
          <cell r="D336" t="str">
            <v>sqm</v>
          </cell>
          <cell r="E336">
            <v>194.5</v>
          </cell>
        </row>
        <row r="337">
          <cell r="B337">
            <v>1710.07</v>
          </cell>
          <cell r="C337" t="str">
            <v>Anchor bolts weight up to 20Kg</v>
          </cell>
          <cell r="D337" t="str">
            <v>kg</v>
          </cell>
          <cell r="E337">
            <v>375</v>
          </cell>
        </row>
        <row r="338">
          <cell r="B338">
            <v>1710.15</v>
          </cell>
          <cell r="C338" t="str">
            <v>Steel insert</v>
          </cell>
          <cell r="D338" t="str">
            <v>kg</v>
          </cell>
          <cell r="E338">
            <v>670</v>
          </cell>
        </row>
        <row r="339">
          <cell r="B339">
            <v>1714.14</v>
          </cell>
          <cell r="C339" t="str">
            <v>Steel frame</v>
          </cell>
          <cell r="D339" t="str">
            <v>kg</v>
          </cell>
          <cell r="E339">
            <v>0</v>
          </cell>
        </row>
        <row r="340">
          <cell r="B340">
            <v>1799.57</v>
          </cell>
          <cell r="C340" t="str">
            <v>Supply &amp; Erect. of cast iron Sluice Gate 90x90 "Passavant" type or similar</v>
          </cell>
          <cell r="D340" t="str">
            <v>kg</v>
          </cell>
          <cell r="E340">
            <v>0</v>
          </cell>
        </row>
        <row r="341">
          <cell r="B341">
            <v>2000.078</v>
          </cell>
          <cell r="C341" t="str">
            <v>Steel manufactured material ( Gate, handrails, grating and fencing )</v>
          </cell>
          <cell r="D341" t="str">
            <v>kg</v>
          </cell>
          <cell r="E341">
            <v>3505</v>
          </cell>
        </row>
        <row r="342">
          <cell r="B342">
            <v>1799.58</v>
          </cell>
          <cell r="C342" t="str">
            <v>Stainless steel 314 manufactured material</v>
          </cell>
          <cell r="D342" t="str">
            <v>kg</v>
          </cell>
          <cell r="E342">
            <v>0</v>
          </cell>
        </row>
        <row r="343">
          <cell r="B343">
            <v>1714.12</v>
          </cell>
          <cell r="C343" t="str">
            <v>Checkered plate cover</v>
          </cell>
          <cell r="D343" t="str">
            <v>kg</v>
          </cell>
          <cell r="E343">
            <v>1920</v>
          </cell>
        </row>
        <row r="344">
          <cell r="B344">
            <v>1714.1</v>
          </cell>
          <cell r="C344" t="str">
            <v>Galvanized grating cover</v>
          </cell>
          <cell r="D344" t="str">
            <v>kg</v>
          </cell>
          <cell r="E344">
            <v>0</v>
          </cell>
        </row>
        <row r="345">
          <cell r="B345">
            <v>1717.03</v>
          </cell>
          <cell r="C345" t="str">
            <v>PVC water-stop: 20cm wide</v>
          </cell>
          <cell r="D345" t="str">
            <v>lm</v>
          </cell>
          <cell r="E345">
            <v>28</v>
          </cell>
        </row>
        <row r="346">
          <cell r="B346">
            <v>1717.04</v>
          </cell>
          <cell r="C346" t="str">
            <v>PVC water-stop: 30cm wide</v>
          </cell>
          <cell r="D346" t="str">
            <v>lm</v>
          </cell>
          <cell r="E346">
            <v>498.2</v>
          </cell>
        </row>
        <row r="347">
          <cell r="B347">
            <v>2000.1179999999999</v>
          </cell>
          <cell r="C347" t="str">
            <v>Waterproof membrane (2 layers)</v>
          </cell>
          <cell r="D347" t="str">
            <v>sqm</v>
          </cell>
          <cell r="E347">
            <v>0</v>
          </cell>
        </row>
        <row r="348">
          <cell r="B348">
            <v>1799.02</v>
          </cell>
          <cell r="C348" t="str">
            <v>Waterproof cement additive</v>
          </cell>
          <cell r="D348" t="str">
            <v>kg</v>
          </cell>
          <cell r="E348">
            <v>3875</v>
          </cell>
        </row>
        <row r="349">
          <cell r="B349">
            <v>1799.55</v>
          </cell>
          <cell r="C349" t="str">
            <v>Concrete additive for Rheoplastick quality</v>
          </cell>
          <cell r="D349" t="str">
            <v>kg</v>
          </cell>
          <cell r="E349">
            <v>0</v>
          </cell>
        </row>
        <row r="350">
          <cell r="B350">
            <v>1714.02</v>
          </cell>
          <cell r="C350" t="str">
            <v>Pit 0,91x0,91 to 1,5x1,5 lm depth max 4,0 lm</v>
          </cell>
          <cell r="D350" t="str">
            <v>cum</v>
          </cell>
          <cell r="E350">
            <v>0</v>
          </cell>
        </row>
        <row r="351">
          <cell r="B351">
            <v>1799.02</v>
          </cell>
          <cell r="C351" t="str">
            <v>Waterproof cement additive</v>
          </cell>
          <cell r="D351" t="str">
            <v>kg</v>
          </cell>
          <cell r="E351">
            <v>0</v>
          </cell>
        </row>
        <row r="353">
          <cell r="C353" t="str">
            <v>Total Concrete Basins</v>
          </cell>
          <cell r="D353" t="str">
            <v>cum</v>
          </cell>
          <cell r="E353">
            <v>951.1</v>
          </cell>
        </row>
        <row r="355">
          <cell r="B355">
            <v>12</v>
          </cell>
          <cell r="C355" t="str">
            <v>CONCRETE WALLS</v>
          </cell>
          <cell r="E355">
            <v>0</v>
          </cell>
        </row>
        <row r="357">
          <cell r="B357">
            <v>1440.3</v>
          </cell>
          <cell r="C357" t="str">
            <v>Soil sect.exc.by mach.up to 2m</v>
          </cell>
          <cell r="D357" t="str">
            <v>cum</v>
          </cell>
          <cell r="E357">
            <v>0</v>
          </cell>
        </row>
        <row r="358">
          <cell r="B358">
            <v>1440.1</v>
          </cell>
          <cell r="C358" t="str">
            <v>Soil sect.exc.by hand up to 2m</v>
          </cell>
          <cell r="D358" t="str">
            <v>cum</v>
          </cell>
          <cell r="E358">
            <v>0</v>
          </cell>
        </row>
        <row r="359">
          <cell r="B359">
            <v>1440.31</v>
          </cell>
          <cell r="C359" t="str">
            <v>Sect.exc.mach.from 2to4m depth</v>
          </cell>
          <cell r="D359" t="str">
            <v>cum</v>
          </cell>
          <cell r="E359">
            <v>0</v>
          </cell>
        </row>
        <row r="360">
          <cell r="B360">
            <v>1440.11</v>
          </cell>
          <cell r="C360" t="str">
            <v>Sect.exc.hand from 2to4m depth</v>
          </cell>
          <cell r="D360" t="str">
            <v>cum</v>
          </cell>
          <cell r="E360">
            <v>0</v>
          </cell>
        </row>
        <row r="361">
          <cell r="B361">
            <v>1713.03</v>
          </cell>
          <cell r="C361" t="str">
            <v>Polyethilene vapor barrier</v>
          </cell>
          <cell r="D361" t="str">
            <v>sqm</v>
          </cell>
          <cell r="E361">
            <v>0</v>
          </cell>
        </row>
        <row r="362">
          <cell r="B362">
            <v>1711.07</v>
          </cell>
          <cell r="C362" t="str">
            <v>Bitumen coat for foundation</v>
          </cell>
          <cell r="D362" t="str">
            <v>sqm</v>
          </cell>
          <cell r="E362">
            <v>0</v>
          </cell>
        </row>
        <row r="363">
          <cell r="B363">
            <v>1440.44</v>
          </cell>
          <cell r="C363" t="str">
            <v>Materials from excav.transport</v>
          </cell>
          <cell r="D363" t="str">
            <v>cum</v>
          </cell>
          <cell r="E363">
            <v>0</v>
          </cell>
        </row>
        <row r="364">
          <cell r="B364">
            <v>1440.61</v>
          </cell>
          <cell r="C364" t="str">
            <v>Gen.embankment w/matl by contr</v>
          </cell>
          <cell r="D364" t="str">
            <v>cum</v>
          </cell>
          <cell r="E364">
            <v>0</v>
          </cell>
        </row>
        <row r="365">
          <cell r="B365">
            <v>1440.5</v>
          </cell>
          <cell r="C365" t="str">
            <v>Backfill w/ matl from exc.</v>
          </cell>
          <cell r="D365" t="str">
            <v>cum</v>
          </cell>
          <cell r="E365">
            <v>0</v>
          </cell>
        </row>
        <row r="366">
          <cell r="B366">
            <v>1440.51</v>
          </cell>
          <cell r="C366" t="str">
            <v>Backfill w/ matl by contr.</v>
          </cell>
          <cell r="D366" t="str">
            <v>cum</v>
          </cell>
          <cell r="E366">
            <v>0</v>
          </cell>
        </row>
        <row r="367">
          <cell r="B367">
            <v>1491.87</v>
          </cell>
          <cell r="C367" t="str">
            <v>Backfill as item 1440.50 but with selected site material</v>
          </cell>
          <cell r="D367" t="str">
            <v>cum</v>
          </cell>
          <cell r="E367">
            <v>0</v>
          </cell>
        </row>
        <row r="368">
          <cell r="B368">
            <v>1711.02</v>
          </cell>
          <cell r="C368" t="str">
            <v>Lean concrete 10cm thk.</v>
          </cell>
          <cell r="D368" t="str">
            <v>sqm</v>
          </cell>
          <cell r="E368">
            <v>0</v>
          </cell>
        </row>
        <row r="369">
          <cell r="B369">
            <v>1711.06</v>
          </cell>
          <cell r="C369" t="str">
            <v>Concrete for foundation</v>
          </cell>
          <cell r="D369" t="str">
            <v>cum</v>
          </cell>
          <cell r="E369">
            <v>0</v>
          </cell>
        </row>
        <row r="370">
          <cell r="B370">
            <v>1712.01</v>
          </cell>
          <cell r="C370" t="str">
            <v>Concrete elev. up to 10m</v>
          </cell>
          <cell r="D370" t="str">
            <v>cum</v>
          </cell>
          <cell r="E370">
            <v>0</v>
          </cell>
        </row>
        <row r="371">
          <cell r="B371">
            <v>1711.2</v>
          </cell>
          <cell r="C371" t="str">
            <v>Formwork foundation</v>
          </cell>
          <cell r="D371" t="str">
            <v>sqm</v>
          </cell>
          <cell r="E371">
            <v>0</v>
          </cell>
        </row>
        <row r="372">
          <cell r="B372">
            <v>1712.2</v>
          </cell>
          <cell r="C372" t="str">
            <v>Formwork elev. up to 10m</v>
          </cell>
          <cell r="D372" t="str">
            <v>sqm</v>
          </cell>
          <cell r="E372">
            <v>0</v>
          </cell>
        </row>
        <row r="373">
          <cell r="B373">
            <v>1712.26</v>
          </cell>
          <cell r="C373" t="str">
            <v>Fair-faced formwork el. &lt;10m</v>
          </cell>
          <cell r="D373" t="str">
            <v>sqm</v>
          </cell>
          <cell r="E373">
            <v>0</v>
          </cell>
        </row>
        <row r="374">
          <cell r="B374">
            <v>1710.02</v>
          </cell>
          <cell r="C374" t="str">
            <v>Improved bond reinf.steel</v>
          </cell>
          <cell r="D374" t="str">
            <v>kg</v>
          </cell>
          <cell r="E374">
            <v>0</v>
          </cell>
        </row>
        <row r="375">
          <cell r="B375">
            <v>1710.07</v>
          </cell>
          <cell r="C375" t="str">
            <v>Anchor bolts weight up to 20Kg</v>
          </cell>
          <cell r="D375" t="str">
            <v>kg</v>
          </cell>
          <cell r="E375">
            <v>0</v>
          </cell>
        </row>
        <row r="376">
          <cell r="B376">
            <v>1710.21</v>
          </cell>
          <cell r="C376" t="str">
            <v>Grout 25mm thk.</v>
          </cell>
          <cell r="D376" t="str">
            <v>sqm</v>
          </cell>
          <cell r="E376">
            <v>0</v>
          </cell>
        </row>
        <row r="377">
          <cell r="B377">
            <v>1710.15</v>
          </cell>
          <cell r="C377" t="str">
            <v>Steel insert</v>
          </cell>
          <cell r="D377" t="str">
            <v>kg</v>
          </cell>
          <cell r="E377">
            <v>0</v>
          </cell>
        </row>
        <row r="378">
          <cell r="B378">
            <v>1761.01</v>
          </cell>
          <cell r="C378" t="str">
            <v>Acid-resistant lining w. tiles</v>
          </cell>
          <cell r="D378" t="str">
            <v>sqm</v>
          </cell>
          <cell r="E378">
            <v>0</v>
          </cell>
        </row>
        <row r="379">
          <cell r="B379">
            <v>1763.01</v>
          </cell>
          <cell r="C379" t="str">
            <v>Acid-resistant lining w. epoxy</v>
          </cell>
          <cell r="D379" t="str">
            <v>sqm</v>
          </cell>
          <cell r="E379">
            <v>0</v>
          </cell>
        </row>
        <row r="380">
          <cell r="B380">
            <v>1717.03</v>
          </cell>
          <cell r="C380" t="str">
            <v>PVC water-stop: 20cm wide</v>
          </cell>
          <cell r="D380" t="str">
            <v>lm</v>
          </cell>
          <cell r="E380">
            <v>0</v>
          </cell>
        </row>
        <row r="381">
          <cell r="B381">
            <v>2000.001</v>
          </cell>
          <cell r="C381" t="str">
            <v>Hollow-block wall 20cm thk</v>
          </cell>
          <cell r="D381" t="str">
            <v>sqm</v>
          </cell>
          <cell r="E381">
            <v>0</v>
          </cell>
        </row>
        <row r="382">
          <cell r="B382">
            <v>2000.0139999999999</v>
          </cell>
          <cell r="C382" t="str">
            <v>Concrete block rendering</v>
          </cell>
          <cell r="D382" t="str">
            <v>sqm</v>
          </cell>
          <cell r="E382">
            <v>0</v>
          </cell>
        </row>
        <row r="383">
          <cell r="B383">
            <v>2000.0150000000001</v>
          </cell>
          <cell r="C383" t="str">
            <v>Rough plaster</v>
          </cell>
          <cell r="D383" t="str">
            <v>sqm</v>
          </cell>
          <cell r="E383">
            <v>0</v>
          </cell>
        </row>
        <row r="384">
          <cell r="B384">
            <v>2000.0160000000001</v>
          </cell>
          <cell r="C384" t="str">
            <v>3-layers plastering</v>
          </cell>
          <cell r="D384" t="str">
            <v>sqm</v>
          </cell>
          <cell r="E384">
            <v>0</v>
          </cell>
        </row>
        <row r="385">
          <cell r="B385">
            <v>2000.047</v>
          </cell>
          <cell r="C385" t="str">
            <v>Washable acrilic paint</v>
          </cell>
          <cell r="D385" t="str">
            <v>sqm</v>
          </cell>
          <cell r="E385">
            <v>0</v>
          </cell>
        </row>
        <row r="387">
          <cell r="C387" t="str">
            <v>Total Concrete Walls</v>
          </cell>
          <cell r="D387" t="str">
            <v>cum</v>
          </cell>
          <cell r="E387">
            <v>0</v>
          </cell>
        </row>
        <row r="389">
          <cell r="B389">
            <v>13</v>
          </cell>
          <cell r="C389" t="str">
            <v>SLEEPERS</v>
          </cell>
          <cell r="E389" t="str">
            <v/>
          </cell>
        </row>
        <row r="391">
          <cell r="B391">
            <v>1711.08</v>
          </cell>
          <cell r="C391" t="str">
            <v>Sleepers type "2"</v>
          </cell>
          <cell r="D391" t="str">
            <v>lm</v>
          </cell>
          <cell r="E391">
            <v>115</v>
          </cell>
        </row>
        <row r="392">
          <cell r="B392">
            <v>1799.19</v>
          </cell>
          <cell r="C392" t="str">
            <v>Sleepers type "1"</v>
          </cell>
          <cell r="D392" t="str">
            <v>lm</v>
          </cell>
          <cell r="E392">
            <v>0</v>
          </cell>
        </row>
        <row r="393">
          <cell r="B393">
            <v>1799.2</v>
          </cell>
          <cell r="C393" t="str">
            <v>Sleepers fixed point type</v>
          </cell>
          <cell r="D393" t="str">
            <v>cum</v>
          </cell>
          <cell r="E393">
            <v>0</v>
          </cell>
        </row>
        <row r="394">
          <cell r="B394">
            <v>1440.3</v>
          </cell>
          <cell r="C394" t="str">
            <v>Soil sect.exc.by mach.up to 2m</v>
          </cell>
          <cell r="D394" t="str">
            <v>cum</v>
          </cell>
          <cell r="E394">
            <v>0</v>
          </cell>
        </row>
        <row r="395">
          <cell r="B395">
            <v>1440.1</v>
          </cell>
          <cell r="C395" t="str">
            <v>Soil sect.exc.by hand up to 2m</v>
          </cell>
          <cell r="D395" t="str">
            <v>cum</v>
          </cell>
          <cell r="E395">
            <v>0</v>
          </cell>
        </row>
        <row r="396">
          <cell r="B396">
            <v>1440.44</v>
          </cell>
          <cell r="C396" t="str">
            <v>Materials from excav.transport</v>
          </cell>
          <cell r="D396" t="str">
            <v>cum</v>
          </cell>
          <cell r="E396">
            <v>0</v>
          </cell>
        </row>
        <row r="397">
          <cell r="B397">
            <v>1440.5</v>
          </cell>
          <cell r="C397" t="str">
            <v>Backfill w/ matl from exc.</v>
          </cell>
          <cell r="D397" t="str">
            <v>cum</v>
          </cell>
          <cell r="E397">
            <v>0</v>
          </cell>
        </row>
        <row r="398">
          <cell r="B398">
            <v>1711.02</v>
          </cell>
          <cell r="C398" t="str">
            <v>Lean concrete 10cm thk.</v>
          </cell>
          <cell r="D398" t="str">
            <v>sqm</v>
          </cell>
          <cell r="E398">
            <v>0</v>
          </cell>
        </row>
        <row r="399">
          <cell r="B399">
            <v>1711.06</v>
          </cell>
          <cell r="C399" t="str">
            <v>Concrete for foundation</v>
          </cell>
          <cell r="D399" t="str">
            <v>cum</v>
          </cell>
          <cell r="E399">
            <v>0</v>
          </cell>
        </row>
        <row r="400">
          <cell r="B400">
            <v>1711.2</v>
          </cell>
          <cell r="C400" t="str">
            <v>Formwork foundation</v>
          </cell>
          <cell r="D400" t="str">
            <v>sqm</v>
          </cell>
          <cell r="E400">
            <v>0</v>
          </cell>
        </row>
        <row r="401">
          <cell r="B401">
            <v>1710.02</v>
          </cell>
          <cell r="C401" t="str">
            <v>Improved bond reinf.steel</v>
          </cell>
          <cell r="D401" t="str">
            <v>kg</v>
          </cell>
          <cell r="E401">
            <v>0</v>
          </cell>
        </row>
        <row r="402">
          <cell r="B402">
            <v>1710.07</v>
          </cell>
          <cell r="C402" t="str">
            <v>Anchor bolts weight up to 20Kg</v>
          </cell>
          <cell r="D402" t="str">
            <v>kg</v>
          </cell>
          <cell r="E402">
            <v>0</v>
          </cell>
        </row>
        <row r="403">
          <cell r="B403">
            <v>1710.21</v>
          </cell>
          <cell r="C403" t="str">
            <v>Grout 25mm thk.</v>
          </cell>
          <cell r="D403" t="str">
            <v>sqm</v>
          </cell>
          <cell r="E403">
            <v>0</v>
          </cell>
        </row>
        <row r="404">
          <cell r="B404">
            <v>1710.15</v>
          </cell>
          <cell r="C404" t="str">
            <v>Steel insert</v>
          </cell>
          <cell r="D404" t="str">
            <v>kg</v>
          </cell>
          <cell r="E404">
            <v>0</v>
          </cell>
        </row>
        <row r="405">
          <cell r="B405">
            <v>2000.078</v>
          </cell>
          <cell r="C405" t="str">
            <v>Steel manufactured material ( Gate, handrails, grating and fencing )</v>
          </cell>
          <cell r="D405" t="str">
            <v>kg</v>
          </cell>
          <cell r="E405">
            <v>0</v>
          </cell>
        </row>
        <row r="407">
          <cell r="C407" t="str">
            <v>Total Concrete Sleepers</v>
          </cell>
          <cell r="D407" t="str">
            <v>lm</v>
          </cell>
          <cell r="E407">
            <v>115</v>
          </cell>
        </row>
        <row r="409">
          <cell r="B409">
            <v>14</v>
          </cell>
          <cell r="C409" t="str">
            <v>FIREPROOFING</v>
          </cell>
          <cell r="E409" t="str">
            <v/>
          </cell>
        </row>
        <row r="411">
          <cell r="B411">
            <v>1741.01</v>
          </cell>
          <cell r="C411" t="str">
            <v>Fireproofing for steel structures</v>
          </cell>
          <cell r="D411" t="str">
            <v>cum</v>
          </cell>
          <cell r="E411">
            <v>160</v>
          </cell>
        </row>
        <row r="412">
          <cell r="B412">
            <v>1741.05</v>
          </cell>
          <cell r="C412" t="str">
            <v>Spray.mortar for steel struct.</v>
          </cell>
          <cell r="D412" t="str">
            <v>sqm</v>
          </cell>
          <cell r="E412">
            <v>0</v>
          </cell>
        </row>
        <row r="413">
          <cell r="B413">
            <v>1741.03</v>
          </cell>
          <cell r="C413" t="str">
            <v>Concrete for vessel bottom</v>
          </cell>
          <cell r="D413" t="str">
            <v>cum</v>
          </cell>
          <cell r="E413">
            <v>0</v>
          </cell>
        </row>
        <row r="414">
          <cell r="B414">
            <v>1741.06</v>
          </cell>
          <cell r="C414" t="str">
            <v>Sprayed mortar for int./ext. skirt</v>
          </cell>
          <cell r="D414" t="str">
            <v>sqm</v>
          </cell>
          <cell r="E414">
            <v>450</v>
          </cell>
        </row>
        <row r="415">
          <cell r="B415">
            <v>1741.07</v>
          </cell>
          <cell r="C415" t="str">
            <v>Sprayed mortar for vessel bott</v>
          </cell>
          <cell r="D415" t="str">
            <v>sqm</v>
          </cell>
          <cell r="E415">
            <v>47</v>
          </cell>
        </row>
        <row r="416">
          <cell r="B416">
            <v>1741.04</v>
          </cell>
          <cell r="C416" t="str">
            <v>Concrete for skirt-curb</v>
          </cell>
          <cell r="D416" t="str">
            <v>cum</v>
          </cell>
          <cell r="E416">
            <v>30</v>
          </cell>
        </row>
        <row r="417">
          <cell r="B417">
            <v>1799.24</v>
          </cell>
          <cell r="C417" t="str">
            <v>Fireproofing Fire Retardent paint type Decadex</v>
          </cell>
          <cell r="D417" t="str">
            <v>sqm</v>
          </cell>
          <cell r="E417">
            <v>0</v>
          </cell>
        </row>
        <row r="419">
          <cell r="C419" t="str">
            <v>Total Fireproofing</v>
          </cell>
          <cell r="D419" t="str">
            <v>cum</v>
          </cell>
          <cell r="E419">
            <v>214.85</v>
          </cell>
        </row>
        <row r="421">
          <cell r="B421">
            <v>15</v>
          </cell>
          <cell r="C421" t="str">
            <v>SEWERS</v>
          </cell>
          <cell r="E421" t="str">
            <v/>
          </cell>
        </row>
        <row r="423">
          <cell r="B423">
            <v>1440.3</v>
          </cell>
          <cell r="C423" t="str">
            <v>Soil sect.exc.by mach.up to 2m</v>
          </cell>
          <cell r="D423" t="str">
            <v>cum</v>
          </cell>
          <cell r="E423">
            <v>14980.261595600001</v>
          </cell>
        </row>
        <row r="424">
          <cell r="B424">
            <v>1440.1</v>
          </cell>
          <cell r="C424" t="str">
            <v>Soil sect.exc.by hand up to 2m</v>
          </cell>
          <cell r="D424" t="str">
            <v>cum</v>
          </cell>
          <cell r="E424">
            <v>305.71962440000004</v>
          </cell>
        </row>
        <row r="425">
          <cell r="B425">
            <v>1440.31</v>
          </cell>
          <cell r="C425" t="str">
            <v>Sect.exc.mach.from 2to4m depth</v>
          </cell>
          <cell r="D425" t="str">
            <v>cum</v>
          </cell>
          <cell r="E425">
            <v>1062.376595</v>
          </cell>
        </row>
        <row r="426">
          <cell r="B426">
            <v>1440.11</v>
          </cell>
          <cell r="C426" t="str">
            <v>Sect.exc.hand from 2to4m depth</v>
          </cell>
          <cell r="D426" t="str">
            <v>cum</v>
          </cell>
          <cell r="E426">
            <v>21.896210000000004</v>
          </cell>
        </row>
        <row r="427">
          <cell r="B427">
            <v>1440.32</v>
          </cell>
          <cell r="C427" t="str">
            <v>Sect.exc.mach.exceed. 4m depth</v>
          </cell>
          <cell r="D427" t="str">
            <v>cum</v>
          </cell>
          <cell r="E427">
            <v>1.8143599999999969</v>
          </cell>
        </row>
        <row r="428">
          <cell r="B428">
            <v>1440.12</v>
          </cell>
          <cell r="C428" t="str">
            <v>Sect.exc.hand exceed. 4m depth</v>
          </cell>
          <cell r="D428" t="str">
            <v>cum</v>
          </cell>
          <cell r="E428">
            <v>0.15000000000000002</v>
          </cell>
        </row>
        <row r="429">
          <cell r="B429">
            <v>1440.4</v>
          </cell>
          <cell r="C429" t="str">
            <v>Extra price for water table by mach. Item 1440,30 ÷ 1440,38</v>
          </cell>
          <cell r="D429" t="str">
            <v>cum</v>
          </cell>
          <cell r="E429">
            <v>0</v>
          </cell>
        </row>
        <row r="430">
          <cell r="B430">
            <v>1440.2</v>
          </cell>
          <cell r="C430" t="str">
            <v>Extra price for water table by hand item 1440,10 ÷ 1440,18</v>
          </cell>
          <cell r="D430" t="str">
            <v>cum</v>
          </cell>
          <cell r="E430">
            <v>0</v>
          </cell>
        </row>
        <row r="431">
          <cell r="B431">
            <v>1491.1</v>
          </cell>
          <cell r="C431" t="str">
            <v>Excav. for earth ditches formation</v>
          </cell>
          <cell r="D431" t="str">
            <v>cum</v>
          </cell>
          <cell r="E431">
            <v>13616.617464965795</v>
          </cell>
        </row>
        <row r="432">
          <cell r="B432">
            <v>1440.44</v>
          </cell>
          <cell r="C432" t="str">
            <v>Materials from excav.transport</v>
          </cell>
          <cell r="D432" t="str">
            <v>cum</v>
          </cell>
          <cell r="E432">
            <v>20881.486281210855</v>
          </cell>
        </row>
        <row r="433">
          <cell r="B433">
            <v>1491.11</v>
          </cell>
          <cell r="C433" t="str">
            <v>Matls. from excav.trans. by wheel-barrow</v>
          </cell>
          <cell r="D433" t="str">
            <v>cum</v>
          </cell>
          <cell r="E433">
            <v>0</v>
          </cell>
        </row>
        <row r="434">
          <cell r="B434">
            <v>1440.5</v>
          </cell>
          <cell r="C434" t="str">
            <v>Backfill w/ matl from exc.</v>
          </cell>
          <cell r="D434" t="str">
            <v>cum</v>
          </cell>
          <cell r="E434">
            <v>9107.1939856880217</v>
          </cell>
        </row>
        <row r="435">
          <cell r="B435">
            <v>1440.51</v>
          </cell>
          <cell r="C435" t="str">
            <v>Backfill w/ matl by contr.</v>
          </cell>
          <cell r="D435" t="str">
            <v>cum</v>
          </cell>
          <cell r="E435">
            <v>933.06962019360674</v>
          </cell>
        </row>
        <row r="436">
          <cell r="B436">
            <v>1491.87</v>
          </cell>
          <cell r="C436" t="str">
            <v>Backfill as item 1440.50 but with selected site material</v>
          </cell>
          <cell r="D436" t="str">
            <v>cum</v>
          </cell>
          <cell r="E436">
            <v>0</v>
          </cell>
        </row>
        <row r="437">
          <cell r="B437">
            <v>1713.03</v>
          </cell>
          <cell r="C437" t="str">
            <v>Polyethilene vapor barrier</v>
          </cell>
          <cell r="D437" t="str">
            <v>sqm</v>
          </cell>
          <cell r="E437">
            <v>25566.3121218339</v>
          </cell>
        </row>
        <row r="438">
          <cell r="B438">
            <v>1711.07</v>
          </cell>
          <cell r="C438" t="str">
            <v>Bitumen coat for foundation</v>
          </cell>
          <cell r="D438" t="str">
            <v>sqm</v>
          </cell>
          <cell r="E438">
            <v>3319.17</v>
          </cell>
        </row>
        <row r="439">
          <cell r="B439">
            <v>1711.01</v>
          </cell>
          <cell r="C439" t="str">
            <v>Lean concrete 5cm thk.</v>
          </cell>
          <cell r="D439" t="str">
            <v>sqm</v>
          </cell>
          <cell r="E439">
            <v>7705.6849443518686</v>
          </cell>
        </row>
        <row r="440">
          <cell r="B440">
            <v>1711.04</v>
          </cell>
          <cell r="C440" t="str">
            <v>L.C. for U/G pipes bedding</v>
          </cell>
          <cell r="D440" t="str">
            <v>cum</v>
          </cell>
          <cell r="E440">
            <v>116.17805920710528</v>
          </cell>
        </row>
        <row r="441">
          <cell r="B441">
            <v>1440.52</v>
          </cell>
          <cell r="C441" t="str">
            <v>Sand for pipes bedding</v>
          </cell>
          <cell r="D441" t="str">
            <v>cum</v>
          </cell>
          <cell r="E441">
            <v>608.72673999999995</v>
          </cell>
        </row>
        <row r="442">
          <cell r="B442">
            <v>1711.06</v>
          </cell>
          <cell r="C442" t="str">
            <v>Concrete for foundation</v>
          </cell>
          <cell r="D442" t="str">
            <v>cum</v>
          </cell>
          <cell r="E442">
            <v>1576.1479999999999</v>
          </cell>
        </row>
        <row r="443">
          <cell r="B443">
            <v>1799.07</v>
          </cell>
          <cell r="C443" t="str">
            <v>As item 1714.26 ditches lining 10 cm thk</v>
          </cell>
          <cell r="D443" t="str">
            <v>sqm</v>
          </cell>
          <cell r="E443">
            <v>21857.4</v>
          </cell>
        </row>
        <row r="444">
          <cell r="B444">
            <v>1712.01</v>
          </cell>
          <cell r="C444" t="str">
            <v>Concrete elev. up to 10m</v>
          </cell>
          <cell r="D444" t="str">
            <v>cum</v>
          </cell>
          <cell r="E444">
            <v>334.923</v>
          </cell>
        </row>
        <row r="445">
          <cell r="B445">
            <v>1711.2</v>
          </cell>
          <cell r="C445" t="str">
            <v>Formwork foundation</v>
          </cell>
          <cell r="D445" t="str">
            <v>sqm</v>
          </cell>
          <cell r="E445">
            <v>13502.3</v>
          </cell>
        </row>
        <row r="446">
          <cell r="B446">
            <v>1712.2</v>
          </cell>
          <cell r="C446" t="str">
            <v>Formwork elev. up to 10m</v>
          </cell>
          <cell r="D446" t="str">
            <v>sqm</v>
          </cell>
          <cell r="E446">
            <v>2471.48</v>
          </cell>
        </row>
        <row r="447">
          <cell r="B447">
            <v>1710.02</v>
          </cell>
          <cell r="C447" t="str">
            <v>Improved bond reinf.steel</v>
          </cell>
          <cell r="D447" t="str">
            <v>kg</v>
          </cell>
          <cell r="E447">
            <v>173077.05561165049</v>
          </cell>
        </row>
        <row r="448">
          <cell r="B448">
            <v>1710.03</v>
          </cell>
          <cell r="C448" t="str">
            <v>Welded wire mesh</v>
          </cell>
          <cell r="D448" t="str">
            <v>kg</v>
          </cell>
          <cell r="E448">
            <v>189439.62034228421</v>
          </cell>
        </row>
        <row r="449">
          <cell r="B449">
            <v>1710.07</v>
          </cell>
          <cell r="C449" t="str">
            <v>Anchor bolts weight up to 20Kg</v>
          </cell>
          <cell r="D449" t="str">
            <v>kg</v>
          </cell>
          <cell r="E449">
            <v>0</v>
          </cell>
        </row>
        <row r="450">
          <cell r="B450">
            <v>1710.24</v>
          </cell>
          <cell r="C450" t="str">
            <v>Non-shrinking grout 25mm</v>
          </cell>
          <cell r="D450" t="str">
            <v>sqm</v>
          </cell>
          <cell r="E450">
            <v>0</v>
          </cell>
        </row>
        <row r="451">
          <cell r="B451">
            <v>1717.03</v>
          </cell>
          <cell r="C451" t="str">
            <v>PVC water-stop: 20cm wide</v>
          </cell>
          <cell r="D451" t="str">
            <v>lm</v>
          </cell>
          <cell r="E451">
            <v>0</v>
          </cell>
        </row>
        <row r="452">
          <cell r="B452">
            <v>1713.13</v>
          </cell>
          <cell r="C452" t="str">
            <v>Cut joint ( control )</v>
          </cell>
          <cell r="D452" t="str">
            <v>lm</v>
          </cell>
          <cell r="E452">
            <v>1857.7805915910214</v>
          </cell>
        </row>
        <row r="453">
          <cell r="B453">
            <v>1713.14</v>
          </cell>
          <cell r="C453" t="str">
            <v>Construction joint</v>
          </cell>
          <cell r="D453" t="str">
            <v>lm</v>
          </cell>
          <cell r="E453">
            <v>1857.7805915910214</v>
          </cell>
        </row>
        <row r="454">
          <cell r="B454">
            <v>1714.1</v>
          </cell>
          <cell r="C454" t="str">
            <v>Galvanized grating cover</v>
          </cell>
          <cell r="D454" t="str">
            <v>kg</v>
          </cell>
          <cell r="E454">
            <v>53005</v>
          </cell>
        </row>
        <row r="455">
          <cell r="B455">
            <v>1714.08</v>
          </cell>
          <cell r="C455" t="str">
            <v>Supply of cast iron cover</v>
          </cell>
          <cell r="D455" t="str">
            <v>kg</v>
          </cell>
          <cell r="E455">
            <v>22250</v>
          </cell>
        </row>
        <row r="456">
          <cell r="B456">
            <v>1714.09</v>
          </cell>
          <cell r="C456" t="str">
            <v>Laying of cast-iron cover</v>
          </cell>
          <cell r="D456" t="str">
            <v>kg</v>
          </cell>
          <cell r="E456">
            <v>22250</v>
          </cell>
        </row>
        <row r="457">
          <cell r="B457">
            <v>1714.12</v>
          </cell>
          <cell r="C457" t="str">
            <v>Checkered plate cover</v>
          </cell>
          <cell r="D457" t="str">
            <v>kg</v>
          </cell>
          <cell r="E457">
            <v>10410</v>
          </cell>
        </row>
        <row r="458">
          <cell r="B458">
            <v>1714.01</v>
          </cell>
          <cell r="C458" t="str">
            <v>Pit 0,5x0,5 to 0,9x0,9 lm depth max 3,5 lm</v>
          </cell>
          <cell r="D458" t="str">
            <v>cum</v>
          </cell>
          <cell r="E458">
            <v>169.46350000000001</v>
          </cell>
        </row>
        <row r="459">
          <cell r="B459">
            <v>1714.02</v>
          </cell>
          <cell r="C459" t="str">
            <v>Pit 0,91x0,91 to 1,5x1,5 lm depth max 4,0 lm</v>
          </cell>
          <cell r="D459" t="str">
            <v>cum</v>
          </cell>
          <cell r="E459">
            <v>264.66400000000004</v>
          </cell>
        </row>
        <row r="460">
          <cell r="B460">
            <v>1799.51</v>
          </cell>
          <cell r="C460" t="str">
            <v>Pit 1,51x1,51 to 2,5x2,5  lm depth max 5,0 lm</v>
          </cell>
          <cell r="D460" t="str">
            <v>cum</v>
          </cell>
          <cell r="E460">
            <v>304.70400000000001</v>
          </cell>
        </row>
        <row r="461">
          <cell r="B461">
            <v>1799.52</v>
          </cell>
          <cell r="C461" t="str">
            <v>Pit 2,51x2,51 to 3,5x3,5  lm depth max 5,0  lm</v>
          </cell>
          <cell r="D461" t="str">
            <v>cum</v>
          </cell>
          <cell r="E461">
            <v>99.224999999999994</v>
          </cell>
        </row>
        <row r="462">
          <cell r="B462">
            <v>1714.04</v>
          </cell>
          <cell r="C462" t="str">
            <v>Fire trap pit 2x1,2x1,2 lm depth max 3,5 lm</v>
          </cell>
          <cell r="D462" t="str">
            <v>cum</v>
          </cell>
          <cell r="E462">
            <v>87.435000000000002</v>
          </cell>
        </row>
        <row r="463">
          <cell r="B463">
            <v>1714.05</v>
          </cell>
          <cell r="C463" t="str">
            <v>Sanitary pit 0,9x0,9 lm depth max 3,5 lm</v>
          </cell>
          <cell r="D463" t="str">
            <v>cum</v>
          </cell>
          <cell r="E463">
            <v>54.08</v>
          </cell>
        </row>
        <row r="464">
          <cell r="B464">
            <v>1714.07</v>
          </cell>
          <cell r="C464" t="str">
            <v>Prefabricated septic-tank</v>
          </cell>
          <cell r="D464" t="str">
            <v>u</v>
          </cell>
          <cell r="E464">
            <v>0</v>
          </cell>
        </row>
        <row r="465">
          <cell r="B465">
            <v>1799.03</v>
          </cell>
          <cell r="C465" t="str">
            <v>Precast concrete covers 10 cm thick</v>
          </cell>
          <cell r="D465" t="str">
            <v>sqm</v>
          </cell>
          <cell r="E465">
            <v>0</v>
          </cell>
        </row>
        <row r="466">
          <cell r="B466">
            <v>1799.04</v>
          </cell>
          <cell r="C466" t="str">
            <v>Precast concrete covers 15 cm thick</v>
          </cell>
          <cell r="D466" t="str">
            <v>sqm</v>
          </cell>
          <cell r="E466">
            <v>0</v>
          </cell>
        </row>
        <row r="467">
          <cell r="B467">
            <v>1799.02</v>
          </cell>
          <cell r="C467" t="str">
            <v>Waterproof cement additive</v>
          </cell>
          <cell r="D467" t="str">
            <v>kg</v>
          </cell>
          <cell r="E467">
            <v>7053.75</v>
          </cell>
        </row>
        <row r="468">
          <cell r="B468">
            <v>1473.15</v>
          </cell>
          <cell r="C468" t="str">
            <v>Centr. r.c. piping  dia. 40cm</v>
          </cell>
          <cell r="D468" t="str">
            <v>lm</v>
          </cell>
          <cell r="E468">
            <v>0</v>
          </cell>
        </row>
        <row r="469">
          <cell r="B469">
            <v>1473.16</v>
          </cell>
          <cell r="C469" t="str">
            <v>Centr. r.c. piping  dia. 50cm</v>
          </cell>
          <cell r="D469" t="str">
            <v>lm</v>
          </cell>
          <cell r="E469">
            <v>110</v>
          </cell>
        </row>
        <row r="470">
          <cell r="B470">
            <v>1473.17</v>
          </cell>
          <cell r="C470" t="str">
            <v>Centr. r.c. piping  dia. 60cm</v>
          </cell>
          <cell r="D470" t="str">
            <v>lm</v>
          </cell>
          <cell r="E470">
            <v>0</v>
          </cell>
        </row>
        <row r="471">
          <cell r="B471">
            <v>1473.19</v>
          </cell>
          <cell r="C471" t="str">
            <v>Centr. r.c. piping  dia. 80cm</v>
          </cell>
          <cell r="D471" t="str">
            <v>lm</v>
          </cell>
          <cell r="E471">
            <v>60</v>
          </cell>
        </row>
        <row r="472">
          <cell r="B472">
            <v>1473.21</v>
          </cell>
          <cell r="C472" t="str">
            <v>Centr. r.c. piping  dia.100cm</v>
          </cell>
          <cell r="D472" t="str">
            <v>lm</v>
          </cell>
          <cell r="E472">
            <v>0</v>
          </cell>
        </row>
        <row r="473">
          <cell r="B473">
            <v>1471.01</v>
          </cell>
          <cell r="C473" t="str">
            <v>Carbon steel piping</v>
          </cell>
          <cell r="D473" t="str">
            <v>kg</v>
          </cell>
          <cell r="E473">
            <v>89476.1</v>
          </cell>
        </row>
        <row r="474">
          <cell r="B474">
            <v>1471.03</v>
          </cell>
          <cell r="C474" t="str">
            <v>Carbon steel valve</v>
          </cell>
          <cell r="D474" t="str">
            <v>kg</v>
          </cell>
          <cell r="E474">
            <v>3800</v>
          </cell>
        </row>
        <row r="475">
          <cell r="B475">
            <v>1492.42</v>
          </cell>
          <cell r="C475" t="str">
            <v>Supply and  installation PVC heavy  piping "FABCO"type diam.3"</v>
          </cell>
          <cell r="D475" t="str">
            <v>lm</v>
          </cell>
          <cell r="E475">
            <v>895</v>
          </cell>
        </row>
        <row r="476">
          <cell r="B476">
            <v>1478.01</v>
          </cell>
          <cell r="C476" t="str">
            <v>PVC piping         dia. 110mm</v>
          </cell>
          <cell r="D476" t="str">
            <v>lm</v>
          </cell>
          <cell r="E476">
            <v>100</v>
          </cell>
        </row>
        <row r="477">
          <cell r="B477">
            <v>1478.02</v>
          </cell>
          <cell r="C477" t="str">
            <v>PVC piping         dia. 160mm</v>
          </cell>
          <cell r="D477" t="str">
            <v>lm</v>
          </cell>
          <cell r="E477">
            <v>1655</v>
          </cell>
        </row>
        <row r="478">
          <cell r="B478">
            <v>1478.03</v>
          </cell>
          <cell r="C478" t="str">
            <v>PVC piping         dia. 200mm</v>
          </cell>
          <cell r="D478" t="str">
            <v>lm</v>
          </cell>
          <cell r="E478">
            <v>220</v>
          </cell>
        </row>
        <row r="479">
          <cell r="B479">
            <v>1761.01</v>
          </cell>
          <cell r="C479" t="str">
            <v>Acid-resistant lining w. tiles</v>
          </cell>
          <cell r="D479" t="str">
            <v>sqm</v>
          </cell>
          <cell r="E479">
            <v>0</v>
          </cell>
        </row>
        <row r="480">
          <cell r="B480">
            <v>1763.01</v>
          </cell>
          <cell r="C480" t="str">
            <v>Acid-resistant lining w. epoxy</v>
          </cell>
          <cell r="D480" t="str">
            <v>sqm</v>
          </cell>
          <cell r="E480">
            <v>169.38</v>
          </cell>
        </row>
        <row r="481">
          <cell r="B481">
            <v>1491.03</v>
          </cell>
          <cell r="C481" t="str">
            <v>Demol.&amp; Reinst. exist. roads fnds.</v>
          </cell>
          <cell r="D481" t="str">
            <v>cum</v>
          </cell>
          <cell r="E481">
            <v>470.572</v>
          </cell>
        </row>
        <row r="482">
          <cell r="B482">
            <v>1491.02</v>
          </cell>
          <cell r="C482" t="str">
            <v>Exist. Binder &amp; W.course scarifying</v>
          </cell>
          <cell r="D482" t="str">
            <v>sqm</v>
          </cell>
          <cell r="E482">
            <v>0</v>
          </cell>
        </row>
        <row r="483">
          <cell r="B483">
            <v>1450.15</v>
          </cell>
          <cell r="C483" t="str">
            <v>Reinst.of binder &amp; wear.course</v>
          </cell>
          <cell r="D483" t="str">
            <v>sqm</v>
          </cell>
          <cell r="E483">
            <v>0</v>
          </cell>
        </row>
        <row r="484">
          <cell r="B484">
            <v>1710.15</v>
          </cell>
          <cell r="C484" t="str">
            <v>Steel insert</v>
          </cell>
          <cell r="D484" t="str">
            <v>kg</v>
          </cell>
          <cell r="E484">
            <v>38331.339999999997</v>
          </cell>
        </row>
        <row r="485">
          <cell r="B485">
            <v>1714.14</v>
          </cell>
          <cell r="C485" t="str">
            <v>Steel frame</v>
          </cell>
          <cell r="D485" t="str">
            <v>kg</v>
          </cell>
          <cell r="E485">
            <v>1159.4000000000001</v>
          </cell>
        </row>
        <row r="486">
          <cell r="B486">
            <v>2000.078</v>
          </cell>
          <cell r="C486" t="str">
            <v>Steel manufactured material ( Gate, handrails, grating and fencing )</v>
          </cell>
          <cell r="D486" t="str">
            <v>kg</v>
          </cell>
          <cell r="E486">
            <v>6871.6</v>
          </cell>
        </row>
        <row r="487">
          <cell r="B487">
            <v>1492.04</v>
          </cell>
          <cell r="C487" t="str">
            <v>Carbon steel vents</v>
          </cell>
          <cell r="D487" t="str">
            <v>kg</v>
          </cell>
          <cell r="E487">
            <v>22496</v>
          </cell>
        </row>
        <row r="488">
          <cell r="B488">
            <v>1492.01</v>
          </cell>
          <cell r="C488" t="str">
            <v>Cast iron floor drain  diam. 6"</v>
          </cell>
          <cell r="D488" t="str">
            <v>u</v>
          </cell>
          <cell r="E488">
            <v>5</v>
          </cell>
        </row>
        <row r="489">
          <cell r="B489">
            <v>1492.02</v>
          </cell>
          <cell r="C489" t="str">
            <v>Carbon steel drain hubs 4"</v>
          </cell>
          <cell r="D489" t="str">
            <v>u</v>
          </cell>
          <cell r="E489">
            <v>79</v>
          </cell>
        </row>
        <row r="490">
          <cell r="B490">
            <v>1492.03</v>
          </cell>
          <cell r="C490" t="str">
            <v>Carbon steel clean out diam. 6"</v>
          </cell>
          <cell r="D490" t="str">
            <v>u</v>
          </cell>
          <cell r="E490">
            <v>7</v>
          </cell>
        </row>
        <row r="491">
          <cell r="B491">
            <v>1492.39</v>
          </cell>
          <cell r="C491" t="str">
            <v>GRE drain hubs 4" (Technip ST 1400-08 type "D" )</v>
          </cell>
          <cell r="D491" t="str">
            <v>u</v>
          </cell>
          <cell r="E491">
            <v>30</v>
          </cell>
        </row>
        <row r="492">
          <cell r="B492">
            <v>1492.53</v>
          </cell>
          <cell r="C492" t="str">
            <v>GRE drain hubs 6" (Technip ST 1400-08 type "D" )</v>
          </cell>
          <cell r="D492" t="str">
            <v>u</v>
          </cell>
          <cell r="E492">
            <v>20</v>
          </cell>
        </row>
        <row r="493">
          <cell r="B493">
            <v>1492.52</v>
          </cell>
          <cell r="C493" t="str">
            <v>Clean Out concrete  pit  for  GRE/PVC pipe  (Technip ST 1400-06 )</v>
          </cell>
          <cell r="D493" t="str">
            <v>u</v>
          </cell>
          <cell r="E493">
            <v>4</v>
          </cell>
        </row>
        <row r="494">
          <cell r="B494">
            <v>1492.37</v>
          </cell>
          <cell r="C494" t="str">
            <v>Precast Concrete Side Ditch Swale as per STD- CU - 00003</v>
          </cell>
          <cell r="D494" t="str">
            <v>lm</v>
          </cell>
          <cell r="E494">
            <v>0</v>
          </cell>
        </row>
        <row r="496">
          <cell r="C496" t="str">
            <v>Total  Sewers</v>
          </cell>
          <cell r="D496" t="str">
            <v>lm</v>
          </cell>
          <cell r="E496">
            <v>15994.6</v>
          </cell>
        </row>
        <row r="498">
          <cell r="B498">
            <v>16</v>
          </cell>
          <cell r="C498" t="str">
            <v>UNDERGROUND PIPING</v>
          </cell>
          <cell r="E498" t="str">
            <v/>
          </cell>
        </row>
        <row r="500">
          <cell r="B500">
            <v>1440.3</v>
          </cell>
          <cell r="C500" t="str">
            <v>Soil sect.exc.by mach.up to 2m</v>
          </cell>
          <cell r="D500" t="str">
            <v>cum</v>
          </cell>
          <cell r="E500">
            <v>13189.79</v>
          </cell>
        </row>
        <row r="501">
          <cell r="B501">
            <v>1440.1</v>
          </cell>
          <cell r="C501" t="str">
            <v>Soil sect.exc.by hand up to 2m</v>
          </cell>
          <cell r="D501" t="str">
            <v>cum</v>
          </cell>
          <cell r="E501">
            <v>269.19499999999999</v>
          </cell>
        </row>
        <row r="502">
          <cell r="B502">
            <v>1440.31</v>
          </cell>
          <cell r="C502" t="str">
            <v>Sect.exc.mach.from 2to4m depth</v>
          </cell>
          <cell r="D502" t="str">
            <v>cum</v>
          </cell>
          <cell r="E502">
            <v>3062.55</v>
          </cell>
        </row>
        <row r="503">
          <cell r="B503">
            <v>1440.11</v>
          </cell>
          <cell r="C503" t="str">
            <v>Sect.exc.hand from 2to4m depth</v>
          </cell>
          <cell r="D503" t="str">
            <v>cum</v>
          </cell>
          <cell r="E503">
            <v>62.475000000000001</v>
          </cell>
        </row>
        <row r="504">
          <cell r="B504">
            <v>1440.33</v>
          </cell>
          <cell r="C504" t="str">
            <v>Sect.exc.mach.soft rock up 2m</v>
          </cell>
          <cell r="D504" t="str">
            <v>cum</v>
          </cell>
          <cell r="E504">
            <v>0</v>
          </cell>
        </row>
        <row r="505">
          <cell r="B505">
            <v>1440.13</v>
          </cell>
          <cell r="C505" t="str">
            <v>Sect.exc.hand soft rock up 2m</v>
          </cell>
          <cell r="D505" t="str">
            <v>cum</v>
          </cell>
          <cell r="E505">
            <v>0</v>
          </cell>
        </row>
        <row r="506">
          <cell r="B506">
            <v>1440.44</v>
          </cell>
          <cell r="C506" t="str">
            <v>Materials from excav.transport</v>
          </cell>
          <cell r="D506" t="str">
            <v>cum</v>
          </cell>
          <cell r="E506">
            <v>4785.33</v>
          </cell>
        </row>
        <row r="507">
          <cell r="B507">
            <v>1440.51</v>
          </cell>
          <cell r="C507" t="str">
            <v>Backfill w/ matl by contr.</v>
          </cell>
          <cell r="D507" t="str">
            <v>cum</v>
          </cell>
          <cell r="E507">
            <v>0</v>
          </cell>
        </row>
        <row r="508">
          <cell r="B508">
            <v>1440.5</v>
          </cell>
          <cell r="C508" t="str">
            <v>Backfill w/ matl from exc.</v>
          </cell>
          <cell r="D508" t="str">
            <v>cum</v>
          </cell>
          <cell r="E508">
            <v>11798.68</v>
          </cell>
        </row>
        <row r="509">
          <cell r="B509">
            <v>1491.87</v>
          </cell>
          <cell r="C509" t="str">
            <v>Backfill as item 1440.50 but with selected site material</v>
          </cell>
          <cell r="D509" t="str">
            <v>cum</v>
          </cell>
          <cell r="E509">
            <v>0</v>
          </cell>
        </row>
        <row r="510">
          <cell r="B510">
            <v>1440.52</v>
          </cell>
          <cell r="C510" t="str">
            <v>Sand for pipes bedding</v>
          </cell>
          <cell r="D510" t="str">
            <v>cum</v>
          </cell>
          <cell r="E510">
            <v>1606.075</v>
          </cell>
        </row>
        <row r="511">
          <cell r="B511">
            <v>1713.03</v>
          </cell>
          <cell r="C511" t="str">
            <v>Polyethilene vapor barrier</v>
          </cell>
          <cell r="D511" t="str">
            <v>sqm</v>
          </cell>
          <cell r="E511">
            <v>192.35499999999999</v>
          </cell>
        </row>
        <row r="512">
          <cell r="B512">
            <v>1711.07</v>
          </cell>
          <cell r="C512" t="str">
            <v>Bitumen coat for foundation</v>
          </cell>
          <cell r="D512" t="str">
            <v>sqm</v>
          </cell>
          <cell r="E512">
            <v>1309.7650000000001</v>
          </cell>
        </row>
        <row r="513">
          <cell r="B513">
            <v>1711.02</v>
          </cell>
          <cell r="C513" t="str">
            <v>Lean concrete 10cm thk.</v>
          </cell>
          <cell r="D513" t="str">
            <v>sqm</v>
          </cell>
          <cell r="E513">
            <v>192.35499999999999</v>
          </cell>
        </row>
        <row r="514">
          <cell r="B514">
            <v>1714.2</v>
          </cell>
          <cell r="C514" t="str">
            <v>Concrete  anchor blocks</v>
          </cell>
          <cell r="D514" t="str">
            <v>cum</v>
          </cell>
          <cell r="E514">
            <v>204</v>
          </cell>
        </row>
        <row r="515">
          <cell r="B515">
            <v>1711.06</v>
          </cell>
          <cell r="C515" t="str">
            <v>Concrete for foundation</v>
          </cell>
          <cell r="D515" t="str">
            <v>cum</v>
          </cell>
          <cell r="E515">
            <v>0</v>
          </cell>
        </row>
        <row r="516">
          <cell r="B516">
            <v>1711.2</v>
          </cell>
          <cell r="C516" t="str">
            <v>Formwork foundation</v>
          </cell>
          <cell r="D516" t="str">
            <v>sqm</v>
          </cell>
          <cell r="E516">
            <v>714</v>
          </cell>
        </row>
        <row r="517">
          <cell r="B517">
            <v>1710.02</v>
          </cell>
          <cell r="C517" t="str">
            <v>Improved bond reinf.steel</v>
          </cell>
          <cell r="D517" t="str">
            <v>kg</v>
          </cell>
          <cell r="E517">
            <v>12240</v>
          </cell>
        </row>
        <row r="518">
          <cell r="B518">
            <v>1799.11</v>
          </cell>
          <cell r="C518" t="str">
            <v>Hydrants Basements</v>
          </cell>
          <cell r="D518" t="str">
            <v>u</v>
          </cell>
          <cell r="E518">
            <v>66.3</v>
          </cell>
        </row>
        <row r="519">
          <cell r="B519">
            <v>1799.12</v>
          </cell>
          <cell r="C519" t="str">
            <v>Lance Monitor Basements</v>
          </cell>
          <cell r="D519" t="str">
            <v>u</v>
          </cell>
          <cell r="E519">
            <v>8.5</v>
          </cell>
        </row>
        <row r="520">
          <cell r="B520">
            <v>1714.02</v>
          </cell>
          <cell r="C520" t="str">
            <v>Pit 0,91x0,91 to 1,5x1,5 lm depth max 4,0 lm</v>
          </cell>
          <cell r="D520" t="str">
            <v>cum</v>
          </cell>
          <cell r="E520">
            <v>212.16</v>
          </cell>
        </row>
        <row r="521">
          <cell r="B521">
            <v>1799.52</v>
          </cell>
          <cell r="C521" t="str">
            <v>Pit 2,51x2,51 to 3,5x3,5  lm depth max 5,0  lm</v>
          </cell>
          <cell r="D521" t="str">
            <v>cum</v>
          </cell>
          <cell r="E521">
            <v>0</v>
          </cell>
        </row>
        <row r="522">
          <cell r="B522">
            <v>1799.04</v>
          </cell>
          <cell r="C522" t="str">
            <v>Precast concrete covers 15 cm thick</v>
          </cell>
          <cell r="D522" t="str">
            <v>sqm</v>
          </cell>
          <cell r="E522">
            <v>0</v>
          </cell>
        </row>
        <row r="523">
          <cell r="B523">
            <v>1714.1</v>
          </cell>
          <cell r="C523" t="str">
            <v>Galvanized grating cover</v>
          </cell>
          <cell r="D523" t="str">
            <v>kg</v>
          </cell>
          <cell r="E523">
            <v>0</v>
          </cell>
        </row>
        <row r="524">
          <cell r="B524">
            <v>1714.12</v>
          </cell>
          <cell r="C524" t="str">
            <v>Checkered plate cover</v>
          </cell>
          <cell r="D524" t="str">
            <v>kg</v>
          </cell>
          <cell r="E524">
            <v>7947.5</v>
          </cell>
        </row>
        <row r="525">
          <cell r="B525">
            <v>1710.15</v>
          </cell>
          <cell r="C525" t="str">
            <v>Steel insert</v>
          </cell>
          <cell r="D525" t="str">
            <v>kg</v>
          </cell>
          <cell r="E525">
            <v>861.73</v>
          </cell>
        </row>
        <row r="526">
          <cell r="B526">
            <v>1714.14</v>
          </cell>
          <cell r="C526" t="str">
            <v>Steel frame</v>
          </cell>
          <cell r="D526" t="str">
            <v>kg</v>
          </cell>
          <cell r="E526">
            <v>850.51</v>
          </cell>
        </row>
        <row r="527">
          <cell r="B527">
            <v>1717.03</v>
          </cell>
          <cell r="C527" t="str">
            <v>PVC water-stop: 20cm wide</v>
          </cell>
          <cell r="D527" t="str">
            <v>lm</v>
          </cell>
          <cell r="E527">
            <v>0</v>
          </cell>
        </row>
        <row r="528">
          <cell r="B528">
            <v>1799.02</v>
          </cell>
          <cell r="C528" t="str">
            <v>Waterproof cement additive</v>
          </cell>
          <cell r="D528" t="str">
            <v>kg</v>
          </cell>
          <cell r="E528">
            <v>0</v>
          </cell>
        </row>
        <row r="529">
          <cell r="B529">
            <v>1450.15</v>
          </cell>
          <cell r="C529" t="str">
            <v>Reinst.of binder &amp; wear.course</v>
          </cell>
          <cell r="D529" t="str">
            <v>sqm</v>
          </cell>
          <cell r="E529">
            <v>0</v>
          </cell>
        </row>
        <row r="530">
          <cell r="B530">
            <v>1491.03</v>
          </cell>
          <cell r="C530" t="str">
            <v>Demol.&amp; Reinst. exist. roads fnds.</v>
          </cell>
          <cell r="D530" t="str">
            <v>cum</v>
          </cell>
          <cell r="E530">
            <v>57.715000000000003</v>
          </cell>
        </row>
        <row r="531">
          <cell r="B531">
            <v>1491.02</v>
          </cell>
          <cell r="C531" t="str">
            <v>Exist. Binder &amp; W.course scarifying</v>
          </cell>
          <cell r="D531" t="str">
            <v>sqm</v>
          </cell>
          <cell r="E531">
            <v>0</v>
          </cell>
        </row>
        <row r="532">
          <cell r="B532">
            <v>1492.4</v>
          </cell>
          <cell r="C532" t="str">
            <v>Firewater network only civil works</v>
          </cell>
          <cell r="D532" t="str">
            <v>lm</v>
          </cell>
          <cell r="E532">
            <v>0</v>
          </cell>
        </row>
        <row r="533">
          <cell r="B533">
            <v>1492.41</v>
          </cell>
          <cell r="C533" t="str">
            <v>Process pipes pumped line only civil works</v>
          </cell>
          <cell r="D533" t="str">
            <v>lm</v>
          </cell>
          <cell r="E533">
            <v>0</v>
          </cell>
        </row>
        <row r="535">
          <cell r="C535" t="str">
            <v>Total Underground Piping</v>
          </cell>
          <cell r="D535" t="str">
            <v>lm</v>
          </cell>
          <cell r="E535">
            <v>6290</v>
          </cell>
        </row>
        <row r="537">
          <cell r="B537">
            <v>17</v>
          </cell>
          <cell r="C537" t="str">
            <v>ELECTRICAL CABLE TRENCHES</v>
          </cell>
          <cell r="E537" t="str">
            <v/>
          </cell>
        </row>
        <row r="539">
          <cell r="B539">
            <v>1440.3</v>
          </cell>
          <cell r="C539" t="str">
            <v>Soil sect.exc.by mach.up to 2m</v>
          </cell>
          <cell r="D539" t="str">
            <v>cum</v>
          </cell>
          <cell r="E539">
            <v>15341.9</v>
          </cell>
        </row>
        <row r="540">
          <cell r="B540">
            <v>1440.1</v>
          </cell>
          <cell r="C540" t="str">
            <v>Soil sect.exc.by hand up to 2m</v>
          </cell>
          <cell r="D540" t="str">
            <v>cum</v>
          </cell>
          <cell r="E540">
            <v>552.70000000000005</v>
          </cell>
        </row>
        <row r="541">
          <cell r="B541">
            <v>1440.31</v>
          </cell>
          <cell r="C541" t="str">
            <v>Sect.exc.mach.from 2to4m depth</v>
          </cell>
          <cell r="D541" t="str">
            <v>cum</v>
          </cell>
          <cell r="E541">
            <v>532.9</v>
          </cell>
        </row>
        <row r="542">
          <cell r="B542">
            <v>1440.11</v>
          </cell>
          <cell r="C542" t="str">
            <v>Sect.exc.hand from 2to4m depth</v>
          </cell>
          <cell r="D542" t="str">
            <v>cum</v>
          </cell>
          <cell r="E542">
            <v>10.9</v>
          </cell>
        </row>
        <row r="543">
          <cell r="B543">
            <v>1440.44</v>
          </cell>
          <cell r="C543" t="str">
            <v>Materials from excav.transport</v>
          </cell>
          <cell r="D543" t="str">
            <v>cum</v>
          </cell>
          <cell r="E543">
            <v>6380</v>
          </cell>
        </row>
        <row r="544">
          <cell r="B544">
            <v>1440.5</v>
          </cell>
          <cell r="C544" t="str">
            <v>Backfill w/ matl from exc.</v>
          </cell>
          <cell r="D544" t="str">
            <v>cum</v>
          </cell>
          <cell r="E544">
            <v>9710</v>
          </cell>
        </row>
        <row r="545">
          <cell r="B545">
            <v>1440.51</v>
          </cell>
          <cell r="C545" t="str">
            <v>Backfill w/ matl by contr.</v>
          </cell>
          <cell r="D545" t="str">
            <v>cum</v>
          </cell>
          <cell r="E545">
            <v>0</v>
          </cell>
        </row>
        <row r="546">
          <cell r="B546">
            <v>1491.87</v>
          </cell>
          <cell r="C546" t="str">
            <v>Backfill as item 1440.50 but with selected site material</v>
          </cell>
          <cell r="D546" t="str">
            <v>cum</v>
          </cell>
          <cell r="E546">
            <v>0</v>
          </cell>
        </row>
        <row r="547">
          <cell r="B547">
            <v>1713.03</v>
          </cell>
          <cell r="C547" t="str">
            <v>Polyethilene vapor barrier</v>
          </cell>
          <cell r="D547" t="str">
            <v>sqm</v>
          </cell>
          <cell r="E547">
            <v>3518</v>
          </cell>
        </row>
        <row r="548">
          <cell r="B548">
            <v>1711.07</v>
          </cell>
          <cell r="C548" t="str">
            <v>Bitumen coat for foundation</v>
          </cell>
          <cell r="D548" t="str">
            <v>sqm</v>
          </cell>
          <cell r="E548">
            <v>5772</v>
          </cell>
        </row>
        <row r="549">
          <cell r="B549">
            <v>1711.01</v>
          </cell>
          <cell r="C549" t="str">
            <v>Lean concrete 5cm thk.</v>
          </cell>
          <cell r="D549" t="str">
            <v>sqm</v>
          </cell>
          <cell r="E549">
            <v>3518</v>
          </cell>
        </row>
        <row r="550">
          <cell r="B550">
            <v>1711.02</v>
          </cell>
          <cell r="C550" t="str">
            <v>Lean concrete 10cm thk.</v>
          </cell>
          <cell r="D550" t="str">
            <v>sqm</v>
          </cell>
          <cell r="E550">
            <v>0</v>
          </cell>
        </row>
        <row r="551">
          <cell r="B551">
            <v>2000.001</v>
          </cell>
          <cell r="C551" t="str">
            <v>Hollow-block wall 20cm thk</v>
          </cell>
          <cell r="D551" t="str">
            <v>sqm</v>
          </cell>
          <cell r="E551">
            <v>0</v>
          </cell>
        </row>
        <row r="552">
          <cell r="B552">
            <v>1711.06</v>
          </cell>
          <cell r="C552" t="str">
            <v>Concrete for foundation</v>
          </cell>
          <cell r="D552" t="str">
            <v>cum</v>
          </cell>
          <cell r="E552">
            <v>1562.8</v>
          </cell>
        </row>
        <row r="553">
          <cell r="B553">
            <v>1714.22</v>
          </cell>
          <cell r="C553" t="str">
            <v>Duct bank with PVC pipes</v>
          </cell>
          <cell r="D553" t="str">
            <v>cum</v>
          </cell>
          <cell r="E553">
            <v>856.5</v>
          </cell>
        </row>
        <row r="554">
          <cell r="B554">
            <v>1711.2</v>
          </cell>
          <cell r="C554" t="str">
            <v>Formwork foundation</v>
          </cell>
          <cell r="D554" t="str">
            <v>sqm</v>
          </cell>
          <cell r="E554">
            <v>8085</v>
          </cell>
        </row>
        <row r="555">
          <cell r="B555">
            <v>1710.02</v>
          </cell>
          <cell r="C555" t="str">
            <v>Improved bond reinf.steel</v>
          </cell>
          <cell r="D555" t="str">
            <v>kg</v>
          </cell>
          <cell r="E555">
            <v>105795</v>
          </cell>
        </row>
        <row r="556">
          <cell r="B556">
            <v>1710.03</v>
          </cell>
          <cell r="C556" t="str">
            <v>Welded wire mesh</v>
          </cell>
          <cell r="D556" t="str">
            <v>kg</v>
          </cell>
          <cell r="E556">
            <v>4900</v>
          </cell>
        </row>
        <row r="557">
          <cell r="B557">
            <v>1710.21</v>
          </cell>
          <cell r="C557" t="str">
            <v>Grout 25mm thk.</v>
          </cell>
          <cell r="D557" t="str">
            <v>sqm</v>
          </cell>
          <cell r="E557">
            <v>0</v>
          </cell>
        </row>
        <row r="558">
          <cell r="B558">
            <v>1710.07</v>
          </cell>
          <cell r="C558" t="str">
            <v>Anchor bolts weight up to 20Kg</v>
          </cell>
          <cell r="D558" t="str">
            <v>kg</v>
          </cell>
          <cell r="E558">
            <v>0</v>
          </cell>
        </row>
        <row r="559">
          <cell r="B559">
            <v>1710.23</v>
          </cell>
          <cell r="C559" t="str">
            <v>Grout &gt;50mm thk.</v>
          </cell>
          <cell r="D559" t="str">
            <v>cum</v>
          </cell>
          <cell r="E559">
            <v>7.6</v>
          </cell>
        </row>
        <row r="560">
          <cell r="B560">
            <v>1710.15</v>
          </cell>
          <cell r="C560" t="str">
            <v>Steel insert</v>
          </cell>
          <cell r="D560" t="str">
            <v>kg</v>
          </cell>
          <cell r="E560">
            <v>32067</v>
          </cell>
        </row>
        <row r="561">
          <cell r="B561">
            <v>1714.14</v>
          </cell>
          <cell r="C561" t="str">
            <v>Steel frame</v>
          </cell>
          <cell r="D561" t="str">
            <v>kg</v>
          </cell>
          <cell r="E561">
            <v>542.9</v>
          </cell>
        </row>
        <row r="562">
          <cell r="B562">
            <v>1491.23</v>
          </cell>
          <cell r="C562" t="str">
            <v>Precast Con.Tiles top protection cables</v>
          </cell>
          <cell r="D562" t="str">
            <v>sqm</v>
          </cell>
          <cell r="E562">
            <v>0</v>
          </cell>
        </row>
        <row r="563">
          <cell r="B563">
            <v>1491.28</v>
          </cell>
          <cell r="C563" t="str">
            <v>Vertical brick partition for electrical cable separation</v>
          </cell>
          <cell r="D563" t="str">
            <v>sqm</v>
          </cell>
          <cell r="E563">
            <v>0</v>
          </cell>
        </row>
        <row r="564">
          <cell r="B564">
            <v>1714.25</v>
          </cell>
          <cell r="C564" t="str">
            <v>Red coloured lean concrete</v>
          </cell>
          <cell r="D564" t="str">
            <v>sqm</v>
          </cell>
          <cell r="E564">
            <v>5234</v>
          </cell>
        </row>
        <row r="565">
          <cell r="B565">
            <v>1440.53</v>
          </cell>
          <cell r="C565" t="str">
            <v>Sand for cables bedding</v>
          </cell>
          <cell r="D565" t="str">
            <v>cum</v>
          </cell>
          <cell r="E565">
            <v>3275</v>
          </cell>
        </row>
        <row r="566">
          <cell r="B566">
            <v>1450.15</v>
          </cell>
          <cell r="C566" t="str">
            <v>Reinst.of binder &amp; wear.course</v>
          </cell>
          <cell r="D566" t="str">
            <v>sqm</v>
          </cell>
          <cell r="E566">
            <v>0</v>
          </cell>
        </row>
        <row r="567">
          <cell r="B567">
            <v>1714.03</v>
          </cell>
          <cell r="C567" t="str">
            <v>Pit for cables 1,5x1,5 lm depth max 3,0 lm</v>
          </cell>
          <cell r="D567" t="str">
            <v>cum</v>
          </cell>
          <cell r="E567">
            <v>14.9</v>
          </cell>
        </row>
        <row r="568">
          <cell r="B568">
            <v>1713.14</v>
          </cell>
          <cell r="C568" t="str">
            <v>Construction joint</v>
          </cell>
          <cell r="D568" t="str">
            <v>lm</v>
          </cell>
          <cell r="E568">
            <v>3535.4</v>
          </cell>
        </row>
        <row r="569">
          <cell r="B569">
            <v>1714.12</v>
          </cell>
          <cell r="C569" t="str">
            <v>Checkered plate cover</v>
          </cell>
          <cell r="D569" t="str">
            <v>kg</v>
          </cell>
          <cell r="E569">
            <v>2951.8</v>
          </cell>
        </row>
        <row r="570">
          <cell r="B570">
            <v>1714.08</v>
          </cell>
          <cell r="C570" t="str">
            <v>Supply of cast iron cover</v>
          </cell>
          <cell r="D570" t="str">
            <v>kg</v>
          </cell>
          <cell r="E570">
            <v>1470</v>
          </cell>
        </row>
        <row r="571">
          <cell r="B571">
            <v>1714.09</v>
          </cell>
          <cell r="C571" t="str">
            <v>Laying of cast-iron cover</v>
          </cell>
          <cell r="D571" t="str">
            <v>kg</v>
          </cell>
          <cell r="E571">
            <v>1470</v>
          </cell>
        </row>
        <row r="572">
          <cell r="B572">
            <v>1714.24</v>
          </cell>
          <cell r="C572" t="str">
            <v>Supply   PVC conduit  pipes dia.110 to 160 mm ( Erection already included in item 1714,22)</v>
          </cell>
          <cell r="D572" t="str">
            <v>lm</v>
          </cell>
          <cell r="E572">
            <v>16991</v>
          </cell>
        </row>
        <row r="573">
          <cell r="B573">
            <v>1799.35</v>
          </cell>
          <cell r="C573" t="str">
            <v>Galvanized steel conduit 4" for electrical duct bank</v>
          </cell>
          <cell r="D573" t="str">
            <v>lm</v>
          </cell>
          <cell r="E573">
            <v>1421</v>
          </cell>
        </row>
        <row r="574">
          <cell r="B574">
            <v>1478.03</v>
          </cell>
          <cell r="C574" t="str">
            <v>PVC piping         dia. 200mm</v>
          </cell>
          <cell r="D574" t="str">
            <v>lm</v>
          </cell>
          <cell r="E574">
            <v>242.3</v>
          </cell>
        </row>
        <row r="575">
          <cell r="B575">
            <v>1799.01</v>
          </cell>
          <cell r="C575" t="str">
            <v>PVC piping diameter  1" ( See  note  "1" Technip STD - 1400 - 28 )</v>
          </cell>
          <cell r="D575" t="str">
            <v>lm</v>
          </cell>
          <cell r="E575">
            <v>127.5</v>
          </cell>
        </row>
        <row r="576">
          <cell r="B576">
            <v>1799.03</v>
          </cell>
          <cell r="C576" t="str">
            <v>Precast concrete covers 10 cm thick</v>
          </cell>
          <cell r="D576" t="str">
            <v>sqm</v>
          </cell>
          <cell r="E576">
            <v>0</v>
          </cell>
        </row>
        <row r="577">
          <cell r="B577">
            <v>1799.04</v>
          </cell>
          <cell r="C577" t="str">
            <v>Precast concrete covers 15 cm thick</v>
          </cell>
          <cell r="D577" t="str">
            <v>sqm</v>
          </cell>
          <cell r="E577">
            <v>3016</v>
          </cell>
        </row>
        <row r="578">
          <cell r="B578">
            <v>1799.05</v>
          </cell>
          <cell r="C578" t="str">
            <v>Precast concrete covers 20 cm thick</v>
          </cell>
          <cell r="D578" t="str">
            <v>sqm</v>
          </cell>
          <cell r="E578">
            <v>27.3</v>
          </cell>
        </row>
        <row r="579">
          <cell r="B579">
            <v>1491.2</v>
          </cell>
          <cell r="C579" t="str">
            <v>Electrical Cable Markers</v>
          </cell>
          <cell r="D579" t="str">
            <v>u</v>
          </cell>
          <cell r="E579">
            <v>0</v>
          </cell>
        </row>
        <row r="580">
          <cell r="B580">
            <v>1491.03</v>
          </cell>
          <cell r="C580" t="str">
            <v>Demol.&amp; Reinst. exist. roads fnds.</v>
          </cell>
          <cell r="D580" t="str">
            <v>cum</v>
          </cell>
          <cell r="E580">
            <v>598.6</v>
          </cell>
        </row>
        <row r="581">
          <cell r="B581">
            <v>1491.02</v>
          </cell>
          <cell r="C581" t="str">
            <v>Exist. Binder &amp; W.course scarifying</v>
          </cell>
          <cell r="D581" t="str">
            <v>sqm</v>
          </cell>
          <cell r="E581">
            <v>0</v>
          </cell>
        </row>
        <row r="582">
          <cell r="C582">
            <v>0</v>
          </cell>
          <cell r="D582">
            <v>0</v>
          </cell>
          <cell r="E582">
            <v>0</v>
          </cell>
        </row>
        <row r="584">
          <cell r="C584" t="str">
            <v>Total  Electrical Cable Trenches</v>
          </cell>
          <cell r="D584" t="str">
            <v>lm</v>
          </cell>
          <cell r="E584">
            <v>12846.4</v>
          </cell>
        </row>
        <row r="586">
          <cell r="B586">
            <v>18</v>
          </cell>
          <cell r="C586" t="str">
            <v xml:space="preserve">BUILDINGS (CONCRETE &amp; MASONRY TYPE-LSP) </v>
          </cell>
          <cell r="E586" t="str">
            <v/>
          </cell>
        </row>
        <row r="588">
          <cell r="B588">
            <v>2000.5070000000001</v>
          </cell>
          <cell r="C588" t="str">
            <v>Administration Building</v>
          </cell>
          <cell r="D588" t="str">
            <v>cum</v>
          </cell>
          <cell r="E588">
            <v>10608</v>
          </cell>
        </row>
        <row r="589">
          <cell r="B589">
            <v>2000.521</v>
          </cell>
          <cell r="C589" t="str">
            <v>Gate House</v>
          </cell>
          <cell r="D589" t="str">
            <v>cum</v>
          </cell>
          <cell r="E589">
            <v>262.5</v>
          </cell>
        </row>
        <row r="590">
          <cell r="B590">
            <v>2000.5029999999999</v>
          </cell>
          <cell r="C590" t="str">
            <v>Offices conc.&amp; mason.inside steel Bldgs.</v>
          </cell>
          <cell r="D590" t="str">
            <v>cum</v>
          </cell>
          <cell r="E590">
            <v>1225</v>
          </cell>
        </row>
        <row r="591">
          <cell r="B591">
            <v>2000.5129999999999</v>
          </cell>
          <cell r="C591" t="str">
            <v>Main Substation ( N° 2 )</v>
          </cell>
          <cell r="D591" t="str">
            <v>cum</v>
          </cell>
          <cell r="E591">
            <v>5850</v>
          </cell>
        </row>
        <row r="592">
          <cell r="B592">
            <v>2000.5329999999999</v>
          </cell>
          <cell r="C592" t="str">
            <v>Building  Area Substation</v>
          </cell>
          <cell r="D592" t="str">
            <v>cum</v>
          </cell>
          <cell r="E592">
            <v>390</v>
          </cell>
        </row>
        <row r="593">
          <cell r="B593">
            <v>2000.502</v>
          </cell>
          <cell r="C593" t="str">
            <v>Electrical Substation ( N° 1 )</v>
          </cell>
          <cell r="D593" t="str">
            <v>cum</v>
          </cell>
          <cell r="E593">
            <v>3640</v>
          </cell>
        </row>
        <row r="594">
          <cell r="B594">
            <v>2000.5</v>
          </cell>
          <cell r="C594" t="str">
            <v xml:space="preserve">Control Room </v>
          </cell>
          <cell r="D594" t="str">
            <v>cum</v>
          </cell>
          <cell r="E594">
            <v>0</v>
          </cell>
        </row>
        <row r="595">
          <cell r="B595">
            <v>2000.5260000000001</v>
          </cell>
          <cell r="C595" t="str">
            <v>Laboratory Building</v>
          </cell>
          <cell r="D595" t="str">
            <v>cum</v>
          </cell>
          <cell r="E595">
            <v>3528</v>
          </cell>
        </row>
        <row r="596">
          <cell r="B596">
            <v>2000.5319999999999</v>
          </cell>
          <cell r="C596" t="str">
            <v>Fire Station Bldg.</v>
          </cell>
          <cell r="D596" t="str">
            <v>cum</v>
          </cell>
          <cell r="E596">
            <v>3150</v>
          </cell>
        </row>
        <row r="597">
          <cell r="B597">
            <v>2000.5309999999999</v>
          </cell>
          <cell r="C597" t="str">
            <v>Localized Operator Cabins</v>
          </cell>
          <cell r="D597" t="str">
            <v>cum</v>
          </cell>
          <cell r="E597">
            <v>120</v>
          </cell>
        </row>
        <row r="599">
          <cell r="C599" t="str">
            <v xml:space="preserve">Total  Buildings (Concrete &amp; Masonry Type-Lsp) </v>
          </cell>
          <cell r="D599" t="str">
            <v>cum</v>
          </cell>
          <cell r="E599">
            <v>28773.5</v>
          </cell>
        </row>
        <row r="601">
          <cell r="B601">
            <v>19</v>
          </cell>
          <cell r="C601" t="str">
            <v>BUILDINGS ( STEEL &amp; MASONRY TYPE )</v>
          </cell>
          <cell r="E601" t="str">
            <v/>
          </cell>
        </row>
        <row r="603">
          <cell r="B603">
            <v>1440.3</v>
          </cell>
          <cell r="C603" t="str">
            <v>Soil sect.exc.by mach.up to 2m</v>
          </cell>
          <cell r="D603" t="str">
            <v>cum</v>
          </cell>
          <cell r="E603">
            <v>40425.571680000001</v>
          </cell>
        </row>
        <row r="604">
          <cell r="B604">
            <v>1440.1</v>
          </cell>
          <cell r="C604" t="str">
            <v>Soil sect.exc.by hand up to 2m</v>
          </cell>
          <cell r="D604" t="str">
            <v>cum</v>
          </cell>
          <cell r="E604">
            <v>369.57211999999998</v>
          </cell>
        </row>
        <row r="605">
          <cell r="B605">
            <v>1440.31</v>
          </cell>
          <cell r="C605" t="str">
            <v>Sect.exc.mach.from 2to4m depth</v>
          </cell>
          <cell r="D605" t="str">
            <v>cum</v>
          </cell>
          <cell r="E605">
            <v>0</v>
          </cell>
        </row>
        <row r="606">
          <cell r="B606">
            <v>1440.11</v>
          </cell>
          <cell r="C606" t="str">
            <v>Sect.exc.hand from 2to4m depth</v>
          </cell>
          <cell r="D606" t="str">
            <v>cum</v>
          </cell>
          <cell r="E606">
            <v>0</v>
          </cell>
        </row>
        <row r="607">
          <cell r="B607">
            <v>1440.44</v>
          </cell>
          <cell r="C607" t="str">
            <v>Materials from excav.transport</v>
          </cell>
          <cell r="D607" t="str">
            <v>cum</v>
          </cell>
          <cell r="E607">
            <v>31010.817999999999</v>
          </cell>
        </row>
        <row r="608">
          <cell r="B608">
            <v>1440.5</v>
          </cell>
          <cell r="C608" t="str">
            <v>Backfill w/ matl from exc.</v>
          </cell>
          <cell r="D608" t="str">
            <v>cum</v>
          </cell>
          <cell r="E608">
            <v>9784.3257999999987</v>
          </cell>
        </row>
        <row r="609">
          <cell r="B609">
            <v>1440.51</v>
          </cell>
          <cell r="C609" t="str">
            <v>Backfill w/ matl by contr.</v>
          </cell>
          <cell r="D609" t="str">
            <v>cum</v>
          </cell>
          <cell r="E609">
            <v>0</v>
          </cell>
        </row>
        <row r="610">
          <cell r="B610">
            <v>1711.01</v>
          </cell>
          <cell r="C610" t="str">
            <v>Lean concrete 5cm thk.</v>
          </cell>
          <cell r="D610" t="str">
            <v>sqm</v>
          </cell>
          <cell r="E610">
            <v>45887.32</v>
          </cell>
        </row>
        <row r="611">
          <cell r="B611">
            <v>1711.02</v>
          </cell>
          <cell r="C611" t="str">
            <v>Lean concrete 10cm thk.</v>
          </cell>
          <cell r="D611" t="str">
            <v>sqm</v>
          </cell>
          <cell r="E611">
            <v>0</v>
          </cell>
        </row>
        <row r="612">
          <cell r="B612">
            <v>1711.06</v>
          </cell>
          <cell r="C612" t="str">
            <v>Concrete for foundation</v>
          </cell>
          <cell r="D612" t="str">
            <v>cum</v>
          </cell>
          <cell r="E612">
            <v>7493.3639999999996</v>
          </cell>
        </row>
        <row r="613">
          <cell r="B613">
            <v>1712.01</v>
          </cell>
          <cell r="C613" t="str">
            <v>Concrete elev. up to 10m</v>
          </cell>
          <cell r="D613" t="str">
            <v>cum</v>
          </cell>
          <cell r="E613">
            <v>2086.6799999999998</v>
          </cell>
        </row>
        <row r="614">
          <cell r="B614">
            <v>1799.59</v>
          </cell>
          <cell r="C614" t="str">
            <v xml:space="preserve">Concrete Slab on corrugated  steel sheet minimum 25N/mm2 </v>
          </cell>
          <cell r="D614" t="str">
            <v>cum</v>
          </cell>
          <cell r="E614">
            <v>0</v>
          </cell>
        </row>
        <row r="615">
          <cell r="B615">
            <v>1713.07</v>
          </cell>
          <cell r="C615" t="str">
            <v>Fndn above or under paving</v>
          </cell>
          <cell r="D615" t="str">
            <v>cum</v>
          </cell>
          <cell r="E615">
            <v>160</v>
          </cell>
        </row>
        <row r="616">
          <cell r="B616">
            <v>1711.2</v>
          </cell>
          <cell r="C616" t="str">
            <v>Formwork foundation</v>
          </cell>
          <cell r="D616" t="str">
            <v>sqm</v>
          </cell>
          <cell r="E616">
            <v>10886.119999999999</v>
          </cell>
        </row>
        <row r="617">
          <cell r="B617">
            <v>1712.2</v>
          </cell>
          <cell r="C617" t="str">
            <v>Formwork elev. up to 10m</v>
          </cell>
          <cell r="D617" t="str">
            <v>sqm</v>
          </cell>
          <cell r="E617">
            <v>9600.34</v>
          </cell>
        </row>
        <row r="618">
          <cell r="B618">
            <v>1710.02</v>
          </cell>
          <cell r="C618" t="str">
            <v>Improved bond reinf.steel</v>
          </cell>
          <cell r="D618" t="str">
            <v>kg</v>
          </cell>
          <cell r="E618">
            <v>1265664.1599999999</v>
          </cell>
        </row>
        <row r="619">
          <cell r="B619">
            <v>1710.21</v>
          </cell>
          <cell r="C619" t="str">
            <v>Grout 25mm thk.</v>
          </cell>
          <cell r="D619" t="str">
            <v>sqm</v>
          </cell>
          <cell r="E619">
            <v>947.68000000000006</v>
          </cell>
        </row>
        <row r="620">
          <cell r="B620">
            <v>1710.07</v>
          </cell>
          <cell r="C620" t="str">
            <v>Anchor bolts weight up to 20Kg</v>
          </cell>
          <cell r="D620" t="str">
            <v>kg</v>
          </cell>
          <cell r="E620">
            <v>31151.440000000002</v>
          </cell>
        </row>
        <row r="621">
          <cell r="B621">
            <v>1710.08</v>
          </cell>
          <cell r="C621" t="str">
            <v>Anchor bolts weight &gt;20Kg</v>
          </cell>
          <cell r="D621" t="str">
            <v>kg</v>
          </cell>
          <cell r="E621">
            <v>0</v>
          </cell>
        </row>
        <row r="622">
          <cell r="B622" t="str">
            <v>1799,10A</v>
          </cell>
          <cell r="C622" t="str">
            <v>Supply and installatiopn of steel rails</v>
          </cell>
          <cell r="D622" t="str">
            <v>kg</v>
          </cell>
          <cell r="E622">
            <v>77695.121951219509</v>
          </cell>
        </row>
        <row r="623">
          <cell r="B623">
            <v>1450.03</v>
          </cell>
          <cell r="C623" t="str">
            <v>Embankment w/ matl by contr.</v>
          </cell>
          <cell r="D623" t="str">
            <v>cum</v>
          </cell>
          <cell r="E623">
            <v>22105.875</v>
          </cell>
        </row>
        <row r="624">
          <cell r="B624">
            <v>1420.01</v>
          </cell>
          <cell r="C624" t="str">
            <v>Surface levelling</v>
          </cell>
          <cell r="D624" t="str">
            <v>sqm</v>
          </cell>
          <cell r="E624">
            <v>57300.800000000003</v>
          </cell>
        </row>
        <row r="625">
          <cell r="B625">
            <v>1420.02</v>
          </cell>
          <cell r="C625" t="str">
            <v>Surface compaction 90%</v>
          </cell>
          <cell r="D625" t="str">
            <v>sqm</v>
          </cell>
          <cell r="E625">
            <v>57300.800000000003</v>
          </cell>
        </row>
        <row r="626">
          <cell r="B626">
            <v>1717.04</v>
          </cell>
          <cell r="C626" t="str">
            <v>PVC water-stop: 30cm wide</v>
          </cell>
          <cell r="D626" t="str">
            <v>lm</v>
          </cell>
          <cell r="E626">
            <v>364.8</v>
          </cell>
        </row>
        <row r="627">
          <cell r="B627">
            <v>1713.01</v>
          </cell>
          <cell r="C627" t="str">
            <v>Floor sub-base</v>
          </cell>
          <cell r="D627" t="str">
            <v>cum</v>
          </cell>
          <cell r="E627">
            <v>9355.15</v>
          </cell>
        </row>
        <row r="628">
          <cell r="B628">
            <v>1713.03</v>
          </cell>
          <cell r="C628" t="str">
            <v>Polyethilene vapor barrier</v>
          </cell>
          <cell r="D628" t="str">
            <v>sqm</v>
          </cell>
          <cell r="E628">
            <v>66136.92</v>
          </cell>
        </row>
        <row r="629">
          <cell r="B629">
            <v>1711.07</v>
          </cell>
          <cell r="C629" t="str">
            <v>Bitumen coat for foundation</v>
          </cell>
          <cell r="D629" t="str">
            <v>sqm</v>
          </cell>
          <cell r="E629">
            <v>16594.8</v>
          </cell>
        </row>
        <row r="630">
          <cell r="B630">
            <v>1713.04</v>
          </cell>
          <cell r="C630" t="str">
            <v>Reinf.concrete paving thk 10cm</v>
          </cell>
          <cell r="D630" t="str">
            <v>sqm</v>
          </cell>
          <cell r="E630">
            <v>0</v>
          </cell>
        </row>
        <row r="631">
          <cell r="B631">
            <v>1713.05</v>
          </cell>
          <cell r="C631" t="str">
            <v>Reinf.concrete paving thk 15cm</v>
          </cell>
          <cell r="D631" t="str">
            <v>sqm</v>
          </cell>
          <cell r="E631">
            <v>36580</v>
          </cell>
        </row>
        <row r="632">
          <cell r="B632">
            <v>1713.06</v>
          </cell>
          <cell r="C632" t="str">
            <v>Reinf.concrete paving thk 20cm</v>
          </cell>
          <cell r="D632" t="str">
            <v>sqm</v>
          </cell>
          <cell r="E632">
            <v>19888</v>
          </cell>
        </row>
        <row r="633">
          <cell r="B633">
            <v>1710.03</v>
          </cell>
          <cell r="C633" t="str">
            <v>Welded wire mesh</v>
          </cell>
          <cell r="D633" t="str">
            <v>kg</v>
          </cell>
          <cell r="E633">
            <v>460651.05599999998</v>
          </cell>
        </row>
        <row r="634">
          <cell r="B634">
            <v>1713.08</v>
          </cell>
          <cell r="C634" t="str">
            <v>Reinf.concrete curb</v>
          </cell>
          <cell r="D634" t="str">
            <v>lm</v>
          </cell>
          <cell r="E634">
            <v>0</v>
          </cell>
        </row>
        <row r="635">
          <cell r="B635">
            <v>1713.13</v>
          </cell>
          <cell r="C635" t="str">
            <v>Cut joint ( control )</v>
          </cell>
          <cell r="D635" t="str">
            <v>lm</v>
          </cell>
          <cell r="E635">
            <v>9569.2335999999996</v>
          </cell>
        </row>
        <row r="636">
          <cell r="B636">
            <v>1713.14</v>
          </cell>
          <cell r="C636" t="str">
            <v>Construction joint</v>
          </cell>
          <cell r="D636" t="str">
            <v>lm</v>
          </cell>
          <cell r="E636">
            <v>9569.2335999999996</v>
          </cell>
        </row>
        <row r="637">
          <cell r="B637">
            <v>1713.15</v>
          </cell>
          <cell r="C637" t="str">
            <v>Isolation joint</v>
          </cell>
          <cell r="D637" t="str">
            <v>lm</v>
          </cell>
          <cell r="E637">
            <v>6461.68</v>
          </cell>
        </row>
        <row r="638">
          <cell r="B638">
            <v>1713.16</v>
          </cell>
          <cell r="C638" t="str">
            <v>Expansion joint ( contraction )</v>
          </cell>
          <cell r="D638" t="str">
            <v>lm</v>
          </cell>
          <cell r="E638">
            <v>9569.2335999999996</v>
          </cell>
        </row>
        <row r="639">
          <cell r="B639">
            <v>1761.01</v>
          </cell>
          <cell r="C639" t="str">
            <v>Acid-resistant lining w. tiles</v>
          </cell>
          <cell r="D639" t="str">
            <v>sqm</v>
          </cell>
          <cell r="E639">
            <v>0</v>
          </cell>
        </row>
        <row r="640">
          <cell r="B640">
            <v>1763.01</v>
          </cell>
          <cell r="C640" t="str">
            <v>Acid-resistant lining w. epoxy</v>
          </cell>
          <cell r="D640" t="str">
            <v>sqm</v>
          </cell>
          <cell r="E640">
            <v>0</v>
          </cell>
        </row>
        <row r="641">
          <cell r="B641">
            <v>2000.0319999999999</v>
          </cell>
          <cell r="C641" t="str">
            <v>Glazed gres skirting board</v>
          </cell>
          <cell r="D641" t="str">
            <v>lm</v>
          </cell>
          <cell r="E641">
            <v>0</v>
          </cell>
        </row>
        <row r="642">
          <cell r="B642">
            <v>2000.0129999999999</v>
          </cell>
          <cell r="C642" t="str">
            <v>Insulating mtl for cavity-wall</v>
          </cell>
          <cell r="D642" t="str">
            <v>sqm</v>
          </cell>
          <cell r="E642">
            <v>0</v>
          </cell>
        </row>
        <row r="643">
          <cell r="B643">
            <v>2000.001</v>
          </cell>
          <cell r="C643" t="str">
            <v>Hollow-block wall 20cm thk</v>
          </cell>
          <cell r="D643" t="str">
            <v>sqm</v>
          </cell>
          <cell r="E643">
            <v>3992</v>
          </cell>
        </row>
        <row r="644">
          <cell r="B644">
            <v>2000.0039999999999</v>
          </cell>
          <cell r="C644" t="str">
            <v>Cavity hol.block wall 40cm thk</v>
          </cell>
          <cell r="D644" t="str">
            <v>sqm</v>
          </cell>
          <cell r="E644">
            <v>0</v>
          </cell>
        </row>
        <row r="645">
          <cell r="B645">
            <v>2000.02</v>
          </cell>
          <cell r="C645" t="str">
            <v>Stone flooring</v>
          </cell>
          <cell r="D645" t="str">
            <v>sqm</v>
          </cell>
          <cell r="E645">
            <v>0</v>
          </cell>
        </row>
        <row r="646">
          <cell r="B646">
            <v>1440.85</v>
          </cell>
          <cell r="C646" t="str">
            <v>Side-walk pav. 10cm thk</v>
          </cell>
          <cell r="D646" t="str">
            <v>sqm</v>
          </cell>
          <cell r="E646">
            <v>2142.8000000000002</v>
          </cell>
        </row>
        <row r="647">
          <cell r="B647">
            <v>1440.81</v>
          </cell>
          <cell r="C647" t="str">
            <v>Sidewalk kerb</v>
          </cell>
          <cell r="D647" t="str">
            <v>lm</v>
          </cell>
          <cell r="E647">
            <v>2012</v>
          </cell>
        </row>
        <row r="648">
          <cell r="B648">
            <v>1440.82</v>
          </cell>
          <cell r="C648" t="str">
            <v>Sidewalk fndn w.matl from exc.</v>
          </cell>
          <cell r="D648" t="str">
            <v>cum</v>
          </cell>
          <cell r="E648">
            <v>428.56</v>
          </cell>
        </row>
        <row r="649">
          <cell r="B649">
            <v>2000.1179999999999</v>
          </cell>
          <cell r="C649" t="str">
            <v>Waterproof membrane (2 layers)</v>
          </cell>
          <cell r="D649" t="str">
            <v>sqm</v>
          </cell>
          <cell r="E649">
            <v>0</v>
          </cell>
        </row>
        <row r="650">
          <cell r="B650">
            <v>2000.0830000000001</v>
          </cell>
          <cell r="C650" t="str">
            <v>Lead union</v>
          </cell>
          <cell r="D650" t="str">
            <v>kg</v>
          </cell>
          <cell r="E650">
            <v>0</v>
          </cell>
        </row>
        <row r="651">
          <cell r="B651">
            <v>2000.0139999999999</v>
          </cell>
          <cell r="C651" t="str">
            <v>Concrete block rendering</v>
          </cell>
          <cell r="D651" t="str">
            <v>sqm</v>
          </cell>
          <cell r="E651">
            <v>7984</v>
          </cell>
        </row>
        <row r="652">
          <cell r="B652">
            <v>2000.0150000000001</v>
          </cell>
          <cell r="C652" t="str">
            <v>Rough plaster</v>
          </cell>
          <cell r="D652" t="str">
            <v>sqm</v>
          </cell>
          <cell r="E652">
            <v>7984</v>
          </cell>
        </row>
        <row r="653">
          <cell r="B653">
            <v>2000.0160000000001</v>
          </cell>
          <cell r="C653" t="str">
            <v>3-layers plastering</v>
          </cell>
          <cell r="D653" t="str">
            <v>sqm</v>
          </cell>
          <cell r="E653">
            <v>0</v>
          </cell>
        </row>
        <row r="654">
          <cell r="B654">
            <v>2000.047</v>
          </cell>
          <cell r="C654" t="str">
            <v>Washable acrilic paint</v>
          </cell>
          <cell r="D654" t="str">
            <v>sqm</v>
          </cell>
          <cell r="E654">
            <v>3992</v>
          </cell>
        </row>
        <row r="655">
          <cell r="B655">
            <v>2000.05</v>
          </cell>
          <cell r="C655" t="str">
            <v>Quartz paint</v>
          </cell>
          <cell r="D655" t="str">
            <v>sqm</v>
          </cell>
        </row>
        <row r="656">
          <cell r="B656">
            <v>2000.059</v>
          </cell>
          <cell r="C656" t="str">
            <v>Steel door</v>
          </cell>
          <cell r="D656" t="str">
            <v>sqm</v>
          </cell>
          <cell r="E656">
            <v>0</v>
          </cell>
        </row>
        <row r="657">
          <cell r="B657">
            <v>1713.09</v>
          </cell>
          <cell r="C657" t="str">
            <v>Hardener on paving (dust)</v>
          </cell>
          <cell r="D657" t="str">
            <v>sqm</v>
          </cell>
          <cell r="E657">
            <v>26729</v>
          </cell>
        </row>
        <row r="658">
          <cell r="B658">
            <v>1713.11</v>
          </cell>
          <cell r="C658" t="str">
            <v>Paving-surface hardener-liquid</v>
          </cell>
          <cell r="D658" t="str">
            <v>sqm</v>
          </cell>
          <cell r="E658">
            <v>0</v>
          </cell>
        </row>
        <row r="659">
          <cell r="B659">
            <v>2000.029</v>
          </cell>
          <cell r="C659" t="str">
            <v>Red gres skirting board</v>
          </cell>
          <cell r="D659" t="str">
            <v>lm</v>
          </cell>
          <cell r="E659">
            <v>1996</v>
          </cell>
        </row>
        <row r="660">
          <cell r="B660">
            <v>1714.1</v>
          </cell>
          <cell r="C660" t="str">
            <v>Galvanized grating cover</v>
          </cell>
          <cell r="D660" t="str">
            <v>kg</v>
          </cell>
          <cell r="E660">
            <v>0</v>
          </cell>
        </row>
        <row r="661">
          <cell r="B661">
            <v>2000.0340000000001</v>
          </cell>
          <cell r="C661" t="str">
            <v>Quarry stone for caps, etc.</v>
          </cell>
          <cell r="D661" t="str">
            <v>sqm</v>
          </cell>
          <cell r="E661">
            <v>0</v>
          </cell>
        </row>
        <row r="662">
          <cell r="B662">
            <v>2000.0350000000001</v>
          </cell>
          <cell r="C662" t="str">
            <v>Quarry stone for special tread</v>
          </cell>
          <cell r="D662" t="str">
            <v>sqm</v>
          </cell>
          <cell r="E662">
            <v>0</v>
          </cell>
        </row>
        <row r="663">
          <cell r="B663">
            <v>2000.53</v>
          </cell>
          <cell r="C663" t="str">
            <v>Chemicals Warehouse (Lsp all included)</v>
          </cell>
          <cell r="D663" t="str">
            <v>cum</v>
          </cell>
          <cell r="E663">
            <v>12600</v>
          </cell>
        </row>
        <row r="664">
          <cell r="B664">
            <v>2000.5229999999999</v>
          </cell>
          <cell r="C664" t="str">
            <v>Steel Workshop and Maintenance (Lsp all included)</v>
          </cell>
          <cell r="D664" t="str">
            <v>cum</v>
          </cell>
          <cell r="E664">
            <v>0</v>
          </cell>
        </row>
        <row r="665">
          <cell r="B665">
            <v>2000.5219999999999</v>
          </cell>
          <cell r="C665" t="str">
            <v>Steel Warehouse (Lsp all included)</v>
          </cell>
          <cell r="D665" t="str">
            <v>cum</v>
          </cell>
          <cell r="E665">
            <v>12600</v>
          </cell>
        </row>
        <row r="667">
          <cell r="C667" t="str">
            <v>Total  Buildings ( Steel &amp; Masonry Type )</v>
          </cell>
          <cell r="D667" t="str">
            <v>cum</v>
          </cell>
          <cell r="E667">
            <v>947611.4</v>
          </cell>
        </row>
        <row r="669">
          <cell r="B669">
            <v>20</v>
          </cell>
          <cell r="C669" t="str">
            <v xml:space="preserve">BUILDINGS (CONCRETE &amp; MASONRY TYPE) </v>
          </cell>
          <cell r="E669">
            <v>0</v>
          </cell>
        </row>
        <row r="671">
          <cell r="B671">
            <v>1440.3</v>
          </cell>
          <cell r="C671" t="str">
            <v>Soil sect.exc.by mach.up to 2m</v>
          </cell>
          <cell r="D671" t="str">
            <v>cum</v>
          </cell>
          <cell r="E671">
            <v>0</v>
          </cell>
        </row>
        <row r="672">
          <cell r="B672">
            <v>1440.1</v>
          </cell>
          <cell r="C672" t="str">
            <v>Soil sect.exc.by hand up to 2m</v>
          </cell>
          <cell r="D672" t="str">
            <v>cum</v>
          </cell>
          <cell r="E672">
            <v>0</v>
          </cell>
        </row>
        <row r="673">
          <cell r="B673">
            <v>1440.31</v>
          </cell>
          <cell r="C673" t="str">
            <v>Sect.exc.mach.from 2to4m depth</v>
          </cell>
          <cell r="D673" t="str">
            <v>cum</v>
          </cell>
          <cell r="E673">
            <v>0</v>
          </cell>
        </row>
        <row r="674">
          <cell r="B674">
            <v>1491.11</v>
          </cell>
          <cell r="C674" t="str">
            <v>Matls. from excav.trans. by wheel-barrow</v>
          </cell>
          <cell r="D674" t="str">
            <v>cum</v>
          </cell>
          <cell r="E674">
            <v>0</v>
          </cell>
        </row>
        <row r="675">
          <cell r="B675">
            <v>1440.44</v>
          </cell>
          <cell r="C675" t="str">
            <v>Materials from excav.transport</v>
          </cell>
          <cell r="D675" t="str">
            <v>cum</v>
          </cell>
          <cell r="E675">
            <v>0</v>
          </cell>
        </row>
        <row r="676">
          <cell r="B676">
            <v>1440.45</v>
          </cell>
          <cell r="C676" t="str">
            <v>Materials from demol.transport</v>
          </cell>
          <cell r="D676" t="str">
            <v>cum</v>
          </cell>
          <cell r="E676">
            <v>0</v>
          </cell>
        </row>
        <row r="677">
          <cell r="B677">
            <v>1491.12</v>
          </cell>
          <cell r="C677" t="str">
            <v>Backfill (matl.from excav.exec.by hand)</v>
          </cell>
          <cell r="D677" t="str">
            <v>cum</v>
          </cell>
          <cell r="E677">
            <v>0</v>
          </cell>
        </row>
        <row r="678">
          <cell r="B678">
            <v>1440.5</v>
          </cell>
          <cell r="C678" t="str">
            <v>Backfill w/ matl from exc.</v>
          </cell>
          <cell r="D678" t="str">
            <v>cum</v>
          </cell>
          <cell r="E678">
            <v>0</v>
          </cell>
        </row>
        <row r="679">
          <cell r="B679">
            <v>1440.51</v>
          </cell>
          <cell r="C679" t="str">
            <v>Backfill w/ matl by contr.</v>
          </cell>
          <cell r="D679" t="str">
            <v>cum</v>
          </cell>
          <cell r="E679">
            <v>0</v>
          </cell>
        </row>
        <row r="680">
          <cell r="B680">
            <v>1711.07</v>
          </cell>
          <cell r="C680" t="str">
            <v>Bitumen coat for foundation</v>
          </cell>
          <cell r="D680" t="str">
            <v>sqm</v>
          </cell>
          <cell r="E680">
            <v>0</v>
          </cell>
        </row>
        <row r="681">
          <cell r="B681">
            <v>1711.01</v>
          </cell>
          <cell r="C681" t="str">
            <v>Lean concrete 5cm thk.</v>
          </cell>
          <cell r="D681" t="str">
            <v>sqm</v>
          </cell>
          <cell r="E681">
            <v>0</v>
          </cell>
        </row>
        <row r="682">
          <cell r="B682">
            <v>1711.02</v>
          </cell>
          <cell r="C682" t="str">
            <v>Lean concrete 10cm thk.</v>
          </cell>
          <cell r="D682" t="str">
            <v>sqm</v>
          </cell>
          <cell r="E682">
            <v>0</v>
          </cell>
        </row>
        <row r="683">
          <cell r="B683">
            <v>1711.06</v>
          </cell>
          <cell r="C683" t="str">
            <v>Concrete for foundation</v>
          </cell>
          <cell r="D683" t="str">
            <v>cum</v>
          </cell>
          <cell r="E683">
            <v>0</v>
          </cell>
        </row>
        <row r="684">
          <cell r="B684">
            <v>1712.01</v>
          </cell>
          <cell r="C684" t="str">
            <v>Concrete elev. up to 10m</v>
          </cell>
          <cell r="D684" t="str">
            <v>cum</v>
          </cell>
          <cell r="E684">
            <v>0</v>
          </cell>
        </row>
        <row r="685">
          <cell r="B685">
            <v>1712.02</v>
          </cell>
          <cell r="C685" t="str">
            <v>Concr.elev.from 10,01to20m</v>
          </cell>
          <cell r="D685" t="str">
            <v>cum</v>
          </cell>
          <cell r="E685">
            <v>0</v>
          </cell>
        </row>
        <row r="686">
          <cell r="B686">
            <v>1799.29</v>
          </cell>
          <cell r="C686" t="str">
            <v>Concrete above,sides around existing fnds.</v>
          </cell>
          <cell r="D686" t="str">
            <v>cum</v>
          </cell>
          <cell r="E686">
            <v>0</v>
          </cell>
        </row>
        <row r="687">
          <cell r="B687">
            <v>1711.11</v>
          </cell>
          <cell r="C687" t="str">
            <v>Small size fndn(up to0,2cu.m)</v>
          </cell>
          <cell r="D687" t="str">
            <v>u</v>
          </cell>
          <cell r="E687">
            <v>0</v>
          </cell>
        </row>
        <row r="688">
          <cell r="B688">
            <v>1711.1</v>
          </cell>
          <cell r="C688" t="str">
            <v>Stairs foundation</v>
          </cell>
          <cell r="D688" t="str">
            <v>u</v>
          </cell>
          <cell r="E688">
            <v>0</v>
          </cell>
        </row>
        <row r="689">
          <cell r="B689">
            <v>1711.2</v>
          </cell>
          <cell r="C689" t="str">
            <v>Formwork foundation</v>
          </cell>
          <cell r="D689" t="str">
            <v>sqm</v>
          </cell>
          <cell r="E689">
            <v>0</v>
          </cell>
        </row>
        <row r="690">
          <cell r="B690">
            <v>1712.2</v>
          </cell>
          <cell r="C690" t="str">
            <v>Formwork elev. up to 10m</v>
          </cell>
          <cell r="D690" t="str">
            <v>sqm</v>
          </cell>
          <cell r="E690">
            <v>0</v>
          </cell>
        </row>
        <row r="691">
          <cell r="B691">
            <v>1712.21</v>
          </cell>
          <cell r="C691" t="str">
            <v>Formwork elev. 10/20m</v>
          </cell>
          <cell r="D691" t="str">
            <v>sqm</v>
          </cell>
          <cell r="E691">
            <v>0</v>
          </cell>
        </row>
        <row r="692">
          <cell r="B692">
            <v>1712.26</v>
          </cell>
          <cell r="C692" t="str">
            <v>Fair-faced formwork el. &lt;10m</v>
          </cell>
          <cell r="D692" t="str">
            <v>sqm</v>
          </cell>
          <cell r="E692">
            <v>0</v>
          </cell>
        </row>
        <row r="693">
          <cell r="B693">
            <v>1712.27</v>
          </cell>
          <cell r="C693" t="str">
            <v>Fair-faced formwork el.10/20m</v>
          </cell>
          <cell r="D693" t="str">
            <v>sqm</v>
          </cell>
          <cell r="E693">
            <v>0</v>
          </cell>
        </row>
        <row r="694">
          <cell r="B694">
            <v>1710.02</v>
          </cell>
          <cell r="C694" t="str">
            <v>Improved bond reinf.steel</v>
          </cell>
          <cell r="D694" t="str">
            <v>kg</v>
          </cell>
          <cell r="E694">
            <v>0</v>
          </cell>
        </row>
        <row r="695">
          <cell r="B695">
            <v>1710.21</v>
          </cell>
          <cell r="C695" t="str">
            <v>Grout 25mm thk.</v>
          </cell>
          <cell r="D695" t="str">
            <v>sqm</v>
          </cell>
          <cell r="E695">
            <v>0</v>
          </cell>
        </row>
        <row r="696">
          <cell r="B696">
            <v>1710.24</v>
          </cell>
          <cell r="C696" t="str">
            <v>Non-shrinking grout 25mm</v>
          </cell>
          <cell r="D696" t="str">
            <v>sqm</v>
          </cell>
          <cell r="E696">
            <v>0</v>
          </cell>
        </row>
        <row r="697">
          <cell r="B697">
            <v>1710.07</v>
          </cell>
          <cell r="C697" t="str">
            <v>Anchor bolts weight up to 20Kg</v>
          </cell>
          <cell r="D697" t="str">
            <v>kg</v>
          </cell>
          <cell r="E697">
            <v>0</v>
          </cell>
        </row>
        <row r="698">
          <cell r="B698">
            <v>1710.15</v>
          </cell>
          <cell r="C698" t="str">
            <v>Steel insert</v>
          </cell>
          <cell r="D698" t="str">
            <v>kg</v>
          </cell>
          <cell r="E698">
            <v>0</v>
          </cell>
        </row>
        <row r="699">
          <cell r="B699">
            <v>1420.02</v>
          </cell>
          <cell r="C699" t="str">
            <v>Surface compaction 90%</v>
          </cell>
          <cell r="D699" t="str">
            <v>sqm</v>
          </cell>
          <cell r="E699">
            <v>0</v>
          </cell>
        </row>
        <row r="700">
          <cell r="B700">
            <v>1713.01</v>
          </cell>
          <cell r="C700" t="str">
            <v>Floor sub-base</v>
          </cell>
          <cell r="D700" t="str">
            <v>cum</v>
          </cell>
          <cell r="E700">
            <v>0</v>
          </cell>
        </row>
        <row r="701">
          <cell r="B701">
            <v>1799.86</v>
          </cell>
          <cell r="C701" t="str">
            <v>Floor sub-base as item 1713,01 but inside existing building hand executed</v>
          </cell>
          <cell r="D701" t="str">
            <v>cum</v>
          </cell>
          <cell r="E701">
            <v>0</v>
          </cell>
        </row>
        <row r="702">
          <cell r="B702">
            <v>1713.03</v>
          </cell>
          <cell r="C702" t="str">
            <v>Polyethilene vapor barrier</v>
          </cell>
          <cell r="D702" t="str">
            <v>sqm</v>
          </cell>
          <cell r="E702">
            <v>0</v>
          </cell>
        </row>
        <row r="703">
          <cell r="B703">
            <v>1713.04</v>
          </cell>
          <cell r="C703" t="str">
            <v>Reinf.concrete paving thk 10cm</v>
          </cell>
          <cell r="D703" t="str">
            <v>sqm</v>
          </cell>
          <cell r="E703">
            <v>0</v>
          </cell>
        </row>
        <row r="704">
          <cell r="B704">
            <v>1713.05</v>
          </cell>
          <cell r="C704" t="str">
            <v>Reinf.concrete paving thk 15cm</v>
          </cell>
          <cell r="D704" t="str">
            <v>sqm</v>
          </cell>
          <cell r="E704">
            <v>0</v>
          </cell>
        </row>
        <row r="705">
          <cell r="B705">
            <v>1713.06</v>
          </cell>
          <cell r="C705" t="str">
            <v>Reinf.concrete paving thk 20cm</v>
          </cell>
          <cell r="D705" t="str">
            <v>sqm</v>
          </cell>
          <cell r="E705">
            <v>0</v>
          </cell>
        </row>
        <row r="706">
          <cell r="B706">
            <v>1710.03</v>
          </cell>
          <cell r="C706" t="str">
            <v>Welded wire mesh</v>
          </cell>
          <cell r="D706" t="str">
            <v>kg</v>
          </cell>
          <cell r="E706">
            <v>0</v>
          </cell>
        </row>
        <row r="707">
          <cell r="B707">
            <v>1713.13</v>
          </cell>
          <cell r="C707" t="str">
            <v>Cut joint ( control )</v>
          </cell>
          <cell r="D707" t="str">
            <v>lm</v>
          </cell>
          <cell r="E707">
            <v>0</v>
          </cell>
        </row>
        <row r="708">
          <cell r="B708">
            <v>1713.14</v>
          </cell>
          <cell r="C708" t="str">
            <v>Construction joint</v>
          </cell>
          <cell r="D708" t="str">
            <v>lm</v>
          </cell>
          <cell r="E708">
            <v>0</v>
          </cell>
        </row>
        <row r="709">
          <cell r="B709">
            <v>2000.0039999999999</v>
          </cell>
          <cell r="C709" t="str">
            <v>Cavity hol.block wall 40cm thk</v>
          </cell>
          <cell r="D709" t="str">
            <v>sqm</v>
          </cell>
          <cell r="E709">
            <v>0</v>
          </cell>
        </row>
        <row r="710">
          <cell r="B710">
            <v>2000.0129999999999</v>
          </cell>
          <cell r="C710" t="str">
            <v>Insulating mtl for cavity-wall</v>
          </cell>
          <cell r="D710" t="str">
            <v>sqm</v>
          </cell>
          <cell r="E710">
            <v>0</v>
          </cell>
        </row>
        <row r="711">
          <cell r="B711">
            <v>2000.001</v>
          </cell>
          <cell r="C711" t="str">
            <v>Hollow-block wall 20cm thk</v>
          </cell>
          <cell r="D711" t="str">
            <v>sqm</v>
          </cell>
          <cell r="E711">
            <v>0</v>
          </cell>
        </row>
        <row r="712">
          <cell r="B712">
            <v>2000.002</v>
          </cell>
          <cell r="C712" t="str">
            <v>Hollow-block wall 10/12cm thk</v>
          </cell>
          <cell r="D712" t="str">
            <v>sqm</v>
          </cell>
          <cell r="E712">
            <v>0</v>
          </cell>
        </row>
        <row r="713">
          <cell r="B713">
            <v>2000.53</v>
          </cell>
          <cell r="C713" t="str">
            <v>Chemicals Warehouse (Lsp all included)</v>
          </cell>
          <cell r="D713" t="str">
            <v>cum</v>
          </cell>
          <cell r="E713">
            <v>0</v>
          </cell>
        </row>
        <row r="714">
          <cell r="B714">
            <v>1440.85</v>
          </cell>
          <cell r="C714" t="str">
            <v>Side-walk pav. 10cm thk</v>
          </cell>
          <cell r="D714" t="str">
            <v>sqm</v>
          </cell>
          <cell r="E714">
            <v>0</v>
          </cell>
        </row>
        <row r="715">
          <cell r="B715">
            <v>2000.078</v>
          </cell>
          <cell r="C715" t="str">
            <v>Steel manufactured material ( Gate, handrails, grating and fencing )</v>
          </cell>
          <cell r="D715" t="str">
            <v>kg</v>
          </cell>
          <cell r="E715">
            <v>0</v>
          </cell>
        </row>
        <row r="716">
          <cell r="B716">
            <v>2000.5509999999999</v>
          </cell>
          <cell r="C716" t="str">
            <v>As item 2000,078 but for cable tray support under floor of existing power plant C.R.</v>
          </cell>
          <cell r="D716" t="str">
            <v>Kg</v>
          </cell>
          <cell r="E716">
            <v>0</v>
          </cell>
        </row>
        <row r="717">
          <cell r="B717">
            <v>2000.0170000000001</v>
          </cell>
          <cell r="C717" t="str">
            <v>Cem. floor topping 5cm thk</v>
          </cell>
          <cell r="D717" t="str">
            <v>sqm</v>
          </cell>
          <cell r="E717">
            <v>0</v>
          </cell>
        </row>
        <row r="718">
          <cell r="B718">
            <v>2000.0250000000001</v>
          </cell>
          <cell r="C718" t="str">
            <v>Raised flooring</v>
          </cell>
          <cell r="D718" t="str">
            <v>sqm</v>
          </cell>
          <cell r="E718">
            <v>0</v>
          </cell>
        </row>
        <row r="719">
          <cell r="B719">
            <v>2000.0640000000001</v>
          </cell>
          <cell r="C719" t="str">
            <v>Anodized aluminium window</v>
          </cell>
          <cell r="D719" t="str">
            <v>sqm</v>
          </cell>
          <cell r="E719">
            <v>0</v>
          </cell>
        </row>
        <row r="720">
          <cell r="B720">
            <v>2000.077</v>
          </cell>
          <cell r="C720" t="str">
            <v>Thermal &amp; sound proofing glass</v>
          </cell>
          <cell r="D720" t="str">
            <v>sqm</v>
          </cell>
          <cell r="E720">
            <v>0</v>
          </cell>
        </row>
        <row r="721">
          <cell r="B721">
            <v>2000.0550000000001</v>
          </cell>
          <cell r="C721" t="str">
            <v>Wood. door lamin.plastic lined</v>
          </cell>
          <cell r="D721" t="str">
            <v>sqm</v>
          </cell>
          <cell r="E721">
            <v>0</v>
          </cell>
        </row>
        <row r="722">
          <cell r="B722">
            <v>2000.057</v>
          </cell>
          <cell r="C722" t="str">
            <v>Anodized aluminium door</v>
          </cell>
          <cell r="D722" t="str">
            <v>sqm</v>
          </cell>
          <cell r="E722">
            <v>0</v>
          </cell>
        </row>
        <row r="723">
          <cell r="B723">
            <v>2000.058</v>
          </cell>
          <cell r="C723" t="str">
            <v>An.al.door w.glasses panel</v>
          </cell>
          <cell r="D723" t="str">
            <v>sqm</v>
          </cell>
          <cell r="E723">
            <v>0</v>
          </cell>
        </row>
        <row r="724">
          <cell r="B724">
            <v>2000.5519999999999</v>
          </cell>
          <cell r="C724" t="str">
            <v>Sliding steel door</v>
          </cell>
          <cell r="D724" t="str">
            <v>sqm</v>
          </cell>
          <cell r="E724">
            <v>0</v>
          </cell>
        </row>
        <row r="725">
          <cell r="B725">
            <v>2000.0609999999999</v>
          </cell>
          <cell r="C725" t="str">
            <v>Antipanic handle</v>
          </cell>
          <cell r="D725" t="str">
            <v>u</v>
          </cell>
          <cell r="E725">
            <v>0</v>
          </cell>
        </row>
        <row r="726">
          <cell r="B726">
            <v>2000.0630000000001</v>
          </cell>
          <cell r="C726" t="str">
            <v>Door closer</v>
          </cell>
          <cell r="D726" t="str">
            <v>u</v>
          </cell>
          <cell r="E726">
            <v>0</v>
          </cell>
        </row>
        <row r="727">
          <cell r="B727">
            <v>2000.09</v>
          </cell>
          <cell r="C727" t="str">
            <v>Water heater  80 l.</v>
          </cell>
          <cell r="D727" t="str">
            <v>u</v>
          </cell>
          <cell r="E727">
            <v>0</v>
          </cell>
        </row>
        <row r="728">
          <cell r="B728">
            <v>2000.0909999999999</v>
          </cell>
          <cell r="C728" t="str">
            <v>Water heater 120 l.</v>
          </cell>
          <cell r="D728" t="str">
            <v>u</v>
          </cell>
          <cell r="E728">
            <v>0</v>
          </cell>
        </row>
        <row r="729">
          <cell r="B729">
            <v>2000.0139999999999</v>
          </cell>
          <cell r="C729" t="str">
            <v>Concrete block rendering</v>
          </cell>
          <cell r="D729" t="str">
            <v>sqm</v>
          </cell>
          <cell r="E729">
            <v>0</v>
          </cell>
        </row>
        <row r="730">
          <cell r="B730">
            <v>2000.0150000000001</v>
          </cell>
          <cell r="C730" t="str">
            <v>Rough plaster</v>
          </cell>
          <cell r="D730" t="str">
            <v>sqm</v>
          </cell>
          <cell r="E730">
            <v>0</v>
          </cell>
        </row>
        <row r="731">
          <cell r="B731">
            <v>2000.0160000000001</v>
          </cell>
          <cell r="C731" t="str">
            <v>3-layers plastering</v>
          </cell>
          <cell r="D731" t="str">
            <v>sqm</v>
          </cell>
          <cell r="E731">
            <v>0</v>
          </cell>
        </row>
        <row r="732">
          <cell r="B732">
            <v>2000.047</v>
          </cell>
          <cell r="C732" t="str">
            <v>Washable acrilic paint</v>
          </cell>
          <cell r="D732" t="str">
            <v>sqm</v>
          </cell>
          <cell r="E732">
            <v>0</v>
          </cell>
        </row>
        <row r="733">
          <cell r="B733">
            <v>2000.05</v>
          </cell>
          <cell r="C733" t="str">
            <v>Quartz paint</v>
          </cell>
          <cell r="D733" t="str">
            <v>sqm</v>
          </cell>
          <cell r="E733">
            <v>0</v>
          </cell>
        </row>
        <row r="734">
          <cell r="B734">
            <v>1799.62</v>
          </cell>
          <cell r="C734" t="str">
            <v>Protection paint on  elevated concrete structures epoxy resin SIKAGARD-67 or similar</v>
          </cell>
          <cell r="D734" t="str">
            <v>sqm</v>
          </cell>
          <cell r="E734">
            <v>0</v>
          </cell>
        </row>
        <row r="735">
          <cell r="B735">
            <v>1713.09</v>
          </cell>
          <cell r="C735" t="str">
            <v>Hardener on paving (dust)</v>
          </cell>
          <cell r="D735" t="str">
            <v>sqm</v>
          </cell>
          <cell r="E735">
            <v>0</v>
          </cell>
        </row>
        <row r="736">
          <cell r="B736">
            <v>2000.54</v>
          </cell>
          <cell r="C736" t="str">
            <v>Ceramic  tile  type "cotto"</v>
          </cell>
          <cell r="D736" t="str">
            <v>sqm</v>
          </cell>
          <cell r="E736">
            <v>0</v>
          </cell>
        </row>
        <row r="737">
          <cell r="B737">
            <v>2000.019</v>
          </cell>
          <cell r="C737" t="str">
            <v>Terrazzo tiles</v>
          </cell>
          <cell r="D737" t="str">
            <v>sqm</v>
          </cell>
          <cell r="E737">
            <v>0</v>
          </cell>
        </row>
        <row r="738">
          <cell r="B738">
            <v>2000.018</v>
          </cell>
          <cell r="C738" t="str">
            <v>Resilient tiles</v>
          </cell>
          <cell r="D738" t="str">
            <v>sqm</v>
          </cell>
          <cell r="E738">
            <v>0</v>
          </cell>
        </row>
        <row r="739">
          <cell r="B739">
            <v>2000.0219999999999</v>
          </cell>
          <cell r="C739" t="str">
            <v>Glazed gres-tile</v>
          </cell>
          <cell r="D739" t="str">
            <v>sqm</v>
          </cell>
          <cell r="E739">
            <v>0</v>
          </cell>
        </row>
        <row r="740">
          <cell r="B740">
            <v>2000.0260000000001</v>
          </cell>
          <cell r="C740" t="str">
            <v>Plastic skirting board</v>
          </cell>
          <cell r="D740" t="str">
            <v>lm</v>
          </cell>
          <cell r="E740">
            <v>0</v>
          </cell>
        </row>
        <row r="741">
          <cell r="B741">
            <v>2000.0319999999999</v>
          </cell>
          <cell r="C741" t="str">
            <v>Glazed gres skirting board</v>
          </cell>
          <cell r="D741" t="str">
            <v>lm</v>
          </cell>
          <cell r="E741">
            <v>0</v>
          </cell>
        </row>
        <row r="742">
          <cell r="B742">
            <v>2000.039</v>
          </cell>
          <cell r="C742" t="str">
            <v>Glazed ceramic tile lining</v>
          </cell>
          <cell r="D742" t="str">
            <v>sqm</v>
          </cell>
          <cell r="E742">
            <v>0</v>
          </cell>
        </row>
        <row r="743">
          <cell r="B743">
            <v>2000.5409999999999</v>
          </cell>
          <cell r="C743" t="str">
            <v>Supply and erection of reinforced concrete and glass tiles panel on walls thick 8 cm</v>
          </cell>
          <cell r="D743" t="str">
            <v>sqm</v>
          </cell>
          <cell r="E743">
            <v>0</v>
          </cell>
        </row>
        <row r="744">
          <cell r="B744">
            <v>2000.1130000000001</v>
          </cell>
          <cell r="C744" t="str">
            <v>Light-weight concrete bed</v>
          </cell>
          <cell r="D744" t="str">
            <v>cum</v>
          </cell>
          <cell r="E744">
            <v>0</v>
          </cell>
        </row>
        <row r="745">
          <cell r="B745">
            <v>2000.1179999999999</v>
          </cell>
          <cell r="C745" t="str">
            <v>Waterproof membrane (2 layers)</v>
          </cell>
          <cell r="D745" t="str">
            <v>sqm</v>
          </cell>
          <cell r="E745">
            <v>0</v>
          </cell>
        </row>
        <row r="746">
          <cell r="B746">
            <v>2000.0830000000001</v>
          </cell>
          <cell r="C746" t="str">
            <v>Lead union</v>
          </cell>
          <cell r="D746" t="str">
            <v>kg</v>
          </cell>
          <cell r="E746">
            <v>0</v>
          </cell>
        </row>
        <row r="747">
          <cell r="B747">
            <v>2000.0820000000001</v>
          </cell>
          <cell r="C747" t="str">
            <v>Galvanized &amp; painted flashing</v>
          </cell>
          <cell r="D747" t="str">
            <v>kg</v>
          </cell>
          <cell r="E747">
            <v>0</v>
          </cell>
        </row>
        <row r="748">
          <cell r="B748">
            <v>2000.0840000000001</v>
          </cell>
          <cell r="C748" t="str">
            <v>PVC downsput dia. 110mm</v>
          </cell>
          <cell r="D748" t="str">
            <v>lm</v>
          </cell>
          <cell r="E748">
            <v>0</v>
          </cell>
        </row>
        <row r="749">
          <cell r="B749">
            <v>2000.087</v>
          </cell>
          <cell r="C749" t="str">
            <v>Cast iron downspout terminal</v>
          </cell>
          <cell r="D749" t="str">
            <v>kg</v>
          </cell>
          <cell r="E749">
            <v>0</v>
          </cell>
        </row>
        <row r="750">
          <cell r="B750">
            <v>2000.1089999999999</v>
          </cell>
          <cell r="C750" t="str">
            <v>Drinking water cooler</v>
          </cell>
          <cell r="D750" t="str">
            <v>u</v>
          </cell>
          <cell r="E750">
            <v>0</v>
          </cell>
        </row>
        <row r="751">
          <cell r="B751">
            <v>2000.1</v>
          </cell>
          <cell r="C751" t="str">
            <v>European closet</v>
          </cell>
          <cell r="D751" t="str">
            <v>u</v>
          </cell>
          <cell r="E751">
            <v>0</v>
          </cell>
        </row>
        <row r="752">
          <cell r="B752">
            <v>2000.104</v>
          </cell>
          <cell r="C752" t="str">
            <v>Wash-basin column supp.</v>
          </cell>
          <cell r="D752" t="str">
            <v>u</v>
          </cell>
          <cell r="E752">
            <v>0</v>
          </cell>
        </row>
        <row r="753">
          <cell r="B753">
            <v>2000.538</v>
          </cell>
          <cell r="C753" t="str">
            <v>Mineral fiber tiles 60 x 60 cm  false ceiling</v>
          </cell>
          <cell r="D753" t="str">
            <v>sqm</v>
          </cell>
          <cell r="E753">
            <v>0</v>
          </cell>
        </row>
        <row r="754">
          <cell r="B754">
            <v>2000.539</v>
          </cell>
          <cell r="C754" t="str">
            <v>Painted aluminium staves  false ceiling</v>
          </cell>
          <cell r="D754" t="str">
            <v>sqm</v>
          </cell>
          <cell r="E754">
            <v>0</v>
          </cell>
        </row>
        <row r="755">
          <cell r="B755">
            <v>2000.0340000000001</v>
          </cell>
          <cell r="C755" t="str">
            <v>Quarry stone for caps, etc.</v>
          </cell>
          <cell r="D755" t="str">
            <v>sqm</v>
          </cell>
          <cell r="E755">
            <v>0</v>
          </cell>
        </row>
        <row r="756">
          <cell r="B756">
            <v>2000.0350000000001</v>
          </cell>
          <cell r="C756" t="str">
            <v>Quarry stone for special tread</v>
          </cell>
          <cell r="D756" t="str">
            <v>sqm</v>
          </cell>
          <cell r="E756">
            <v>0</v>
          </cell>
        </row>
        <row r="757">
          <cell r="B757">
            <v>2000.037</v>
          </cell>
          <cell r="C757" t="str">
            <v>Quarry stone for skirting</v>
          </cell>
          <cell r="D757" t="str">
            <v>sqm</v>
          </cell>
          <cell r="E757">
            <v>0</v>
          </cell>
        </row>
        <row r="758">
          <cell r="B758">
            <v>1490.02</v>
          </cell>
          <cell r="C758" t="str">
            <v>Masonry thk up to 20cm demol.</v>
          </cell>
          <cell r="D758" t="str">
            <v>cum</v>
          </cell>
          <cell r="E758">
            <v>0</v>
          </cell>
        </row>
        <row r="759">
          <cell r="B759">
            <v>1490.03</v>
          </cell>
          <cell r="C759" t="str">
            <v>Masonry thk &gt; 20cm demol.</v>
          </cell>
          <cell r="D759" t="str">
            <v>cum</v>
          </cell>
          <cell r="E759">
            <v>0</v>
          </cell>
        </row>
        <row r="760">
          <cell r="B760">
            <v>1490.05</v>
          </cell>
          <cell r="C760" t="str">
            <v>Reinforced concrete demol.</v>
          </cell>
          <cell r="D760" t="str">
            <v>cum</v>
          </cell>
          <cell r="E760">
            <v>0</v>
          </cell>
        </row>
        <row r="761">
          <cell r="B761">
            <v>1490.07</v>
          </cell>
          <cell r="C761" t="str">
            <v>Reinf. concrete paving demol.</v>
          </cell>
          <cell r="D761" t="str">
            <v>sqm</v>
          </cell>
          <cell r="E761">
            <v>0</v>
          </cell>
        </row>
        <row r="762">
          <cell r="B762">
            <v>1491.34</v>
          </cell>
          <cell r="C762" t="str">
            <v>Reinf. concrete paving demol. 20 cm thk.</v>
          </cell>
          <cell r="D762" t="str">
            <v>sqm</v>
          </cell>
          <cell r="E762">
            <v>0</v>
          </cell>
        </row>
        <row r="763">
          <cell r="B763">
            <v>1490.1</v>
          </cell>
          <cell r="C763" t="str">
            <v>R.C.&amp; tile lintol floor demol.</v>
          </cell>
          <cell r="D763" t="str">
            <v>sqm</v>
          </cell>
          <cell r="E763">
            <v>0</v>
          </cell>
        </row>
        <row r="764">
          <cell r="B764">
            <v>1490.08</v>
          </cell>
          <cell r="C764" t="str">
            <v>Tiling,lining &amp; floor demol.</v>
          </cell>
          <cell r="D764" t="str">
            <v>sqm</v>
          </cell>
          <cell r="E764">
            <v>0</v>
          </cell>
        </row>
        <row r="765">
          <cell r="B765">
            <v>1491.5</v>
          </cell>
          <cell r="C765" t="str">
            <v xml:space="preserve">Holes formation on the Elect. Substation walls for outlet cables </v>
          </cell>
          <cell r="D765" t="str">
            <v>u</v>
          </cell>
          <cell r="E765">
            <v>0</v>
          </cell>
        </row>
        <row r="766">
          <cell r="B766">
            <v>2000.5150000000001</v>
          </cell>
          <cell r="C766" t="str">
            <v>Civ.work assistance electric.erection</v>
          </cell>
          <cell r="D766" t="str">
            <v>h</v>
          </cell>
          <cell r="E766">
            <v>0</v>
          </cell>
        </row>
        <row r="767">
          <cell r="B767">
            <v>2000.549</v>
          </cell>
          <cell r="C767" t="str">
            <v>Closed existing Holes for electrical panel by checkered plate 6+2 mm</v>
          </cell>
          <cell r="D767" t="str">
            <v>sqm</v>
          </cell>
          <cell r="E767">
            <v>0</v>
          </cell>
        </row>
        <row r="768">
          <cell r="B768">
            <v>2000.55</v>
          </cell>
          <cell r="C768" t="str">
            <v>New holes on exist. Floor for erection of elect.panel included steel frame embedded</v>
          </cell>
          <cell r="D768" t="str">
            <v>sqm</v>
          </cell>
          <cell r="E768">
            <v>0</v>
          </cell>
        </row>
        <row r="769">
          <cell r="B769">
            <v>1491.4</v>
          </cell>
          <cell r="C769" t="str">
            <v>Chipping of existing interior plastering surface</v>
          </cell>
          <cell r="D769" t="str">
            <v>sqm</v>
          </cell>
          <cell r="E769">
            <v>0</v>
          </cell>
        </row>
        <row r="770">
          <cell r="B770">
            <v>1490.01</v>
          </cell>
          <cell r="C770" t="str">
            <v>Whole building demolition</v>
          </cell>
          <cell r="D770" t="str">
            <v>cum</v>
          </cell>
          <cell r="E770">
            <v>0</v>
          </cell>
        </row>
        <row r="771">
          <cell r="B771">
            <v>1490.19</v>
          </cell>
          <cell r="C771" t="str">
            <v>Dismantling and storage of steel frame of shelter &amp; structural steel</v>
          </cell>
          <cell r="D771" t="str">
            <v>kg</v>
          </cell>
          <cell r="E771">
            <v>0</v>
          </cell>
        </row>
        <row r="772">
          <cell r="B772">
            <v>2000.546</v>
          </cell>
          <cell r="C772" t="str">
            <v>Supply and  Erection Split Type Air Conditioner  5 Kw  -  wall mounted indoor unit</v>
          </cell>
          <cell r="D772" t="str">
            <v>u</v>
          </cell>
          <cell r="E772">
            <v>0</v>
          </cell>
        </row>
        <row r="773">
          <cell r="B773">
            <v>2000.547</v>
          </cell>
          <cell r="C773" t="str">
            <v>Supply and  Erection Split Type Air Conditioner  7 Kw  -  wall mounted indoor unit</v>
          </cell>
          <cell r="D773" t="str">
            <v>u</v>
          </cell>
          <cell r="E773">
            <v>0</v>
          </cell>
        </row>
        <row r="774">
          <cell r="B774">
            <v>2000.548</v>
          </cell>
          <cell r="C774" t="str">
            <v>Set up of existing H.V.A.C. system of Desalination Control Building</v>
          </cell>
          <cell r="D774" t="str">
            <v>u</v>
          </cell>
          <cell r="E774">
            <v>0</v>
          </cell>
        </row>
        <row r="775">
          <cell r="B775">
            <v>2000.528</v>
          </cell>
          <cell r="C775" t="str">
            <v>Supply and  Erection H.V.A.C.plant for Buildings</v>
          </cell>
          <cell r="D775" t="str">
            <v>cum</v>
          </cell>
          <cell r="E775">
            <v>0</v>
          </cell>
        </row>
        <row r="776">
          <cell r="B776">
            <v>2000.529</v>
          </cell>
          <cell r="C776" t="str">
            <v>Supply and  Erection of electrical  lighting system  for Buildings</v>
          </cell>
          <cell r="D776" t="str">
            <v>cum</v>
          </cell>
          <cell r="E776">
            <v>0</v>
          </cell>
        </row>
        <row r="778">
          <cell r="C778" t="str">
            <v xml:space="preserve">Total Buildings (Concrete &amp; Masonry Type) </v>
          </cell>
          <cell r="D778" t="str">
            <v>cum</v>
          </cell>
          <cell r="E778">
            <v>0</v>
          </cell>
        </row>
        <row r="780">
          <cell r="B780">
            <v>21</v>
          </cell>
          <cell r="C780" t="str">
            <v>DEMOLITIONS</v>
          </cell>
          <cell r="E780">
            <v>0</v>
          </cell>
        </row>
        <row r="782">
          <cell r="B782">
            <v>1440.3</v>
          </cell>
          <cell r="C782" t="str">
            <v>Soil sect.exc.by mach.up to 2m</v>
          </cell>
          <cell r="D782" t="str">
            <v>cum</v>
          </cell>
          <cell r="E782">
            <v>0</v>
          </cell>
        </row>
        <row r="783">
          <cell r="B783">
            <v>1440.1</v>
          </cell>
          <cell r="C783" t="str">
            <v>Soil sect.exc.by hand up to 2m</v>
          </cell>
          <cell r="D783" t="str">
            <v>cum</v>
          </cell>
          <cell r="E783">
            <v>0</v>
          </cell>
        </row>
        <row r="784">
          <cell r="B784">
            <v>1440.44</v>
          </cell>
          <cell r="C784" t="str">
            <v>Materials from excav.transport</v>
          </cell>
          <cell r="D784" t="str">
            <v>cum</v>
          </cell>
          <cell r="E784">
            <v>0</v>
          </cell>
        </row>
        <row r="785">
          <cell r="B785">
            <v>1440.45</v>
          </cell>
          <cell r="C785" t="str">
            <v>Materials from demol.transport</v>
          </cell>
          <cell r="D785" t="str">
            <v>cum</v>
          </cell>
          <cell r="E785">
            <v>0</v>
          </cell>
        </row>
        <row r="786">
          <cell r="B786">
            <v>1440.5</v>
          </cell>
          <cell r="C786" t="str">
            <v>Backfill w/ matl from exc.</v>
          </cell>
          <cell r="D786" t="str">
            <v>cum</v>
          </cell>
          <cell r="E786">
            <v>0</v>
          </cell>
        </row>
        <row r="787">
          <cell r="B787">
            <v>1440.51</v>
          </cell>
          <cell r="C787" t="str">
            <v>Backfill w/ matl by contr.</v>
          </cell>
          <cell r="D787" t="str">
            <v>cum</v>
          </cell>
          <cell r="E787">
            <v>0</v>
          </cell>
        </row>
        <row r="788">
          <cell r="B788">
            <v>1490.01</v>
          </cell>
          <cell r="C788" t="str">
            <v>Whole building demolition</v>
          </cell>
          <cell r="D788" t="str">
            <v>cum</v>
          </cell>
          <cell r="E788">
            <v>0</v>
          </cell>
        </row>
        <row r="789">
          <cell r="B789">
            <v>1490.02</v>
          </cell>
          <cell r="C789" t="str">
            <v>Masonry thk up to 20cm demol.</v>
          </cell>
          <cell r="D789" t="str">
            <v>cum</v>
          </cell>
          <cell r="E789">
            <v>0</v>
          </cell>
        </row>
        <row r="790">
          <cell r="B790">
            <v>1490.03</v>
          </cell>
          <cell r="C790" t="str">
            <v>Masonry thk &gt; 20cm demol.</v>
          </cell>
          <cell r="D790" t="str">
            <v>cum</v>
          </cell>
          <cell r="E790">
            <v>0</v>
          </cell>
        </row>
        <row r="791">
          <cell r="B791">
            <v>1490.05</v>
          </cell>
          <cell r="C791" t="str">
            <v>Reinforced concrete demol.</v>
          </cell>
          <cell r="D791" t="str">
            <v>cum</v>
          </cell>
          <cell r="E791">
            <v>0</v>
          </cell>
        </row>
        <row r="792">
          <cell r="B792">
            <v>1490.07</v>
          </cell>
          <cell r="C792" t="str">
            <v>Reinf. concrete paving demol.</v>
          </cell>
          <cell r="D792" t="str">
            <v>sqm</v>
          </cell>
          <cell r="E792">
            <v>0</v>
          </cell>
        </row>
        <row r="793">
          <cell r="B793">
            <v>1490.15</v>
          </cell>
          <cell r="C793" t="str">
            <v>Sewer pit int.volume &gt; 1,5cum</v>
          </cell>
          <cell r="D793" t="str">
            <v>u</v>
          </cell>
          <cell r="E793">
            <v>0</v>
          </cell>
        </row>
        <row r="794">
          <cell r="B794">
            <v>1490.12</v>
          </cell>
          <cell r="C794" t="str">
            <v>Pipes dia. up to 300mm demol.</v>
          </cell>
          <cell r="D794" t="str">
            <v>lm</v>
          </cell>
          <cell r="E794">
            <v>0</v>
          </cell>
        </row>
        <row r="795">
          <cell r="B795">
            <v>1490.11</v>
          </cell>
          <cell r="C795" t="str">
            <v>Road finishing (binder and wearing ) &amp; foundat. demol.</v>
          </cell>
          <cell r="D795" t="str">
            <v>sqm</v>
          </cell>
          <cell r="E795">
            <v>0</v>
          </cell>
        </row>
        <row r="796">
          <cell r="B796">
            <v>1799.45</v>
          </cell>
          <cell r="C796" t="str">
            <v>Cut of existing concrete paving thick max 15 cm</v>
          </cell>
          <cell r="D796" t="str">
            <v>lm</v>
          </cell>
          <cell r="E796">
            <v>0</v>
          </cell>
        </row>
        <row r="797">
          <cell r="B797" t="str">
            <v>1491,12A</v>
          </cell>
          <cell r="C797" t="str">
            <v>Existing Electrical and Instrument Trenches Demolitions</v>
          </cell>
          <cell r="D797" t="str">
            <v>lm</v>
          </cell>
          <cell r="E797">
            <v>0</v>
          </cell>
        </row>
        <row r="798">
          <cell r="B798" t="str">
            <v>1714,31A</v>
          </cell>
          <cell r="C798" t="str">
            <v>Elect.cable trench type "1" ST 1400.16</v>
          </cell>
          <cell r="D798" t="str">
            <v>cum</v>
          </cell>
          <cell r="E798">
            <v>0</v>
          </cell>
        </row>
        <row r="799">
          <cell r="B799">
            <v>1491.47</v>
          </cell>
          <cell r="C799" t="str">
            <v>Existing Temporary Building/warehouse  demolition</v>
          </cell>
          <cell r="D799" t="str">
            <v>cum</v>
          </cell>
          <cell r="E799">
            <v>0</v>
          </cell>
        </row>
        <row r="800">
          <cell r="B800">
            <v>1491.1210000000001</v>
          </cell>
          <cell r="C800" t="str">
            <v xml:space="preserve">Rimotion of temporary  precast offices box container </v>
          </cell>
          <cell r="D800" t="str">
            <v>cum</v>
          </cell>
          <cell r="E800">
            <v>0</v>
          </cell>
        </row>
        <row r="801">
          <cell r="B801">
            <v>1491.1220000000001</v>
          </cell>
          <cell r="C801" t="str">
            <v xml:space="preserve">Adjustement price for existing unknown underground and above ground obstacles </v>
          </cell>
          <cell r="D801" t="str">
            <v>u</v>
          </cell>
          <cell r="E801">
            <v>0</v>
          </cell>
        </row>
        <row r="803">
          <cell r="C803" t="str">
            <v>Total demolitions</v>
          </cell>
          <cell r="D803" t="str">
            <v>each</v>
          </cell>
          <cell r="E803">
            <v>0</v>
          </cell>
        </row>
        <row r="805">
          <cell r="B805">
            <v>22</v>
          </cell>
          <cell r="C805" t="str">
            <v xml:space="preserve"> SULPHUR PIT </v>
          </cell>
          <cell r="E805">
            <v>0</v>
          </cell>
        </row>
        <row r="807">
          <cell r="B807">
            <v>1440.3</v>
          </cell>
          <cell r="C807" t="str">
            <v>Soil sect.exc.by mach.up to 2m</v>
          </cell>
          <cell r="D807" t="str">
            <v>cum</v>
          </cell>
          <cell r="E807">
            <v>0</v>
          </cell>
        </row>
        <row r="808">
          <cell r="B808">
            <v>1440.1</v>
          </cell>
          <cell r="C808" t="str">
            <v>Soil sect.exc.by hand up to 2m</v>
          </cell>
          <cell r="D808" t="str">
            <v>cum</v>
          </cell>
          <cell r="E808">
            <v>0</v>
          </cell>
        </row>
        <row r="809">
          <cell r="B809">
            <v>1440.31</v>
          </cell>
          <cell r="C809" t="str">
            <v>Sect.exc.mach.from 2to4m depth</v>
          </cell>
          <cell r="D809" t="str">
            <v>cum</v>
          </cell>
          <cell r="E809">
            <v>0</v>
          </cell>
        </row>
        <row r="810">
          <cell r="B810">
            <v>1440.11</v>
          </cell>
          <cell r="C810" t="str">
            <v>Sect.exc.hand from 2to4m depth</v>
          </cell>
          <cell r="D810" t="str">
            <v>cum</v>
          </cell>
          <cell r="E810">
            <v>0</v>
          </cell>
        </row>
        <row r="811">
          <cell r="B811">
            <v>1440.32</v>
          </cell>
          <cell r="C811" t="str">
            <v>Sect.exc.mach.exceed. 4m depth</v>
          </cell>
          <cell r="D811" t="str">
            <v>cum</v>
          </cell>
          <cell r="E811">
            <v>0</v>
          </cell>
        </row>
        <row r="812">
          <cell r="B812">
            <v>1440.12</v>
          </cell>
          <cell r="C812" t="str">
            <v>Sect.exc.hand exceed. 4m depth</v>
          </cell>
          <cell r="D812" t="str">
            <v>cum</v>
          </cell>
          <cell r="E812">
            <v>0</v>
          </cell>
        </row>
        <row r="813">
          <cell r="B813">
            <v>1440.44</v>
          </cell>
          <cell r="C813" t="str">
            <v>Materials from excav.transport</v>
          </cell>
          <cell r="D813" t="str">
            <v>cum</v>
          </cell>
          <cell r="E813">
            <v>0</v>
          </cell>
        </row>
        <row r="814">
          <cell r="B814">
            <v>1440.5</v>
          </cell>
          <cell r="C814" t="str">
            <v>Backfill w/ matl from exc.</v>
          </cell>
          <cell r="D814" t="str">
            <v>cum</v>
          </cell>
          <cell r="E814">
            <v>0</v>
          </cell>
        </row>
        <row r="815">
          <cell r="B815">
            <v>1440.51</v>
          </cell>
          <cell r="C815" t="str">
            <v>Backfill w/ matl by contr.</v>
          </cell>
          <cell r="D815" t="str">
            <v>cum</v>
          </cell>
          <cell r="E815">
            <v>0</v>
          </cell>
        </row>
        <row r="816">
          <cell r="B816">
            <v>1491.87</v>
          </cell>
          <cell r="C816" t="str">
            <v>Backfill as item 1440.50 but with selected site material</v>
          </cell>
          <cell r="D816" t="str">
            <v>cum</v>
          </cell>
          <cell r="E816">
            <v>0</v>
          </cell>
        </row>
        <row r="817">
          <cell r="B817">
            <v>1713.03</v>
          </cell>
          <cell r="C817" t="str">
            <v>Polyethilene vapor barrier</v>
          </cell>
          <cell r="D817" t="str">
            <v>sqm</v>
          </cell>
          <cell r="E817">
            <v>0</v>
          </cell>
        </row>
        <row r="818">
          <cell r="B818">
            <v>1711.07</v>
          </cell>
          <cell r="C818" t="str">
            <v>Bitumen coat for foundation</v>
          </cell>
          <cell r="D818" t="str">
            <v>sqm</v>
          </cell>
          <cell r="E818">
            <v>0</v>
          </cell>
        </row>
        <row r="819">
          <cell r="B819">
            <v>1799.65</v>
          </cell>
          <cell r="C819" t="str">
            <v>Found. Concrete minimum 28N/mm2 ( ASTM C-150 TYPE V sulfate resistance)</v>
          </cell>
          <cell r="D819" t="str">
            <v>cum</v>
          </cell>
          <cell r="E819">
            <v>0</v>
          </cell>
        </row>
        <row r="820">
          <cell r="B820">
            <v>1799.66</v>
          </cell>
          <cell r="C820" t="str">
            <v>Elevat. Concrete minimum 28N/mm2 ( ASTM C-150 TYPE V sulfate resistance)</v>
          </cell>
          <cell r="D820" t="str">
            <v>cum</v>
          </cell>
          <cell r="E820">
            <v>0</v>
          </cell>
        </row>
        <row r="821">
          <cell r="B821">
            <v>1711.2</v>
          </cell>
          <cell r="C821" t="str">
            <v>Formwork foundation</v>
          </cell>
          <cell r="D821" t="str">
            <v>sqm</v>
          </cell>
          <cell r="E821">
            <v>0</v>
          </cell>
        </row>
        <row r="822">
          <cell r="B822">
            <v>1712.2</v>
          </cell>
          <cell r="C822" t="str">
            <v>Formwork elev. up to 10m</v>
          </cell>
          <cell r="D822" t="str">
            <v>sqm</v>
          </cell>
          <cell r="E822">
            <v>0</v>
          </cell>
        </row>
        <row r="823">
          <cell r="B823">
            <v>1799.05</v>
          </cell>
          <cell r="C823" t="str">
            <v>Precast concrete covers 20 cm thick</v>
          </cell>
          <cell r="D823" t="str">
            <v>sqm</v>
          </cell>
          <cell r="E823">
            <v>0</v>
          </cell>
        </row>
        <row r="824">
          <cell r="B824">
            <v>1710.02</v>
          </cell>
          <cell r="C824" t="str">
            <v>Improved bond reinf.steel</v>
          </cell>
          <cell r="D824" t="str">
            <v>kg</v>
          </cell>
          <cell r="E824">
            <v>0</v>
          </cell>
        </row>
        <row r="825">
          <cell r="B825">
            <v>1710.03</v>
          </cell>
          <cell r="C825" t="str">
            <v>Welded wire mesh</v>
          </cell>
          <cell r="D825" t="str">
            <v>kg</v>
          </cell>
          <cell r="E825">
            <v>0</v>
          </cell>
        </row>
        <row r="826">
          <cell r="B826">
            <v>1710.15</v>
          </cell>
          <cell r="C826" t="str">
            <v>Steel insert</v>
          </cell>
          <cell r="D826" t="str">
            <v>kg</v>
          </cell>
          <cell r="E826">
            <v>0</v>
          </cell>
        </row>
        <row r="827">
          <cell r="B827">
            <v>1799.87</v>
          </cell>
          <cell r="C827" t="str">
            <v>Waterstop  Joints  Stainless Steel Sheet 1 mm Thick</v>
          </cell>
          <cell r="D827" t="str">
            <v>lm</v>
          </cell>
          <cell r="E827">
            <v>0</v>
          </cell>
        </row>
        <row r="828">
          <cell r="B828">
            <v>1799.02</v>
          </cell>
          <cell r="C828" t="str">
            <v>Waterproof cement additive</v>
          </cell>
          <cell r="D828" t="str">
            <v>kg</v>
          </cell>
          <cell r="E828">
            <v>0</v>
          </cell>
        </row>
        <row r="829">
          <cell r="B829">
            <v>1799.88</v>
          </cell>
          <cell r="C829" t="str">
            <v>Polyethylene Sheet 0,5 mm thick</v>
          </cell>
          <cell r="D829" t="str">
            <v>sqm</v>
          </cell>
          <cell r="E829">
            <v>0</v>
          </cell>
        </row>
        <row r="830">
          <cell r="B830">
            <v>1799.23</v>
          </cell>
          <cell r="C830" t="str">
            <v>Three Coats of Coal Tar Enamel</v>
          </cell>
          <cell r="D830" t="str">
            <v>sqm</v>
          </cell>
          <cell r="E830">
            <v>0</v>
          </cell>
        </row>
        <row r="831">
          <cell r="B831">
            <v>1799.89</v>
          </cell>
          <cell r="C831" t="str">
            <v>Internal lining sulphur basin with antiacid cement ("Fondu Lafarge") type 50 mm thick</v>
          </cell>
          <cell r="D831" t="str">
            <v>sqm</v>
          </cell>
          <cell r="E831">
            <v>0</v>
          </cell>
        </row>
        <row r="832">
          <cell r="B832">
            <v>1799.9</v>
          </cell>
          <cell r="C832" t="str">
            <v>Antiacid Fire Brick lining  100 mm thick</v>
          </cell>
          <cell r="D832" t="str">
            <v>sqm</v>
          </cell>
          <cell r="E832">
            <v>0</v>
          </cell>
        </row>
        <row r="833">
          <cell r="B833">
            <v>1799.91</v>
          </cell>
          <cell r="C833" t="str">
            <v>Vermiculite Concrete ( Insulation Layer )</v>
          </cell>
          <cell r="D833" t="str">
            <v>cum</v>
          </cell>
          <cell r="E833">
            <v>0</v>
          </cell>
        </row>
        <row r="834">
          <cell r="B834">
            <v>1799.92</v>
          </cell>
          <cell r="C834" t="str">
            <v>Primer Layer Type "Isoflex Fluido" or similar</v>
          </cell>
          <cell r="D834" t="str">
            <v>sqm</v>
          </cell>
          <cell r="E834">
            <v>0</v>
          </cell>
        </row>
        <row r="835">
          <cell r="B835">
            <v>1799.93</v>
          </cell>
          <cell r="C835" t="str">
            <v>First Layer Type "Ruberflam NP4" or similar</v>
          </cell>
          <cell r="D835" t="str">
            <v>sqm</v>
          </cell>
          <cell r="E835">
            <v>0</v>
          </cell>
        </row>
        <row r="836">
          <cell r="B836">
            <v>1799.94</v>
          </cell>
          <cell r="C836" t="str">
            <v>Second Layer Type "Ruberflam NP4" or similar</v>
          </cell>
          <cell r="D836" t="str">
            <v>sqm</v>
          </cell>
          <cell r="E836">
            <v>0</v>
          </cell>
        </row>
        <row r="837">
          <cell r="B837">
            <v>1799.95</v>
          </cell>
          <cell r="C837" t="str">
            <v>Insulation roofing slab with Felt  strip</v>
          </cell>
          <cell r="D837" t="str">
            <v>sqm</v>
          </cell>
          <cell r="E837">
            <v>0</v>
          </cell>
        </row>
        <row r="838">
          <cell r="B838">
            <v>1799.58</v>
          </cell>
          <cell r="C838" t="str">
            <v>Stainless steel 314 manufactured material</v>
          </cell>
          <cell r="D838" t="str">
            <v>kg</v>
          </cell>
          <cell r="E838">
            <v>0</v>
          </cell>
        </row>
        <row r="839">
          <cell r="C839">
            <v>0</v>
          </cell>
          <cell r="D839">
            <v>0</v>
          </cell>
          <cell r="E839">
            <v>0</v>
          </cell>
        </row>
        <row r="841">
          <cell r="C841" t="str">
            <v>Total Sulphur Pit</v>
          </cell>
          <cell r="D841" t="str">
            <v>cum</v>
          </cell>
          <cell r="E841">
            <v>0</v>
          </cell>
        </row>
        <row r="843">
          <cell r="B843">
            <v>23</v>
          </cell>
          <cell r="C843" t="str">
            <v>CONCRETE COOLING TOWER ( Basin &amp; Elev.)</v>
          </cell>
          <cell r="E843" t="str">
            <v/>
          </cell>
        </row>
        <row r="845">
          <cell r="B845">
            <v>1440.05</v>
          </cell>
          <cell r="C845" t="str">
            <v>Soil general excavation</v>
          </cell>
          <cell r="D845" t="str">
            <v>cum</v>
          </cell>
          <cell r="E845">
            <v>0</v>
          </cell>
        </row>
        <row r="846">
          <cell r="B846">
            <v>1440.3</v>
          </cell>
          <cell r="C846" t="str">
            <v>Soil sect.exc.by mach.up to 2m</v>
          </cell>
          <cell r="D846" t="str">
            <v>cum</v>
          </cell>
          <cell r="E846">
            <v>2792</v>
          </cell>
        </row>
        <row r="847">
          <cell r="B847">
            <v>1440.1</v>
          </cell>
          <cell r="C847" t="str">
            <v>Soil sect.exc.by hand up to 2m</v>
          </cell>
          <cell r="D847" t="str">
            <v>cum</v>
          </cell>
          <cell r="E847">
            <v>57</v>
          </cell>
        </row>
        <row r="848">
          <cell r="B848">
            <v>1440.31</v>
          </cell>
          <cell r="C848" t="str">
            <v>Sect.exc.mach.from 2to4m depth</v>
          </cell>
          <cell r="D848" t="str">
            <v>cum</v>
          </cell>
          <cell r="E848">
            <v>0</v>
          </cell>
        </row>
        <row r="849">
          <cell r="B849">
            <v>1440.11</v>
          </cell>
          <cell r="C849" t="str">
            <v>Sect.exc.hand from 2to4m depth</v>
          </cell>
          <cell r="D849" t="str">
            <v>cum</v>
          </cell>
          <cell r="E849">
            <v>0</v>
          </cell>
        </row>
        <row r="850">
          <cell r="B850">
            <v>1440.32</v>
          </cell>
          <cell r="C850" t="str">
            <v>Sect.exc.mach.exceed. 4m depth</v>
          </cell>
          <cell r="D850" t="str">
            <v>cum</v>
          </cell>
          <cell r="E850">
            <v>0</v>
          </cell>
        </row>
        <row r="851">
          <cell r="B851">
            <v>1440.12</v>
          </cell>
          <cell r="C851" t="str">
            <v>Sect.exc.hand exceed. 4m depth</v>
          </cell>
          <cell r="D851" t="str">
            <v>cum</v>
          </cell>
          <cell r="E851">
            <v>0</v>
          </cell>
        </row>
        <row r="852">
          <cell r="B852">
            <v>1440.44</v>
          </cell>
          <cell r="C852" t="str">
            <v>Materials from excav.transport</v>
          </cell>
          <cell r="D852" t="str">
            <v>cum</v>
          </cell>
          <cell r="E852">
            <v>2707</v>
          </cell>
        </row>
        <row r="853">
          <cell r="B853">
            <v>1440.5</v>
          </cell>
          <cell r="C853" t="str">
            <v>Backfill w/ matl from exc.</v>
          </cell>
          <cell r="D853" t="str">
            <v>cum</v>
          </cell>
          <cell r="E853">
            <v>142</v>
          </cell>
        </row>
        <row r="854">
          <cell r="B854">
            <v>1713.03</v>
          </cell>
          <cell r="C854" t="str">
            <v>Polyethilene vapor barrier</v>
          </cell>
          <cell r="D854" t="str">
            <v>sqm</v>
          </cell>
          <cell r="E854">
            <v>3044</v>
          </cell>
        </row>
        <row r="855">
          <cell r="B855">
            <v>1711.07</v>
          </cell>
          <cell r="C855" t="str">
            <v>Bitumen coat for foundation</v>
          </cell>
          <cell r="D855" t="str">
            <v>sqm</v>
          </cell>
          <cell r="E855">
            <v>516.4</v>
          </cell>
        </row>
        <row r="856">
          <cell r="B856">
            <v>1711.01</v>
          </cell>
          <cell r="C856" t="str">
            <v>Lean concrete 5cm thk.</v>
          </cell>
          <cell r="D856" t="str">
            <v>sqm</v>
          </cell>
          <cell r="E856">
            <v>3044</v>
          </cell>
        </row>
        <row r="857">
          <cell r="B857">
            <v>1799.65</v>
          </cell>
          <cell r="C857" t="str">
            <v>Found. Concrete minimum 28N/mm2 ( ASTM C-150 TYPE V sulfate resistance)</v>
          </cell>
          <cell r="D857" t="str">
            <v>cum</v>
          </cell>
          <cell r="E857">
            <v>2641.1</v>
          </cell>
        </row>
        <row r="858">
          <cell r="B858">
            <v>1799.66</v>
          </cell>
          <cell r="C858" t="str">
            <v>Elevat. Concrete minimum 28N/mm2 ( ASTM C-150 TYPE V sulfate resistance)</v>
          </cell>
          <cell r="D858" t="str">
            <v>cum</v>
          </cell>
          <cell r="E858">
            <v>3646.2</v>
          </cell>
        </row>
        <row r="859">
          <cell r="B859">
            <v>1711.2</v>
          </cell>
          <cell r="C859" t="str">
            <v>Formwork foundation</v>
          </cell>
          <cell r="D859" t="str">
            <v>sqm</v>
          </cell>
          <cell r="E859">
            <v>1880.3</v>
          </cell>
        </row>
        <row r="860">
          <cell r="B860">
            <v>1712.2</v>
          </cell>
          <cell r="C860" t="str">
            <v>Formwork elev. up to 10m</v>
          </cell>
          <cell r="D860" t="str">
            <v>sqm</v>
          </cell>
          <cell r="E860">
            <v>2214.4</v>
          </cell>
        </row>
        <row r="861">
          <cell r="B861">
            <v>1712.21</v>
          </cell>
          <cell r="C861" t="str">
            <v>Formwork elev. 10/20m</v>
          </cell>
          <cell r="D861" t="str">
            <v>sqm</v>
          </cell>
          <cell r="E861">
            <v>2059.1999999999998</v>
          </cell>
        </row>
        <row r="862">
          <cell r="B862">
            <v>1799.62</v>
          </cell>
          <cell r="C862" t="str">
            <v>Protection paint on  elevated concrete structures epoxy resin SIKAGARD-67 or similar</v>
          </cell>
          <cell r="D862" t="str">
            <v>sqm</v>
          </cell>
          <cell r="E862">
            <v>2136.8000000000002</v>
          </cell>
        </row>
        <row r="863">
          <cell r="B863">
            <v>1712.24</v>
          </cell>
          <cell r="C863" t="str">
            <v>Circular formwork el. 10/20m</v>
          </cell>
          <cell r="D863" t="str">
            <v>sqm</v>
          </cell>
          <cell r="E863">
            <v>3089</v>
          </cell>
        </row>
        <row r="864">
          <cell r="B864">
            <v>1799.46</v>
          </cell>
          <cell r="C864" t="str">
            <v>Improved bond reinf.steel epoxy coated</v>
          </cell>
          <cell r="D864" t="str">
            <v>kg</v>
          </cell>
          <cell r="E864">
            <v>796779</v>
          </cell>
        </row>
        <row r="865">
          <cell r="B865">
            <v>1710.03</v>
          </cell>
          <cell r="C865" t="str">
            <v>Welded wire mesh</v>
          </cell>
          <cell r="D865" t="str">
            <v>kg</v>
          </cell>
          <cell r="E865">
            <v>0</v>
          </cell>
        </row>
        <row r="866">
          <cell r="B866">
            <v>1710.15</v>
          </cell>
          <cell r="C866" t="str">
            <v>Steel insert</v>
          </cell>
          <cell r="D866" t="str">
            <v>kg</v>
          </cell>
          <cell r="E866">
            <v>3310</v>
          </cell>
        </row>
        <row r="867">
          <cell r="B867">
            <v>1710.21</v>
          </cell>
          <cell r="C867" t="str">
            <v>Grout 25mm thk.</v>
          </cell>
          <cell r="D867" t="str">
            <v>sqm</v>
          </cell>
          <cell r="E867">
            <v>71.400000000000006</v>
          </cell>
        </row>
        <row r="868">
          <cell r="B868">
            <v>1710.07</v>
          </cell>
          <cell r="C868" t="str">
            <v>Anchor bolts weight up to 20Kg</v>
          </cell>
          <cell r="D868" t="str">
            <v>kg</v>
          </cell>
          <cell r="E868">
            <v>38.4</v>
          </cell>
        </row>
        <row r="869">
          <cell r="B869">
            <v>1799.02</v>
          </cell>
          <cell r="C869" t="str">
            <v>Waterproof cement additive</v>
          </cell>
          <cell r="D869" t="str">
            <v>kg</v>
          </cell>
          <cell r="E869">
            <v>13753</v>
          </cell>
        </row>
        <row r="870">
          <cell r="B870" t="str">
            <v>1732,11A</v>
          </cell>
          <cell r="C870" t="str">
            <v>Supply and erect. precast beam  &lt; 0,15 sqm/lm of structures</v>
          </cell>
          <cell r="D870" t="str">
            <v>cum</v>
          </cell>
          <cell r="E870">
            <v>90</v>
          </cell>
        </row>
        <row r="871">
          <cell r="B871">
            <v>2000.078</v>
          </cell>
          <cell r="C871" t="str">
            <v>Steel manufactured material ( Gate, handrails, grating and fencing )</v>
          </cell>
          <cell r="D871" t="str">
            <v>kg</v>
          </cell>
          <cell r="E871">
            <v>0</v>
          </cell>
        </row>
        <row r="872">
          <cell r="B872">
            <v>1714.1</v>
          </cell>
          <cell r="C872" t="str">
            <v>Galvanized grating cover</v>
          </cell>
          <cell r="D872" t="str">
            <v>kg</v>
          </cell>
          <cell r="E872">
            <v>8530</v>
          </cell>
        </row>
        <row r="873">
          <cell r="B873">
            <v>1799.18</v>
          </cell>
          <cell r="C873" t="str">
            <v>Galvanized steel Guardrail</v>
          </cell>
          <cell r="D873" t="str">
            <v>lm</v>
          </cell>
          <cell r="E873">
            <v>0</v>
          </cell>
        </row>
        <row r="874">
          <cell r="B874">
            <v>1717.04</v>
          </cell>
          <cell r="C874" t="str">
            <v>PVC water-stop: 30cm wide</v>
          </cell>
          <cell r="D874" t="str">
            <v>lm</v>
          </cell>
          <cell r="E874">
            <v>699</v>
          </cell>
        </row>
        <row r="875">
          <cell r="C875">
            <v>0</v>
          </cell>
          <cell r="D875">
            <v>0</v>
          </cell>
          <cell r="E875">
            <v>0</v>
          </cell>
        </row>
        <row r="877">
          <cell r="C877" t="str">
            <v xml:space="preserve">Total Concrete Cooling Tower </v>
          </cell>
          <cell r="D877" t="str">
            <v>cum</v>
          </cell>
          <cell r="E877">
            <v>6377.2999999999993</v>
          </cell>
        </row>
        <row r="879">
          <cell r="B879">
            <v>24</v>
          </cell>
          <cell r="C879" t="str">
            <v>CONCRETE BOX CULVERTS &amp;  BRIDGES</v>
          </cell>
          <cell r="E879" t="str">
            <v/>
          </cell>
        </row>
        <row r="881">
          <cell r="B881">
            <v>1440.3</v>
          </cell>
          <cell r="C881" t="str">
            <v>Soil sect.exc.by mach.up to 2m</v>
          </cell>
          <cell r="D881" t="str">
            <v>cum</v>
          </cell>
          <cell r="E881">
            <v>1578.3</v>
          </cell>
        </row>
        <row r="882">
          <cell r="B882">
            <v>1440.1</v>
          </cell>
          <cell r="C882" t="str">
            <v>Soil sect.exc.by hand up to 2m</v>
          </cell>
          <cell r="D882" t="str">
            <v>cum</v>
          </cell>
          <cell r="E882">
            <v>32.200000000000003</v>
          </cell>
        </row>
        <row r="883">
          <cell r="B883">
            <v>1440.31</v>
          </cell>
          <cell r="C883" t="str">
            <v>Sect.exc.mach.from 2to4m depth</v>
          </cell>
          <cell r="D883" t="str">
            <v>cum</v>
          </cell>
          <cell r="E883">
            <v>520.1</v>
          </cell>
        </row>
        <row r="884">
          <cell r="B884">
            <v>1440.11</v>
          </cell>
          <cell r="C884" t="str">
            <v>Sect.exc.hand from 2to4m depth</v>
          </cell>
          <cell r="D884" t="str">
            <v>cum</v>
          </cell>
          <cell r="E884">
            <v>10.6</v>
          </cell>
        </row>
        <row r="885">
          <cell r="B885">
            <v>1440.4</v>
          </cell>
          <cell r="C885" t="str">
            <v>Extra price for water table by mach. Item 1440,30 ÷ 1440,38</v>
          </cell>
          <cell r="D885" t="str">
            <v>cum</v>
          </cell>
          <cell r="E885">
            <v>0</v>
          </cell>
        </row>
        <row r="886">
          <cell r="B886">
            <v>1440.2</v>
          </cell>
          <cell r="C886" t="str">
            <v>Extra price for water table by hand item 1440,10 ÷ 1440,18</v>
          </cell>
          <cell r="D886" t="str">
            <v>cum</v>
          </cell>
          <cell r="E886">
            <v>0</v>
          </cell>
        </row>
        <row r="887">
          <cell r="B887">
            <v>1713.03</v>
          </cell>
          <cell r="C887" t="str">
            <v>Polyethilene vapor barrier</v>
          </cell>
          <cell r="D887" t="str">
            <v>sqm</v>
          </cell>
          <cell r="E887">
            <v>659.9</v>
          </cell>
        </row>
        <row r="888">
          <cell r="B888">
            <v>1711.07</v>
          </cell>
          <cell r="C888" t="str">
            <v>Bitumen coat for foundation</v>
          </cell>
          <cell r="D888" t="str">
            <v>sqm</v>
          </cell>
          <cell r="E888">
            <v>1352.7</v>
          </cell>
        </row>
        <row r="889">
          <cell r="B889">
            <v>1440.44</v>
          </cell>
          <cell r="C889" t="str">
            <v>Materials from excav.transport</v>
          </cell>
          <cell r="D889" t="str">
            <v>cum</v>
          </cell>
          <cell r="E889">
            <v>1097.8</v>
          </cell>
        </row>
        <row r="890">
          <cell r="B890">
            <v>1440.5</v>
          </cell>
          <cell r="C890" t="str">
            <v>Backfill w/ matl from exc.</v>
          </cell>
          <cell r="D890" t="str">
            <v>cum</v>
          </cell>
          <cell r="E890">
            <v>1043.4000000000001</v>
          </cell>
        </row>
        <row r="891">
          <cell r="B891">
            <v>1711.01</v>
          </cell>
          <cell r="C891" t="str">
            <v>Lean concrete 5cm thk.</v>
          </cell>
          <cell r="D891" t="str">
            <v>sqm</v>
          </cell>
          <cell r="E891">
            <v>659.9</v>
          </cell>
        </row>
        <row r="892">
          <cell r="B892">
            <v>1711.02</v>
          </cell>
          <cell r="C892" t="str">
            <v>Lean concrete 10cm thk.</v>
          </cell>
          <cell r="D892" t="str">
            <v>sqm</v>
          </cell>
          <cell r="E892">
            <v>0</v>
          </cell>
        </row>
        <row r="893">
          <cell r="B893">
            <v>1711.06</v>
          </cell>
          <cell r="C893" t="str">
            <v>Concrete for foundation</v>
          </cell>
          <cell r="D893" t="str">
            <v>cum</v>
          </cell>
          <cell r="E893">
            <v>474.8</v>
          </cell>
        </row>
        <row r="894">
          <cell r="B894">
            <v>1712.01</v>
          </cell>
          <cell r="C894" t="str">
            <v>Concrete elev. up to 10m</v>
          </cell>
          <cell r="D894" t="str">
            <v>cum</v>
          </cell>
          <cell r="E894">
            <v>32.4</v>
          </cell>
        </row>
        <row r="895">
          <cell r="B895">
            <v>1712.02</v>
          </cell>
          <cell r="C895" t="str">
            <v>Concr.elev.from 10,01to20m</v>
          </cell>
          <cell r="D895" t="str">
            <v>cum</v>
          </cell>
          <cell r="E895">
            <v>0</v>
          </cell>
        </row>
        <row r="896">
          <cell r="B896">
            <v>1711.2</v>
          </cell>
          <cell r="C896" t="str">
            <v>Formwork foundation</v>
          </cell>
          <cell r="D896" t="str">
            <v>sqm</v>
          </cell>
          <cell r="E896">
            <v>1648.4</v>
          </cell>
        </row>
        <row r="897">
          <cell r="B897">
            <v>1712.2</v>
          </cell>
          <cell r="C897" t="str">
            <v>Formwork elev. up to 10m</v>
          </cell>
          <cell r="D897" t="str">
            <v>sqm</v>
          </cell>
          <cell r="E897">
            <v>274.60000000000002</v>
          </cell>
        </row>
        <row r="898">
          <cell r="B898">
            <v>1710.02</v>
          </cell>
          <cell r="C898" t="str">
            <v>Improved bond reinf.steel</v>
          </cell>
          <cell r="D898" t="str">
            <v>kg</v>
          </cell>
          <cell r="E898">
            <v>46785</v>
          </cell>
        </row>
        <row r="899">
          <cell r="B899">
            <v>1710.21</v>
          </cell>
          <cell r="C899" t="str">
            <v>Grout 25mm thk.</v>
          </cell>
          <cell r="D899" t="str">
            <v>sqm</v>
          </cell>
          <cell r="E899">
            <v>0</v>
          </cell>
        </row>
        <row r="900">
          <cell r="B900">
            <v>1710.24</v>
          </cell>
          <cell r="C900" t="str">
            <v>Non-shrinking grout 25mm</v>
          </cell>
          <cell r="D900" t="str">
            <v>sqm</v>
          </cell>
          <cell r="E900">
            <v>0</v>
          </cell>
        </row>
        <row r="901">
          <cell r="B901">
            <v>1710.07</v>
          </cell>
          <cell r="C901" t="str">
            <v>Anchor bolts weight up to 20Kg</v>
          </cell>
          <cell r="D901" t="str">
            <v>kg</v>
          </cell>
          <cell r="E901">
            <v>0</v>
          </cell>
        </row>
        <row r="902">
          <cell r="B902">
            <v>1710.15</v>
          </cell>
          <cell r="C902" t="str">
            <v>Steel insert</v>
          </cell>
          <cell r="D902" t="str">
            <v>kg</v>
          </cell>
          <cell r="E902">
            <v>0</v>
          </cell>
        </row>
        <row r="903">
          <cell r="B903">
            <v>1799.02</v>
          </cell>
          <cell r="C903" t="str">
            <v>Waterproof cement additive</v>
          </cell>
          <cell r="D903" t="str">
            <v>kg</v>
          </cell>
          <cell r="E903">
            <v>2536</v>
          </cell>
        </row>
        <row r="904">
          <cell r="B904">
            <v>1714.1</v>
          </cell>
          <cell r="C904" t="str">
            <v>Galvanized grating cover</v>
          </cell>
          <cell r="D904" t="str">
            <v>kg</v>
          </cell>
          <cell r="E904">
            <v>0</v>
          </cell>
        </row>
        <row r="905">
          <cell r="B905">
            <v>1717.03</v>
          </cell>
          <cell r="C905" t="str">
            <v>PVC water-stop: 20cm wide</v>
          </cell>
          <cell r="D905" t="str">
            <v>lm</v>
          </cell>
          <cell r="E905">
            <v>0</v>
          </cell>
        </row>
        <row r="906">
          <cell r="B906">
            <v>1713.14</v>
          </cell>
          <cell r="C906" t="str">
            <v>Construction joint</v>
          </cell>
          <cell r="D906" t="str">
            <v>lm</v>
          </cell>
          <cell r="E906">
            <v>0</v>
          </cell>
        </row>
        <row r="907">
          <cell r="B907">
            <v>2000.078</v>
          </cell>
          <cell r="C907" t="str">
            <v>Steel manufactured material ( Gate, handrails, grating and fencing )</v>
          </cell>
          <cell r="D907" t="str">
            <v>kg</v>
          </cell>
          <cell r="E907">
            <v>520</v>
          </cell>
        </row>
        <row r="908">
          <cell r="B908">
            <v>2000.117</v>
          </cell>
          <cell r="C908" t="str">
            <v>Waterproofing,membrane(1layer)</v>
          </cell>
          <cell r="D908" t="str">
            <v>sqm</v>
          </cell>
          <cell r="E908">
            <v>1445</v>
          </cell>
        </row>
        <row r="909">
          <cell r="B909">
            <v>1799.18</v>
          </cell>
          <cell r="C909" t="str">
            <v>Galvanized steel Guardrail</v>
          </cell>
          <cell r="D909" t="str">
            <v>lm</v>
          </cell>
          <cell r="E909">
            <v>0</v>
          </cell>
        </row>
        <row r="910">
          <cell r="B910">
            <v>1450.15</v>
          </cell>
          <cell r="C910" t="str">
            <v>Reinst.of binder &amp; wear.course</v>
          </cell>
          <cell r="D910" t="str">
            <v>sqm</v>
          </cell>
          <cell r="E910">
            <v>0</v>
          </cell>
        </row>
        <row r="911">
          <cell r="B911">
            <v>1491.03</v>
          </cell>
          <cell r="C911" t="str">
            <v>Demol.&amp; Reinst. exist. roads fnds.</v>
          </cell>
          <cell r="D911" t="str">
            <v>cum</v>
          </cell>
          <cell r="E911">
            <v>56.9</v>
          </cell>
        </row>
        <row r="912">
          <cell r="B912">
            <v>1491.02</v>
          </cell>
          <cell r="C912" t="str">
            <v>Exist. Binder &amp; W.course scarifying</v>
          </cell>
          <cell r="D912" t="str">
            <v>sqm</v>
          </cell>
          <cell r="E912">
            <v>0</v>
          </cell>
        </row>
        <row r="914">
          <cell r="C914" t="str">
            <v>Total  Concrete Box Culverts &amp;  Bridges</v>
          </cell>
          <cell r="D914" t="str">
            <v>cum</v>
          </cell>
          <cell r="E914">
            <v>507.2</v>
          </cell>
        </row>
        <row r="916">
          <cell r="B916">
            <v>25</v>
          </cell>
          <cell r="C916" t="str">
            <v>UREA PRILLING TOWER</v>
          </cell>
          <cell r="E916" t="str">
            <v/>
          </cell>
        </row>
        <row r="918">
          <cell r="B918">
            <v>1440.3</v>
          </cell>
          <cell r="C918" t="str">
            <v>Soil sect.exc.by mach.up to 2m</v>
          </cell>
          <cell r="D918" t="str">
            <v>cum</v>
          </cell>
          <cell r="E918">
            <v>1460</v>
          </cell>
        </row>
        <row r="919">
          <cell r="B919">
            <v>1440.1</v>
          </cell>
          <cell r="C919" t="str">
            <v>Soil sect.exc.by hand up to 2m</v>
          </cell>
          <cell r="D919" t="str">
            <v>cum</v>
          </cell>
          <cell r="E919">
            <v>30</v>
          </cell>
        </row>
        <row r="920">
          <cell r="B920">
            <v>1440.31</v>
          </cell>
          <cell r="C920" t="str">
            <v>Sect.exc.mach.from 2to4m depth</v>
          </cell>
          <cell r="D920" t="str">
            <v>cum</v>
          </cell>
          <cell r="E920">
            <v>0</v>
          </cell>
        </row>
        <row r="921">
          <cell r="B921">
            <v>1440.11</v>
          </cell>
          <cell r="C921" t="str">
            <v>Sect.exc.hand from 2to4m depth</v>
          </cell>
          <cell r="D921" t="str">
            <v>cum</v>
          </cell>
          <cell r="E921">
            <v>0</v>
          </cell>
        </row>
        <row r="922">
          <cell r="B922">
            <v>1491.1</v>
          </cell>
          <cell r="C922" t="str">
            <v>Excav. for earth ditches formation</v>
          </cell>
          <cell r="D922" t="str">
            <v>cum</v>
          </cell>
          <cell r="E922">
            <v>0</v>
          </cell>
        </row>
        <row r="923">
          <cell r="B923">
            <v>1440.44</v>
          </cell>
          <cell r="C923" t="str">
            <v>Materials from excav.transport</v>
          </cell>
          <cell r="D923" t="str">
            <v>cum</v>
          </cell>
          <cell r="E923">
            <v>854</v>
          </cell>
        </row>
        <row r="924">
          <cell r="B924">
            <v>1440.5</v>
          </cell>
          <cell r="C924" t="str">
            <v>Backfill w/ matl from exc.</v>
          </cell>
          <cell r="D924" t="str">
            <v>cum</v>
          </cell>
          <cell r="E924">
            <v>636</v>
          </cell>
        </row>
        <row r="925">
          <cell r="B925">
            <v>1491.117</v>
          </cell>
          <cell r="C925" t="str">
            <v>Backfill with granular material</v>
          </cell>
          <cell r="D925" t="str">
            <v>cum</v>
          </cell>
          <cell r="E925">
            <v>0</v>
          </cell>
        </row>
        <row r="926">
          <cell r="B926">
            <v>1711.01</v>
          </cell>
          <cell r="C926" t="str">
            <v>Lean concrete 5cm thk.</v>
          </cell>
          <cell r="D926" t="str">
            <v>sqm</v>
          </cell>
          <cell r="E926">
            <v>716</v>
          </cell>
        </row>
        <row r="927">
          <cell r="B927">
            <v>1713.03</v>
          </cell>
          <cell r="C927" t="str">
            <v>Polyethilene vapor barrier</v>
          </cell>
          <cell r="D927" t="str">
            <v>sqm</v>
          </cell>
          <cell r="E927">
            <v>716</v>
          </cell>
        </row>
        <row r="928">
          <cell r="B928">
            <v>1711.07</v>
          </cell>
          <cell r="C928" t="str">
            <v>Bitumen coat for foundation</v>
          </cell>
          <cell r="D928" t="str">
            <v>sqm</v>
          </cell>
          <cell r="E928">
            <v>300</v>
          </cell>
        </row>
        <row r="929">
          <cell r="B929">
            <v>1711.06</v>
          </cell>
          <cell r="C929" t="str">
            <v>Concrete for foundation</v>
          </cell>
          <cell r="D929" t="str">
            <v>cum</v>
          </cell>
          <cell r="E929">
            <v>850</v>
          </cell>
        </row>
        <row r="930">
          <cell r="B930">
            <v>1712.01</v>
          </cell>
          <cell r="C930" t="str">
            <v>Concrete elev. up to 10m</v>
          </cell>
          <cell r="D930" t="str">
            <v>cum</v>
          </cell>
          <cell r="E930">
            <v>424</v>
          </cell>
        </row>
        <row r="931">
          <cell r="B931">
            <v>1712.02</v>
          </cell>
          <cell r="C931" t="str">
            <v>Concr.elev.from 10,01to20m</v>
          </cell>
          <cell r="D931" t="str">
            <v>cum</v>
          </cell>
          <cell r="E931">
            <v>301</v>
          </cell>
        </row>
        <row r="932">
          <cell r="B932">
            <v>1799.71</v>
          </cell>
          <cell r="C932" t="str">
            <v>Concrete elevations ( type 1 ) for Prilling Tower max elevation 100 lm</v>
          </cell>
          <cell r="D932" t="str">
            <v>cum</v>
          </cell>
          <cell r="E932">
            <v>3367</v>
          </cell>
        </row>
        <row r="933">
          <cell r="B933">
            <v>1711.2</v>
          </cell>
          <cell r="C933" t="str">
            <v>Formwork foundation</v>
          </cell>
          <cell r="D933" t="str">
            <v>sqm</v>
          </cell>
          <cell r="E933">
            <v>140</v>
          </cell>
        </row>
        <row r="934">
          <cell r="B934">
            <v>1712.2</v>
          </cell>
          <cell r="C934" t="str">
            <v>Formwork elev. up to 10m</v>
          </cell>
          <cell r="D934" t="str">
            <v>sqm</v>
          </cell>
          <cell r="E934">
            <v>545</v>
          </cell>
        </row>
        <row r="935">
          <cell r="B935">
            <v>1712.21</v>
          </cell>
          <cell r="C935" t="str">
            <v>Formwork elev. 10/20m</v>
          </cell>
          <cell r="D935" t="str">
            <v>sqm</v>
          </cell>
          <cell r="E935">
            <v>1441</v>
          </cell>
        </row>
        <row r="936">
          <cell r="B936">
            <v>1799.72</v>
          </cell>
          <cell r="C936" t="str">
            <v>Special circular  type slip formworks for Prilling Tower</v>
          </cell>
          <cell r="D936" t="str">
            <v>sqm</v>
          </cell>
          <cell r="E936">
            <v>15945</v>
          </cell>
        </row>
        <row r="937">
          <cell r="B937">
            <v>1799.62</v>
          </cell>
          <cell r="C937" t="str">
            <v>Protection paint on  elevated concrete structures epoxy resin SIKAGARD-67 or similar</v>
          </cell>
          <cell r="D937" t="str">
            <v>sqm</v>
          </cell>
          <cell r="E937">
            <v>8933.1743999999999</v>
          </cell>
        </row>
        <row r="938">
          <cell r="B938">
            <v>1711.21</v>
          </cell>
          <cell r="C938" t="str">
            <v xml:space="preserve">Circular foundations formwork </v>
          </cell>
          <cell r="D938" t="str">
            <v>sqm</v>
          </cell>
          <cell r="E938">
            <v>110</v>
          </cell>
        </row>
        <row r="939">
          <cell r="B939">
            <v>1710.02</v>
          </cell>
          <cell r="C939" t="str">
            <v>Improved bond reinf.steel</v>
          </cell>
          <cell r="D939" t="str">
            <v>kg</v>
          </cell>
          <cell r="E939">
            <v>559040</v>
          </cell>
        </row>
        <row r="940">
          <cell r="B940">
            <v>1710.03</v>
          </cell>
          <cell r="C940" t="str">
            <v>Welded wire mesh</v>
          </cell>
          <cell r="D940" t="str">
            <v>kg</v>
          </cell>
          <cell r="E940">
            <v>0</v>
          </cell>
        </row>
        <row r="941">
          <cell r="B941">
            <v>1710.21</v>
          </cell>
          <cell r="C941" t="str">
            <v>Grout 25mm thk.</v>
          </cell>
          <cell r="D941" t="str">
            <v>sqm</v>
          </cell>
          <cell r="E941">
            <v>0</v>
          </cell>
        </row>
        <row r="942">
          <cell r="B942">
            <v>2000.078</v>
          </cell>
          <cell r="C942" t="str">
            <v>Steel manufactured material ( Gate, handrails, grating and fencing )</v>
          </cell>
          <cell r="D942" t="str">
            <v>kg</v>
          </cell>
          <cell r="E942">
            <v>1760</v>
          </cell>
        </row>
        <row r="943">
          <cell r="B943">
            <v>1799.73</v>
          </cell>
          <cell r="C943" t="str">
            <v>Fixed Aluminium Louvres  for prilling tower</v>
          </cell>
          <cell r="D943" t="str">
            <v>sqm</v>
          </cell>
          <cell r="E943">
            <v>280</v>
          </cell>
        </row>
        <row r="944">
          <cell r="B944">
            <v>1799.74</v>
          </cell>
          <cell r="C944" t="str">
            <v>Adjustable Aluminium Louvres  for prilling tower</v>
          </cell>
          <cell r="D944" t="str">
            <v>sqm</v>
          </cell>
          <cell r="E944">
            <v>160</v>
          </cell>
        </row>
        <row r="945">
          <cell r="B945">
            <v>1710.07</v>
          </cell>
          <cell r="C945" t="str">
            <v>Anchor bolts weight up to 20Kg</v>
          </cell>
          <cell r="D945" t="str">
            <v>kg</v>
          </cell>
          <cell r="E945">
            <v>0</v>
          </cell>
        </row>
        <row r="946">
          <cell r="B946">
            <v>1799.75</v>
          </cell>
          <cell r="C946" t="str">
            <v>Protection paint on  elevated concrete structures epoxy resin ( inside prilling tower )</v>
          </cell>
          <cell r="D946" t="str">
            <v>sqm</v>
          </cell>
          <cell r="E946">
            <v>8530</v>
          </cell>
        </row>
        <row r="947">
          <cell r="B947">
            <v>1761.01</v>
          </cell>
          <cell r="C947" t="str">
            <v>Acid-resistant lining w. tiles</v>
          </cell>
          <cell r="D947" t="str">
            <v>sqm</v>
          </cell>
          <cell r="E947">
            <v>830</v>
          </cell>
        </row>
        <row r="948">
          <cell r="B948">
            <v>1799.58</v>
          </cell>
          <cell r="C948" t="str">
            <v>Stainless steel 314 manufactured material</v>
          </cell>
          <cell r="D948" t="str">
            <v>kg</v>
          </cell>
          <cell r="E948">
            <v>850</v>
          </cell>
        </row>
        <row r="949">
          <cell r="B949">
            <v>1717.04</v>
          </cell>
          <cell r="C949" t="str">
            <v>PVC water-stop: 30cm wide</v>
          </cell>
          <cell r="D949" t="str">
            <v>lm</v>
          </cell>
          <cell r="E949">
            <v>0</v>
          </cell>
        </row>
        <row r="950">
          <cell r="C950">
            <v>0</v>
          </cell>
          <cell r="D950">
            <v>0</v>
          </cell>
          <cell r="E950">
            <v>0</v>
          </cell>
        </row>
        <row r="952">
          <cell r="C952" t="str">
            <v>Total Urea Prilling Tower</v>
          </cell>
          <cell r="D952" t="str">
            <v>cum</v>
          </cell>
          <cell r="E952">
            <v>4942</v>
          </cell>
        </row>
        <row r="954">
          <cell r="B954">
            <v>26</v>
          </cell>
          <cell r="C954" t="str">
            <v xml:space="preserve">BUILDINGS (CONCRETE BLAST PROOF TYPE-LSP) </v>
          </cell>
          <cell r="E954" t="str">
            <v/>
          </cell>
        </row>
        <row r="956">
          <cell r="B956">
            <v>2000.518</v>
          </cell>
          <cell r="C956" t="str">
            <v>Control Room Blast Resistant type</v>
          </cell>
          <cell r="D956" t="str">
            <v>cum</v>
          </cell>
          <cell r="E956">
            <v>7200</v>
          </cell>
        </row>
        <row r="957">
          <cell r="B957">
            <v>2000.519</v>
          </cell>
          <cell r="C957" t="str">
            <v>Electrical substation Blast resistant type</v>
          </cell>
          <cell r="D957" t="str">
            <v>cum</v>
          </cell>
          <cell r="E957">
            <v>0</v>
          </cell>
        </row>
        <row r="958">
          <cell r="C958">
            <v>0</v>
          </cell>
          <cell r="D958">
            <v>0</v>
          </cell>
          <cell r="E958">
            <v>0</v>
          </cell>
        </row>
        <row r="960">
          <cell r="C960" t="str">
            <v xml:space="preserve">Total  Buildings (Concrete Blast Proof Type-Lsp) </v>
          </cell>
          <cell r="D960" t="str">
            <v>cum</v>
          </cell>
          <cell r="E960">
            <v>7200</v>
          </cell>
        </row>
        <row r="961">
          <cell r="C961" t="str">
            <v>TOTAL   PRICE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ckage A"/>
      <sheetName val="Package B"/>
      <sheetName val="Khoiluong"/>
      <sheetName val="XL4Poppy"/>
    </sheetNames>
    <sheetDataSet>
      <sheetData sheetId="0"/>
      <sheetData sheetId="1" refreshError="1">
        <row r="9">
          <cell r="E9">
            <v>936.89320388349518</v>
          </cell>
        </row>
        <row r="10">
          <cell r="E10">
            <v>398</v>
          </cell>
        </row>
        <row r="11">
          <cell r="D11" t="str">
            <v>Excavation</v>
          </cell>
          <cell r="E11">
            <v>7736</v>
          </cell>
        </row>
        <row r="12">
          <cell r="D12" t="str">
            <v>lean</v>
          </cell>
          <cell r="E12">
            <v>101</v>
          </cell>
        </row>
        <row r="13">
          <cell r="D13" t="str">
            <v>concrete2</v>
          </cell>
          <cell r="E13">
            <v>1212</v>
          </cell>
        </row>
        <row r="15">
          <cell r="D15" t="str">
            <v>rebar</v>
          </cell>
          <cell r="E15">
            <v>115</v>
          </cell>
        </row>
        <row r="19">
          <cell r="D19" t="str">
            <v>lean</v>
          </cell>
          <cell r="E19">
            <v>97</v>
          </cell>
        </row>
        <row r="20">
          <cell r="D20" t="str">
            <v>concrete2</v>
          </cell>
          <cell r="E20">
            <v>194</v>
          </cell>
        </row>
        <row r="21">
          <cell r="D21" t="str">
            <v>concrete4</v>
          </cell>
          <cell r="E21">
            <v>564</v>
          </cell>
        </row>
        <row r="22">
          <cell r="D22" t="str">
            <v>concrete4</v>
          </cell>
          <cell r="E22">
            <v>42.4</v>
          </cell>
        </row>
        <row r="24">
          <cell r="D24" t="str">
            <v>rebar</v>
          </cell>
          <cell r="E24">
            <v>161</v>
          </cell>
        </row>
        <row r="25">
          <cell r="D25" t="str">
            <v>steel</v>
          </cell>
          <cell r="E25">
            <v>302</v>
          </cell>
        </row>
        <row r="26">
          <cell r="D26" t="str">
            <v>doubleroof</v>
          </cell>
          <cell r="E26">
            <v>2080</v>
          </cell>
        </row>
        <row r="27">
          <cell r="D27" t="str">
            <v>doubleroof</v>
          </cell>
          <cell r="E27">
            <v>2268</v>
          </cell>
        </row>
        <row r="28">
          <cell r="D28" t="str">
            <v>brick</v>
          </cell>
          <cell r="E28">
            <v>502</v>
          </cell>
        </row>
        <row r="31">
          <cell r="E31">
            <v>4577</v>
          </cell>
        </row>
        <row r="32">
          <cell r="E32">
            <v>970</v>
          </cell>
        </row>
        <row r="33">
          <cell r="E33">
            <v>43</v>
          </cell>
        </row>
        <row r="34">
          <cell r="E34">
            <v>530</v>
          </cell>
        </row>
        <row r="35">
          <cell r="E35">
            <v>14.4</v>
          </cell>
        </row>
        <row r="36">
          <cell r="E36">
            <v>40</v>
          </cell>
        </row>
        <row r="37">
          <cell r="E37">
            <v>600</v>
          </cell>
        </row>
        <row r="38">
          <cell r="E38">
            <v>22080</v>
          </cell>
        </row>
        <row r="39">
          <cell r="E39">
            <v>2289</v>
          </cell>
        </row>
        <row r="40">
          <cell r="E40">
            <v>2289</v>
          </cell>
        </row>
        <row r="41">
          <cell r="E41">
            <v>862</v>
          </cell>
        </row>
        <row r="42">
          <cell r="E42">
            <v>431</v>
          </cell>
        </row>
        <row r="43">
          <cell r="E43">
            <v>130</v>
          </cell>
        </row>
        <row r="44">
          <cell r="D44" t="str">
            <v>steel</v>
          </cell>
          <cell r="E44">
            <v>0.43</v>
          </cell>
        </row>
        <row r="45">
          <cell r="E45">
            <v>196</v>
          </cell>
        </row>
        <row r="48">
          <cell r="E48">
            <v>500</v>
          </cell>
        </row>
        <row r="49">
          <cell r="E49">
            <v>1</v>
          </cell>
        </row>
        <row r="50">
          <cell r="E50">
            <v>1</v>
          </cell>
        </row>
        <row r="55">
          <cell r="D55" t="str">
            <v>Excavation</v>
          </cell>
          <cell r="E55">
            <v>587</v>
          </cell>
        </row>
        <row r="56">
          <cell r="D56" t="str">
            <v>lean</v>
          </cell>
          <cell r="E56">
            <v>22</v>
          </cell>
        </row>
        <row r="57">
          <cell r="D57" t="str">
            <v>concrete2</v>
          </cell>
          <cell r="E57">
            <v>262</v>
          </cell>
        </row>
        <row r="59">
          <cell r="D59" t="str">
            <v>rebar</v>
          </cell>
          <cell r="E59">
            <v>22.7</v>
          </cell>
        </row>
        <row r="62">
          <cell r="D62" t="str">
            <v>lean</v>
          </cell>
          <cell r="E62">
            <v>57</v>
          </cell>
        </row>
        <row r="63">
          <cell r="D63" t="str">
            <v>concrete2</v>
          </cell>
          <cell r="E63">
            <v>113</v>
          </cell>
        </row>
        <row r="64">
          <cell r="D64" t="str">
            <v>concrete4</v>
          </cell>
          <cell r="E64">
            <v>214</v>
          </cell>
        </row>
        <row r="66">
          <cell r="D66" t="str">
            <v>rebar</v>
          </cell>
          <cell r="E66">
            <v>47.3</v>
          </cell>
        </row>
        <row r="67">
          <cell r="D67" t="str">
            <v>steel</v>
          </cell>
          <cell r="E67">
            <v>303</v>
          </cell>
        </row>
        <row r="68">
          <cell r="D68" t="str">
            <v>doubleroof</v>
          </cell>
          <cell r="E68">
            <v>872</v>
          </cell>
        </row>
        <row r="69">
          <cell r="D69" t="str">
            <v>brick</v>
          </cell>
          <cell r="E69">
            <v>500</v>
          </cell>
        </row>
        <row r="72">
          <cell r="E72">
            <v>7768</v>
          </cell>
        </row>
        <row r="73">
          <cell r="E73">
            <v>1700</v>
          </cell>
        </row>
        <row r="74">
          <cell r="E74">
            <v>567</v>
          </cell>
        </row>
        <row r="75">
          <cell r="E75">
            <v>18.7</v>
          </cell>
        </row>
        <row r="76">
          <cell r="D76" t="str">
            <v>concrete2</v>
          </cell>
          <cell r="E76">
            <v>2.88</v>
          </cell>
        </row>
        <row r="77">
          <cell r="E77">
            <v>52</v>
          </cell>
        </row>
        <row r="78">
          <cell r="E78">
            <v>7768</v>
          </cell>
        </row>
        <row r="81">
          <cell r="E81">
            <v>12120</v>
          </cell>
        </row>
        <row r="82">
          <cell r="E82">
            <v>1</v>
          </cell>
        </row>
        <row r="83">
          <cell r="E83">
            <v>1</v>
          </cell>
        </row>
        <row r="87">
          <cell r="D87" t="str">
            <v>Excavation</v>
          </cell>
          <cell r="E87">
            <v>844</v>
          </cell>
        </row>
        <row r="88">
          <cell r="D88" t="str">
            <v>lean</v>
          </cell>
          <cell r="E88">
            <v>247</v>
          </cell>
        </row>
        <row r="89">
          <cell r="D89" t="str">
            <v>concrete2</v>
          </cell>
          <cell r="E89">
            <v>2500</v>
          </cell>
        </row>
        <row r="90">
          <cell r="D90" t="str">
            <v>rebar</v>
          </cell>
          <cell r="E90">
            <v>200</v>
          </cell>
        </row>
        <row r="93">
          <cell r="D93" t="str">
            <v>concrete2</v>
          </cell>
          <cell r="E93">
            <v>102</v>
          </cell>
        </row>
        <row r="94">
          <cell r="D94" t="str">
            <v>concrete4</v>
          </cell>
          <cell r="E94">
            <v>242</v>
          </cell>
        </row>
        <row r="95">
          <cell r="D95" t="str">
            <v>rebar</v>
          </cell>
          <cell r="E95">
            <v>34</v>
          </cell>
        </row>
        <row r="96">
          <cell r="D96" t="str">
            <v>steel</v>
          </cell>
          <cell r="E96">
            <v>343</v>
          </cell>
        </row>
        <row r="97">
          <cell r="D97" t="str">
            <v>doubleroof</v>
          </cell>
          <cell r="E97">
            <v>2693</v>
          </cell>
        </row>
        <row r="98">
          <cell r="E98">
            <v>13680</v>
          </cell>
        </row>
        <row r="99">
          <cell r="D99" t="str">
            <v>brick</v>
          </cell>
          <cell r="E99">
            <v>165</v>
          </cell>
        </row>
        <row r="102">
          <cell r="E102">
            <v>3940</v>
          </cell>
        </row>
        <row r="103">
          <cell r="E103">
            <v>1690</v>
          </cell>
        </row>
        <row r="104">
          <cell r="E104">
            <v>835</v>
          </cell>
        </row>
        <row r="105">
          <cell r="E105">
            <v>276</v>
          </cell>
        </row>
        <row r="106">
          <cell r="E106">
            <v>200</v>
          </cell>
        </row>
        <row r="107">
          <cell r="E107">
            <v>41</v>
          </cell>
        </row>
        <row r="108">
          <cell r="E108">
            <v>154</v>
          </cell>
        </row>
        <row r="109">
          <cell r="E109">
            <v>300</v>
          </cell>
        </row>
        <row r="110">
          <cell r="E110">
            <v>3940</v>
          </cell>
        </row>
        <row r="117">
          <cell r="D117" t="str">
            <v>brick</v>
          </cell>
          <cell r="E117">
            <v>85</v>
          </cell>
        </row>
        <row r="118">
          <cell r="E118">
            <v>1300</v>
          </cell>
        </row>
        <row r="119">
          <cell r="E119">
            <v>504</v>
          </cell>
        </row>
        <row r="120">
          <cell r="E120">
            <v>1300</v>
          </cell>
        </row>
        <row r="121">
          <cell r="E121">
            <v>19</v>
          </cell>
        </row>
        <row r="128">
          <cell r="D128" t="str">
            <v>Excavation</v>
          </cell>
          <cell r="E128">
            <v>23</v>
          </cell>
        </row>
        <row r="129">
          <cell r="D129" t="str">
            <v>lean</v>
          </cell>
          <cell r="E129">
            <v>15.6</v>
          </cell>
        </row>
        <row r="130">
          <cell r="D130" t="str">
            <v>concrete2</v>
          </cell>
          <cell r="E130">
            <v>15.4</v>
          </cell>
        </row>
        <row r="131">
          <cell r="D131" t="str">
            <v>rebar</v>
          </cell>
          <cell r="E131">
            <v>1.2</v>
          </cell>
        </row>
        <row r="134">
          <cell r="D134" t="str">
            <v>concrete2</v>
          </cell>
          <cell r="E134">
            <v>21.6</v>
          </cell>
        </row>
        <row r="135">
          <cell r="D135" t="str">
            <v>concrete4</v>
          </cell>
          <cell r="E135">
            <v>13.2</v>
          </cell>
        </row>
        <row r="136">
          <cell r="D136" t="str">
            <v>rebar</v>
          </cell>
          <cell r="E136">
            <v>3.5</v>
          </cell>
        </row>
        <row r="137">
          <cell r="D137" t="str">
            <v>brick</v>
          </cell>
          <cell r="E137">
            <v>42.2</v>
          </cell>
        </row>
        <row r="140">
          <cell r="E140">
            <v>384</v>
          </cell>
        </row>
        <row r="141">
          <cell r="E141">
            <v>38.6</v>
          </cell>
        </row>
        <row r="142">
          <cell r="E142">
            <v>384</v>
          </cell>
        </row>
        <row r="144">
          <cell r="E144">
            <v>1</v>
          </cell>
        </row>
        <row r="148">
          <cell r="D148" t="str">
            <v>Excavation</v>
          </cell>
          <cell r="E148">
            <v>100</v>
          </cell>
        </row>
        <row r="149">
          <cell r="D149" t="str">
            <v>lean</v>
          </cell>
          <cell r="E149">
            <v>3.6</v>
          </cell>
        </row>
        <row r="150">
          <cell r="D150" t="str">
            <v>concrete2</v>
          </cell>
          <cell r="E150">
            <v>72</v>
          </cell>
        </row>
        <row r="151">
          <cell r="D151" t="str">
            <v>rebar</v>
          </cell>
          <cell r="E151">
            <v>6</v>
          </cell>
        </row>
        <row r="159">
          <cell r="D159" t="str">
            <v>Excavation</v>
          </cell>
          <cell r="E159">
            <v>110</v>
          </cell>
        </row>
        <row r="160">
          <cell r="D160" t="str">
            <v>lean</v>
          </cell>
          <cell r="E160">
            <v>39</v>
          </cell>
        </row>
        <row r="161">
          <cell r="D161" t="str">
            <v>concrete2</v>
          </cell>
          <cell r="E161">
            <v>38</v>
          </cell>
        </row>
        <row r="162">
          <cell r="D162" t="str">
            <v>rebar</v>
          </cell>
          <cell r="E162">
            <v>8.1999999999999993</v>
          </cell>
        </row>
        <row r="165">
          <cell r="D165" t="str">
            <v>concrete2</v>
          </cell>
          <cell r="E165">
            <v>84</v>
          </cell>
        </row>
        <row r="166">
          <cell r="D166" t="str">
            <v>concrete4</v>
          </cell>
          <cell r="E166">
            <v>174</v>
          </cell>
        </row>
        <row r="167">
          <cell r="D167" t="str">
            <v>rebar</v>
          </cell>
          <cell r="E167">
            <v>43</v>
          </cell>
        </row>
        <row r="168">
          <cell r="D168" t="str">
            <v>brick</v>
          </cell>
          <cell r="E168">
            <v>270</v>
          </cell>
        </row>
        <row r="171">
          <cell r="E171">
            <v>2945</v>
          </cell>
        </row>
        <row r="172">
          <cell r="E172">
            <v>620</v>
          </cell>
        </row>
        <row r="173">
          <cell r="E173">
            <v>620</v>
          </cell>
        </row>
        <row r="174">
          <cell r="E174">
            <v>2945</v>
          </cell>
        </row>
        <row r="175">
          <cell r="E175">
            <v>79</v>
          </cell>
        </row>
        <row r="176">
          <cell r="E176">
            <v>520</v>
          </cell>
        </row>
        <row r="177">
          <cell r="D177" t="str">
            <v>steel</v>
          </cell>
          <cell r="E177">
            <v>2</v>
          </cell>
        </row>
        <row r="178">
          <cell r="E178">
            <v>27.4</v>
          </cell>
        </row>
        <row r="179">
          <cell r="E179">
            <v>168</v>
          </cell>
        </row>
        <row r="189">
          <cell r="D189" t="str">
            <v>Excavation</v>
          </cell>
          <cell r="E189">
            <v>390</v>
          </cell>
        </row>
        <row r="190">
          <cell r="D190" t="str">
            <v>lean</v>
          </cell>
          <cell r="E190">
            <v>20</v>
          </cell>
        </row>
        <row r="191">
          <cell r="D191" t="str">
            <v>concrete2</v>
          </cell>
          <cell r="E191">
            <v>288</v>
          </cell>
        </row>
        <row r="192">
          <cell r="D192" t="str">
            <v>concrete4</v>
          </cell>
          <cell r="E192">
            <v>80</v>
          </cell>
        </row>
        <row r="193">
          <cell r="D193" t="str">
            <v>rebar</v>
          </cell>
          <cell r="E193">
            <v>6.5</v>
          </cell>
        </row>
        <row r="194">
          <cell r="D194" t="str">
            <v>rebar</v>
          </cell>
          <cell r="E194">
            <v>20</v>
          </cell>
        </row>
        <row r="197">
          <cell r="D197" t="str">
            <v>Excavation</v>
          </cell>
          <cell r="E197">
            <v>310</v>
          </cell>
        </row>
        <row r="198">
          <cell r="D198" t="str">
            <v>lean</v>
          </cell>
          <cell r="E198">
            <v>12.4</v>
          </cell>
        </row>
        <row r="199">
          <cell r="D199" t="str">
            <v>concrete2</v>
          </cell>
          <cell r="E199">
            <v>140.12</v>
          </cell>
        </row>
        <row r="200">
          <cell r="E200">
            <v>0</v>
          </cell>
        </row>
        <row r="201">
          <cell r="D201" t="str">
            <v>rebar</v>
          </cell>
          <cell r="E201">
            <v>1.24</v>
          </cell>
        </row>
        <row r="202">
          <cell r="D202" t="str">
            <v>rebar</v>
          </cell>
          <cell r="E202">
            <v>7.8368000000000002</v>
          </cell>
        </row>
        <row r="203">
          <cell r="D203" t="str">
            <v>concrete3</v>
          </cell>
          <cell r="E203">
            <v>105.4</v>
          </cell>
        </row>
        <row r="204">
          <cell r="E204">
            <v>0</v>
          </cell>
        </row>
        <row r="205">
          <cell r="D205" t="str">
            <v>rebar</v>
          </cell>
          <cell r="E205">
            <v>4.5259999999999998</v>
          </cell>
        </row>
        <row r="206">
          <cell r="D206" t="str">
            <v>rebar</v>
          </cell>
          <cell r="E206">
            <v>12.4</v>
          </cell>
        </row>
        <row r="207">
          <cell r="D207" t="str">
            <v>brick</v>
          </cell>
          <cell r="E207">
            <v>96.1</v>
          </cell>
        </row>
        <row r="208">
          <cell r="E208">
            <v>1736</v>
          </cell>
        </row>
        <row r="209">
          <cell r="D209" t="str">
            <v>steel</v>
          </cell>
          <cell r="E209">
            <v>58.9</v>
          </cell>
        </row>
        <row r="210">
          <cell r="E210">
            <v>3149.6</v>
          </cell>
        </row>
        <row r="211">
          <cell r="D211" t="str">
            <v>doubleroof</v>
          </cell>
          <cell r="E211">
            <v>62</v>
          </cell>
        </row>
        <row r="212">
          <cell r="E212">
            <v>107.38399999999999</v>
          </cell>
        </row>
        <row r="213">
          <cell r="E213">
            <v>0.62</v>
          </cell>
        </row>
        <row r="216">
          <cell r="D216" t="str">
            <v>Excavation</v>
          </cell>
          <cell r="E216">
            <v>4224</v>
          </cell>
        </row>
        <row r="217">
          <cell r="D217" t="str">
            <v>lean</v>
          </cell>
          <cell r="E217">
            <v>60</v>
          </cell>
        </row>
        <row r="218">
          <cell r="D218" t="str">
            <v>concrete2</v>
          </cell>
          <cell r="E218">
            <v>500</v>
          </cell>
        </row>
        <row r="219">
          <cell r="D219" t="str">
            <v>rebar</v>
          </cell>
          <cell r="E219">
            <v>5</v>
          </cell>
        </row>
        <row r="220">
          <cell r="D220" t="str">
            <v>rebar</v>
          </cell>
          <cell r="E220">
            <v>20</v>
          </cell>
        </row>
        <row r="224">
          <cell r="D224" t="str">
            <v>Excavation</v>
          </cell>
          <cell r="E224">
            <v>400</v>
          </cell>
        </row>
        <row r="225">
          <cell r="D225" t="str">
            <v>lean</v>
          </cell>
          <cell r="E225">
            <v>12</v>
          </cell>
        </row>
        <row r="226">
          <cell r="D226" t="str">
            <v>concrete2</v>
          </cell>
          <cell r="E226">
            <v>70</v>
          </cell>
        </row>
        <row r="228">
          <cell r="D228" t="str">
            <v>rebar</v>
          </cell>
          <cell r="E228">
            <v>2.5</v>
          </cell>
        </row>
        <row r="229">
          <cell r="D229" t="str">
            <v>rebar</v>
          </cell>
          <cell r="E229">
            <v>12.5</v>
          </cell>
        </row>
        <row r="230">
          <cell r="D230" t="str">
            <v>concrete4</v>
          </cell>
          <cell r="E230">
            <v>80</v>
          </cell>
        </row>
        <row r="232">
          <cell r="D232" t="str">
            <v>rebar</v>
          </cell>
          <cell r="E232">
            <v>16</v>
          </cell>
        </row>
        <row r="233">
          <cell r="D233" t="str">
            <v>rebar</v>
          </cell>
          <cell r="E233">
            <v>20</v>
          </cell>
        </row>
        <row r="234">
          <cell r="D234" t="str">
            <v>steel</v>
          </cell>
          <cell r="E234">
            <v>16</v>
          </cell>
        </row>
        <row r="235">
          <cell r="D235" t="str">
            <v>steel</v>
          </cell>
          <cell r="E235">
            <v>4</v>
          </cell>
        </row>
        <row r="236">
          <cell r="D236" t="str">
            <v>doubleroof</v>
          </cell>
          <cell r="E236">
            <v>200</v>
          </cell>
        </row>
        <row r="237">
          <cell r="E237">
            <v>800</v>
          </cell>
        </row>
        <row r="238">
          <cell r="E238">
            <v>1</v>
          </cell>
        </row>
        <row r="241">
          <cell r="D241" t="str">
            <v>Excavation</v>
          </cell>
          <cell r="E241">
            <v>6132</v>
          </cell>
        </row>
        <row r="242">
          <cell r="D242" t="str">
            <v>lean</v>
          </cell>
          <cell r="E242">
            <v>255.5</v>
          </cell>
        </row>
        <row r="243">
          <cell r="D243" t="str">
            <v>concrete2</v>
          </cell>
          <cell r="E243">
            <v>766.5</v>
          </cell>
        </row>
        <row r="244">
          <cell r="D244" t="str">
            <v>rebar</v>
          </cell>
          <cell r="E244">
            <v>18.25</v>
          </cell>
        </row>
        <row r="245">
          <cell r="D245" t="str">
            <v>rebar</v>
          </cell>
          <cell r="E245">
            <v>54.75</v>
          </cell>
        </row>
        <row r="246">
          <cell r="E246">
            <v>912.5</v>
          </cell>
        </row>
        <row r="247">
          <cell r="E247">
            <v>1387</v>
          </cell>
        </row>
        <row r="250">
          <cell r="D250" t="str">
            <v>Excavation</v>
          </cell>
          <cell r="E250">
            <v>1004</v>
          </cell>
        </row>
        <row r="251">
          <cell r="D251" t="str">
            <v>lean</v>
          </cell>
          <cell r="E251">
            <v>60</v>
          </cell>
        </row>
        <row r="252">
          <cell r="D252" t="str">
            <v>concrete2</v>
          </cell>
          <cell r="E252">
            <v>629</v>
          </cell>
        </row>
        <row r="253">
          <cell r="D253" t="str">
            <v>rebar</v>
          </cell>
          <cell r="E253">
            <v>10</v>
          </cell>
        </row>
        <row r="254">
          <cell r="D254" t="str">
            <v>rebar</v>
          </cell>
          <cell r="E254">
            <v>40.299999999999997</v>
          </cell>
        </row>
      </sheetData>
      <sheetData sheetId="2" refreshError="1">
        <row r="9">
          <cell r="D9" t="str">
            <v>Excavation</v>
          </cell>
          <cell r="E9">
            <v>1880</v>
          </cell>
        </row>
        <row r="10">
          <cell r="D10" t="str">
            <v>lean</v>
          </cell>
          <cell r="E10">
            <v>50</v>
          </cell>
        </row>
        <row r="11">
          <cell r="D11" t="str">
            <v>pile</v>
          </cell>
          <cell r="E11">
            <v>2975</v>
          </cell>
        </row>
        <row r="12">
          <cell r="E12">
            <v>255</v>
          </cell>
        </row>
        <row r="13">
          <cell r="D13" t="str">
            <v>concrete2</v>
          </cell>
          <cell r="E13">
            <v>458.3</v>
          </cell>
        </row>
        <row r="15">
          <cell r="D15" t="str">
            <v>rebar</v>
          </cell>
          <cell r="E15">
            <v>12.5</v>
          </cell>
        </row>
        <row r="16">
          <cell r="D16" t="str">
            <v>rebar</v>
          </cell>
          <cell r="E16">
            <v>50</v>
          </cell>
        </row>
        <row r="19">
          <cell r="D19" t="str">
            <v>concrete2</v>
          </cell>
          <cell r="E19">
            <v>580.20000000000005</v>
          </cell>
        </row>
        <row r="21">
          <cell r="D21" t="str">
            <v>rebar</v>
          </cell>
          <cell r="E21">
            <v>20</v>
          </cell>
        </row>
        <row r="22">
          <cell r="D22" t="str">
            <v>rebar</v>
          </cell>
          <cell r="E22">
            <v>84</v>
          </cell>
        </row>
        <row r="23">
          <cell r="D23" t="str">
            <v>brick</v>
          </cell>
          <cell r="E23">
            <v>464.22</v>
          </cell>
        </row>
        <row r="26">
          <cell r="E26">
            <v>2819</v>
          </cell>
        </row>
        <row r="27">
          <cell r="E27">
            <v>2649</v>
          </cell>
        </row>
        <row r="28">
          <cell r="E28">
            <v>1759</v>
          </cell>
        </row>
        <row r="29">
          <cell r="E29">
            <v>614</v>
          </cell>
        </row>
        <row r="30">
          <cell r="E30">
            <v>42.6</v>
          </cell>
        </row>
        <row r="31">
          <cell r="E31">
            <v>172</v>
          </cell>
        </row>
        <row r="32">
          <cell r="E32">
            <v>404.8</v>
          </cell>
        </row>
        <row r="33">
          <cell r="E33">
            <v>1910</v>
          </cell>
        </row>
        <row r="34">
          <cell r="E34">
            <v>402</v>
          </cell>
        </row>
        <row r="35">
          <cell r="E35">
            <v>679</v>
          </cell>
        </row>
        <row r="36">
          <cell r="E36">
            <v>46</v>
          </cell>
        </row>
        <row r="37">
          <cell r="E37">
            <v>150</v>
          </cell>
        </row>
        <row r="38">
          <cell r="E38">
            <v>875</v>
          </cell>
        </row>
        <row r="44">
          <cell r="D44" t="str">
            <v>Excavation</v>
          </cell>
          <cell r="E44">
            <v>1565</v>
          </cell>
        </row>
        <row r="45">
          <cell r="D45" t="str">
            <v>lean</v>
          </cell>
          <cell r="E45">
            <v>26.5</v>
          </cell>
        </row>
        <row r="46">
          <cell r="D46" t="str">
            <v>concrete2</v>
          </cell>
          <cell r="E46">
            <v>535</v>
          </cell>
        </row>
        <row r="48">
          <cell r="D48" t="str">
            <v>rebar</v>
          </cell>
          <cell r="E48">
            <v>31.5</v>
          </cell>
        </row>
        <row r="49">
          <cell r="E49">
            <v>142.80000000000001</v>
          </cell>
        </row>
        <row r="50">
          <cell r="D50" t="str">
            <v>brick</v>
          </cell>
          <cell r="E50">
            <v>24.8</v>
          </cell>
        </row>
        <row r="53">
          <cell r="D53" t="str">
            <v>lean</v>
          </cell>
          <cell r="E53">
            <v>28.5</v>
          </cell>
        </row>
        <row r="54">
          <cell r="D54" t="str">
            <v>concrete2</v>
          </cell>
          <cell r="E54">
            <v>131.63</v>
          </cell>
        </row>
        <row r="56">
          <cell r="D56" t="str">
            <v>rebar</v>
          </cell>
          <cell r="E56">
            <v>21</v>
          </cell>
        </row>
        <row r="57">
          <cell r="D57" t="str">
            <v>brick</v>
          </cell>
          <cell r="E57">
            <v>137.5</v>
          </cell>
        </row>
        <row r="60">
          <cell r="E60">
            <v>1645</v>
          </cell>
        </row>
        <row r="61">
          <cell r="E61">
            <v>270</v>
          </cell>
        </row>
        <row r="62">
          <cell r="E62">
            <v>285</v>
          </cell>
        </row>
        <row r="64">
          <cell r="E64">
            <v>270</v>
          </cell>
        </row>
        <row r="65">
          <cell r="E65">
            <v>822</v>
          </cell>
        </row>
        <row r="66">
          <cell r="E66">
            <v>11</v>
          </cell>
        </row>
        <row r="67">
          <cell r="E67">
            <v>43</v>
          </cell>
        </row>
        <row r="68">
          <cell r="E68">
            <v>1645</v>
          </cell>
        </row>
        <row r="69">
          <cell r="E69">
            <v>412</v>
          </cell>
        </row>
        <row r="70">
          <cell r="E70">
            <v>12</v>
          </cell>
        </row>
        <row r="74">
          <cell r="E74">
            <v>1</v>
          </cell>
        </row>
        <row r="78">
          <cell r="D78" t="str">
            <v>Excavation</v>
          </cell>
          <cell r="E78">
            <v>237.12</v>
          </cell>
        </row>
        <row r="79">
          <cell r="D79" t="str">
            <v>lean</v>
          </cell>
          <cell r="E79">
            <v>10.764000000000001</v>
          </cell>
        </row>
        <row r="80">
          <cell r="D80" t="str">
            <v>concrete2</v>
          </cell>
          <cell r="E80">
            <v>32.003399999999999</v>
          </cell>
        </row>
        <row r="81">
          <cell r="E81">
            <v>0</v>
          </cell>
        </row>
        <row r="82">
          <cell r="D82" t="str">
            <v>rebar</v>
          </cell>
          <cell r="E82">
            <v>3.0810000000000004</v>
          </cell>
        </row>
        <row r="83">
          <cell r="D83" t="str">
            <v>brick</v>
          </cell>
          <cell r="E83">
            <v>9.36</v>
          </cell>
        </row>
        <row r="84">
          <cell r="E84">
            <v>0</v>
          </cell>
        </row>
        <row r="85">
          <cell r="E85">
            <v>0</v>
          </cell>
        </row>
        <row r="86">
          <cell r="D86" t="str">
            <v>concrete2</v>
          </cell>
          <cell r="E86">
            <v>98.950800000000001</v>
          </cell>
        </row>
        <row r="87">
          <cell r="D87" t="str">
            <v>lean</v>
          </cell>
          <cell r="E87">
            <v>21.528000000000002</v>
          </cell>
        </row>
        <row r="88">
          <cell r="E88">
            <v>0</v>
          </cell>
        </row>
        <row r="89">
          <cell r="D89" t="str">
            <v>rebar</v>
          </cell>
          <cell r="E89">
            <v>15.6624</v>
          </cell>
        </row>
        <row r="90">
          <cell r="D90" t="str">
            <v>brick</v>
          </cell>
          <cell r="E90">
            <v>84.63000000000001</v>
          </cell>
        </row>
        <row r="91">
          <cell r="E91">
            <v>0</v>
          </cell>
        </row>
        <row r="92">
          <cell r="E92">
            <v>0</v>
          </cell>
        </row>
        <row r="93">
          <cell r="E93">
            <v>819</v>
          </cell>
        </row>
        <row r="94">
          <cell r="E94">
            <v>819</v>
          </cell>
        </row>
        <row r="95">
          <cell r="E95">
            <v>215.28</v>
          </cell>
        </row>
        <row r="96">
          <cell r="E96">
            <v>15.444000000000001</v>
          </cell>
        </row>
        <row r="97">
          <cell r="E97">
            <v>29.64</v>
          </cell>
        </row>
        <row r="98">
          <cell r="E98">
            <v>10.842000000000001</v>
          </cell>
        </row>
        <row r="99">
          <cell r="E99">
            <v>0</v>
          </cell>
        </row>
        <row r="100">
          <cell r="E100">
            <v>322.92</v>
          </cell>
        </row>
        <row r="101">
          <cell r="E101">
            <v>0</v>
          </cell>
        </row>
        <row r="102">
          <cell r="E102">
            <v>0</v>
          </cell>
        </row>
        <row r="103">
          <cell r="E103">
            <v>1</v>
          </cell>
        </row>
        <row r="104">
          <cell r="E104">
            <v>1</v>
          </cell>
        </row>
        <row r="108">
          <cell r="D108" t="str">
            <v>Excavation</v>
          </cell>
          <cell r="E108">
            <v>3514</v>
          </cell>
        </row>
        <row r="109">
          <cell r="D109" t="str">
            <v>lean</v>
          </cell>
          <cell r="E109">
            <v>43.6</v>
          </cell>
        </row>
        <row r="110">
          <cell r="E110">
            <v>738.65</v>
          </cell>
        </row>
        <row r="111">
          <cell r="D111" t="str">
            <v>concrete2</v>
          </cell>
          <cell r="E111">
            <v>1097.8</v>
          </cell>
        </row>
        <row r="113">
          <cell r="D113" t="str">
            <v>rebar</v>
          </cell>
          <cell r="E113">
            <v>115.7</v>
          </cell>
        </row>
        <row r="116">
          <cell r="D116" t="str">
            <v>concrete4</v>
          </cell>
          <cell r="E116">
            <v>269.5</v>
          </cell>
        </row>
        <row r="118">
          <cell r="D118" t="str">
            <v>rebar</v>
          </cell>
          <cell r="E118">
            <v>50</v>
          </cell>
        </row>
        <row r="119">
          <cell r="D119" t="str">
            <v>brick</v>
          </cell>
          <cell r="E119">
            <v>305</v>
          </cell>
        </row>
        <row r="122">
          <cell r="E122">
            <v>2404</v>
          </cell>
        </row>
        <row r="123">
          <cell r="E123">
            <v>1204</v>
          </cell>
        </row>
        <row r="124">
          <cell r="E124">
            <v>617</v>
          </cell>
        </row>
        <row r="125">
          <cell r="E125">
            <v>307</v>
          </cell>
        </row>
        <row r="127">
          <cell r="E127">
            <v>371</v>
          </cell>
        </row>
        <row r="128">
          <cell r="E128">
            <v>25</v>
          </cell>
        </row>
        <row r="129">
          <cell r="E129">
            <v>98</v>
          </cell>
        </row>
        <row r="130">
          <cell r="E130">
            <v>2404</v>
          </cell>
        </row>
        <row r="133">
          <cell r="E133">
            <v>1</v>
          </cell>
        </row>
        <row r="134">
          <cell r="E134">
            <v>1</v>
          </cell>
        </row>
        <row r="138">
          <cell r="D138" t="str">
            <v>Excavation</v>
          </cell>
          <cell r="E138">
            <v>220.32000000000002</v>
          </cell>
        </row>
        <row r="139">
          <cell r="D139" t="str">
            <v>lean</v>
          </cell>
          <cell r="E139">
            <v>6.8000000000000007</v>
          </cell>
        </row>
        <row r="140">
          <cell r="D140" t="str">
            <v>concrete2</v>
          </cell>
          <cell r="E140">
            <v>8.3640000000000008</v>
          </cell>
        </row>
        <row r="141">
          <cell r="E141">
            <v>0</v>
          </cell>
        </row>
        <row r="142">
          <cell r="D142" t="str">
            <v>rebar</v>
          </cell>
          <cell r="E142">
            <v>1.4960000000000002</v>
          </cell>
        </row>
        <row r="143">
          <cell r="D143" t="str">
            <v>brick</v>
          </cell>
          <cell r="E143">
            <v>7.1400000000000006</v>
          </cell>
        </row>
        <row r="144">
          <cell r="E144">
            <v>0</v>
          </cell>
        </row>
        <row r="145">
          <cell r="E145">
            <v>0</v>
          </cell>
        </row>
        <row r="146">
          <cell r="D146" t="str">
            <v>concrete2</v>
          </cell>
          <cell r="E146">
            <v>52.373600000000003</v>
          </cell>
        </row>
        <row r="147">
          <cell r="D147" t="str">
            <v>lean</v>
          </cell>
          <cell r="E147">
            <v>13.260000000000002</v>
          </cell>
        </row>
        <row r="148">
          <cell r="E148">
            <v>0</v>
          </cell>
        </row>
        <row r="149">
          <cell r="D149" t="str">
            <v>rebar</v>
          </cell>
          <cell r="E149">
            <v>4.7940000000000005</v>
          </cell>
        </row>
        <row r="150">
          <cell r="D150" t="str">
            <v>brick</v>
          </cell>
          <cell r="E150">
            <v>46.24</v>
          </cell>
        </row>
        <row r="151">
          <cell r="E151">
            <v>0</v>
          </cell>
        </row>
        <row r="152">
          <cell r="E152">
            <v>0</v>
          </cell>
        </row>
        <row r="153">
          <cell r="E153">
            <v>583.1</v>
          </cell>
        </row>
        <row r="154">
          <cell r="E154">
            <v>583.1</v>
          </cell>
        </row>
        <row r="155">
          <cell r="E155">
            <v>115.60000000000001</v>
          </cell>
        </row>
        <row r="156">
          <cell r="E156">
            <v>14.280000000000001</v>
          </cell>
        </row>
        <row r="157">
          <cell r="E157">
            <v>13.260000000000002</v>
          </cell>
        </row>
        <row r="158">
          <cell r="E158">
            <v>2.754</v>
          </cell>
        </row>
        <row r="159">
          <cell r="D159" t="str">
            <v>steel</v>
          </cell>
          <cell r="E159">
            <v>0.29920000000000002</v>
          </cell>
        </row>
        <row r="160">
          <cell r="E160">
            <v>0</v>
          </cell>
        </row>
        <row r="161">
          <cell r="E161">
            <v>138.58400000000003</v>
          </cell>
        </row>
        <row r="162">
          <cell r="E162">
            <v>20.400000000000002</v>
          </cell>
        </row>
        <row r="169">
          <cell r="D169" t="str">
            <v>Excavation</v>
          </cell>
          <cell r="E169">
            <v>4325</v>
          </cell>
        </row>
        <row r="170">
          <cell r="D170" t="str">
            <v>lean</v>
          </cell>
          <cell r="E170">
            <v>181.2</v>
          </cell>
        </row>
        <row r="171">
          <cell r="D171" t="str">
            <v>concrete2</v>
          </cell>
          <cell r="E171">
            <v>1577.86</v>
          </cell>
        </row>
        <row r="172">
          <cell r="E172">
            <v>1606</v>
          </cell>
        </row>
        <row r="174">
          <cell r="D174" t="str">
            <v>rebar</v>
          </cell>
          <cell r="E174">
            <v>260</v>
          </cell>
        </row>
        <row r="177">
          <cell r="D177" t="str">
            <v>concrete4</v>
          </cell>
          <cell r="E177">
            <v>94.2</v>
          </cell>
        </row>
        <row r="179">
          <cell r="D179" t="str">
            <v>rebar</v>
          </cell>
          <cell r="E179">
            <v>12.2</v>
          </cell>
        </row>
        <row r="180">
          <cell r="D180" t="str">
            <v>brick</v>
          </cell>
          <cell r="E180">
            <v>44.1</v>
          </cell>
        </row>
        <row r="181">
          <cell r="D181" t="str">
            <v>steel</v>
          </cell>
          <cell r="E181">
            <v>15.2</v>
          </cell>
        </row>
        <row r="184">
          <cell r="E184">
            <v>946</v>
          </cell>
        </row>
        <row r="185">
          <cell r="E185">
            <v>946</v>
          </cell>
        </row>
        <row r="186">
          <cell r="E186">
            <v>254</v>
          </cell>
        </row>
        <row r="187">
          <cell r="E187">
            <v>254</v>
          </cell>
        </row>
        <row r="188">
          <cell r="E188">
            <v>4.8</v>
          </cell>
        </row>
        <row r="189">
          <cell r="E189">
            <v>21.6</v>
          </cell>
        </row>
        <row r="190">
          <cell r="E190">
            <v>240</v>
          </cell>
        </row>
        <row r="191">
          <cell r="E191">
            <v>3778</v>
          </cell>
        </row>
        <row r="192">
          <cell r="E192">
            <v>712</v>
          </cell>
        </row>
        <row r="193">
          <cell r="E193">
            <v>45</v>
          </cell>
        </row>
        <row r="194">
          <cell r="D194" t="str">
            <v>singleroof</v>
          </cell>
          <cell r="E194">
            <v>85.5</v>
          </cell>
        </row>
        <row r="197">
          <cell r="E197">
            <v>1</v>
          </cell>
        </row>
        <row r="198">
          <cell r="E198">
            <v>1</v>
          </cell>
        </row>
        <row r="202">
          <cell r="D202" t="str">
            <v>Excavation</v>
          </cell>
          <cell r="E202">
            <v>1598</v>
          </cell>
        </row>
        <row r="203">
          <cell r="D203" t="str">
            <v>pile</v>
          </cell>
        </row>
        <row r="205">
          <cell r="D205" t="str">
            <v>lean</v>
          </cell>
          <cell r="E205">
            <v>43</v>
          </cell>
        </row>
        <row r="206">
          <cell r="D206" t="str">
            <v>concrete4</v>
          </cell>
          <cell r="E206">
            <v>481</v>
          </cell>
        </row>
        <row r="207">
          <cell r="E207">
            <v>0</v>
          </cell>
        </row>
        <row r="208">
          <cell r="D208" t="str">
            <v>rebar</v>
          </cell>
          <cell r="E208">
            <v>20</v>
          </cell>
        </row>
        <row r="209">
          <cell r="D209" t="str">
            <v>rebar</v>
          </cell>
          <cell r="E209">
            <v>40</v>
          </cell>
        </row>
        <row r="210">
          <cell r="D210" t="str">
            <v>concrete4</v>
          </cell>
        </row>
        <row r="211">
          <cell r="E211">
            <v>0</v>
          </cell>
        </row>
        <row r="212">
          <cell r="D212" t="str">
            <v>rebar</v>
          </cell>
        </row>
        <row r="213">
          <cell r="D213" t="str">
            <v>rebar</v>
          </cell>
        </row>
        <row r="215">
          <cell r="E215">
            <v>200</v>
          </cell>
        </row>
        <row r="216">
          <cell r="E216">
            <v>0</v>
          </cell>
        </row>
        <row r="217">
          <cell r="E217">
            <v>0</v>
          </cell>
        </row>
        <row r="218">
          <cell r="D218" t="str">
            <v>lean</v>
          </cell>
          <cell r="E218">
            <v>32</v>
          </cell>
        </row>
        <row r="219">
          <cell r="D219" t="str">
            <v>concrete4</v>
          </cell>
          <cell r="E219">
            <v>177</v>
          </cell>
        </row>
        <row r="220">
          <cell r="E220">
            <v>0</v>
          </cell>
        </row>
        <row r="221">
          <cell r="D221" t="str">
            <v>rebar</v>
          </cell>
          <cell r="E221">
            <v>22</v>
          </cell>
        </row>
        <row r="222">
          <cell r="D222" t="str">
            <v>rebar</v>
          </cell>
        </row>
        <row r="223">
          <cell r="E223">
            <v>756</v>
          </cell>
        </row>
        <row r="224">
          <cell r="E224">
            <v>437</v>
          </cell>
        </row>
        <row r="225">
          <cell r="D225" t="str">
            <v>steel</v>
          </cell>
          <cell r="E225">
            <v>0.2</v>
          </cell>
        </row>
        <row r="226">
          <cell r="D226" t="str">
            <v>concrete4</v>
          </cell>
        </row>
        <row r="227">
          <cell r="E227">
            <v>0</v>
          </cell>
        </row>
        <row r="228">
          <cell r="D228" t="str">
            <v>rebar</v>
          </cell>
        </row>
        <row r="229">
          <cell r="D229" t="str">
            <v>rebar</v>
          </cell>
        </row>
        <row r="230">
          <cell r="D230" t="str">
            <v>brick</v>
          </cell>
          <cell r="E230">
            <v>157</v>
          </cell>
        </row>
        <row r="231">
          <cell r="E231">
            <v>0</v>
          </cell>
        </row>
        <row r="232">
          <cell r="E232">
            <v>0</v>
          </cell>
        </row>
        <row r="233">
          <cell r="E233">
            <v>1524</v>
          </cell>
        </row>
        <row r="234">
          <cell r="E234">
            <v>1524</v>
          </cell>
        </row>
        <row r="235">
          <cell r="E235">
            <v>356</v>
          </cell>
        </row>
        <row r="236">
          <cell r="E236">
            <v>36</v>
          </cell>
        </row>
        <row r="237">
          <cell r="E237">
            <v>14.4</v>
          </cell>
        </row>
        <row r="238">
          <cell r="E238">
            <v>15.4</v>
          </cell>
        </row>
        <row r="239">
          <cell r="E239">
            <v>235</v>
          </cell>
        </row>
        <row r="240">
          <cell r="E240">
            <v>0</v>
          </cell>
        </row>
        <row r="241">
          <cell r="E241">
            <v>0</v>
          </cell>
        </row>
        <row r="242">
          <cell r="E242">
            <v>0.3</v>
          </cell>
        </row>
        <row r="243">
          <cell r="D243" t="str">
            <v>singleroof1</v>
          </cell>
          <cell r="E243">
            <v>316</v>
          </cell>
        </row>
        <row r="244">
          <cell r="D244" t="str">
            <v>concrete4</v>
          </cell>
          <cell r="E244">
            <v>15</v>
          </cell>
        </row>
        <row r="245">
          <cell r="E245">
            <v>0</v>
          </cell>
        </row>
        <row r="246">
          <cell r="D246" t="str">
            <v>rebar</v>
          </cell>
          <cell r="E246">
            <v>0.6</v>
          </cell>
        </row>
        <row r="247">
          <cell r="D247" t="str">
            <v>rebar</v>
          </cell>
          <cell r="E247">
            <v>0.6</v>
          </cell>
        </row>
        <row r="248">
          <cell r="E248">
            <v>1</v>
          </cell>
        </row>
        <row r="249">
          <cell r="E249">
            <v>1</v>
          </cell>
        </row>
        <row r="253">
          <cell r="D253" t="str">
            <v>Excavation</v>
          </cell>
          <cell r="E253">
            <v>2161</v>
          </cell>
        </row>
        <row r="254">
          <cell r="D254" t="str">
            <v>lean</v>
          </cell>
          <cell r="E254">
            <v>58.6</v>
          </cell>
        </row>
        <row r="255">
          <cell r="D255" t="str">
            <v>concrete2</v>
          </cell>
          <cell r="E255">
            <v>874.5</v>
          </cell>
        </row>
        <row r="257">
          <cell r="D257" t="str">
            <v>rebar</v>
          </cell>
          <cell r="E257">
            <v>50</v>
          </cell>
        </row>
        <row r="258">
          <cell r="D258" t="str">
            <v>brick</v>
          </cell>
          <cell r="E258">
            <v>81</v>
          </cell>
        </row>
        <row r="261">
          <cell r="D261" t="str">
            <v>concrete3</v>
          </cell>
          <cell r="E261">
            <v>186.3</v>
          </cell>
        </row>
        <row r="262">
          <cell r="D262" t="str">
            <v>lean</v>
          </cell>
          <cell r="E262">
            <v>44.1</v>
          </cell>
        </row>
        <row r="264">
          <cell r="D264" t="str">
            <v>rebar</v>
          </cell>
          <cell r="E264">
            <v>28</v>
          </cell>
        </row>
        <row r="265">
          <cell r="D265" t="str">
            <v>brick</v>
          </cell>
          <cell r="E265">
            <v>301</v>
          </cell>
        </row>
        <row r="268">
          <cell r="E268">
            <v>3636</v>
          </cell>
        </row>
        <row r="269">
          <cell r="E269">
            <v>3636</v>
          </cell>
        </row>
        <row r="270">
          <cell r="E270">
            <v>836</v>
          </cell>
        </row>
        <row r="271">
          <cell r="E271">
            <v>64</v>
          </cell>
        </row>
        <row r="272">
          <cell r="E272">
            <v>28.5</v>
          </cell>
        </row>
        <row r="273">
          <cell r="E273">
            <v>151</v>
          </cell>
        </row>
        <row r="275">
          <cell r="E275">
            <v>240.3</v>
          </cell>
        </row>
        <row r="276">
          <cell r="E276">
            <v>1</v>
          </cell>
        </row>
        <row r="277">
          <cell r="D277" t="str">
            <v>steel</v>
          </cell>
          <cell r="E277">
            <v>1.96</v>
          </cell>
        </row>
        <row r="278">
          <cell r="E278">
            <v>65</v>
          </cell>
        </row>
        <row r="279">
          <cell r="E279">
            <v>1</v>
          </cell>
        </row>
        <row r="285">
          <cell r="D285" t="str">
            <v>Excavation</v>
          </cell>
          <cell r="E285">
            <v>408</v>
          </cell>
        </row>
        <row r="286">
          <cell r="D286" t="str">
            <v>lean</v>
          </cell>
          <cell r="E286">
            <v>30</v>
          </cell>
        </row>
        <row r="287">
          <cell r="D287" t="str">
            <v>concrete2</v>
          </cell>
          <cell r="E287">
            <v>280</v>
          </cell>
        </row>
        <row r="289">
          <cell r="D289" t="str">
            <v>rebar</v>
          </cell>
          <cell r="E289">
            <v>12.6</v>
          </cell>
        </row>
        <row r="290">
          <cell r="D290" t="str">
            <v>rebar</v>
          </cell>
          <cell r="E290">
            <v>20</v>
          </cell>
        </row>
        <row r="293">
          <cell r="D293" t="str">
            <v>concrete2</v>
          </cell>
          <cell r="E293">
            <v>20</v>
          </cell>
        </row>
        <row r="295">
          <cell r="D295" t="str">
            <v>rebar</v>
          </cell>
          <cell r="E295">
            <v>1</v>
          </cell>
        </row>
        <row r="296">
          <cell r="D296" t="str">
            <v>rebar</v>
          </cell>
          <cell r="E296">
            <v>4</v>
          </cell>
        </row>
        <row r="297">
          <cell r="D297" t="str">
            <v>brick</v>
          </cell>
          <cell r="E297">
            <v>52.3</v>
          </cell>
        </row>
        <row r="298">
          <cell r="E298">
            <v>260</v>
          </cell>
        </row>
        <row r="301">
          <cell r="E301">
            <v>646</v>
          </cell>
        </row>
        <row r="302">
          <cell r="E302">
            <v>646</v>
          </cell>
        </row>
        <row r="303">
          <cell r="E303">
            <v>26</v>
          </cell>
        </row>
        <row r="304">
          <cell r="E304">
            <v>45</v>
          </cell>
        </row>
        <row r="305">
          <cell r="E305">
            <v>27</v>
          </cell>
        </row>
        <row r="306">
          <cell r="E306">
            <v>491</v>
          </cell>
        </row>
        <row r="307">
          <cell r="D307" t="str">
            <v>steel</v>
          </cell>
          <cell r="E307">
            <v>10.4</v>
          </cell>
        </row>
        <row r="308">
          <cell r="D308" t="str">
            <v>singleroof1</v>
          </cell>
          <cell r="E308">
            <v>491</v>
          </cell>
        </row>
        <row r="309">
          <cell r="D309" t="str">
            <v>concrete2</v>
          </cell>
          <cell r="E309">
            <v>49</v>
          </cell>
        </row>
        <row r="311">
          <cell r="D311" t="str">
            <v>rebar</v>
          </cell>
          <cell r="E311">
            <v>4</v>
          </cell>
        </row>
        <row r="312">
          <cell r="E312">
            <v>490</v>
          </cell>
        </row>
        <row r="315">
          <cell r="E315">
            <v>1</v>
          </cell>
        </row>
        <row r="316">
          <cell r="E316">
            <v>1</v>
          </cell>
        </row>
        <row r="320">
          <cell r="D320" t="str">
            <v>Excavation</v>
          </cell>
          <cell r="E320">
            <v>165</v>
          </cell>
        </row>
        <row r="321">
          <cell r="D321" t="str">
            <v>lean</v>
          </cell>
          <cell r="E321">
            <v>19.8</v>
          </cell>
        </row>
        <row r="322">
          <cell r="D322" t="str">
            <v>concrete2</v>
          </cell>
          <cell r="E322">
            <v>99</v>
          </cell>
        </row>
        <row r="323">
          <cell r="E323">
            <v>0</v>
          </cell>
        </row>
        <row r="324">
          <cell r="D324" t="str">
            <v>rebar</v>
          </cell>
          <cell r="E324">
            <v>3.3000000000000003</v>
          </cell>
        </row>
        <row r="325">
          <cell r="D325" t="str">
            <v>rebar</v>
          </cell>
          <cell r="E325">
            <v>8.58</v>
          </cell>
        </row>
        <row r="326">
          <cell r="E326">
            <v>0</v>
          </cell>
        </row>
        <row r="327">
          <cell r="E327">
            <v>0</v>
          </cell>
        </row>
        <row r="328">
          <cell r="D328" t="str">
            <v>concrete2</v>
          </cell>
          <cell r="E328">
            <v>14.982000000000001</v>
          </cell>
        </row>
        <row r="329">
          <cell r="E329">
            <v>0</v>
          </cell>
        </row>
        <row r="330">
          <cell r="D330" t="str">
            <v>rebar</v>
          </cell>
          <cell r="E330">
            <v>0.99</v>
          </cell>
        </row>
        <row r="331">
          <cell r="D331" t="str">
            <v>rebar</v>
          </cell>
          <cell r="E331">
            <v>2.97</v>
          </cell>
        </row>
        <row r="332">
          <cell r="D332" t="str">
            <v>brick</v>
          </cell>
          <cell r="E332">
            <v>5.94</v>
          </cell>
        </row>
        <row r="333">
          <cell r="D333" t="str">
            <v>brick</v>
          </cell>
          <cell r="E333">
            <v>15.84</v>
          </cell>
        </row>
        <row r="334">
          <cell r="E334">
            <v>0</v>
          </cell>
        </row>
        <row r="335">
          <cell r="E335">
            <v>0</v>
          </cell>
        </row>
        <row r="336">
          <cell r="E336">
            <v>257.40000000000003</v>
          </cell>
        </row>
        <row r="337">
          <cell r="E337">
            <v>257.40000000000003</v>
          </cell>
        </row>
        <row r="338">
          <cell r="E338">
            <v>71.28</v>
          </cell>
        </row>
        <row r="339">
          <cell r="E339">
            <v>8.91</v>
          </cell>
        </row>
        <row r="340">
          <cell r="E340">
            <v>4.29</v>
          </cell>
        </row>
        <row r="341">
          <cell r="E341">
            <v>125.4</v>
          </cell>
        </row>
        <row r="342">
          <cell r="E342">
            <v>0</v>
          </cell>
        </row>
        <row r="343">
          <cell r="E343">
            <v>77.88000000000001</v>
          </cell>
        </row>
        <row r="349">
          <cell r="D349" t="str">
            <v>Excavation</v>
          </cell>
          <cell r="E349">
            <v>796</v>
          </cell>
        </row>
        <row r="350">
          <cell r="D350" t="str">
            <v>lean</v>
          </cell>
          <cell r="E350">
            <v>27</v>
          </cell>
        </row>
        <row r="351">
          <cell r="D351" t="str">
            <v>concrete2</v>
          </cell>
          <cell r="E351">
            <v>97.6</v>
          </cell>
        </row>
        <row r="353">
          <cell r="D353" t="str">
            <v>rebar</v>
          </cell>
          <cell r="E353">
            <v>1.75</v>
          </cell>
        </row>
        <row r="354">
          <cell r="D354" t="str">
            <v>rebar</v>
          </cell>
          <cell r="E354">
            <v>9</v>
          </cell>
        </row>
        <row r="357">
          <cell r="D357" t="str">
            <v>concrete2</v>
          </cell>
          <cell r="E357">
            <v>54</v>
          </cell>
        </row>
        <row r="359">
          <cell r="D359" t="str">
            <v>rebar</v>
          </cell>
          <cell r="E359">
            <v>1.5</v>
          </cell>
        </row>
        <row r="360">
          <cell r="D360" t="str">
            <v>rebar</v>
          </cell>
          <cell r="E360">
            <v>8</v>
          </cell>
        </row>
        <row r="361">
          <cell r="D361" t="str">
            <v>brick</v>
          </cell>
          <cell r="E361">
            <v>506.3</v>
          </cell>
        </row>
        <row r="364">
          <cell r="E364">
            <v>2883.3636363636365</v>
          </cell>
        </row>
        <row r="365">
          <cell r="E365">
            <v>2883.3636363636365</v>
          </cell>
        </row>
        <row r="366">
          <cell r="E366">
            <v>582</v>
          </cell>
        </row>
        <row r="367">
          <cell r="E367">
            <v>44</v>
          </cell>
        </row>
        <row r="368">
          <cell r="E368">
            <v>44</v>
          </cell>
        </row>
        <row r="369">
          <cell r="E369">
            <v>28</v>
          </cell>
        </row>
        <row r="370">
          <cell r="E370">
            <v>64.400000000000006</v>
          </cell>
        </row>
        <row r="371">
          <cell r="E371">
            <v>31.5</v>
          </cell>
        </row>
        <row r="372">
          <cell r="D372" t="str">
            <v>steel</v>
          </cell>
          <cell r="E372">
            <v>15.3</v>
          </cell>
        </row>
        <row r="373">
          <cell r="D373" t="str">
            <v>singleroof1</v>
          </cell>
          <cell r="E373">
            <v>778</v>
          </cell>
        </row>
        <row r="374">
          <cell r="E374">
            <v>112</v>
          </cell>
        </row>
        <row r="375">
          <cell r="E375">
            <v>597.20000000000005</v>
          </cell>
        </row>
        <row r="376">
          <cell r="E376">
            <v>30</v>
          </cell>
        </row>
        <row r="382">
          <cell r="D382" t="str">
            <v>Excavation</v>
          </cell>
          <cell r="E382">
            <v>691</v>
          </cell>
        </row>
        <row r="383">
          <cell r="D383" t="str">
            <v>lean</v>
          </cell>
          <cell r="E383">
            <v>28.8</v>
          </cell>
        </row>
        <row r="384">
          <cell r="D384" t="str">
            <v>concrete2</v>
          </cell>
          <cell r="E384">
            <v>291</v>
          </cell>
        </row>
        <row r="385">
          <cell r="E385">
            <v>0</v>
          </cell>
        </row>
        <row r="386">
          <cell r="D386" t="str">
            <v>rebar</v>
          </cell>
          <cell r="E386">
            <v>8</v>
          </cell>
        </row>
        <row r="387">
          <cell r="D387" t="str">
            <v>brick</v>
          </cell>
          <cell r="E387">
            <v>24</v>
          </cell>
        </row>
        <row r="388">
          <cell r="E388">
            <v>0</v>
          </cell>
        </row>
        <row r="389">
          <cell r="E389">
            <v>0</v>
          </cell>
        </row>
        <row r="390">
          <cell r="D390" t="str">
            <v>concrete2</v>
          </cell>
          <cell r="E390">
            <v>116</v>
          </cell>
        </row>
        <row r="391">
          <cell r="D391" t="str">
            <v>lean</v>
          </cell>
          <cell r="E391">
            <v>28.8</v>
          </cell>
        </row>
        <row r="392">
          <cell r="E392">
            <v>0</v>
          </cell>
        </row>
        <row r="393">
          <cell r="D393" t="str">
            <v>rebar</v>
          </cell>
          <cell r="E393">
            <v>21</v>
          </cell>
        </row>
        <row r="394">
          <cell r="D394" t="str">
            <v>brick</v>
          </cell>
          <cell r="E394">
            <v>95</v>
          </cell>
        </row>
        <row r="395">
          <cell r="E395">
            <v>0</v>
          </cell>
        </row>
        <row r="396">
          <cell r="E396">
            <v>0</v>
          </cell>
        </row>
        <row r="397">
          <cell r="E397">
            <v>1023</v>
          </cell>
        </row>
        <row r="398">
          <cell r="E398">
            <v>1023</v>
          </cell>
        </row>
        <row r="399">
          <cell r="E399">
            <v>576</v>
          </cell>
        </row>
        <row r="400">
          <cell r="E400">
            <v>576</v>
          </cell>
        </row>
        <row r="401">
          <cell r="E401">
            <v>30</v>
          </cell>
        </row>
        <row r="402">
          <cell r="E402">
            <v>75</v>
          </cell>
        </row>
        <row r="403">
          <cell r="E403">
            <v>0</v>
          </cell>
        </row>
        <row r="404">
          <cell r="E404">
            <v>288</v>
          </cell>
        </row>
        <row r="405">
          <cell r="E405">
            <v>1</v>
          </cell>
        </row>
        <row r="411">
          <cell r="D411" t="str">
            <v>Excavation</v>
          </cell>
          <cell r="E411">
            <v>169.2</v>
          </cell>
        </row>
        <row r="412">
          <cell r="D412" t="str">
            <v>lean</v>
          </cell>
          <cell r="E412">
            <v>8.25</v>
          </cell>
        </row>
        <row r="413">
          <cell r="D413" t="str">
            <v>concrete2</v>
          </cell>
          <cell r="E413">
            <v>21.3</v>
          </cell>
        </row>
        <row r="415">
          <cell r="D415" t="str">
            <v>rebar</v>
          </cell>
          <cell r="E415">
            <v>2.48</v>
          </cell>
        </row>
        <row r="416">
          <cell r="D416" t="str">
            <v>brick</v>
          </cell>
          <cell r="E416">
            <v>12.5</v>
          </cell>
        </row>
        <row r="419">
          <cell r="D419" t="str">
            <v>concrete2</v>
          </cell>
          <cell r="E419">
            <v>33.4</v>
          </cell>
        </row>
        <row r="420">
          <cell r="D420" t="str">
            <v>lean</v>
          </cell>
          <cell r="E420">
            <v>12.2</v>
          </cell>
        </row>
        <row r="422">
          <cell r="D422" t="str">
            <v>rebar</v>
          </cell>
          <cell r="E422">
            <v>2.95</v>
          </cell>
        </row>
        <row r="423">
          <cell r="D423" t="str">
            <v>brick</v>
          </cell>
          <cell r="E423">
            <v>81.2</v>
          </cell>
        </row>
        <row r="426">
          <cell r="E426">
            <v>837</v>
          </cell>
        </row>
        <row r="427">
          <cell r="E427">
            <v>819</v>
          </cell>
        </row>
        <row r="428">
          <cell r="E428">
            <v>122</v>
          </cell>
        </row>
        <row r="429">
          <cell r="E429">
            <v>119</v>
          </cell>
        </row>
        <row r="430">
          <cell r="E430">
            <v>89</v>
          </cell>
        </row>
        <row r="431">
          <cell r="E431">
            <v>23</v>
          </cell>
        </row>
        <row r="432">
          <cell r="E432">
            <v>24</v>
          </cell>
        </row>
        <row r="434">
          <cell r="E434">
            <v>134</v>
          </cell>
        </row>
        <row r="435">
          <cell r="E435">
            <v>1</v>
          </cell>
        </row>
        <row r="441">
          <cell r="D441" t="str">
            <v>Excavation</v>
          </cell>
          <cell r="E441">
            <v>96</v>
          </cell>
        </row>
        <row r="442">
          <cell r="D442" t="str">
            <v>lean</v>
          </cell>
          <cell r="E442">
            <v>7.2</v>
          </cell>
        </row>
        <row r="443">
          <cell r="D443" t="str">
            <v>concrete2</v>
          </cell>
          <cell r="E443">
            <v>27.5</v>
          </cell>
        </row>
        <row r="445">
          <cell r="D445" t="str">
            <v>rebar</v>
          </cell>
          <cell r="E445">
            <v>4</v>
          </cell>
        </row>
        <row r="448">
          <cell r="D448" t="str">
            <v>concrete2</v>
          </cell>
          <cell r="E448">
            <v>30</v>
          </cell>
        </row>
        <row r="449">
          <cell r="D449" t="str">
            <v>lean</v>
          </cell>
          <cell r="E449">
            <v>7.2</v>
          </cell>
        </row>
        <row r="451">
          <cell r="D451" t="str">
            <v>rebar</v>
          </cell>
          <cell r="E451">
            <v>5</v>
          </cell>
        </row>
        <row r="452">
          <cell r="D452" t="str">
            <v>brick</v>
          </cell>
          <cell r="E452">
            <v>15</v>
          </cell>
        </row>
        <row r="455">
          <cell r="E455">
            <v>234</v>
          </cell>
        </row>
        <row r="456">
          <cell r="E456">
            <v>234</v>
          </cell>
        </row>
        <row r="457">
          <cell r="E457">
            <v>150</v>
          </cell>
        </row>
        <row r="458">
          <cell r="E458">
            <v>12</v>
          </cell>
        </row>
        <row r="459">
          <cell r="E459">
            <v>15</v>
          </cell>
        </row>
        <row r="461">
          <cell r="E461">
            <v>86</v>
          </cell>
        </row>
        <row r="462">
          <cell r="E462">
            <v>1</v>
          </cell>
        </row>
        <row r="468">
          <cell r="D468" t="str">
            <v>Excavation</v>
          </cell>
          <cell r="E468">
            <v>295</v>
          </cell>
        </row>
        <row r="469">
          <cell r="D469" t="str">
            <v>lean</v>
          </cell>
          <cell r="E469">
            <v>17.5</v>
          </cell>
        </row>
        <row r="470">
          <cell r="D470" t="str">
            <v>concrete2</v>
          </cell>
          <cell r="E470">
            <v>99.66</v>
          </cell>
        </row>
        <row r="472">
          <cell r="D472" t="str">
            <v>rebar</v>
          </cell>
          <cell r="E472">
            <v>12</v>
          </cell>
        </row>
        <row r="473">
          <cell r="D473" t="str">
            <v>brick</v>
          </cell>
          <cell r="E473">
            <v>31.8</v>
          </cell>
        </row>
        <row r="476">
          <cell r="D476" t="str">
            <v>concrete2</v>
          </cell>
          <cell r="E476">
            <v>159.9</v>
          </cell>
        </row>
        <row r="477">
          <cell r="D477" t="str">
            <v>lean</v>
          </cell>
          <cell r="E477">
            <v>27.3</v>
          </cell>
        </row>
        <row r="479">
          <cell r="D479" t="str">
            <v>rebar</v>
          </cell>
          <cell r="E479">
            <v>24</v>
          </cell>
        </row>
        <row r="480">
          <cell r="D480" t="str">
            <v>brick</v>
          </cell>
          <cell r="E480">
            <v>145</v>
          </cell>
        </row>
        <row r="483">
          <cell r="E483">
            <v>1864</v>
          </cell>
        </row>
        <row r="484">
          <cell r="E484">
            <v>1768</v>
          </cell>
        </row>
        <row r="485">
          <cell r="E485">
            <v>99</v>
          </cell>
        </row>
        <row r="486">
          <cell r="E486">
            <v>351</v>
          </cell>
        </row>
        <row r="487">
          <cell r="E487">
            <v>31</v>
          </cell>
        </row>
        <row r="488">
          <cell r="E488">
            <v>23.7</v>
          </cell>
        </row>
        <row r="490">
          <cell r="E490">
            <v>243.5</v>
          </cell>
        </row>
        <row r="491">
          <cell r="D491" t="str">
            <v>steel</v>
          </cell>
          <cell r="E491">
            <v>4.5</v>
          </cell>
        </row>
        <row r="492">
          <cell r="D492" t="str">
            <v>singleroof1</v>
          </cell>
          <cell r="E492">
            <v>195</v>
          </cell>
        </row>
        <row r="493">
          <cell r="E493">
            <v>1</v>
          </cell>
        </row>
        <row r="499">
          <cell r="D499" t="str">
            <v>Excavation</v>
          </cell>
          <cell r="E499">
            <v>500</v>
          </cell>
        </row>
        <row r="500">
          <cell r="D500" t="str">
            <v>lean</v>
          </cell>
          <cell r="E500">
            <v>3</v>
          </cell>
        </row>
        <row r="501">
          <cell r="D501" t="str">
            <v>concrete2</v>
          </cell>
          <cell r="E501">
            <v>200</v>
          </cell>
        </row>
        <row r="503">
          <cell r="D503" t="str">
            <v>rebar</v>
          </cell>
          <cell r="E503">
            <v>22</v>
          </cell>
        </row>
        <row r="504">
          <cell r="D504" t="str">
            <v>brick</v>
          </cell>
          <cell r="E504">
            <v>80</v>
          </cell>
        </row>
        <row r="507">
          <cell r="D507" t="str">
            <v>concrete2</v>
          </cell>
          <cell r="E507">
            <v>115</v>
          </cell>
        </row>
        <row r="509">
          <cell r="D509" t="str">
            <v>rebar</v>
          </cell>
          <cell r="E509">
            <v>8</v>
          </cell>
        </row>
        <row r="510">
          <cell r="D510" t="str">
            <v>steel</v>
          </cell>
        </row>
        <row r="511">
          <cell r="D511" t="str">
            <v>singleroof</v>
          </cell>
        </row>
        <row r="514">
          <cell r="E514">
            <v>12</v>
          </cell>
        </row>
        <row r="516">
          <cell r="E516">
            <v>45</v>
          </cell>
        </row>
        <row r="517">
          <cell r="D517" t="str">
            <v>brick</v>
          </cell>
        </row>
        <row r="518">
          <cell r="D518" t="str">
            <v>concrete2</v>
          </cell>
        </row>
        <row r="520">
          <cell r="D520" t="str">
            <v>rebar</v>
          </cell>
        </row>
        <row r="522">
          <cell r="E522">
            <v>24</v>
          </cell>
        </row>
        <row r="523">
          <cell r="E523">
            <v>380</v>
          </cell>
        </row>
        <row r="524">
          <cell r="D524" t="str">
            <v>steel</v>
          </cell>
          <cell r="E524">
            <v>2</v>
          </cell>
        </row>
        <row r="525">
          <cell r="E525">
            <v>580</v>
          </cell>
        </row>
        <row r="526">
          <cell r="E526">
            <v>1600</v>
          </cell>
        </row>
        <row r="527">
          <cell r="E527">
            <v>1600</v>
          </cell>
        </row>
        <row r="530">
          <cell r="E530">
            <v>24</v>
          </cell>
        </row>
        <row r="531">
          <cell r="E531">
            <v>1</v>
          </cell>
        </row>
        <row r="532">
          <cell r="E532">
            <v>1</v>
          </cell>
        </row>
        <row r="536">
          <cell r="D536" t="str">
            <v>Excavation</v>
          </cell>
          <cell r="E536">
            <v>121</v>
          </cell>
        </row>
        <row r="537">
          <cell r="D537" t="str">
            <v>lean</v>
          </cell>
          <cell r="E537">
            <v>10</v>
          </cell>
        </row>
        <row r="538">
          <cell r="D538" t="str">
            <v>concrete2</v>
          </cell>
          <cell r="E538">
            <v>30</v>
          </cell>
        </row>
        <row r="540">
          <cell r="D540" t="str">
            <v>rebar</v>
          </cell>
          <cell r="E540">
            <v>4.5999999999999996</v>
          </cell>
        </row>
        <row r="541">
          <cell r="D541" t="str">
            <v>brick</v>
          </cell>
          <cell r="E541">
            <v>17.91</v>
          </cell>
        </row>
        <row r="544">
          <cell r="D544" t="str">
            <v>concrete3</v>
          </cell>
          <cell r="E544">
            <v>92.685999999999993</v>
          </cell>
        </row>
        <row r="546">
          <cell r="D546" t="str">
            <v>rebar</v>
          </cell>
          <cell r="E546">
            <v>8</v>
          </cell>
        </row>
        <row r="547">
          <cell r="D547" t="str">
            <v>brick</v>
          </cell>
          <cell r="E547">
            <v>98.5</v>
          </cell>
        </row>
        <row r="550">
          <cell r="E550">
            <v>1117.1400000000001</v>
          </cell>
        </row>
        <row r="551">
          <cell r="E551">
            <v>1117.1400000000001</v>
          </cell>
        </row>
        <row r="552">
          <cell r="E552">
            <v>26.64</v>
          </cell>
        </row>
        <row r="553">
          <cell r="E553">
            <v>14.7</v>
          </cell>
        </row>
        <row r="554">
          <cell r="E554">
            <v>58.22</v>
          </cell>
        </row>
        <row r="555">
          <cell r="E555">
            <v>6.72</v>
          </cell>
        </row>
        <row r="556">
          <cell r="E556">
            <v>139.86000000000001</v>
          </cell>
        </row>
        <row r="557">
          <cell r="E557">
            <v>139.86000000000001</v>
          </cell>
        </row>
        <row r="564">
          <cell r="D564" t="str">
            <v>Excavation</v>
          </cell>
          <cell r="E564">
            <v>69</v>
          </cell>
        </row>
        <row r="565">
          <cell r="D565" t="str">
            <v>lean</v>
          </cell>
          <cell r="E565">
            <v>2.0299999999999998</v>
          </cell>
        </row>
        <row r="566">
          <cell r="D566" t="str">
            <v>concrete2</v>
          </cell>
          <cell r="E566">
            <v>13.28</v>
          </cell>
        </row>
        <row r="567">
          <cell r="D567" t="str">
            <v>concrete2</v>
          </cell>
          <cell r="E567">
            <v>5.81</v>
          </cell>
        </row>
        <row r="569">
          <cell r="D569" t="str">
            <v>rebar</v>
          </cell>
          <cell r="E569">
            <v>2</v>
          </cell>
        </row>
        <row r="570">
          <cell r="E570">
            <v>50</v>
          </cell>
        </row>
        <row r="571">
          <cell r="E571">
            <v>16</v>
          </cell>
        </row>
        <row r="572">
          <cell r="E572">
            <v>175</v>
          </cell>
        </row>
        <row r="573">
          <cell r="E573">
            <v>427</v>
          </cell>
        </row>
        <row r="579">
          <cell r="D579" t="str">
            <v>Excavation</v>
          </cell>
          <cell r="E579">
            <v>1000</v>
          </cell>
        </row>
        <row r="580">
          <cell r="D580" t="str">
            <v>lean</v>
          </cell>
          <cell r="E580">
            <v>35</v>
          </cell>
        </row>
        <row r="581">
          <cell r="D581" t="str">
            <v>concrete2</v>
          </cell>
          <cell r="E581">
            <v>790</v>
          </cell>
        </row>
        <row r="583">
          <cell r="D583" t="str">
            <v>rebar</v>
          </cell>
          <cell r="E583">
            <v>10</v>
          </cell>
        </row>
        <row r="584">
          <cell r="D584" t="str">
            <v>rebar</v>
          </cell>
          <cell r="E584">
            <v>62</v>
          </cell>
        </row>
        <row r="587">
          <cell r="D587" t="str">
            <v>concrete1</v>
          </cell>
          <cell r="E587">
            <v>790</v>
          </cell>
        </row>
        <row r="589">
          <cell r="E589">
            <v>35</v>
          </cell>
        </row>
        <row r="590">
          <cell r="E590">
            <v>83.5</v>
          </cell>
        </row>
        <row r="591">
          <cell r="E591">
            <v>124</v>
          </cell>
        </row>
        <row r="592">
          <cell r="E592">
            <v>15</v>
          </cell>
        </row>
        <row r="593">
          <cell r="E593">
            <v>180</v>
          </cell>
        </row>
        <row r="594">
          <cell r="E594">
            <v>1</v>
          </cell>
        </row>
        <row r="597">
          <cell r="E597">
            <v>100</v>
          </cell>
        </row>
        <row r="598">
          <cell r="E598">
            <v>500</v>
          </cell>
        </row>
        <row r="599">
          <cell r="E599">
            <v>5500</v>
          </cell>
        </row>
        <row r="600">
          <cell r="E600">
            <v>3200</v>
          </cell>
        </row>
        <row r="603">
          <cell r="E603">
            <v>1</v>
          </cell>
        </row>
        <row r="606">
          <cell r="D606" t="str">
            <v>Excavation</v>
          </cell>
          <cell r="E606">
            <v>1800</v>
          </cell>
        </row>
        <row r="607">
          <cell r="D607" t="str">
            <v>lean</v>
          </cell>
          <cell r="E607">
            <v>45</v>
          </cell>
        </row>
        <row r="608">
          <cell r="D608" t="str">
            <v>concrete2</v>
          </cell>
          <cell r="E608">
            <v>450</v>
          </cell>
        </row>
        <row r="610">
          <cell r="D610" t="str">
            <v>rebar</v>
          </cell>
          <cell r="E610">
            <v>33</v>
          </cell>
        </row>
        <row r="611">
          <cell r="E611">
            <v>775</v>
          </cell>
        </row>
        <row r="613">
          <cell r="E613">
            <v>116.25</v>
          </cell>
        </row>
        <row r="614">
          <cell r="D614" t="str">
            <v>steel</v>
          </cell>
        </row>
        <row r="615">
          <cell r="D615" t="str">
            <v>steel</v>
          </cell>
          <cell r="E615">
            <v>2.5</v>
          </cell>
        </row>
        <row r="617">
          <cell r="D617" t="str">
            <v>lean</v>
          </cell>
          <cell r="E617">
            <v>120</v>
          </cell>
        </row>
        <row r="618">
          <cell r="E618">
            <v>1</v>
          </cell>
        </row>
        <row r="621">
          <cell r="D621" t="str">
            <v>Excavation</v>
          </cell>
          <cell r="E621">
            <v>4800</v>
          </cell>
        </row>
        <row r="622">
          <cell r="E622">
            <v>1600</v>
          </cell>
        </row>
        <row r="623">
          <cell r="D623" t="str">
            <v>lean</v>
          </cell>
          <cell r="E623">
            <v>50</v>
          </cell>
        </row>
        <row r="624">
          <cell r="D624" t="str">
            <v>concrete2</v>
          </cell>
          <cell r="E624">
            <v>840</v>
          </cell>
        </row>
        <row r="625">
          <cell r="D625" t="str">
            <v>rebar</v>
          </cell>
          <cell r="E625">
            <v>126</v>
          </cell>
        </row>
        <row r="626">
          <cell r="D626" t="str">
            <v>concrete3</v>
          </cell>
          <cell r="E626">
            <v>1412</v>
          </cell>
        </row>
        <row r="628">
          <cell r="D628" t="str">
            <v>rebar</v>
          </cell>
          <cell r="E628">
            <v>50</v>
          </cell>
        </row>
        <row r="629">
          <cell r="D629" t="str">
            <v>rebar</v>
          </cell>
          <cell r="E629">
            <v>160</v>
          </cell>
        </row>
        <row r="630">
          <cell r="D630" t="str">
            <v>steel</v>
          </cell>
          <cell r="E630">
            <v>20</v>
          </cell>
        </row>
        <row r="631">
          <cell r="E631">
            <v>500</v>
          </cell>
        </row>
        <row r="632">
          <cell r="E632">
            <v>3000</v>
          </cell>
        </row>
        <row r="635">
          <cell r="D635" t="str">
            <v>Excavation</v>
          </cell>
          <cell r="E635">
            <v>900</v>
          </cell>
        </row>
        <row r="636">
          <cell r="E636">
            <v>2160</v>
          </cell>
        </row>
        <row r="637">
          <cell r="E637">
            <v>324</v>
          </cell>
        </row>
        <row r="638">
          <cell r="D638" t="str">
            <v>concrete2</v>
          </cell>
          <cell r="E638">
            <v>525</v>
          </cell>
        </row>
        <row r="640">
          <cell r="D640" t="str">
            <v>rebar</v>
          </cell>
          <cell r="E640">
            <v>17</v>
          </cell>
        </row>
        <row r="641">
          <cell r="D641" t="str">
            <v>rebar</v>
          </cell>
          <cell r="E641">
            <v>41</v>
          </cell>
        </row>
        <row r="642">
          <cell r="D642" t="str">
            <v>concrete2</v>
          </cell>
          <cell r="E642">
            <v>60</v>
          </cell>
        </row>
        <row r="644">
          <cell r="D644" t="str">
            <v>rebar</v>
          </cell>
          <cell r="E644">
            <v>2</v>
          </cell>
        </row>
        <row r="645">
          <cell r="D645" t="str">
            <v>rebar</v>
          </cell>
          <cell r="E645">
            <v>7</v>
          </cell>
        </row>
        <row r="646">
          <cell r="E646">
            <v>1536</v>
          </cell>
        </row>
        <row r="649">
          <cell r="D649" t="str">
            <v>Excavation</v>
          </cell>
          <cell r="E649">
            <v>1200</v>
          </cell>
        </row>
        <row r="650">
          <cell r="D650" t="str">
            <v>lean</v>
          </cell>
          <cell r="E650">
            <v>44</v>
          </cell>
        </row>
        <row r="651">
          <cell r="D651" t="str">
            <v>concrete2</v>
          </cell>
          <cell r="E651">
            <v>320</v>
          </cell>
        </row>
        <row r="653">
          <cell r="D653" t="str">
            <v>rebar</v>
          </cell>
          <cell r="E653">
            <v>5</v>
          </cell>
        </row>
        <row r="654">
          <cell r="D654" t="str">
            <v>rebar</v>
          </cell>
          <cell r="E654">
            <v>21</v>
          </cell>
        </row>
        <row r="655">
          <cell r="D655" t="str">
            <v>concrete2</v>
          </cell>
          <cell r="E655">
            <v>300</v>
          </cell>
        </row>
        <row r="657">
          <cell r="D657" t="str">
            <v>rebar</v>
          </cell>
          <cell r="E657">
            <v>8</v>
          </cell>
        </row>
        <row r="658">
          <cell r="D658" t="str">
            <v>rebar</v>
          </cell>
          <cell r="E658">
            <v>37</v>
          </cell>
        </row>
        <row r="659">
          <cell r="E659">
            <v>1340</v>
          </cell>
        </row>
        <row r="660">
          <cell r="D660" t="str">
            <v>concrete2</v>
          </cell>
          <cell r="E660">
            <v>850</v>
          </cell>
        </row>
        <row r="662">
          <cell r="D662" t="str">
            <v>rebar</v>
          </cell>
          <cell r="E662">
            <v>15</v>
          </cell>
        </row>
        <row r="663">
          <cell r="D663" t="str">
            <v>rebar</v>
          </cell>
          <cell r="E663">
            <v>80</v>
          </cell>
        </row>
        <row r="664">
          <cell r="D664" t="str">
            <v>brick</v>
          </cell>
          <cell r="E664">
            <v>190</v>
          </cell>
        </row>
        <row r="665">
          <cell r="E665">
            <v>1700</v>
          </cell>
        </row>
        <row r="666">
          <cell r="D666" t="str">
            <v>steel</v>
          </cell>
          <cell r="E666">
            <v>145</v>
          </cell>
        </row>
        <row r="667">
          <cell r="D667" t="str">
            <v>singleroof</v>
          </cell>
          <cell r="E667">
            <v>4250</v>
          </cell>
        </row>
        <row r="668">
          <cell r="D668" t="str">
            <v>steel</v>
          </cell>
          <cell r="E668">
            <v>85</v>
          </cell>
        </row>
        <row r="669">
          <cell r="D669" t="str">
            <v>steel</v>
          </cell>
          <cell r="E669">
            <v>16</v>
          </cell>
        </row>
        <row r="670">
          <cell r="E670">
            <v>8000</v>
          </cell>
        </row>
        <row r="671">
          <cell r="E671">
            <v>1</v>
          </cell>
        </row>
        <row r="674">
          <cell r="D674" t="str">
            <v>Excavation</v>
          </cell>
          <cell r="E674">
            <v>2100</v>
          </cell>
        </row>
        <row r="675">
          <cell r="D675" t="str">
            <v>lean</v>
          </cell>
          <cell r="E675">
            <v>60</v>
          </cell>
        </row>
        <row r="676">
          <cell r="D676" t="str">
            <v>concrete2</v>
          </cell>
          <cell r="E676">
            <v>291</v>
          </cell>
        </row>
        <row r="677">
          <cell r="E677">
            <v>0</v>
          </cell>
        </row>
        <row r="678">
          <cell r="D678" t="str">
            <v>rebar</v>
          </cell>
          <cell r="E678">
            <v>3</v>
          </cell>
        </row>
        <row r="679">
          <cell r="D679" t="str">
            <v>rebar</v>
          </cell>
          <cell r="E679">
            <v>20</v>
          </cell>
        </row>
        <row r="680">
          <cell r="D680" t="str">
            <v>concrete3</v>
          </cell>
          <cell r="E680">
            <v>270</v>
          </cell>
        </row>
        <row r="681">
          <cell r="E681">
            <v>0</v>
          </cell>
        </row>
        <row r="682">
          <cell r="D682" t="str">
            <v>rebar</v>
          </cell>
          <cell r="E682">
            <v>5</v>
          </cell>
        </row>
        <row r="683">
          <cell r="D683" t="str">
            <v>rebar</v>
          </cell>
          <cell r="E683">
            <v>31</v>
          </cell>
        </row>
        <row r="684">
          <cell r="D684" t="str">
            <v>steel</v>
          </cell>
          <cell r="E684">
            <v>15</v>
          </cell>
        </row>
        <row r="685">
          <cell r="D685" t="str">
            <v>brick</v>
          </cell>
          <cell r="E685">
            <v>145</v>
          </cell>
        </row>
        <row r="686">
          <cell r="E686">
            <v>2650</v>
          </cell>
        </row>
        <row r="687">
          <cell r="E687">
            <v>900</v>
          </cell>
        </row>
        <row r="688">
          <cell r="E688">
            <v>1</v>
          </cell>
        </row>
        <row r="691">
          <cell r="D691" t="str">
            <v>Excavation</v>
          </cell>
          <cell r="E691">
            <v>620</v>
          </cell>
        </row>
        <row r="692">
          <cell r="D692" t="str">
            <v>lean</v>
          </cell>
          <cell r="E692">
            <v>24</v>
          </cell>
        </row>
        <row r="693">
          <cell r="D693" t="str">
            <v>concrete2</v>
          </cell>
          <cell r="E693">
            <v>72</v>
          </cell>
        </row>
        <row r="694">
          <cell r="E694">
            <v>0</v>
          </cell>
        </row>
        <row r="695">
          <cell r="D695" t="str">
            <v>rebar</v>
          </cell>
          <cell r="E695">
            <v>3</v>
          </cell>
        </row>
        <row r="696">
          <cell r="D696" t="str">
            <v>rebar</v>
          </cell>
          <cell r="E696">
            <v>10</v>
          </cell>
        </row>
        <row r="697">
          <cell r="D697" t="str">
            <v>concrete3</v>
          </cell>
          <cell r="E697">
            <v>70</v>
          </cell>
        </row>
        <row r="698">
          <cell r="E698">
            <v>0</v>
          </cell>
        </row>
        <row r="699">
          <cell r="D699" t="str">
            <v>rebar</v>
          </cell>
          <cell r="E699">
            <v>2</v>
          </cell>
        </row>
        <row r="700">
          <cell r="D700" t="str">
            <v>rebar</v>
          </cell>
          <cell r="E700">
            <v>8</v>
          </cell>
        </row>
        <row r="701">
          <cell r="D701" t="str">
            <v>steel</v>
          </cell>
          <cell r="E701">
            <v>4</v>
          </cell>
        </row>
        <row r="702">
          <cell r="D702" t="str">
            <v>singleroof</v>
          </cell>
          <cell r="E702">
            <v>290</v>
          </cell>
        </row>
        <row r="703">
          <cell r="E703">
            <v>500</v>
          </cell>
        </row>
        <row r="704">
          <cell r="E704">
            <v>165</v>
          </cell>
        </row>
        <row r="705">
          <cell r="D705" t="str">
            <v>brick</v>
          </cell>
          <cell r="E705">
            <v>75</v>
          </cell>
        </row>
        <row r="706">
          <cell r="E706">
            <v>1500</v>
          </cell>
        </row>
        <row r="707">
          <cell r="E707">
            <v>1500</v>
          </cell>
        </row>
        <row r="708">
          <cell r="E708">
            <v>80</v>
          </cell>
        </row>
        <row r="709">
          <cell r="E709">
            <v>1</v>
          </cell>
        </row>
        <row r="712">
          <cell r="D712" t="str">
            <v>Excavation</v>
          </cell>
          <cell r="E712">
            <v>7800</v>
          </cell>
        </row>
        <row r="713">
          <cell r="D713" t="str">
            <v>lean</v>
          </cell>
          <cell r="E713">
            <v>150</v>
          </cell>
        </row>
        <row r="714">
          <cell r="D714" t="str">
            <v>concrete2</v>
          </cell>
          <cell r="E714">
            <v>230</v>
          </cell>
        </row>
        <row r="716">
          <cell r="D716" t="str">
            <v>rebar</v>
          </cell>
          <cell r="E716">
            <v>9.6999999999999993</v>
          </cell>
        </row>
        <row r="717">
          <cell r="D717" t="str">
            <v>rebar</v>
          </cell>
          <cell r="E717">
            <v>20</v>
          </cell>
        </row>
        <row r="718">
          <cell r="D718" t="str">
            <v>concrete3</v>
          </cell>
          <cell r="E718">
            <v>186</v>
          </cell>
        </row>
        <row r="720">
          <cell r="D720" t="str">
            <v>rebar</v>
          </cell>
          <cell r="E720">
            <v>8</v>
          </cell>
        </row>
        <row r="721">
          <cell r="D721" t="str">
            <v>rebar</v>
          </cell>
          <cell r="E721">
            <v>20</v>
          </cell>
        </row>
        <row r="722">
          <cell r="D722" t="str">
            <v>steel</v>
          </cell>
          <cell r="E722">
            <v>300</v>
          </cell>
        </row>
        <row r="723">
          <cell r="D723" t="str">
            <v>singleroof</v>
          </cell>
          <cell r="E723">
            <v>3285</v>
          </cell>
        </row>
        <row r="724">
          <cell r="E724">
            <v>1200</v>
          </cell>
        </row>
        <row r="725">
          <cell r="E725">
            <v>1</v>
          </cell>
        </row>
        <row r="726">
          <cell r="D726" t="str">
            <v>concrete3</v>
          </cell>
          <cell r="E726">
            <v>2290</v>
          </cell>
        </row>
        <row r="728">
          <cell r="D728" t="str">
            <v>rebar</v>
          </cell>
          <cell r="E728">
            <v>50</v>
          </cell>
        </row>
        <row r="729">
          <cell r="D729" t="str">
            <v>rebar</v>
          </cell>
          <cell r="E729">
            <v>232</v>
          </cell>
        </row>
        <row r="730">
          <cell r="E730">
            <v>400</v>
          </cell>
        </row>
        <row r="731">
          <cell r="E731">
            <v>1800</v>
          </cell>
        </row>
        <row r="732">
          <cell r="E732">
            <v>400</v>
          </cell>
        </row>
        <row r="735">
          <cell r="D735" t="str">
            <v>Excavation</v>
          </cell>
          <cell r="E735">
            <v>1200</v>
          </cell>
        </row>
        <row r="736">
          <cell r="D736" t="str">
            <v>lean</v>
          </cell>
          <cell r="E736">
            <v>12</v>
          </cell>
        </row>
        <row r="737">
          <cell r="D737" t="str">
            <v>concrete2</v>
          </cell>
          <cell r="E737">
            <v>72</v>
          </cell>
        </row>
        <row r="738">
          <cell r="E738">
            <v>0</v>
          </cell>
        </row>
        <row r="739">
          <cell r="D739" t="str">
            <v>rebar</v>
          </cell>
          <cell r="E739">
            <v>15</v>
          </cell>
        </row>
        <row r="740">
          <cell r="E740">
            <v>302.39999999999998</v>
          </cell>
        </row>
        <row r="741">
          <cell r="D741" t="str">
            <v>concrete2</v>
          </cell>
          <cell r="E741">
            <v>189</v>
          </cell>
        </row>
        <row r="742">
          <cell r="E742">
            <v>0</v>
          </cell>
        </row>
        <row r="743">
          <cell r="D743" t="str">
            <v>rebar</v>
          </cell>
          <cell r="E743">
            <v>35</v>
          </cell>
        </row>
        <row r="744">
          <cell r="D744" t="str">
            <v>singleroof</v>
          </cell>
          <cell r="E744">
            <v>793.8</v>
          </cell>
        </row>
        <row r="745">
          <cell r="D745" t="str">
            <v>steel</v>
          </cell>
          <cell r="E745">
            <v>22.32</v>
          </cell>
        </row>
        <row r="746">
          <cell r="D746" t="str">
            <v>brick</v>
          </cell>
          <cell r="E746">
            <v>72</v>
          </cell>
        </row>
        <row r="747">
          <cell r="E747">
            <v>27</v>
          </cell>
        </row>
        <row r="748">
          <cell r="E748">
            <v>407</v>
          </cell>
        </row>
        <row r="749">
          <cell r="D749" t="str">
            <v>steel</v>
          </cell>
          <cell r="E749">
            <v>22.847000000000001</v>
          </cell>
        </row>
        <row r="750">
          <cell r="E750">
            <v>1</v>
          </cell>
        </row>
        <row r="753">
          <cell r="D753" t="str">
            <v>Excavation</v>
          </cell>
          <cell r="E753">
            <v>850</v>
          </cell>
        </row>
        <row r="754">
          <cell r="D754" t="str">
            <v>concrete2</v>
          </cell>
          <cell r="E754">
            <v>674</v>
          </cell>
        </row>
        <row r="756">
          <cell r="D756" t="str">
            <v>rebar</v>
          </cell>
          <cell r="E756">
            <v>45.5</v>
          </cell>
        </row>
        <row r="757">
          <cell r="D757" t="str">
            <v>brick</v>
          </cell>
          <cell r="E757">
            <v>574.1</v>
          </cell>
        </row>
        <row r="758">
          <cell r="E758">
            <v>5219</v>
          </cell>
        </row>
        <row r="759">
          <cell r="E759">
            <v>5219</v>
          </cell>
        </row>
        <row r="760">
          <cell r="E760">
            <v>447.6</v>
          </cell>
        </row>
        <row r="761">
          <cell r="E761">
            <v>447.6</v>
          </cell>
        </row>
        <row r="762">
          <cell r="E762">
            <v>384</v>
          </cell>
        </row>
        <row r="763">
          <cell r="E763">
            <v>4932</v>
          </cell>
        </row>
        <row r="764">
          <cell r="E764">
            <v>37.799999999999997</v>
          </cell>
        </row>
        <row r="765">
          <cell r="E765">
            <v>73.400000000000006</v>
          </cell>
        </row>
        <row r="766">
          <cell r="E766">
            <v>49.8</v>
          </cell>
        </row>
        <row r="767">
          <cell r="D767" t="str">
            <v>steel</v>
          </cell>
          <cell r="E767">
            <v>13.157999999999999</v>
          </cell>
        </row>
        <row r="768">
          <cell r="D768" t="str">
            <v>singleroof</v>
          </cell>
          <cell r="E768">
            <v>747</v>
          </cell>
        </row>
        <row r="769">
          <cell r="E769">
            <v>271</v>
          </cell>
        </row>
        <row r="770">
          <cell r="E770">
            <v>520</v>
          </cell>
        </row>
        <row r="771">
          <cell r="E771">
            <v>1</v>
          </cell>
        </row>
        <row r="774">
          <cell r="D774" t="str">
            <v>Excavation</v>
          </cell>
          <cell r="E774">
            <v>887.4</v>
          </cell>
        </row>
        <row r="775">
          <cell r="D775" t="str">
            <v>concrete2</v>
          </cell>
          <cell r="E775">
            <v>357</v>
          </cell>
        </row>
        <row r="776">
          <cell r="D776" t="str">
            <v>concrete3</v>
          </cell>
          <cell r="E776">
            <v>210</v>
          </cell>
        </row>
        <row r="778">
          <cell r="D778" t="str">
            <v>rebar</v>
          </cell>
          <cell r="E778">
            <v>60.81</v>
          </cell>
        </row>
        <row r="779">
          <cell r="D779" t="str">
            <v>brick</v>
          </cell>
          <cell r="E779">
            <v>6</v>
          </cell>
        </row>
        <row r="780">
          <cell r="E780">
            <v>390</v>
          </cell>
        </row>
        <row r="781">
          <cell r="E781">
            <v>63</v>
          </cell>
        </row>
        <row r="782">
          <cell r="E782">
            <v>35</v>
          </cell>
        </row>
        <row r="783">
          <cell r="E783">
            <v>390</v>
          </cell>
        </row>
        <row r="784">
          <cell r="E784">
            <v>1</v>
          </cell>
        </row>
        <row r="788">
          <cell r="D788" t="str">
            <v>Excavation</v>
          </cell>
          <cell r="E788">
            <v>500</v>
          </cell>
        </row>
        <row r="789">
          <cell r="D789" t="str">
            <v>concrete2</v>
          </cell>
          <cell r="E789">
            <v>30</v>
          </cell>
        </row>
        <row r="790">
          <cell r="D790" t="str">
            <v>concrete4</v>
          </cell>
          <cell r="E790">
            <v>231.95</v>
          </cell>
        </row>
        <row r="792">
          <cell r="D792" t="str">
            <v>rebar</v>
          </cell>
          <cell r="E792">
            <v>34.82</v>
          </cell>
        </row>
        <row r="793">
          <cell r="D793" t="str">
            <v>brick</v>
          </cell>
        </row>
        <row r="805">
          <cell r="E805">
            <v>7.8</v>
          </cell>
        </row>
        <row r="806">
          <cell r="E806">
            <v>1</v>
          </cell>
        </row>
        <row r="811">
          <cell r="D811" t="str">
            <v>Excavation</v>
          </cell>
          <cell r="E811">
            <v>733</v>
          </cell>
        </row>
        <row r="812">
          <cell r="D812" t="str">
            <v>lean</v>
          </cell>
          <cell r="E812">
            <v>19.100000000000001</v>
          </cell>
        </row>
        <row r="813">
          <cell r="D813" t="str">
            <v>concrete2</v>
          </cell>
          <cell r="E813">
            <v>90</v>
          </cell>
        </row>
        <row r="814">
          <cell r="D814" t="str">
            <v>concrete4</v>
          </cell>
          <cell r="E814">
            <v>124</v>
          </cell>
        </row>
        <row r="816">
          <cell r="D816" t="str">
            <v>rebar</v>
          </cell>
          <cell r="E816">
            <v>32</v>
          </cell>
        </row>
        <row r="818">
          <cell r="E818">
            <v>236</v>
          </cell>
        </row>
        <row r="819">
          <cell r="E819">
            <v>154</v>
          </cell>
        </row>
        <row r="820">
          <cell r="E820">
            <v>1430</v>
          </cell>
        </row>
        <row r="824">
          <cell r="D824" t="str">
            <v>Excavation</v>
          </cell>
          <cell r="E824">
            <v>233</v>
          </cell>
        </row>
        <row r="825">
          <cell r="D825" t="str">
            <v>lean</v>
          </cell>
          <cell r="E825">
            <v>5.9</v>
          </cell>
        </row>
        <row r="826">
          <cell r="D826" t="str">
            <v>concrete2</v>
          </cell>
          <cell r="E826">
            <v>21</v>
          </cell>
        </row>
        <row r="827">
          <cell r="D827" t="str">
            <v>concrete4</v>
          </cell>
          <cell r="E827">
            <v>112.5</v>
          </cell>
        </row>
        <row r="829">
          <cell r="D829" t="str">
            <v>rebar</v>
          </cell>
          <cell r="E829">
            <v>20</v>
          </cell>
        </row>
        <row r="830">
          <cell r="E830">
            <v>182.6</v>
          </cell>
        </row>
        <row r="831">
          <cell r="D831" t="str">
            <v>concrete4</v>
          </cell>
          <cell r="E831">
            <v>13.2</v>
          </cell>
        </row>
        <row r="833">
          <cell r="D833" t="str">
            <v>rebar</v>
          </cell>
          <cell r="E833">
            <v>2.5</v>
          </cell>
        </row>
        <row r="834">
          <cell r="D834" t="str">
            <v>steel</v>
          </cell>
          <cell r="E834">
            <v>0.8345999999999999</v>
          </cell>
        </row>
        <row r="835">
          <cell r="E835">
            <v>51</v>
          </cell>
        </row>
        <row r="836">
          <cell r="E836">
            <v>57</v>
          </cell>
        </row>
        <row r="837">
          <cell r="D837" t="str">
            <v>singleroof</v>
          </cell>
          <cell r="E837">
            <v>71</v>
          </cell>
        </row>
        <row r="838">
          <cell r="D838" t="str">
            <v>steel</v>
          </cell>
          <cell r="E838">
            <v>1.42</v>
          </cell>
        </row>
        <row r="839">
          <cell r="E839">
            <v>51</v>
          </cell>
        </row>
        <row r="840">
          <cell r="E840">
            <v>112</v>
          </cell>
        </row>
        <row r="841">
          <cell r="E841">
            <v>58</v>
          </cell>
        </row>
        <row r="844">
          <cell r="D844" t="str">
            <v>Excavation</v>
          </cell>
          <cell r="E844">
            <v>89</v>
          </cell>
        </row>
        <row r="845">
          <cell r="D845" t="str">
            <v>lean</v>
          </cell>
          <cell r="E845">
            <v>4.3</v>
          </cell>
        </row>
        <row r="846">
          <cell r="D846" t="str">
            <v>concrete2</v>
          </cell>
          <cell r="E846">
            <v>11.4</v>
          </cell>
        </row>
        <row r="847">
          <cell r="D847" t="str">
            <v>concrete4</v>
          </cell>
          <cell r="E847">
            <v>11</v>
          </cell>
        </row>
        <row r="848">
          <cell r="D848" t="str">
            <v>concrete4</v>
          </cell>
          <cell r="E848">
            <v>3</v>
          </cell>
        </row>
        <row r="849">
          <cell r="D849" t="str">
            <v>concrete2</v>
          </cell>
          <cell r="E849">
            <v>16</v>
          </cell>
        </row>
        <row r="851">
          <cell r="D851" t="str">
            <v>rebar</v>
          </cell>
          <cell r="E851">
            <v>5</v>
          </cell>
        </row>
        <row r="852">
          <cell r="D852" t="str">
            <v>steel</v>
          </cell>
          <cell r="E852">
            <v>1.2012</v>
          </cell>
        </row>
        <row r="853">
          <cell r="E853">
            <v>153.9</v>
          </cell>
        </row>
        <row r="854">
          <cell r="E854">
            <v>105</v>
          </cell>
        </row>
        <row r="855">
          <cell r="D855" t="str">
            <v>singleroof</v>
          </cell>
          <cell r="E855">
            <v>105</v>
          </cell>
        </row>
        <row r="856">
          <cell r="D856" t="str">
            <v>steel</v>
          </cell>
          <cell r="E856">
            <v>2.1</v>
          </cell>
        </row>
        <row r="859">
          <cell r="D859" t="str">
            <v>Excavation</v>
          </cell>
          <cell r="E859">
            <v>1267</v>
          </cell>
        </row>
        <row r="860">
          <cell r="D860" t="str">
            <v>lean</v>
          </cell>
          <cell r="E860">
            <v>84</v>
          </cell>
        </row>
        <row r="861">
          <cell r="D861" t="str">
            <v>concrete4</v>
          </cell>
          <cell r="E861">
            <v>267.2</v>
          </cell>
        </row>
        <row r="862">
          <cell r="D862" t="str">
            <v>concrete2</v>
          </cell>
          <cell r="E862">
            <v>166</v>
          </cell>
        </row>
        <row r="864">
          <cell r="D864" t="str">
            <v>rebar</v>
          </cell>
          <cell r="E864">
            <v>73</v>
          </cell>
        </row>
        <row r="865">
          <cell r="E865">
            <v>1149</v>
          </cell>
        </row>
        <row r="866">
          <cell r="E866">
            <v>276</v>
          </cell>
        </row>
        <row r="867">
          <cell r="D867" t="str">
            <v>singleroof</v>
          </cell>
          <cell r="E867">
            <v>82</v>
          </cell>
        </row>
        <row r="868">
          <cell r="D868" t="str">
            <v>steel</v>
          </cell>
          <cell r="E868">
            <v>2.1</v>
          </cell>
        </row>
        <row r="871">
          <cell r="D871" t="str">
            <v>Excavation</v>
          </cell>
          <cell r="E871">
            <v>169</v>
          </cell>
        </row>
        <row r="872">
          <cell r="D872" t="str">
            <v>concrete2</v>
          </cell>
          <cell r="E872">
            <v>106</v>
          </cell>
        </row>
        <row r="874">
          <cell r="D874" t="str">
            <v>rebar</v>
          </cell>
          <cell r="E874">
            <v>8.1</v>
          </cell>
        </row>
        <row r="875">
          <cell r="D875" t="str">
            <v>brick</v>
          </cell>
          <cell r="E875">
            <v>31.481999999999999</v>
          </cell>
        </row>
        <row r="877">
          <cell r="D877" t="str">
            <v>concrete4</v>
          </cell>
          <cell r="E877">
            <v>74.75</v>
          </cell>
        </row>
        <row r="879">
          <cell r="D879" t="str">
            <v>rebar</v>
          </cell>
          <cell r="E879">
            <v>18</v>
          </cell>
        </row>
        <row r="880">
          <cell r="D880" t="str">
            <v>lean</v>
          </cell>
          <cell r="E880">
            <v>1.62</v>
          </cell>
        </row>
        <row r="881">
          <cell r="D881" t="str">
            <v>concrete2</v>
          </cell>
          <cell r="E881">
            <v>32.4</v>
          </cell>
        </row>
        <row r="882">
          <cell r="E882">
            <v>324</v>
          </cell>
        </row>
        <row r="883">
          <cell r="E883">
            <v>26</v>
          </cell>
        </row>
        <row r="884">
          <cell r="D884" t="str">
            <v>brick</v>
          </cell>
          <cell r="E884">
            <v>88.822800000000001</v>
          </cell>
        </row>
        <row r="885">
          <cell r="E885">
            <v>1312.66</v>
          </cell>
        </row>
        <row r="886">
          <cell r="E886">
            <v>305.79000000000002</v>
          </cell>
        </row>
        <row r="887">
          <cell r="E887">
            <v>324</v>
          </cell>
        </row>
        <row r="888">
          <cell r="D888" t="str">
            <v>singleroof</v>
          </cell>
          <cell r="E888">
            <v>356.4</v>
          </cell>
        </row>
        <row r="889">
          <cell r="D889" t="str">
            <v>steel</v>
          </cell>
          <cell r="E889">
            <v>12</v>
          </cell>
        </row>
        <row r="890">
          <cell r="E890">
            <v>37.799999999999997</v>
          </cell>
        </row>
        <row r="891">
          <cell r="E891">
            <v>12</v>
          </cell>
        </row>
        <row r="892">
          <cell r="E892">
            <v>507</v>
          </cell>
        </row>
        <row r="893">
          <cell r="E893">
            <v>175</v>
          </cell>
        </row>
        <row r="894">
          <cell r="E894">
            <v>250</v>
          </cell>
        </row>
        <row r="896">
          <cell r="E896">
            <v>1</v>
          </cell>
        </row>
        <row r="900">
          <cell r="D900" t="str">
            <v>Excavation</v>
          </cell>
          <cell r="E900">
            <v>105</v>
          </cell>
        </row>
        <row r="901">
          <cell r="D901" t="str">
            <v>lean</v>
          </cell>
          <cell r="E901">
            <v>2.9</v>
          </cell>
        </row>
        <row r="902">
          <cell r="D902" t="str">
            <v>concrete4</v>
          </cell>
          <cell r="E902">
            <v>25.5</v>
          </cell>
        </row>
        <row r="903">
          <cell r="D903" t="str">
            <v>concrete2</v>
          </cell>
          <cell r="E903">
            <v>8.1999999999999993</v>
          </cell>
        </row>
        <row r="905">
          <cell r="D905" t="str">
            <v>rebar</v>
          </cell>
          <cell r="E905">
            <v>7.1</v>
          </cell>
        </row>
        <row r="906">
          <cell r="E906">
            <v>114</v>
          </cell>
        </row>
        <row r="907">
          <cell r="E907">
            <v>21</v>
          </cell>
        </row>
        <row r="910">
          <cell r="D910" t="str">
            <v>Excavation</v>
          </cell>
          <cell r="E910">
            <v>368</v>
          </cell>
        </row>
        <row r="911">
          <cell r="D911" t="str">
            <v>lean</v>
          </cell>
          <cell r="E911">
            <v>6.6</v>
          </cell>
        </row>
        <row r="912">
          <cell r="D912" t="str">
            <v>concrete4</v>
          </cell>
          <cell r="E912">
            <v>80.86</v>
          </cell>
        </row>
        <row r="913">
          <cell r="D913" t="str">
            <v>concrete2</v>
          </cell>
          <cell r="E913">
            <v>26.3</v>
          </cell>
        </row>
        <row r="915">
          <cell r="D915" t="str">
            <v>rebar</v>
          </cell>
          <cell r="E915">
            <v>20</v>
          </cell>
        </row>
        <row r="916">
          <cell r="E916">
            <v>298.8</v>
          </cell>
        </row>
        <row r="917">
          <cell r="E917">
            <v>51</v>
          </cell>
        </row>
        <row r="918">
          <cell r="E918">
            <v>1</v>
          </cell>
        </row>
        <row r="919">
          <cell r="E919">
            <v>265</v>
          </cell>
        </row>
        <row r="920">
          <cell r="E920">
            <v>175</v>
          </cell>
        </row>
        <row r="923">
          <cell r="D923" t="str">
            <v>Excavation</v>
          </cell>
          <cell r="E923">
            <v>210</v>
          </cell>
        </row>
        <row r="924">
          <cell r="D924" t="str">
            <v>lean</v>
          </cell>
          <cell r="E924">
            <v>12</v>
          </cell>
        </row>
        <row r="925">
          <cell r="D925" t="str">
            <v>concrete2</v>
          </cell>
          <cell r="E925">
            <v>86</v>
          </cell>
        </row>
        <row r="927">
          <cell r="D927" t="str">
            <v>rebar</v>
          </cell>
          <cell r="E927">
            <v>8.01</v>
          </cell>
        </row>
        <row r="928">
          <cell r="D928" t="str">
            <v>brick</v>
          </cell>
          <cell r="E928">
            <v>35</v>
          </cell>
        </row>
        <row r="930">
          <cell r="D930" t="str">
            <v>concrete3</v>
          </cell>
          <cell r="E930">
            <v>173.88</v>
          </cell>
        </row>
        <row r="932">
          <cell r="D932" t="str">
            <v>rebar</v>
          </cell>
          <cell r="E932">
            <v>16</v>
          </cell>
        </row>
        <row r="933">
          <cell r="D933" t="str">
            <v>brick</v>
          </cell>
          <cell r="E933">
            <v>160.79</v>
          </cell>
        </row>
        <row r="934">
          <cell r="E934">
            <v>1870.32</v>
          </cell>
        </row>
        <row r="935">
          <cell r="E935">
            <v>1870.32</v>
          </cell>
        </row>
        <row r="936">
          <cell r="E936">
            <v>93.9</v>
          </cell>
        </row>
        <row r="937">
          <cell r="E937">
            <v>59.4</v>
          </cell>
        </row>
        <row r="938">
          <cell r="E938">
            <v>1206.75</v>
          </cell>
        </row>
        <row r="939">
          <cell r="E939">
            <v>402.25</v>
          </cell>
        </row>
        <row r="941">
          <cell r="D941" t="str">
            <v>concrete2</v>
          </cell>
          <cell r="E941">
            <v>23.76</v>
          </cell>
        </row>
        <row r="943">
          <cell r="D943" t="str">
            <v>rebar</v>
          </cell>
          <cell r="E943">
            <v>5</v>
          </cell>
        </row>
        <row r="944">
          <cell r="E944">
            <v>1</v>
          </cell>
        </row>
        <row r="945">
          <cell r="E945">
            <v>1</v>
          </cell>
        </row>
        <row r="948">
          <cell r="D948" t="str">
            <v>Excavation</v>
          </cell>
          <cell r="E948">
            <v>216</v>
          </cell>
        </row>
        <row r="949">
          <cell r="E949">
            <v>3.84</v>
          </cell>
        </row>
        <row r="950">
          <cell r="D950" t="str">
            <v>concrete2</v>
          </cell>
          <cell r="E950">
            <v>51.12</v>
          </cell>
        </row>
        <row r="951">
          <cell r="E951">
            <v>0</v>
          </cell>
        </row>
        <row r="952">
          <cell r="D952" t="str">
            <v>rebar</v>
          </cell>
          <cell r="E952">
            <v>7.6679999999999993</v>
          </cell>
        </row>
        <row r="953">
          <cell r="E953">
            <v>81.599999999999994</v>
          </cell>
        </row>
        <row r="954">
          <cell r="E954">
            <v>1</v>
          </cell>
        </row>
        <row r="957">
          <cell r="D957" t="str">
            <v>Excavation</v>
          </cell>
          <cell r="E957">
            <v>74.099999999999994</v>
          </cell>
        </row>
        <row r="958">
          <cell r="D958" t="str">
            <v>lean</v>
          </cell>
          <cell r="E958">
            <v>5</v>
          </cell>
        </row>
        <row r="959">
          <cell r="D959" t="str">
            <v>concrete2</v>
          </cell>
          <cell r="E959">
            <v>34</v>
          </cell>
        </row>
        <row r="960">
          <cell r="E960">
            <v>0</v>
          </cell>
        </row>
        <row r="961">
          <cell r="D961" t="str">
            <v>rebar</v>
          </cell>
          <cell r="E961">
            <v>3</v>
          </cell>
        </row>
        <row r="962">
          <cell r="D962" t="str">
            <v>steel</v>
          </cell>
          <cell r="E962">
            <v>1.4040000000000001</v>
          </cell>
        </row>
        <row r="965">
          <cell r="D965" t="str">
            <v>Excavation</v>
          </cell>
          <cell r="E965">
            <v>1800</v>
          </cell>
        </row>
        <row r="966">
          <cell r="D966" t="str">
            <v>lean</v>
          </cell>
          <cell r="E966">
            <v>45</v>
          </cell>
        </row>
        <row r="967">
          <cell r="D967" t="str">
            <v>pile</v>
          </cell>
        </row>
        <row r="969">
          <cell r="D969" t="str">
            <v>concrete2</v>
          </cell>
          <cell r="E969">
            <v>450</v>
          </cell>
        </row>
        <row r="971">
          <cell r="D971" t="str">
            <v>rebar</v>
          </cell>
        </row>
        <row r="972">
          <cell r="D972" t="str">
            <v>rebar</v>
          </cell>
          <cell r="E972">
            <v>34</v>
          </cell>
        </row>
        <row r="973">
          <cell r="E973">
            <v>850</v>
          </cell>
        </row>
        <row r="976">
          <cell r="E976">
            <v>127.5</v>
          </cell>
        </row>
        <row r="977">
          <cell r="D977" t="str">
            <v>steel</v>
          </cell>
          <cell r="E977">
            <v>20</v>
          </cell>
        </row>
        <row r="978">
          <cell r="D978" t="str">
            <v>steel</v>
          </cell>
          <cell r="E978">
            <v>2.5</v>
          </cell>
        </row>
        <row r="979">
          <cell r="E979">
            <v>500</v>
          </cell>
        </row>
        <row r="980">
          <cell r="D980" t="str">
            <v>lean</v>
          </cell>
          <cell r="E980">
            <v>120</v>
          </cell>
        </row>
        <row r="981">
          <cell r="E981">
            <v>1</v>
          </cell>
        </row>
        <row r="984">
          <cell r="D984" t="str">
            <v>Excavation</v>
          </cell>
          <cell r="E984">
            <v>64.652000000000001</v>
          </cell>
        </row>
        <row r="985">
          <cell r="D985" t="str">
            <v>lean</v>
          </cell>
          <cell r="E985">
            <v>14.77</v>
          </cell>
        </row>
        <row r="986">
          <cell r="D986" t="str">
            <v>concrete2</v>
          </cell>
          <cell r="E986">
            <v>26.802999999999997</v>
          </cell>
        </row>
        <row r="987">
          <cell r="E987">
            <v>0</v>
          </cell>
        </row>
        <row r="988">
          <cell r="D988" t="str">
            <v>rebar</v>
          </cell>
          <cell r="E988">
            <v>2</v>
          </cell>
        </row>
        <row r="989">
          <cell r="E989">
            <v>178.57</v>
          </cell>
        </row>
        <row r="990">
          <cell r="E990">
            <v>55.601000000000006</v>
          </cell>
        </row>
        <row r="991">
          <cell r="D991" t="str">
            <v>concrete3</v>
          </cell>
          <cell r="E991">
            <v>17.29</v>
          </cell>
        </row>
        <row r="992">
          <cell r="E992">
            <v>0</v>
          </cell>
        </row>
        <row r="993">
          <cell r="D993" t="str">
            <v>rebar</v>
          </cell>
          <cell r="E993">
            <v>2.9512</v>
          </cell>
        </row>
        <row r="997">
          <cell r="D997" t="str">
            <v>steel</v>
          </cell>
          <cell r="E997">
            <v>10.689</v>
          </cell>
        </row>
        <row r="998">
          <cell r="E998">
            <v>390</v>
          </cell>
        </row>
        <row r="999">
          <cell r="D999" t="str">
            <v>singleroof</v>
          </cell>
          <cell r="E999">
            <v>758.8</v>
          </cell>
        </row>
        <row r="1002">
          <cell r="D1002" t="str">
            <v>Excavation</v>
          </cell>
          <cell r="E1002">
            <v>6720</v>
          </cell>
        </row>
        <row r="1003">
          <cell r="D1003" t="str">
            <v>concrete4</v>
          </cell>
          <cell r="E1003">
            <v>280</v>
          </cell>
        </row>
        <row r="1004">
          <cell r="E1004">
            <v>0</v>
          </cell>
        </row>
        <row r="1005">
          <cell r="D1005" t="str">
            <v>rebar</v>
          </cell>
          <cell r="E1005">
            <v>15.8</v>
          </cell>
        </row>
        <row r="1006">
          <cell r="E1006">
            <v>840</v>
          </cell>
        </row>
        <row r="1007">
          <cell r="E1007">
            <v>1</v>
          </cell>
        </row>
        <row r="1008">
          <cell r="E1008">
            <v>1</v>
          </cell>
        </row>
        <row r="1013">
          <cell r="D1013" t="str">
            <v>Excavation</v>
          </cell>
          <cell r="E1013">
            <v>3000</v>
          </cell>
        </row>
        <row r="1014">
          <cell r="D1014" t="str">
            <v>lean</v>
          </cell>
          <cell r="E1014">
            <v>200</v>
          </cell>
        </row>
        <row r="1015">
          <cell r="D1015" t="str">
            <v>concrete2</v>
          </cell>
          <cell r="E1015">
            <v>2500</v>
          </cell>
        </row>
        <row r="1016">
          <cell r="D1016" t="str">
            <v>rebar</v>
          </cell>
          <cell r="E1016">
            <v>180</v>
          </cell>
        </row>
        <row r="1017">
          <cell r="E1017">
            <v>400</v>
          </cell>
        </row>
        <row r="1020">
          <cell r="D1020" t="str">
            <v>Excavation</v>
          </cell>
          <cell r="E1020">
            <v>1000</v>
          </cell>
        </row>
        <row r="1021">
          <cell r="D1021" t="str">
            <v>lean</v>
          </cell>
          <cell r="E1021">
            <v>300</v>
          </cell>
        </row>
        <row r="1022">
          <cell r="D1022" t="str">
            <v>concrete2</v>
          </cell>
          <cell r="E1022">
            <v>600</v>
          </cell>
        </row>
        <row r="1023">
          <cell r="D1023" t="str">
            <v>rebar</v>
          </cell>
          <cell r="E1023">
            <v>72</v>
          </cell>
        </row>
        <row r="1026">
          <cell r="D1026" t="str">
            <v>Excavation</v>
          </cell>
          <cell r="E1026">
            <v>111.08499999999999</v>
          </cell>
        </row>
        <row r="1027">
          <cell r="D1027" t="str">
            <v>pile</v>
          </cell>
          <cell r="E1027">
            <v>891.8</v>
          </cell>
        </row>
        <row r="1028">
          <cell r="E1028">
            <v>97.5</v>
          </cell>
        </row>
        <row r="1029">
          <cell r="D1029" t="str">
            <v>lean</v>
          </cell>
          <cell r="E1029">
            <v>32.5</v>
          </cell>
        </row>
        <row r="1030">
          <cell r="D1030" t="str">
            <v>concrete2</v>
          </cell>
          <cell r="E1030">
            <v>162.5</v>
          </cell>
        </row>
        <row r="1031">
          <cell r="E1031">
            <v>0</v>
          </cell>
        </row>
        <row r="1032">
          <cell r="D1032" t="str">
            <v>rebar</v>
          </cell>
          <cell r="E1032">
            <v>22.75</v>
          </cell>
        </row>
        <row r="1033">
          <cell r="D1033" t="str">
            <v>brick</v>
          </cell>
          <cell r="E1033">
            <v>572</v>
          </cell>
        </row>
        <row r="1034">
          <cell r="E1034">
            <v>4902.3</v>
          </cell>
        </row>
        <row r="1035">
          <cell r="D1035" t="str">
            <v>steel</v>
          </cell>
          <cell r="E1035">
            <v>34.450000000000003</v>
          </cell>
        </row>
        <row r="1036">
          <cell r="E1036">
            <v>325</v>
          </cell>
        </row>
        <row r="1037">
          <cell r="E1037">
            <v>4902.3</v>
          </cell>
        </row>
        <row r="1038">
          <cell r="E1038">
            <v>2</v>
          </cell>
        </row>
        <row r="1039">
          <cell r="E1039">
            <v>1</v>
          </cell>
        </row>
        <row r="1042">
          <cell r="E1042">
            <v>17850</v>
          </cell>
        </row>
        <row r="1043">
          <cell r="E1043">
            <v>3630</v>
          </cell>
        </row>
        <row r="1044">
          <cell r="E1044">
            <v>1</v>
          </cell>
        </row>
        <row r="1047">
          <cell r="E1047">
            <v>13000</v>
          </cell>
        </row>
        <row r="1050">
          <cell r="D1050" t="str">
            <v>Excavation</v>
          </cell>
          <cell r="E1050">
            <v>25800</v>
          </cell>
        </row>
        <row r="1051">
          <cell r="D1051" t="str">
            <v>concrete2</v>
          </cell>
          <cell r="E1051">
            <v>455.79999999999995</v>
          </cell>
        </row>
        <row r="1052">
          <cell r="E1052">
            <v>0</v>
          </cell>
        </row>
        <row r="1053">
          <cell r="D1053" t="str">
            <v>rebar</v>
          </cell>
          <cell r="E1053">
            <v>54.695999999999998</v>
          </cell>
        </row>
        <row r="1057">
          <cell r="E1057">
            <v>1</v>
          </cell>
        </row>
        <row r="1059">
          <cell r="E1059">
            <v>1</v>
          </cell>
        </row>
        <row r="1061">
          <cell r="E1061">
            <v>1</v>
          </cell>
        </row>
        <row r="1063">
          <cell r="E1063">
            <v>1</v>
          </cell>
        </row>
        <row r="1065">
          <cell r="E1065">
            <v>1</v>
          </cell>
        </row>
        <row r="1067">
          <cell r="E1067">
            <v>1</v>
          </cell>
        </row>
        <row r="1069">
          <cell r="E1069">
            <v>1</v>
          </cell>
        </row>
        <row r="1071">
          <cell r="E1071">
            <v>1</v>
          </cell>
        </row>
        <row r="1073">
          <cell r="E1073">
            <v>1</v>
          </cell>
        </row>
      </sheetData>
      <sheetData sheetId="3"/>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s>
    <sheetDataSet>
      <sheetData sheetId="0"/>
      <sheetData sheetId="1"/>
      <sheetData sheetId="2"/>
      <sheetData sheetId="3"/>
      <sheetData sheetId="4"/>
      <sheetData sheetId="5" refreshError="1"/>
      <sheetData sheetId="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KP (2)"/>
      <sheetName val="XL4Poppy"/>
    </sheetNames>
    <sheetDataSet>
      <sheetData sheetId="0"/>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2 (2)"/>
      <sheetName val="Gui UBCK (nam)"/>
      <sheetName val="Sheet1"/>
      <sheetName val="Phu luc 1"/>
      <sheetName val="Phu luc 3 KH"/>
      <sheetName val="Phu luc 4"/>
      <sheetName val="HangPluc 5"/>
      <sheetName val="Hangpluc 6"/>
      <sheetName val="Mau 03 quy TT38"/>
      <sheetName val="Mau 03 quy TT 09"/>
      <sheetName val="phuluc07"/>
      <sheetName val="CDKT_T12 2008"/>
      <sheetName val="TM BCTC"/>
      <sheetName val="Kiemke 2009"/>
      <sheetName val="dodang 2009"/>
      <sheetName val="phi -2009"/>
      <sheetName val="tluong 2010"/>
      <sheetName val="PB 10 vina"/>
      <sheetName val="ThueTNDN  2011"/>
      <sheetName val="PB 03vina"/>
      <sheetName val="PB 02vina"/>
      <sheetName val="PB 01-vina"/>
      <sheetName val="PB 07vina"/>
      <sheetName val="PB 08vina"/>
      <sheetName val="PB 11 vina"/>
      <sheetName val="LCTT"/>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D12">
            <v>2504773147</v>
          </cell>
        </row>
        <row r="25">
          <cell r="D25">
            <v>29796350152</v>
          </cell>
        </row>
        <row r="28">
          <cell r="D28">
            <v>34075837613</v>
          </cell>
        </row>
        <row r="33">
          <cell r="D33">
            <v>3735258014</v>
          </cell>
        </row>
        <row r="41">
          <cell r="D41">
            <v>7465762292</v>
          </cell>
        </row>
        <row r="44">
          <cell r="D44">
            <v>691570123473</v>
          </cell>
        </row>
        <row r="53">
          <cell r="D53">
            <v>22975064255</v>
          </cell>
        </row>
        <row r="57">
          <cell r="D57">
            <v>21799000000</v>
          </cell>
        </row>
        <row r="63">
          <cell r="D63">
            <v>22686389111</v>
          </cell>
        </row>
        <row r="76">
          <cell r="D76">
            <v>28318151105</v>
          </cell>
        </row>
        <row r="78">
          <cell r="D78">
            <v>609394843</v>
          </cell>
        </row>
        <row r="79">
          <cell r="D79">
            <v>12618256974</v>
          </cell>
        </row>
        <row r="81">
          <cell r="D81">
            <v>41718519088</v>
          </cell>
        </row>
        <row r="83">
          <cell r="D83">
            <v>32197869514</v>
          </cell>
        </row>
        <row r="91">
          <cell r="D91">
            <v>438371354245</v>
          </cell>
        </row>
        <row r="97">
          <cell r="D97">
            <v>213894455025</v>
          </cell>
        </row>
        <row r="104">
          <cell r="D104">
            <v>37769204908</v>
          </cell>
        </row>
        <row r="105">
          <cell r="D105">
            <v>14022062883</v>
          </cell>
        </row>
      </sheetData>
      <sheetData sheetId="13">
        <row r="493">
          <cell r="H493">
            <v>45191272128.962402</v>
          </cell>
        </row>
      </sheetData>
      <sheetData sheetId="14">
        <row r="36">
          <cell r="C36">
            <v>34075837613.034809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Gia_GC_Satthep"/>
      <sheetName val="Ref"/>
      <sheetName val="dongia (2)"/>
      <sheetName val="PNT-QUOT-#3"/>
      <sheetName val="COAT&amp;WRAP-QIOT-#3"/>
      <sheetName val="DS CHU Ph_x0001__x0000_"/>
      <sheetName val=""/>
      <sheetName val="DS CHU Ph_x0001_?"/>
      <sheetName val="DAMNEN KHONG HC"/>
      <sheetName val="dochat"/>
      <sheetName val="DAM NEN HC"/>
      <sheetName val="ESTI."/>
      <sheetName val="DI-ESTI"/>
      <sheetName val="Detailed Reporting"/>
      <sheetName val="DS CHU Ph_x0001__"/>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6823 PS 1700 RDO"/>
      <sheetName val="vinacco"/>
      <sheetName val="old estimate"/>
      <sheetName val="LILAMA"/>
      <sheetName val="Campenon"/>
      <sheetName val="details VINA INCON ONLY"/>
      <sheetName val="VINAINCON"/>
      <sheetName val="PVECC JUNE"/>
      <sheetName val="pvecc sept"/>
      <sheetName val="TPIT"/>
    </sheetNames>
    <sheetDataSet>
      <sheetData sheetId="0"/>
      <sheetData sheetId="1"/>
      <sheetData sheetId="2"/>
      <sheetData sheetId="3"/>
      <sheetData sheetId="4"/>
      <sheetData sheetId="5"/>
      <sheetData sheetId="6">
        <row r="11">
          <cell r="A11">
            <v>1420.01</v>
          </cell>
          <cell r="B11" t="str">
            <v>Surface levelling</v>
          </cell>
          <cell r="C11" t="str">
            <v>sqm</v>
          </cell>
          <cell r="D11">
            <v>620440</v>
          </cell>
          <cell r="E11">
            <v>0.17</v>
          </cell>
          <cell r="F11">
            <v>105474.8</v>
          </cell>
          <cell r="G11">
            <v>0.19245841347452919</v>
          </cell>
          <cell r="H11">
            <v>119408.8980561369</v>
          </cell>
        </row>
        <row r="12">
          <cell r="A12">
            <v>1420.02</v>
          </cell>
          <cell r="B12" t="str">
            <v>Surface compaction 90%</v>
          </cell>
          <cell r="C12" t="str">
            <v>sqm</v>
          </cell>
          <cell r="D12">
            <v>523213</v>
          </cell>
          <cell r="E12">
            <v>0.25</v>
          </cell>
          <cell r="F12">
            <v>130803.25</v>
          </cell>
          <cell r="G12">
            <v>0.2830270786390135</v>
          </cell>
          <cell r="H12">
            <v>148083.44689595417</v>
          </cell>
        </row>
        <row r="13">
          <cell r="A13">
            <v>1420.03</v>
          </cell>
          <cell r="B13" t="str">
            <v>Surface compaction 95%</v>
          </cell>
          <cell r="C13" t="str">
            <v>sqm</v>
          </cell>
          <cell r="D13">
            <v>103802</v>
          </cell>
          <cell r="E13">
            <v>0.33</v>
          </cell>
          <cell r="F13">
            <v>34254.660000000003</v>
          </cell>
          <cell r="G13">
            <v>0.37359574380349786</v>
          </cell>
          <cell r="H13">
            <v>38779.985398290686</v>
          </cell>
        </row>
        <row r="14">
          <cell r="A14">
            <v>1420.05</v>
          </cell>
          <cell r="B14" t="str">
            <v>Crush.stone finish 10cm thk</v>
          </cell>
          <cell r="C14" t="str">
            <v>sqm</v>
          </cell>
          <cell r="D14">
            <v>15744</v>
          </cell>
          <cell r="E14">
            <v>1.82</v>
          </cell>
          <cell r="F14">
            <v>28654.080000000002</v>
          </cell>
          <cell r="G14">
            <v>2.0604371324920185</v>
          </cell>
          <cell r="H14">
            <v>32439.52221395434</v>
          </cell>
        </row>
        <row r="15">
          <cell r="A15">
            <v>1420.06</v>
          </cell>
          <cell r="B15" t="str">
            <v>Vegetal soil surface lining</v>
          </cell>
          <cell r="C15" t="str">
            <v>cum</v>
          </cell>
          <cell r="D15">
            <v>1141</v>
          </cell>
          <cell r="E15">
            <v>3.3</v>
          </cell>
          <cell r="F15">
            <v>3765.2999999999997</v>
          </cell>
          <cell r="G15">
            <v>3.735957438034978</v>
          </cell>
          <cell r="H15">
            <v>4262.7274367979098</v>
          </cell>
        </row>
        <row r="16">
          <cell r="A16">
            <v>1420.07</v>
          </cell>
          <cell r="B16" t="str">
            <v>Transformers galvanized fence</v>
          </cell>
          <cell r="C16" t="str">
            <v>lm</v>
          </cell>
          <cell r="D16">
            <v>130</v>
          </cell>
          <cell r="E16">
            <v>103.11</v>
          </cell>
          <cell r="F16">
            <v>13404.3</v>
          </cell>
          <cell r="G16">
            <v>116.73168831387473</v>
          </cell>
          <cell r="H16">
            <v>15175.119480803714</v>
          </cell>
        </row>
        <row r="17">
          <cell r="A17">
            <v>1420.08</v>
          </cell>
          <cell r="B17" t="str">
            <v>Property galvanized fence</v>
          </cell>
          <cell r="C17" t="str">
            <v>lm</v>
          </cell>
          <cell r="D17">
            <v>3082</v>
          </cell>
          <cell r="E17">
            <v>127.54</v>
          </cell>
          <cell r="F17">
            <v>393078.28</v>
          </cell>
          <cell r="G17">
            <v>144.38909443847913</v>
          </cell>
          <cell r="H17">
            <v>445007.18905939267</v>
          </cell>
        </row>
        <row r="18">
          <cell r="A18">
            <v>1420.1</v>
          </cell>
          <cell r="B18" t="str">
            <v>Galvanized steel gate</v>
          </cell>
          <cell r="C18" t="str">
            <v>u</v>
          </cell>
          <cell r="D18">
            <v>3</v>
          </cell>
          <cell r="E18">
            <v>4334.29</v>
          </cell>
          <cell r="F18">
            <v>13002.869999999999</v>
          </cell>
          <cell r="G18">
            <v>4906.8857466971594</v>
          </cell>
          <cell r="H18">
            <v>14720.657240091477</v>
          </cell>
        </row>
        <row r="19">
          <cell r="A19">
            <v>1420.11</v>
          </cell>
          <cell r="B19" t="str">
            <v>Pedestrian gate</v>
          </cell>
          <cell r="C19" t="str">
            <v>u</v>
          </cell>
          <cell r="D19">
            <v>3</v>
          </cell>
          <cell r="E19">
            <v>356.57</v>
          </cell>
          <cell r="F19">
            <v>1069.71</v>
          </cell>
          <cell r="G19">
            <v>403.67586172125215</v>
          </cell>
          <cell r="H19">
            <v>1211.0275851637564</v>
          </cell>
        </row>
        <row r="20">
          <cell r="A20">
            <v>1420.12</v>
          </cell>
          <cell r="B20" t="str">
            <v>Motorized barrier</v>
          </cell>
          <cell r="C20" t="str">
            <v>u</v>
          </cell>
          <cell r="D20">
            <v>1</v>
          </cell>
          <cell r="E20">
            <v>1835.35</v>
          </cell>
          <cell r="F20">
            <v>1835.35</v>
          </cell>
          <cell r="G20">
            <v>2077.8149951204537</v>
          </cell>
          <cell r="H20">
            <v>2077.8149951204537</v>
          </cell>
        </row>
        <row r="21">
          <cell r="A21">
            <v>1430.04</v>
          </cell>
          <cell r="B21" t="str">
            <v>Tension test</v>
          </cell>
          <cell r="C21" t="str">
            <v>u.</v>
          </cell>
          <cell r="D21">
            <v>4</v>
          </cell>
          <cell r="E21">
            <v>16339.6</v>
          </cell>
          <cell r="F21">
            <v>65358.400000000001</v>
          </cell>
          <cell r="G21">
            <v>18498.197016520102</v>
          </cell>
          <cell r="H21">
            <v>73992.788066080408</v>
          </cell>
        </row>
        <row r="22">
          <cell r="A22">
            <v>1430.28</v>
          </cell>
          <cell r="B22" t="str">
            <v>Supply and install. of hollow circular  prestressed precast concrete piles diam. 60 cm H=40 ( 125 tons )</v>
          </cell>
          <cell r="C22" t="str">
            <v>lm</v>
          </cell>
          <cell r="D22">
            <v>325543</v>
          </cell>
          <cell r="E22">
            <v>62.15</v>
          </cell>
          <cell r="F22">
            <v>20232497.449999999</v>
          </cell>
          <cell r="G22">
            <v>70.360531749658747</v>
          </cell>
          <cell r="H22">
            <v>22905378.587379158</v>
          </cell>
        </row>
        <row r="23">
          <cell r="A23">
            <v>1430.29</v>
          </cell>
          <cell r="B23" t="str">
            <v>Supply and install. of hollow circular  prestressed precast concrete piles diam. 80 cm H=40 ( 165 tons )</v>
          </cell>
          <cell r="C23" t="str">
            <v>lm</v>
          </cell>
          <cell r="D23">
            <v>21527</v>
          </cell>
          <cell r="E23">
            <v>105.34</v>
          </cell>
          <cell r="F23">
            <v>2267654.1800000002</v>
          </cell>
          <cell r="G23">
            <v>119.25628985533473</v>
          </cell>
          <cell r="H23">
            <v>2567230.1517157909</v>
          </cell>
        </row>
        <row r="24">
          <cell r="A24">
            <v>1430.3</v>
          </cell>
          <cell r="B24" t="str">
            <v>Integrety Test  by sonic method  for prestressed/precast  concrete piles</v>
          </cell>
          <cell r="C24" t="str">
            <v>u</v>
          </cell>
          <cell r="D24">
            <v>868</v>
          </cell>
          <cell r="E24">
            <v>123.92</v>
          </cell>
          <cell r="F24">
            <v>107562.56</v>
          </cell>
          <cell r="G24">
            <v>140.2908623397862</v>
          </cell>
          <cell r="H24">
            <v>121772.46851093443</v>
          </cell>
        </row>
        <row r="25">
          <cell r="A25">
            <v>1430.31</v>
          </cell>
          <cell r="B25" t="str">
            <v>Proof load compression test on working piles  ( 1,5 working load )</v>
          </cell>
          <cell r="C25" t="str">
            <v>u</v>
          </cell>
          <cell r="D25">
            <v>136</v>
          </cell>
          <cell r="E25">
            <v>3717.6</v>
          </cell>
          <cell r="F25">
            <v>505593.59999999998</v>
          </cell>
          <cell r="G25">
            <v>4208.7258701935862</v>
          </cell>
          <cell r="H25">
            <v>572386.71834632778</v>
          </cell>
        </row>
        <row r="26">
          <cell r="A26">
            <v>1430.32</v>
          </cell>
          <cell r="B26" t="str">
            <v>Preliminary compression test</v>
          </cell>
          <cell r="C26" t="str">
            <v>u</v>
          </cell>
          <cell r="D26">
            <v>3</v>
          </cell>
          <cell r="E26">
            <v>9627.75</v>
          </cell>
          <cell r="F26">
            <v>28883.25</v>
          </cell>
          <cell r="G26">
            <v>10899.655825467049</v>
          </cell>
          <cell r="H26">
            <v>32698.967476401147</v>
          </cell>
        </row>
        <row r="27">
          <cell r="A27">
            <v>1430.33</v>
          </cell>
          <cell r="B27" t="str">
            <v>Lateral load piles test</v>
          </cell>
          <cell r="C27" t="str">
            <v>u</v>
          </cell>
          <cell r="D27">
            <v>3</v>
          </cell>
          <cell r="E27">
            <v>7479.81</v>
          </cell>
          <cell r="F27">
            <v>22439.43</v>
          </cell>
          <cell r="G27">
            <v>8467.9550922995186</v>
          </cell>
          <cell r="H27">
            <v>25403.865276898556</v>
          </cell>
        </row>
        <row r="28">
          <cell r="A28">
            <v>1430.04</v>
          </cell>
          <cell r="B28" t="str">
            <v>Tension test</v>
          </cell>
          <cell r="C28" t="str">
            <v>u.</v>
          </cell>
          <cell r="D28">
            <v>5</v>
          </cell>
          <cell r="E28">
            <v>16339.6</v>
          </cell>
          <cell r="F28">
            <v>81698</v>
          </cell>
          <cell r="G28">
            <v>18498.197016520102</v>
          </cell>
          <cell r="H28">
            <v>92490.985082600513</v>
          </cell>
        </row>
        <row r="29">
          <cell r="A29">
            <v>1440.1</v>
          </cell>
          <cell r="B29" t="str">
            <v>Soil sect.exc.by hand up to 2m</v>
          </cell>
          <cell r="C29" t="str">
            <v>cum</v>
          </cell>
          <cell r="D29">
            <v>8358</v>
          </cell>
          <cell r="E29">
            <v>2.48</v>
          </cell>
          <cell r="F29">
            <v>20727.84</v>
          </cell>
          <cell r="G29">
            <v>2.8076286200990137</v>
          </cell>
          <cell r="H29">
            <v>23466.160006787555</v>
          </cell>
        </row>
        <row r="30">
          <cell r="A30">
            <v>1440.11</v>
          </cell>
          <cell r="B30" t="str">
            <v>Sect.exc.hand from 2to4m depth</v>
          </cell>
          <cell r="C30" t="str">
            <v>cum</v>
          </cell>
          <cell r="D30">
            <v>739</v>
          </cell>
          <cell r="E30">
            <v>3.3</v>
          </cell>
          <cell r="F30">
            <v>2438.6999999999998</v>
          </cell>
          <cell r="G30">
            <v>3.735957438034978</v>
          </cell>
          <cell r="H30">
            <v>2760.8725467078489</v>
          </cell>
        </row>
        <row r="31">
          <cell r="A31">
            <v>1440.12</v>
          </cell>
          <cell r="B31" t="str">
            <v>Sect.exc.hand exceed. 4m depth</v>
          </cell>
          <cell r="C31" t="str">
            <v>cum</v>
          </cell>
          <cell r="D31">
            <v>4</v>
          </cell>
          <cell r="E31">
            <v>7.44</v>
          </cell>
          <cell r="F31">
            <v>29.76</v>
          </cell>
          <cell r="G31">
            <v>8.4228858602970416</v>
          </cell>
          <cell r="H31">
            <v>33.691543441188166</v>
          </cell>
        </row>
        <row r="32">
          <cell r="A32">
            <v>1440.2</v>
          </cell>
          <cell r="B32" t="str">
            <v>Extra price for water table by hand item 1440,10 ÷ 1440,18</v>
          </cell>
          <cell r="C32" t="str">
            <v>cum</v>
          </cell>
          <cell r="D32">
            <v>22</v>
          </cell>
          <cell r="E32">
            <v>12.39</v>
          </cell>
          <cell r="F32">
            <v>272.58000000000004</v>
          </cell>
          <cell r="G32">
            <v>14.02682201734951</v>
          </cell>
          <cell r="H32">
            <v>308.59008438168922</v>
          </cell>
        </row>
        <row r="33">
          <cell r="A33">
            <v>1440.3</v>
          </cell>
          <cell r="B33" t="str">
            <v>Soil sect.exc.by mach.up to 2m</v>
          </cell>
          <cell r="C33" t="str">
            <v>cum</v>
          </cell>
          <cell r="D33">
            <v>233408</v>
          </cell>
          <cell r="E33">
            <v>1.49</v>
          </cell>
          <cell r="F33">
            <v>347777.92</v>
          </cell>
          <cell r="G33">
            <v>1.6868413886885205</v>
          </cell>
          <cell r="H33">
            <v>393722.27485101018</v>
          </cell>
        </row>
        <row r="34">
          <cell r="A34">
            <v>1440.31</v>
          </cell>
          <cell r="B34" t="str">
            <v>Sect.exc.mach.from 2to4m depth</v>
          </cell>
          <cell r="C34" t="str">
            <v>cum</v>
          </cell>
          <cell r="D34">
            <v>12564</v>
          </cell>
          <cell r="E34">
            <v>1.49</v>
          </cell>
          <cell r="F34">
            <v>18720.36</v>
          </cell>
          <cell r="G34">
            <v>1.6868413886885205</v>
          </cell>
          <cell r="H34">
            <v>21193.47520748257</v>
          </cell>
        </row>
        <row r="35">
          <cell r="A35">
            <v>1440.32</v>
          </cell>
          <cell r="B35" t="str">
            <v>Sect.exc.mach.exceed. 4m depth</v>
          </cell>
          <cell r="C35" t="str">
            <v>cum</v>
          </cell>
          <cell r="D35">
            <v>210</v>
          </cell>
          <cell r="E35">
            <v>2.97</v>
          </cell>
          <cell r="F35">
            <v>623.70000000000005</v>
          </cell>
          <cell r="G35">
            <v>3.3623616942314807</v>
          </cell>
          <cell r="H35">
            <v>706.09595578861092</v>
          </cell>
        </row>
        <row r="36">
          <cell r="A36">
            <v>1440.4</v>
          </cell>
          <cell r="B36" t="str">
            <v>Extra price for water table by mach. Item 1440,30 ÷ 1440,38</v>
          </cell>
          <cell r="C36" t="str">
            <v>cum</v>
          </cell>
          <cell r="D36">
            <v>4440</v>
          </cell>
          <cell r="E36">
            <v>2.48</v>
          </cell>
          <cell r="F36">
            <v>11011.2</v>
          </cell>
          <cell r="G36">
            <v>2.8076286200990137</v>
          </cell>
          <cell r="H36">
            <v>12465.871073239621</v>
          </cell>
        </row>
        <row r="37">
          <cell r="A37">
            <v>1440.44</v>
          </cell>
          <cell r="B37" t="str">
            <v>Materials from excav.transport</v>
          </cell>
          <cell r="C37" t="str">
            <v>cum</v>
          </cell>
          <cell r="D37">
            <v>173008</v>
          </cell>
          <cell r="E37">
            <v>1.98</v>
          </cell>
          <cell r="F37">
            <v>342555.84</v>
          </cell>
          <cell r="G37">
            <v>2.2415744628209868</v>
          </cell>
          <cell r="H37">
            <v>387810.3146637333</v>
          </cell>
        </row>
        <row r="38">
          <cell r="A38">
            <v>1440.5</v>
          </cell>
          <cell r="B38" t="str">
            <v>Backfill w/ matl from exc.</v>
          </cell>
          <cell r="C38" t="str">
            <v>cum</v>
          </cell>
          <cell r="D38">
            <v>97440</v>
          </cell>
          <cell r="E38">
            <v>1.98</v>
          </cell>
          <cell r="F38">
            <v>192931.20000000001</v>
          </cell>
          <cell r="G38">
            <v>2.2415744628209868</v>
          </cell>
          <cell r="H38">
            <v>218419.01565727696</v>
          </cell>
        </row>
        <row r="39">
          <cell r="A39">
            <v>1440.51</v>
          </cell>
          <cell r="B39" t="str">
            <v>Backfill w/ matl by contr.</v>
          </cell>
          <cell r="C39" t="str">
            <v>cum</v>
          </cell>
          <cell r="D39">
            <v>1246</v>
          </cell>
          <cell r="E39">
            <v>4.04</v>
          </cell>
          <cell r="F39">
            <v>5033.84</v>
          </cell>
          <cell r="G39">
            <v>4.5737175908064582</v>
          </cell>
          <cell r="H39">
            <v>5698.8521181448468</v>
          </cell>
        </row>
        <row r="40">
          <cell r="A40">
            <v>1440.52</v>
          </cell>
          <cell r="B40" t="str">
            <v>Sand for pipes bedding</v>
          </cell>
          <cell r="C40" t="str">
            <v>cum</v>
          </cell>
          <cell r="D40">
            <v>2950</v>
          </cell>
          <cell r="E40">
            <v>4.04</v>
          </cell>
          <cell r="F40">
            <v>11918</v>
          </cell>
          <cell r="G40">
            <v>4.5737175908064582</v>
          </cell>
          <cell r="H40">
            <v>13492.466892879052</v>
          </cell>
        </row>
        <row r="41">
          <cell r="A41">
            <v>1440.53</v>
          </cell>
          <cell r="B41" t="str">
            <v>Sand for cables bedding</v>
          </cell>
          <cell r="C41" t="str">
            <v>cum</v>
          </cell>
          <cell r="D41">
            <v>4267</v>
          </cell>
          <cell r="E41">
            <v>4.04</v>
          </cell>
          <cell r="F41">
            <v>17238.68</v>
          </cell>
          <cell r="G41">
            <v>4.5737175908064582</v>
          </cell>
          <cell r="H41">
            <v>19516.052959971159</v>
          </cell>
        </row>
        <row r="42">
          <cell r="A42">
            <v>1440.62</v>
          </cell>
          <cell r="B42" t="str">
            <v>Tank-pad.w/ matl from exc.</v>
          </cell>
          <cell r="C42" t="str">
            <v>cum</v>
          </cell>
          <cell r="D42">
            <v>69</v>
          </cell>
          <cell r="E42">
            <v>1.98</v>
          </cell>
          <cell r="F42">
            <v>136.62</v>
          </cell>
          <cell r="G42">
            <v>2.2415744628209868</v>
          </cell>
          <cell r="H42">
            <v>154.6686379346481</v>
          </cell>
        </row>
        <row r="43">
          <cell r="A43">
            <v>1440.63</v>
          </cell>
          <cell r="B43" t="str">
            <v>Tank-pad.w/ matl by contr.</v>
          </cell>
          <cell r="C43" t="str">
            <v>cum</v>
          </cell>
          <cell r="D43">
            <v>587</v>
          </cell>
          <cell r="E43">
            <v>18.04</v>
          </cell>
          <cell r="F43">
            <v>10589.48</v>
          </cell>
          <cell r="G43">
            <v>20.423233994591214</v>
          </cell>
          <cell r="H43">
            <v>11988.438354825043</v>
          </cell>
        </row>
        <row r="44">
          <cell r="A44">
            <v>1440.81</v>
          </cell>
          <cell r="B44" t="str">
            <v>Sidewalk kerb</v>
          </cell>
          <cell r="C44" t="str">
            <v>lm</v>
          </cell>
          <cell r="D44">
            <v>6186</v>
          </cell>
          <cell r="E44">
            <v>8.67</v>
          </cell>
          <cell r="F44">
            <v>53632.62</v>
          </cell>
          <cell r="G44">
            <v>9.8153790872009878</v>
          </cell>
          <cell r="H44">
            <v>60717.93503342531</v>
          </cell>
        </row>
        <row r="45">
          <cell r="A45">
            <v>1440.82</v>
          </cell>
          <cell r="B45" t="str">
            <v>Sidewalk fndn w.matl from exc.</v>
          </cell>
          <cell r="C45" t="str">
            <v>cum</v>
          </cell>
          <cell r="D45">
            <v>1172</v>
          </cell>
          <cell r="E45">
            <v>2.48</v>
          </cell>
          <cell r="F45">
            <v>2906.56</v>
          </cell>
          <cell r="G45">
            <v>2.8076286200990137</v>
          </cell>
          <cell r="H45">
            <v>3290.540742756044</v>
          </cell>
        </row>
        <row r="46">
          <cell r="A46">
            <v>1440.85</v>
          </cell>
          <cell r="B46" t="str">
            <v>Side-walk pav. 10cm thk</v>
          </cell>
          <cell r="C46" t="str">
            <v>sqm</v>
          </cell>
          <cell r="D46">
            <v>5858</v>
          </cell>
          <cell r="E46">
            <v>11.35</v>
          </cell>
          <cell r="F46">
            <v>66488.3</v>
          </cell>
          <cell r="G46">
            <v>12.849429370211212</v>
          </cell>
          <cell r="H46">
            <v>75271.957250697276</v>
          </cell>
        </row>
        <row r="47">
          <cell r="A47">
            <v>1440.86</v>
          </cell>
          <cell r="B47" t="str">
            <v>Bituminous emulsion 1,5Kg/sqm</v>
          </cell>
          <cell r="C47" t="str">
            <v>sqm</v>
          </cell>
          <cell r="D47">
            <v>1553</v>
          </cell>
          <cell r="E47">
            <v>0.62</v>
          </cell>
          <cell r="F47">
            <v>962.86</v>
          </cell>
          <cell r="G47">
            <v>0.70190715502475343</v>
          </cell>
          <cell r="H47">
            <v>1090.061811753442</v>
          </cell>
        </row>
        <row r="48">
          <cell r="A48">
            <v>1440.87</v>
          </cell>
          <cell r="B48" t="str">
            <v>Tank-fndn: wear-carpet, 3cmthk</v>
          </cell>
          <cell r="C48" t="str">
            <v>sqm</v>
          </cell>
          <cell r="D48">
            <v>1553</v>
          </cell>
          <cell r="E48">
            <v>3.43</v>
          </cell>
          <cell r="F48">
            <v>5326.79</v>
          </cell>
          <cell r="G48">
            <v>3.8831315189272653</v>
          </cell>
          <cell r="H48">
            <v>6030.5032488940433</v>
          </cell>
        </row>
        <row r="49">
          <cell r="A49">
            <v>1450.03</v>
          </cell>
          <cell r="B49" t="str">
            <v>Embankment w/ matl by contr.</v>
          </cell>
          <cell r="C49" t="str">
            <v>cum</v>
          </cell>
          <cell r="D49">
            <v>39159</v>
          </cell>
          <cell r="E49">
            <v>6.36</v>
          </cell>
          <cell r="F49">
            <v>249051.24000000002</v>
          </cell>
          <cell r="G49">
            <v>7.2002088805765041</v>
          </cell>
          <cell r="H49">
            <v>281952.97955449531</v>
          </cell>
        </row>
        <row r="50">
          <cell r="A50">
            <v>1450.08</v>
          </cell>
          <cell r="B50" t="str">
            <v>Base-course w/ matl by contr.</v>
          </cell>
          <cell r="C50" t="str">
            <v>cum</v>
          </cell>
          <cell r="D50">
            <v>35159</v>
          </cell>
          <cell r="E50">
            <v>18.510000000000002</v>
          </cell>
          <cell r="F50">
            <v>650793.09000000008</v>
          </cell>
          <cell r="G50">
            <v>20.955324902432562</v>
          </cell>
          <cell r="H50">
            <v>736768.26824462647</v>
          </cell>
        </row>
        <row r="51">
          <cell r="A51">
            <v>1450.09</v>
          </cell>
          <cell r="B51" t="str">
            <v>Bituminous emulsion 1,5Kg/sqm</v>
          </cell>
          <cell r="C51" t="str">
            <v>sqm</v>
          </cell>
          <cell r="D51">
            <v>97227</v>
          </cell>
          <cell r="E51">
            <v>0.62</v>
          </cell>
          <cell r="F51">
            <v>60280.74</v>
          </cell>
          <cell r="G51">
            <v>0.70190715502475343</v>
          </cell>
          <cell r="H51">
            <v>68244.326961591694</v>
          </cell>
        </row>
        <row r="52">
          <cell r="A52">
            <v>1450.1</v>
          </cell>
          <cell r="B52" t="str">
            <v>Binder 7cm thk.</v>
          </cell>
          <cell r="C52" t="str">
            <v>sqm</v>
          </cell>
          <cell r="D52">
            <v>81098</v>
          </cell>
          <cell r="E52">
            <v>8.01</v>
          </cell>
          <cell r="F52">
            <v>649594.98</v>
          </cell>
          <cell r="G52">
            <v>9.0681875995939922</v>
          </cell>
          <cell r="H52">
            <v>735411.87795187358</v>
          </cell>
        </row>
        <row r="53">
          <cell r="A53">
            <v>1450.12</v>
          </cell>
          <cell r="B53" t="str">
            <v>Bituminous emulsion 1,0Kg/sqm</v>
          </cell>
          <cell r="C53" t="str">
            <v>sqm</v>
          </cell>
          <cell r="D53">
            <v>97227</v>
          </cell>
          <cell r="E53">
            <v>0.5</v>
          </cell>
          <cell r="F53">
            <v>48613.5</v>
          </cell>
          <cell r="G53">
            <v>0.56605415727802699</v>
          </cell>
          <cell r="H53">
            <v>55035.747549670734</v>
          </cell>
        </row>
        <row r="54">
          <cell r="A54">
            <v>1450.13</v>
          </cell>
          <cell r="B54" t="str">
            <v>Wearing course 3cm thk.</v>
          </cell>
          <cell r="C54" t="str">
            <v>sqm</v>
          </cell>
          <cell r="D54">
            <v>97227</v>
          </cell>
          <cell r="E54">
            <v>3.43</v>
          </cell>
          <cell r="F54">
            <v>333488.61000000004</v>
          </cell>
          <cell r="G54">
            <v>3.8831315189272653</v>
          </cell>
          <cell r="H54">
            <v>377545.22819074121</v>
          </cell>
        </row>
        <row r="55">
          <cell r="A55">
            <v>1471.01</v>
          </cell>
          <cell r="B55" t="str">
            <v>Carbon steel piping</v>
          </cell>
          <cell r="C55" t="str">
            <v>kg</v>
          </cell>
          <cell r="D55">
            <v>135687</v>
          </cell>
          <cell r="E55">
            <v>0.74</v>
          </cell>
          <cell r="F55">
            <v>100408.38</v>
          </cell>
          <cell r="G55">
            <v>0.83776015277147997</v>
          </cell>
          <cell r="H55">
            <v>113673.16184910381</v>
          </cell>
        </row>
        <row r="56">
          <cell r="A56">
            <v>1471.03</v>
          </cell>
          <cell r="B56" t="str">
            <v>Carbon steel valve</v>
          </cell>
          <cell r="C56" t="str">
            <v>kg</v>
          </cell>
          <cell r="D56">
            <v>4370</v>
          </cell>
          <cell r="E56">
            <v>4.66</v>
          </cell>
          <cell r="F56">
            <v>20364.2</v>
          </cell>
          <cell r="G56">
            <v>5.2756247458312115</v>
          </cell>
          <cell r="H56">
            <v>23054.480139282394</v>
          </cell>
        </row>
        <row r="57">
          <cell r="A57">
            <v>1473.16</v>
          </cell>
          <cell r="B57" t="str">
            <v>Centr. r.c. piping  dia. 50cm</v>
          </cell>
          <cell r="C57" t="str">
            <v>lm</v>
          </cell>
          <cell r="D57">
            <v>127</v>
          </cell>
          <cell r="E57">
            <v>33.200000000000003</v>
          </cell>
          <cell r="F57">
            <v>4216.4000000000005</v>
          </cell>
          <cell r="G57">
            <v>37.585996043260998</v>
          </cell>
          <cell r="H57">
            <v>4773.4214974941469</v>
          </cell>
        </row>
        <row r="58">
          <cell r="A58">
            <v>1473.19</v>
          </cell>
          <cell r="B58" t="str">
            <v>Centr. r.c. piping  dia. 80cm</v>
          </cell>
          <cell r="C58" t="str">
            <v>lm</v>
          </cell>
          <cell r="D58">
            <v>69</v>
          </cell>
          <cell r="E58">
            <v>56.87</v>
          </cell>
          <cell r="F58">
            <v>3924.0299999999997</v>
          </cell>
          <cell r="G58">
            <v>64.382999848802783</v>
          </cell>
          <cell r="H58">
            <v>4442.4269895673924</v>
          </cell>
        </row>
        <row r="59">
          <cell r="A59">
            <v>1478.01</v>
          </cell>
          <cell r="B59" t="str">
            <v>PVC piping         dia. 110mm</v>
          </cell>
          <cell r="C59" t="str">
            <v>lm</v>
          </cell>
          <cell r="D59">
            <v>115</v>
          </cell>
          <cell r="E59">
            <v>9.67</v>
          </cell>
          <cell r="F59">
            <v>1112.05</v>
          </cell>
          <cell r="G59">
            <v>10.947487401757042</v>
          </cell>
          <cell r="H59">
            <v>1258.9610512020599</v>
          </cell>
        </row>
        <row r="60">
          <cell r="A60">
            <v>1478.02</v>
          </cell>
          <cell r="B60" t="str">
            <v>PVC piping         dia. 160mm</v>
          </cell>
          <cell r="C60" t="str">
            <v>lm</v>
          </cell>
          <cell r="D60">
            <v>1903</v>
          </cell>
          <cell r="E60">
            <v>17.25</v>
          </cell>
          <cell r="F60">
            <v>32826.75</v>
          </cell>
          <cell r="G60">
            <v>19.528868426091933</v>
          </cell>
          <cell r="H60">
            <v>37163.436614852944</v>
          </cell>
        </row>
        <row r="61">
          <cell r="A61">
            <v>1478.03</v>
          </cell>
          <cell r="B61" t="str">
            <v>PVC piping         dia. 200mm</v>
          </cell>
          <cell r="C61" t="str">
            <v>lm</v>
          </cell>
          <cell r="D61">
            <v>652</v>
          </cell>
          <cell r="E61">
            <v>24.71</v>
          </cell>
          <cell r="F61">
            <v>16110.92</v>
          </cell>
          <cell r="G61">
            <v>27.974396452680097</v>
          </cell>
          <cell r="H61">
            <v>18239.306487147423</v>
          </cell>
        </row>
        <row r="62">
          <cell r="A62">
            <v>1491.03</v>
          </cell>
          <cell r="B62" t="str">
            <v>Demol.&amp; Reinst. exist. roads fnds.</v>
          </cell>
          <cell r="C62" t="str">
            <v>cum</v>
          </cell>
          <cell r="D62">
            <v>1342</v>
          </cell>
          <cell r="E62">
            <v>1.24</v>
          </cell>
          <cell r="F62">
            <v>1664.08</v>
          </cell>
          <cell r="G62">
            <v>1.4038143100495069</v>
          </cell>
          <cell r="H62">
            <v>1883.9188040864383</v>
          </cell>
        </row>
        <row r="63">
          <cell r="A63">
            <v>1491.04</v>
          </cell>
          <cell r="B63" t="str">
            <v>Top course pad tk 10 cm w/ crushed stone</v>
          </cell>
          <cell r="C63" t="str">
            <v>cum</v>
          </cell>
          <cell r="D63">
            <v>145</v>
          </cell>
          <cell r="E63">
            <v>18.510000000000002</v>
          </cell>
          <cell r="F63">
            <v>2683.9500000000003</v>
          </cell>
          <cell r="G63">
            <v>20.955324902432562</v>
          </cell>
          <cell r="H63">
            <v>3038.5221108527217</v>
          </cell>
        </row>
        <row r="64">
          <cell r="A64">
            <v>1491.1</v>
          </cell>
          <cell r="B64" t="str">
            <v>Excav. for earth ditches formation</v>
          </cell>
          <cell r="C64" t="str">
            <v>cum</v>
          </cell>
          <cell r="D64">
            <v>24354</v>
          </cell>
          <cell r="E64">
            <v>3.31</v>
          </cell>
          <cell r="F64">
            <v>80611.740000000005</v>
          </cell>
          <cell r="G64">
            <v>3.7472785211805388</v>
          </cell>
          <cell r="H64">
            <v>91261.221104830838</v>
          </cell>
        </row>
        <row r="65">
          <cell r="A65">
            <v>1491.78</v>
          </cell>
          <cell r="B65" t="str">
            <v>Green area finishing including irrrigation system eqpt.</v>
          </cell>
          <cell r="C65" t="str">
            <v>sqm</v>
          </cell>
          <cell r="D65">
            <v>4566</v>
          </cell>
          <cell r="E65">
            <v>3.1</v>
          </cell>
          <cell r="F65">
            <v>14154.6</v>
          </cell>
          <cell r="G65">
            <v>3.5095357751237675</v>
          </cell>
          <cell r="H65">
            <v>16024.540349215122</v>
          </cell>
        </row>
        <row r="66">
          <cell r="A66">
            <v>1491.8</v>
          </cell>
          <cell r="B66" t="str">
            <v xml:space="preserve">Earth-dyke w/ matl supplied by Contractors </v>
          </cell>
          <cell r="C66" t="str">
            <v>cum</v>
          </cell>
          <cell r="D66">
            <v>6548</v>
          </cell>
          <cell r="E66">
            <v>6.36</v>
          </cell>
          <cell r="F66">
            <v>41645.279999999999</v>
          </cell>
          <cell r="G66">
            <v>7.2002088805765041</v>
          </cell>
          <cell r="H66">
            <v>47146.967750014948</v>
          </cell>
        </row>
        <row r="67">
          <cell r="A67">
            <v>1491.84</v>
          </cell>
          <cell r="B67" t="str">
            <v>Asphalt finish.for shoulders type heavy</v>
          </cell>
          <cell r="C67" t="str">
            <v>sqm</v>
          </cell>
          <cell r="D67">
            <v>16129</v>
          </cell>
          <cell r="E67">
            <v>5.73</v>
          </cell>
          <cell r="F67">
            <v>92419.170000000013</v>
          </cell>
          <cell r="G67">
            <v>6.4869806424061895</v>
          </cell>
          <cell r="H67">
            <v>104628.51078136943</v>
          </cell>
        </row>
        <row r="68">
          <cell r="A68">
            <v>1491.1089999999999</v>
          </cell>
          <cell r="B68" t="str">
            <v>Dykes Finis.by concrete slab 10 cm thk.</v>
          </cell>
          <cell r="C68" t="str">
            <v>sqm</v>
          </cell>
          <cell r="D68">
            <v>5071</v>
          </cell>
          <cell r="E68">
            <v>7.61</v>
          </cell>
          <cell r="F68">
            <v>38590.310000000005</v>
          </cell>
          <cell r="G68">
            <v>8.6153442737715711</v>
          </cell>
          <cell r="H68">
            <v>43688.410812295639</v>
          </cell>
        </row>
        <row r="69">
          <cell r="A69">
            <v>1492.01</v>
          </cell>
          <cell r="B69" t="str">
            <v>Cast iron floor drain  diam. 6"</v>
          </cell>
          <cell r="C69" t="str">
            <v>u</v>
          </cell>
          <cell r="D69">
            <v>6</v>
          </cell>
          <cell r="E69">
            <v>85.95</v>
          </cell>
          <cell r="F69">
            <v>515.70000000000005</v>
          </cell>
          <cell r="G69">
            <v>97.304709636092838</v>
          </cell>
          <cell r="H69">
            <v>583.82825781655697</v>
          </cell>
        </row>
        <row r="70">
          <cell r="A70">
            <v>1492.02</v>
          </cell>
          <cell r="B70" t="str">
            <v>Carbon steel drain hubs 4"</v>
          </cell>
          <cell r="C70" t="str">
            <v>u</v>
          </cell>
          <cell r="D70">
            <v>91</v>
          </cell>
          <cell r="E70">
            <v>33.200000000000003</v>
          </cell>
          <cell r="F70">
            <v>3021.2000000000003</v>
          </cell>
          <cell r="G70">
            <v>37.585996043260998</v>
          </cell>
          <cell r="H70">
            <v>3420.325639936751</v>
          </cell>
        </row>
        <row r="71">
          <cell r="A71">
            <v>1492.03</v>
          </cell>
          <cell r="B71" t="str">
            <v>Carbon steel clean out diam. 6"</v>
          </cell>
          <cell r="C71" t="str">
            <v>u</v>
          </cell>
          <cell r="D71">
            <v>8</v>
          </cell>
          <cell r="E71">
            <v>88.85</v>
          </cell>
          <cell r="F71">
            <v>710.8</v>
          </cell>
          <cell r="G71">
            <v>100.5878237483054</v>
          </cell>
          <cell r="H71">
            <v>804.70258998644317</v>
          </cell>
        </row>
        <row r="72">
          <cell r="A72">
            <v>1492.04</v>
          </cell>
          <cell r="B72" t="str">
            <v>Carbon steel vents</v>
          </cell>
          <cell r="C72" t="str">
            <v>kg</v>
          </cell>
          <cell r="D72">
            <v>27710</v>
          </cell>
          <cell r="E72">
            <v>2.21</v>
          </cell>
          <cell r="F72">
            <v>61239.1</v>
          </cell>
          <cell r="G72">
            <v>2.5019593751688793</v>
          </cell>
          <cell r="H72">
            <v>69329.294285929645</v>
          </cell>
        </row>
        <row r="73">
          <cell r="A73">
            <v>1492.39</v>
          </cell>
          <cell r="B73" t="str">
            <v>GRE drain hubs 4" (Technip ST 1400-08 type "D" )</v>
          </cell>
          <cell r="C73" t="str">
            <v>u</v>
          </cell>
          <cell r="D73">
            <v>35</v>
          </cell>
          <cell r="E73">
            <v>33.200000000000003</v>
          </cell>
          <cell r="F73">
            <v>1162</v>
          </cell>
          <cell r="G73">
            <v>37.585996043260998</v>
          </cell>
          <cell r="H73">
            <v>1315.5098615141349</v>
          </cell>
        </row>
        <row r="74">
          <cell r="A74">
            <v>1492.42</v>
          </cell>
          <cell r="B74" t="str">
            <v>Supply and  installation PVC heavy  piping "FABCO"type diam.3"</v>
          </cell>
          <cell r="C74" t="str">
            <v>lm</v>
          </cell>
          <cell r="D74">
            <v>1029</v>
          </cell>
          <cell r="E74">
            <v>28.24</v>
          </cell>
          <cell r="F74">
            <v>29058.959999999999</v>
          </cell>
          <cell r="G74">
            <v>31.970738803062964</v>
          </cell>
          <cell r="H74">
            <v>32897.890228351789</v>
          </cell>
        </row>
        <row r="75">
          <cell r="A75">
            <v>1492.52</v>
          </cell>
          <cell r="B75" t="str">
            <v>Clean Out concrete  pit  for  GRE/PVC pipe  (Technip ST 1400-06 )</v>
          </cell>
          <cell r="C75" t="str">
            <v>u</v>
          </cell>
          <cell r="D75">
            <v>5</v>
          </cell>
          <cell r="E75">
            <v>30.98</v>
          </cell>
          <cell r="F75">
            <v>154.9</v>
          </cell>
          <cell r="G75">
            <v>35.07271558494655</v>
          </cell>
          <cell r="H75">
            <v>175.36357792473274</v>
          </cell>
        </row>
        <row r="76">
          <cell r="A76">
            <v>1492.53</v>
          </cell>
          <cell r="B76" t="str">
            <v>GRE drain hubs 6" (Technip ST 1400-08 type "D" )</v>
          </cell>
          <cell r="C76" t="str">
            <v>u</v>
          </cell>
          <cell r="D76">
            <v>23</v>
          </cell>
          <cell r="E76">
            <v>30.98</v>
          </cell>
          <cell r="F76">
            <v>712.54</v>
          </cell>
          <cell r="G76">
            <v>35.07271558494655</v>
          </cell>
          <cell r="H76">
            <v>806.67245845377067</v>
          </cell>
        </row>
        <row r="77">
          <cell r="A77">
            <v>1710.02</v>
          </cell>
          <cell r="B77" t="str">
            <v>Improved bond reinf.steel</v>
          </cell>
          <cell r="C77" t="str">
            <v>kg</v>
          </cell>
          <cell r="D77">
            <v>3906036</v>
          </cell>
          <cell r="E77">
            <v>0.51</v>
          </cell>
          <cell r="F77">
            <v>1992078.36</v>
          </cell>
          <cell r="G77">
            <v>0.57737524042358757</v>
          </cell>
          <cell r="H77">
            <v>2255248.4746031882</v>
          </cell>
        </row>
        <row r="78">
          <cell r="A78" t="str">
            <v>1710.02B</v>
          </cell>
          <cell r="B78" t="str">
            <v>Improved bond reinf.steel for prilling tower</v>
          </cell>
          <cell r="C78" t="str">
            <v>kg</v>
          </cell>
          <cell r="D78">
            <v>642896</v>
          </cell>
          <cell r="E78">
            <v>0.59</v>
          </cell>
          <cell r="F78">
            <v>379308.63999999996</v>
          </cell>
          <cell r="G78">
            <v>0.66794390558807182</v>
          </cell>
          <cell r="H78">
            <v>429418.46512694901</v>
          </cell>
        </row>
        <row r="79">
          <cell r="A79">
            <v>1710.03</v>
          </cell>
          <cell r="B79" t="str">
            <v>Welded wire mesh</v>
          </cell>
          <cell r="C79" t="str">
            <v>kg</v>
          </cell>
          <cell r="D79">
            <v>991677</v>
          </cell>
          <cell r="E79">
            <v>0.77</v>
          </cell>
          <cell r="F79">
            <v>763591.29</v>
          </cell>
          <cell r="G79">
            <v>0.87172340220816158</v>
          </cell>
          <cell r="H79">
            <v>864468.04833158304</v>
          </cell>
        </row>
        <row r="80">
          <cell r="A80">
            <v>1710.07</v>
          </cell>
          <cell r="B80" t="str">
            <v>Anchor bolts weight up to 20Kg</v>
          </cell>
          <cell r="C80" t="str">
            <v>kg</v>
          </cell>
          <cell r="D80">
            <v>81661</v>
          </cell>
          <cell r="E80">
            <v>3.1</v>
          </cell>
          <cell r="F80">
            <v>253149.1</v>
          </cell>
          <cell r="G80">
            <v>3.5095357751237675</v>
          </cell>
          <cell r="H80">
            <v>286592.20093238197</v>
          </cell>
        </row>
        <row r="81">
          <cell r="A81">
            <v>1710.08</v>
          </cell>
          <cell r="B81" t="str">
            <v>Anchor bolts weight &gt;20Kg</v>
          </cell>
          <cell r="C81" t="str">
            <v>kg</v>
          </cell>
          <cell r="D81">
            <v>4600</v>
          </cell>
          <cell r="E81">
            <v>3.1</v>
          </cell>
          <cell r="F81">
            <v>14260</v>
          </cell>
          <cell r="G81">
            <v>3.5095357751237675</v>
          </cell>
          <cell r="H81">
            <v>16143.864565569331</v>
          </cell>
        </row>
        <row r="82">
          <cell r="A82">
            <v>1710.11</v>
          </cell>
          <cell r="B82" t="str">
            <v>Sliding plates</v>
          </cell>
          <cell r="C82" t="str">
            <v>kg</v>
          </cell>
          <cell r="D82">
            <v>5667</v>
          </cell>
          <cell r="E82">
            <v>1.57</v>
          </cell>
          <cell r="F82">
            <v>8897.19</v>
          </cell>
          <cell r="G82">
            <v>1.7774100538530049</v>
          </cell>
          <cell r="H82">
            <v>10072.582775184979</v>
          </cell>
        </row>
        <row r="83">
          <cell r="A83">
            <v>1710.15</v>
          </cell>
          <cell r="B83" t="str">
            <v>Steel insert</v>
          </cell>
          <cell r="C83" t="str">
            <v>kg</v>
          </cell>
          <cell r="D83">
            <v>124955</v>
          </cell>
          <cell r="E83">
            <v>1.46</v>
          </cell>
          <cell r="F83">
            <v>182434.3</v>
          </cell>
          <cell r="G83">
            <v>1.6528781392518388</v>
          </cell>
          <cell r="H83">
            <v>206535.38789021352</v>
          </cell>
        </row>
        <row r="84">
          <cell r="A84">
            <v>1710.21</v>
          </cell>
          <cell r="B84" t="str">
            <v>Grout 25mm thk.</v>
          </cell>
          <cell r="C84" t="str">
            <v>sqm</v>
          </cell>
          <cell r="D84">
            <v>2781</v>
          </cell>
          <cell r="E84">
            <v>2.63</v>
          </cell>
          <cell r="F84">
            <v>7314.03</v>
          </cell>
          <cell r="G84">
            <v>2.9774448672824221</v>
          </cell>
          <cell r="H84">
            <v>8280.2741759124165</v>
          </cell>
        </row>
        <row r="85">
          <cell r="A85">
            <v>1710.23</v>
          </cell>
          <cell r="B85" t="str">
            <v>Grout &gt;50mm thk.</v>
          </cell>
          <cell r="C85" t="str">
            <v>cum</v>
          </cell>
          <cell r="D85">
            <v>117</v>
          </cell>
          <cell r="E85">
            <v>104.99</v>
          </cell>
          <cell r="F85">
            <v>12283.83</v>
          </cell>
          <cell r="G85">
            <v>118.8600519452401</v>
          </cell>
          <cell r="H85">
            <v>13906.626077593091</v>
          </cell>
        </row>
        <row r="86">
          <cell r="A86">
            <v>1710.24</v>
          </cell>
          <cell r="B86" t="str">
            <v>Non-shrinking grout 25mm</v>
          </cell>
          <cell r="C86" t="str">
            <v>sqm</v>
          </cell>
          <cell r="D86">
            <v>28</v>
          </cell>
          <cell r="E86">
            <v>42.5</v>
          </cell>
          <cell r="F86">
            <v>1190</v>
          </cell>
          <cell r="G86">
            <v>48.114603368632295</v>
          </cell>
          <cell r="H86">
            <v>1347.2088943217043</v>
          </cell>
        </row>
        <row r="87">
          <cell r="A87">
            <v>1710.25</v>
          </cell>
          <cell r="B87" t="str">
            <v>Non-shrinking grout 50mm</v>
          </cell>
          <cell r="C87" t="str">
            <v>sqm</v>
          </cell>
          <cell r="D87">
            <v>75</v>
          </cell>
          <cell r="E87">
            <v>85.01</v>
          </cell>
          <cell r="F87">
            <v>6375.75</v>
          </cell>
          <cell r="G87">
            <v>96.240527820410151</v>
          </cell>
          <cell r="H87">
            <v>7218.039586530761</v>
          </cell>
        </row>
        <row r="88">
          <cell r="A88">
            <v>1710.26</v>
          </cell>
          <cell r="B88" t="str">
            <v>Non-shrinking grout &gt;50mm</v>
          </cell>
          <cell r="C88" t="str">
            <v>cum</v>
          </cell>
          <cell r="D88">
            <v>3</v>
          </cell>
          <cell r="E88">
            <v>1700.24</v>
          </cell>
          <cell r="F88">
            <v>5100.72</v>
          </cell>
          <cell r="G88">
            <v>1924.8558407407852</v>
          </cell>
          <cell r="H88">
            <v>5774.5675222223554</v>
          </cell>
        </row>
        <row r="89">
          <cell r="A89">
            <v>1711.01</v>
          </cell>
          <cell r="B89" t="str">
            <v>Lean concrete 5cm thk.</v>
          </cell>
          <cell r="C89" t="str">
            <v>sqm</v>
          </cell>
          <cell r="D89">
            <v>93015</v>
          </cell>
          <cell r="E89">
            <v>2.76</v>
          </cell>
          <cell r="F89">
            <v>256721.4</v>
          </cell>
          <cell r="G89">
            <v>3.1246189481747089</v>
          </cell>
          <cell r="H89">
            <v>290636.43146447057</v>
          </cell>
        </row>
        <row r="90">
          <cell r="A90">
            <v>1711.02</v>
          </cell>
          <cell r="B90" t="str">
            <v>Lean concrete 10cm thk.</v>
          </cell>
          <cell r="C90" t="str">
            <v>sqm</v>
          </cell>
          <cell r="D90">
            <v>10040</v>
          </cell>
          <cell r="E90">
            <v>5.52</v>
          </cell>
          <cell r="F90">
            <v>55420.799999999996</v>
          </cell>
          <cell r="G90">
            <v>6.2492378963494177</v>
          </cell>
          <cell r="H90">
            <v>62742.348479348155</v>
          </cell>
        </row>
        <row r="91">
          <cell r="A91">
            <v>1711.04</v>
          </cell>
          <cell r="B91" t="str">
            <v>L.C. for U/G pipes bedding</v>
          </cell>
          <cell r="C91" t="str">
            <v>cum</v>
          </cell>
          <cell r="D91">
            <v>134</v>
          </cell>
          <cell r="E91">
            <v>55.22</v>
          </cell>
          <cell r="F91">
            <v>7399.48</v>
          </cell>
          <cell r="G91">
            <v>62.515021129785296</v>
          </cell>
          <cell r="H91">
            <v>8377.0128313912301</v>
          </cell>
        </row>
        <row r="92">
          <cell r="A92">
            <v>1711.06</v>
          </cell>
          <cell r="B92" t="str">
            <v>Concrete for foundation</v>
          </cell>
          <cell r="C92" t="str">
            <v>cum</v>
          </cell>
          <cell r="D92">
            <v>31270</v>
          </cell>
          <cell r="E92">
            <v>71.14</v>
          </cell>
          <cell r="F92">
            <v>2224547.7999999998</v>
          </cell>
          <cell r="G92">
            <v>80.538185497517688</v>
          </cell>
          <cell r="H92">
            <v>2518429.0605073781</v>
          </cell>
        </row>
        <row r="93">
          <cell r="A93">
            <v>1711.07</v>
          </cell>
          <cell r="B93" t="str">
            <v>Bitumen coat for foundation</v>
          </cell>
          <cell r="C93" t="str">
            <v>sqm</v>
          </cell>
          <cell r="D93">
            <v>66703</v>
          </cell>
          <cell r="E93">
            <v>2.23</v>
          </cell>
          <cell r="F93">
            <v>148747.69</v>
          </cell>
          <cell r="G93">
            <v>2.5246015414600005</v>
          </cell>
          <cell r="H93">
            <v>168398.49662000642</v>
          </cell>
        </row>
        <row r="94">
          <cell r="A94">
            <v>1711.08</v>
          </cell>
          <cell r="B94" t="str">
            <v>Sleepers type "2"</v>
          </cell>
          <cell r="C94" t="str">
            <v>lm</v>
          </cell>
          <cell r="D94">
            <v>46</v>
          </cell>
          <cell r="E94">
            <v>122.52</v>
          </cell>
          <cell r="F94">
            <v>5635.92</v>
          </cell>
          <cell r="G94">
            <v>138.70591069940772</v>
          </cell>
          <cell r="H94">
            <v>6380.4718921727554</v>
          </cell>
        </row>
        <row r="95">
          <cell r="A95">
            <v>1711.09</v>
          </cell>
          <cell r="B95" t="str">
            <v>Vertical ladder foundation</v>
          </cell>
          <cell r="C95" t="str">
            <v>u</v>
          </cell>
          <cell r="D95">
            <v>25</v>
          </cell>
          <cell r="E95">
            <v>99.14</v>
          </cell>
          <cell r="F95">
            <v>2478.5</v>
          </cell>
          <cell r="G95">
            <v>112.2372183050872</v>
          </cell>
          <cell r="H95">
            <v>2805.9304576271797</v>
          </cell>
        </row>
        <row r="96">
          <cell r="A96">
            <v>1711.1</v>
          </cell>
          <cell r="B96" t="str">
            <v>Stairs foundation</v>
          </cell>
          <cell r="C96" t="str">
            <v>u</v>
          </cell>
          <cell r="D96">
            <v>12</v>
          </cell>
          <cell r="E96">
            <v>123.92</v>
          </cell>
          <cell r="F96">
            <v>1487.04</v>
          </cell>
          <cell r="G96">
            <v>140.2908623397862</v>
          </cell>
          <cell r="H96">
            <v>1683.4903480774344</v>
          </cell>
        </row>
        <row r="97">
          <cell r="A97">
            <v>1711.11</v>
          </cell>
          <cell r="B97" t="str">
            <v>Small size fndn(up to0,2cu.m)</v>
          </cell>
          <cell r="C97" t="str">
            <v>u</v>
          </cell>
          <cell r="D97">
            <v>26</v>
          </cell>
          <cell r="E97">
            <v>44.61</v>
          </cell>
          <cell r="F97">
            <v>1159.8599999999999</v>
          </cell>
          <cell r="G97">
            <v>50.503351912345565</v>
          </cell>
          <cell r="H97">
            <v>1313.0871497209846</v>
          </cell>
        </row>
        <row r="98">
          <cell r="A98">
            <v>1711.2</v>
          </cell>
          <cell r="B98" t="str">
            <v>Formwork foundation</v>
          </cell>
          <cell r="C98" t="str">
            <v>sqm</v>
          </cell>
          <cell r="D98">
            <v>75737</v>
          </cell>
          <cell r="E98">
            <v>5.58</v>
          </cell>
          <cell r="F98">
            <v>422612.46</v>
          </cell>
          <cell r="G98">
            <v>6.3171643952227816</v>
          </cell>
          <cell r="H98">
            <v>478443.07980098779</v>
          </cell>
        </row>
        <row r="99">
          <cell r="A99">
            <v>1711.21</v>
          </cell>
          <cell r="B99" t="str">
            <v xml:space="preserve">Circular foundations formwork </v>
          </cell>
          <cell r="C99" t="str">
            <v>sqm</v>
          </cell>
          <cell r="D99">
            <v>857</v>
          </cell>
          <cell r="E99">
            <v>8.67</v>
          </cell>
          <cell r="F99">
            <v>7430.19</v>
          </cell>
          <cell r="G99">
            <v>9.8153790872009878</v>
          </cell>
          <cell r="H99">
            <v>8411.7798777312473</v>
          </cell>
        </row>
        <row r="100">
          <cell r="A100">
            <v>1712.01</v>
          </cell>
          <cell r="B100" t="str">
            <v>Concrete elev. up to 10m</v>
          </cell>
          <cell r="C100" t="str">
            <v>cum</v>
          </cell>
          <cell r="D100">
            <v>5468</v>
          </cell>
          <cell r="E100">
            <v>75.44</v>
          </cell>
          <cell r="F100">
            <v>412505.92</v>
          </cell>
          <cell r="G100">
            <v>85.40625125010871</v>
          </cell>
          <cell r="H100">
            <v>467001.38183559442</v>
          </cell>
        </row>
        <row r="101">
          <cell r="A101">
            <v>1712.02</v>
          </cell>
          <cell r="B101" t="str">
            <v>Concr.elev.from 10,01to20m</v>
          </cell>
          <cell r="C101" t="str">
            <v>cum</v>
          </cell>
          <cell r="D101">
            <v>398</v>
          </cell>
          <cell r="E101">
            <v>75.44</v>
          </cell>
          <cell r="F101">
            <v>30025.119999999999</v>
          </cell>
          <cell r="G101">
            <v>85.40625125010871</v>
          </cell>
          <cell r="H101">
            <v>33991.687997543268</v>
          </cell>
        </row>
        <row r="102">
          <cell r="A102">
            <v>1712.2</v>
          </cell>
          <cell r="B102" t="str">
            <v>Formwork elev. up to 10m</v>
          </cell>
          <cell r="C102" t="str">
            <v>sqm</v>
          </cell>
          <cell r="D102">
            <v>36267</v>
          </cell>
          <cell r="E102">
            <v>10.53</v>
          </cell>
          <cell r="F102">
            <v>381891.50999999995</v>
          </cell>
          <cell r="G102">
            <v>11.921100552275247</v>
          </cell>
          <cell r="H102">
            <v>432342.55372936639</v>
          </cell>
        </row>
        <row r="103">
          <cell r="A103">
            <v>1712.21</v>
          </cell>
          <cell r="B103" t="str">
            <v>Formwork elev. 10/20m</v>
          </cell>
          <cell r="C103" t="str">
            <v>sqm</v>
          </cell>
          <cell r="D103">
            <v>4290</v>
          </cell>
          <cell r="E103">
            <v>12.39</v>
          </cell>
          <cell r="F103">
            <v>53153.100000000006</v>
          </cell>
          <cell r="G103">
            <v>14.02682201734951</v>
          </cell>
          <cell r="H103">
            <v>60175.066454429398</v>
          </cell>
        </row>
        <row r="104">
          <cell r="A104">
            <v>1712.23</v>
          </cell>
          <cell r="B104" t="str">
            <v>Circular formwork el. &lt;10m</v>
          </cell>
          <cell r="C104" t="str">
            <v>sqm</v>
          </cell>
          <cell r="D104">
            <v>619</v>
          </cell>
          <cell r="E104">
            <v>14.87</v>
          </cell>
          <cell r="F104">
            <v>9204.5299999999988</v>
          </cell>
          <cell r="G104">
            <v>16.834450637448523</v>
          </cell>
          <cell r="H104">
            <v>10420.524944580635</v>
          </cell>
        </row>
        <row r="105">
          <cell r="A105">
            <v>1712.24</v>
          </cell>
          <cell r="B105" t="str">
            <v>Circular formwork el. 10/20m</v>
          </cell>
          <cell r="C105" t="str">
            <v>sqm</v>
          </cell>
          <cell r="D105">
            <v>3552</v>
          </cell>
          <cell r="E105">
            <v>14.87</v>
          </cell>
          <cell r="F105">
            <v>52818.239999999998</v>
          </cell>
          <cell r="G105">
            <v>16.834450637448523</v>
          </cell>
          <cell r="H105">
            <v>59795.968664217151</v>
          </cell>
        </row>
        <row r="106">
          <cell r="A106">
            <v>1713.01</v>
          </cell>
          <cell r="B106" t="str">
            <v>Floor sub-base</v>
          </cell>
          <cell r="C106" t="str">
            <v>cum</v>
          </cell>
          <cell r="D106">
            <v>24565</v>
          </cell>
          <cell r="E106">
            <v>18.510000000000002</v>
          </cell>
          <cell r="F106">
            <v>454698.15</v>
          </cell>
          <cell r="G106">
            <v>20.955324902432562</v>
          </cell>
          <cell r="H106">
            <v>514767.55622825585</v>
          </cell>
        </row>
        <row r="107">
          <cell r="A107">
            <v>1713.03</v>
          </cell>
          <cell r="B107" t="str">
            <v>Polyethilene vapor barrier</v>
          </cell>
          <cell r="C107" t="str">
            <v>sqm</v>
          </cell>
          <cell r="D107">
            <v>178994</v>
          </cell>
          <cell r="E107">
            <v>0.68</v>
          </cell>
          <cell r="F107">
            <v>121715.92000000001</v>
          </cell>
          <cell r="G107">
            <v>0.76983365389811675</v>
          </cell>
          <cell r="H107">
            <v>137795.6050458395</v>
          </cell>
        </row>
        <row r="108">
          <cell r="A108">
            <v>1713.04</v>
          </cell>
          <cell r="B108" t="str">
            <v>Reinf.concrete paving thk 10cm</v>
          </cell>
          <cell r="C108" t="str">
            <v>sqm</v>
          </cell>
          <cell r="D108">
            <v>14930</v>
          </cell>
          <cell r="E108">
            <v>8.09</v>
          </cell>
          <cell r="F108">
            <v>120783.7</v>
          </cell>
          <cell r="G108">
            <v>9.1587562647584768</v>
          </cell>
          <cell r="H108">
            <v>136740.23103284405</v>
          </cell>
        </row>
        <row r="109">
          <cell r="A109">
            <v>1713.05</v>
          </cell>
          <cell r="B109" t="str">
            <v>Reinf.concrete paving thk 15cm</v>
          </cell>
          <cell r="C109" t="str">
            <v>sqm</v>
          </cell>
          <cell r="D109">
            <v>73219</v>
          </cell>
          <cell r="E109">
            <v>11.92</v>
          </cell>
          <cell r="F109">
            <v>872770.48</v>
          </cell>
          <cell r="G109">
            <v>13.494731109508164</v>
          </cell>
          <cell r="H109">
            <v>988070.71710707829</v>
          </cell>
        </row>
        <row r="110">
          <cell r="A110">
            <v>1713.06</v>
          </cell>
          <cell r="B110" t="str">
            <v>Reinf.concrete paving thk 20cm</v>
          </cell>
          <cell r="C110" t="str">
            <v>sqm</v>
          </cell>
          <cell r="D110">
            <v>11365</v>
          </cell>
          <cell r="E110">
            <v>15.75</v>
          </cell>
          <cell r="F110">
            <v>178998.75</v>
          </cell>
          <cell r="G110">
            <v>17.830705954257851</v>
          </cell>
          <cell r="H110">
            <v>202645.97317014047</v>
          </cell>
        </row>
        <row r="111">
          <cell r="A111">
            <v>1713.07</v>
          </cell>
          <cell r="B111" t="str">
            <v>Fndn above or under paving</v>
          </cell>
          <cell r="C111" t="str">
            <v>cum</v>
          </cell>
          <cell r="D111">
            <v>240</v>
          </cell>
          <cell r="E111">
            <v>90.93</v>
          </cell>
          <cell r="F111">
            <v>21823.200000000001</v>
          </cell>
          <cell r="G111">
            <v>102.94260904258199</v>
          </cell>
          <cell r="H111">
            <v>24706.226170219677</v>
          </cell>
        </row>
        <row r="112">
          <cell r="A112">
            <v>1713.08</v>
          </cell>
          <cell r="B112" t="str">
            <v>Reinf.concrete curb</v>
          </cell>
          <cell r="C112" t="str">
            <v>lm</v>
          </cell>
          <cell r="D112">
            <v>4163</v>
          </cell>
          <cell r="E112">
            <v>11.41</v>
          </cell>
          <cell r="F112">
            <v>47499.83</v>
          </cell>
          <cell r="G112">
            <v>12.917355869084576</v>
          </cell>
          <cell r="H112">
            <v>53774.952482999091</v>
          </cell>
        </row>
        <row r="113">
          <cell r="A113">
            <v>1713.09</v>
          </cell>
          <cell r="B113" t="str">
            <v>Hardener on paving (dust)</v>
          </cell>
          <cell r="C113" t="str">
            <v>sqm</v>
          </cell>
          <cell r="D113">
            <v>87418</v>
          </cell>
          <cell r="E113">
            <v>5.44</v>
          </cell>
          <cell r="F113">
            <v>475553.92000000004</v>
          </cell>
          <cell r="G113">
            <v>6.158669231184934</v>
          </cell>
          <cell r="H113">
            <v>538378.54685172462</v>
          </cell>
        </row>
        <row r="114">
          <cell r="A114">
            <v>1713.13</v>
          </cell>
          <cell r="B114" t="str">
            <v>Cut joint ( control )</v>
          </cell>
          <cell r="C114" t="str">
            <v>lm</v>
          </cell>
          <cell r="D114">
            <v>21739</v>
          </cell>
          <cell r="E114">
            <v>6.88</v>
          </cell>
          <cell r="F114">
            <v>149564.32</v>
          </cell>
          <cell r="G114">
            <v>7.7889052041456512</v>
          </cell>
          <cell r="H114">
            <v>169323.0102329223</v>
          </cell>
        </row>
        <row r="115">
          <cell r="A115">
            <v>1713.14</v>
          </cell>
          <cell r="B115" t="str">
            <v>Construction joint</v>
          </cell>
          <cell r="C115" t="str">
            <v>lm</v>
          </cell>
          <cell r="D115">
            <v>26121</v>
          </cell>
          <cell r="E115">
            <v>7.99</v>
          </cell>
          <cell r="F115">
            <v>208706.79</v>
          </cell>
          <cell r="G115">
            <v>9.0455454333028715</v>
          </cell>
          <cell r="H115">
            <v>236278.69226330431</v>
          </cell>
        </row>
        <row r="116">
          <cell r="A116">
            <v>1713.15</v>
          </cell>
          <cell r="B116" t="str">
            <v>Isolation joint</v>
          </cell>
          <cell r="C116" t="str">
            <v>lm</v>
          </cell>
          <cell r="D116">
            <v>11071</v>
          </cell>
          <cell r="E116">
            <v>11.14</v>
          </cell>
          <cell r="F116">
            <v>123330.94</v>
          </cell>
          <cell r="G116">
            <v>12.611686624154443</v>
          </cell>
          <cell r="H116">
            <v>139623.98261601385</v>
          </cell>
        </row>
        <row r="117">
          <cell r="A117">
            <v>1713.16</v>
          </cell>
          <cell r="B117" t="str">
            <v>Expansion joint ( contraction )</v>
          </cell>
          <cell r="C117" t="str">
            <v>lm</v>
          </cell>
          <cell r="D117">
            <v>18425</v>
          </cell>
          <cell r="E117">
            <v>12.79</v>
          </cell>
          <cell r="F117">
            <v>235655.74999999997</v>
          </cell>
          <cell r="G117">
            <v>14.479665343171929</v>
          </cell>
          <cell r="H117">
            <v>266787.83394794277</v>
          </cell>
        </row>
        <row r="118">
          <cell r="A118">
            <v>1714.01</v>
          </cell>
          <cell r="B118" t="str">
            <v>Pit 0,5x0,5 to 0,9x0,9 lm depth max 3,5 lm</v>
          </cell>
          <cell r="C118" t="str">
            <v>cum</v>
          </cell>
          <cell r="D118">
            <v>288</v>
          </cell>
          <cell r="E118">
            <v>266.58999999999997</v>
          </cell>
          <cell r="F118">
            <v>76777.919999999998</v>
          </cell>
          <cell r="G118">
            <v>301.8087555774984</v>
          </cell>
          <cell r="H118">
            <v>86920.921606319534</v>
          </cell>
        </row>
        <row r="119">
          <cell r="A119">
            <v>1714.02</v>
          </cell>
          <cell r="B119" t="str">
            <v>Pit 0,91x0,91 to 1,5x1,5 lm depth max 4,0 lm</v>
          </cell>
          <cell r="C119" t="str">
            <v>cum</v>
          </cell>
          <cell r="D119">
            <v>591</v>
          </cell>
          <cell r="E119">
            <v>176.8</v>
          </cell>
          <cell r="F119">
            <v>104488.8</v>
          </cell>
          <cell r="G119">
            <v>200.15675001351036</v>
          </cell>
          <cell r="H119">
            <v>118292.63925798463</v>
          </cell>
        </row>
        <row r="120">
          <cell r="A120">
            <v>1714.03</v>
          </cell>
          <cell r="B120" t="str">
            <v>Pit for cables 1,5x1,5 lm depth max 3,0 lm</v>
          </cell>
          <cell r="C120" t="str">
            <v>cum</v>
          </cell>
          <cell r="D120">
            <v>17</v>
          </cell>
          <cell r="E120">
            <v>168.35</v>
          </cell>
          <cell r="F120">
            <v>2861.95</v>
          </cell>
          <cell r="G120">
            <v>190.59043475551169</v>
          </cell>
          <cell r="H120">
            <v>3240.0373908436986</v>
          </cell>
        </row>
        <row r="121">
          <cell r="A121">
            <v>1714.04</v>
          </cell>
          <cell r="B121" t="str">
            <v>Fire trap pit 2x1,2x1,2 lm depth max 3,5 lm</v>
          </cell>
          <cell r="C121" t="str">
            <v>cum</v>
          </cell>
          <cell r="D121">
            <v>101</v>
          </cell>
          <cell r="E121">
            <v>168.99</v>
          </cell>
          <cell r="F121">
            <v>17067.990000000002</v>
          </cell>
          <cell r="G121">
            <v>191.31498407682759</v>
          </cell>
          <cell r="H121">
            <v>19322.813391759588</v>
          </cell>
        </row>
        <row r="122">
          <cell r="A122">
            <v>1714.05</v>
          </cell>
          <cell r="B122" t="str">
            <v>Sanitary pit 0,9x0,9 lm depth max 3,5 lm</v>
          </cell>
          <cell r="C122" t="str">
            <v>cum</v>
          </cell>
          <cell r="D122">
            <v>62</v>
          </cell>
          <cell r="E122">
            <v>220.91</v>
          </cell>
          <cell r="F122">
            <v>13696.42</v>
          </cell>
          <cell r="G122">
            <v>250.09404776857789</v>
          </cell>
          <cell r="H122">
            <v>15505.830961651829</v>
          </cell>
        </row>
        <row r="123">
          <cell r="A123">
            <v>1714.08</v>
          </cell>
          <cell r="B123" t="str">
            <v>Supply of cast iron cover</v>
          </cell>
          <cell r="C123" t="str">
            <v>kg</v>
          </cell>
          <cell r="D123">
            <v>27278</v>
          </cell>
          <cell r="E123">
            <v>1.57</v>
          </cell>
          <cell r="F123">
            <v>42826.46</v>
          </cell>
          <cell r="G123">
            <v>1.7774100538530049</v>
          </cell>
          <cell r="H123">
            <v>48484.191449002268</v>
          </cell>
        </row>
        <row r="124">
          <cell r="A124">
            <v>1714.09</v>
          </cell>
          <cell r="B124" t="str">
            <v>Laying of cast-iron cover</v>
          </cell>
          <cell r="C124" t="str">
            <v>kg</v>
          </cell>
          <cell r="D124">
            <v>27278</v>
          </cell>
          <cell r="E124">
            <v>0.19</v>
          </cell>
          <cell r="F124">
            <v>5182.82</v>
          </cell>
          <cell r="G124">
            <v>0.21510057976565025</v>
          </cell>
          <cell r="H124">
            <v>5867.5136148474076</v>
          </cell>
        </row>
        <row r="125">
          <cell r="A125">
            <v>1714.1</v>
          </cell>
          <cell r="B125" t="str">
            <v>Galvanized grating cover</v>
          </cell>
          <cell r="C125" t="str">
            <v>kg</v>
          </cell>
          <cell r="D125">
            <v>99323</v>
          </cell>
          <cell r="E125">
            <v>1.59</v>
          </cell>
          <cell r="F125">
            <v>157923.57</v>
          </cell>
          <cell r="G125">
            <v>1.800052220144126</v>
          </cell>
          <cell r="H125">
            <v>178786.58666137504</v>
          </cell>
        </row>
        <row r="126">
          <cell r="A126">
            <v>1714.12</v>
          </cell>
          <cell r="B126" t="str">
            <v>Checkered plate cover</v>
          </cell>
          <cell r="C126" t="str">
            <v>kg</v>
          </cell>
          <cell r="D126">
            <v>41460</v>
          </cell>
          <cell r="E126">
            <v>1.49</v>
          </cell>
          <cell r="F126">
            <v>61775.4</v>
          </cell>
          <cell r="G126">
            <v>1.6868413886885205</v>
          </cell>
          <cell r="H126">
            <v>69936.443975026064</v>
          </cell>
        </row>
        <row r="127">
          <cell r="A127">
            <v>1714.14</v>
          </cell>
          <cell r="B127" t="str">
            <v>Steel frame</v>
          </cell>
          <cell r="C127" t="str">
            <v>kg</v>
          </cell>
          <cell r="D127">
            <v>4196</v>
          </cell>
          <cell r="E127">
            <v>1.55</v>
          </cell>
          <cell r="F127">
            <v>6503.8</v>
          </cell>
          <cell r="G127">
            <v>1.7547678875618837</v>
          </cell>
          <cell r="H127">
            <v>7363.0060562096642</v>
          </cell>
        </row>
        <row r="128">
          <cell r="A128">
            <v>1714.2</v>
          </cell>
          <cell r="B128" t="str">
            <v>Concrete  anchor blocks</v>
          </cell>
          <cell r="C128" t="str">
            <v>cum</v>
          </cell>
          <cell r="D128">
            <v>276</v>
          </cell>
          <cell r="E128">
            <v>167.95</v>
          </cell>
          <cell r="F128">
            <v>46354.2</v>
          </cell>
          <cell r="G128">
            <v>190.13759142968925</v>
          </cell>
          <cell r="H128">
            <v>52477.975234594232</v>
          </cell>
        </row>
        <row r="129">
          <cell r="A129">
            <v>1714.22</v>
          </cell>
          <cell r="B129" t="str">
            <v>Duct bank with PVC pipes</v>
          </cell>
          <cell r="C129" t="str">
            <v>cum</v>
          </cell>
          <cell r="D129">
            <v>1029</v>
          </cell>
          <cell r="E129">
            <v>146.56</v>
          </cell>
          <cell r="F129">
            <v>150810.23999999999</v>
          </cell>
          <cell r="G129">
            <v>165.92179458133526</v>
          </cell>
          <cell r="H129">
            <v>170733.526624194</v>
          </cell>
        </row>
        <row r="130">
          <cell r="A130">
            <v>1714.24</v>
          </cell>
          <cell r="B130" t="str">
            <v>Supply   PVC conduit  pipes dia.110 to 160 mm ( Erection already included in item 1714,22)</v>
          </cell>
          <cell r="C130" t="str">
            <v>lm</v>
          </cell>
          <cell r="D130">
            <v>20216</v>
          </cell>
          <cell r="E130">
            <v>21.74</v>
          </cell>
          <cell r="F130">
            <v>439495.83999999997</v>
          </cell>
          <cell r="G130">
            <v>24.612034758448612</v>
          </cell>
          <cell r="H130">
            <v>497556.89467679715</v>
          </cell>
        </row>
        <row r="131">
          <cell r="A131">
            <v>1714.25</v>
          </cell>
          <cell r="B131" t="str">
            <v>Red coloured lean concrete</v>
          </cell>
          <cell r="C131" t="str">
            <v>sqm</v>
          </cell>
          <cell r="D131">
            <v>7516</v>
          </cell>
          <cell r="E131">
            <v>3.84</v>
          </cell>
          <cell r="F131">
            <v>28861.439999999999</v>
          </cell>
          <cell r="G131">
            <v>4.3472959278952468</v>
          </cell>
          <cell r="H131">
            <v>32674.276194060676</v>
          </cell>
        </row>
        <row r="132">
          <cell r="A132">
            <v>1717.03</v>
          </cell>
          <cell r="B132" t="str">
            <v>PVC water-stop: 20cm wide</v>
          </cell>
          <cell r="C132" t="str">
            <v>lm</v>
          </cell>
          <cell r="D132">
            <v>32</v>
          </cell>
          <cell r="E132">
            <v>8.7200000000000006</v>
          </cell>
          <cell r="F132">
            <v>279.04000000000002</v>
          </cell>
          <cell r="G132">
            <v>9.8719845029287914</v>
          </cell>
          <cell r="H132">
            <v>315.90350409372132</v>
          </cell>
        </row>
        <row r="133">
          <cell r="A133">
            <v>1717.04</v>
          </cell>
          <cell r="B133" t="str">
            <v>PVC water-stop: 30cm wide</v>
          </cell>
          <cell r="C133" t="str">
            <v>lm</v>
          </cell>
          <cell r="D133">
            <v>1796</v>
          </cell>
          <cell r="E133">
            <v>21</v>
          </cell>
          <cell r="F133">
            <v>37716</v>
          </cell>
          <cell r="G133">
            <v>23.774274605677135</v>
          </cell>
          <cell r="H133">
            <v>42698.597191796136</v>
          </cell>
        </row>
        <row r="134">
          <cell r="A134" t="str">
            <v>1732,11A</v>
          </cell>
          <cell r="B134" t="str">
            <v>Supply and erect. precast beam  &lt; 0,15 sqm/lm of structures</v>
          </cell>
          <cell r="C134" t="str">
            <v>cum</v>
          </cell>
          <cell r="D134">
            <v>104</v>
          </cell>
          <cell r="E134">
            <v>258.33999999999997</v>
          </cell>
          <cell r="F134">
            <v>26867.359999999997</v>
          </cell>
          <cell r="G134">
            <v>292.46886198241094</v>
          </cell>
          <cell r="H134">
            <v>30416.761646170737</v>
          </cell>
        </row>
        <row r="135">
          <cell r="A135">
            <v>1741.01</v>
          </cell>
          <cell r="B135" t="str">
            <v>Fireproofing for steel structures</v>
          </cell>
          <cell r="C135" t="str">
            <v>cum</v>
          </cell>
          <cell r="D135">
            <v>184</v>
          </cell>
          <cell r="E135">
            <v>403.78</v>
          </cell>
          <cell r="F135">
            <v>74295.51999999999</v>
          </cell>
          <cell r="G135">
            <v>457.12269525144347</v>
          </cell>
          <cell r="H135">
            <v>84110.575926265592</v>
          </cell>
        </row>
        <row r="136">
          <cell r="A136">
            <v>1741.04</v>
          </cell>
          <cell r="B136" t="str">
            <v>Concrete for skirt-curb</v>
          </cell>
          <cell r="C136" t="str">
            <v>cum</v>
          </cell>
          <cell r="D136">
            <v>35</v>
          </cell>
          <cell r="E136">
            <v>403.78</v>
          </cell>
          <cell r="F136">
            <v>14132.3</v>
          </cell>
          <cell r="G136">
            <v>457.12269525144347</v>
          </cell>
          <cell r="H136">
            <v>15999.294333800521</v>
          </cell>
        </row>
        <row r="137">
          <cell r="A137">
            <v>1741.06</v>
          </cell>
          <cell r="B137" t="str">
            <v>Sprayed mortar for int./ext. skirt</v>
          </cell>
          <cell r="C137" t="str">
            <v>sqm</v>
          </cell>
          <cell r="D137">
            <v>518</v>
          </cell>
          <cell r="E137">
            <v>18.63</v>
          </cell>
          <cell r="F137">
            <v>9650.34</v>
          </cell>
          <cell r="G137">
            <v>21.091177900179286</v>
          </cell>
          <cell r="H137">
            <v>10925.23015229287</v>
          </cell>
        </row>
        <row r="138">
          <cell r="A138">
            <v>1741.07</v>
          </cell>
          <cell r="B138" t="str">
            <v>Sprayed mortar for vessel bott</v>
          </cell>
          <cell r="C138" t="str">
            <v>sqm</v>
          </cell>
          <cell r="D138">
            <v>54</v>
          </cell>
          <cell r="E138">
            <v>18.63</v>
          </cell>
          <cell r="F138">
            <v>1006.02</v>
          </cell>
          <cell r="G138">
            <v>21.091177900179286</v>
          </cell>
          <cell r="H138">
            <v>1138.9236066096814</v>
          </cell>
        </row>
        <row r="139">
          <cell r="A139">
            <v>1761.01</v>
          </cell>
          <cell r="B139" t="str">
            <v>Acid-resistant lining w. tiles</v>
          </cell>
          <cell r="C139" t="str">
            <v>sqm</v>
          </cell>
          <cell r="D139">
            <v>1127</v>
          </cell>
          <cell r="E139">
            <v>96.74</v>
          </cell>
          <cell r="F139">
            <v>109025.98</v>
          </cell>
          <cell r="G139">
            <v>109.52015835015266</v>
          </cell>
          <cell r="H139">
            <v>123429.21846062204</v>
          </cell>
        </row>
        <row r="140">
          <cell r="A140">
            <v>1763.01</v>
          </cell>
          <cell r="B140" t="str">
            <v>Acid-resistant lining w. epoxy</v>
          </cell>
          <cell r="C140" t="str">
            <v>sqm</v>
          </cell>
          <cell r="D140">
            <v>418</v>
          </cell>
          <cell r="E140">
            <v>18.190000000000001</v>
          </cell>
          <cell r="F140">
            <v>7603.420000000001</v>
          </cell>
          <cell r="G140">
            <v>20.593050241774623</v>
          </cell>
          <cell r="H140">
            <v>8607.8950010617918</v>
          </cell>
        </row>
        <row r="141">
          <cell r="A141">
            <v>1799.01</v>
          </cell>
          <cell r="B141" t="str">
            <v>PVC piping diameter  1" ( See  note  "1" Technip STD - 1400 - 28 )</v>
          </cell>
          <cell r="C141" t="str">
            <v>lm</v>
          </cell>
          <cell r="D141">
            <v>210</v>
          </cell>
          <cell r="E141">
            <v>2.68</v>
          </cell>
          <cell r="F141">
            <v>562.80000000000007</v>
          </cell>
          <cell r="G141">
            <v>3.0340502830102247</v>
          </cell>
          <cell r="H141">
            <v>637.15055943214725</v>
          </cell>
        </row>
        <row r="142">
          <cell r="A142">
            <v>1799.02</v>
          </cell>
          <cell r="B142" t="str">
            <v>Waterproof cement additive</v>
          </cell>
          <cell r="C142" t="str">
            <v>kg</v>
          </cell>
          <cell r="D142">
            <v>34513</v>
          </cell>
          <cell r="E142">
            <v>2.87</v>
          </cell>
          <cell r="F142">
            <v>99052.31</v>
          </cell>
          <cell r="G142">
            <v>3.2491508627758749</v>
          </cell>
          <cell r="H142">
            <v>112137.94372698377</v>
          </cell>
        </row>
        <row r="143">
          <cell r="A143">
            <v>1799.04</v>
          </cell>
          <cell r="B143" t="str">
            <v>Precast concrete covers 15 cm thick</v>
          </cell>
          <cell r="C143" t="str">
            <v>sqm</v>
          </cell>
          <cell r="D143">
            <v>3468</v>
          </cell>
          <cell r="E143">
            <v>56</v>
          </cell>
          <cell r="F143">
            <v>194208</v>
          </cell>
          <cell r="G143">
            <v>63.398065615139025</v>
          </cell>
          <cell r="H143">
            <v>219864.49155330213</v>
          </cell>
        </row>
        <row r="144">
          <cell r="A144">
            <v>1799.05</v>
          </cell>
          <cell r="B144" t="str">
            <v>Precast concrete covers 20 cm thick</v>
          </cell>
          <cell r="C144" t="str">
            <v>sqm</v>
          </cell>
          <cell r="D144">
            <v>31</v>
          </cell>
          <cell r="E144">
            <v>64.67</v>
          </cell>
          <cell r="F144">
            <v>2004.77</v>
          </cell>
          <cell r="G144">
            <v>73.213444702340013</v>
          </cell>
          <cell r="H144">
            <v>2269.6167857725404</v>
          </cell>
        </row>
        <row r="145">
          <cell r="A145">
            <v>1799.06</v>
          </cell>
          <cell r="B145" t="str">
            <v>Precast concrete stair steps for dykes ( See Technip STD-1400-23 3/3)</v>
          </cell>
          <cell r="C145" t="str">
            <v>lm</v>
          </cell>
          <cell r="D145">
            <v>25</v>
          </cell>
          <cell r="E145">
            <v>55.76</v>
          </cell>
          <cell r="F145">
            <v>1394</v>
          </cell>
          <cell r="G145">
            <v>63.126359619645569</v>
          </cell>
          <cell r="H145">
            <v>1578.1589904911393</v>
          </cell>
        </row>
        <row r="146">
          <cell r="A146">
            <v>1799.07</v>
          </cell>
          <cell r="B146" t="str">
            <v>As item 1714.26 ditches lining 10 cm thk</v>
          </cell>
          <cell r="C146" t="str">
            <v>sqm</v>
          </cell>
          <cell r="D146">
            <v>39275</v>
          </cell>
          <cell r="E146">
            <v>14.73</v>
          </cell>
          <cell r="F146">
            <v>578520.75</v>
          </cell>
          <cell r="G146">
            <v>16.675955473410674</v>
          </cell>
          <cell r="H146">
            <v>654948.15121820418</v>
          </cell>
        </row>
        <row r="147">
          <cell r="A147">
            <v>1799.09</v>
          </cell>
          <cell r="B147" t="str">
            <v>Non-shrinking grout 50mm Epoxy Type</v>
          </cell>
          <cell r="C147" t="str">
            <v>sqm</v>
          </cell>
          <cell r="D147">
            <v>90</v>
          </cell>
          <cell r="E147">
            <v>434.08</v>
          </cell>
          <cell r="F147">
            <v>39067.199999999997</v>
          </cell>
          <cell r="G147">
            <v>491.42557718249191</v>
          </cell>
          <cell r="H147">
            <v>44228.301946424268</v>
          </cell>
        </row>
        <row r="148">
          <cell r="A148">
            <v>1799.1</v>
          </cell>
          <cell r="B148" t="str">
            <v>Non-shrinking grout &gt;50mm Epoxy Type</v>
          </cell>
          <cell r="C148" t="str">
            <v>cum</v>
          </cell>
          <cell r="D148">
            <v>16</v>
          </cell>
          <cell r="E148">
            <v>8681.59</v>
          </cell>
          <cell r="F148">
            <v>138905.44</v>
          </cell>
          <cell r="G148">
            <v>9828.5002225666922</v>
          </cell>
          <cell r="H148">
            <v>157256.00356106707</v>
          </cell>
        </row>
        <row r="149">
          <cell r="A149" t="str">
            <v>1799,10A</v>
          </cell>
          <cell r="B149" t="str">
            <v>Supply and installation of steel rails</v>
          </cell>
          <cell r="C149" t="str">
            <v>kg</v>
          </cell>
          <cell r="D149">
            <v>36541</v>
          </cell>
          <cell r="E149">
            <v>1.57</v>
          </cell>
          <cell r="F149">
            <v>57369.37</v>
          </cell>
          <cell r="G149">
            <v>1.7774100538530049</v>
          </cell>
          <cell r="H149">
            <v>64948.340777842648</v>
          </cell>
        </row>
        <row r="150">
          <cell r="A150">
            <v>1799.11</v>
          </cell>
          <cell r="B150" t="str">
            <v>Hydrants Basements</v>
          </cell>
          <cell r="C150" t="str">
            <v>u</v>
          </cell>
          <cell r="D150">
            <v>90</v>
          </cell>
          <cell r="E150">
            <v>27.88</v>
          </cell>
          <cell r="F150">
            <v>2509.1999999999998</v>
          </cell>
          <cell r="G150">
            <v>31.563179809822785</v>
          </cell>
          <cell r="H150">
            <v>2840.6861828840506</v>
          </cell>
        </row>
        <row r="151">
          <cell r="A151">
            <v>1799.12</v>
          </cell>
          <cell r="B151" t="str">
            <v>Lance Monitor Basements</v>
          </cell>
          <cell r="C151" t="str">
            <v>u</v>
          </cell>
          <cell r="D151">
            <v>12</v>
          </cell>
          <cell r="E151">
            <v>37.18</v>
          </cell>
          <cell r="F151">
            <v>446.15999999999997</v>
          </cell>
          <cell r="G151">
            <v>42.091787135194089</v>
          </cell>
          <cell r="H151">
            <v>505.10144562232904</v>
          </cell>
        </row>
        <row r="152">
          <cell r="A152">
            <v>1799.35</v>
          </cell>
          <cell r="B152" t="str">
            <v>Galvanized steel conduit 4" for electrical duct bank</v>
          </cell>
          <cell r="C152" t="str">
            <v>lm</v>
          </cell>
          <cell r="D152">
            <v>1634</v>
          </cell>
          <cell r="E152">
            <v>12.84</v>
          </cell>
          <cell r="F152">
            <v>20980.560000000001</v>
          </cell>
          <cell r="G152">
            <v>14.536270758899732</v>
          </cell>
          <cell r="H152">
            <v>23752.266420042164</v>
          </cell>
        </row>
        <row r="153">
          <cell r="A153">
            <v>1799.41</v>
          </cell>
          <cell r="B153" t="str">
            <v>Precast concrete ditch according to ST 1400-19  sheet 3 of 3 detail 2 A</v>
          </cell>
          <cell r="C153" t="str">
            <v>lm</v>
          </cell>
          <cell r="D153">
            <v>690</v>
          </cell>
          <cell r="E153">
            <v>105.46</v>
          </cell>
          <cell r="F153">
            <v>72767.399999999994</v>
          </cell>
          <cell r="G153">
            <v>119.39214285308145</v>
          </cell>
          <cell r="H153">
            <v>82380.578568626195</v>
          </cell>
        </row>
        <row r="154">
          <cell r="A154">
            <v>1799.44</v>
          </cell>
          <cell r="B154" t="str">
            <v>Precast reinforced concrete curb side ( ST 1400-20 det."1")</v>
          </cell>
          <cell r="C154" t="str">
            <v>lm</v>
          </cell>
          <cell r="D154">
            <v>1323</v>
          </cell>
          <cell r="E154">
            <v>31.48</v>
          </cell>
          <cell r="F154">
            <v>41648.04</v>
          </cell>
          <cell r="G154">
            <v>35.638769742224582</v>
          </cell>
          <cell r="H154">
            <v>47150.092368963124</v>
          </cell>
        </row>
        <row r="155">
          <cell r="A155">
            <v>1799.46</v>
          </cell>
          <cell r="B155" t="str">
            <v>Improved bond reinf.steel epoxy coated</v>
          </cell>
          <cell r="C155" t="str">
            <v>kg</v>
          </cell>
          <cell r="D155">
            <v>916296</v>
          </cell>
          <cell r="E155">
            <v>0.74</v>
          </cell>
          <cell r="F155">
            <v>678059.04</v>
          </cell>
          <cell r="G155">
            <v>0.83776015277147997</v>
          </cell>
          <cell r="H155">
            <v>767636.27694389597</v>
          </cell>
        </row>
        <row r="156">
          <cell r="A156">
            <v>1799.48</v>
          </cell>
          <cell r="B156" t="str">
            <v>Concrete  Slab top levelling by cement mortar 2 ÷ 3 cm thick</v>
          </cell>
          <cell r="C156" t="str">
            <v>sqm</v>
          </cell>
          <cell r="D156">
            <v>1101</v>
          </cell>
          <cell r="E156">
            <v>2.63</v>
          </cell>
          <cell r="F156">
            <v>2895.63</v>
          </cell>
          <cell r="G156">
            <v>2.9774448672824221</v>
          </cell>
          <cell r="H156">
            <v>3278.1667988779468</v>
          </cell>
        </row>
        <row r="157">
          <cell r="A157">
            <v>1799.49</v>
          </cell>
          <cell r="B157" t="str">
            <v>Cellular Glass panel under bottom Tank 20 cm thick ( Two  layer )</v>
          </cell>
          <cell r="C157" t="str">
            <v>sqm</v>
          </cell>
          <cell r="D157">
            <v>2202</v>
          </cell>
          <cell r="E157">
            <v>32.22</v>
          </cell>
          <cell r="F157">
            <v>70948.44</v>
          </cell>
          <cell r="G157">
            <v>36.476529894996055</v>
          </cell>
          <cell r="H157">
            <v>80321.31882878131</v>
          </cell>
        </row>
        <row r="158">
          <cell r="A158">
            <v>1799.5</v>
          </cell>
          <cell r="B158" t="str">
            <v>Aerated Concrete Ring Curb 0,5 x 0,4 type Y - TONG or similar</v>
          </cell>
          <cell r="C158" t="str">
            <v>cum</v>
          </cell>
          <cell r="D158">
            <v>43</v>
          </cell>
          <cell r="E158">
            <v>161.1</v>
          </cell>
          <cell r="F158">
            <v>6927.3</v>
          </cell>
          <cell r="G158">
            <v>182.3826494749803</v>
          </cell>
          <cell r="H158">
            <v>7842.4539274241524</v>
          </cell>
        </row>
        <row r="159">
          <cell r="A159">
            <v>1799.51</v>
          </cell>
          <cell r="B159" t="str">
            <v>Pit 1,51x1,51 to 2,5x2,5  lm depth max 5,0 lm</v>
          </cell>
          <cell r="C159" t="str">
            <v>cum</v>
          </cell>
          <cell r="D159">
            <v>350</v>
          </cell>
          <cell r="E159">
            <v>115.99</v>
          </cell>
          <cell r="F159">
            <v>40596.5</v>
          </cell>
          <cell r="G159">
            <v>131.3132434053567</v>
          </cell>
          <cell r="H159">
            <v>45959.635191874848</v>
          </cell>
        </row>
        <row r="160">
          <cell r="A160">
            <v>1799.52</v>
          </cell>
          <cell r="B160" t="str">
            <v>Pit 2,51x2,51 to 3,5x3,5  lm depth max 5,0  lm</v>
          </cell>
          <cell r="C160" t="str">
            <v>cum</v>
          </cell>
          <cell r="D160">
            <v>114</v>
          </cell>
          <cell r="E160">
            <v>86.98</v>
          </cell>
          <cell r="F160">
            <v>9915.7200000000012</v>
          </cell>
          <cell r="G160">
            <v>98.470781200085582</v>
          </cell>
          <cell r="H160">
            <v>11225.669056809757</v>
          </cell>
        </row>
        <row r="161">
          <cell r="A161">
            <v>1799.58</v>
          </cell>
          <cell r="B161" t="str">
            <v>Stainless steel 314 manufactured material</v>
          </cell>
          <cell r="C161" t="str">
            <v>kg</v>
          </cell>
          <cell r="D161">
            <v>978</v>
          </cell>
          <cell r="E161">
            <v>4.34</v>
          </cell>
          <cell r="F161">
            <v>4244.5199999999995</v>
          </cell>
          <cell r="G161">
            <v>4.9133500851732741</v>
          </cell>
          <cell r="H161">
            <v>4805.256383299462</v>
          </cell>
        </row>
        <row r="162">
          <cell r="A162">
            <v>1799.65</v>
          </cell>
          <cell r="B162" t="str">
            <v>Found. Concrete minimum 28N/mm2 ( ASTM C-150 TYPE V sulfate resistance)</v>
          </cell>
          <cell r="C162" t="str">
            <v>cum</v>
          </cell>
          <cell r="D162">
            <v>3037</v>
          </cell>
          <cell r="E162">
            <v>92.72</v>
          </cell>
          <cell r="F162">
            <v>281590.64</v>
          </cell>
          <cell r="G162">
            <v>104.96908292563732</v>
          </cell>
          <cell r="H162">
            <v>318791.10484516056</v>
          </cell>
        </row>
        <row r="163">
          <cell r="A163">
            <v>1799.66</v>
          </cell>
          <cell r="B163" t="str">
            <v>Elevat. Concrete minimum 28N/mm2 ( ASTM C-150 TYPE V sulfate resistance)</v>
          </cell>
          <cell r="C163" t="str">
            <v>cum</v>
          </cell>
          <cell r="D163">
            <v>4193</v>
          </cell>
          <cell r="E163">
            <v>92.72</v>
          </cell>
          <cell r="F163">
            <v>388774.96</v>
          </cell>
          <cell r="G163">
            <v>104.96908292563732</v>
          </cell>
          <cell r="H163">
            <v>440135.3647071973</v>
          </cell>
        </row>
        <row r="164">
          <cell r="A164">
            <v>1799.71</v>
          </cell>
          <cell r="B164" t="str">
            <v>Concrete elevations ( type 1 ) for Prilling Tower max elevation 100 lm</v>
          </cell>
          <cell r="C164" t="str">
            <v>cum</v>
          </cell>
          <cell r="D164">
            <v>3872</v>
          </cell>
          <cell r="E164">
            <v>82.56</v>
          </cell>
          <cell r="F164">
            <v>319672.32000000001</v>
          </cell>
          <cell r="G164">
            <v>93.466862449747822</v>
          </cell>
          <cell r="H164">
            <v>361903.69140542357</v>
          </cell>
        </row>
        <row r="165">
          <cell r="A165">
            <v>1799.72</v>
          </cell>
          <cell r="B165" t="str">
            <v>Special circular  type slip formworks for Prilling Tower</v>
          </cell>
          <cell r="C165" t="str">
            <v>sqm</v>
          </cell>
          <cell r="D165">
            <v>18337</v>
          </cell>
          <cell r="E165">
            <v>32.369999999999997</v>
          </cell>
          <cell r="F165">
            <v>593568.68999999994</v>
          </cell>
          <cell r="G165">
            <v>36.646346142179468</v>
          </cell>
          <cell r="H165">
            <v>671984.0492091449</v>
          </cell>
        </row>
        <row r="166">
          <cell r="A166">
            <v>1799.73</v>
          </cell>
          <cell r="B166" t="str">
            <v>Fixed Aluminium Louvres  for prilling tower</v>
          </cell>
          <cell r="C166" t="str">
            <v>sqm</v>
          </cell>
          <cell r="D166">
            <v>322</v>
          </cell>
          <cell r="E166">
            <v>260.23</v>
          </cell>
          <cell r="F166">
            <v>83794.060000000012</v>
          </cell>
          <cell r="G166">
            <v>294.60854669692196</v>
          </cell>
          <cell r="H166">
            <v>94863.952036408868</v>
          </cell>
        </row>
        <row r="167">
          <cell r="A167">
            <v>1799.74</v>
          </cell>
          <cell r="B167" t="str">
            <v>Adjustable Aluminium Louvres  for prilling tower</v>
          </cell>
          <cell r="C167" t="str">
            <v>sqm</v>
          </cell>
          <cell r="D167">
            <v>184</v>
          </cell>
          <cell r="E167">
            <v>260.23</v>
          </cell>
          <cell r="F167">
            <v>47882.320000000007</v>
          </cell>
          <cell r="G167">
            <v>294.60854669692196</v>
          </cell>
          <cell r="H167">
            <v>54207.972592233644</v>
          </cell>
        </row>
        <row r="168">
          <cell r="A168">
            <v>1799.75</v>
          </cell>
          <cell r="B168" t="str">
            <v>Protection paint on  elevated concrete structures epoxy resin ( inside prilling tower )</v>
          </cell>
          <cell r="C168" t="str">
            <v>sqm</v>
          </cell>
          <cell r="D168">
            <v>9810</v>
          </cell>
          <cell r="E168">
            <v>12.29</v>
          </cell>
          <cell r="F168">
            <v>120564.9</v>
          </cell>
          <cell r="G168">
            <v>13.913611185893902</v>
          </cell>
          <cell r="H168">
            <v>136492.52573361917</v>
          </cell>
        </row>
        <row r="169">
          <cell r="A169" t="str">
            <v>1799,10A</v>
          </cell>
          <cell r="B169" t="str">
            <v>Supply and installatiopn of steel rails</v>
          </cell>
          <cell r="C169" t="str">
            <v>kg</v>
          </cell>
          <cell r="D169">
            <v>66352</v>
          </cell>
          <cell r="E169">
            <v>1.57</v>
          </cell>
          <cell r="F169">
            <v>104172.64</v>
          </cell>
          <cell r="G169">
            <v>1.7774100538530049</v>
          </cell>
          <cell r="H169">
            <v>117934.71189325459</v>
          </cell>
        </row>
        <row r="170">
          <cell r="A170">
            <v>2000.001</v>
          </cell>
          <cell r="B170" t="str">
            <v>Hollow-block wall 20cm thk</v>
          </cell>
          <cell r="C170" t="str">
            <v>sqm</v>
          </cell>
          <cell r="D170">
            <v>4750</v>
          </cell>
          <cell r="E170">
            <v>13.57</v>
          </cell>
          <cell r="F170">
            <v>64457.5</v>
          </cell>
          <cell r="G170">
            <v>15.362709828525652</v>
          </cell>
          <cell r="H170">
            <v>72972.871685496852</v>
          </cell>
        </row>
        <row r="171">
          <cell r="A171">
            <v>2000.0139999999999</v>
          </cell>
          <cell r="B171" t="str">
            <v>Concrete block rendering</v>
          </cell>
          <cell r="C171" t="str">
            <v>sqm</v>
          </cell>
          <cell r="D171">
            <v>4750</v>
          </cell>
          <cell r="E171">
            <v>5.42</v>
          </cell>
          <cell r="F171">
            <v>25745</v>
          </cell>
          <cell r="G171">
            <v>6.1360270648938124</v>
          </cell>
          <cell r="H171">
            <v>29146.128558245608</v>
          </cell>
        </row>
        <row r="172">
          <cell r="A172">
            <v>2000.0150000000001</v>
          </cell>
          <cell r="B172" t="str">
            <v>Rough plaster</v>
          </cell>
          <cell r="C172" t="str">
            <v>sqm</v>
          </cell>
          <cell r="D172">
            <v>9499</v>
          </cell>
          <cell r="E172">
            <v>3.16</v>
          </cell>
          <cell r="F172">
            <v>30016.84</v>
          </cell>
          <cell r="G172">
            <v>3.5774622739971309</v>
          </cell>
          <cell r="H172">
            <v>33982.314140698749</v>
          </cell>
        </row>
        <row r="173">
          <cell r="A173">
            <v>2000.029</v>
          </cell>
          <cell r="B173" t="str">
            <v>Red gres skirting board</v>
          </cell>
          <cell r="C173" t="str">
            <v>lm</v>
          </cell>
          <cell r="D173">
            <v>3414</v>
          </cell>
          <cell r="E173">
            <v>2.66</v>
          </cell>
          <cell r="F173">
            <v>9081.24</v>
          </cell>
          <cell r="G173">
            <v>3.0114081167191036</v>
          </cell>
          <cell r="H173">
            <v>10280.94731047902</v>
          </cell>
        </row>
        <row r="174">
          <cell r="A174">
            <v>2000.047</v>
          </cell>
          <cell r="B174" t="str">
            <v>Washable acrilic paint</v>
          </cell>
          <cell r="C174" t="str">
            <v>sqm</v>
          </cell>
          <cell r="D174">
            <v>4750</v>
          </cell>
          <cell r="E174">
            <v>4.83</v>
          </cell>
          <cell r="F174">
            <v>22942.5</v>
          </cell>
          <cell r="G174">
            <v>5.4680831593057411</v>
          </cell>
          <cell r="H174">
            <v>25973.395006702271</v>
          </cell>
        </row>
        <row r="175">
          <cell r="A175">
            <v>2000.078</v>
          </cell>
          <cell r="B175" t="str">
            <v>Steel manufactured material ( Gate, handrails, grating and fencing )</v>
          </cell>
          <cell r="C175" t="str">
            <v>kg</v>
          </cell>
          <cell r="D175">
            <v>13957</v>
          </cell>
          <cell r="E175">
            <v>1.61</v>
          </cell>
          <cell r="F175">
            <v>22470.77</v>
          </cell>
          <cell r="G175">
            <v>1.8226943864352469</v>
          </cell>
          <cell r="H175">
            <v>25439.345551476741</v>
          </cell>
        </row>
        <row r="176">
          <cell r="A176">
            <v>2000.117</v>
          </cell>
          <cell r="B176" t="str">
            <v>Waterproofing,membrane(1layer)</v>
          </cell>
          <cell r="C176" t="str">
            <v>sqm</v>
          </cell>
          <cell r="D176">
            <v>1597</v>
          </cell>
          <cell r="E176">
            <v>5.82</v>
          </cell>
          <cell r="F176">
            <v>9294.5400000000009</v>
          </cell>
          <cell r="G176">
            <v>6.5888703907162345</v>
          </cell>
          <cell r="H176">
            <v>10522.426013973827</v>
          </cell>
        </row>
        <row r="177">
          <cell r="A177">
            <v>2000.502</v>
          </cell>
          <cell r="B177" t="str">
            <v>Electrical Substation ( N° 1 )</v>
          </cell>
          <cell r="C177" t="str">
            <v>cum</v>
          </cell>
          <cell r="D177">
            <v>3640</v>
          </cell>
          <cell r="E177">
            <v>73.83</v>
          </cell>
          <cell r="F177">
            <v>268741.2</v>
          </cell>
          <cell r="G177">
            <v>83.583556863673465</v>
          </cell>
          <cell r="H177">
            <v>304244.14698377141</v>
          </cell>
        </row>
        <row r="178">
          <cell r="A178">
            <v>2000.5070000000001</v>
          </cell>
          <cell r="B178" t="str">
            <v>Administration Building</v>
          </cell>
          <cell r="C178" t="str">
            <v>cum</v>
          </cell>
          <cell r="D178">
            <v>10608</v>
          </cell>
          <cell r="E178">
            <v>72.33</v>
          </cell>
          <cell r="F178">
            <v>767276.64</v>
          </cell>
          <cell r="G178">
            <v>81.885394391839384</v>
          </cell>
          <cell r="H178">
            <v>868640.26370863221</v>
          </cell>
        </row>
        <row r="179">
          <cell r="A179">
            <v>2000.5329999999999</v>
          </cell>
          <cell r="B179" t="str">
            <v>Building  Area Substation</v>
          </cell>
          <cell r="C179" t="str">
            <v>cum</v>
          </cell>
          <cell r="D179">
            <v>390</v>
          </cell>
          <cell r="E179">
            <v>55.84</v>
          </cell>
          <cell r="F179">
            <v>21777.600000000002</v>
          </cell>
          <cell r="G179">
            <v>63.216928284810059</v>
          </cell>
          <cell r="H179">
            <v>24654.602031075923</v>
          </cell>
        </row>
        <row r="180">
          <cell r="A180">
            <v>2000.53</v>
          </cell>
          <cell r="B180" t="str">
            <v>Chemicals Warehouse (Lsp all included)</v>
          </cell>
          <cell r="C180" t="str">
            <v>cum</v>
          </cell>
          <cell r="D180">
            <v>12600</v>
          </cell>
          <cell r="E180">
            <v>72.7</v>
          </cell>
          <cell r="F180">
            <v>916020</v>
          </cell>
          <cell r="G180">
            <v>82.304274468225131</v>
          </cell>
          <cell r="H180">
            <v>1037033.8582996366</v>
          </cell>
        </row>
        <row r="181">
          <cell r="A181">
            <v>2000.518</v>
          </cell>
          <cell r="B181" t="str">
            <v>Control Room Blast Resistant type</v>
          </cell>
          <cell r="C181" t="str">
            <v>cum</v>
          </cell>
          <cell r="D181">
            <v>7200</v>
          </cell>
          <cell r="E181">
            <v>80.040000000000006</v>
          </cell>
          <cell r="F181">
            <v>576288</v>
          </cell>
          <cell r="G181">
            <v>90.613949497066571</v>
          </cell>
          <cell r="H181">
            <v>652420.43637887936</v>
          </cell>
        </row>
        <row r="182">
          <cell r="A182">
            <v>2000.5319999999999</v>
          </cell>
          <cell r="B182" t="str">
            <v>Fire Station Bldg.</v>
          </cell>
          <cell r="C182" t="str">
            <v>cum</v>
          </cell>
          <cell r="D182">
            <v>3150</v>
          </cell>
          <cell r="E182">
            <v>80.959999999999994</v>
          </cell>
          <cell r="F182">
            <v>255023.99999999997</v>
          </cell>
          <cell r="G182">
            <v>91.655489146458123</v>
          </cell>
          <cell r="H182">
            <v>288714.79081134306</v>
          </cell>
        </row>
        <row r="183">
          <cell r="A183">
            <v>2000.521</v>
          </cell>
          <cell r="B183" t="str">
            <v>Gate House</v>
          </cell>
          <cell r="C183" t="str">
            <v>cum</v>
          </cell>
          <cell r="D183">
            <v>262.5</v>
          </cell>
          <cell r="E183">
            <v>77.08</v>
          </cell>
          <cell r="F183">
            <v>20233.5</v>
          </cell>
          <cell r="G183">
            <v>87.262908885980636</v>
          </cell>
          <cell r="H183">
            <v>22906.513582569918</v>
          </cell>
        </row>
        <row r="184">
          <cell r="A184">
            <v>2000.5260000000001</v>
          </cell>
          <cell r="B184" t="str">
            <v>Laboratory Building</v>
          </cell>
          <cell r="C184" t="str">
            <v>cum</v>
          </cell>
          <cell r="D184">
            <v>3528</v>
          </cell>
          <cell r="E184">
            <v>64.239999999999995</v>
          </cell>
          <cell r="F184">
            <v>226638.71999999997</v>
          </cell>
          <cell r="G184">
            <v>72.726638127080903</v>
          </cell>
          <cell r="H184">
            <v>256579.57931234143</v>
          </cell>
        </row>
        <row r="185">
          <cell r="A185">
            <v>2000.5309999999999</v>
          </cell>
          <cell r="B185" t="str">
            <v>Localized Operator Cabins</v>
          </cell>
          <cell r="C185" t="str">
            <v>cum</v>
          </cell>
          <cell r="D185">
            <v>120</v>
          </cell>
          <cell r="E185">
            <v>27.96</v>
          </cell>
          <cell r="F185">
            <v>3355.2000000000003</v>
          </cell>
          <cell r="G185">
            <v>31.653748474987271</v>
          </cell>
          <cell r="H185">
            <v>3798.4498169984727</v>
          </cell>
        </row>
        <row r="186">
          <cell r="A186">
            <v>2000.5129999999999</v>
          </cell>
          <cell r="B186" t="str">
            <v>Main Substation ( N° 2 )</v>
          </cell>
          <cell r="C186" t="str">
            <v>cum</v>
          </cell>
          <cell r="D186">
            <v>5850</v>
          </cell>
          <cell r="E186">
            <v>71.06</v>
          </cell>
          <cell r="F186">
            <v>415701</v>
          </cell>
          <cell r="G186">
            <v>80.447616832353205</v>
          </cell>
          <cell r="H186">
            <v>470618.55846926622</v>
          </cell>
        </row>
        <row r="187">
          <cell r="A187">
            <v>2000.5029999999999</v>
          </cell>
          <cell r="B187" t="str">
            <v>Offices conc.&amp; mason.inside steel Bldgs.</v>
          </cell>
          <cell r="C187" t="str">
            <v>cum</v>
          </cell>
          <cell r="D187">
            <v>1225</v>
          </cell>
          <cell r="E187">
            <v>93.67</v>
          </cell>
          <cell r="F187">
            <v>114745.75</v>
          </cell>
          <cell r="G187">
            <v>106.04458582446559</v>
          </cell>
          <cell r="H187">
            <v>129904.61763497035</v>
          </cell>
        </row>
      </sheetData>
      <sheetData sheetId="7"/>
      <sheetData sheetId="8"/>
      <sheetData sheetId="9"/>
      <sheetData sheetId="10"/>
      <sheetData sheetId="1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dtct"/>
      <sheetName val="TH "/>
      <sheetName val="tra bang "/>
      <sheetName val="#REF"/>
      <sheetName val="Sheet1"/>
      <sheetName val="Sheet2"/>
      <sheetName val="Sheet3"/>
      <sheetName val="XXXXXXXX"/>
      <sheetName val="SL (56)"/>
      <sheetName val="SL (57)"/>
      <sheetName val="SL (58)"/>
      <sheetName val="SL (59)"/>
      <sheetName val="SL (60)"/>
      <sheetName val="KL (56)"/>
      <sheetName val="KL (57)"/>
      <sheetName val="KL (58)"/>
      <sheetName val="KL (59)"/>
      <sheetName val="KL (60)"/>
      <sheetName val="THKL DOAN1"/>
      <sheetName val="XL4Poppy"/>
      <sheetName val="Tong hop"/>
      <sheetName val="Von Tinh"/>
      <sheetName val="Von TW"/>
      <sheetName val="XXXXXXX0"/>
      <sheetName val="XXXXXXX1"/>
      <sheetName val="THKL Nhanh 1"/>
      <sheetName val="KL Nhanh 1"/>
      <sheetName val="621"/>
      <sheetName val="152"/>
      <sheetName val="131"/>
      <sheetName val="133"/>
      <sheetName val="311"/>
      <sheetName val="331"/>
      <sheetName val="334"/>
      <sheetName val="622"/>
      <sheetName val="112(NT)"/>
      <sheetName val="112(CN9)"/>
      <sheetName val="112(DT&amp;PT)"/>
      <sheetName val="112"/>
      <sheetName val="642CT"/>
      <sheetName val="642"/>
      <sheetName val="142"/>
      <sheetName val="141"/>
      <sheetName val="911"/>
      <sheetName val="511"/>
      <sheetName val="3334"/>
      <sheetName val="3387"/>
      <sheetName val="333"/>
      <sheetName val="411"/>
      <sheetName val="451"/>
      <sheetName val="153"/>
      <sheetName val="BCDTS"/>
      <sheetName val="711"/>
      <sheetName val="155"/>
      <sheetName val="154TH"/>
      <sheetName val="154CT"/>
      <sheetName val="154"/>
      <sheetName val="627CT"/>
      <sheetName val="623"/>
      <sheetName val="627"/>
      <sheetName val="635"/>
      <sheetName val="421"/>
      <sheetName val="111"/>
      <sheetName val="244"/>
      <sheetName val="211"/>
      <sheetName val="214"/>
      <sheetName val="632"/>
      <sheetName val="bb s.3"/>
      <sheetName val="so 2"/>
      <sheetName val="so 1"/>
      <sheetName val="bdso3"/>
      <sheetName val="so 3"/>
      <sheetName val="Sheet6"/>
      <sheetName val="Sheet7"/>
      <sheetName val="Sheet8"/>
      <sheetName val="Sheet9"/>
      <sheetName val="Sheet10"/>
      <sheetName val="Sheet11"/>
      <sheetName val="Sheet12"/>
      <sheetName val="Sheet13"/>
      <sheetName val="Sheet14"/>
      <sheetName val="Sheet15"/>
      <sheetName val="Sheet16"/>
      <sheetName val="PNT-QUOT-#3"/>
      <sheetName val="COAT&amp;WRAP-QIOT-#3"/>
      <sheetName val="thao-go"/>
      <sheetName val="dongi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3"/>
      <sheetName val="PA2"/>
    </sheetNames>
    <sheetDataSet>
      <sheetData sheetId="0"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Nguyãùn An</v>
          </cell>
        </row>
        <row r="20">
          <cell r="B20" t="str">
            <v>Nhaì Cáúp 4</v>
          </cell>
          <cell r="D20">
            <v>66</v>
          </cell>
        </row>
        <row r="21">
          <cell r="B21" t="str">
            <v>Âáút åí</v>
          </cell>
          <cell r="D21">
            <v>66</v>
          </cell>
        </row>
        <row r="22">
          <cell r="B22" t="str">
            <v>Maî âáút</v>
          </cell>
          <cell r="D22">
            <v>3</v>
          </cell>
        </row>
        <row r="23">
          <cell r="B23" t="str">
            <v>Maî xáy</v>
          </cell>
          <cell r="D23">
            <v>1</v>
          </cell>
        </row>
        <row r="24">
          <cell r="B24" t="str">
            <v>C</v>
          </cell>
        </row>
        <row r="25">
          <cell r="B25" t="str">
            <v>Nhaì Cáúp 4</v>
          </cell>
          <cell r="D25">
            <v>253</v>
          </cell>
        </row>
        <row r="26">
          <cell r="B26" t="str">
            <v>Âáút åí</v>
          </cell>
          <cell r="D26">
            <v>253</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Cáy láúy gäù (baûch âaìn)</v>
          </cell>
          <cell r="D34">
            <v>4</v>
          </cell>
        </row>
        <row r="35">
          <cell r="B35" t="str">
            <v>Nguyãùn Vàn Saïng</v>
          </cell>
        </row>
        <row r="36">
          <cell r="B36" t="str">
            <v>Nhaì Cáúp 4</v>
          </cell>
          <cell r="D36">
            <v>20</v>
          </cell>
        </row>
        <row r="37">
          <cell r="B37" t="str">
            <v>Âáút åí</v>
          </cell>
          <cell r="D37">
            <v>20</v>
          </cell>
        </row>
        <row r="38">
          <cell r="B38" t="str">
            <v>Âáút væåìn</v>
          </cell>
          <cell r="D38">
            <v>120</v>
          </cell>
        </row>
        <row r="39">
          <cell r="B39" t="str">
            <v>Giãúng næåïc</v>
          </cell>
          <cell r="D39">
            <v>1</v>
          </cell>
        </row>
        <row r="40">
          <cell r="B40" t="str">
            <v>Chaì Tuìng</v>
          </cell>
        </row>
        <row r="41">
          <cell r="B41" t="str">
            <v>Nhaì Cáúp 4</v>
          </cell>
          <cell r="D41">
            <v>45</v>
          </cell>
        </row>
        <row r="42">
          <cell r="B42" t="str">
            <v>Âáút åí</v>
          </cell>
          <cell r="D42">
            <v>45</v>
          </cell>
        </row>
        <row r="43">
          <cell r="B43" t="str">
            <v>Maî âáút</v>
          </cell>
          <cell r="D43">
            <v>6</v>
          </cell>
        </row>
        <row r="44">
          <cell r="B44" t="str">
            <v>Maî xáy</v>
          </cell>
          <cell r="D44">
            <v>1</v>
          </cell>
        </row>
        <row r="45">
          <cell r="B45" t="str">
            <v>Loì gaûo HTX(Äng Thán)</v>
          </cell>
        </row>
        <row r="46">
          <cell r="B46" t="str">
            <v>Nhaì taûm</v>
          </cell>
          <cell r="D46">
            <v>442</v>
          </cell>
        </row>
        <row r="47">
          <cell r="B47" t="str">
            <v>Âáút åí</v>
          </cell>
          <cell r="D47">
            <v>442</v>
          </cell>
        </row>
        <row r="48">
          <cell r="B48" t="str">
            <v>Nguyãùn Soíi</v>
          </cell>
        </row>
        <row r="49">
          <cell r="B49" t="str">
            <v>Nhaì taûm</v>
          </cell>
          <cell r="D49">
            <v>36.200000000000003</v>
          </cell>
        </row>
        <row r="50">
          <cell r="B50" t="str">
            <v>Âáút åí</v>
          </cell>
          <cell r="D50">
            <v>36.200000000000003</v>
          </cell>
        </row>
        <row r="51">
          <cell r="B51" t="str">
            <v>Âáút væåìn</v>
          </cell>
          <cell r="D51">
            <v>17.600000000000001</v>
          </cell>
        </row>
        <row r="52">
          <cell r="B52" t="str">
            <v xml:space="preserve">Nguyãùn Thu </v>
          </cell>
        </row>
        <row r="53">
          <cell r="B53" t="str">
            <v>Nhaì taûm</v>
          </cell>
          <cell r="D53">
            <v>10.75</v>
          </cell>
        </row>
        <row r="54">
          <cell r="B54" t="str">
            <v>Nhaì Cáúp 4</v>
          </cell>
          <cell r="D54">
            <v>20.43</v>
          </cell>
        </row>
        <row r="55">
          <cell r="B55" t="str">
            <v>Âáút åí</v>
          </cell>
          <cell r="D55">
            <v>31.18</v>
          </cell>
        </row>
        <row r="56">
          <cell r="B56" t="str">
            <v>Âáút væåìn</v>
          </cell>
          <cell r="D56">
            <v>37.5</v>
          </cell>
        </row>
        <row r="57">
          <cell r="B57" t="str">
            <v>Truû âiãûn gäù</v>
          </cell>
          <cell r="D57">
            <v>1</v>
          </cell>
        </row>
        <row r="58">
          <cell r="B58" t="str">
            <v>Huyình Minh Caính</v>
          </cell>
        </row>
        <row r="59">
          <cell r="B59" t="str">
            <v>Nhaì Cáúp 4</v>
          </cell>
          <cell r="D59">
            <v>24</v>
          </cell>
        </row>
        <row r="60">
          <cell r="B60" t="str">
            <v>Âáút åí</v>
          </cell>
          <cell r="D60">
            <v>24</v>
          </cell>
        </row>
        <row r="61">
          <cell r="B61" t="str">
            <v>Âáút væåìn</v>
          </cell>
          <cell r="D61">
            <v>12.6</v>
          </cell>
        </row>
        <row r="62">
          <cell r="B62" t="str">
            <v>Âàûng thë Mai</v>
          </cell>
          <cell r="D62">
            <v>4</v>
          </cell>
        </row>
        <row r="63">
          <cell r="B63" t="str">
            <v>Nhaì taûm</v>
          </cell>
          <cell r="D63">
            <v>4</v>
          </cell>
        </row>
        <row r="64">
          <cell r="B64" t="str">
            <v>Nhaì Cáúp 4</v>
          </cell>
          <cell r="D64">
            <v>23.76</v>
          </cell>
        </row>
        <row r="65">
          <cell r="B65" t="str">
            <v>Âáút åí</v>
          </cell>
          <cell r="D65">
            <v>59.260000000000005</v>
          </cell>
        </row>
        <row r="66">
          <cell r="B66" t="str">
            <v>Cáy àn quaí</v>
          </cell>
          <cell r="D66">
            <v>3</v>
          </cell>
        </row>
        <row r="67">
          <cell r="B67" t="str">
            <v>Âáút væåìn</v>
          </cell>
          <cell r="D67">
            <v>225</v>
          </cell>
        </row>
        <row r="68">
          <cell r="B68" t="str">
            <v>Cáy láúy gäù (baûch âaìn)</v>
          </cell>
          <cell r="D68">
            <v>4</v>
          </cell>
        </row>
        <row r="69">
          <cell r="B69" t="str">
            <v>Hiãn taûm</v>
          </cell>
          <cell r="D69">
            <v>31.5</v>
          </cell>
        </row>
        <row r="70">
          <cell r="B70" t="str">
            <v>Truû âiãûn gäù</v>
          </cell>
          <cell r="D70">
            <v>1</v>
          </cell>
        </row>
        <row r="71">
          <cell r="B71" t="str">
            <v>Nguyãùn Âçnh Læûc</v>
          </cell>
          <cell r="D71">
            <v>25</v>
          </cell>
        </row>
        <row r="72">
          <cell r="B72" t="str">
            <v>Nhaì Cáúp 4</v>
          </cell>
          <cell r="D72">
            <v>12</v>
          </cell>
        </row>
        <row r="73">
          <cell r="B73" t="str">
            <v>Âáút åí</v>
          </cell>
          <cell r="D73">
            <v>12</v>
          </cell>
        </row>
        <row r="74">
          <cell r="B74" t="str">
            <v>Cáy àn quaí</v>
          </cell>
          <cell r="D74">
            <v>25</v>
          </cell>
        </row>
        <row r="75">
          <cell r="B75" t="str">
            <v>Âáút væåìn</v>
          </cell>
          <cell r="D75">
            <v>70</v>
          </cell>
        </row>
        <row r="76">
          <cell r="B76" t="str">
            <v>Cáy láúy gäù (baûch âaìn)</v>
          </cell>
          <cell r="D76">
            <v>4</v>
          </cell>
        </row>
        <row r="77">
          <cell r="B77" t="str">
            <v>Nguyãùn Quang</v>
          </cell>
          <cell r="D77">
            <v>16</v>
          </cell>
        </row>
        <row r="78">
          <cell r="B78" t="str">
            <v>Nhaì taûm</v>
          </cell>
          <cell r="D78">
            <v>14.65</v>
          </cell>
        </row>
        <row r="79">
          <cell r="B79" t="str">
            <v>Âáút åí</v>
          </cell>
          <cell r="D79">
            <v>14.65</v>
          </cell>
        </row>
        <row r="80">
          <cell r="B80" t="str">
            <v>Cáy àn quaí</v>
          </cell>
          <cell r="D80">
            <v>16</v>
          </cell>
        </row>
        <row r="81">
          <cell r="B81" t="str">
            <v>Âáút væåìn</v>
          </cell>
          <cell r="D81">
            <v>289</v>
          </cell>
        </row>
        <row r="82">
          <cell r="B82" t="str">
            <v>Cáy láúy gäù (dæång liãùu)</v>
          </cell>
          <cell r="D82">
            <v>5</v>
          </cell>
        </row>
        <row r="83">
          <cell r="B83" t="str">
            <v>Moïng xáy</v>
          </cell>
          <cell r="D83">
            <v>6</v>
          </cell>
        </row>
        <row r="84">
          <cell r="B84" t="str">
            <v>Truû âiãûn gäù</v>
          </cell>
          <cell r="D84">
            <v>1</v>
          </cell>
        </row>
        <row r="85">
          <cell r="B85" t="str">
            <v>Phan Khaïnh Tuáún</v>
          </cell>
          <cell r="D85">
            <v>36</v>
          </cell>
        </row>
        <row r="86">
          <cell r="B86" t="str">
            <v>Nhaì taûm</v>
          </cell>
          <cell r="D86">
            <v>14</v>
          </cell>
        </row>
        <row r="87">
          <cell r="B87" t="str">
            <v>Nhaì Cáúp 4</v>
          </cell>
          <cell r="D87">
            <v>36.799999999999997</v>
          </cell>
        </row>
        <row r="88">
          <cell r="B88" t="str">
            <v>Âáút åí</v>
          </cell>
          <cell r="D88">
            <v>50.8</v>
          </cell>
        </row>
        <row r="89">
          <cell r="B89" t="str">
            <v>Âáút væåìn</v>
          </cell>
          <cell r="D89">
            <v>81.900000000000006</v>
          </cell>
        </row>
        <row r="90">
          <cell r="B90" t="str">
            <v>Giãúng næåïc</v>
          </cell>
          <cell r="D90">
            <v>1</v>
          </cell>
        </row>
        <row r="91">
          <cell r="B91" t="str">
            <v>Nguyãùn Vàn Tuáún</v>
          </cell>
        </row>
        <row r="92">
          <cell r="B92" t="str">
            <v>Nhaì taûm</v>
          </cell>
          <cell r="D92">
            <v>15</v>
          </cell>
        </row>
        <row r="93">
          <cell r="B93" t="str">
            <v>Nhaì Cáúp 4</v>
          </cell>
          <cell r="D93">
            <v>27.7</v>
          </cell>
        </row>
        <row r="94">
          <cell r="B94" t="str">
            <v>Nhaì âuïc 2 táöng</v>
          </cell>
          <cell r="D94">
            <v>66</v>
          </cell>
        </row>
        <row r="95">
          <cell r="B95" t="str">
            <v>Âáút åí</v>
          </cell>
          <cell r="D95">
            <v>108.7</v>
          </cell>
        </row>
        <row r="96">
          <cell r="B96" t="str">
            <v>Cáy àn quaí</v>
          </cell>
          <cell r="D96">
            <v>7</v>
          </cell>
        </row>
        <row r="97">
          <cell r="B97" t="str">
            <v>Âáút væåìn</v>
          </cell>
          <cell r="D97">
            <v>148</v>
          </cell>
        </row>
        <row r="98">
          <cell r="B98" t="str">
            <v>Truû âiãûn BTCT</v>
          </cell>
          <cell r="D98">
            <v>1</v>
          </cell>
        </row>
        <row r="99">
          <cell r="B99" t="str">
            <v>Cáy láúy gäù (baûch âaìn)</v>
          </cell>
          <cell r="D99">
            <v>4</v>
          </cell>
        </row>
        <row r="100">
          <cell r="B100" t="str">
            <v>Lã Thë Kim Ngoüc</v>
          </cell>
          <cell r="D100">
            <v>66</v>
          </cell>
        </row>
        <row r="101">
          <cell r="B101" t="str">
            <v>Nhaì Cáúp 4</v>
          </cell>
          <cell r="D101">
            <v>40.5</v>
          </cell>
        </row>
        <row r="102">
          <cell r="B102" t="str">
            <v>Âáút åí</v>
          </cell>
          <cell r="D102">
            <v>40.5</v>
          </cell>
        </row>
        <row r="103">
          <cell r="B103" t="str">
            <v>Læång Thë Thanh</v>
          </cell>
        </row>
        <row r="104">
          <cell r="B104" t="str">
            <v>Nhaì taûm</v>
          </cell>
          <cell r="D104">
            <v>11</v>
          </cell>
        </row>
        <row r="105">
          <cell r="B105" t="str">
            <v>Nhaì Cáúp 4</v>
          </cell>
          <cell r="D105">
            <v>30.72</v>
          </cell>
        </row>
        <row r="106">
          <cell r="B106" t="str">
            <v>Âáút åí</v>
          </cell>
          <cell r="D106">
            <v>41.72</v>
          </cell>
        </row>
        <row r="107">
          <cell r="B107" t="str">
            <v>Giãúng næåïc</v>
          </cell>
          <cell r="D107">
            <v>1</v>
          </cell>
        </row>
        <row r="108">
          <cell r="B108" t="str">
            <v>Nguyãùn Sang</v>
          </cell>
        </row>
        <row r="109">
          <cell r="B109" t="str">
            <v>Nhaì taûm</v>
          </cell>
          <cell r="D109">
            <v>9.52</v>
          </cell>
        </row>
        <row r="110">
          <cell r="B110" t="str">
            <v>Nhaì Cáúp 4</v>
          </cell>
          <cell r="D110">
            <v>15.2</v>
          </cell>
        </row>
        <row r="111">
          <cell r="B111" t="str">
            <v>Âáút åí</v>
          </cell>
          <cell r="D111">
            <v>24.72</v>
          </cell>
        </row>
        <row r="112">
          <cell r="B112" t="str">
            <v>Âáút væåìn</v>
          </cell>
          <cell r="D112">
            <v>70</v>
          </cell>
        </row>
        <row r="113">
          <cell r="B113" t="str">
            <v>Dæång thãú Huìng</v>
          </cell>
        </row>
        <row r="114">
          <cell r="B114" t="str">
            <v>Nhaì taûm</v>
          </cell>
          <cell r="D114">
            <v>15</v>
          </cell>
        </row>
        <row r="115">
          <cell r="B115" t="str">
            <v>Nhaì Cáúp 4</v>
          </cell>
          <cell r="D115">
            <v>32.5</v>
          </cell>
        </row>
        <row r="116">
          <cell r="B116" t="str">
            <v>Âáút åí</v>
          </cell>
          <cell r="D116">
            <v>47.5</v>
          </cell>
        </row>
        <row r="117">
          <cell r="B117" t="str">
            <v>Âáút væåìn</v>
          </cell>
          <cell r="D117">
            <v>80</v>
          </cell>
        </row>
        <row r="118">
          <cell r="B118" t="str">
            <v>Nguyãùn Âçnh Thoü</v>
          </cell>
        </row>
        <row r="119">
          <cell r="B119" t="str">
            <v>Nhaì taûm</v>
          </cell>
          <cell r="D119">
            <v>21.46</v>
          </cell>
        </row>
        <row r="120">
          <cell r="B120" t="str">
            <v>Nhaì Cáúp 4</v>
          </cell>
          <cell r="D120">
            <v>36</v>
          </cell>
        </row>
        <row r="121">
          <cell r="B121" t="str">
            <v>Âáút åí</v>
          </cell>
          <cell r="D121">
            <v>57.46</v>
          </cell>
        </row>
        <row r="122">
          <cell r="B122" t="str">
            <v>Huyình Thë Seí</v>
          </cell>
        </row>
        <row r="123">
          <cell r="B123" t="str">
            <v>Nhaì Cáúp 4</v>
          </cell>
          <cell r="D123">
            <v>40</v>
          </cell>
        </row>
        <row r="124">
          <cell r="B124" t="str">
            <v>Âáút åí</v>
          </cell>
          <cell r="D124">
            <v>40</v>
          </cell>
        </row>
        <row r="125">
          <cell r="B125" t="str">
            <v>Nguyãùn vàn Dung</v>
          </cell>
        </row>
        <row r="126">
          <cell r="B126" t="str">
            <v>Nhaì Cáúp 4</v>
          </cell>
          <cell r="D126">
            <v>80</v>
          </cell>
        </row>
        <row r="127">
          <cell r="B127" t="str">
            <v>Âáút åí</v>
          </cell>
          <cell r="D127">
            <v>96</v>
          </cell>
        </row>
        <row r="128">
          <cell r="B128" t="str">
            <v>Giãúng næåïc</v>
          </cell>
          <cell r="D128">
            <v>1</v>
          </cell>
        </row>
        <row r="129">
          <cell r="B129" t="str">
            <v>Hiãn âuïc</v>
          </cell>
          <cell r="D129">
            <v>16</v>
          </cell>
        </row>
        <row r="130">
          <cell r="B130" t="str">
            <v>Nguyãùn Vàn Træång</v>
          </cell>
        </row>
        <row r="131">
          <cell r="B131" t="str">
            <v>Nhaì Cáúp 4</v>
          </cell>
          <cell r="D131">
            <v>48</v>
          </cell>
        </row>
        <row r="132">
          <cell r="B132" t="str">
            <v>Âáút åí</v>
          </cell>
          <cell r="D132">
            <v>48</v>
          </cell>
        </row>
        <row r="133">
          <cell r="B133" t="str">
            <v>Âinh Xäi</v>
          </cell>
        </row>
        <row r="134">
          <cell r="B134" t="str">
            <v>Nhaì Cáúp 4</v>
          </cell>
          <cell r="D134">
            <v>32</v>
          </cell>
        </row>
        <row r="135">
          <cell r="B135" t="str">
            <v>Âáút åí</v>
          </cell>
          <cell r="D135">
            <v>32</v>
          </cell>
        </row>
        <row r="136">
          <cell r="B136" t="str">
            <v>âáút væåìn</v>
          </cell>
          <cell r="D136">
            <v>25</v>
          </cell>
        </row>
        <row r="137">
          <cell r="B137" t="str">
            <v>Giãúng næåïc</v>
          </cell>
          <cell r="D137">
            <v>1</v>
          </cell>
        </row>
        <row r="138">
          <cell r="B138" t="str">
            <v>Cáy láúy gäù (baûch âaìn)</v>
          </cell>
          <cell r="D138">
            <v>7</v>
          </cell>
        </row>
        <row r="139">
          <cell r="B139" t="str">
            <v>Âinh Cæîu</v>
          </cell>
        </row>
        <row r="140">
          <cell r="B140" t="str">
            <v>Nhaì Cáúp 4</v>
          </cell>
          <cell r="D140">
            <v>50</v>
          </cell>
        </row>
        <row r="141">
          <cell r="B141" t="str">
            <v>Âáút åí</v>
          </cell>
          <cell r="D141">
            <v>50</v>
          </cell>
        </row>
        <row r="142">
          <cell r="B142" t="str">
            <v>Âinh Nhên</v>
          </cell>
        </row>
        <row r="143">
          <cell r="B143" t="str">
            <v>Nhaì Cáúp 4</v>
          </cell>
          <cell r="D143">
            <v>32</v>
          </cell>
        </row>
        <row r="144">
          <cell r="B144" t="str">
            <v>Âáút åí</v>
          </cell>
          <cell r="D144">
            <v>32</v>
          </cell>
        </row>
        <row r="145">
          <cell r="B145" t="str">
            <v>Lã Âaìi</v>
          </cell>
        </row>
        <row r="146">
          <cell r="B146" t="str">
            <v>Nhaì Cáúp 4</v>
          </cell>
          <cell r="D146">
            <v>40</v>
          </cell>
        </row>
        <row r="147">
          <cell r="B147" t="str">
            <v>Âáút åí</v>
          </cell>
          <cell r="D147">
            <v>40</v>
          </cell>
        </row>
        <row r="148">
          <cell r="B148" t="str">
            <v>Cáy láúy gäù (dæång liãùu)</v>
          </cell>
          <cell r="D148">
            <v>6</v>
          </cell>
        </row>
        <row r="149">
          <cell r="B149" t="str">
            <v>Huyình Âæïc Táöng</v>
          </cell>
        </row>
        <row r="150">
          <cell r="B150" t="str">
            <v>Nhaì taûm</v>
          </cell>
          <cell r="D150">
            <v>12</v>
          </cell>
        </row>
        <row r="151">
          <cell r="B151" t="str">
            <v>Nhaì Cáúp 4</v>
          </cell>
          <cell r="D151">
            <v>24</v>
          </cell>
        </row>
        <row r="152">
          <cell r="B152" t="str">
            <v>Âáút åí</v>
          </cell>
          <cell r="D152">
            <v>36</v>
          </cell>
        </row>
        <row r="153">
          <cell r="B153" t="str">
            <v>Giãúng næåïc</v>
          </cell>
          <cell r="D153">
            <v>1</v>
          </cell>
        </row>
        <row r="154">
          <cell r="B154" t="str">
            <v>Lã Vàn Bçm</v>
          </cell>
        </row>
        <row r="155">
          <cell r="B155" t="str">
            <v>Nhaì Cáúp 4</v>
          </cell>
          <cell r="D155">
            <v>18</v>
          </cell>
        </row>
        <row r="156">
          <cell r="B156" t="str">
            <v>Âáút åí</v>
          </cell>
          <cell r="D156">
            <v>18</v>
          </cell>
        </row>
        <row r="157">
          <cell r="B157" t="str">
            <v>Âáút væåìn</v>
          </cell>
          <cell r="D157">
            <v>70</v>
          </cell>
        </row>
        <row r="158">
          <cell r="B158" t="str">
            <v>Huyình Thë Suãö</v>
          </cell>
        </row>
        <row r="159">
          <cell r="B159" t="str">
            <v>Nhaì Cáúp 4</v>
          </cell>
          <cell r="D159">
            <v>32</v>
          </cell>
        </row>
        <row r="160">
          <cell r="B160" t="str">
            <v>Âáút åí</v>
          </cell>
          <cell r="D160">
            <v>32</v>
          </cell>
        </row>
        <row r="161">
          <cell r="B161" t="str">
            <v>Nguyãùn Khaím</v>
          </cell>
        </row>
        <row r="162">
          <cell r="B162" t="str">
            <v>Nhaì Cáúp 4</v>
          </cell>
          <cell r="D162">
            <v>20</v>
          </cell>
        </row>
        <row r="163">
          <cell r="B163" t="str">
            <v>Âáút åí</v>
          </cell>
          <cell r="D163">
            <v>20</v>
          </cell>
        </row>
        <row r="164">
          <cell r="B164" t="str">
            <v>Huyình Thë Âiãøu</v>
          </cell>
        </row>
        <row r="165">
          <cell r="B165" t="str">
            <v>Nhaì Cáúp 4</v>
          </cell>
          <cell r="D165">
            <v>24</v>
          </cell>
        </row>
        <row r="166">
          <cell r="B166" t="str">
            <v>Âáút åí</v>
          </cell>
          <cell r="D166">
            <v>24</v>
          </cell>
        </row>
        <row r="167">
          <cell r="B167" t="str">
            <v>Buìi Mët</v>
          </cell>
        </row>
        <row r="168">
          <cell r="B168" t="str">
            <v>Nhaì Cáúp 4</v>
          </cell>
          <cell r="D168">
            <v>48</v>
          </cell>
        </row>
        <row r="169">
          <cell r="B169" t="str">
            <v>Âáút åí</v>
          </cell>
          <cell r="D169">
            <v>48</v>
          </cell>
        </row>
        <row r="170">
          <cell r="B170" t="str">
            <v>Lã Táún Baío</v>
          </cell>
        </row>
        <row r="171">
          <cell r="B171" t="str">
            <v>Nhaì Cáúp 4</v>
          </cell>
          <cell r="D171">
            <v>50</v>
          </cell>
        </row>
        <row r="172">
          <cell r="B172" t="str">
            <v>Âáút åí</v>
          </cell>
          <cell r="D172">
            <v>50</v>
          </cell>
        </row>
        <row r="173">
          <cell r="B173" t="str">
            <v>Lã Træûc</v>
          </cell>
        </row>
        <row r="174">
          <cell r="B174" t="str">
            <v>Nhaì Cáúp 4</v>
          </cell>
          <cell r="D174">
            <v>50</v>
          </cell>
        </row>
        <row r="175">
          <cell r="B175" t="str">
            <v>Âáút åí</v>
          </cell>
          <cell r="D175">
            <v>50</v>
          </cell>
        </row>
        <row r="176">
          <cell r="B176" t="str">
            <v>Nguyãùn Taìi</v>
          </cell>
        </row>
        <row r="177">
          <cell r="B177" t="str">
            <v>Nhaì Cáúp 4</v>
          </cell>
          <cell r="D177">
            <v>40</v>
          </cell>
        </row>
        <row r="178">
          <cell r="B178" t="str">
            <v>Âáút åí</v>
          </cell>
          <cell r="D178">
            <v>40</v>
          </cell>
        </row>
        <row r="179">
          <cell r="B179" t="str">
            <v>Nguyãùn Táún Lä</v>
          </cell>
        </row>
        <row r="180">
          <cell r="B180" t="str">
            <v>Nhaì taûm</v>
          </cell>
          <cell r="D180">
            <v>15</v>
          </cell>
        </row>
        <row r="181">
          <cell r="B181" t="str">
            <v>Nhaì Cáúp 4</v>
          </cell>
          <cell r="D181">
            <v>24</v>
          </cell>
        </row>
        <row r="182">
          <cell r="B182" t="str">
            <v>Âáút åí</v>
          </cell>
          <cell r="D182">
            <v>39</v>
          </cell>
        </row>
        <row r="183">
          <cell r="B183" t="str">
            <v>Âáút væåìn</v>
          </cell>
          <cell r="D183">
            <v>55</v>
          </cell>
        </row>
        <row r="184">
          <cell r="B184" t="str">
            <v>Giãúng næåïc</v>
          </cell>
          <cell r="D184">
            <v>1</v>
          </cell>
        </row>
        <row r="185">
          <cell r="B185" t="str">
            <v>Tráön Thë Phaíi</v>
          </cell>
        </row>
        <row r="186">
          <cell r="B186" t="str">
            <v>Nhaì taûm</v>
          </cell>
          <cell r="D186">
            <v>16</v>
          </cell>
        </row>
        <row r="187">
          <cell r="B187" t="str">
            <v>Âáút åí</v>
          </cell>
          <cell r="D187">
            <v>16</v>
          </cell>
        </row>
        <row r="188">
          <cell r="B188" t="str">
            <v>maî âáút</v>
          </cell>
          <cell r="D188">
            <v>10</v>
          </cell>
        </row>
        <row r="189">
          <cell r="B189" t="str">
            <v>Maî xáy</v>
          </cell>
          <cell r="D189">
            <v>2</v>
          </cell>
        </row>
        <row r="190">
          <cell r="B190" t="str">
            <v>Lã vàn Baío</v>
          </cell>
        </row>
        <row r="191">
          <cell r="B191" t="str">
            <v>Nhaì Cáúp 4</v>
          </cell>
          <cell r="D191">
            <v>50</v>
          </cell>
        </row>
        <row r="192">
          <cell r="B192" t="str">
            <v>Âáút åí</v>
          </cell>
          <cell r="D192">
            <v>50</v>
          </cell>
        </row>
        <row r="193">
          <cell r="B193" t="str">
            <v>Lã Viãút Sáu</v>
          </cell>
        </row>
        <row r="194">
          <cell r="B194" t="str">
            <v>Nhaì âuïc 1 táöng</v>
          </cell>
          <cell r="D194">
            <v>40</v>
          </cell>
        </row>
        <row r="195">
          <cell r="B195" t="str">
            <v>Âáút åí</v>
          </cell>
          <cell r="D195">
            <v>40</v>
          </cell>
        </row>
        <row r="196">
          <cell r="B196" t="str">
            <v>Âáút væåìn</v>
          </cell>
          <cell r="D196">
            <v>65</v>
          </cell>
        </row>
        <row r="197">
          <cell r="B197" t="str">
            <v>Giãúng næåïc</v>
          </cell>
          <cell r="D197">
            <v>1</v>
          </cell>
        </row>
        <row r="198">
          <cell r="B198" t="str">
            <v>Nguyãùn Thë Dæû</v>
          </cell>
        </row>
        <row r="199">
          <cell r="B199" t="str">
            <v>Nhaì Cáúp 4</v>
          </cell>
          <cell r="D199">
            <v>36</v>
          </cell>
        </row>
        <row r="200">
          <cell r="B200" t="str">
            <v>Âáút åí</v>
          </cell>
          <cell r="D200">
            <v>36</v>
          </cell>
        </row>
        <row r="201">
          <cell r="B201" t="str">
            <v>Cáy láúy gäù (dæång liãùu)</v>
          </cell>
          <cell r="D201">
            <v>4</v>
          </cell>
        </row>
        <row r="202">
          <cell r="B202" t="str">
            <v>Äng Chæî</v>
          </cell>
        </row>
        <row r="203">
          <cell r="B203" t="str">
            <v>Nhaì taûm</v>
          </cell>
          <cell r="D203">
            <v>12</v>
          </cell>
        </row>
        <row r="204">
          <cell r="B204" t="str">
            <v>Âáút åí</v>
          </cell>
          <cell r="D204">
            <v>12</v>
          </cell>
        </row>
        <row r="205">
          <cell r="B205" t="str">
            <v>Nguyãùn Thåm</v>
          </cell>
        </row>
        <row r="206">
          <cell r="B206" t="str">
            <v>Nhaì Cáúp 4</v>
          </cell>
          <cell r="D206">
            <v>24</v>
          </cell>
        </row>
        <row r="207">
          <cell r="B207" t="str">
            <v>Âáút åí</v>
          </cell>
          <cell r="D207">
            <v>24</v>
          </cell>
        </row>
        <row r="208">
          <cell r="B208" t="str">
            <v>Cáy láúy gäù (baûch âaìn)</v>
          </cell>
          <cell r="D208">
            <v>7</v>
          </cell>
        </row>
        <row r="209">
          <cell r="B209" t="str">
            <v>Nguyãùn Vàn Liãm</v>
          </cell>
        </row>
        <row r="210">
          <cell r="B210" t="str">
            <v>Nhaì Cáúp 4</v>
          </cell>
          <cell r="D210">
            <v>22</v>
          </cell>
        </row>
        <row r="211">
          <cell r="B211" t="str">
            <v>Âáút åí</v>
          </cell>
          <cell r="D211">
            <v>22</v>
          </cell>
        </row>
        <row r="212">
          <cell r="B212" t="str">
            <v>Tráön Thë Thå</v>
          </cell>
        </row>
        <row r="213">
          <cell r="B213" t="str">
            <v>Nhaì Cáúp 4</v>
          </cell>
          <cell r="D213">
            <v>30</v>
          </cell>
        </row>
        <row r="214">
          <cell r="B214" t="str">
            <v>Âáút åí</v>
          </cell>
          <cell r="D214">
            <v>30</v>
          </cell>
        </row>
        <row r="215">
          <cell r="B215" t="str">
            <v>Nguyãùn Cáøm</v>
          </cell>
        </row>
        <row r="216">
          <cell r="B216" t="str">
            <v>Nhaì taûm</v>
          </cell>
          <cell r="D216">
            <v>9</v>
          </cell>
        </row>
        <row r="217">
          <cell r="B217" t="str">
            <v>Nhaì Cáúp 4</v>
          </cell>
          <cell r="D217">
            <v>30</v>
          </cell>
        </row>
        <row r="218">
          <cell r="B218" t="str">
            <v>Âáút åí</v>
          </cell>
          <cell r="D218">
            <v>39</v>
          </cell>
        </row>
        <row r="219">
          <cell r="B219" t="str">
            <v>Træång vàn Meûo</v>
          </cell>
        </row>
        <row r="220">
          <cell r="B220" t="str">
            <v>Nhaì Cáúp 4</v>
          </cell>
          <cell r="D220">
            <v>30</v>
          </cell>
        </row>
        <row r="221">
          <cell r="B221" t="str">
            <v>Âáút åí</v>
          </cell>
          <cell r="D221">
            <v>30</v>
          </cell>
        </row>
        <row r="222">
          <cell r="B222" t="str">
            <v>Truû âiãûn BTCT</v>
          </cell>
          <cell r="D222">
            <v>1</v>
          </cell>
        </row>
        <row r="223">
          <cell r="B223" t="str">
            <v>Tráön Vàn An</v>
          </cell>
        </row>
        <row r="224">
          <cell r="B224" t="str">
            <v>Nhaì Cáúp 4</v>
          </cell>
          <cell r="D224">
            <v>35</v>
          </cell>
        </row>
        <row r="225">
          <cell r="B225" t="str">
            <v>Âáút åí</v>
          </cell>
          <cell r="D225">
            <v>35</v>
          </cell>
        </row>
        <row r="226">
          <cell r="B226" t="str">
            <v>Tráön Cháút</v>
          </cell>
        </row>
        <row r="227">
          <cell r="B227" t="str">
            <v>Nhaì Cáúp 4</v>
          </cell>
          <cell r="D227">
            <v>48</v>
          </cell>
        </row>
        <row r="228">
          <cell r="B228" t="str">
            <v>Âáút åí</v>
          </cell>
          <cell r="D228">
            <v>48</v>
          </cell>
        </row>
        <row r="229">
          <cell r="B229" t="str">
            <v>Lã Cau</v>
          </cell>
        </row>
        <row r="230">
          <cell r="B230" t="str">
            <v>Nhaì Cáúp 4</v>
          </cell>
          <cell r="D230">
            <v>66</v>
          </cell>
        </row>
        <row r="231">
          <cell r="B231" t="str">
            <v>Âáút åí</v>
          </cell>
          <cell r="D231">
            <v>66</v>
          </cell>
        </row>
        <row r="232">
          <cell r="B232" t="str">
            <v>Huyình Binh</v>
          </cell>
        </row>
        <row r="233">
          <cell r="B233" t="str">
            <v>Nhaì Cáúp 4</v>
          </cell>
          <cell r="D233">
            <v>42</v>
          </cell>
        </row>
        <row r="234">
          <cell r="B234" t="str">
            <v>Âáút åí</v>
          </cell>
          <cell r="D234">
            <v>42</v>
          </cell>
        </row>
        <row r="235">
          <cell r="B235" t="str">
            <v>Huyình Luïa</v>
          </cell>
        </row>
        <row r="236">
          <cell r="B236" t="str">
            <v>Nhaì taûm</v>
          </cell>
          <cell r="D236">
            <v>9</v>
          </cell>
        </row>
        <row r="237">
          <cell r="B237" t="str">
            <v>Nhaì Cáúp 4</v>
          </cell>
          <cell r="D237">
            <v>70</v>
          </cell>
        </row>
        <row r="238">
          <cell r="B238" t="str">
            <v>Âáút åí</v>
          </cell>
          <cell r="D238">
            <v>79</v>
          </cell>
        </row>
        <row r="239">
          <cell r="B239" t="str">
            <v>Giãúng næåïc</v>
          </cell>
          <cell r="D239">
            <v>1</v>
          </cell>
        </row>
        <row r="240">
          <cell r="B240" t="str">
            <v>Huyình Cáøn</v>
          </cell>
        </row>
        <row r="241">
          <cell r="B241" t="str">
            <v>Nhaì taûm</v>
          </cell>
          <cell r="D241">
            <v>12</v>
          </cell>
        </row>
        <row r="242">
          <cell r="B242" t="str">
            <v>Âáút åí</v>
          </cell>
          <cell r="D242">
            <v>12</v>
          </cell>
        </row>
        <row r="243">
          <cell r="B243" t="str">
            <v>Truû âiãûn gäù</v>
          </cell>
          <cell r="D243">
            <v>1</v>
          </cell>
        </row>
        <row r="244">
          <cell r="B244" t="str">
            <v>Giãúng næåïc</v>
          </cell>
          <cell r="D244">
            <v>1</v>
          </cell>
        </row>
        <row r="245">
          <cell r="B245" t="str">
            <v>Cáy láúy gäù (dæång liãùu)</v>
          </cell>
          <cell r="D245">
            <v>3</v>
          </cell>
        </row>
        <row r="246">
          <cell r="B246" t="str">
            <v>Nguyãùn Bçnh</v>
          </cell>
        </row>
        <row r="247">
          <cell r="B247" t="str">
            <v>Nhaì Cáúp 4</v>
          </cell>
          <cell r="D247">
            <v>33.6</v>
          </cell>
        </row>
        <row r="248">
          <cell r="B248" t="str">
            <v>Âáút åí</v>
          </cell>
          <cell r="D248">
            <v>33.6</v>
          </cell>
        </row>
        <row r="249">
          <cell r="B249" t="str">
            <v>Maî âáút</v>
          </cell>
          <cell r="D249">
            <v>8</v>
          </cell>
        </row>
        <row r="250">
          <cell r="B250" t="str">
            <v>Maî xáy</v>
          </cell>
          <cell r="D250">
            <v>2</v>
          </cell>
        </row>
        <row r="251">
          <cell r="B251" t="str">
            <v>Nguyãùn Âènh</v>
          </cell>
        </row>
        <row r="252">
          <cell r="B252" t="str">
            <v>Nhaì Cáúp 4</v>
          </cell>
          <cell r="D252">
            <v>48</v>
          </cell>
        </row>
        <row r="253">
          <cell r="B253" t="str">
            <v>Âáút åí</v>
          </cell>
          <cell r="D253">
            <v>48</v>
          </cell>
        </row>
        <row r="254">
          <cell r="B254" t="str">
            <v>Giãúng næåïc</v>
          </cell>
          <cell r="D254">
            <v>1</v>
          </cell>
        </row>
        <row r="255">
          <cell r="B255" t="str">
            <v>Nguyãùn Cäøng</v>
          </cell>
          <cell r="D255">
            <v>50</v>
          </cell>
        </row>
        <row r="256">
          <cell r="B256" t="str">
            <v>Nhaì Cáúp 4</v>
          </cell>
          <cell r="D256">
            <v>48</v>
          </cell>
        </row>
        <row r="257">
          <cell r="B257" t="str">
            <v>Âáút åí</v>
          </cell>
          <cell r="D257">
            <v>48</v>
          </cell>
        </row>
        <row r="258">
          <cell r="B258" t="str">
            <v>Cáy àn quaí</v>
          </cell>
          <cell r="D258">
            <v>5</v>
          </cell>
        </row>
        <row r="259">
          <cell r="B259" t="str">
            <v>Âáút væåìn</v>
          </cell>
          <cell r="D259">
            <v>18</v>
          </cell>
        </row>
        <row r="260">
          <cell r="B260" t="str">
            <v>Äng Lanh</v>
          </cell>
        </row>
        <row r="261">
          <cell r="B261" t="str">
            <v>Nhaì Cáúp 4</v>
          </cell>
          <cell r="D261">
            <v>32</v>
          </cell>
        </row>
        <row r="262">
          <cell r="B262" t="str">
            <v>Âáút åí</v>
          </cell>
          <cell r="D262">
            <v>32</v>
          </cell>
        </row>
        <row r="263">
          <cell r="B263" t="str">
            <v>Giãúng næåïc</v>
          </cell>
          <cell r="D263">
            <v>1</v>
          </cell>
        </row>
        <row r="264">
          <cell r="B264" t="str">
            <v>Nguyãùn Thë Kim Yãún</v>
          </cell>
        </row>
        <row r="265">
          <cell r="B265" t="str">
            <v>Nhaì Cáúp 4</v>
          </cell>
          <cell r="D265">
            <v>50</v>
          </cell>
        </row>
        <row r="266">
          <cell r="B266" t="str">
            <v>Âáút åí</v>
          </cell>
          <cell r="D266">
            <v>50</v>
          </cell>
        </row>
        <row r="267">
          <cell r="B267" t="str">
            <v>Äng Trinh</v>
          </cell>
        </row>
        <row r="268">
          <cell r="B268" t="str">
            <v>Nhaì Cáúp 4</v>
          </cell>
          <cell r="D268">
            <v>16</v>
          </cell>
        </row>
        <row r="269">
          <cell r="B269" t="str">
            <v>Âáút åí</v>
          </cell>
          <cell r="D269">
            <v>16</v>
          </cell>
        </row>
        <row r="270">
          <cell r="B270" t="str">
            <v>Miãúu xáy</v>
          </cell>
        </row>
        <row r="271">
          <cell r="B271" t="str">
            <v>Nhaì Cáúp 4</v>
          </cell>
          <cell r="D271">
            <v>12</v>
          </cell>
        </row>
        <row r="272">
          <cell r="B272" t="str">
            <v>Âáút åí</v>
          </cell>
          <cell r="D272">
            <v>12</v>
          </cell>
        </row>
        <row r="273">
          <cell r="B273" t="str">
            <v>Tæåìng raìo xáy</v>
          </cell>
          <cell r="D273">
            <v>22.5</v>
          </cell>
        </row>
        <row r="274">
          <cell r="B274" t="str">
            <v>Nguyãùn Thuáún</v>
          </cell>
        </row>
        <row r="275">
          <cell r="B275" t="str">
            <v>Nhaì Cáúp 4</v>
          </cell>
          <cell r="D275">
            <v>50</v>
          </cell>
        </row>
        <row r="276">
          <cell r="B276" t="str">
            <v>Âáút åí</v>
          </cell>
          <cell r="D276">
            <v>50</v>
          </cell>
        </row>
        <row r="277">
          <cell r="B277" t="str">
            <v>Tæåìng raìo xáy</v>
          </cell>
          <cell r="D277">
            <v>18</v>
          </cell>
        </row>
        <row r="278">
          <cell r="B278" t="str">
            <v>Âàûng Cuî</v>
          </cell>
        </row>
        <row r="279">
          <cell r="B279" t="str">
            <v>Nhaì Cáúp 4</v>
          </cell>
          <cell r="D279">
            <v>48</v>
          </cell>
        </row>
        <row r="280">
          <cell r="B280" t="str">
            <v>Âáút åí</v>
          </cell>
          <cell r="D280">
            <v>48</v>
          </cell>
        </row>
        <row r="281">
          <cell r="B281" t="str">
            <v>âáút væåìn</v>
          </cell>
          <cell r="D281">
            <v>62</v>
          </cell>
        </row>
        <row r="282">
          <cell r="B282" t="str">
            <v>Âàûng Sanh</v>
          </cell>
        </row>
        <row r="283">
          <cell r="B283" t="str">
            <v>Nhaì Cáúp 4</v>
          </cell>
          <cell r="D283">
            <v>84</v>
          </cell>
        </row>
        <row r="284">
          <cell r="B284" t="str">
            <v>Âáút åí</v>
          </cell>
          <cell r="D284">
            <v>84</v>
          </cell>
        </row>
        <row r="285">
          <cell r="B285" t="str">
            <v>Truû âiãûn gäù</v>
          </cell>
          <cell r="D285">
            <v>1</v>
          </cell>
        </row>
        <row r="286">
          <cell r="B286" t="str">
            <v>Nguyãùn Nhaìn</v>
          </cell>
        </row>
        <row r="287">
          <cell r="B287" t="str">
            <v>Nhaì Cáúp 4</v>
          </cell>
          <cell r="D287">
            <v>24</v>
          </cell>
        </row>
        <row r="288">
          <cell r="B288" t="str">
            <v>Âáút åí</v>
          </cell>
          <cell r="D288">
            <v>24</v>
          </cell>
        </row>
        <row r="289">
          <cell r="B289" t="str">
            <v>Âáút væåìn</v>
          </cell>
          <cell r="D289">
            <v>76</v>
          </cell>
        </row>
        <row r="290">
          <cell r="B290" t="str">
            <v>Lã Vàn Cháún</v>
          </cell>
        </row>
        <row r="291">
          <cell r="B291" t="str">
            <v>Nhaì Cáúp 4</v>
          </cell>
          <cell r="D291">
            <v>80</v>
          </cell>
        </row>
        <row r="292">
          <cell r="B292" t="str">
            <v>Âáút åí</v>
          </cell>
          <cell r="D292">
            <v>80</v>
          </cell>
        </row>
        <row r="293">
          <cell r="B293" t="str">
            <v>Cáy àn quaí</v>
          </cell>
          <cell r="D293">
            <v>2</v>
          </cell>
        </row>
        <row r="294">
          <cell r="B294" t="str">
            <v>Nguyãùn Syî Lám</v>
          </cell>
        </row>
        <row r="295">
          <cell r="B295" t="str">
            <v>Nhaì taûm</v>
          </cell>
          <cell r="D295">
            <v>16</v>
          </cell>
        </row>
        <row r="296">
          <cell r="B296" t="str">
            <v>Nhaì Cáúp 4</v>
          </cell>
          <cell r="D296">
            <v>108</v>
          </cell>
        </row>
        <row r="297">
          <cell r="B297" t="str">
            <v>Âáút åí</v>
          </cell>
          <cell r="D297">
            <v>124</v>
          </cell>
        </row>
        <row r="298">
          <cell r="B298" t="str">
            <v>Cáy àn quaí</v>
          </cell>
          <cell r="D298">
            <v>7</v>
          </cell>
        </row>
        <row r="299">
          <cell r="B299" t="str">
            <v>Gara Ngoüc Häø</v>
          </cell>
        </row>
        <row r="300">
          <cell r="B300" t="str">
            <v>Nhaì taûm</v>
          </cell>
          <cell r="D300">
            <v>12</v>
          </cell>
        </row>
        <row r="301">
          <cell r="B301" t="str">
            <v>Nhaì Cáúp 4</v>
          </cell>
          <cell r="D301">
            <v>24</v>
          </cell>
        </row>
        <row r="302">
          <cell r="B302" t="str">
            <v>Âáút åí</v>
          </cell>
          <cell r="D302">
            <v>36</v>
          </cell>
        </row>
        <row r="303">
          <cell r="B303" t="str">
            <v>Âáút væåìn</v>
          </cell>
          <cell r="D303">
            <v>50</v>
          </cell>
        </row>
        <row r="304">
          <cell r="B304" t="str">
            <v>Maî xáy</v>
          </cell>
          <cell r="D304">
            <v>2</v>
          </cell>
        </row>
        <row r="305">
          <cell r="B305" t="str">
            <v>Nguyãùn Thuáún</v>
          </cell>
        </row>
        <row r="306">
          <cell r="B306" t="str">
            <v>Nhaì Cáúp 4</v>
          </cell>
          <cell r="D306">
            <v>40</v>
          </cell>
        </row>
        <row r="307">
          <cell r="B307" t="str">
            <v>Âáút åí</v>
          </cell>
          <cell r="D307">
            <v>40</v>
          </cell>
        </row>
        <row r="308">
          <cell r="B308" t="str">
            <v>Âáút væåìn</v>
          </cell>
          <cell r="D308">
            <v>50</v>
          </cell>
        </row>
        <row r="309">
          <cell r="B309" t="str">
            <v xml:space="preserve">Âàûng Ngäü </v>
          </cell>
        </row>
        <row r="310">
          <cell r="B310" t="str">
            <v>Nhaì Cáúp 4</v>
          </cell>
          <cell r="D310">
            <v>32</v>
          </cell>
        </row>
        <row r="311">
          <cell r="B311" t="str">
            <v>Âáút åí</v>
          </cell>
          <cell r="D311">
            <v>32</v>
          </cell>
        </row>
        <row r="312">
          <cell r="B312" t="str">
            <v>Âáút væåìn</v>
          </cell>
          <cell r="D312">
            <v>65</v>
          </cell>
        </row>
        <row r="313">
          <cell r="B313" t="str">
            <v>Huyình Thë Baío</v>
          </cell>
        </row>
        <row r="314">
          <cell r="B314" t="str">
            <v>Nhaì taûm</v>
          </cell>
          <cell r="D314">
            <v>16</v>
          </cell>
        </row>
        <row r="315">
          <cell r="B315" t="str">
            <v>Nhaì Cáúp 4</v>
          </cell>
          <cell r="D315">
            <v>40</v>
          </cell>
        </row>
        <row r="316">
          <cell r="B316" t="str">
            <v>Hiãn âuïc</v>
          </cell>
          <cell r="D316">
            <v>24</v>
          </cell>
        </row>
        <row r="317">
          <cell r="B317" t="str">
            <v>Âáút åí</v>
          </cell>
          <cell r="D317">
            <v>80</v>
          </cell>
        </row>
        <row r="318">
          <cell r="B318" t="str">
            <v>Nguyãùn Danh</v>
          </cell>
        </row>
        <row r="319">
          <cell r="B319" t="str">
            <v>Nhaì Cáúp 4</v>
          </cell>
          <cell r="D319">
            <v>48</v>
          </cell>
        </row>
        <row r="320">
          <cell r="B320" t="str">
            <v>Âáút åí</v>
          </cell>
          <cell r="D320">
            <v>48</v>
          </cell>
        </row>
        <row r="321">
          <cell r="B321" t="str">
            <v>Cáy àn quaí</v>
          </cell>
          <cell r="D321">
            <v>24</v>
          </cell>
        </row>
        <row r="322">
          <cell r="B322" t="str">
            <v>Âáút væåìn</v>
          </cell>
          <cell r="D322">
            <v>75</v>
          </cell>
        </row>
        <row r="323">
          <cell r="B323" t="str">
            <v>Giãúng næåïc</v>
          </cell>
          <cell r="D323">
            <v>1</v>
          </cell>
        </row>
        <row r="324">
          <cell r="B324" t="str">
            <v>Nguyãùn Sé</v>
          </cell>
        </row>
        <row r="325">
          <cell r="B325" t="str">
            <v>Nhaì Cáúp 4</v>
          </cell>
          <cell r="D325">
            <v>24</v>
          </cell>
        </row>
        <row r="326">
          <cell r="B326" t="str">
            <v>Nhaì âuïc 2 táöng</v>
          </cell>
          <cell r="D326">
            <v>12</v>
          </cell>
        </row>
        <row r="327">
          <cell r="B327" t="str">
            <v>Âáút åí</v>
          </cell>
          <cell r="D327">
            <v>36</v>
          </cell>
        </row>
        <row r="328">
          <cell r="B328" t="str">
            <v>Âáút væåìn</v>
          </cell>
          <cell r="D328">
            <v>50</v>
          </cell>
        </row>
        <row r="329">
          <cell r="B329" t="str">
            <v>Voî Táún Bang</v>
          </cell>
        </row>
        <row r="330">
          <cell r="B330" t="str">
            <v>Nhaì Cáúp 4</v>
          </cell>
          <cell r="D330">
            <v>24</v>
          </cell>
        </row>
        <row r="331">
          <cell r="B331" t="str">
            <v>Âáút åí</v>
          </cell>
          <cell r="D331">
            <v>24</v>
          </cell>
        </row>
        <row r="332">
          <cell r="B332" t="str">
            <v>Voî thë Hoa</v>
          </cell>
        </row>
        <row r="333">
          <cell r="B333" t="str">
            <v>Nhaì Cáúp 4</v>
          </cell>
          <cell r="D333">
            <v>30</v>
          </cell>
        </row>
        <row r="334">
          <cell r="B334" t="str">
            <v>Âáút åí</v>
          </cell>
          <cell r="D334">
            <v>30</v>
          </cell>
        </row>
        <row r="335">
          <cell r="B335" t="str">
            <v>Âáút væåìn</v>
          </cell>
          <cell r="D335">
            <v>40</v>
          </cell>
        </row>
        <row r="336">
          <cell r="B336" t="str">
            <v>Nguyãùn Tuï</v>
          </cell>
        </row>
        <row r="337">
          <cell r="B337" t="str">
            <v>Nhaì Cáúp 4</v>
          </cell>
          <cell r="D337">
            <v>24</v>
          </cell>
        </row>
        <row r="338">
          <cell r="B338" t="str">
            <v>Âáút åí</v>
          </cell>
          <cell r="D338">
            <v>24</v>
          </cell>
        </row>
        <row r="339">
          <cell r="B339" t="str">
            <v>Âáút væåìn</v>
          </cell>
          <cell r="D339">
            <v>120</v>
          </cell>
        </row>
        <row r="340">
          <cell r="B340" t="str">
            <v>Huyình Tuáún</v>
          </cell>
        </row>
        <row r="341">
          <cell r="B341" t="str">
            <v>Nhaì Cáúp 4</v>
          </cell>
          <cell r="D341">
            <v>40</v>
          </cell>
        </row>
        <row r="342">
          <cell r="B342" t="str">
            <v>Âáút åí</v>
          </cell>
          <cell r="D342">
            <v>40</v>
          </cell>
        </row>
        <row r="343">
          <cell r="B343" t="str">
            <v>Cháu Ngoüc Anh</v>
          </cell>
        </row>
        <row r="344">
          <cell r="B344" t="str">
            <v>Nhaì Cáúp 4</v>
          </cell>
          <cell r="D344">
            <v>48</v>
          </cell>
        </row>
        <row r="345">
          <cell r="B345" t="str">
            <v>Âáút åí</v>
          </cell>
          <cell r="D345">
            <v>48</v>
          </cell>
        </row>
        <row r="346">
          <cell r="B346" t="str">
            <v>Maî âáút</v>
          </cell>
          <cell r="D346">
            <v>4</v>
          </cell>
        </row>
        <row r="347">
          <cell r="B347" t="str">
            <v>Maî xáy</v>
          </cell>
          <cell r="D347">
            <v>3</v>
          </cell>
        </row>
        <row r="348">
          <cell r="B348" t="str">
            <v>Tæåìng raìo xáy</v>
          </cell>
          <cell r="D348">
            <v>7.5</v>
          </cell>
        </row>
        <row r="349">
          <cell r="B349" t="str">
            <v>Cháu Âçnh Khoa</v>
          </cell>
        </row>
        <row r="350">
          <cell r="B350" t="str">
            <v>Nhaì taûm</v>
          </cell>
          <cell r="D350">
            <v>3</v>
          </cell>
        </row>
        <row r="351">
          <cell r="B351" t="str">
            <v>Nhaì Cáúp 4</v>
          </cell>
          <cell r="D351">
            <v>30</v>
          </cell>
        </row>
        <row r="352">
          <cell r="B352" t="str">
            <v>Âáút åí</v>
          </cell>
          <cell r="D352">
            <v>33</v>
          </cell>
        </row>
        <row r="353">
          <cell r="B353" t="str">
            <v>Maî âáút</v>
          </cell>
          <cell r="D353">
            <v>1</v>
          </cell>
        </row>
        <row r="354">
          <cell r="B354" t="str">
            <v>Cháu Tuáún</v>
          </cell>
        </row>
        <row r="355">
          <cell r="B355" t="str">
            <v>Nhaì Cáúp 4</v>
          </cell>
          <cell r="D355">
            <v>48</v>
          </cell>
        </row>
        <row r="356">
          <cell r="B356" t="str">
            <v>Âáút åí</v>
          </cell>
          <cell r="D356">
            <v>48</v>
          </cell>
        </row>
        <row r="357">
          <cell r="B357" t="str">
            <v>Cáy àn quaí</v>
          </cell>
          <cell r="D357">
            <v>4</v>
          </cell>
        </row>
        <row r="358">
          <cell r="B358" t="str">
            <v>Âáút væåìn</v>
          </cell>
          <cell r="D358">
            <v>110</v>
          </cell>
        </row>
        <row r="359">
          <cell r="B359" t="str">
            <v>Maî âáút</v>
          </cell>
          <cell r="D359">
            <v>1</v>
          </cell>
        </row>
        <row r="360">
          <cell r="B360" t="str">
            <v>Nguyãùn Thiãöu</v>
          </cell>
        </row>
        <row r="361">
          <cell r="B361" t="str">
            <v>Nhaì Cáúp 4</v>
          </cell>
          <cell r="D361">
            <v>40</v>
          </cell>
        </row>
        <row r="362">
          <cell r="B362" t="str">
            <v>Âáút åí</v>
          </cell>
          <cell r="D362">
            <v>40</v>
          </cell>
        </row>
        <row r="363">
          <cell r="B363" t="str">
            <v>Cáy àn quaí</v>
          </cell>
          <cell r="D363">
            <v>7</v>
          </cell>
        </row>
        <row r="364">
          <cell r="B364" t="str">
            <v>Âáút væåìn</v>
          </cell>
          <cell r="D364">
            <v>150</v>
          </cell>
        </row>
        <row r="365">
          <cell r="B365" t="str">
            <v>Maî âáút</v>
          </cell>
          <cell r="D365">
            <v>1</v>
          </cell>
        </row>
        <row r="366">
          <cell r="B366" t="str">
            <v>Maî xáy</v>
          </cell>
          <cell r="D366">
            <v>1</v>
          </cell>
        </row>
        <row r="367">
          <cell r="B367" t="str">
            <v>Giãúng næåïc</v>
          </cell>
          <cell r="D367">
            <v>1</v>
          </cell>
        </row>
        <row r="368">
          <cell r="B368" t="str">
            <v>UBND khoïm 3 Phuï Lám</v>
          </cell>
        </row>
        <row r="369">
          <cell r="B369" t="str">
            <v>Nhaì Cáúp 4</v>
          </cell>
          <cell r="D369">
            <v>160</v>
          </cell>
        </row>
        <row r="370">
          <cell r="B370" t="str">
            <v>Âáút åí</v>
          </cell>
          <cell r="D370">
            <v>160</v>
          </cell>
        </row>
        <row r="371">
          <cell r="B371" t="str">
            <v>Cáy àn quaí</v>
          </cell>
          <cell r="D371">
            <v>6</v>
          </cell>
        </row>
        <row r="372">
          <cell r="B372" t="str">
            <v>Giãúng næåïc</v>
          </cell>
          <cell r="D372">
            <v>1</v>
          </cell>
        </row>
        <row r="373">
          <cell r="B373" t="str">
            <v>Mang Thë Thanh</v>
          </cell>
        </row>
        <row r="374">
          <cell r="B374" t="str">
            <v>Nhaì taûm</v>
          </cell>
          <cell r="D374">
            <v>32</v>
          </cell>
        </row>
        <row r="375">
          <cell r="B375" t="str">
            <v>Nhaì Cáúp 4</v>
          </cell>
          <cell r="D375">
            <v>40</v>
          </cell>
        </row>
        <row r="376">
          <cell r="B376" t="str">
            <v>Nhaì âuïc 2 táöng</v>
          </cell>
          <cell r="D376">
            <v>24</v>
          </cell>
        </row>
        <row r="377">
          <cell r="B377" t="str">
            <v>Âáút åí</v>
          </cell>
          <cell r="D377">
            <v>96</v>
          </cell>
        </row>
        <row r="378">
          <cell r="B378" t="str">
            <v>Traì Kim Anh</v>
          </cell>
        </row>
        <row r="379">
          <cell r="B379" t="str">
            <v>Nhaì Cáúp 4</v>
          </cell>
          <cell r="D379">
            <v>36</v>
          </cell>
        </row>
        <row r="380">
          <cell r="B380" t="str">
            <v>Âáút åí</v>
          </cell>
          <cell r="D380">
            <v>36</v>
          </cell>
        </row>
        <row r="381">
          <cell r="B381" t="str">
            <v>Giãúng næåïc</v>
          </cell>
          <cell r="D381">
            <v>1</v>
          </cell>
        </row>
        <row r="382">
          <cell r="B382" t="str">
            <v>Lã Traì Tän</v>
          </cell>
        </row>
        <row r="383">
          <cell r="B383" t="str">
            <v>Nhaì taûm</v>
          </cell>
          <cell r="D383">
            <v>9</v>
          </cell>
        </row>
        <row r="384">
          <cell r="B384" t="str">
            <v>Nhaì Cáúp 4</v>
          </cell>
          <cell r="D384">
            <v>40</v>
          </cell>
        </row>
        <row r="385">
          <cell r="B385" t="str">
            <v>Âáút åí</v>
          </cell>
          <cell r="D385">
            <v>49</v>
          </cell>
        </row>
        <row r="386">
          <cell r="B386" t="str">
            <v>Giãúng næåïc</v>
          </cell>
          <cell r="D386">
            <v>1</v>
          </cell>
        </row>
        <row r="387">
          <cell r="B387" t="str">
            <v>Tráön Thë Sæí</v>
          </cell>
        </row>
        <row r="388">
          <cell r="B388" t="str">
            <v>Nhaì Cáúp 4</v>
          </cell>
          <cell r="D388">
            <v>55</v>
          </cell>
        </row>
        <row r="389">
          <cell r="B389" t="str">
            <v>Âáút åí</v>
          </cell>
          <cell r="D389">
            <v>55</v>
          </cell>
        </row>
        <row r="390">
          <cell r="B390" t="str">
            <v>Triãöu Linh</v>
          </cell>
        </row>
        <row r="391">
          <cell r="B391" t="str">
            <v>Nhaì Cáúp 4</v>
          </cell>
          <cell r="D391">
            <v>44</v>
          </cell>
        </row>
        <row r="392">
          <cell r="B392" t="str">
            <v>Nhaì âuïc 2 táöng</v>
          </cell>
          <cell r="D392">
            <v>15</v>
          </cell>
        </row>
        <row r="393">
          <cell r="B393" t="str">
            <v>Âáút åí</v>
          </cell>
          <cell r="D393">
            <v>59</v>
          </cell>
        </row>
        <row r="394">
          <cell r="B394" t="str">
            <v>Giãúng næåïc</v>
          </cell>
          <cell r="D394">
            <v>1</v>
          </cell>
        </row>
        <row r="395">
          <cell r="B395" t="str">
            <v>Triãöu Ngoüc</v>
          </cell>
        </row>
        <row r="396">
          <cell r="B396" t="str">
            <v>Nhaì Cáúp 4</v>
          </cell>
          <cell r="D396">
            <v>24</v>
          </cell>
        </row>
        <row r="397">
          <cell r="B397" t="str">
            <v>Âáút åí</v>
          </cell>
          <cell r="D397">
            <v>24</v>
          </cell>
        </row>
        <row r="398">
          <cell r="B398" t="str">
            <v>Triãöu Cæåìng</v>
          </cell>
        </row>
        <row r="399">
          <cell r="B399" t="str">
            <v>Nhaì Cáúp 4</v>
          </cell>
          <cell r="D399">
            <v>20</v>
          </cell>
        </row>
        <row r="400">
          <cell r="B400" t="str">
            <v>Âáút åí</v>
          </cell>
          <cell r="D400">
            <v>20</v>
          </cell>
        </row>
        <row r="401">
          <cell r="B401" t="str">
            <v>Nguyãùn Vinh</v>
          </cell>
        </row>
        <row r="402">
          <cell r="B402" t="str">
            <v>Nhaì Cáúp 4</v>
          </cell>
          <cell r="D402">
            <v>24</v>
          </cell>
        </row>
        <row r="403">
          <cell r="B403" t="str">
            <v>Nhaì âuïc 2 táöng</v>
          </cell>
          <cell r="D403">
            <v>16</v>
          </cell>
        </row>
        <row r="404">
          <cell r="B404" t="str">
            <v>Âáút åí</v>
          </cell>
          <cell r="D404">
            <v>40</v>
          </cell>
        </row>
        <row r="405">
          <cell r="B405" t="str">
            <v>Nguyãùn Vàn Cæåìng</v>
          </cell>
        </row>
        <row r="406">
          <cell r="B406" t="str">
            <v>Nhaì Cáúp 4</v>
          </cell>
          <cell r="D406">
            <v>60</v>
          </cell>
        </row>
        <row r="407">
          <cell r="B407" t="str">
            <v>Âáút åí</v>
          </cell>
          <cell r="D407">
            <v>60</v>
          </cell>
        </row>
        <row r="408">
          <cell r="B408" t="str">
            <v>Tæåìng raìo xáy</v>
          </cell>
          <cell r="D408">
            <v>25</v>
          </cell>
        </row>
        <row r="409">
          <cell r="B409" t="str">
            <v>Tráön vàn Danh</v>
          </cell>
        </row>
        <row r="410">
          <cell r="B410" t="str">
            <v>Nhaì Cáúp 4</v>
          </cell>
          <cell r="D410">
            <v>38</v>
          </cell>
        </row>
        <row r="411">
          <cell r="B411" t="str">
            <v>Âáút åí</v>
          </cell>
          <cell r="D411">
            <v>38</v>
          </cell>
        </row>
        <row r="412">
          <cell r="B412" t="str">
            <v>Tæåìng raìo xáy</v>
          </cell>
          <cell r="D412">
            <v>15</v>
          </cell>
        </row>
        <row r="413">
          <cell r="B413" t="str">
            <v>Huyình Thë Bè</v>
          </cell>
        </row>
        <row r="414">
          <cell r="B414" t="str">
            <v>Nhaì taûm</v>
          </cell>
          <cell r="D414">
            <v>4</v>
          </cell>
        </row>
        <row r="415">
          <cell r="B415" t="str">
            <v>Nhaì Cáúp 4</v>
          </cell>
          <cell r="D415">
            <v>50</v>
          </cell>
        </row>
        <row r="416">
          <cell r="B416" t="str">
            <v>Âáút åí</v>
          </cell>
          <cell r="D416">
            <v>54</v>
          </cell>
        </row>
        <row r="417">
          <cell r="B417" t="str">
            <v>Giãúng næåïc</v>
          </cell>
          <cell r="D417">
            <v>1</v>
          </cell>
        </row>
        <row r="418">
          <cell r="B418" t="str">
            <v>Nguyãùn thë Ngoüc Oanh</v>
          </cell>
        </row>
        <row r="419">
          <cell r="B419" t="str">
            <v>Nhaì taûm</v>
          </cell>
          <cell r="D419">
            <v>30</v>
          </cell>
        </row>
        <row r="420">
          <cell r="B420" t="str">
            <v>Âáút åí</v>
          </cell>
          <cell r="D420">
            <v>30</v>
          </cell>
        </row>
        <row r="421">
          <cell r="B421" t="str">
            <v>Lã Vàn Toaïn</v>
          </cell>
        </row>
        <row r="422">
          <cell r="B422" t="str">
            <v>Nhaì taûm</v>
          </cell>
          <cell r="D422">
            <v>15</v>
          </cell>
        </row>
        <row r="423">
          <cell r="B423" t="str">
            <v>Nhaì Cáúp 4</v>
          </cell>
          <cell r="D423">
            <v>20</v>
          </cell>
        </row>
        <row r="424">
          <cell r="B424" t="str">
            <v>Âáút åí</v>
          </cell>
          <cell r="D424">
            <v>35</v>
          </cell>
        </row>
        <row r="425">
          <cell r="B425" t="str">
            <v>Giãúng næåïc</v>
          </cell>
          <cell r="D425">
            <v>1</v>
          </cell>
        </row>
        <row r="426">
          <cell r="B426" t="str">
            <v>Lã Vàn Häø</v>
          </cell>
        </row>
        <row r="427">
          <cell r="B427" t="str">
            <v>Nhaì taûm</v>
          </cell>
          <cell r="D427">
            <v>15</v>
          </cell>
        </row>
        <row r="428">
          <cell r="B428" t="str">
            <v>Nhaì Cáúp 4</v>
          </cell>
          <cell r="D428">
            <v>44</v>
          </cell>
        </row>
        <row r="429">
          <cell r="B429" t="str">
            <v>Âáút åí</v>
          </cell>
          <cell r="D429">
            <v>59</v>
          </cell>
        </row>
        <row r="430">
          <cell r="B430" t="str">
            <v>Giãúng næåïc</v>
          </cell>
          <cell r="D430">
            <v>1</v>
          </cell>
        </row>
        <row r="431">
          <cell r="B431" t="str">
            <v>Nguyãùn Thi Sæång</v>
          </cell>
        </row>
        <row r="432">
          <cell r="B432" t="str">
            <v>Nhaì taûm</v>
          </cell>
          <cell r="D432">
            <v>15</v>
          </cell>
        </row>
        <row r="433">
          <cell r="B433" t="str">
            <v>Nhaì Cáúp 4</v>
          </cell>
          <cell r="D433">
            <v>35</v>
          </cell>
        </row>
        <row r="434">
          <cell r="B434" t="str">
            <v>Âáút åí</v>
          </cell>
          <cell r="D434">
            <v>50</v>
          </cell>
        </row>
        <row r="435">
          <cell r="B435" t="str">
            <v>Nguyãùn Trán</v>
          </cell>
        </row>
        <row r="436">
          <cell r="B436" t="str">
            <v>Nhaì Cáúp 4</v>
          </cell>
          <cell r="D436">
            <v>35</v>
          </cell>
        </row>
        <row r="437">
          <cell r="B437" t="str">
            <v>Âáút åí</v>
          </cell>
          <cell r="D437">
            <v>35</v>
          </cell>
        </row>
        <row r="438">
          <cell r="B438" t="str">
            <v>Giãúng næåïc</v>
          </cell>
          <cell r="D438">
            <v>1</v>
          </cell>
        </row>
        <row r="439">
          <cell r="B439" t="str">
            <v>Truû âiãûn gäù</v>
          </cell>
          <cell r="D439">
            <v>1</v>
          </cell>
        </row>
        <row r="440">
          <cell r="B440" t="str">
            <v>Phaûm Phuï Quäúc</v>
          </cell>
        </row>
        <row r="441">
          <cell r="B441" t="str">
            <v>Nhaì Cáúp 4</v>
          </cell>
          <cell r="D441">
            <v>40</v>
          </cell>
        </row>
        <row r="442">
          <cell r="B442" t="str">
            <v>Âáút åí</v>
          </cell>
          <cell r="D442">
            <v>40</v>
          </cell>
        </row>
        <row r="443">
          <cell r="B443" t="str">
            <v>Âáút væåìn</v>
          </cell>
          <cell r="D443">
            <v>36</v>
          </cell>
        </row>
        <row r="444">
          <cell r="B444" t="str">
            <v>Giãúng næåïc</v>
          </cell>
          <cell r="D444">
            <v>1</v>
          </cell>
        </row>
        <row r="445">
          <cell r="B445" t="str">
            <v>Huyình Âæïc Täøng</v>
          </cell>
        </row>
        <row r="446">
          <cell r="B446" t="str">
            <v>Nhaì taûm</v>
          </cell>
          <cell r="D446">
            <v>24</v>
          </cell>
        </row>
        <row r="447">
          <cell r="B447" t="str">
            <v>Nhaì Cáúp 4</v>
          </cell>
          <cell r="D447">
            <v>20</v>
          </cell>
        </row>
        <row r="448">
          <cell r="B448" t="str">
            <v>Âáút åí</v>
          </cell>
          <cell r="D448">
            <v>44</v>
          </cell>
        </row>
        <row r="449">
          <cell r="B449" t="str">
            <v>Âáút væåìn</v>
          </cell>
          <cell r="D449">
            <v>50</v>
          </cell>
        </row>
        <row r="450">
          <cell r="B450" t="str">
            <v>Tæåìng raìo xáy</v>
          </cell>
          <cell r="D450">
            <v>15</v>
          </cell>
        </row>
        <row r="451">
          <cell r="B451" t="str">
            <v>Nguyãùn Thë Liãn</v>
          </cell>
        </row>
        <row r="452">
          <cell r="B452" t="str">
            <v>Nhaì Cáúp 4</v>
          </cell>
          <cell r="D452">
            <v>20</v>
          </cell>
        </row>
        <row r="453">
          <cell r="B453" t="str">
            <v>Âáút åí</v>
          </cell>
          <cell r="D453">
            <v>20</v>
          </cell>
        </row>
        <row r="454">
          <cell r="B454" t="str">
            <v>Cáy àn quaí</v>
          </cell>
          <cell r="D454">
            <v>7</v>
          </cell>
        </row>
        <row r="455">
          <cell r="B455" t="str">
            <v>Âáút væåìn</v>
          </cell>
          <cell r="D455">
            <v>80</v>
          </cell>
        </row>
        <row r="456">
          <cell r="B456" t="str">
            <v>Tæåìng raìo xáy</v>
          </cell>
          <cell r="D456">
            <v>11</v>
          </cell>
        </row>
        <row r="457">
          <cell r="B457" t="str">
            <v>Giãúng næåïc</v>
          </cell>
          <cell r="D457">
            <v>1</v>
          </cell>
        </row>
        <row r="458">
          <cell r="B458" t="str">
            <v>Nguyãùn Thë Hoa</v>
          </cell>
        </row>
        <row r="459">
          <cell r="B459" t="str">
            <v>Nhaì Cáúp 4</v>
          </cell>
          <cell r="D459">
            <v>60</v>
          </cell>
        </row>
        <row r="460">
          <cell r="B460" t="str">
            <v>Âáút åí</v>
          </cell>
          <cell r="D460">
            <v>60</v>
          </cell>
        </row>
        <row r="461">
          <cell r="B461" t="str">
            <v>Nguyãùn Thë Phi</v>
          </cell>
        </row>
        <row r="462">
          <cell r="B462" t="str">
            <v>Nhaì Cáúp 4</v>
          </cell>
          <cell r="D462">
            <v>56</v>
          </cell>
        </row>
        <row r="463">
          <cell r="B463" t="str">
            <v>Âáút åí</v>
          </cell>
          <cell r="D463">
            <v>56</v>
          </cell>
        </row>
        <row r="464">
          <cell r="B464" t="str">
            <v>Tæåìng raìo xáy</v>
          </cell>
          <cell r="D464">
            <v>20</v>
          </cell>
        </row>
        <row r="465">
          <cell r="B465" t="str">
            <v>Giãúng næåïc</v>
          </cell>
          <cell r="D465">
            <v>1</v>
          </cell>
        </row>
        <row r="466">
          <cell r="B466" t="str">
            <v>Nguyãùn Thë Häöng Dán</v>
          </cell>
        </row>
        <row r="467">
          <cell r="B467" t="str">
            <v>Nhaì Cáúp 4</v>
          </cell>
          <cell r="D467">
            <v>15</v>
          </cell>
        </row>
        <row r="468">
          <cell r="B468" t="str">
            <v>Âáút åí</v>
          </cell>
          <cell r="D468">
            <v>15</v>
          </cell>
        </row>
        <row r="469">
          <cell r="B469" t="str">
            <v>Âáút væåìn</v>
          </cell>
          <cell r="D469">
            <v>40</v>
          </cell>
        </row>
        <row r="470">
          <cell r="B470" t="str">
            <v>Giãúng næåïc</v>
          </cell>
          <cell r="D470">
            <v>1</v>
          </cell>
        </row>
        <row r="471">
          <cell r="B471" t="str">
            <v>Nguyãùn Âæïc Huìng</v>
          </cell>
        </row>
        <row r="472">
          <cell r="B472" t="str">
            <v>Nhaì taûm</v>
          </cell>
          <cell r="D472">
            <v>20</v>
          </cell>
        </row>
        <row r="473">
          <cell r="B473" t="str">
            <v>Nhaì Cáúp 4</v>
          </cell>
          <cell r="D473">
            <v>25</v>
          </cell>
        </row>
        <row r="474">
          <cell r="B474" t="str">
            <v>Âáút åí</v>
          </cell>
          <cell r="D474">
            <v>45</v>
          </cell>
        </row>
        <row r="475">
          <cell r="B475" t="str">
            <v>Cáy àn quaí</v>
          </cell>
          <cell r="D475">
            <v>9</v>
          </cell>
        </row>
        <row r="476">
          <cell r="B476" t="str">
            <v>Nguyãùn Thë Nháût</v>
          </cell>
        </row>
        <row r="477">
          <cell r="B477" t="str">
            <v>Nhaì Cáúp 4</v>
          </cell>
          <cell r="D477">
            <v>24</v>
          </cell>
        </row>
        <row r="478">
          <cell r="B478" t="str">
            <v>Âáút åí</v>
          </cell>
          <cell r="D478">
            <v>24</v>
          </cell>
        </row>
        <row r="479">
          <cell r="B479" t="str">
            <v>Cáy àn quaí</v>
          </cell>
          <cell r="D479">
            <v>5</v>
          </cell>
        </row>
        <row r="480">
          <cell r="B480" t="str">
            <v>Âáút væåìn</v>
          </cell>
          <cell r="D480">
            <v>45</v>
          </cell>
        </row>
        <row r="481">
          <cell r="B481" t="str">
            <v>Maî xáy</v>
          </cell>
          <cell r="D481">
            <v>6</v>
          </cell>
        </row>
        <row r="482">
          <cell r="B482" t="str">
            <v>Lã Låüi</v>
          </cell>
        </row>
        <row r="483">
          <cell r="B483" t="str">
            <v>nhaì taûm</v>
          </cell>
          <cell r="D483">
            <v>24</v>
          </cell>
        </row>
        <row r="484">
          <cell r="B484" t="str">
            <v>Âáút åí</v>
          </cell>
          <cell r="D484">
            <v>24</v>
          </cell>
        </row>
        <row r="485">
          <cell r="B485" t="str">
            <v>Cáy àn quaí</v>
          </cell>
          <cell r="D485">
            <v>3</v>
          </cell>
        </row>
        <row r="486">
          <cell r="B486" t="str">
            <v>Nguyãùn Thë Dàõt</v>
          </cell>
        </row>
        <row r="487">
          <cell r="B487" t="str">
            <v>nhaì taûm</v>
          </cell>
          <cell r="D487">
            <v>12</v>
          </cell>
        </row>
        <row r="488">
          <cell r="B488" t="str">
            <v>Nhaì Cáúp 4</v>
          </cell>
          <cell r="D488">
            <v>12</v>
          </cell>
        </row>
        <row r="489">
          <cell r="B489" t="str">
            <v>Âáút åí</v>
          </cell>
          <cell r="D489">
            <v>24</v>
          </cell>
        </row>
        <row r="490">
          <cell r="B490" t="str">
            <v>Cáy àn quaí</v>
          </cell>
          <cell r="D490">
            <v>4</v>
          </cell>
        </row>
        <row r="491">
          <cell r="B491" t="str">
            <v>Nguyãùn Làûng</v>
          </cell>
        </row>
        <row r="492">
          <cell r="B492" t="str">
            <v>Nhaì Cáúp 4</v>
          </cell>
          <cell r="D492">
            <v>64</v>
          </cell>
        </row>
        <row r="493">
          <cell r="B493" t="str">
            <v>Âáút åí</v>
          </cell>
          <cell r="D493">
            <v>64</v>
          </cell>
        </row>
        <row r="494">
          <cell r="B494" t="str">
            <v>Maî âáút</v>
          </cell>
          <cell r="D494">
            <v>3</v>
          </cell>
        </row>
        <row r="495">
          <cell r="B495" t="str">
            <v>Tráön Lä</v>
          </cell>
        </row>
        <row r="496">
          <cell r="B496" t="str">
            <v>nhaì taûm</v>
          </cell>
          <cell r="D496">
            <v>12</v>
          </cell>
        </row>
        <row r="497">
          <cell r="B497" t="str">
            <v>Âáút åí</v>
          </cell>
          <cell r="D497">
            <v>12</v>
          </cell>
        </row>
        <row r="498">
          <cell r="B498" t="str">
            <v>Âáút væåìn</v>
          </cell>
          <cell r="D498">
            <v>55</v>
          </cell>
        </row>
        <row r="499">
          <cell r="B499" t="str">
            <v>Phaûm Ngoüc Án</v>
          </cell>
        </row>
        <row r="500">
          <cell r="B500" t="str">
            <v>nhaì taûm</v>
          </cell>
          <cell r="D500">
            <v>24</v>
          </cell>
        </row>
        <row r="501">
          <cell r="B501" t="str">
            <v>Âáút åí</v>
          </cell>
          <cell r="D501">
            <v>24</v>
          </cell>
        </row>
        <row r="502">
          <cell r="B502" t="str">
            <v>Giãúng næåïc</v>
          </cell>
          <cell r="D502">
            <v>1</v>
          </cell>
        </row>
        <row r="503">
          <cell r="B503" t="str">
            <v>Nguyãùn Khaïnh</v>
          </cell>
        </row>
        <row r="504">
          <cell r="B504" t="str">
            <v>nhaì taûm</v>
          </cell>
          <cell r="D504">
            <v>24</v>
          </cell>
        </row>
        <row r="505">
          <cell r="B505" t="str">
            <v>Nhaì Cáúp 4</v>
          </cell>
          <cell r="D505">
            <v>12</v>
          </cell>
        </row>
        <row r="506">
          <cell r="B506" t="str">
            <v>Âáút åí</v>
          </cell>
          <cell r="D506">
            <v>36</v>
          </cell>
        </row>
        <row r="507">
          <cell r="B507" t="str">
            <v>Âáút væåìn</v>
          </cell>
          <cell r="D507">
            <v>40</v>
          </cell>
        </row>
        <row r="508">
          <cell r="B508" t="str">
            <v>Voî Thë Sám</v>
          </cell>
        </row>
        <row r="509">
          <cell r="B509" t="str">
            <v>Nhaì Cáúp 4</v>
          </cell>
          <cell r="D509">
            <v>40</v>
          </cell>
        </row>
        <row r="510">
          <cell r="B510" t="str">
            <v>Âáút åí</v>
          </cell>
          <cell r="D510">
            <v>40</v>
          </cell>
        </row>
        <row r="511">
          <cell r="B511" t="str">
            <v>Âáút væåìn</v>
          </cell>
          <cell r="D511">
            <v>50</v>
          </cell>
        </row>
        <row r="512">
          <cell r="B512" t="str">
            <v>Giãúng næåïc</v>
          </cell>
          <cell r="D512">
            <v>1</v>
          </cell>
        </row>
        <row r="513">
          <cell r="B513" t="str">
            <v>Huyình Thaûch</v>
          </cell>
        </row>
        <row r="514">
          <cell r="B514" t="str">
            <v>Nhaì Cáúp 4</v>
          </cell>
          <cell r="D514">
            <v>40</v>
          </cell>
        </row>
        <row r="515">
          <cell r="B515" t="str">
            <v>Âáút åí</v>
          </cell>
          <cell r="D515">
            <v>40</v>
          </cell>
        </row>
        <row r="516">
          <cell r="B516" t="str">
            <v>Lã Thë Âàûng</v>
          </cell>
        </row>
        <row r="517">
          <cell r="B517" t="str">
            <v>Nhaì taûm</v>
          </cell>
          <cell r="D517">
            <v>60</v>
          </cell>
        </row>
        <row r="518">
          <cell r="B518" t="str">
            <v>Âáút åí</v>
          </cell>
          <cell r="D518">
            <v>60</v>
          </cell>
        </row>
        <row r="519">
          <cell r="B519" t="str">
            <v>Häö Thë Miãön</v>
          </cell>
        </row>
        <row r="520">
          <cell r="B520" t="str">
            <v>Nhaì Cáúp 4</v>
          </cell>
          <cell r="D520">
            <v>27</v>
          </cell>
        </row>
        <row r="521">
          <cell r="B521" t="str">
            <v>Âáút åí</v>
          </cell>
          <cell r="D521">
            <v>27</v>
          </cell>
        </row>
        <row r="522">
          <cell r="B522" t="str">
            <v>Giãúng næåïc</v>
          </cell>
          <cell r="D522">
            <v>1</v>
          </cell>
        </row>
        <row r="523">
          <cell r="B523" t="str">
            <v>Häö Thë Næî</v>
          </cell>
        </row>
        <row r="524">
          <cell r="B524" t="str">
            <v>Nhaì taûm</v>
          </cell>
          <cell r="D524">
            <v>12</v>
          </cell>
        </row>
        <row r="525">
          <cell r="B525" t="str">
            <v>Âáút åí</v>
          </cell>
          <cell r="D525">
            <v>12</v>
          </cell>
        </row>
        <row r="526">
          <cell r="B526" t="str">
            <v>Tráön Chên</v>
          </cell>
        </row>
        <row r="527">
          <cell r="B527" t="str">
            <v>Âáút væåìn</v>
          </cell>
          <cell r="D527">
            <v>75</v>
          </cell>
        </row>
        <row r="528">
          <cell r="B528" t="str">
            <v>Âáút åí</v>
          </cell>
          <cell r="D528">
            <v>75</v>
          </cell>
        </row>
        <row r="529">
          <cell r="B529" t="str">
            <v>Tráön Laì</v>
          </cell>
        </row>
        <row r="530">
          <cell r="B530" t="str">
            <v>Nhaì Cáúp 4</v>
          </cell>
          <cell r="D530">
            <v>35</v>
          </cell>
        </row>
        <row r="531">
          <cell r="B531" t="str">
            <v>Âáút åí</v>
          </cell>
          <cell r="D531">
            <v>35</v>
          </cell>
        </row>
        <row r="532">
          <cell r="B532" t="str">
            <v>Tráön Phong</v>
          </cell>
        </row>
        <row r="533">
          <cell r="B533" t="str">
            <v>Nhaì Cáúp 4</v>
          </cell>
          <cell r="D533">
            <v>24</v>
          </cell>
        </row>
        <row r="534">
          <cell r="B534" t="str">
            <v>Âáút åí</v>
          </cell>
          <cell r="D534">
            <v>24</v>
          </cell>
        </row>
        <row r="535">
          <cell r="B535" t="str">
            <v>Giãúng næåïc</v>
          </cell>
          <cell r="D535">
            <v>1</v>
          </cell>
        </row>
        <row r="536">
          <cell r="B536" t="str">
            <v>Tráön Vàn Taïm</v>
          </cell>
        </row>
        <row r="537">
          <cell r="B537" t="str">
            <v>Nhaì Cáúp 4</v>
          </cell>
          <cell r="D537">
            <v>65</v>
          </cell>
        </row>
        <row r="538">
          <cell r="B538" t="str">
            <v>Âáút åí</v>
          </cell>
          <cell r="D538">
            <v>65</v>
          </cell>
        </row>
        <row r="539">
          <cell r="B539" t="str">
            <v>Âáút væåìn</v>
          </cell>
          <cell r="D539">
            <v>60</v>
          </cell>
        </row>
        <row r="540">
          <cell r="B540" t="str">
            <v>Maî xáy</v>
          </cell>
          <cell r="D540">
            <v>1</v>
          </cell>
        </row>
        <row r="541">
          <cell r="B541" t="str">
            <v>Giãúng næåïc</v>
          </cell>
          <cell r="D541">
            <v>1</v>
          </cell>
        </row>
        <row r="542">
          <cell r="B542" t="str">
            <v>Huyình Âæïc Thàng</v>
          </cell>
        </row>
        <row r="543">
          <cell r="B543" t="str">
            <v>Nhaì Cáúp 4</v>
          </cell>
          <cell r="D543">
            <v>50</v>
          </cell>
        </row>
        <row r="544">
          <cell r="B544" t="str">
            <v>Âáút åí</v>
          </cell>
          <cell r="D544">
            <v>50</v>
          </cell>
        </row>
        <row r="545">
          <cell r="B545" t="str">
            <v>Tæåìng raìo xáy</v>
          </cell>
          <cell r="D545">
            <v>18</v>
          </cell>
        </row>
        <row r="546">
          <cell r="B546" t="str">
            <v>Giãúng næåïc</v>
          </cell>
          <cell r="D546">
            <v>1</v>
          </cell>
        </row>
        <row r="547">
          <cell r="B547" t="str">
            <v>Tráön Lyï</v>
          </cell>
        </row>
        <row r="548">
          <cell r="B548" t="str">
            <v>Nhaì Cáúp 4</v>
          </cell>
          <cell r="D548">
            <v>48</v>
          </cell>
        </row>
        <row r="549">
          <cell r="B549" t="str">
            <v>Âáút åí</v>
          </cell>
          <cell r="D549">
            <v>48</v>
          </cell>
        </row>
        <row r="550">
          <cell r="B550" t="str">
            <v>Maî xáy</v>
          </cell>
          <cell r="D550">
            <v>1</v>
          </cell>
        </row>
        <row r="551">
          <cell r="B551" t="str">
            <v>Tráön Toaìn</v>
          </cell>
        </row>
        <row r="552">
          <cell r="B552" t="str">
            <v>Nhaì Cáúp 4</v>
          </cell>
          <cell r="D552">
            <v>24</v>
          </cell>
        </row>
        <row r="553">
          <cell r="B553" t="str">
            <v>Âáút åí</v>
          </cell>
          <cell r="D553">
            <v>24</v>
          </cell>
        </row>
        <row r="554">
          <cell r="B554" t="str">
            <v>Âoaìn Træång</v>
          </cell>
        </row>
        <row r="555">
          <cell r="B555" t="str">
            <v>Nhaì Cáúp 4</v>
          </cell>
          <cell r="D555">
            <v>18</v>
          </cell>
        </row>
        <row r="556">
          <cell r="B556" t="str">
            <v>Âáút åí</v>
          </cell>
          <cell r="D556">
            <v>18</v>
          </cell>
        </row>
        <row r="557">
          <cell r="B557" t="str">
            <v>Ruäüng luïa HTX</v>
          </cell>
          <cell r="D557">
            <v>68544.320000000007</v>
          </cell>
        </row>
        <row r="558">
          <cell r="B558" t="str">
            <v>A</v>
          </cell>
        </row>
        <row r="559">
          <cell r="B559" t="str">
            <v>Tre</v>
          </cell>
          <cell r="D559">
            <v>250</v>
          </cell>
        </row>
      </sheetData>
      <sheetData sheetId="1"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A</v>
          </cell>
        </row>
        <row r="20">
          <cell r="B20" t="str">
            <v>Nhaì Cáúp 4</v>
          </cell>
          <cell r="D20">
            <v>253</v>
          </cell>
        </row>
        <row r="21">
          <cell r="B21" t="str">
            <v>Âáút åí</v>
          </cell>
          <cell r="D21">
            <v>253</v>
          </cell>
        </row>
        <row r="22">
          <cell r="B22" t="str">
            <v>Nguyãùn An</v>
          </cell>
        </row>
        <row r="23">
          <cell r="B23" t="str">
            <v>Nhaì Cáúp 4</v>
          </cell>
          <cell r="D23">
            <v>66</v>
          </cell>
        </row>
        <row r="24">
          <cell r="B24" t="str">
            <v>Âáút åí</v>
          </cell>
          <cell r="D24">
            <v>66</v>
          </cell>
        </row>
        <row r="25">
          <cell r="B25" t="str">
            <v>Maî âáút</v>
          </cell>
          <cell r="D25">
            <v>3</v>
          </cell>
        </row>
        <row r="26">
          <cell r="B26" t="str">
            <v>Maî xáy</v>
          </cell>
          <cell r="D26">
            <v>1</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Nguyãùn Vàn Saïng</v>
          </cell>
        </row>
        <row r="35">
          <cell r="B35" t="str">
            <v>Nhaì Cáúp 4</v>
          </cell>
          <cell r="D35">
            <v>20</v>
          </cell>
        </row>
        <row r="36">
          <cell r="B36" t="str">
            <v>Âáút åí</v>
          </cell>
          <cell r="D36">
            <v>20</v>
          </cell>
        </row>
        <row r="37">
          <cell r="B37" t="str">
            <v>Âáút væåìn</v>
          </cell>
          <cell r="D37">
            <v>120</v>
          </cell>
        </row>
        <row r="38">
          <cell r="B38" t="str">
            <v>Giãúng næåïc</v>
          </cell>
          <cell r="D38">
            <v>1</v>
          </cell>
        </row>
        <row r="39">
          <cell r="B39" t="str">
            <v>Chaì Tuìng</v>
          </cell>
        </row>
        <row r="40">
          <cell r="B40" t="str">
            <v>Nhaì Cáúp 4</v>
          </cell>
          <cell r="D40">
            <v>45</v>
          </cell>
        </row>
        <row r="41">
          <cell r="B41" t="str">
            <v>Âáút åí</v>
          </cell>
          <cell r="D41">
            <v>45</v>
          </cell>
        </row>
        <row r="42">
          <cell r="B42" t="str">
            <v>Maî âáút</v>
          </cell>
          <cell r="D42">
            <v>6</v>
          </cell>
        </row>
        <row r="43">
          <cell r="B43" t="str">
            <v>Maî xáy</v>
          </cell>
          <cell r="D43">
            <v>1</v>
          </cell>
        </row>
        <row r="44">
          <cell r="B44" t="str">
            <v>Loì gaûo HTX(Äng Thán)</v>
          </cell>
        </row>
        <row r="45">
          <cell r="B45" t="str">
            <v>Nhaì taûm</v>
          </cell>
          <cell r="D45">
            <v>442</v>
          </cell>
        </row>
        <row r="46">
          <cell r="B46" t="str">
            <v>Âáút åí</v>
          </cell>
          <cell r="D46">
            <v>442</v>
          </cell>
        </row>
        <row r="47">
          <cell r="B47" t="str">
            <v>Nguyãùn Soíi</v>
          </cell>
        </row>
        <row r="48">
          <cell r="B48" t="str">
            <v>Nhaì taûm</v>
          </cell>
          <cell r="D48">
            <v>36.200000000000003</v>
          </cell>
        </row>
        <row r="49">
          <cell r="B49" t="str">
            <v>Âáút åí</v>
          </cell>
          <cell r="D49">
            <v>36.200000000000003</v>
          </cell>
        </row>
        <row r="50">
          <cell r="B50" t="str">
            <v>Âáút væåìn</v>
          </cell>
          <cell r="D50">
            <v>17.600000000000001</v>
          </cell>
        </row>
        <row r="51">
          <cell r="B51" t="str">
            <v xml:space="preserve">Nguyãùn Thu </v>
          </cell>
        </row>
        <row r="52">
          <cell r="B52" t="str">
            <v>Nhaì taûm</v>
          </cell>
          <cell r="D52">
            <v>10.75</v>
          </cell>
        </row>
        <row r="53">
          <cell r="B53" t="str">
            <v>Nhaì Cáúp 4</v>
          </cell>
          <cell r="D53">
            <v>20.43</v>
          </cell>
        </row>
        <row r="54">
          <cell r="B54" t="str">
            <v>Âáút åí</v>
          </cell>
          <cell r="D54">
            <v>62.68</v>
          </cell>
        </row>
        <row r="55">
          <cell r="B55" t="str">
            <v>Âáút væåìn</v>
          </cell>
          <cell r="D55">
            <v>37.5</v>
          </cell>
        </row>
        <row r="56">
          <cell r="B56" t="str">
            <v>Hiãn taûm</v>
          </cell>
          <cell r="D56">
            <v>31.5</v>
          </cell>
        </row>
        <row r="57">
          <cell r="B57" t="str">
            <v>Huyình Minh Caính</v>
          </cell>
        </row>
        <row r="58">
          <cell r="B58" t="str">
            <v>Nhaì Cáúp 4</v>
          </cell>
          <cell r="D58">
            <v>24</v>
          </cell>
        </row>
        <row r="59">
          <cell r="B59" t="str">
            <v>Âáút åí</v>
          </cell>
          <cell r="D59">
            <v>24</v>
          </cell>
        </row>
        <row r="60">
          <cell r="B60" t="str">
            <v>Âáút væåìn</v>
          </cell>
          <cell r="D60">
            <v>12.6</v>
          </cell>
        </row>
        <row r="61">
          <cell r="B61" t="str">
            <v>Âàûng thë Mai</v>
          </cell>
        </row>
        <row r="62">
          <cell r="B62" t="str">
            <v>Nhaì taûm</v>
          </cell>
          <cell r="D62">
            <v>4</v>
          </cell>
        </row>
        <row r="63">
          <cell r="B63" t="str">
            <v>Nhaì Cáúp 4</v>
          </cell>
          <cell r="D63">
            <v>23.76</v>
          </cell>
        </row>
        <row r="64">
          <cell r="B64" t="str">
            <v>Âáút åí</v>
          </cell>
          <cell r="D64">
            <v>27.76</v>
          </cell>
        </row>
        <row r="65">
          <cell r="B65" t="str">
            <v>Cáy àn quaí</v>
          </cell>
          <cell r="D65">
            <v>3</v>
          </cell>
        </row>
        <row r="66">
          <cell r="B66" t="str">
            <v>Âáút væåìn</v>
          </cell>
          <cell r="D66">
            <v>225</v>
          </cell>
        </row>
        <row r="67">
          <cell r="B67" t="str">
            <v>Cáy láúy gäù (baûch âaìn)</v>
          </cell>
          <cell r="D67">
            <v>4</v>
          </cell>
        </row>
        <row r="68">
          <cell r="B68" t="str">
            <v>Nguyãùn Âçnh Læûc</v>
          </cell>
        </row>
        <row r="69">
          <cell r="B69" t="str">
            <v>Nhaì Cáúp 4</v>
          </cell>
          <cell r="D69">
            <v>12</v>
          </cell>
        </row>
        <row r="70">
          <cell r="B70" t="str">
            <v>Âáút åí</v>
          </cell>
          <cell r="D70">
            <v>12</v>
          </cell>
        </row>
        <row r="71">
          <cell r="B71" t="str">
            <v>Cáy àn quaí</v>
          </cell>
          <cell r="D71">
            <v>25</v>
          </cell>
        </row>
        <row r="72">
          <cell r="B72" t="str">
            <v>Âáút væåìn</v>
          </cell>
          <cell r="D72">
            <v>70</v>
          </cell>
        </row>
        <row r="73">
          <cell r="B73" t="str">
            <v>Cáy láúy gäù (baûch âaìn)</v>
          </cell>
          <cell r="D73">
            <v>4</v>
          </cell>
        </row>
        <row r="74">
          <cell r="B74" t="str">
            <v>Nguyãùn Quang</v>
          </cell>
        </row>
        <row r="75">
          <cell r="B75" t="str">
            <v>Nhaì taûm</v>
          </cell>
          <cell r="D75">
            <v>14.65</v>
          </cell>
        </row>
        <row r="76">
          <cell r="B76" t="str">
            <v>Âáút åí</v>
          </cell>
          <cell r="D76">
            <v>14.65</v>
          </cell>
        </row>
        <row r="77">
          <cell r="B77" t="str">
            <v>Cáy àn quaí</v>
          </cell>
          <cell r="D77">
            <v>16</v>
          </cell>
        </row>
        <row r="78">
          <cell r="B78" t="str">
            <v>Âáút væåìn</v>
          </cell>
          <cell r="D78">
            <v>289</v>
          </cell>
        </row>
        <row r="79">
          <cell r="B79" t="str">
            <v>Cáy láúy gäù (dæång liãùu)</v>
          </cell>
          <cell r="D79">
            <v>5</v>
          </cell>
        </row>
        <row r="80">
          <cell r="B80" t="str">
            <v>Moïng xáy</v>
          </cell>
          <cell r="D80">
            <v>6</v>
          </cell>
        </row>
        <row r="81">
          <cell r="B81" t="str">
            <v>Læång Hoan</v>
          </cell>
        </row>
        <row r="82">
          <cell r="B82" t="str">
            <v>Nhaì Cáúp 4</v>
          </cell>
          <cell r="D82">
            <v>70</v>
          </cell>
        </row>
        <row r="83">
          <cell r="B83" t="str">
            <v>Âáút åí</v>
          </cell>
          <cell r="D83">
            <v>70</v>
          </cell>
        </row>
        <row r="84">
          <cell r="B84" t="str">
            <v>Cáy àn quaí</v>
          </cell>
          <cell r="D84">
            <v>2</v>
          </cell>
        </row>
        <row r="85">
          <cell r="B85" t="str">
            <v>Tæåìng raìo xáy</v>
          </cell>
          <cell r="D85">
            <v>36</v>
          </cell>
        </row>
        <row r="86">
          <cell r="B86" t="str">
            <v>B</v>
          </cell>
        </row>
        <row r="87">
          <cell r="B87" t="str">
            <v>Nhaì Cáúp 4</v>
          </cell>
          <cell r="D87">
            <v>103</v>
          </cell>
        </row>
        <row r="88">
          <cell r="B88" t="str">
            <v>Âáút åí</v>
          </cell>
          <cell r="D88">
            <v>103</v>
          </cell>
        </row>
        <row r="89">
          <cell r="B89" t="str">
            <v>Âáút væåìn</v>
          </cell>
          <cell r="D89">
            <v>70.5</v>
          </cell>
        </row>
        <row r="90">
          <cell r="B90" t="str">
            <v>Tæåìng raìo xáy</v>
          </cell>
          <cell r="D90">
            <v>22</v>
          </cell>
        </row>
        <row r="91">
          <cell r="B91" t="str">
            <v>Phan Khaïnh Tuáún</v>
          </cell>
        </row>
        <row r="92">
          <cell r="B92" t="str">
            <v>Nhaì taûm</v>
          </cell>
          <cell r="D92">
            <v>14</v>
          </cell>
        </row>
        <row r="93">
          <cell r="B93" t="str">
            <v>Nhaì Cáúp 4</v>
          </cell>
          <cell r="D93">
            <v>36.799999999999997</v>
          </cell>
        </row>
        <row r="94">
          <cell r="B94" t="str">
            <v>Âáút åí</v>
          </cell>
          <cell r="D94">
            <v>50.8</v>
          </cell>
        </row>
        <row r="95">
          <cell r="B95" t="str">
            <v>Âáút væåìn</v>
          </cell>
          <cell r="D95">
            <v>81.900000000000006</v>
          </cell>
        </row>
        <row r="96">
          <cell r="B96" t="str">
            <v>Giãúng næåïc</v>
          </cell>
          <cell r="D96">
            <v>1</v>
          </cell>
        </row>
        <row r="97">
          <cell r="B97" t="str">
            <v>Nguyãùn Vàn Tuáún</v>
          </cell>
        </row>
        <row r="98">
          <cell r="B98" t="str">
            <v>Nhaì taûm</v>
          </cell>
          <cell r="D98">
            <v>15</v>
          </cell>
        </row>
        <row r="99">
          <cell r="B99" t="str">
            <v>Nhaì Cáúp 4</v>
          </cell>
          <cell r="D99">
            <v>27.7</v>
          </cell>
        </row>
        <row r="100">
          <cell r="B100" t="str">
            <v>Nhaì âuïc 2 táöng</v>
          </cell>
          <cell r="D100">
            <v>66</v>
          </cell>
        </row>
        <row r="101">
          <cell r="B101" t="str">
            <v>Âáút åí</v>
          </cell>
          <cell r="D101">
            <v>108.7</v>
          </cell>
        </row>
        <row r="102">
          <cell r="B102" t="str">
            <v>Cáy àn quaí</v>
          </cell>
          <cell r="D102">
            <v>7</v>
          </cell>
        </row>
        <row r="103">
          <cell r="B103" t="str">
            <v>Âáút væåìn</v>
          </cell>
          <cell r="D103">
            <v>148</v>
          </cell>
        </row>
        <row r="104">
          <cell r="B104" t="str">
            <v>Lã Thë Kim Ngoüc</v>
          </cell>
        </row>
        <row r="105">
          <cell r="B105" t="str">
            <v>Nhaì Cáúp 4</v>
          </cell>
          <cell r="D105">
            <v>40.5</v>
          </cell>
        </row>
        <row r="106">
          <cell r="B106" t="str">
            <v>Âáút åí</v>
          </cell>
          <cell r="D106">
            <v>40.5</v>
          </cell>
        </row>
        <row r="107">
          <cell r="B107" t="str">
            <v>Læång Thë Thanh</v>
          </cell>
        </row>
        <row r="108">
          <cell r="B108" t="str">
            <v>Nhaì taûm</v>
          </cell>
          <cell r="D108">
            <v>11</v>
          </cell>
        </row>
        <row r="109">
          <cell r="B109" t="str">
            <v>Nhaì Cáúp 4</v>
          </cell>
          <cell r="D109">
            <v>30.72</v>
          </cell>
        </row>
        <row r="110">
          <cell r="B110" t="str">
            <v>Âáút åí</v>
          </cell>
          <cell r="D110">
            <v>41.72</v>
          </cell>
        </row>
        <row r="111">
          <cell r="B111" t="str">
            <v>Giãúng næåïc</v>
          </cell>
          <cell r="D111">
            <v>1</v>
          </cell>
        </row>
        <row r="112">
          <cell r="B112" t="str">
            <v>Nguyãùn Sang</v>
          </cell>
        </row>
        <row r="113">
          <cell r="B113" t="str">
            <v>Nhaì taûm</v>
          </cell>
          <cell r="D113">
            <v>9.52</v>
          </cell>
        </row>
        <row r="114">
          <cell r="B114" t="str">
            <v>Nhaì Cáúp 4</v>
          </cell>
          <cell r="D114">
            <v>15.2</v>
          </cell>
        </row>
        <row r="115">
          <cell r="B115" t="str">
            <v>Âáút åí</v>
          </cell>
          <cell r="D115">
            <v>24.72</v>
          </cell>
        </row>
        <row r="116">
          <cell r="B116" t="str">
            <v>Âáút væåìn</v>
          </cell>
          <cell r="D116">
            <v>70</v>
          </cell>
        </row>
        <row r="117">
          <cell r="B117" t="str">
            <v>Dæång thãú Huìng</v>
          </cell>
        </row>
        <row r="118">
          <cell r="B118" t="str">
            <v>Nhaì taûm</v>
          </cell>
          <cell r="D118">
            <v>15</v>
          </cell>
        </row>
        <row r="119">
          <cell r="B119" t="str">
            <v>Nhaì Cáúp 4</v>
          </cell>
          <cell r="D119">
            <v>32.5</v>
          </cell>
        </row>
        <row r="120">
          <cell r="B120" t="str">
            <v>Âáút åí</v>
          </cell>
          <cell r="D120">
            <v>47.5</v>
          </cell>
        </row>
        <row r="121">
          <cell r="B121" t="str">
            <v>Âáút væåìn</v>
          </cell>
          <cell r="D121">
            <v>80</v>
          </cell>
        </row>
        <row r="122">
          <cell r="B122" t="str">
            <v>Nguyãùn Âçnh Thoü</v>
          </cell>
        </row>
        <row r="123">
          <cell r="B123" t="str">
            <v>Nhaì taûm</v>
          </cell>
          <cell r="D123">
            <v>21.46</v>
          </cell>
        </row>
        <row r="124">
          <cell r="B124" t="str">
            <v>Nhaì Cáúp 4</v>
          </cell>
          <cell r="D124">
            <v>36</v>
          </cell>
        </row>
        <row r="125">
          <cell r="B125" t="str">
            <v>Âáút åí</v>
          </cell>
          <cell r="D125">
            <v>57.46</v>
          </cell>
        </row>
        <row r="126">
          <cell r="B126" t="str">
            <v>Phaûm Thë Hæång</v>
          </cell>
        </row>
        <row r="127">
          <cell r="B127" t="str">
            <v>Nhaì taûm</v>
          </cell>
          <cell r="D127">
            <v>15</v>
          </cell>
        </row>
        <row r="128">
          <cell r="B128" t="str">
            <v>Nhaì Cáúp 4</v>
          </cell>
          <cell r="D128">
            <v>24</v>
          </cell>
        </row>
        <row r="129">
          <cell r="B129" t="str">
            <v>Âáút åí</v>
          </cell>
          <cell r="D129">
            <v>39</v>
          </cell>
        </row>
        <row r="130">
          <cell r="B130" t="str">
            <v>A</v>
          </cell>
        </row>
        <row r="131">
          <cell r="B131" t="str">
            <v>Nhaì Cáúp 4</v>
          </cell>
          <cell r="D131">
            <v>367</v>
          </cell>
        </row>
        <row r="132">
          <cell r="B132" t="str">
            <v>Nhaì taûm</v>
          </cell>
          <cell r="D132">
            <v>9</v>
          </cell>
        </row>
        <row r="133">
          <cell r="B133" t="str">
            <v>Âáút åí</v>
          </cell>
          <cell r="D133">
            <v>376</v>
          </cell>
        </row>
        <row r="134">
          <cell r="B134" t="str">
            <v>Cáy àn quaí</v>
          </cell>
          <cell r="D134">
            <v>5</v>
          </cell>
        </row>
        <row r="135">
          <cell r="B135" t="str">
            <v>Âáút væåìn</v>
          </cell>
          <cell r="D135">
            <v>110</v>
          </cell>
        </row>
        <row r="136">
          <cell r="B136" t="str">
            <v>Giãúng næåïc</v>
          </cell>
          <cell r="D136">
            <v>2</v>
          </cell>
        </row>
        <row r="137">
          <cell r="B137" t="str">
            <v>Tre</v>
          </cell>
          <cell r="D137">
            <v>650</v>
          </cell>
        </row>
        <row r="138">
          <cell r="B138" t="str">
            <v>Maî âáút</v>
          </cell>
          <cell r="D138">
            <v>15</v>
          </cell>
        </row>
        <row r="139">
          <cell r="B139" t="str">
            <v>Maî xáy</v>
          </cell>
          <cell r="D139">
            <v>4</v>
          </cell>
        </row>
        <row r="140">
          <cell r="B140" t="str">
            <v>Cáy láúy gäù (baûch âaìn)</v>
          </cell>
          <cell r="D140">
            <v>18</v>
          </cell>
        </row>
        <row r="141">
          <cell r="B141" t="str">
            <v>Ruäüng luïa HTX</v>
          </cell>
          <cell r="D141">
            <v>66860</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HLan"/>
      <sheetName val="dtctke1-chon"/>
      <sheetName val="dbu_NCT"/>
      <sheetName val="TH-NCT"/>
      <sheetName val="dbu-NCT"/>
      <sheetName val="THke1"/>
      <sheetName val="dtctke2"/>
      <sheetName val="thke2"/>
      <sheetName val="dtctCong"/>
      <sheetName val="THcong"/>
      <sheetName val="kstkC-ke-1"/>
      <sheetName val="KSTKc-ke-2"/>
      <sheetName val="kstk-cong"/>
      <sheetName val="KSTK-ke1"/>
      <sheetName val="KSTK-ke2"/>
      <sheetName val="TD"/>
      <sheetName val="TN"/>
      <sheetName val="th_ngh_ddd"/>
      <sheetName val="KStk-TDT"/>
      <sheetName val="TH-TDT"/>
      <sheetName val="dtct-CRR"/>
      <sheetName val="TH-CRR"/>
    </sheetNames>
    <sheetDataSet>
      <sheetData sheetId="0"/>
      <sheetData sheetId="1"/>
      <sheetData sheetId="2" refreshError="1">
        <row r="11">
          <cell r="C11" t="str">
            <v>V÷a bª t«ng M150 ®¸ 1x2</v>
          </cell>
        </row>
        <row r="12">
          <cell r="C12" t="str">
            <v>Xim¨ng</v>
          </cell>
        </row>
        <row r="13">
          <cell r="C13" t="str">
            <v>C¸t vµng</v>
          </cell>
        </row>
        <row r="14">
          <cell r="C14" t="str">
            <v>§¸ d¨m 1x2</v>
          </cell>
        </row>
        <row r="15">
          <cell r="C15" t="str">
            <v>N­íc</v>
          </cell>
        </row>
        <row r="16">
          <cell r="C16" t="str">
            <v>V÷a bª t«ng M150 ®¸ 4x6</v>
          </cell>
        </row>
        <row r="17">
          <cell r="C17" t="str">
            <v>Xim¨ng</v>
          </cell>
        </row>
        <row r="18">
          <cell r="C18" t="str">
            <v>C¸t vµng</v>
          </cell>
        </row>
        <row r="19">
          <cell r="C19" t="str">
            <v>§¸ d¨m 4x6</v>
          </cell>
        </row>
        <row r="20">
          <cell r="C20" t="str">
            <v>N­íc</v>
          </cell>
        </row>
        <row r="21">
          <cell r="C21" t="str">
            <v>V÷a bª t«ng M250</v>
          </cell>
        </row>
        <row r="22">
          <cell r="C22" t="str">
            <v>Xim¨ng</v>
          </cell>
        </row>
        <row r="23">
          <cell r="C23" t="str">
            <v>C¸t vµng</v>
          </cell>
        </row>
        <row r="24">
          <cell r="C24" t="str">
            <v>§¸ d¨m 1x2</v>
          </cell>
        </row>
        <row r="25">
          <cell r="C25" t="str">
            <v>N­íc</v>
          </cell>
        </row>
        <row r="26">
          <cell r="C26" t="str">
            <v>V÷a bª t«ng M200</v>
          </cell>
        </row>
        <row r="27">
          <cell r="C27" t="str">
            <v>Xim¨ng</v>
          </cell>
        </row>
        <row r="28">
          <cell r="C28" t="str">
            <v>C¸t vµng</v>
          </cell>
        </row>
        <row r="29">
          <cell r="C29" t="str">
            <v>§¸ d¨m 1x2</v>
          </cell>
        </row>
        <row r="30">
          <cell r="C30" t="str">
            <v>N­íc</v>
          </cell>
        </row>
        <row r="31">
          <cell r="C31" t="str">
            <v>BT t­êng ch¾n M200</v>
          </cell>
        </row>
        <row r="32">
          <cell r="C32" t="str">
            <v xml:space="preserve">V÷a </v>
          </cell>
        </row>
        <row r="33">
          <cell r="C33" t="str">
            <v>§inh</v>
          </cell>
        </row>
        <row r="34">
          <cell r="C34" t="str">
            <v>Gç v¸n</v>
          </cell>
        </row>
        <row r="35">
          <cell r="C35" t="str">
            <v xml:space="preserve">§inh ®Üa </v>
          </cell>
        </row>
        <row r="36">
          <cell r="C36" t="str">
            <v>VËt liÖu kh¸c</v>
          </cell>
        </row>
        <row r="37">
          <cell r="C37" t="str">
            <v>Nh©n c«ng bËc 3,5/7</v>
          </cell>
        </row>
        <row r="38">
          <cell r="C38" t="str">
            <v>M¸y trén 250l</v>
          </cell>
        </row>
        <row r="39">
          <cell r="C39" t="str">
            <v>M¸y ®Çm dïi 1,5KW</v>
          </cell>
        </row>
        <row r="40">
          <cell r="C40" t="str">
            <v>§¾p c¸t</v>
          </cell>
        </row>
        <row r="41">
          <cell r="C41" t="str">
            <v xml:space="preserve">C¸t  </v>
          </cell>
        </row>
        <row r="42">
          <cell r="C42" t="str">
            <v>§Çm b¸nh lèp 25T</v>
          </cell>
        </row>
        <row r="43">
          <cell r="C43" t="str">
            <v>¤t« t­íi n­íc 5m3</v>
          </cell>
        </row>
        <row r="44">
          <cell r="C44" t="str">
            <v>M¸y ñi 110cv</v>
          </cell>
        </row>
        <row r="45">
          <cell r="C45" t="str">
            <v>Nh©n c«ng bËc 3,5/7</v>
          </cell>
        </row>
        <row r="46">
          <cell r="C46" t="str">
            <v>BT s­ên ngang, däc M250</v>
          </cell>
        </row>
        <row r="47">
          <cell r="C47" t="str">
            <v>V÷a M250</v>
          </cell>
        </row>
        <row r="48">
          <cell r="C48" t="str">
            <v>VËt liÖu kh¸c</v>
          </cell>
        </row>
        <row r="49">
          <cell r="C49" t="str">
            <v>Nh©n c«ng bËc 3,0/7</v>
          </cell>
        </row>
        <row r="50">
          <cell r="C50" t="str">
            <v>M¸y trén 250l</v>
          </cell>
        </row>
        <row r="51">
          <cell r="C51" t="str">
            <v>M¸y ®Çm dïi 1,5KW</v>
          </cell>
        </row>
        <row r="52">
          <cell r="C52" t="str">
            <v>ThÐp gi»ng F&lt;=10mm</v>
          </cell>
        </row>
        <row r="53">
          <cell r="C53" t="str">
            <v>ThÐp trßn d=8mm</v>
          </cell>
        </row>
        <row r="54">
          <cell r="C54" t="str">
            <v>D©y thÐp d=3mm</v>
          </cell>
        </row>
        <row r="55">
          <cell r="C55" t="str">
            <v>Nh©n c«ng bËc 3,5/7</v>
          </cell>
        </row>
        <row r="56">
          <cell r="C56" t="str">
            <v>M¸y c¾t uèn cèt thÐp</v>
          </cell>
        </row>
        <row r="57">
          <cell r="C57" t="str">
            <v>Lµm vµ th¶ rä ®¸ KT (2x1x0,5)m</v>
          </cell>
        </row>
        <row r="58">
          <cell r="C58" t="str">
            <v>D©y thÐp d=3mm</v>
          </cell>
        </row>
        <row r="59">
          <cell r="C59" t="str">
            <v xml:space="preserve">§¸ héc </v>
          </cell>
        </row>
        <row r="60">
          <cell r="C60" t="str">
            <v>Nh©n c«ng bËc 3,5/7</v>
          </cell>
        </row>
        <row r="61">
          <cell r="C61" t="str">
            <v>CÊp phèi ®¸ d¨m dµy 20cm</v>
          </cell>
        </row>
        <row r="62">
          <cell r="C62" t="str">
            <v>CÊp phèi ®¸ d¨m</v>
          </cell>
        </row>
        <row r="63">
          <cell r="C63" t="str">
            <v>Nh©n c«ng bËc 4,0/7</v>
          </cell>
        </row>
        <row r="64">
          <cell r="C64" t="str">
            <v>M¸y ñi 110cv</v>
          </cell>
        </row>
        <row r="65">
          <cell r="C65" t="str">
            <v>M¸y san 110cv</v>
          </cell>
        </row>
        <row r="66">
          <cell r="C66" t="str">
            <v>Lu rung 25T</v>
          </cell>
        </row>
        <row r="67">
          <cell r="C67" t="str">
            <v>Lu b¸nh lèp 16T</v>
          </cell>
        </row>
        <row r="68">
          <cell r="C68" t="str">
            <v>Lu 10T</v>
          </cell>
        </row>
        <row r="69">
          <cell r="C69" t="str">
            <v>¤t« t­íi n­íc 5m3</v>
          </cell>
        </row>
        <row r="70">
          <cell r="C70" t="str">
            <v>M¸y kh¸c</v>
          </cell>
        </row>
        <row r="71">
          <cell r="C71" t="str">
            <v>T­ãi nhùa dÝnh b¸m T/C 1kg/m2</v>
          </cell>
        </row>
        <row r="72">
          <cell r="C72" t="str">
            <v>Nhùa ®­êng</v>
          </cell>
        </row>
        <row r="73">
          <cell r="C73" t="str">
            <v>DÇu Mazut</v>
          </cell>
        </row>
        <row r="74">
          <cell r="C74" t="str">
            <v>Nh©n c«ng bËc 3,5/7</v>
          </cell>
        </row>
        <row r="75">
          <cell r="C75" t="str">
            <v>¤t« t­íi nhùa 7T</v>
          </cell>
        </row>
        <row r="76">
          <cell r="C76" t="str">
            <v>Lµm M§­êng ®¸ d¨m ®en dµy tb 46cm</v>
          </cell>
        </row>
        <row r="77">
          <cell r="C77" t="str">
            <v>§¸ d¨m ®en</v>
          </cell>
        </row>
        <row r="78">
          <cell r="C78" t="str">
            <v>Nh©n c«ng bËc 4,0/7</v>
          </cell>
        </row>
        <row r="79">
          <cell r="C79" t="str">
            <v>M¸y r¶i 20T/h</v>
          </cell>
        </row>
        <row r="80">
          <cell r="C80" t="str">
            <v>Lu 10T</v>
          </cell>
        </row>
        <row r="81">
          <cell r="C81" t="str">
            <v>Lu b¸nh lèp 16T</v>
          </cell>
        </row>
        <row r="82">
          <cell r="C82" t="str">
            <v>M¸y kh¸c</v>
          </cell>
        </row>
        <row r="83">
          <cell r="C83" t="str">
            <v>§µo ®Êt ®Ó ®¾p</v>
          </cell>
        </row>
        <row r="84">
          <cell r="C84" t="str">
            <v>M¸y ®µo &lt;=0,8m3</v>
          </cell>
        </row>
        <row r="85">
          <cell r="C85" t="str">
            <v>¤t« tù ®æ 7T</v>
          </cell>
        </row>
        <row r="86">
          <cell r="C86" t="str">
            <v>M¸y ñi 110cv</v>
          </cell>
        </row>
        <row r="87">
          <cell r="C87" t="str">
            <v>Nh©n c«ng bËc 3,0/7</v>
          </cell>
        </row>
        <row r="88">
          <cell r="C88" t="str">
            <v>§¾p ®Êt K=0,95</v>
          </cell>
        </row>
        <row r="89">
          <cell r="C89" t="str">
            <v>M¸y ®Çm tay 80kg</v>
          </cell>
        </row>
        <row r="90">
          <cell r="C90" t="str">
            <v>M¸y ñi 110cv</v>
          </cell>
        </row>
        <row r="91">
          <cell r="C91" t="str">
            <v>VËn chuyÓn ®Êt ®Ó ®¾p  L=30Km</v>
          </cell>
        </row>
        <row r="92">
          <cell r="C92" t="str">
            <v>¤t« tù ®æ 7T</v>
          </cell>
        </row>
        <row r="93">
          <cell r="C93" t="str">
            <v>§µo ®Êt cÊp 3</v>
          </cell>
        </row>
        <row r="94">
          <cell r="C94" t="str">
            <v>Nh©n c«ng bËc 3,0/7</v>
          </cell>
        </row>
        <row r="95">
          <cell r="C95" t="str">
            <v xml:space="preserve">§µo ®Êt </v>
          </cell>
        </row>
        <row r="96">
          <cell r="C96" t="str">
            <v>Nh©n c«ng bËc 2,7/7</v>
          </cell>
        </row>
        <row r="97">
          <cell r="C97" t="str">
            <v>VËn chuyÓn ®Êt ®æ ®i L=10Km</v>
          </cell>
        </row>
        <row r="98">
          <cell r="C98" t="str">
            <v>¤t« tù ®æ 7T</v>
          </cell>
        </row>
        <row r="99">
          <cell r="C99" t="str">
            <v>§¸ héc gia cè M100</v>
          </cell>
        </row>
        <row r="100">
          <cell r="C100" t="str">
            <v xml:space="preserve">§¸ héc </v>
          </cell>
        </row>
        <row r="101">
          <cell r="C101" t="str">
            <v>§¸ d¨m 4x6</v>
          </cell>
        </row>
        <row r="102">
          <cell r="C102" t="str">
            <v>V÷a xim¨ng M100</v>
          </cell>
        </row>
        <row r="103">
          <cell r="C103" t="str">
            <v>Nh©n c«ng bËc 3,5/7</v>
          </cell>
        </row>
        <row r="104">
          <cell r="C104" t="str">
            <v xml:space="preserve">§¸ héc x©y ranh tho¸t n­íc v÷a M100 </v>
          </cell>
        </row>
        <row r="105">
          <cell r="C105" t="str">
            <v xml:space="preserve">§¸ héc </v>
          </cell>
        </row>
        <row r="106">
          <cell r="C106" t="str">
            <v>§¸ d¨m 4x6</v>
          </cell>
        </row>
        <row r="107">
          <cell r="C107" t="str">
            <v>§inh</v>
          </cell>
        </row>
        <row r="108">
          <cell r="C108" t="str">
            <v>Gç v¸n</v>
          </cell>
        </row>
        <row r="109">
          <cell r="C109" t="str">
            <v xml:space="preserve">§inh ®Üa </v>
          </cell>
        </row>
        <row r="110">
          <cell r="C110" t="str">
            <v>V÷a xim¨ng M100</v>
          </cell>
        </row>
        <row r="111">
          <cell r="C111" t="str">
            <v>Nh©n c«ng bËc 3,5/7</v>
          </cell>
        </row>
        <row r="112">
          <cell r="C112" t="str">
            <v>phÇn tho¸t n­íc</v>
          </cell>
        </row>
        <row r="113">
          <cell r="C113" t="str">
            <v>Bª t«ng ®èt cèng M200 ®¸ 1x2</v>
          </cell>
        </row>
        <row r="114">
          <cell r="C114" t="str">
            <v>V÷a BT M200 ®¸ 1x2</v>
          </cell>
        </row>
        <row r="115">
          <cell r="C115" t="str">
            <v>VËt liÖu kh¸c</v>
          </cell>
        </row>
        <row r="116">
          <cell r="C116" t="str">
            <v>Nh©n c«ng bËc 3,5/7</v>
          </cell>
        </row>
        <row r="117">
          <cell r="C117" t="str">
            <v>M¸y trén 250l</v>
          </cell>
        </row>
        <row r="118">
          <cell r="C118" t="str">
            <v>M¸y kh¸c</v>
          </cell>
        </row>
        <row r="119">
          <cell r="C119" t="str">
            <v>Cèt thÐp ®èt cèng F=6mm</v>
          </cell>
        </row>
        <row r="120">
          <cell r="C120" t="str">
            <v>ThÐp trßn d=6mm</v>
          </cell>
        </row>
        <row r="121">
          <cell r="C121" t="str">
            <v xml:space="preserve">D©y thÐp </v>
          </cell>
        </row>
        <row r="122">
          <cell r="C122" t="str">
            <v>Nh©n c«ng bËc 4,0/7</v>
          </cell>
        </row>
        <row r="123">
          <cell r="C123" t="str">
            <v>M¸y c¾t uèn cèt thÐp</v>
          </cell>
        </row>
        <row r="124">
          <cell r="C124" t="str">
            <v>Cèt thÐp ®èt cèng F=8mm</v>
          </cell>
        </row>
        <row r="125">
          <cell r="C125" t="str">
            <v>ThÐp trßn d=8mm</v>
          </cell>
        </row>
        <row r="126">
          <cell r="C126" t="str">
            <v xml:space="preserve">D©y thÐp </v>
          </cell>
        </row>
        <row r="127">
          <cell r="C127" t="str">
            <v>Nh©n c«ng bËc 4,0/7</v>
          </cell>
        </row>
        <row r="128">
          <cell r="C128" t="str">
            <v>M¸y c¾t uèn cèt thÐp</v>
          </cell>
        </row>
        <row r="129">
          <cell r="C129" t="str">
            <v>Cèt thÐp ®èt cèng F=10mm</v>
          </cell>
        </row>
        <row r="130">
          <cell r="C130" t="str">
            <v>ThÐp trßn d=10mm</v>
          </cell>
        </row>
        <row r="131">
          <cell r="C131" t="str">
            <v xml:space="preserve">D©y thÐp </v>
          </cell>
        </row>
        <row r="132">
          <cell r="C132" t="str">
            <v>Nh©n c«ng bËc 4,0/7</v>
          </cell>
        </row>
        <row r="133">
          <cell r="C133" t="str">
            <v>M¸y c¾t uèn cèt thÐp</v>
          </cell>
        </row>
        <row r="134">
          <cell r="C134" t="str">
            <v>Cèt thÐp ®èt cèng F=16mm</v>
          </cell>
        </row>
        <row r="135">
          <cell r="C135" t="str">
            <v>ThÐp trßn d=16mm</v>
          </cell>
        </row>
        <row r="136">
          <cell r="C136" t="str">
            <v xml:space="preserve">D©y thÐp </v>
          </cell>
        </row>
        <row r="137">
          <cell r="C137" t="str">
            <v>Que hµn</v>
          </cell>
        </row>
        <row r="138">
          <cell r="C138" t="str">
            <v>Nh©n c«ng bËc 4,0/7</v>
          </cell>
        </row>
        <row r="139">
          <cell r="C139" t="str">
            <v>M¸y hµn 23KW</v>
          </cell>
        </row>
        <row r="140">
          <cell r="C140" t="str">
            <v>M¸y c¾t uèn cèt thÐp</v>
          </cell>
        </row>
        <row r="141">
          <cell r="C141" t="str">
            <v>BT èng cèng M200</v>
          </cell>
        </row>
        <row r="142">
          <cell r="C142" t="str">
            <v>V÷a M200</v>
          </cell>
        </row>
        <row r="143">
          <cell r="C143" t="str">
            <v>VËt liÖu kh¸c</v>
          </cell>
        </row>
        <row r="144">
          <cell r="C144" t="str">
            <v>Nh©n c«ng bËc 3,5/7</v>
          </cell>
        </row>
        <row r="145">
          <cell r="C145" t="str">
            <v>M¸y trén 250l</v>
          </cell>
        </row>
        <row r="146">
          <cell r="C146" t="str">
            <v>M¸y kh¸c</v>
          </cell>
        </row>
        <row r="147">
          <cell r="C147" t="str">
            <v>VK thÐp ®æ BT èng cèng</v>
          </cell>
        </row>
        <row r="148">
          <cell r="C148" t="str">
            <v>ThÐp tÊm</v>
          </cell>
        </row>
        <row r="149">
          <cell r="C149" t="str">
            <v>ThÐp h×nh</v>
          </cell>
        </row>
        <row r="150">
          <cell r="C150" t="str">
            <v>Que hµn</v>
          </cell>
        </row>
        <row r="151">
          <cell r="C151" t="str">
            <v>VËt liÖu kh¸c</v>
          </cell>
        </row>
        <row r="152">
          <cell r="C152" t="str">
            <v>Nh©n c«ng bËc 4,0/7</v>
          </cell>
        </row>
        <row r="153">
          <cell r="C153" t="str">
            <v>M¸y hµn 23KW</v>
          </cell>
        </row>
        <row r="154">
          <cell r="C154" t="str">
            <v>M¸y kh¸c</v>
          </cell>
        </row>
        <row r="155">
          <cell r="C155" t="str">
            <v>Cèt thÐp èng cèng d=6mm</v>
          </cell>
        </row>
        <row r="156">
          <cell r="C156" t="str">
            <v>ThÐp trßn d=6mm</v>
          </cell>
        </row>
        <row r="157">
          <cell r="C157" t="str">
            <v xml:space="preserve">D©y thÐp </v>
          </cell>
        </row>
        <row r="158">
          <cell r="C158" t="str">
            <v>Nh©n c«ng bËc 4,0/7</v>
          </cell>
        </row>
        <row r="159">
          <cell r="C159" t="str">
            <v>M¸y c¾t uèn cèt thÐp</v>
          </cell>
        </row>
        <row r="160">
          <cell r="C160" t="str">
            <v>Cèt thÐp èng cèng d=10mm</v>
          </cell>
        </row>
        <row r="161">
          <cell r="C161" t="str">
            <v>ThÐp trßn d=10mm</v>
          </cell>
        </row>
        <row r="162">
          <cell r="C162" t="str">
            <v xml:space="preserve">D©y thÐp </v>
          </cell>
        </row>
        <row r="163">
          <cell r="C163" t="str">
            <v>Nh©n c«ng bËc 4,0/7</v>
          </cell>
        </row>
        <row r="164">
          <cell r="C164" t="str">
            <v>M¸y c¾t uèn cèt thÐp</v>
          </cell>
        </row>
        <row r="165">
          <cell r="C165" t="str">
            <v xml:space="preserve">Bª t«ng b¶n v­ît M200 </v>
          </cell>
        </row>
        <row r="166">
          <cell r="C166" t="str">
            <v>V÷a BT M200 ®¸ 1x2</v>
          </cell>
        </row>
        <row r="167">
          <cell r="C167" t="str">
            <v>VËt liÖu kh¸c</v>
          </cell>
        </row>
        <row r="168">
          <cell r="C168" t="str">
            <v>Nh©n c«ng bËc 3,0/7</v>
          </cell>
        </row>
        <row r="169">
          <cell r="C169" t="str">
            <v>M¸y trén 250l</v>
          </cell>
        </row>
        <row r="170">
          <cell r="C170" t="str">
            <v>Cèt thÐp b¶n v­ît F=6mm</v>
          </cell>
        </row>
        <row r="171">
          <cell r="C171" t="str">
            <v>ThÐp trßn d=6mm</v>
          </cell>
        </row>
        <row r="172">
          <cell r="C172" t="str">
            <v xml:space="preserve">D©y thÐp </v>
          </cell>
        </row>
        <row r="173">
          <cell r="C173" t="str">
            <v>Nh©n c«ng bËc 3,5/7</v>
          </cell>
        </row>
        <row r="174">
          <cell r="C174" t="str">
            <v>M¸y c¾t uèn cèt thÐp</v>
          </cell>
        </row>
        <row r="175">
          <cell r="C175" t="str">
            <v>Cèt thÐp b¶n v­ît F=8mm</v>
          </cell>
        </row>
        <row r="176">
          <cell r="C176" t="str">
            <v>ThÐp trßn d=8mm</v>
          </cell>
        </row>
        <row r="177">
          <cell r="C177" t="str">
            <v xml:space="preserve">D©y thÐp </v>
          </cell>
        </row>
        <row r="178">
          <cell r="C178" t="str">
            <v>Nh©n c«ng bËc 3,5/7</v>
          </cell>
        </row>
        <row r="179">
          <cell r="C179" t="str">
            <v>M¸y c¾t uèn cèt thÐp</v>
          </cell>
        </row>
        <row r="180">
          <cell r="C180" t="str">
            <v>Cèt thÐp b¶n v­ît F=10mm</v>
          </cell>
        </row>
        <row r="181">
          <cell r="C181" t="str">
            <v>ThÐp trßn d=10mm</v>
          </cell>
        </row>
        <row r="182">
          <cell r="C182" t="str">
            <v xml:space="preserve">D©y thÐp </v>
          </cell>
        </row>
        <row r="183">
          <cell r="C183" t="str">
            <v>Nh©n c«ng bËc 3,5/7</v>
          </cell>
        </row>
        <row r="184">
          <cell r="C184" t="str">
            <v>M¸y c¾t uèn cèt thÐp</v>
          </cell>
        </row>
        <row r="185">
          <cell r="C185" t="str">
            <v>L¾p ®Æt cÊu kiÖn BT ®óc s½n</v>
          </cell>
        </row>
        <row r="186">
          <cell r="C186" t="str">
            <v>Nh©n c«ng bËc 4,0/7</v>
          </cell>
        </row>
        <row r="187">
          <cell r="C187" t="str">
            <v xml:space="preserve">Bª t«ng tÊm ®an M250 </v>
          </cell>
        </row>
        <row r="188">
          <cell r="C188" t="str">
            <v>V÷a BT M250 ®¸ 1x2</v>
          </cell>
        </row>
        <row r="189">
          <cell r="C189" t="str">
            <v>VËt liÖu kh¸c</v>
          </cell>
        </row>
        <row r="190">
          <cell r="C190" t="str">
            <v>Nh©n c«ng bËc 3,0/7</v>
          </cell>
        </row>
        <row r="191">
          <cell r="C191" t="str">
            <v>M¸y trén 250l</v>
          </cell>
        </row>
        <row r="192">
          <cell r="C192" t="str">
            <v>Cèt thÐp tÊm ®an F=8mm</v>
          </cell>
        </row>
        <row r="193">
          <cell r="C193" t="str">
            <v>ThÐp trßn d=8mm</v>
          </cell>
        </row>
        <row r="194">
          <cell r="C194" t="str">
            <v xml:space="preserve">D©y thÐp </v>
          </cell>
        </row>
        <row r="195">
          <cell r="C195" t="str">
            <v>Nh©n c«ng bËc 3,5/7</v>
          </cell>
        </row>
        <row r="196">
          <cell r="C196" t="str">
            <v>M¸y c¾t uèn cèt thÐp</v>
          </cell>
        </row>
        <row r="197">
          <cell r="C197" t="str">
            <v>Cèt thÐp tÊm ®an F=12mm</v>
          </cell>
        </row>
        <row r="198">
          <cell r="C198" t="str">
            <v>ThÐp trßn d=12mm</v>
          </cell>
        </row>
        <row r="199">
          <cell r="C199" t="str">
            <v xml:space="preserve">D©y thÐp </v>
          </cell>
        </row>
        <row r="200">
          <cell r="C200" t="str">
            <v>Nh©n c«ng bËc 3,5/7</v>
          </cell>
        </row>
        <row r="201">
          <cell r="C201" t="str">
            <v>M¸y c¾t uèn cèt thÐp</v>
          </cell>
        </row>
        <row r="202">
          <cell r="C202" t="str">
            <v xml:space="preserve">Mèi nèi èng cèng </v>
          </cell>
        </row>
        <row r="203">
          <cell r="C203" t="str">
            <v>Nhùa ®­êng</v>
          </cell>
        </row>
        <row r="204">
          <cell r="C204" t="str">
            <v>GiÊy dÇu</v>
          </cell>
        </row>
        <row r="205">
          <cell r="C205" t="str">
            <v>§ay</v>
          </cell>
        </row>
        <row r="206">
          <cell r="C206" t="str">
            <v>Nh©n c«ng bËc 3,5/7</v>
          </cell>
        </row>
        <row r="207">
          <cell r="C207" t="str">
            <v>QuÐt nhùa Bitum vµ d¸n bao t¶i</v>
          </cell>
        </row>
        <row r="208">
          <cell r="C208" t="str">
            <v>Nhùa ®­êng</v>
          </cell>
        </row>
        <row r="209">
          <cell r="C209" t="str">
            <v>Bao t¶i.</v>
          </cell>
        </row>
        <row r="210">
          <cell r="C210" t="str">
            <v>Bét ®¸</v>
          </cell>
        </row>
        <row r="211">
          <cell r="C211" t="str">
            <v>Cñi</v>
          </cell>
        </row>
        <row r="212">
          <cell r="C212" t="str">
            <v>Nh©n c«ng bËc 3,5/7</v>
          </cell>
        </row>
        <row r="213">
          <cell r="C213" t="str">
            <v>V÷a XM M100 chÐt khe nèi</v>
          </cell>
        </row>
        <row r="214">
          <cell r="C214" t="str">
            <v>V÷a M100</v>
          </cell>
        </row>
        <row r="215">
          <cell r="C215" t="str">
            <v>Nh©n c«ng bËc 3,5/7</v>
          </cell>
        </row>
        <row r="216">
          <cell r="C216" t="str">
            <v xml:space="preserve">V¸n khu«n BT cèng </v>
          </cell>
        </row>
        <row r="217">
          <cell r="C217" t="str">
            <v>ThÐp tÊm</v>
          </cell>
        </row>
        <row r="218">
          <cell r="C218" t="str">
            <v>ThÐp h×nh</v>
          </cell>
        </row>
        <row r="219">
          <cell r="C219" t="str">
            <v>Que hµn</v>
          </cell>
        </row>
        <row r="220">
          <cell r="C220" t="str">
            <v>VËt liÖu kh¸c</v>
          </cell>
        </row>
        <row r="221">
          <cell r="C221" t="str">
            <v>Nh©n c«ng bËc 4,0/7</v>
          </cell>
        </row>
        <row r="222">
          <cell r="C222" t="str">
            <v>M¸y hµn 23KW</v>
          </cell>
        </row>
        <row r="223">
          <cell r="C223" t="str">
            <v>M¸y kh¸c</v>
          </cell>
        </row>
        <row r="224">
          <cell r="C224" t="str">
            <v>V¸n khu«n BT t­êng</v>
          </cell>
        </row>
        <row r="225">
          <cell r="C225" t="str">
            <v>ThÐp tÊm</v>
          </cell>
        </row>
        <row r="226">
          <cell r="C226" t="str">
            <v>ThÐp h×nh</v>
          </cell>
        </row>
        <row r="227">
          <cell r="C227" t="str">
            <v>Gç v¸n</v>
          </cell>
        </row>
        <row r="228">
          <cell r="C228" t="str">
            <v>Que hµn</v>
          </cell>
        </row>
        <row r="229">
          <cell r="C229" t="str">
            <v>VËt liÖu kh¸c</v>
          </cell>
        </row>
        <row r="230">
          <cell r="C230" t="str">
            <v>Nh©n c«ng bËc 4,0/7</v>
          </cell>
        </row>
        <row r="231">
          <cell r="C231" t="str">
            <v>M¸y hµn 23KW</v>
          </cell>
        </row>
        <row r="232">
          <cell r="C232" t="str">
            <v>M¸y kh¸c</v>
          </cell>
        </row>
        <row r="233">
          <cell r="C233" t="str">
            <v>L¾p ®Æt ®èt cèng</v>
          </cell>
        </row>
        <row r="234">
          <cell r="C234" t="str">
            <v>Nh©n c«ng bËc 4,0/7</v>
          </cell>
        </row>
        <row r="235">
          <cell r="C235" t="str">
            <v>CÈu 10T</v>
          </cell>
        </row>
        <row r="236">
          <cell r="C236" t="str">
            <v>BT t­êng hé lan M200</v>
          </cell>
        </row>
        <row r="237">
          <cell r="C237" t="str">
            <v>V÷a M200</v>
          </cell>
        </row>
        <row r="238">
          <cell r="C238" t="str">
            <v>VËt liÖu kh¸c</v>
          </cell>
        </row>
        <row r="239">
          <cell r="C239" t="str">
            <v>Nh©n c«ng bËc 3,0/7</v>
          </cell>
        </row>
        <row r="240">
          <cell r="C240" t="str">
            <v>M¸y trén 250l</v>
          </cell>
        </row>
        <row r="241">
          <cell r="C241" t="str">
            <v>M¸y ®Çm dïi 1,5KW</v>
          </cell>
        </row>
        <row r="242">
          <cell r="C242" t="str">
            <v xml:space="preserve">§¸ héc x©y t­êng hé lan v÷a M100 </v>
          </cell>
        </row>
        <row r="243">
          <cell r="C243" t="str">
            <v xml:space="preserve">V÷a M100  </v>
          </cell>
        </row>
        <row r="244">
          <cell r="C244" t="str">
            <v xml:space="preserve">§¸ héc </v>
          </cell>
        </row>
        <row r="245">
          <cell r="C245" t="str">
            <v>§¸ d¨m 4x6</v>
          </cell>
        </row>
        <row r="246">
          <cell r="C246" t="str">
            <v>Nh©n c«ng bËc 3,5/7</v>
          </cell>
        </row>
        <row r="247">
          <cell r="C247" t="str">
            <v xml:space="preserve">§¸ héc x©y mÆt b»ng v÷a M100 </v>
          </cell>
        </row>
        <row r="248">
          <cell r="C248" t="str">
            <v xml:space="preserve">V÷a M100  </v>
          </cell>
        </row>
        <row r="249">
          <cell r="C249" t="str">
            <v xml:space="preserve">§¸ héc </v>
          </cell>
        </row>
        <row r="250">
          <cell r="C250" t="str">
            <v>§¸ d¨m 4x6</v>
          </cell>
        </row>
        <row r="251">
          <cell r="C251" t="str">
            <v>Nh©n c«ng bËc 3,5/7</v>
          </cell>
        </row>
        <row r="252">
          <cell r="C252" t="str">
            <v>§¸ héc xÕp khan</v>
          </cell>
        </row>
        <row r="253">
          <cell r="C253" t="str">
            <v xml:space="preserve">§¸ héc </v>
          </cell>
        </row>
        <row r="254">
          <cell r="C254" t="str">
            <v>§¸ d¨m 4x6</v>
          </cell>
        </row>
        <row r="255">
          <cell r="C255" t="str">
            <v>Nh©n c«ng bËc 3,5/7</v>
          </cell>
        </row>
        <row r="256">
          <cell r="C256" t="str">
            <v>§µo vÐt ranh däc</v>
          </cell>
        </row>
        <row r="257">
          <cell r="C257" t="str">
            <v>Nh©n c«ng bËc 2,7/7</v>
          </cell>
        </row>
        <row r="258">
          <cell r="C258" t="str">
            <v>§¾p ®Êt ranh däc</v>
          </cell>
        </row>
        <row r="259">
          <cell r="C259" t="str">
            <v>Nh©n c«ng bËc 3,0/7</v>
          </cell>
        </row>
        <row r="260">
          <cell r="C260" t="str">
            <v xml:space="preserve">§µo ®Êt mãng ®Êt cÊp 3 </v>
          </cell>
        </row>
        <row r="261">
          <cell r="C261" t="str">
            <v>Nh©n c«ng bËc 2,7/7</v>
          </cell>
        </row>
        <row r="262">
          <cell r="C262" t="str">
            <v>§¾p ®Êt trªn cèng K95</v>
          </cell>
        </row>
        <row r="263">
          <cell r="C263" t="str">
            <v>Nh©n c«ng bËc 2,7/7</v>
          </cell>
        </row>
        <row r="264">
          <cell r="C264" t="str">
            <v>§µo ph¸ ®¸</v>
          </cell>
        </row>
        <row r="265">
          <cell r="C265" t="str">
            <v>Nh©n c«ng bËc 3,0/7</v>
          </cell>
        </row>
        <row r="266">
          <cell r="C266" t="str">
            <v>Xóc ®¸ ®æ ®i</v>
          </cell>
        </row>
        <row r="267">
          <cell r="C267" t="str">
            <v>M¸y ®µo &lt;=0,8m3</v>
          </cell>
        </row>
        <row r="268">
          <cell r="C268" t="str">
            <v>¤t« tù ®æ 7T</v>
          </cell>
        </row>
        <row r="269">
          <cell r="C269" t="str">
            <v>M¸y ñi 110cv</v>
          </cell>
        </row>
        <row r="270">
          <cell r="C270" t="str">
            <v>(M¸y nh©n K=1,15)</v>
          </cell>
        </row>
        <row r="271">
          <cell r="C271" t="str">
            <v>Nh©n c«ng bËc 3,0/7</v>
          </cell>
        </row>
        <row r="272">
          <cell r="C272" t="str">
            <v>(nh©n c«ng nh©n K=1,3)</v>
          </cell>
        </row>
        <row r="273">
          <cell r="C273" t="str">
            <v>VËn chuyÓn ®¸ ®æ ®i L=1Km</v>
          </cell>
        </row>
        <row r="274">
          <cell r="C274" t="str">
            <v>¤t« tù ®æ 7T</v>
          </cell>
        </row>
        <row r="275">
          <cell r="C275" t="str">
            <v>§µo bá líp mÆt ®­êng cò dµy 30cm</v>
          </cell>
        </row>
        <row r="276">
          <cell r="C276" t="str">
            <v>Nh©n c«ng bËc 3,5/7</v>
          </cell>
        </row>
        <row r="277">
          <cell r="C277" t="str">
            <v>§Ëp bá BT cèng cò</v>
          </cell>
        </row>
        <row r="278">
          <cell r="C278" t="str">
            <v>Nh©n c«ng bËc 3,5/7</v>
          </cell>
        </row>
        <row r="279">
          <cell r="C279" t="str">
            <v>Th¸o dì AMACO</v>
          </cell>
        </row>
        <row r="280">
          <cell r="C280" t="str">
            <v>Nh©n c«ng bËc 3,5/7</v>
          </cell>
        </row>
        <row r="281">
          <cell r="C281" t="str">
            <v>N¹o vÐt lßng cèng + ®µo ®Êt</v>
          </cell>
        </row>
        <row r="282">
          <cell r="C282" t="str">
            <v>Nh©n c«ng bËc 2,7/7</v>
          </cell>
        </row>
        <row r="283">
          <cell r="C283" t="str">
            <v>§µo ®Êt  ®åi ®Ó ®¾p</v>
          </cell>
        </row>
        <row r="284">
          <cell r="C284" t="str">
            <v>§Êt ®åi</v>
          </cell>
        </row>
        <row r="285">
          <cell r="C285" t="str">
            <v>M¸y ®µo &lt;=0,8m3</v>
          </cell>
        </row>
        <row r="286">
          <cell r="C286" t="str">
            <v>¤t« tù ®æ 7T</v>
          </cell>
        </row>
        <row r="287">
          <cell r="C287" t="str">
            <v>M¸y ñi 110cv</v>
          </cell>
        </row>
        <row r="288">
          <cell r="C288" t="str">
            <v>Nh©n c«ng bËc 3,0/7</v>
          </cell>
        </row>
        <row r="289">
          <cell r="C289" t="str">
            <v>VËn chuyÓn ®Êt ®åi L=30km</v>
          </cell>
        </row>
        <row r="290">
          <cell r="C290" t="str">
            <v>¤t« tù ®æ 7T</v>
          </cell>
        </row>
        <row r="291">
          <cell r="C291" t="str">
            <v>§¾p ®Êt ®åi K=0,98 dµy 30cm</v>
          </cell>
        </row>
        <row r="292">
          <cell r="C292" t="str">
            <v>M¸y ®Çm 25T</v>
          </cell>
        </row>
        <row r="293">
          <cell r="C293" t="str">
            <v>M¸y san 110cv</v>
          </cell>
        </row>
        <row r="294">
          <cell r="C294" t="str">
            <v>M¸y ñi 110cv</v>
          </cell>
        </row>
        <row r="295">
          <cell r="C295" t="str">
            <v>M¸y kh¸c</v>
          </cell>
        </row>
        <row r="296">
          <cell r="C296" t="str">
            <v>Nh©n c«ng bËc 3,0/7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lech"/>
      <sheetName val="tra bang"/>
      <sheetName val="CVC"/>
      <sheetName val="CVC-dg"/>
      <sheetName val="TVL"/>
      <sheetName val="ptvt-dg (MTC)"/>
      <sheetName val="dtct-dg"/>
      <sheetName val="ptvt-dg"/>
      <sheetName val="vt-dg"/>
      <sheetName val="TH-CAU"/>
      <sheetName val="TH-DUONG"/>
      <sheetName val="TH"/>
      <sheetName val="Sheet1"/>
      <sheetName val="ptvt"/>
      <sheetName val="TH TB"/>
      <sheetName val="ptvt_dg"/>
      <sheetName val="T. hop"/>
      <sheetName val="DT"/>
      <sheetName val="TL"/>
      <sheetName val="CT"/>
      <sheetName val="BPKL"/>
      <sheetName val="00000000"/>
      <sheetName val="10000000"/>
      <sheetName val="XL4Test5"/>
    </sheetNames>
    <sheetDataSet>
      <sheetData sheetId="0"/>
      <sheetData sheetId="1"/>
      <sheetData sheetId="2"/>
      <sheetData sheetId="3"/>
      <sheetData sheetId="4"/>
      <sheetData sheetId="5"/>
      <sheetData sheetId="6"/>
      <sheetData sheetId="7" refreshError="1">
        <row r="14">
          <cell r="D14" t="str">
            <v>CC dÇm BTTT 18.6 tíi ch©n c«ng tr­êng</v>
          </cell>
        </row>
        <row r="15">
          <cell r="D15" t="str">
            <v>DÇm BTTA 18.6</v>
          </cell>
          <cell r="H15">
            <v>28</v>
          </cell>
        </row>
        <row r="16">
          <cell r="D16" t="str">
            <v>CC dÇm BTTT 24.54 tíi ch©n c«ng tr­êng</v>
          </cell>
        </row>
        <row r="17">
          <cell r="D17" t="str">
            <v>DÇm BTTA 24.54</v>
          </cell>
          <cell r="H17">
            <v>21</v>
          </cell>
        </row>
        <row r="18">
          <cell r="D18" t="str">
            <v>-Bª t«ng ®¸ 1x2 M.300 dÇm ngang</v>
          </cell>
        </row>
        <row r="19">
          <cell r="D19" t="str">
            <v>Xim¨ng P.400</v>
          </cell>
          <cell r="H19">
            <v>15671.327500000001</v>
          </cell>
        </row>
        <row r="20">
          <cell r="D20" t="str">
            <v>C¸t vµng</v>
          </cell>
          <cell r="H20">
            <v>14.248140000000001</v>
          </cell>
        </row>
        <row r="21">
          <cell r="D21" t="str">
            <v>§¸ d¨m 0,5x1</v>
          </cell>
          <cell r="H21">
            <v>28.691460000000003</v>
          </cell>
        </row>
        <row r="22">
          <cell r="D22" t="str">
            <v>N­íc</v>
          </cell>
          <cell r="H22">
            <v>6201.8445000000002</v>
          </cell>
        </row>
        <row r="23">
          <cell r="D23" t="str">
            <v xml:space="preserve">Phô gia </v>
          </cell>
          <cell r="H23">
            <v>940.27965000000006</v>
          </cell>
        </row>
        <row r="24">
          <cell r="D24" t="str">
            <v>S¶n xuÊt vµ th¸o VK gç dÇm ngang</v>
          </cell>
        </row>
        <row r="25">
          <cell r="D25" t="str">
            <v>Gç v¸n khu«n</v>
          </cell>
          <cell r="H25">
            <v>2.8607040000000001</v>
          </cell>
        </row>
        <row r="26">
          <cell r="D26" t="str">
            <v xml:space="preserve">Gç ®µ nÑp </v>
          </cell>
          <cell r="H26">
            <v>0.68266800000000005</v>
          </cell>
        </row>
        <row r="27">
          <cell r="D27" t="str">
            <v>Gç chèng</v>
          </cell>
          <cell r="H27">
            <v>3.4566840000000001</v>
          </cell>
        </row>
        <row r="28">
          <cell r="D28" t="str">
            <v>§inh c¸c lo¹i</v>
          </cell>
          <cell r="H28">
            <v>51.615479999999998</v>
          </cell>
        </row>
        <row r="29">
          <cell r="D29" t="str">
            <v>SX l¾p ®Æt cèt thÐp D&lt;=10 dÇm ngang</v>
          </cell>
        </row>
        <row r="30">
          <cell r="D30" t="str">
            <v>ThÐp trßn d&lt;=10mm</v>
          </cell>
          <cell r="H30">
            <v>1257.2549999999999</v>
          </cell>
        </row>
        <row r="31">
          <cell r="D31" t="str">
            <v>KÏm buéc</v>
          </cell>
          <cell r="H31">
            <v>77.369040000000012</v>
          </cell>
        </row>
        <row r="32">
          <cell r="D32" t="str">
            <v>SX l¾p ®Æt cèt thÐp D&lt;=18 dÇm ngang</v>
          </cell>
        </row>
        <row r="33">
          <cell r="D33" t="str">
            <v>ThÐp trßn d&lt;=18mm</v>
          </cell>
          <cell r="H33">
            <v>1323.96</v>
          </cell>
        </row>
        <row r="34">
          <cell r="D34" t="str">
            <v>KÏm buéc</v>
          </cell>
          <cell r="H34">
            <v>18.535440000000001</v>
          </cell>
        </row>
        <row r="35">
          <cell r="D35" t="str">
            <v>Que hµn</v>
          </cell>
          <cell r="H35">
            <v>6.1006</v>
          </cell>
        </row>
        <row r="36">
          <cell r="D36" t="str">
            <v>SX l¾p ®Æt cèt thÐp D&gt;18 dÇm ngang</v>
          </cell>
        </row>
        <row r="37">
          <cell r="D37" t="str">
            <v>ThÐp trßn d&gt;18mm</v>
          </cell>
          <cell r="H37">
            <v>2329.6799999999998</v>
          </cell>
        </row>
        <row r="38">
          <cell r="D38" t="str">
            <v>KÏm buéc</v>
          </cell>
          <cell r="H38">
            <v>32.615519999999997</v>
          </cell>
        </row>
        <row r="39">
          <cell r="D39" t="str">
            <v>Que hµn</v>
          </cell>
          <cell r="H39">
            <v>13.795359999999999</v>
          </cell>
        </row>
        <row r="40">
          <cell r="D40" t="str">
            <v>§­êng hµn thÐp dµy 10mm</v>
          </cell>
        </row>
        <row r="41">
          <cell r="D41" t="str">
            <v>Que hµn</v>
          </cell>
          <cell r="H41">
            <v>268.18272000000002</v>
          </cell>
        </row>
        <row r="42">
          <cell r="D42" t="str">
            <v>Mè cÇu:</v>
          </cell>
        </row>
        <row r="43">
          <cell r="D43" t="str">
            <v>Bª t«ng ®¸ 1x2 M300 mè cÇu</v>
          </cell>
        </row>
        <row r="44">
          <cell r="D44" t="str">
            <v>Xim¨ng P.400</v>
          </cell>
          <cell r="H44">
            <v>34972.057000000001</v>
          </cell>
        </row>
        <row r="45">
          <cell r="D45" t="str">
            <v>C¸t vµng</v>
          </cell>
          <cell r="H45">
            <v>35.3626</v>
          </cell>
        </row>
        <row r="46">
          <cell r="D46" t="str">
            <v>§¸ 1x2</v>
          </cell>
          <cell r="H46">
            <v>68.937640000000002</v>
          </cell>
        </row>
        <row r="47">
          <cell r="D47" t="str">
            <v>N­íc</v>
          </cell>
          <cell r="H47">
            <v>13861.361999999999</v>
          </cell>
        </row>
        <row r="48">
          <cell r="D48" t="str">
            <v xml:space="preserve">Phô gia </v>
          </cell>
          <cell r="H48">
            <v>699.44114000000013</v>
          </cell>
        </row>
        <row r="49">
          <cell r="D49" t="str">
            <v>SX l¾p dùng th¸o gì VK mè cÇu</v>
          </cell>
        </row>
        <row r="50">
          <cell r="D50" t="str">
            <v>Gç v¸n khu«n</v>
          </cell>
          <cell r="H50">
            <v>2.2192499999999997</v>
          </cell>
        </row>
        <row r="51">
          <cell r="D51" t="str">
            <v xml:space="preserve">Gç ®µ nÑp </v>
          </cell>
          <cell r="H51">
            <v>1.41225</v>
          </cell>
        </row>
        <row r="52">
          <cell r="D52" t="str">
            <v xml:space="preserve">§inh ®Üa </v>
          </cell>
          <cell r="H52">
            <v>81.507000000000005</v>
          </cell>
        </row>
        <row r="53">
          <cell r="D53" t="str">
            <v>Bu l«ng M.16</v>
          </cell>
          <cell r="H53">
            <v>65.097999999999999</v>
          </cell>
        </row>
        <row r="54">
          <cell r="D54" t="str">
            <v>§inh c¸c lo¹i</v>
          </cell>
          <cell r="H54">
            <v>24.478999999999999</v>
          </cell>
        </row>
        <row r="55">
          <cell r="D55" t="str">
            <v>Bª t«ng ®¸ 4x6 M100 lãt mãng</v>
          </cell>
        </row>
        <row r="56">
          <cell r="D56" t="str">
            <v>Xim¨ng P.400</v>
          </cell>
          <cell r="H56">
            <v>1203.2474999999999</v>
          </cell>
        </row>
        <row r="57">
          <cell r="D57" t="str">
            <v>C¸t vµng</v>
          </cell>
          <cell r="H57">
            <v>3.18458</v>
          </cell>
        </row>
        <row r="58">
          <cell r="D58" t="str">
            <v>§¸ 4x6</v>
          </cell>
          <cell r="H58">
            <v>5.6106400000000001</v>
          </cell>
        </row>
        <row r="59">
          <cell r="D59" t="str">
            <v>N­íc</v>
          </cell>
          <cell r="H59">
            <v>1018.1324999999999</v>
          </cell>
        </row>
        <row r="60">
          <cell r="D60" t="str">
            <v>SX l¾p dùng cèt thÐp D&lt;=10 mè</v>
          </cell>
        </row>
        <row r="61">
          <cell r="D61" t="str">
            <v>ThÐp trßn d&lt;=10mm</v>
          </cell>
          <cell r="H61">
            <v>270.34500000000003</v>
          </cell>
        </row>
        <row r="62">
          <cell r="D62" t="str">
            <v>KÏm buéc</v>
          </cell>
          <cell r="H62">
            <v>5.7619800000000012</v>
          </cell>
        </row>
        <row r="63">
          <cell r="D63" t="str">
            <v>SX l¾p dùng cèt thÐp D&lt;=18 mè</v>
          </cell>
        </row>
        <row r="64">
          <cell r="D64" t="str">
            <v>ThÐp trßn d&lt;=18mm</v>
          </cell>
          <cell r="H64">
            <v>2282.7599999999998</v>
          </cell>
        </row>
        <row r="65">
          <cell r="D65" t="str">
            <v>KÏm buéc</v>
          </cell>
          <cell r="H65">
            <v>31.958639999999999</v>
          </cell>
        </row>
        <row r="66">
          <cell r="D66" t="str">
            <v>Que hµn</v>
          </cell>
          <cell r="H66">
            <v>14.547000000000001</v>
          </cell>
        </row>
        <row r="67">
          <cell r="D67" t="str">
            <v>SX l¾p dùng cèt thÐp D&gt;18 mè</v>
          </cell>
        </row>
        <row r="68">
          <cell r="D68" t="str">
            <v>ThÐp trßn d&gt;18mm</v>
          </cell>
          <cell r="H68">
            <v>3927</v>
          </cell>
        </row>
        <row r="69">
          <cell r="D69" t="str">
            <v>KÏm buéc</v>
          </cell>
          <cell r="H69">
            <v>54.978000000000002</v>
          </cell>
        </row>
        <row r="70">
          <cell r="D70" t="str">
            <v>Que hµn</v>
          </cell>
          <cell r="H70">
            <v>26.680499999999999</v>
          </cell>
        </row>
        <row r="71">
          <cell r="D71" t="str">
            <v>§­êng hµn thÐp dµy 10mm</v>
          </cell>
        </row>
        <row r="72">
          <cell r="D72" t="str">
            <v>Que hµn</v>
          </cell>
          <cell r="H72">
            <v>35.01576</v>
          </cell>
        </row>
        <row r="73">
          <cell r="D73" t="str">
            <v>Cung cÊp gèi cao su</v>
          </cell>
        </row>
        <row r="74">
          <cell r="D74" t="str">
            <v>Gèi cao su</v>
          </cell>
          <cell r="H74">
            <v>98</v>
          </cell>
        </row>
        <row r="75">
          <cell r="D75" t="str">
            <v>QuÐt nhùa ®­êng 2 líp sau mè</v>
          </cell>
        </row>
        <row r="76">
          <cell r="D76" t="str">
            <v>Nhùa ®­êng</v>
          </cell>
          <cell r="H76">
            <v>29.862000000000002</v>
          </cell>
        </row>
        <row r="77">
          <cell r="D77" t="str">
            <v>X¨ng</v>
          </cell>
          <cell r="H77">
            <v>66.527999999999992</v>
          </cell>
        </row>
        <row r="78">
          <cell r="D78" t="str">
            <v>Trô cÇu:</v>
          </cell>
        </row>
        <row r="79">
          <cell r="D79" t="str">
            <v>BT M300 ®¸ 1x2 xµ mò+®¸ kª d­íi n­íc</v>
          </cell>
        </row>
        <row r="80">
          <cell r="D80" t="str">
            <v>Xim¨ng P.400</v>
          </cell>
          <cell r="H80">
            <v>26728.514999999999</v>
          </cell>
        </row>
        <row r="81">
          <cell r="D81" t="str">
            <v>C¸t vµng</v>
          </cell>
          <cell r="H81">
            <v>27.027000000000001</v>
          </cell>
        </row>
        <row r="82">
          <cell r="D82" t="str">
            <v>§¸ 1x2</v>
          </cell>
          <cell r="H82">
            <v>52.687800000000003</v>
          </cell>
        </row>
        <row r="83">
          <cell r="D83" t="str">
            <v>N­íc</v>
          </cell>
          <cell r="H83">
            <v>10593.99</v>
          </cell>
        </row>
        <row r="84">
          <cell r="D84" t="str">
            <v xml:space="preserve">Phô gia </v>
          </cell>
          <cell r="H84">
            <v>534.57030000000009</v>
          </cell>
        </row>
        <row r="85">
          <cell r="D85" t="str">
            <v>Bª t«ng M250 ®¸ 2x4 mãng mè trô</v>
          </cell>
        </row>
        <row r="86">
          <cell r="D86" t="str">
            <v>Xim¨ng P.400</v>
          </cell>
          <cell r="H86">
            <v>61535.424000000006</v>
          </cell>
        </row>
        <row r="87">
          <cell r="D87" t="str">
            <v>C¸t vµng</v>
          </cell>
          <cell r="H87">
            <v>72.385420000000011</v>
          </cell>
        </row>
        <row r="88">
          <cell r="D88" t="str">
            <v>§¸ 2x4</v>
          </cell>
          <cell r="H88">
            <v>138.51724000000002</v>
          </cell>
        </row>
        <row r="89">
          <cell r="D89" t="str">
            <v>N­íc</v>
          </cell>
          <cell r="H89">
            <v>28043.487499999999</v>
          </cell>
        </row>
        <row r="90">
          <cell r="D90" t="str">
            <v xml:space="preserve">BT M300 ®¸ 1x2 xµ mò + ®¸ kª </v>
          </cell>
        </row>
        <row r="91">
          <cell r="D91" t="str">
            <v>Xim¨ng P.400</v>
          </cell>
          <cell r="H91">
            <v>29806.344000000001</v>
          </cell>
        </row>
        <row r="92">
          <cell r="D92" t="str">
            <v>C¸t vµng</v>
          </cell>
          <cell r="H92">
            <v>30.139199999999999</v>
          </cell>
        </row>
        <row r="93">
          <cell r="D93" t="str">
            <v>§¸ 1x2</v>
          </cell>
          <cell r="H93">
            <v>58.754879999999993</v>
          </cell>
        </row>
        <row r="94">
          <cell r="D94" t="str">
            <v>N­íc</v>
          </cell>
          <cell r="H94">
            <v>11813.903999999999</v>
          </cell>
        </row>
        <row r="95">
          <cell r="D95" t="str">
            <v xml:space="preserve">Phô gia </v>
          </cell>
          <cell r="H95">
            <v>596.12688000000003</v>
          </cell>
        </row>
        <row r="96">
          <cell r="D96" t="str">
            <v>Bª t«ng M250 ®¸ 2x4 mãng trô trªn c¹n</v>
          </cell>
        </row>
        <row r="97">
          <cell r="D97" t="str">
            <v>Xim¨ng P.400</v>
          </cell>
          <cell r="H97">
            <v>44815.296000000002</v>
          </cell>
        </row>
        <row r="98">
          <cell r="D98" t="str">
            <v>C¸t vµng</v>
          </cell>
          <cell r="H98">
            <v>52.717179999999999</v>
          </cell>
        </row>
        <row r="99">
          <cell r="D99" t="str">
            <v>§¸ 2x4</v>
          </cell>
          <cell r="H99">
            <v>100.87996</v>
          </cell>
        </row>
        <row r="100">
          <cell r="D100" t="str">
            <v>N­íc</v>
          </cell>
          <cell r="H100">
            <v>20423.637500000001</v>
          </cell>
        </row>
        <row r="101">
          <cell r="D101" t="str">
            <v>Cèt thÐp D&lt;=10 trô trªn c¹n</v>
          </cell>
        </row>
        <row r="102">
          <cell r="D102" t="str">
            <v>ThÐp trßn d&lt;=10mm</v>
          </cell>
          <cell r="H102">
            <v>75.375</v>
          </cell>
        </row>
        <row r="103">
          <cell r="D103" t="str">
            <v>KÏm buéc</v>
          </cell>
          <cell r="H103">
            <v>1.6065</v>
          </cell>
        </row>
        <row r="104">
          <cell r="D104" t="str">
            <v>Cèt thÐp D&lt;=18 trô trªn c¹n</v>
          </cell>
        </row>
        <row r="105">
          <cell r="D105" t="str">
            <v>ThÐp trßn d&lt;=18mm</v>
          </cell>
          <cell r="H105">
            <v>8078.4</v>
          </cell>
        </row>
        <row r="106">
          <cell r="D106" t="str">
            <v>KÏm buéc</v>
          </cell>
          <cell r="H106">
            <v>113.0976</v>
          </cell>
        </row>
        <row r="107">
          <cell r="D107" t="str">
            <v>Que hµn</v>
          </cell>
          <cell r="H107">
            <v>51.48</v>
          </cell>
        </row>
        <row r="108">
          <cell r="D108" t="str">
            <v>Cèt thÐp D&gt;18 trô trªn c¹n</v>
          </cell>
        </row>
        <row r="109">
          <cell r="D109" t="str">
            <v>ThÐp trßn d&gt;18mm</v>
          </cell>
          <cell r="H109">
            <v>3570</v>
          </cell>
        </row>
        <row r="110">
          <cell r="D110" t="str">
            <v>KÏm buéc</v>
          </cell>
          <cell r="H110">
            <v>49.98</v>
          </cell>
        </row>
        <row r="111">
          <cell r="D111" t="str">
            <v>Que hµn</v>
          </cell>
          <cell r="H111">
            <v>24.254999999999999</v>
          </cell>
        </row>
        <row r="112">
          <cell r="D112" t="str">
            <v>Cèt thÐp D&lt;=10 trô d­íi n­íc</v>
          </cell>
        </row>
        <row r="113">
          <cell r="D113" t="str">
            <v>ThÐp trßn d&lt;=10mm</v>
          </cell>
          <cell r="H113">
            <v>80.400000000000006</v>
          </cell>
        </row>
        <row r="114">
          <cell r="D114" t="str">
            <v>KÏm buéc</v>
          </cell>
          <cell r="H114">
            <v>1.7136000000000002</v>
          </cell>
        </row>
        <row r="115">
          <cell r="D115" t="str">
            <v>Cèt thÐp D&lt;=18 trô d­íi n­íc</v>
          </cell>
        </row>
        <row r="116">
          <cell r="D116" t="str">
            <v>ThÐp trßn d&lt;=18mm</v>
          </cell>
          <cell r="H116">
            <v>8050.05</v>
          </cell>
        </row>
        <row r="117">
          <cell r="D117" t="str">
            <v>KÏm buéc</v>
          </cell>
          <cell r="H117">
            <v>114.38279999999999</v>
          </cell>
        </row>
        <row r="118">
          <cell r="D118" t="str">
            <v>Que hµn</v>
          </cell>
          <cell r="H118">
            <v>52.064999999999998</v>
          </cell>
        </row>
        <row r="119">
          <cell r="D119" t="str">
            <v>Cèt thÐp D&gt;18 trô d­íi n­íc</v>
          </cell>
        </row>
        <row r="120">
          <cell r="D120" t="str">
            <v>ThÐp trßn d&gt;18mm</v>
          </cell>
          <cell r="H120">
            <v>3306.45</v>
          </cell>
        </row>
        <row r="121">
          <cell r="D121" t="str">
            <v>KÏm buéc</v>
          </cell>
          <cell r="H121">
            <v>46.981200000000001</v>
          </cell>
        </row>
        <row r="122">
          <cell r="D122" t="str">
            <v>Que hµn</v>
          </cell>
          <cell r="H122">
            <v>22.799699999999998</v>
          </cell>
        </row>
        <row r="123">
          <cell r="D123" t="str">
            <v>§­êng hµn thÐp dµy 10mm</v>
          </cell>
        </row>
        <row r="124">
          <cell r="D124" t="str">
            <v>Que hµn</v>
          </cell>
          <cell r="H124">
            <v>39.698099999999997</v>
          </cell>
        </row>
        <row r="125">
          <cell r="D125" t="str">
            <v>§óc cäc 35 x35</v>
          </cell>
        </row>
        <row r="126">
          <cell r="D126" t="str">
            <v>Bª t«ng ®óc s¼n ®¸ 1x2 M300  cäc</v>
          </cell>
        </row>
        <row r="127">
          <cell r="D127" t="str">
            <v>Xim¨ng P.400</v>
          </cell>
          <cell r="H127">
            <v>284889.22560000001</v>
          </cell>
        </row>
        <row r="128">
          <cell r="D128" t="str">
            <v>C¸t vµng</v>
          </cell>
          <cell r="H128">
            <v>288.35136</v>
          </cell>
        </row>
        <row r="129">
          <cell r="D129" t="str">
            <v>§¸ 1x2</v>
          </cell>
          <cell r="H129">
            <v>561.35807999999997</v>
          </cell>
        </row>
        <row r="130">
          <cell r="D130" t="str">
            <v>N­íc</v>
          </cell>
          <cell r="H130">
            <v>114835.44960000001</v>
          </cell>
        </row>
        <row r="131">
          <cell r="D131" t="str">
            <v xml:space="preserve">Phô gia </v>
          </cell>
          <cell r="H131">
            <v>1424.446128</v>
          </cell>
        </row>
        <row r="132">
          <cell r="D132" t="str">
            <v>Cèt thÐp D&lt;=10 ®óc cäc</v>
          </cell>
        </row>
        <row r="133">
          <cell r="D133" t="str">
            <v>ThÐp trßn d&lt;=10mm</v>
          </cell>
          <cell r="H133">
            <v>21346.199999999997</v>
          </cell>
        </row>
        <row r="134">
          <cell r="D134" t="str">
            <v>KÏm buéc</v>
          </cell>
          <cell r="H134">
            <v>454.96080000000001</v>
          </cell>
        </row>
        <row r="135">
          <cell r="D135" t="str">
            <v>Cèt thÐp D&gt;18 ®óc cäc</v>
          </cell>
        </row>
        <row r="136">
          <cell r="D136" t="str">
            <v>ThÐp trßn d&gt;18mm</v>
          </cell>
          <cell r="H136">
            <v>140494.80000000002</v>
          </cell>
        </row>
        <row r="137">
          <cell r="D137" t="str">
            <v>KÏm buéc</v>
          </cell>
          <cell r="H137">
            <v>1966.9272000000001</v>
          </cell>
        </row>
        <row r="138">
          <cell r="D138" t="str">
            <v>Que hµn</v>
          </cell>
          <cell r="H138">
            <v>647.37800000000004</v>
          </cell>
        </row>
        <row r="139">
          <cell r="D139" t="str">
            <v>SX l¾p dùng th¸o gì VK ®óc cäc</v>
          </cell>
        </row>
        <row r="140">
          <cell r="D140" t="str">
            <v>Gç v¸n khu«n</v>
          </cell>
          <cell r="H140">
            <v>4.6056700000000008</v>
          </cell>
        </row>
        <row r="141">
          <cell r="D141" t="str">
            <v xml:space="preserve">Gç ®µ nÑp </v>
          </cell>
          <cell r="H141">
            <v>8.3235000000000003E-2</v>
          </cell>
        </row>
        <row r="142">
          <cell r="D142" t="str">
            <v>§inh c¸c lo¹i</v>
          </cell>
          <cell r="H142">
            <v>554.9</v>
          </cell>
        </row>
        <row r="143">
          <cell r="D143" t="str">
            <v>Nèi cäc BTCT 35x35 b»ng p/ph¸p hµn</v>
          </cell>
        </row>
        <row r="144">
          <cell r="D144" t="str">
            <v>ThÐp gãc L=100x100x10</v>
          </cell>
          <cell r="H144">
            <v>6575.0399999999991</v>
          </cell>
        </row>
        <row r="145">
          <cell r="D145" t="str">
            <v>Que hµn</v>
          </cell>
          <cell r="H145">
            <v>1212.48</v>
          </cell>
        </row>
        <row r="146">
          <cell r="D146" t="str">
            <v>§­êng c¾t thÐp gãc</v>
          </cell>
        </row>
        <row r="147">
          <cell r="D147" t="str">
            <v>«xy (chai 6m3)</v>
          </cell>
          <cell r="H147">
            <v>48.384</v>
          </cell>
        </row>
        <row r="148">
          <cell r="D148" t="str">
            <v>§Êt ®Ìn</v>
          </cell>
          <cell r="H148">
            <v>193.536</v>
          </cell>
        </row>
        <row r="149">
          <cell r="D149" t="str">
            <v>§­êng c¾t thÐp b¶n</v>
          </cell>
        </row>
        <row r="150">
          <cell r="D150" t="str">
            <v>H¬i giã (m3)</v>
          </cell>
          <cell r="H150">
            <v>83.331600000000009</v>
          </cell>
        </row>
        <row r="151">
          <cell r="D151" t="str">
            <v>H¬i ®¸ (m3)</v>
          </cell>
          <cell r="H151">
            <v>13.8886</v>
          </cell>
        </row>
        <row r="152">
          <cell r="D152" t="str">
            <v>Cung cÊp thÐp b¶n 14.736Tx1.050</v>
          </cell>
        </row>
        <row r="153">
          <cell r="D153" t="str">
            <v>ThÐp tÊm</v>
          </cell>
          <cell r="H153">
            <v>15470</v>
          </cell>
        </row>
        <row r="154">
          <cell r="D154" t="str">
            <v>§­êng hµn thÐp dµy 10mm</v>
          </cell>
        </row>
        <row r="155">
          <cell r="D155" t="str">
            <v>Que hµn</v>
          </cell>
          <cell r="H155">
            <v>2749.1217000000001</v>
          </cell>
        </row>
        <row r="156">
          <cell r="D156" t="str">
            <v>QuÐt nhùa ®­êng mèi nèi cäc</v>
          </cell>
        </row>
        <row r="157">
          <cell r="D157" t="str">
            <v>Nhùa ®­êng</v>
          </cell>
          <cell r="H157">
            <v>29.035660000000004</v>
          </cell>
        </row>
        <row r="158">
          <cell r="D158" t="str">
            <v>X¨ng</v>
          </cell>
          <cell r="H158">
            <v>64.687039999999996</v>
          </cell>
        </row>
        <row r="159">
          <cell r="D159" t="str">
            <v>T¸ch cäc ra khái b·i</v>
          </cell>
        </row>
        <row r="160">
          <cell r="D160" t="str">
            <v>Ray</v>
          </cell>
          <cell r="H160">
            <v>23.76</v>
          </cell>
        </row>
        <row r="161">
          <cell r="D161" t="str">
            <v>LËp l¸ch</v>
          </cell>
          <cell r="H161">
            <v>4.3200000000000002E-2</v>
          </cell>
        </row>
        <row r="162">
          <cell r="D162" t="str">
            <v>Tµ vÑt gç</v>
          </cell>
          <cell r="H162">
            <v>3.456</v>
          </cell>
        </row>
        <row r="163">
          <cell r="D163" t="str">
            <v>§inh Cr¨mpong</v>
          </cell>
          <cell r="H163">
            <v>11.231999999999999</v>
          </cell>
        </row>
        <row r="164">
          <cell r="D164" t="str">
            <v>Sµng cäc trªn b·i</v>
          </cell>
        </row>
        <row r="165">
          <cell r="D165" t="str">
            <v>Ray</v>
          </cell>
          <cell r="H165">
            <v>23.76</v>
          </cell>
        </row>
        <row r="166">
          <cell r="D166" t="str">
            <v>LËp l¸ch</v>
          </cell>
          <cell r="H166">
            <v>4.3200000000000002E-2</v>
          </cell>
        </row>
        <row r="167">
          <cell r="D167" t="str">
            <v>Tµ vÑt gç</v>
          </cell>
          <cell r="H167">
            <v>3.456</v>
          </cell>
        </row>
        <row r="168">
          <cell r="D168" t="str">
            <v>§inh Cr¨mpong</v>
          </cell>
          <cell r="H168">
            <v>11.231999999999999</v>
          </cell>
        </row>
        <row r="169">
          <cell r="D169" t="str">
            <v>Cäc dÉn:</v>
          </cell>
        </row>
        <row r="170">
          <cell r="D170" t="str">
            <v>Cung cÊp thÐp U360  472kg x 1.025</v>
          </cell>
        </row>
        <row r="171">
          <cell r="D171" t="str">
            <v>ThÐp U360</v>
          </cell>
          <cell r="H171">
            <v>484</v>
          </cell>
        </row>
        <row r="172">
          <cell r="D172" t="str">
            <v>ThÐp b¶n dµy 10ly 193.37Kgx1050</v>
          </cell>
        </row>
        <row r="173">
          <cell r="D173" t="str">
            <v>ThÐp tÊm</v>
          </cell>
          <cell r="H173">
            <v>203</v>
          </cell>
        </row>
        <row r="174">
          <cell r="D174" t="str">
            <v>§­êng c¾t thÐp b¶n dµy 5-10ly</v>
          </cell>
        </row>
        <row r="175">
          <cell r="D175" t="str">
            <v>H¬i giã (m3)</v>
          </cell>
          <cell r="H175">
            <v>1.9219200000000001</v>
          </cell>
        </row>
        <row r="176">
          <cell r="D176" t="str">
            <v>H¬i ®¸ (m3)</v>
          </cell>
          <cell r="H176">
            <v>0.32031999999999999</v>
          </cell>
        </row>
        <row r="177">
          <cell r="D177" t="str">
            <v>§­êng hµn thÐp dµy 10mm</v>
          </cell>
        </row>
        <row r="178">
          <cell r="D178" t="str">
            <v>Que hµn</v>
          </cell>
          <cell r="H178">
            <v>41.258880000000005</v>
          </cell>
        </row>
        <row r="179">
          <cell r="D179" t="str">
            <v>§­êng c¾t thÐp U</v>
          </cell>
        </row>
        <row r="180">
          <cell r="D180" t="str">
            <v>«xy (chai 6m3)</v>
          </cell>
          <cell r="H180">
            <v>4.2000000000000003E-2</v>
          </cell>
        </row>
        <row r="181">
          <cell r="D181" t="str">
            <v>§Êt ®Ìn</v>
          </cell>
          <cell r="H181">
            <v>0.16800000000000001</v>
          </cell>
        </row>
        <row r="182">
          <cell r="D182" t="str">
            <v>B¶n mÆt cÇu:</v>
          </cell>
        </row>
        <row r="183">
          <cell r="D183" t="str">
            <v>Bª t«ng ®¸ 1x2 M300 b¶n mÆt cÇu</v>
          </cell>
        </row>
        <row r="184">
          <cell r="D184" t="str">
            <v>Xim¨ng P.400</v>
          </cell>
          <cell r="H184">
            <v>121214.26550000001</v>
          </cell>
        </row>
        <row r="185">
          <cell r="D185" t="str">
            <v>C¸t vµng</v>
          </cell>
          <cell r="H185">
            <v>122.56790000000001</v>
          </cell>
        </row>
        <row r="186">
          <cell r="D186" t="str">
            <v>§¸ 1x2</v>
          </cell>
          <cell r="H186">
            <v>238.94005999999999</v>
          </cell>
        </row>
        <row r="187">
          <cell r="D187" t="str">
            <v>N­íc</v>
          </cell>
          <cell r="H187">
            <v>48043.922999999995</v>
          </cell>
        </row>
        <row r="188">
          <cell r="D188" t="str">
            <v xml:space="preserve">Phô gia </v>
          </cell>
          <cell r="H188">
            <v>2424.2853100000002</v>
          </cell>
        </row>
        <row r="189">
          <cell r="D189" t="str">
            <v>Cèt thÐp D&lt;=10 b¶n mÆt cÇu</v>
          </cell>
        </row>
        <row r="190">
          <cell r="D190" t="str">
            <v>ThÐp trßn d&lt;=10mm</v>
          </cell>
          <cell r="H190">
            <v>13132.335000000001</v>
          </cell>
        </row>
        <row r="191">
          <cell r="D191" t="str">
            <v>KÏm buéc</v>
          </cell>
          <cell r="H191">
            <v>279.89514000000003</v>
          </cell>
        </row>
        <row r="192">
          <cell r="D192" t="str">
            <v>Cèt thÐp D&lt;=18 b¶n mÆt cÇu</v>
          </cell>
        </row>
        <row r="193">
          <cell r="D193" t="str">
            <v>ThÐp trßn d&lt;=18mm</v>
          </cell>
          <cell r="H193">
            <v>17566.440000000002</v>
          </cell>
        </row>
        <row r="194">
          <cell r="D194" t="str">
            <v>KÏm buéc</v>
          </cell>
          <cell r="H194">
            <v>245.93016</v>
          </cell>
        </row>
        <row r="195">
          <cell r="D195" t="str">
            <v>Que hµn</v>
          </cell>
          <cell r="H195">
            <v>79.513974000000005</v>
          </cell>
        </row>
        <row r="196">
          <cell r="D196" t="str">
            <v>Bao t¶i tÈm nhùa 2 líp</v>
          </cell>
        </row>
        <row r="197">
          <cell r="D197" t="str">
            <v>Nhùa ®­êng</v>
          </cell>
          <cell r="H197">
            <v>72.575999999999993</v>
          </cell>
        </row>
        <row r="198">
          <cell r="D198" t="str">
            <v>Bao t¶i.</v>
          </cell>
          <cell r="H198">
            <v>36.863999999999997</v>
          </cell>
        </row>
        <row r="199">
          <cell r="D199" t="str">
            <v>Bét ®¸</v>
          </cell>
          <cell r="H199">
            <v>41.702399999999997</v>
          </cell>
        </row>
        <row r="200">
          <cell r="D200" t="str">
            <v>Cñi</v>
          </cell>
          <cell r="H200">
            <v>61.44</v>
          </cell>
        </row>
        <row r="201">
          <cell r="D201" t="str">
            <v>B¶n dÉn</v>
          </cell>
        </row>
        <row r="202">
          <cell r="D202" t="str">
            <v>Bª t«ng ®¸ 1x2 M250 b¶n dÉn</v>
          </cell>
        </row>
        <row r="203">
          <cell r="D203" t="str">
            <v>Xim¨ng P.400</v>
          </cell>
          <cell r="H203">
            <v>5919.48</v>
          </cell>
        </row>
        <row r="204">
          <cell r="D204" t="str">
            <v>C¸t vµng</v>
          </cell>
          <cell r="H204">
            <v>6.4944000000000006</v>
          </cell>
        </row>
        <row r="205">
          <cell r="D205" t="str">
            <v>§¸ 1x2</v>
          </cell>
          <cell r="H205">
            <v>12.6432</v>
          </cell>
        </row>
        <row r="206">
          <cell r="D206" t="str">
            <v>N­íc</v>
          </cell>
          <cell r="H206">
            <v>2703.96</v>
          </cell>
        </row>
        <row r="207">
          <cell r="D207" t="str">
            <v>SX l¾p dùng th¸o gì VK b¶n dÉn</v>
          </cell>
        </row>
        <row r="208">
          <cell r="D208" t="str">
            <v>Gç v¸n khu«n</v>
          </cell>
          <cell r="H208">
            <v>0.121032</v>
          </cell>
        </row>
        <row r="209">
          <cell r="D209" t="str">
            <v>§inh c¸c lo¹i</v>
          </cell>
          <cell r="H209">
            <v>0.15744</v>
          </cell>
        </row>
        <row r="210">
          <cell r="D210" t="str">
            <v>Cèt thÐp D&lt;=10 b¶n dÉn</v>
          </cell>
        </row>
        <row r="211">
          <cell r="D211" t="str">
            <v>ThÐp trßn d&lt;=10mm</v>
          </cell>
          <cell r="H211">
            <v>580.89</v>
          </cell>
        </row>
        <row r="212">
          <cell r="D212" t="str">
            <v>KÏm buéc</v>
          </cell>
          <cell r="H212">
            <v>12.38076</v>
          </cell>
        </row>
        <row r="213">
          <cell r="D213" t="str">
            <v>Cèt thÐp D&lt;=18 b¶n dÉn</v>
          </cell>
        </row>
        <row r="214">
          <cell r="D214" t="str">
            <v>ThÐp trßn d&lt;=18mm</v>
          </cell>
          <cell r="H214">
            <v>1156.6799999999998</v>
          </cell>
        </row>
        <row r="215">
          <cell r="D215" t="str">
            <v>KÏm buéc</v>
          </cell>
          <cell r="H215">
            <v>16.193519999999999</v>
          </cell>
        </row>
        <row r="216">
          <cell r="D216" t="str">
            <v>Que hµn</v>
          </cell>
          <cell r="H216">
            <v>5.2356779999999992</v>
          </cell>
        </row>
        <row r="217">
          <cell r="D217" t="str">
            <v>CÈu l¾p b¶n dÉn</v>
          </cell>
        </row>
        <row r="218">
          <cell r="D218" t="str">
            <v>Gç kª</v>
          </cell>
          <cell r="H218">
            <v>0.48</v>
          </cell>
        </row>
        <row r="219">
          <cell r="D219" t="str">
            <v>D¨m s¹n ®Öm</v>
          </cell>
        </row>
        <row r="220">
          <cell r="D220" t="str">
            <v>§¸ 4x6</v>
          </cell>
          <cell r="H220">
            <v>11.528999999999998</v>
          </cell>
        </row>
        <row r="221">
          <cell r="D221" t="str">
            <v>B¶n ch¾n ®Êt</v>
          </cell>
        </row>
        <row r="222">
          <cell r="D222" t="str">
            <v>Bª t«ng ®¸ 1x2 M250 b¶n ch¾n ®Êt</v>
          </cell>
        </row>
        <row r="223">
          <cell r="D223" t="str">
            <v>Xim¨ng P.400</v>
          </cell>
          <cell r="H223">
            <v>4447.8315000000002</v>
          </cell>
        </row>
        <row r="224">
          <cell r="D224" t="str">
            <v>C¸t vµng</v>
          </cell>
          <cell r="H224">
            <v>4.8798200000000005</v>
          </cell>
        </row>
        <row r="225">
          <cell r="D225" t="str">
            <v>§¸ 1x2</v>
          </cell>
          <cell r="H225">
            <v>9.4999599999999997</v>
          </cell>
        </row>
        <row r="226">
          <cell r="D226" t="str">
            <v>N­íc</v>
          </cell>
          <cell r="H226">
            <v>2031.7255</v>
          </cell>
        </row>
        <row r="227">
          <cell r="D227" t="str">
            <v>SX l¾p dùng th¸o gì VK b¶n ch¾n</v>
          </cell>
        </row>
        <row r="228">
          <cell r="D228" t="str">
            <v>Gç v¸n khu«n</v>
          </cell>
          <cell r="H228">
            <v>0.34445000000000003</v>
          </cell>
        </row>
        <row r="229">
          <cell r="D229" t="str">
            <v xml:space="preserve">Gç ®µ nÑp </v>
          </cell>
          <cell r="H229">
            <v>7.4700000000000003E-2</v>
          </cell>
        </row>
        <row r="230">
          <cell r="D230" t="str">
            <v>§inh c¸c lo¹i</v>
          </cell>
          <cell r="H230">
            <v>62.250000000000007</v>
          </cell>
        </row>
        <row r="231">
          <cell r="D231" t="str">
            <v>Cèt thÐp trßn D&lt;=10 b¶n ch¾n ®Êt</v>
          </cell>
        </row>
        <row r="232">
          <cell r="D232" t="str">
            <v>ThÐp trßn d&lt;=10mm</v>
          </cell>
          <cell r="H232">
            <v>1204.9950000000001</v>
          </cell>
        </row>
        <row r="233">
          <cell r="D233" t="str">
            <v>KÏm buéc</v>
          </cell>
          <cell r="H233">
            <v>25.682580000000005</v>
          </cell>
        </row>
        <row r="234">
          <cell r="D234" t="str">
            <v>CÈu l¾p b¶n ch¾n ®Êt</v>
          </cell>
        </row>
        <row r="235">
          <cell r="D235" t="str">
            <v>Gç kª</v>
          </cell>
          <cell r="H235">
            <v>0.44</v>
          </cell>
        </row>
        <row r="236">
          <cell r="D236" t="str">
            <v>D¨m s¹n ®Öm</v>
          </cell>
        </row>
        <row r="237">
          <cell r="D237" t="str">
            <v>§¸ 4x6</v>
          </cell>
          <cell r="H237">
            <v>3.6965999999999997</v>
          </cell>
        </row>
        <row r="238">
          <cell r="D238" t="str">
            <v>Trô c¶n</v>
          </cell>
        </row>
        <row r="239">
          <cell r="D239" t="str">
            <v>BT ®¸ 1x2 M.250 trô c¶n</v>
          </cell>
        </row>
        <row r="240">
          <cell r="D240" t="str">
            <v>Xim¨ng P.400</v>
          </cell>
          <cell r="H240">
            <v>493.28999999999996</v>
          </cell>
        </row>
        <row r="241">
          <cell r="D241" t="str">
            <v>C¸t vµng</v>
          </cell>
          <cell r="H241">
            <v>0.54120000000000001</v>
          </cell>
        </row>
        <row r="242">
          <cell r="D242" t="str">
            <v>§¸ 1x2</v>
          </cell>
          <cell r="H242">
            <v>1.0535999999999999</v>
          </cell>
        </row>
        <row r="243">
          <cell r="D243" t="str">
            <v>N­íc</v>
          </cell>
          <cell r="H243">
            <v>225.33</v>
          </cell>
        </row>
        <row r="244">
          <cell r="D244" t="str">
            <v>SX l¾p dùng th¸o VK trô c¶n</v>
          </cell>
        </row>
        <row r="245">
          <cell r="D245" t="str">
            <v>Gç v¸n khu«n</v>
          </cell>
          <cell r="H245">
            <v>2.4900000000000002E-2</v>
          </cell>
        </row>
        <row r="246">
          <cell r="D246" t="str">
            <v xml:space="preserve">Gç ®µ nÑp </v>
          </cell>
          <cell r="H246">
            <v>4.4999999999999999E-4</v>
          </cell>
        </row>
        <row r="247">
          <cell r="D247" t="str">
            <v>§inh c¸c lo¹i</v>
          </cell>
          <cell r="H247">
            <v>3</v>
          </cell>
        </row>
        <row r="248">
          <cell r="D248" t="str">
            <v>Cèt thÐp trßn D&lt;=10 trô c¶n</v>
          </cell>
        </row>
        <row r="249">
          <cell r="D249" t="str">
            <v>ThÐp trßn d&lt;=10mm</v>
          </cell>
          <cell r="H249">
            <v>30.15</v>
          </cell>
        </row>
        <row r="250">
          <cell r="D250" t="str">
            <v>KÏm buéc</v>
          </cell>
          <cell r="H250">
            <v>0.64260000000000006</v>
          </cell>
        </row>
        <row r="251">
          <cell r="D251" t="str">
            <v>Cèt thÐp trßn D&lt;=18 trô c¶n</v>
          </cell>
        </row>
        <row r="252">
          <cell r="D252" t="str">
            <v>ThÐp trßn d&lt;=18mm</v>
          </cell>
          <cell r="H252">
            <v>244.79999999999998</v>
          </cell>
        </row>
        <row r="253">
          <cell r="D253" t="str">
            <v>KÏm buéc</v>
          </cell>
          <cell r="H253">
            <v>3.4271999999999996</v>
          </cell>
        </row>
        <row r="254">
          <cell r="D254" t="str">
            <v>Que hµn</v>
          </cell>
          <cell r="H254">
            <v>1.1279999999999999</v>
          </cell>
        </row>
        <row r="255">
          <cell r="D255" t="str">
            <v>S¬n trô c¶n 3 n­íc</v>
          </cell>
        </row>
        <row r="256">
          <cell r="D256" t="str">
            <v>S¬n</v>
          </cell>
          <cell r="H256">
            <v>1.4956799999999999</v>
          </cell>
        </row>
        <row r="257">
          <cell r="D257" t="str">
            <v>§¸ d¨m lãt mãng</v>
          </cell>
        </row>
        <row r="258">
          <cell r="D258" t="str">
            <v>§¸ 4x6</v>
          </cell>
          <cell r="H258">
            <v>0.36599999999999999</v>
          </cell>
        </row>
        <row r="259">
          <cell r="D259" t="str">
            <v>Bª t«ng g¹ch vì M.50</v>
          </cell>
        </row>
        <row r="260">
          <cell r="D260" t="str">
            <v>Xim¨ng P.400</v>
          </cell>
          <cell r="H260">
            <v>458.22152</v>
          </cell>
        </row>
        <row r="261">
          <cell r="D261" t="str">
            <v>C¸t vµng</v>
          </cell>
          <cell r="H261">
            <v>3.38374</v>
          </cell>
        </row>
        <row r="262">
          <cell r="D262" t="str">
            <v>G¹ch vì</v>
          </cell>
          <cell r="H262">
            <v>6.7161</v>
          </cell>
        </row>
        <row r="263">
          <cell r="D263" t="str">
            <v>Lan can tay vÞn</v>
          </cell>
        </row>
        <row r="264">
          <cell r="D264" t="str">
            <v>Cung cÊp thÐp b¶n 12.952Tx1.050</v>
          </cell>
        </row>
        <row r="265">
          <cell r="D265" t="str">
            <v>ThÐp tÊm</v>
          </cell>
          <cell r="H265">
            <v>13.6</v>
          </cell>
        </row>
        <row r="266">
          <cell r="D266" t="str">
            <v>ThÐp èng d=114mm</v>
          </cell>
        </row>
        <row r="267">
          <cell r="D267" t="str">
            <v>ThÐp èng d=114</v>
          </cell>
          <cell r="H267">
            <v>249.28</v>
          </cell>
        </row>
        <row r="268">
          <cell r="D268" t="str">
            <v>ThÐp hép 60x80mm</v>
          </cell>
        </row>
        <row r="269">
          <cell r="D269" t="str">
            <v>ThÐp hép 60x80</v>
          </cell>
          <cell r="H269">
            <v>288.16000000000003</v>
          </cell>
        </row>
        <row r="270">
          <cell r="D270" t="str">
            <v>ThÐp hép 20x20mm</v>
          </cell>
        </row>
        <row r="271">
          <cell r="D271" t="str">
            <v>ThÐp hép 20x20</v>
          </cell>
          <cell r="H271">
            <v>403.56</v>
          </cell>
        </row>
        <row r="272">
          <cell r="D272" t="str">
            <v>§­êng hµn thÐp dµy 4ly</v>
          </cell>
        </row>
        <row r="273">
          <cell r="D273" t="str">
            <v>Que hµn</v>
          </cell>
          <cell r="H273">
            <v>148.39259999999999</v>
          </cell>
        </row>
        <row r="274">
          <cell r="D274" t="str">
            <v>§­êng hµn thÐp dµy 8ly</v>
          </cell>
        </row>
        <row r="275">
          <cell r="D275" t="str">
            <v>Que hµn</v>
          </cell>
          <cell r="H275">
            <v>528.0132000000001</v>
          </cell>
        </row>
        <row r="276">
          <cell r="D276" t="str">
            <v>§­êng hµn thÐp dµy 10mm</v>
          </cell>
        </row>
        <row r="277">
          <cell r="D277" t="str">
            <v>Que hµn</v>
          </cell>
          <cell r="H277">
            <v>541.40970000000004</v>
          </cell>
        </row>
        <row r="278">
          <cell r="D278" t="str">
            <v>C¾t thÐp hép dµy 4ly</v>
          </cell>
        </row>
        <row r="279">
          <cell r="D279" t="str">
            <v>H¬i giã (m3)</v>
          </cell>
          <cell r="H279">
            <v>27.777599999999996</v>
          </cell>
        </row>
        <row r="280">
          <cell r="D280" t="str">
            <v>H¬i ®¸ (m3)</v>
          </cell>
          <cell r="H280">
            <v>4.6295999999999999</v>
          </cell>
        </row>
        <row r="281">
          <cell r="D281" t="str">
            <v>C¾t thÐp èng dµy 4ly</v>
          </cell>
        </row>
        <row r="282">
          <cell r="D282" t="str">
            <v>H¬i giã (m3)</v>
          </cell>
          <cell r="H282">
            <v>4.2263999999999999</v>
          </cell>
        </row>
        <row r="283">
          <cell r="D283" t="str">
            <v>H¬i ®¸ (m3)</v>
          </cell>
          <cell r="H283">
            <v>0.70440000000000003</v>
          </cell>
        </row>
        <row r="284">
          <cell r="D284" t="str">
            <v>C¾t thÐp b¶n dµy 5-10ly</v>
          </cell>
        </row>
        <row r="285">
          <cell r="D285" t="str">
            <v>H¬i giã (m3)</v>
          </cell>
          <cell r="H285">
            <v>222.15600000000003</v>
          </cell>
        </row>
        <row r="286">
          <cell r="D286" t="str">
            <v>H¬i ®¸ (m3)</v>
          </cell>
          <cell r="H286">
            <v>37.026000000000003</v>
          </cell>
        </row>
        <row r="287">
          <cell r="D287" t="str">
            <v>C¾t thÐp b¶n dµy 10-25ly</v>
          </cell>
        </row>
        <row r="288">
          <cell r="D288" t="str">
            <v>H¬i giã (m3)</v>
          </cell>
          <cell r="H288">
            <v>35.534400000000005</v>
          </cell>
        </row>
        <row r="289">
          <cell r="D289" t="str">
            <v>H¬i ®¸ (m3)</v>
          </cell>
          <cell r="H289">
            <v>5.9224000000000006</v>
          </cell>
        </row>
        <row r="290">
          <cell r="D290" t="str">
            <v>Gia c«ng l¾p ®Æt thÐp neo</v>
          </cell>
        </row>
        <row r="291">
          <cell r="D291" t="str">
            <v>ThÐp trßn d&lt;=18mm</v>
          </cell>
          <cell r="H291">
            <v>724.5</v>
          </cell>
        </row>
        <row r="292">
          <cell r="D292" t="str">
            <v>S¬n s¾t thÐp 2 n­íc</v>
          </cell>
        </row>
        <row r="293">
          <cell r="D293" t="str">
            <v>S¬n dÇu</v>
          </cell>
          <cell r="H293">
            <v>29.441280000000003</v>
          </cell>
        </row>
        <row r="294">
          <cell r="D294" t="str">
            <v>X¨ng</v>
          </cell>
          <cell r="H294">
            <v>21.18336</v>
          </cell>
        </row>
        <row r="295">
          <cell r="D295" t="str">
            <v>S¬n chèng rØ 1 n­íc</v>
          </cell>
        </row>
        <row r="296">
          <cell r="D296" t="str">
            <v>S¬n chèng rØ</v>
          </cell>
          <cell r="H296">
            <v>27.601200000000002</v>
          </cell>
        </row>
        <row r="297">
          <cell r="D297" t="str">
            <v>Xim¨ng P.400</v>
          </cell>
          <cell r="H297">
            <v>39.718800000000002</v>
          </cell>
        </row>
        <row r="298">
          <cell r="D298" t="str">
            <v>Gê lan can èng tho¸t n­íc</v>
          </cell>
        </row>
        <row r="299">
          <cell r="D299" t="str">
            <v>-BT ®¸ 1x2 m¸c 250 gê lan can</v>
          </cell>
        </row>
        <row r="300">
          <cell r="D300" t="str">
            <v>Xim¨ng P.400</v>
          </cell>
          <cell r="H300">
            <v>14259.543750000001</v>
          </cell>
        </row>
        <row r="301">
          <cell r="D301" t="str">
            <v>C¸t vµng</v>
          </cell>
          <cell r="H301">
            <v>15.629250000000001</v>
          </cell>
        </row>
        <row r="302">
          <cell r="D302" t="str">
            <v>§¸ 1x2</v>
          </cell>
          <cell r="H302">
            <v>30.468450000000001</v>
          </cell>
        </row>
        <row r="303">
          <cell r="D303" t="str">
            <v>N­íc</v>
          </cell>
          <cell r="H303">
            <v>6513.6187500000005</v>
          </cell>
        </row>
        <row r="304">
          <cell r="D304" t="str">
            <v>-SX l¾p th¸o dùng VK gê lan can</v>
          </cell>
        </row>
        <row r="305">
          <cell r="D305" t="str">
            <v>Gç v¸n khu«n</v>
          </cell>
          <cell r="H305">
            <v>1.25136</v>
          </cell>
        </row>
        <row r="306">
          <cell r="D306" t="str">
            <v xml:space="preserve">Gç ®µ nÑp </v>
          </cell>
          <cell r="H306">
            <v>0.13666999999999999</v>
          </cell>
        </row>
        <row r="307">
          <cell r="D307" t="str">
            <v>Gç chèng</v>
          </cell>
          <cell r="H307">
            <v>0.72522000000000009</v>
          </cell>
        </row>
        <row r="308">
          <cell r="D308" t="str">
            <v>§inh c¸c lo¹i</v>
          </cell>
          <cell r="H308">
            <v>18.96</v>
          </cell>
        </row>
        <row r="309">
          <cell r="D309" t="str">
            <v>-Cèt thÐp D&lt;=10 mm gê lan can</v>
          </cell>
        </row>
        <row r="310">
          <cell r="D310" t="str">
            <v>ThÐp trßn d&lt;=10mm</v>
          </cell>
          <cell r="H310">
            <v>928.62</v>
          </cell>
        </row>
        <row r="311">
          <cell r="D311" t="str">
            <v>KÏm buéc</v>
          </cell>
          <cell r="H311">
            <v>19.792080000000002</v>
          </cell>
        </row>
        <row r="312">
          <cell r="D312" t="str">
            <v>-Cèt thÐp D&lt;=18mm gê lan can</v>
          </cell>
        </row>
        <row r="313">
          <cell r="D313" t="str">
            <v>ThÐp trßn d&lt;=18mm</v>
          </cell>
          <cell r="H313">
            <v>3461.88</v>
          </cell>
        </row>
        <row r="314">
          <cell r="D314" t="str">
            <v>KÏm buéc</v>
          </cell>
          <cell r="H314">
            <v>48.466320000000003</v>
          </cell>
        </row>
        <row r="315">
          <cell r="D315" t="str">
            <v>Que hµn</v>
          </cell>
          <cell r="H315">
            <v>15.74816</v>
          </cell>
        </row>
        <row r="316">
          <cell r="D316" t="str">
            <v>-L¾p ®Æt èng tho¸t n­íc D150</v>
          </cell>
        </row>
        <row r="317">
          <cell r="D317" t="str">
            <v>èng tho¸t n­íc</v>
          </cell>
          <cell r="H317">
            <v>37.128</v>
          </cell>
        </row>
        <row r="318">
          <cell r="D318" t="str">
            <v>L¾p ®Æt hép thÐp ®óc s¼n</v>
          </cell>
        </row>
        <row r="319">
          <cell r="D319" t="str">
            <v>Hép thÐp</v>
          </cell>
          <cell r="H319">
            <v>36</v>
          </cell>
        </row>
        <row r="320">
          <cell r="D320" t="str">
            <v>-L¾p ®Æt l­íi ch¾n r¸c</v>
          </cell>
        </row>
        <row r="321">
          <cell r="D321" t="str">
            <v>L­íi ch¾n r¸c</v>
          </cell>
          <cell r="H321">
            <v>36</v>
          </cell>
        </row>
        <row r="322">
          <cell r="D322" t="str">
            <v>Khe co d·n cao su líp phñ mÆt</v>
          </cell>
        </row>
        <row r="323">
          <cell r="D323" t="str">
            <v>-Bª t«ng ®¸ 1x2 M.300 khe co d·n</v>
          </cell>
        </row>
        <row r="324">
          <cell r="D324" t="str">
            <v>Xim¨ng P.400</v>
          </cell>
          <cell r="H324">
            <v>269.98500000000001</v>
          </cell>
        </row>
        <row r="325">
          <cell r="D325" t="str">
            <v>C¸t vµng</v>
          </cell>
          <cell r="H325">
            <v>0.27300000000000002</v>
          </cell>
        </row>
        <row r="326">
          <cell r="D326" t="str">
            <v>§¸ 1x2</v>
          </cell>
          <cell r="H326">
            <v>0.53220000000000001</v>
          </cell>
        </row>
        <row r="327">
          <cell r="D327" t="str">
            <v>N­íc</v>
          </cell>
          <cell r="H327">
            <v>107.00999999999999</v>
          </cell>
        </row>
        <row r="328">
          <cell r="D328" t="str">
            <v xml:space="preserve">Phô gia </v>
          </cell>
          <cell r="H328">
            <v>5.3997000000000002</v>
          </cell>
        </row>
        <row r="329">
          <cell r="D329" t="str">
            <v>-Cung cÊp l¾p ®Æt khe co d·n cao su</v>
          </cell>
        </row>
        <row r="330">
          <cell r="D330" t="str">
            <v>Khe co dan cao su</v>
          </cell>
          <cell r="H330">
            <v>48.96</v>
          </cell>
        </row>
        <row r="331">
          <cell r="D331" t="str">
            <v>-Bulon M.14 L=80-120</v>
          </cell>
        </row>
        <row r="332">
          <cell r="D332" t="str">
            <v>Bu l«ng M.16</v>
          </cell>
          <cell r="H332">
            <v>320</v>
          </cell>
        </row>
        <row r="333">
          <cell r="D333" t="str">
            <v>-QuÐt v÷a Sikadur 732 khe co d·n</v>
          </cell>
        </row>
        <row r="334">
          <cell r="D334" t="str">
            <v>Sikadur732 (1.775kg/lÝt)</v>
          </cell>
          <cell r="H334">
            <v>8.8749999999999996E-2</v>
          </cell>
        </row>
        <row r="335">
          <cell r="D335" t="str">
            <v xml:space="preserve">-Cèt thÐp trßn D&lt;=10 b¶n mÆt cÇu </v>
          </cell>
        </row>
        <row r="336">
          <cell r="D336" t="str">
            <v>ThÐp trßn d&lt;=10mm</v>
          </cell>
          <cell r="H336">
            <v>3905.4300000000003</v>
          </cell>
        </row>
        <row r="337">
          <cell r="D337" t="str">
            <v>KÏm buéc</v>
          </cell>
          <cell r="H337">
            <v>83.238120000000009</v>
          </cell>
        </row>
        <row r="338">
          <cell r="D338" t="str">
            <v>BTN mÞn dµy 5Cm</v>
          </cell>
        </row>
        <row r="339">
          <cell r="D339" t="str">
            <v>Bªt«ng nhùa</v>
          </cell>
          <cell r="H339">
            <v>159.13560000000001</v>
          </cell>
        </row>
        <row r="340">
          <cell r="D340" t="str">
            <v>-Bª t«ng ®¸ 1x2 M.300 líp phñ mÆt</v>
          </cell>
        </row>
        <row r="341">
          <cell r="D341" t="str">
            <v>Xim¨ng P.400</v>
          </cell>
          <cell r="H341">
            <v>11771.346000000001</v>
          </cell>
        </row>
        <row r="342">
          <cell r="D342" t="str">
            <v>C¸t vµng</v>
          </cell>
          <cell r="H342">
            <v>11.902800000000001</v>
          </cell>
        </row>
        <row r="343">
          <cell r="D343" t="str">
            <v>§¸ 1x2</v>
          </cell>
          <cell r="H343">
            <v>23.20392</v>
          </cell>
        </row>
        <row r="344">
          <cell r="D344" t="str">
            <v>N­íc</v>
          </cell>
          <cell r="H344">
            <v>4665.6359999999995</v>
          </cell>
        </row>
        <row r="345">
          <cell r="D345" t="str">
            <v xml:space="preserve">Phô gia </v>
          </cell>
          <cell r="H345">
            <v>235.42692000000002</v>
          </cell>
        </row>
        <row r="346">
          <cell r="D346" t="str">
            <v>Gia cè mè vµ Taluy</v>
          </cell>
        </row>
        <row r="347">
          <cell r="D347" t="str">
            <v>-X©y ®¸ héc M.100 taluy</v>
          </cell>
        </row>
        <row r="348">
          <cell r="D348" t="str">
            <v>Xim¨ng P.400</v>
          </cell>
          <cell r="H348">
            <v>10527.7767</v>
          </cell>
        </row>
        <row r="349">
          <cell r="D349" t="str">
            <v>C¸t vµng</v>
          </cell>
          <cell r="H349">
            <v>29.815799999999999</v>
          </cell>
        </row>
        <row r="350">
          <cell r="D350" t="str">
            <v xml:space="preserve">§¸ héc </v>
          </cell>
          <cell r="H350">
            <v>78.11999999999999</v>
          </cell>
        </row>
        <row r="351">
          <cell r="D351" t="str">
            <v>§¸ 4x6</v>
          </cell>
          <cell r="H351">
            <v>3.7106999999999997</v>
          </cell>
        </row>
        <row r="352">
          <cell r="D352" t="str">
            <v>-Bª t«ng ®¸ 2x4 M.150 bê chµi bÖ PA</v>
          </cell>
        </row>
        <row r="353">
          <cell r="D353" t="str">
            <v>Xim¨ng P.400</v>
          </cell>
          <cell r="H353">
            <v>33459.608</v>
          </cell>
        </row>
        <row r="354">
          <cell r="D354" t="str">
            <v>C¸t vµng</v>
          </cell>
          <cell r="H354">
            <v>62.341760000000001</v>
          </cell>
        </row>
        <row r="355">
          <cell r="D355" t="str">
            <v>§¸ 2x4</v>
          </cell>
          <cell r="H355">
            <v>112.04336000000001</v>
          </cell>
        </row>
        <row r="356">
          <cell r="D356" t="str">
            <v>N­íc</v>
          </cell>
          <cell r="H356">
            <v>22012.9</v>
          </cell>
        </row>
        <row r="357">
          <cell r="D357" t="str">
            <v>Gç v¸n khu«n</v>
          </cell>
          <cell r="H357">
            <v>1.8408</v>
          </cell>
        </row>
        <row r="358">
          <cell r="D358" t="str">
            <v>§inh c¸c lo¹i</v>
          </cell>
          <cell r="H358">
            <v>14.97184</v>
          </cell>
        </row>
        <row r="359">
          <cell r="D359" t="str">
            <v xml:space="preserve">§inh ®Üa </v>
          </cell>
          <cell r="H359">
            <v>74.000159999999994</v>
          </cell>
        </row>
        <row r="360">
          <cell r="D360" t="str">
            <v>-Bª t«ng ®¸ 2x4 M.150 ch©n khay</v>
          </cell>
        </row>
        <row r="361">
          <cell r="D361" t="str">
            <v>Xim¨ng P.400</v>
          </cell>
          <cell r="H361">
            <v>20876.810499999996</v>
          </cell>
        </row>
        <row r="362">
          <cell r="D362" t="str">
            <v>C¸t vµng</v>
          </cell>
          <cell r="H362">
            <v>38.897559999999999</v>
          </cell>
        </row>
        <row r="363">
          <cell r="D363" t="str">
            <v>§¸ 2x4</v>
          </cell>
          <cell r="H363">
            <v>69.908409999999989</v>
          </cell>
        </row>
        <row r="364">
          <cell r="D364" t="str">
            <v>N­íc</v>
          </cell>
          <cell r="H364">
            <v>13734.74375</v>
          </cell>
        </row>
        <row r="365">
          <cell r="D365" t="str">
            <v>-SX l¾p dùng th¸o gì VK ch©n khay</v>
          </cell>
        </row>
        <row r="366">
          <cell r="D366" t="str">
            <v>Gç v¸n khu«n</v>
          </cell>
          <cell r="H366">
            <v>2.3918400000000002</v>
          </cell>
        </row>
        <row r="367">
          <cell r="D367" t="str">
            <v xml:space="preserve">Gç ®µ nÑp </v>
          </cell>
          <cell r="H367">
            <v>0.26122999999999996</v>
          </cell>
        </row>
        <row r="368">
          <cell r="D368" t="str">
            <v>Gç chèng</v>
          </cell>
          <cell r="H368">
            <v>1.38618</v>
          </cell>
        </row>
        <row r="369">
          <cell r="D369" t="str">
            <v>§inh c¸c lo¹i</v>
          </cell>
          <cell r="H369">
            <v>36.24</v>
          </cell>
        </row>
        <row r="370">
          <cell r="D370" t="str">
            <v>-§¸ d¨m ®Çm chÆt ®Öm mãng</v>
          </cell>
        </row>
        <row r="371">
          <cell r="D371" t="str">
            <v>§¸ 4x6</v>
          </cell>
          <cell r="H371">
            <v>129.90559999999999</v>
          </cell>
        </row>
        <row r="372">
          <cell r="D372" t="str">
            <v>-§¾p ®Êt t­ nãn ch©n khay K=0.95</v>
          </cell>
        </row>
        <row r="373">
          <cell r="D373" t="str">
            <v>§Êt chän läc</v>
          </cell>
          <cell r="H373">
            <v>1216.0439999999999</v>
          </cell>
        </row>
        <row r="374">
          <cell r="D374" t="str">
            <v>Thi c«ng BMC dÇm 24.54 (LC 3lÇn)</v>
          </cell>
        </row>
        <row r="375">
          <cell r="D375" t="str">
            <v>-Cung cÊp ®inh 8ly:60kg x3/15</v>
          </cell>
        </row>
        <row r="376">
          <cell r="D376" t="str">
            <v>§inh c¸c lo¹i</v>
          </cell>
          <cell r="H376">
            <v>12</v>
          </cell>
        </row>
        <row r="377">
          <cell r="D377" t="str">
            <v>-Gç ®µ gi¸o(3.5m3+10.7m3)x3/8</v>
          </cell>
        </row>
        <row r="378">
          <cell r="D378" t="str">
            <v xml:space="preserve">Gç ®µ nÑp </v>
          </cell>
          <cell r="H378">
            <v>5.3250000000000002</v>
          </cell>
        </row>
        <row r="379">
          <cell r="D379" t="str">
            <v>-Gç v¸n khu«n:6.414m3x3/4lÇn</v>
          </cell>
        </row>
        <row r="380">
          <cell r="D380" t="str">
            <v>Gç v¸n khu«n</v>
          </cell>
          <cell r="H380">
            <v>4.8099999999999996</v>
          </cell>
        </row>
        <row r="381">
          <cell r="D381" t="str">
            <v>-ThÐp tÊm dµy 10ly 0.312T x3/50</v>
          </cell>
        </row>
        <row r="382">
          <cell r="D382" t="str">
            <v>ThÐp tÊm</v>
          </cell>
          <cell r="H382">
            <v>19</v>
          </cell>
        </row>
        <row r="383">
          <cell r="D383" t="str">
            <v>-ThÐp trßn D8</v>
          </cell>
        </row>
        <row r="384">
          <cell r="D384" t="str">
            <v>ThÐp trßn d&lt;=10mm</v>
          </cell>
          <cell r="H384">
            <v>45</v>
          </cell>
        </row>
        <row r="385">
          <cell r="D385" t="str">
            <v>-ThÐp trßn D16</v>
          </cell>
        </row>
        <row r="386">
          <cell r="D386" t="str">
            <v>ThÐp trßn d&lt;=18mm</v>
          </cell>
          <cell r="H386">
            <v>492</v>
          </cell>
        </row>
        <row r="387">
          <cell r="D387" t="str">
            <v>-§­êng c¾t thÐp b¶n dµy 5-10ly</v>
          </cell>
        </row>
        <row r="388">
          <cell r="D388" t="str">
            <v>H¬i giã (m3)</v>
          </cell>
          <cell r="H388">
            <v>17.688000000000002</v>
          </cell>
        </row>
        <row r="389">
          <cell r="D389" t="str">
            <v>H¬i ®¸ (m3)</v>
          </cell>
          <cell r="H389">
            <v>2.948</v>
          </cell>
        </row>
        <row r="390">
          <cell r="D390" t="str">
            <v>Thi c«ng BMC dÇm 18.6m</v>
          </cell>
        </row>
        <row r="391">
          <cell r="D391" t="str">
            <v>-BT tÊm 61x80x3 M.200 thi c«ng BMC</v>
          </cell>
        </row>
        <row r="392">
          <cell r="D392" t="str">
            <v>Xim¨ng P.400</v>
          </cell>
          <cell r="H392">
            <v>4116.9618</v>
          </cell>
        </row>
        <row r="393">
          <cell r="D393" t="str">
            <v>C¸t vµng</v>
          </cell>
          <cell r="H393">
            <v>5.6453599999999993</v>
          </cell>
        </row>
        <row r="394">
          <cell r="D394" t="str">
            <v>§¸ 1x2</v>
          </cell>
          <cell r="H394">
            <v>10.567259999999999</v>
          </cell>
        </row>
        <row r="395">
          <cell r="D395" t="str">
            <v>N­íc</v>
          </cell>
          <cell r="H395">
            <v>2227.0115000000001</v>
          </cell>
        </row>
        <row r="396">
          <cell r="D396" t="str">
            <v>-SX l¾p dùng th¸o VK tÊm thi c«ng</v>
          </cell>
        </row>
        <row r="397">
          <cell r="D397" t="str">
            <v>Gç v¸n khu«n</v>
          </cell>
          <cell r="H397">
            <v>3.9591000000000001E-2</v>
          </cell>
        </row>
        <row r="398">
          <cell r="D398" t="str">
            <v xml:space="preserve">Gç ®µ nÑp </v>
          </cell>
          <cell r="H398">
            <v>8.5859999999999981E-3</v>
          </cell>
        </row>
        <row r="399">
          <cell r="D399" t="str">
            <v>§inh c¸c lo¹i</v>
          </cell>
          <cell r="H399">
            <v>7.1549999999999994</v>
          </cell>
        </row>
        <row r="400">
          <cell r="D400" t="str">
            <v>-Cèt thÐp trßn D&lt;=10 tÊm thi c«ng</v>
          </cell>
        </row>
        <row r="401">
          <cell r="D401" t="str">
            <v>ThÐp trßn d&lt;=10mm</v>
          </cell>
          <cell r="H401">
            <v>1768.8</v>
          </cell>
        </row>
        <row r="402">
          <cell r="D402" t="str">
            <v>KÏm buéc</v>
          </cell>
          <cell r="H402">
            <v>37.699200000000005</v>
          </cell>
        </row>
        <row r="403">
          <cell r="D403" t="str">
            <v>-L¾p dùng tÊm thi c«ng BMC dÇm 18.6</v>
          </cell>
        </row>
        <row r="404">
          <cell r="D404" t="str">
            <v>Xim¨ng P.400</v>
          </cell>
          <cell r="H404">
            <v>570.57000000000005</v>
          </cell>
        </row>
        <row r="405">
          <cell r="D405" t="str">
            <v>C¸t vµng</v>
          </cell>
          <cell r="H405">
            <v>1.482</v>
          </cell>
        </row>
        <row r="406">
          <cell r="D406" t="str">
            <v>B·i ®óc cäc vµ chøa dÇm</v>
          </cell>
        </row>
        <row r="407">
          <cell r="D407" t="str">
            <v>§¾p ®Êt d=20cm m¸y dÇm 9T, K=0.90</v>
          </cell>
        </row>
        <row r="408">
          <cell r="D408" t="str">
            <v>§Êt chän läc</v>
          </cell>
          <cell r="H408">
            <v>600</v>
          </cell>
        </row>
        <row r="409">
          <cell r="D409" t="str">
            <v>-C¸n mÆt ®­êng ®¸ 0-4 dµy 10cm</v>
          </cell>
        </row>
        <row r="410">
          <cell r="D410" t="str">
            <v>§¸ cÊp phèi 0 - 4</v>
          </cell>
          <cell r="H410">
            <v>79.14</v>
          </cell>
        </row>
        <row r="411">
          <cell r="D411" t="str">
            <v>-L¸ng v÷a M.100 dµy 2cm</v>
          </cell>
        </row>
        <row r="412">
          <cell r="D412" t="str">
            <v>Xim¨ng P.400</v>
          </cell>
          <cell r="H412">
            <v>5775.5999999999995</v>
          </cell>
        </row>
        <row r="413">
          <cell r="D413" t="str">
            <v>C¸t vµng</v>
          </cell>
          <cell r="H413">
            <v>16.2</v>
          </cell>
        </row>
        <row r="414">
          <cell r="D414" t="str">
            <v>Sµn ®¹o ®ãng cäc (2trô+2 mè)</v>
          </cell>
        </row>
        <row r="415">
          <cell r="D415" t="str">
            <v>-Tµ vÑt gç 178thanh x4/24</v>
          </cell>
        </row>
        <row r="416">
          <cell r="D416" t="str">
            <v>Tµ vÑt gç</v>
          </cell>
          <cell r="H416">
            <v>29.667000000000002</v>
          </cell>
        </row>
        <row r="417">
          <cell r="D417" t="str">
            <v>-§inh cr¨mp«ng 186 c¸i x4/15</v>
          </cell>
        </row>
        <row r="418">
          <cell r="D418" t="str">
            <v>§inh Cr¨mpong</v>
          </cell>
          <cell r="H418">
            <v>49.6</v>
          </cell>
        </row>
        <row r="419">
          <cell r="D419" t="str">
            <v>-Ray P43 L=18m: 3875kgx4/100</v>
          </cell>
        </row>
        <row r="420">
          <cell r="D420" t="str">
            <v>Ray</v>
          </cell>
          <cell r="H420">
            <v>155</v>
          </cell>
        </row>
        <row r="421">
          <cell r="D421" t="str">
            <v>-D¨m s¹n ®Öm (Thu håi 50%)</v>
          </cell>
        </row>
        <row r="422">
          <cell r="D422" t="str">
            <v>§¸ 4x6</v>
          </cell>
          <cell r="H422">
            <v>44.505599999999994</v>
          </cell>
        </row>
        <row r="423">
          <cell r="D423" t="str">
            <v>-§¾p ®Êt (Thu håi 50%)</v>
          </cell>
        </row>
        <row r="424">
          <cell r="D424" t="str">
            <v>§Êt chän läc</v>
          </cell>
          <cell r="H424">
            <v>90</v>
          </cell>
        </row>
        <row r="425">
          <cell r="D425" t="str">
            <v>HÖ phao ®ãng</v>
          </cell>
        </row>
        <row r="426">
          <cell r="D426" t="str">
            <v>-Ray P43 L=18m: 1605kg x4/100</v>
          </cell>
        </row>
        <row r="427">
          <cell r="D427" t="str">
            <v>Ray</v>
          </cell>
          <cell r="H427">
            <v>64.2</v>
          </cell>
        </row>
        <row r="428">
          <cell r="D428" t="str">
            <v>-Tµ vÑt gç 211thanh x2/24</v>
          </cell>
        </row>
        <row r="429">
          <cell r="D429" t="str">
            <v>Tµ vÑt gç</v>
          </cell>
          <cell r="H429">
            <v>17.582999999999998</v>
          </cell>
        </row>
        <row r="430">
          <cell r="D430" t="str">
            <v>-§inh cr¨mp«ng 240c¸i x2/15</v>
          </cell>
        </row>
        <row r="431">
          <cell r="D431" t="str">
            <v>§inh Cr¨mpong</v>
          </cell>
          <cell r="H431">
            <v>32</v>
          </cell>
        </row>
        <row r="432">
          <cell r="D432" t="str">
            <v>K§V ®ãng cäc mè trªn c¹n</v>
          </cell>
        </row>
        <row r="433">
          <cell r="D433" t="str">
            <v>-Gia c«ng Gi»ng thÐp I300</v>
          </cell>
        </row>
        <row r="434">
          <cell r="D434" t="str">
            <v>H¬i giã (m3)</v>
          </cell>
          <cell r="H434">
            <v>102.51119999999999</v>
          </cell>
        </row>
        <row r="435">
          <cell r="D435" t="str">
            <v>H¬i ®¸ (m3)</v>
          </cell>
          <cell r="H435">
            <v>17.085199999999997</v>
          </cell>
        </row>
        <row r="436">
          <cell r="D436" t="str">
            <v>Que hµn</v>
          </cell>
          <cell r="H436">
            <v>451.84</v>
          </cell>
        </row>
        <row r="437">
          <cell r="D437" t="str">
            <v>-L¾p ®Æt th¸o gì thÐp K§V trªn c¹n</v>
          </cell>
        </row>
        <row r="438">
          <cell r="D438" t="str">
            <v>Que hµn</v>
          </cell>
          <cell r="H438">
            <v>1016.64</v>
          </cell>
        </row>
        <row r="439">
          <cell r="D439" t="str">
            <v>-L¾p ®Æt ®Öm gç</v>
          </cell>
        </row>
        <row r="440">
          <cell r="D440" t="str">
            <v>Gç x©y dùng</v>
          </cell>
          <cell r="H440">
            <v>3.5840000000000005</v>
          </cell>
        </row>
        <row r="441">
          <cell r="D441" t="str">
            <v xml:space="preserve">§inh ®Üa </v>
          </cell>
          <cell r="H441">
            <v>127.04000000000002</v>
          </cell>
        </row>
        <row r="442">
          <cell r="D442" t="str">
            <v>-K/hao thÐp (14.12x4+672x0.103)x1%</v>
          </cell>
        </row>
        <row r="443">
          <cell r="D443" t="str">
            <v>ThÐp h×nh</v>
          </cell>
          <cell r="H443">
            <v>833</v>
          </cell>
        </row>
        <row r="444">
          <cell r="D444" t="str">
            <v>K§V ®ãng cäc trô d­íi n­íc</v>
          </cell>
        </row>
        <row r="445">
          <cell r="D445" t="str">
            <v>-Gia c«ng gi»ng thÐp I300</v>
          </cell>
        </row>
        <row r="446">
          <cell r="D446" t="str">
            <v>H¬i giã (m3)</v>
          </cell>
          <cell r="H446">
            <v>51.255599999999994</v>
          </cell>
        </row>
        <row r="447">
          <cell r="D447" t="str">
            <v>H¬i ®¸ (m3)</v>
          </cell>
          <cell r="H447">
            <v>8.5425999999999984</v>
          </cell>
        </row>
        <row r="448">
          <cell r="D448" t="str">
            <v>Que hµn</v>
          </cell>
          <cell r="H448">
            <v>225.92</v>
          </cell>
        </row>
        <row r="449">
          <cell r="D449" t="str">
            <v xml:space="preserve">-L¾p th¸o gì thÐp K§V d­íi n­íc </v>
          </cell>
        </row>
        <row r="450">
          <cell r="D450" t="str">
            <v>Que hµn</v>
          </cell>
          <cell r="H450">
            <v>169.44</v>
          </cell>
        </row>
        <row r="451">
          <cell r="D451" t="str">
            <v>-L¾p ®Æt ®Öm gç</v>
          </cell>
        </row>
        <row r="452">
          <cell r="D452" t="str">
            <v>Gç x©y dùng</v>
          </cell>
          <cell r="H452">
            <v>1.7920000000000003</v>
          </cell>
        </row>
        <row r="453">
          <cell r="D453" t="str">
            <v xml:space="preserve">§inh ®Üa </v>
          </cell>
          <cell r="H453">
            <v>63.52000000000001</v>
          </cell>
        </row>
        <row r="454">
          <cell r="D454" t="str">
            <v>-K/hao thÐp (14.12x4+672x0.103)x1%</v>
          </cell>
        </row>
        <row r="455">
          <cell r="D455" t="str">
            <v>ThÐp h×nh</v>
          </cell>
          <cell r="H455">
            <v>833.36</v>
          </cell>
        </row>
        <row r="456">
          <cell r="D456" t="str">
            <v>Cäc v¸n thÐp (L¾p dùng 4 lÇn)</v>
          </cell>
        </row>
        <row r="457">
          <cell r="D457" t="str">
            <v>-Gia c«ng thÐp b¶n khung v©y</v>
          </cell>
        </row>
        <row r="458">
          <cell r="D458" t="str">
            <v>H¬i giã (m3)</v>
          </cell>
          <cell r="H458">
            <v>54.290279999999996</v>
          </cell>
        </row>
        <row r="459">
          <cell r="D459" t="str">
            <v>H¬i ®¸ (m3)</v>
          </cell>
          <cell r="H459">
            <v>9.0483799999999999</v>
          </cell>
        </row>
        <row r="460">
          <cell r="D460" t="str">
            <v>Que hµn</v>
          </cell>
          <cell r="H460">
            <v>239.29599999999999</v>
          </cell>
        </row>
        <row r="461">
          <cell r="D461" t="str">
            <v>-L¾p th¸o gì thÐp b¶n khung v©y</v>
          </cell>
        </row>
        <row r="462">
          <cell r="D462" t="str">
            <v>Que hµn</v>
          </cell>
          <cell r="H462">
            <v>358.94399999999996</v>
          </cell>
        </row>
        <row r="463">
          <cell r="D463" t="str">
            <v xml:space="preserve">-Tr¸m kÏ cäc v¸n thÐp </v>
          </cell>
        </row>
        <row r="464">
          <cell r="D464" t="str">
            <v>(ChiÒu dµi cäc hë Tb 4m)</v>
          </cell>
        </row>
        <row r="465">
          <cell r="D465" t="str">
            <v>Mas tic</v>
          </cell>
          <cell r="H465">
            <v>480</v>
          </cell>
        </row>
        <row r="466">
          <cell r="D466" t="str">
            <v>Bao t¶i.</v>
          </cell>
          <cell r="H466">
            <v>480</v>
          </cell>
        </row>
        <row r="467">
          <cell r="D467" t="str">
            <v>KhÊu hao thÐp khung v©y 29.912T x1%</v>
          </cell>
        </row>
        <row r="468">
          <cell r="D468" t="str">
            <v>ThÐp h×nh</v>
          </cell>
          <cell r="H468">
            <v>299.12</v>
          </cell>
        </row>
        <row r="469">
          <cell r="D469" t="str">
            <v xml:space="preserve">KhÊu hao cäc v¸n thÐp </v>
          </cell>
        </row>
        <row r="470">
          <cell r="D470" t="str">
            <v>(1920mx2x0.074+22Tx2)x1%</v>
          </cell>
        </row>
        <row r="471">
          <cell r="D471" t="str">
            <v>Cäc v¸n thÐp LarsenIV</v>
          </cell>
          <cell r="H471">
            <v>3281.5999999999995</v>
          </cell>
        </row>
        <row r="472">
          <cell r="D472" t="str">
            <v>-§­êng hµn thÐp dµy 10mm</v>
          </cell>
        </row>
        <row r="473">
          <cell r="D473" t="str">
            <v>Que hµn</v>
          </cell>
          <cell r="H473">
            <v>3.2</v>
          </cell>
        </row>
        <row r="474">
          <cell r="D474" t="str">
            <v>-X¶ mèi hµn</v>
          </cell>
        </row>
        <row r="475">
          <cell r="D475" t="str">
            <v>H¬i giã (m3)</v>
          </cell>
          <cell r="H475">
            <v>4.2240000000000002</v>
          </cell>
        </row>
        <row r="476">
          <cell r="D476" t="str">
            <v>H¬i ®¸ (m3)</v>
          </cell>
          <cell r="H476">
            <v>0.70400000000000007</v>
          </cell>
        </row>
        <row r="477">
          <cell r="D477" t="str">
            <v>V¸n khu«n thi c«ng trô</v>
          </cell>
        </row>
        <row r="478">
          <cell r="D478" t="str">
            <v>-ThÐp gãc L75x75 10.563T x4/5</v>
          </cell>
        </row>
        <row r="479">
          <cell r="D479" t="str">
            <v>ThÐp h×nh</v>
          </cell>
          <cell r="H479">
            <v>845</v>
          </cell>
        </row>
        <row r="480">
          <cell r="D480" t="str">
            <v>-ThÐp tÊm 5mm 6.451T x4/50</v>
          </cell>
        </row>
        <row r="481">
          <cell r="D481" t="str">
            <v>ThÐp tÊm</v>
          </cell>
          <cell r="H481">
            <v>516</v>
          </cell>
        </row>
        <row r="482">
          <cell r="D482" t="str">
            <v>-ThÐp trßn D16 mãc cÈu</v>
          </cell>
        </row>
        <row r="483">
          <cell r="D483" t="str">
            <v>ThÐp trßn d&lt;=18mm</v>
          </cell>
          <cell r="H483">
            <v>48</v>
          </cell>
        </row>
        <row r="484">
          <cell r="D484" t="str">
            <v>-Bu l«ng M.10 :1392c¸i 4/15</v>
          </cell>
        </row>
        <row r="485">
          <cell r="D485" t="str">
            <v>Bul«ng M10</v>
          </cell>
          <cell r="H485">
            <v>371.2</v>
          </cell>
        </row>
        <row r="486">
          <cell r="D486" t="str">
            <v>-§­êng hµn thÐp dµy 10mm</v>
          </cell>
        </row>
        <row r="487">
          <cell r="D487" t="str">
            <v>Que hµn</v>
          </cell>
          <cell r="H487">
            <v>916.33619999999996</v>
          </cell>
        </row>
        <row r="488">
          <cell r="D488" t="str">
            <v>-Gia c«ng l¾p ®Æt thÐp h×nh VK</v>
          </cell>
        </row>
        <row r="489">
          <cell r="D489" t="str">
            <v>H¬i giã (m3)</v>
          </cell>
          <cell r="H489">
            <v>123.52163999999999</v>
          </cell>
        </row>
        <row r="490">
          <cell r="D490" t="str">
            <v>H¬i ®¸ (m3)</v>
          </cell>
          <cell r="H490">
            <v>20.586939999999998</v>
          </cell>
        </row>
        <row r="491">
          <cell r="D491" t="str">
            <v>Que hµn</v>
          </cell>
          <cell r="H491">
            <v>544.44799999999998</v>
          </cell>
        </row>
        <row r="492">
          <cell r="D492" t="str">
            <v>-§­êng c¾t thÐp 5-10ly</v>
          </cell>
        </row>
        <row r="493">
          <cell r="D493" t="str">
            <v>H¬i giã (m3)</v>
          </cell>
          <cell r="H493">
            <v>56.634600000000006</v>
          </cell>
        </row>
        <row r="494">
          <cell r="D494" t="str">
            <v>H¬i ®¸ (m3)</v>
          </cell>
          <cell r="H494">
            <v>9.4390999999999998</v>
          </cell>
        </row>
        <row r="495">
          <cell r="D495" t="str">
            <v>-§­êng c¾t thÐp gãc</v>
          </cell>
        </row>
        <row r="496">
          <cell r="D496" t="str">
            <v>«xy (chai 6m3)</v>
          </cell>
          <cell r="H496">
            <v>27.514200000000002</v>
          </cell>
        </row>
        <row r="497">
          <cell r="D497" t="str">
            <v>§Êt ®Ìn</v>
          </cell>
          <cell r="H497">
            <v>110.05680000000001</v>
          </cell>
        </row>
        <row r="498">
          <cell r="D498" t="str">
            <v>-L¾p th¸o Jiong cao su</v>
          </cell>
        </row>
        <row r="499">
          <cell r="D499" t="str">
            <v>Roong cao su</v>
          </cell>
          <cell r="H499">
            <v>57.75</v>
          </cell>
        </row>
        <row r="500">
          <cell r="D500" t="str">
            <v>Sµn ®¹o thi c«ng trô (LC 4 lÇn)</v>
          </cell>
        </row>
        <row r="501">
          <cell r="D501" t="str">
            <v>-ThÐp gãc L75x75x8 3.579Tx4/50</v>
          </cell>
        </row>
        <row r="502">
          <cell r="D502" t="str">
            <v>ThÐp h×nh</v>
          </cell>
          <cell r="H502">
            <v>286</v>
          </cell>
        </row>
        <row r="503">
          <cell r="D503" t="str">
            <v>-ThÐp gãc L100x100x10 1.155Tx4/50</v>
          </cell>
        </row>
        <row r="504">
          <cell r="D504" t="str">
            <v>ThÐp gãc L=100x100x10</v>
          </cell>
          <cell r="H504">
            <v>92</v>
          </cell>
        </row>
        <row r="505">
          <cell r="D505" t="str">
            <v>-§­êng c¾t thÐp gãc</v>
          </cell>
        </row>
        <row r="506">
          <cell r="D506" t="str">
            <v>«xy (chai 6m3)</v>
          </cell>
          <cell r="H506">
            <v>7.6020000000000003</v>
          </cell>
        </row>
        <row r="507">
          <cell r="D507" t="str">
            <v>§Êt ®Ìn</v>
          </cell>
          <cell r="H507">
            <v>30.408000000000001</v>
          </cell>
        </row>
        <row r="508">
          <cell r="D508" t="str">
            <v>-Bulon M.16  95c¸i x4/15</v>
          </cell>
        </row>
        <row r="509">
          <cell r="D509" t="str">
            <v>Bul«ng M16</v>
          </cell>
          <cell r="H509">
            <v>25.33</v>
          </cell>
        </row>
        <row r="510">
          <cell r="D510" t="str">
            <v>-Bulon M.10  550c¸i x4/16</v>
          </cell>
        </row>
        <row r="511">
          <cell r="D511" t="str">
            <v>Bul«ng M10</v>
          </cell>
          <cell r="H511">
            <v>146.667</v>
          </cell>
        </row>
        <row r="512">
          <cell r="D512" t="str">
            <v>-§inh ®Øa L=15cm  185c¸i x4/15</v>
          </cell>
        </row>
        <row r="513">
          <cell r="D513" t="str">
            <v>Bul«ng M10</v>
          </cell>
          <cell r="H513">
            <v>49.332999999999998</v>
          </cell>
        </row>
        <row r="514">
          <cell r="D514" t="str">
            <v>-DÇm I300  2.336T x 4/100</v>
          </cell>
        </row>
        <row r="515">
          <cell r="D515" t="str">
            <v>DÇm I300</v>
          </cell>
          <cell r="H515">
            <v>93</v>
          </cell>
        </row>
        <row r="516">
          <cell r="D516" t="str">
            <v>-ThÐp tÊm nèi dÇm 0.326T x 4/50</v>
          </cell>
        </row>
        <row r="517">
          <cell r="D517" t="str">
            <v>ThÐp tÊm</v>
          </cell>
          <cell r="H517">
            <v>26</v>
          </cell>
        </row>
        <row r="518">
          <cell r="D518" t="str">
            <v>-V¸n l¸t sµn 3cm:1.77m3 x4/8</v>
          </cell>
        </row>
        <row r="519">
          <cell r="D519" t="str">
            <v>Gç x©y dùng</v>
          </cell>
          <cell r="H519">
            <v>0.88500000000000001</v>
          </cell>
        </row>
        <row r="520">
          <cell r="D520" t="str">
            <v>-Gç kª gç chèng: 2.62m3 x4/8</v>
          </cell>
        </row>
        <row r="521">
          <cell r="D521" t="str">
            <v>Gç chèng</v>
          </cell>
          <cell r="H521">
            <v>1.31</v>
          </cell>
        </row>
        <row r="522">
          <cell r="D522" t="str">
            <v>Lao l¾p dÇm cÇu</v>
          </cell>
        </row>
        <row r="523">
          <cell r="D523" t="str">
            <v>-Tµ vÑt gç :660thanh/24</v>
          </cell>
        </row>
        <row r="524">
          <cell r="D524" t="str">
            <v>Tµ vÑt gç</v>
          </cell>
          <cell r="H524">
            <v>27.5</v>
          </cell>
        </row>
        <row r="525">
          <cell r="D525" t="str">
            <v>-Gç sÎ c¸c lo¹i 7.5m3 x3/8</v>
          </cell>
        </row>
        <row r="526">
          <cell r="D526" t="str">
            <v>Gç x©y dùng</v>
          </cell>
          <cell r="H526">
            <v>0.93799999999999994</v>
          </cell>
        </row>
        <row r="527">
          <cell r="D527" t="str">
            <v>-§inh ®Øa L=15cm  500c¸i/15</v>
          </cell>
        </row>
        <row r="528">
          <cell r="D528" t="str">
            <v xml:space="preserve">§inh ®Üa </v>
          </cell>
          <cell r="H528">
            <v>33.33</v>
          </cell>
        </row>
        <row r="529">
          <cell r="D529" t="str">
            <v>-§inh cr¨mp«ng 1280c¸i/15</v>
          </cell>
        </row>
        <row r="530">
          <cell r="D530" t="str">
            <v>§inh Cr¨mpong</v>
          </cell>
          <cell r="H530">
            <v>85.332999999999998</v>
          </cell>
        </row>
        <row r="531">
          <cell r="D531" t="str">
            <v>-Ray P43 :356m   15900kg/100</v>
          </cell>
        </row>
        <row r="532">
          <cell r="D532" t="str">
            <v>Ray</v>
          </cell>
          <cell r="H532">
            <v>159</v>
          </cell>
        </row>
        <row r="533">
          <cell r="D533" t="str">
            <v>-D¨m s¹n ®Öm(Thu håi 50%)</v>
          </cell>
        </row>
        <row r="534">
          <cell r="D534" t="str">
            <v>§¸ 4x6</v>
          </cell>
          <cell r="H534">
            <v>135</v>
          </cell>
        </row>
        <row r="535">
          <cell r="D535" t="str">
            <v xml:space="preserve">Lao l¾p dÇm  </v>
          </cell>
        </row>
        <row r="536">
          <cell r="D536" t="str">
            <v>-N©ng h¹ dÇm cÇu L&lt;=30m</v>
          </cell>
        </row>
        <row r="537">
          <cell r="D537" t="str">
            <v>Gç kª</v>
          </cell>
          <cell r="H537">
            <v>4.7530000000000001</v>
          </cell>
        </row>
        <row r="538">
          <cell r="D538" t="str">
            <v xml:space="preserve">§inh ®Üa </v>
          </cell>
          <cell r="H538">
            <v>264.60000000000002</v>
          </cell>
        </row>
        <row r="539">
          <cell r="D539" t="str">
            <v>-Di chuyÓn dÇm cÇu L&lt;=30m</v>
          </cell>
        </row>
        <row r="540">
          <cell r="D540" t="str">
            <v>Ray</v>
          </cell>
          <cell r="H540">
            <v>195.02</v>
          </cell>
        </row>
        <row r="541">
          <cell r="D541" t="str">
            <v>LËp l¸ch</v>
          </cell>
          <cell r="H541">
            <v>3.92</v>
          </cell>
        </row>
        <row r="542">
          <cell r="D542" t="str">
            <v>Gç kª</v>
          </cell>
          <cell r="H542">
            <v>0.98</v>
          </cell>
        </row>
        <row r="543">
          <cell r="D543" t="str">
            <v>§inh Cr¨mpong</v>
          </cell>
          <cell r="H543">
            <v>284.2</v>
          </cell>
        </row>
        <row r="544">
          <cell r="D544" t="str">
            <v>-Lao kÐo dÇm bª t«ng dµi L&lt;=30m</v>
          </cell>
        </row>
        <row r="545">
          <cell r="D545" t="str">
            <v>ThÐp h×nh</v>
          </cell>
          <cell r="H545">
            <v>186.5052</v>
          </cell>
        </row>
        <row r="546">
          <cell r="D546" t="str">
            <v>Tµ vÑt gç</v>
          </cell>
          <cell r="H546">
            <v>145.05960000000002</v>
          </cell>
        </row>
        <row r="547">
          <cell r="D547" t="str">
            <v>§inh c¸c lo¹i</v>
          </cell>
          <cell r="H547">
            <v>797.82780000000014</v>
          </cell>
        </row>
        <row r="548">
          <cell r="D548" t="str">
            <v>Trô ®Ìn( 12 trô)</v>
          </cell>
        </row>
        <row r="549">
          <cell r="D549" t="str">
            <v>-ThÐp b¶n dµy 12mm</v>
          </cell>
        </row>
        <row r="550">
          <cell r="D550" t="str">
            <v>ThÐp tÊm</v>
          </cell>
          <cell r="H550">
            <v>204</v>
          </cell>
        </row>
        <row r="551">
          <cell r="D551" t="str">
            <v>-Bu l«ng M.16</v>
          </cell>
        </row>
        <row r="552">
          <cell r="D552" t="str">
            <v>Bul«ng M16</v>
          </cell>
          <cell r="H552">
            <v>48</v>
          </cell>
        </row>
        <row r="553">
          <cell r="D553" t="str">
            <v>-§­êng c¾t thÐp D=10-25cm</v>
          </cell>
        </row>
        <row r="554">
          <cell r="D554" t="str">
            <v>H¬i giã (m3)</v>
          </cell>
          <cell r="H554">
            <v>4.2240000000000002</v>
          </cell>
        </row>
        <row r="555">
          <cell r="D555" t="str">
            <v>H¬i ®¸ (m3)</v>
          </cell>
          <cell r="H555">
            <v>0.70400000000000007</v>
          </cell>
        </row>
        <row r="556">
          <cell r="D556" t="str">
            <v>Bª t«ng ch©n trô M300 ®¸ 1x2</v>
          </cell>
        </row>
        <row r="557">
          <cell r="D557" t="str">
            <v>Xim¨ng P.400</v>
          </cell>
          <cell r="H557">
            <v>388.55700000000002</v>
          </cell>
        </row>
        <row r="558">
          <cell r="D558" t="str">
            <v>§inh Cr¨mpong</v>
          </cell>
          <cell r="H558">
            <v>0.42588000000000004</v>
          </cell>
        </row>
        <row r="559">
          <cell r="D559" t="str">
            <v>§¸ 1x2</v>
          </cell>
          <cell r="H559">
            <v>0.82368000000000008</v>
          </cell>
        </row>
        <row r="560">
          <cell r="D560" t="str">
            <v>N­íc</v>
          </cell>
          <cell r="H560">
            <v>177.489</v>
          </cell>
        </row>
        <row r="561">
          <cell r="D561" t="str">
            <v>C¸c h¹ng môc kh¸c</v>
          </cell>
        </row>
        <row r="562">
          <cell r="D562" t="str">
            <v>-§æ bª t«ng ®¸ 2x4 M.250 bÞt ®¸y</v>
          </cell>
        </row>
        <row r="563">
          <cell r="D563" t="str">
            <v>Xim¨ng P.400</v>
          </cell>
          <cell r="H563">
            <v>144089.08799999999</v>
          </cell>
        </row>
        <row r="564">
          <cell r="D564" t="str">
            <v>§inh Cr¨mpong</v>
          </cell>
          <cell r="H564">
            <v>169.49503999999999</v>
          </cell>
        </row>
        <row r="565">
          <cell r="D565" t="str">
            <v>§¸ 1x2</v>
          </cell>
          <cell r="H565">
            <v>324.34688</v>
          </cell>
        </row>
        <row r="566">
          <cell r="D566" t="str">
            <v>N­íc</v>
          </cell>
          <cell r="H566">
            <v>65665.599999999991</v>
          </cell>
        </row>
        <row r="567">
          <cell r="D567" t="str">
            <v>Bao t¶i.</v>
          </cell>
          <cell r="H567">
            <v>366.08</v>
          </cell>
        </row>
        <row r="568">
          <cell r="D568" t="str">
            <v>-Xãi hót bïn trong khung v©y</v>
          </cell>
        </row>
        <row r="569">
          <cell r="D569" t="str">
            <v>èng xãi F50mm</v>
          </cell>
          <cell r="H569">
            <v>0.56000000000000005</v>
          </cell>
        </row>
        <row r="570">
          <cell r="D570" t="str">
            <v>èng xãi F150mm</v>
          </cell>
          <cell r="H570">
            <v>0.56000000000000005</v>
          </cell>
        </row>
        <row r="571">
          <cell r="D571" t="str">
            <v>èng xãi F250mm</v>
          </cell>
          <cell r="H571">
            <v>0.56000000000000005</v>
          </cell>
        </row>
        <row r="572">
          <cell r="D572" t="str">
            <v>-L¾p biÓn tªn cÇu +T¶i träng Tole PQ</v>
          </cell>
        </row>
        <row r="573">
          <cell r="D573" t="str">
            <v>Xim¨ng P.400</v>
          </cell>
          <cell r="H573">
            <v>17.940000000000001</v>
          </cell>
        </row>
        <row r="574">
          <cell r="D574" t="str">
            <v>§inh Cr¨mpong</v>
          </cell>
          <cell r="H574">
            <v>4.8000000000000001E-2</v>
          </cell>
        </row>
        <row r="575">
          <cell r="D575" t="str">
            <v>§¸ 4x6</v>
          </cell>
          <cell r="H575">
            <v>8.4000000000000005E-2</v>
          </cell>
        </row>
        <row r="576">
          <cell r="D576" t="str">
            <v>N­íc</v>
          </cell>
          <cell r="H576">
            <v>15.18</v>
          </cell>
        </row>
        <row r="577">
          <cell r="D577" t="str">
            <v>BiÓn tªn cÇu</v>
          </cell>
          <cell r="H577">
            <v>2</v>
          </cell>
        </row>
        <row r="578">
          <cell r="D578" t="str">
            <v>BiÓn b¸o trßn</v>
          </cell>
          <cell r="H578">
            <v>2</v>
          </cell>
        </row>
        <row r="579">
          <cell r="D579" t="str">
            <v>Bul«ng M14x250</v>
          </cell>
          <cell r="H579">
            <v>8</v>
          </cell>
        </row>
        <row r="580">
          <cell r="D580" t="str">
            <v>S¬n dÇu</v>
          </cell>
          <cell r="H580">
            <v>0.53300000000000003</v>
          </cell>
        </row>
        <row r="581">
          <cell r="D581" t="str">
            <v>èng thÐp D60</v>
          </cell>
          <cell r="H581">
            <v>6.6</v>
          </cell>
        </row>
        <row r="585">
          <cell r="D585" t="str">
            <v>-C¸t h¹t trung K=0.95+Bï lón</v>
          </cell>
        </row>
        <row r="586">
          <cell r="D586" t="str">
            <v>C¸t h¹t trung</v>
          </cell>
          <cell r="H586">
            <v>87287.901199999993</v>
          </cell>
        </row>
        <row r="587">
          <cell r="D587" t="str">
            <v>C¸t h¹t mÞn ®Çm K85 san nÒn b­íc 1</v>
          </cell>
        </row>
        <row r="588">
          <cell r="D588" t="str">
            <v>C¸t h¹t mÞn</v>
          </cell>
          <cell r="H588">
            <v>22421.5504</v>
          </cell>
        </row>
        <row r="589">
          <cell r="D589" t="str">
            <v>-§¾p sái ®á m¸y ®Çm 25T K=0.98</v>
          </cell>
        </row>
        <row r="590">
          <cell r="D590" t="str">
            <v>Sái ®á</v>
          </cell>
          <cell r="H590">
            <v>8638</v>
          </cell>
        </row>
        <row r="591">
          <cell r="D591" t="str">
            <v>-§¾p sái ®á m¸y ®Çm 25T K=0.90 lÒ</v>
          </cell>
        </row>
        <row r="592">
          <cell r="D592" t="str">
            <v>Sái ®á</v>
          </cell>
          <cell r="H592">
            <v>14370.342000000001</v>
          </cell>
        </row>
        <row r="593">
          <cell r="D593" t="str">
            <v>-CÊy bÊc thÊm gia cè nÒn b»ng m¸y</v>
          </cell>
        </row>
        <row r="594">
          <cell r="D594" t="str">
            <v>BÊc thÊm</v>
          </cell>
          <cell r="H594">
            <v>267002.08500000002</v>
          </cell>
        </row>
        <row r="595">
          <cell r="D595" t="str">
            <v>MÆt ®­êng</v>
          </cell>
        </row>
        <row r="596">
          <cell r="D596" t="str">
            <v>-C¸n cÊp phèi ®¸ 0-4 dµy 30cm</v>
          </cell>
        </row>
        <row r="597">
          <cell r="D597" t="str">
            <v>§¸ cÊp phèi 0 - 4</v>
          </cell>
          <cell r="H597">
            <v>2443.4427600000004</v>
          </cell>
        </row>
        <row r="598">
          <cell r="D598" t="str">
            <v>-Tr¸ng nhùa 2 líp TC 4,5kg/m2</v>
          </cell>
        </row>
        <row r="599">
          <cell r="D599" t="str">
            <v>Nhùa ®­êng</v>
          </cell>
          <cell r="H599">
            <v>51009.425999999999</v>
          </cell>
        </row>
        <row r="600">
          <cell r="D600" t="str">
            <v>§¸ 1x2</v>
          </cell>
          <cell r="H600">
            <v>288.73260000000005</v>
          </cell>
        </row>
        <row r="601">
          <cell r="D601" t="str">
            <v>§¸ d¨m 0,5x1</v>
          </cell>
          <cell r="H601">
            <v>106.938</v>
          </cell>
        </row>
        <row r="602">
          <cell r="D602" t="str">
            <v>Cñi</v>
          </cell>
          <cell r="H602">
            <v>61810.164000000004</v>
          </cell>
        </row>
        <row r="603">
          <cell r="D603" t="str">
            <v>H¹ng môc kh¸c</v>
          </cell>
        </row>
        <row r="604">
          <cell r="D604" t="str">
            <v>-Lµm tÇng läc ng­îc cöa tho¸t n­íc</v>
          </cell>
        </row>
        <row r="605">
          <cell r="D605" t="str">
            <v>§¸ 4x6</v>
          </cell>
          <cell r="H605">
            <v>23.387400000000003</v>
          </cell>
        </row>
        <row r="606">
          <cell r="D606" t="str">
            <v>-BiÓn b¸o tèc ®é</v>
          </cell>
        </row>
        <row r="607">
          <cell r="D607" t="str">
            <v>Xim¨ng P.400</v>
          </cell>
          <cell r="H607">
            <v>71.760000000000005</v>
          </cell>
        </row>
        <row r="608">
          <cell r="D608" t="str">
            <v>§inh Cr¨mpong</v>
          </cell>
          <cell r="H608">
            <v>0.192</v>
          </cell>
        </row>
        <row r="609">
          <cell r="D609" t="str">
            <v>§¸ 4x6</v>
          </cell>
          <cell r="H609">
            <v>0.33600000000000002</v>
          </cell>
        </row>
        <row r="610">
          <cell r="D610" t="str">
            <v>N­íc</v>
          </cell>
          <cell r="H610">
            <v>60.72</v>
          </cell>
        </row>
        <row r="611">
          <cell r="D611" t="str">
            <v>BiÓn b¸o trßn</v>
          </cell>
          <cell r="H611">
            <v>8</v>
          </cell>
        </row>
        <row r="612">
          <cell r="D612" t="str">
            <v>Bul«ng M14x250</v>
          </cell>
          <cell r="H612">
            <v>32</v>
          </cell>
        </row>
        <row r="613">
          <cell r="D613" t="str">
            <v>S¬n dÇu</v>
          </cell>
          <cell r="H613">
            <v>2.1320000000000001</v>
          </cell>
        </row>
        <row r="614">
          <cell r="D614" t="str">
            <v>èng thÐp D60</v>
          </cell>
          <cell r="H614">
            <v>26.4</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t-dg (MTC)"/>
      <sheetName val="chenhlech"/>
      <sheetName val="CVC"/>
      <sheetName val="CVC-dg"/>
      <sheetName val="dtct-dg"/>
      <sheetName val="vt-dg"/>
      <sheetName val="TVL"/>
      <sheetName val="ptvt-dg"/>
      <sheetName val="TH"/>
      <sheetName val="Sheet1"/>
      <sheetName val="ptvt"/>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row r="2">
          <cell r="C2" t="str">
            <v>Xim¨ng P.400</v>
          </cell>
          <cell r="G2" t="e">
            <v>#REF!</v>
          </cell>
        </row>
        <row r="3">
          <cell r="C3" t="str">
            <v>C¸t vµng</v>
          </cell>
          <cell r="G3" t="e">
            <v>#REF!</v>
          </cell>
        </row>
        <row r="4">
          <cell r="C4" t="str">
            <v>§¸ 1x2</v>
          </cell>
          <cell r="G4" t="e">
            <v>#REF!</v>
          </cell>
        </row>
        <row r="5">
          <cell r="C5" t="e">
            <v>#N/A</v>
          </cell>
          <cell r="G5" t="e">
            <v>#REF!</v>
          </cell>
        </row>
        <row r="6">
          <cell r="C6" t="str">
            <v>Bã täng moïng truû cäøng M 250</v>
          </cell>
        </row>
        <row r="7">
          <cell r="C7" t="str">
            <v>Xim¨ng P.400</v>
          </cell>
          <cell r="G7" t="e">
            <v>#REF!</v>
          </cell>
        </row>
        <row r="8">
          <cell r="C8" t="str">
            <v>C¸t vµng</v>
          </cell>
          <cell r="G8" t="e">
            <v>#REF!</v>
          </cell>
        </row>
        <row r="9">
          <cell r="C9" t="str">
            <v>§¸ 1x2</v>
          </cell>
          <cell r="G9" t="e">
            <v>#REF!</v>
          </cell>
        </row>
        <row r="10">
          <cell r="C10" t="e">
            <v>#N/A</v>
          </cell>
          <cell r="G10" t="e">
            <v>#REF!</v>
          </cell>
        </row>
        <row r="11">
          <cell r="C11" t="str">
            <v>Bã täng loït moïng M 100</v>
          </cell>
        </row>
        <row r="12">
          <cell r="C12" t="str">
            <v>Xim¨ng P.400</v>
          </cell>
          <cell r="G12" t="e">
            <v>#REF!</v>
          </cell>
        </row>
        <row r="13">
          <cell r="C13" t="str">
            <v>C¸t vµng</v>
          </cell>
          <cell r="G13" t="e">
            <v>#REF!</v>
          </cell>
        </row>
        <row r="14">
          <cell r="C14" t="str">
            <v>§¸ 1x2</v>
          </cell>
          <cell r="G14" t="e">
            <v>#REF!</v>
          </cell>
        </row>
        <row r="15">
          <cell r="C15" t="e">
            <v>#N/A</v>
          </cell>
          <cell r="G15" t="e">
            <v>#REF!</v>
          </cell>
        </row>
        <row r="16">
          <cell r="C16" t="str">
            <v>Cäút theïp truû cäøng F&lt;=10mm</v>
          </cell>
        </row>
        <row r="17">
          <cell r="C17" t="str">
            <v>Thep tron d&lt;10mm</v>
          </cell>
          <cell r="G17" t="e">
            <v>#REF!</v>
          </cell>
        </row>
        <row r="18">
          <cell r="C18" t="e">
            <v>#N/A</v>
          </cell>
          <cell r="G18" t="e">
            <v>#REF!</v>
          </cell>
        </row>
        <row r="19">
          <cell r="C19" t="str">
            <v>Cäút theïp truû F&lt;=18mm</v>
          </cell>
        </row>
        <row r="20">
          <cell r="C20" t="str">
            <v>ThÐp trßn d&gt;10mm</v>
          </cell>
          <cell r="G20" t="e">
            <v>#REF!</v>
          </cell>
        </row>
        <row r="21">
          <cell r="C21" t="e">
            <v>#N/A</v>
          </cell>
          <cell r="G21" t="e">
            <v>#REF!</v>
          </cell>
        </row>
        <row r="22">
          <cell r="C22" t="str">
            <v>Cäút theïp truû F=&gt;18mm</v>
          </cell>
        </row>
        <row r="23">
          <cell r="C23" t="str">
            <v>ThÐp trßn d&gt;18mm</v>
          </cell>
          <cell r="G23" t="e">
            <v>#REF!</v>
          </cell>
        </row>
        <row r="24">
          <cell r="C24" t="e">
            <v>#N/A</v>
          </cell>
          <cell r="G24" t="e">
            <v>#REF!</v>
          </cell>
        </row>
        <row r="25">
          <cell r="C25" t="str">
            <v>Que hµn</v>
          </cell>
          <cell r="G25" t="e">
            <v>#REF!</v>
          </cell>
        </row>
        <row r="26">
          <cell r="C26" t="str">
            <v>Âaï häüc xáy M100</v>
          </cell>
        </row>
        <row r="27">
          <cell r="C27" t="str">
            <v>Xim¨ng P.400</v>
          </cell>
          <cell r="G27" t="e">
            <v>#REF!</v>
          </cell>
        </row>
        <row r="28">
          <cell r="C28" t="str">
            <v>C¸t vµng</v>
          </cell>
          <cell r="G28" t="e">
            <v>#REF!</v>
          </cell>
        </row>
        <row r="29">
          <cell r="C29" t="e">
            <v>#N/A</v>
          </cell>
          <cell r="G29" t="e">
            <v>#REF!</v>
          </cell>
        </row>
        <row r="30">
          <cell r="C30" t="str">
            <v xml:space="preserve">§¸ héc </v>
          </cell>
          <cell r="G30" t="e">
            <v>#REF!</v>
          </cell>
        </row>
        <row r="31">
          <cell r="C31" t="str">
            <v>§¸ 4x6</v>
          </cell>
          <cell r="G31" t="e">
            <v>#REF!</v>
          </cell>
        </row>
        <row r="32">
          <cell r="C32" t="str">
            <v>C©y chèng</v>
          </cell>
          <cell r="G32" t="e">
            <v>#REF!</v>
          </cell>
        </row>
        <row r="33">
          <cell r="C33" t="e">
            <v>#N/A</v>
          </cell>
          <cell r="G33" t="e">
            <v>#REF!</v>
          </cell>
        </row>
        <row r="34">
          <cell r="C34" t="str">
            <v>Âaï häüc xáy gia cäú sán  M100</v>
          </cell>
        </row>
        <row r="35">
          <cell r="C35" t="str">
            <v>Xim¨ng P.400</v>
          </cell>
          <cell r="G35" t="e">
            <v>#REF!</v>
          </cell>
        </row>
        <row r="36">
          <cell r="C36" t="str">
            <v>C¸t vµng</v>
          </cell>
          <cell r="G36" t="e">
            <v>#REF!</v>
          </cell>
        </row>
        <row r="37">
          <cell r="C37" t="e">
            <v>#N/A</v>
          </cell>
          <cell r="G37" t="e">
            <v>#REF!</v>
          </cell>
        </row>
        <row r="38">
          <cell r="C38" t="str">
            <v xml:space="preserve">§¸ héc </v>
          </cell>
          <cell r="G38" t="e">
            <v>#REF!</v>
          </cell>
        </row>
        <row r="39">
          <cell r="C39" t="str">
            <v>§¸ 4x6</v>
          </cell>
          <cell r="G39" t="e">
            <v>#REF!</v>
          </cell>
        </row>
        <row r="41">
          <cell r="C41" t="str">
            <v>Dáy caïp ,Dáy treo</v>
          </cell>
          <cell r="G41">
            <v>1241</v>
          </cell>
        </row>
        <row r="42">
          <cell r="C42" t="str">
            <v>ThÐp gãc L=100x100x10</v>
          </cell>
          <cell r="G42" t="e">
            <v>#REF!</v>
          </cell>
        </row>
        <row r="43">
          <cell r="C43" t="str">
            <v>ThÐp h×nh</v>
          </cell>
          <cell r="G43" t="e">
            <v>#REF!</v>
          </cell>
        </row>
        <row r="44">
          <cell r="C44" t="str">
            <v>Dàm saûn âãûm</v>
          </cell>
        </row>
        <row r="45">
          <cell r="C45" t="str">
            <v>§¸ 4x6</v>
          </cell>
          <cell r="G45" t="e">
            <v>#REF!</v>
          </cell>
        </row>
        <row r="46">
          <cell r="C46" t="str">
            <v>Âaï xä bäö</v>
          </cell>
        </row>
        <row r="47">
          <cell r="C47" t="str">
            <v>§¸ x« bå</v>
          </cell>
          <cell r="G47" t="e">
            <v>#REF!</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RAC"/>
      <sheetName val="tra-vat-lieu"/>
      <sheetName val="ptdg"/>
      <sheetName val="dtct"/>
      <sheetName val="th"/>
      <sheetName val="tra bang"/>
      <sheetName val="dbu_NCT"/>
      <sheetName val="TH-NCT"/>
      <sheetName val="dbu-NCT"/>
      <sheetName val="KStk-TDT"/>
      <sheetName val="TH-TDT"/>
      <sheetName val="dtct-CRR"/>
      <sheetName val="TH-CR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sheetName val="dtctcau+cong"/>
      <sheetName val="dtctduong"/>
      <sheetName val="dtcthtcsang"/>
      <sheetName val="ptvl"/>
      <sheetName val="ptnc"/>
      <sheetName val="ptm"/>
      <sheetName val="thv-n-mcau"/>
      <sheetName val="thv-n-md"/>
      <sheetName val="thv-n-mhtcs"/>
    </sheetNames>
    <sheetDataSet>
      <sheetData sheetId="0"/>
      <sheetData sheetId="1"/>
      <sheetData sheetId="2"/>
      <sheetData sheetId="3"/>
      <sheetData sheetId="4" refreshError="1">
        <row r="6">
          <cell r="B6" t="str">
            <v>ph¸ dì cÇu cò</v>
          </cell>
        </row>
        <row r="7">
          <cell r="B7" t="str">
            <v>§ôc ph¸ BTCT cÇu cò</v>
          </cell>
          <cell r="C7" t="str">
            <v>m3</v>
          </cell>
          <cell r="D7">
            <v>1.4179999999999999</v>
          </cell>
          <cell r="J7">
            <v>10500</v>
          </cell>
        </row>
        <row r="8">
          <cell r="E8" t="str">
            <v>Que hµn</v>
          </cell>
          <cell r="F8" t="str">
            <v>kg</v>
          </cell>
          <cell r="G8">
            <v>1.5</v>
          </cell>
          <cell r="H8">
            <v>2.1269999999999998</v>
          </cell>
          <cell r="I8">
            <v>7000</v>
          </cell>
          <cell r="J8">
            <v>10500</v>
          </cell>
        </row>
        <row r="9">
          <cell r="B9" t="str">
            <v>Th¸o dì cÊu kiÖn s¾t thÐp</v>
          </cell>
          <cell r="C9" t="str">
            <v>tÊn</v>
          </cell>
          <cell r="D9">
            <v>9.4329999999999998</v>
          </cell>
          <cell r="I9" t="str">
            <v/>
          </cell>
          <cell r="J9">
            <v>131040.00000000003</v>
          </cell>
        </row>
        <row r="10">
          <cell r="E10" t="str">
            <v>Bu l«ng M20</v>
          </cell>
          <cell r="F10" t="str">
            <v>c¸i</v>
          </cell>
          <cell r="G10">
            <v>12.600000000000001</v>
          </cell>
          <cell r="H10">
            <v>118.85580000000002</v>
          </cell>
          <cell r="I10">
            <v>3400</v>
          </cell>
          <cell r="J10">
            <v>42840.000000000007</v>
          </cell>
        </row>
        <row r="11">
          <cell r="E11" t="str">
            <v>Que hµn</v>
          </cell>
          <cell r="F11" t="str">
            <v>kg</v>
          </cell>
          <cell r="G11">
            <v>12.600000000000001</v>
          </cell>
          <cell r="H11">
            <v>118.85580000000002</v>
          </cell>
          <cell r="I11">
            <v>7000</v>
          </cell>
          <cell r="J11">
            <v>88200.000000000015</v>
          </cell>
        </row>
        <row r="12">
          <cell r="B12" t="str">
            <v>X¶ ®­êng hµn 10ly</v>
          </cell>
          <cell r="C12" t="str">
            <v>10m</v>
          </cell>
          <cell r="D12">
            <v>11.2</v>
          </cell>
          <cell r="I12" t="str">
            <v/>
          </cell>
          <cell r="J12">
            <v>79170</v>
          </cell>
        </row>
        <row r="13">
          <cell r="D13" t="str">
            <v/>
          </cell>
          <cell r="E13" t="str">
            <v>Que hµn</v>
          </cell>
          <cell r="F13" t="str">
            <v>kg</v>
          </cell>
          <cell r="G13">
            <v>11.31</v>
          </cell>
          <cell r="H13">
            <v>126.672</v>
          </cell>
          <cell r="I13">
            <v>7000</v>
          </cell>
          <cell r="J13">
            <v>79170</v>
          </cell>
        </row>
        <row r="14">
          <cell r="B14" t="str">
            <v>phÇn cÇu míi</v>
          </cell>
          <cell r="I14" t="str">
            <v/>
          </cell>
          <cell r="J14" t="str">
            <v/>
          </cell>
        </row>
        <row r="15">
          <cell r="B15" t="str">
            <v>I- Mè, trô, trô chèng va x«</v>
          </cell>
          <cell r="I15" t="str">
            <v/>
          </cell>
          <cell r="J15" t="str">
            <v/>
          </cell>
        </row>
        <row r="16">
          <cell r="B16" t="str">
            <v>§ãng cäc thÐp h×nh khung ®Þnh vÞ, ®ãng cõ BTCT 35x35cm, 40x40cm, cõ v¸n thÐp</v>
          </cell>
          <cell r="C16" t="str">
            <v>100m</v>
          </cell>
          <cell r="D16">
            <v>14.4</v>
          </cell>
          <cell r="I16" t="str">
            <v/>
          </cell>
          <cell r="J16">
            <v>0</v>
          </cell>
        </row>
        <row r="17">
          <cell r="E17" t="str">
            <v>Cäc</v>
          </cell>
          <cell r="F17" t="str">
            <v>m</v>
          </cell>
          <cell r="G17">
            <v>101</v>
          </cell>
          <cell r="H17">
            <v>1454.4</v>
          </cell>
          <cell r="I17">
            <v>0</v>
          </cell>
          <cell r="J17">
            <v>0</v>
          </cell>
        </row>
        <row r="18">
          <cell r="B18" t="str">
            <v>Cung cÊp cõ v¸n thÐp (khÊu hao 1%x2lÇn)</v>
          </cell>
          <cell r="C18" t="str">
            <v>tÊn</v>
          </cell>
          <cell r="D18">
            <v>1.768</v>
          </cell>
          <cell r="I18" t="str">
            <v/>
          </cell>
          <cell r="J18">
            <v>5490</v>
          </cell>
        </row>
        <row r="19">
          <cell r="E19" t="str">
            <v>Cõ v¸n thÐp</v>
          </cell>
          <cell r="F19" t="str">
            <v>tÊn</v>
          </cell>
          <cell r="G19">
            <v>1</v>
          </cell>
          <cell r="H19">
            <v>1.768</v>
          </cell>
          <cell r="I19">
            <v>5490</v>
          </cell>
          <cell r="J19">
            <v>5490</v>
          </cell>
        </row>
        <row r="20">
          <cell r="B20" t="str">
            <v>§ãng cõ v¸n thÐp</v>
          </cell>
          <cell r="C20" t="str">
            <v>100m</v>
          </cell>
          <cell r="D20">
            <v>15.2</v>
          </cell>
          <cell r="I20" t="str">
            <v/>
          </cell>
          <cell r="J20">
            <v>27436499.999999996</v>
          </cell>
        </row>
        <row r="21">
          <cell r="E21" t="str">
            <v>Cäc v¸n thÐp</v>
          </cell>
          <cell r="F21" t="str">
            <v>m</v>
          </cell>
          <cell r="G21">
            <v>100.49999999999999</v>
          </cell>
          <cell r="H21">
            <v>1527.5999999999997</v>
          </cell>
          <cell r="I21">
            <v>273000</v>
          </cell>
          <cell r="J21">
            <v>27436499.999999996</v>
          </cell>
        </row>
        <row r="22">
          <cell r="B22" t="str">
            <v>Gia c«ng khung ®Þnh vÞ, gi»ng vßng v©y cõ v¸n thÐp</v>
          </cell>
          <cell r="C22" t="str">
            <v>tÊn</v>
          </cell>
          <cell r="D22">
            <v>25.936</v>
          </cell>
          <cell r="I22" t="str">
            <v/>
          </cell>
          <cell r="J22">
            <v>5103270.9000000004</v>
          </cell>
        </row>
        <row r="23">
          <cell r="E23" t="str">
            <v>ThÐp h×nh</v>
          </cell>
          <cell r="F23" t="str">
            <v>kg</v>
          </cell>
          <cell r="G23">
            <v>732.74250000000006</v>
          </cell>
          <cell r="H23">
            <v>19004.409480000002</v>
          </cell>
          <cell r="I23">
            <v>4500</v>
          </cell>
          <cell r="J23">
            <v>3297341.2500000005</v>
          </cell>
        </row>
        <row r="24">
          <cell r="E24" t="str">
            <v>ThÐp tÊm</v>
          </cell>
          <cell r="F24" t="str">
            <v>kg</v>
          </cell>
          <cell r="G24">
            <v>380.25749999999999</v>
          </cell>
          <cell r="H24">
            <v>9862.3585199999998</v>
          </cell>
          <cell r="I24">
            <v>3400</v>
          </cell>
          <cell r="J24">
            <v>1292875.5</v>
          </cell>
        </row>
        <row r="25">
          <cell r="E25" t="str">
            <v>Que hµn</v>
          </cell>
          <cell r="F25" t="str">
            <v>kg</v>
          </cell>
          <cell r="G25">
            <v>43.081500000000005</v>
          </cell>
          <cell r="H25">
            <v>1117.3617840000002</v>
          </cell>
          <cell r="I25">
            <v>7000</v>
          </cell>
          <cell r="J25">
            <v>301570.50000000006</v>
          </cell>
        </row>
        <row r="26">
          <cell r="E26" t="str">
            <v>¤ xy</v>
          </cell>
          <cell r="F26" t="str">
            <v>chai</v>
          </cell>
          <cell r="G26">
            <v>2.6564999999999999</v>
          </cell>
          <cell r="H26">
            <v>68.898983999999999</v>
          </cell>
          <cell r="I26">
            <v>6500</v>
          </cell>
          <cell r="J26">
            <v>17267.25</v>
          </cell>
        </row>
        <row r="27">
          <cell r="E27" t="str">
            <v>§Êt ®Ìn</v>
          </cell>
          <cell r="F27" t="str">
            <v>kg</v>
          </cell>
          <cell r="G27">
            <v>26.974500000000003</v>
          </cell>
          <cell r="H27">
            <v>699.61063200000001</v>
          </cell>
          <cell r="I27">
            <v>7200</v>
          </cell>
          <cell r="J27">
            <v>194216.40000000002</v>
          </cell>
        </row>
        <row r="28">
          <cell r="B28" t="str">
            <v>L¾p ®Æt khung ®Þnh vÞ trªn c¹n</v>
          </cell>
          <cell r="C28" t="str">
            <v>tÊn</v>
          </cell>
          <cell r="D28">
            <v>280.48399999999998</v>
          </cell>
          <cell r="I28" t="str">
            <v/>
          </cell>
          <cell r="J28">
            <v>177266.25000000003</v>
          </cell>
        </row>
        <row r="29">
          <cell r="E29" t="str">
            <v>ThÐp h×nh</v>
          </cell>
          <cell r="F29" t="str">
            <v>kg</v>
          </cell>
          <cell r="G29">
            <v>0.47250000000000003</v>
          </cell>
          <cell r="H29">
            <v>132.52869000000001</v>
          </cell>
          <cell r="I29">
            <v>4500</v>
          </cell>
          <cell r="J29">
            <v>2126.25</v>
          </cell>
        </row>
        <row r="30">
          <cell r="E30" t="str">
            <v>Bu l«ng M20</v>
          </cell>
          <cell r="F30" t="str">
            <v>c¸i</v>
          </cell>
          <cell r="G30">
            <v>12.600000000000001</v>
          </cell>
          <cell r="H30">
            <v>3534.0984000000003</v>
          </cell>
          <cell r="I30">
            <v>3400</v>
          </cell>
          <cell r="J30">
            <v>42840.000000000007</v>
          </cell>
        </row>
        <row r="31">
          <cell r="E31" t="str">
            <v>Que hµn</v>
          </cell>
          <cell r="F31" t="str">
            <v>kg</v>
          </cell>
          <cell r="G31">
            <v>18.900000000000002</v>
          </cell>
          <cell r="H31">
            <v>5301.1476000000002</v>
          </cell>
          <cell r="I31">
            <v>7000</v>
          </cell>
          <cell r="J31">
            <v>132300.00000000003</v>
          </cell>
        </row>
        <row r="32">
          <cell r="B32" t="str">
            <v>Th¸o dì khung ®Þnh vÞ trªn c¹n</v>
          </cell>
          <cell r="C32" t="str">
            <v>tÊn</v>
          </cell>
          <cell r="D32">
            <v>280.48399999999998</v>
          </cell>
          <cell r="I32" t="str">
            <v/>
          </cell>
          <cell r="J32">
            <v>177266.25000000003</v>
          </cell>
        </row>
        <row r="33">
          <cell r="E33" t="str">
            <v>ThÐp h×nh</v>
          </cell>
          <cell r="F33" t="str">
            <v>kg</v>
          </cell>
          <cell r="G33">
            <v>0.47250000000000003</v>
          </cell>
          <cell r="H33">
            <v>132.52869000000001</v>
          </cell>
          <cell r="I33">
            <v>4500</v>
          </cell>
          <cell r="J33">
            <v>2126.25</v>
          </cell>
        </row>
        <row r="34">
          <cell r="E34" t="str">
            <v>Bu l«ng M20</v>
          </cell>
          <cell r="F34" t="str">
            <v>c¸i</v>
          </cell>
          <cell r="G34">
            <v>12.600000000000001</v>
          </cell>
          <cell r="H34">
            <v>3534.0984000000003</v>
          </cell>
          <cell r="I34">
            <v>3400</v>
          </cell>
          <cell r="J34">
            <v>42840.000000000007</v>
          </cell>
        </row>
        <row r="35">
          <cell r="E35" t="str">
            <v>Que hµn</v>
          </cell>
          <cell r="F35" t="str">
            <v>kg</v>
          </cell>
          <cell r="G35">
            <v>18.900000000000002</v>
          </cell>
          <cell r="H35">
            <v>5301.1476000000002</v>
          </cell>
          <cell r="I35">
            <v>7000</v>
          </cell>
          <cell r="J35">
            <v>132300.00000000003</v>
          </cell>
        </row>
        <row r="36">
          <cell r="B36" t="str">
            <v>ChÐt khe nèi</v>
          </cell>
          <cell r="C36" t="str">
            <v>m</v>
          </cell>
          <cell r="D36">
            <v>2540</v>
          </cell>
          <cell r="I36" t="str">
            <v/>
          </cell>
          <cell r="J36">
            <v>4236.8999999999996</v>
          </cell>
        </row>
        <row r="37">
          <cell r="E37" t="str">
            <v>Nhùa ®­êng</v>
          </cell>
          <cell r="F37" t="str">
            <v>kg</v>
          </cell>
          <cell r="G37">
            <v>0.81799999999999995</v>
          </cell>
          <cell r="H37">
            <v>2077.7199999999998</v>
          </cell>
          <cell r="I37">
            <v>2700</v>
          </cell>
          <cell r="J37">
            <v>2208.6</v>
          </cell>
        </row>
        <row r="38">
          <cell r="E38" t="str">
            <v>D©y thõng</v>
          </cell>
          <cell r="F38" t="str">
            <v>m</v>
          </cell>
          <cell r="G38">
            <v>1.05</v>
          </cell>
          <cell r="H38">
            <v>2667</v>
          </cell>
          <cell r="I38">
            <v>150</v>
          </cell>
          <cell r="J38">
            <v>157.5</v>
          </cell>
        </row>
        <row r="39">
          <cell r="E39" t="str">
            <v>Cñi</v>
          </cell>
          <cell r="F39" t="str">
            <v>kg</v>
          </cell>
          <cell r="G39">
            <v>3.1179999999999999</v>
          </cell>
          <cell r="H39">
            <v>7919.7199999999993</v>
          </cell>
          <cell r="I39">
            <v>600</v>
          </cell>
          <cell r="J39">
            <v>1870.8</v>
          </cell>
        </row>
        <row r="40">
          <cell r="B40" t="str">
            <v>§­êng hµn 10ly</v>
          </cell>
          <cell r="C40" t="str">
            <v>10m</v>
          </cell>
          <cell r="D40">
            <v>63.956000000000003</v>
          </cell>
          <cell r="I40" t="str">
            <v/>
          </cell>
          <cell r="J40">
            <v>79170</v>
          </cell>
        </row>
        <row r="41">
          <cell r="E41" t="str">
            <v>Que hµn</v>
          </cell>
          <cell r="F41" t="str">
            <v>kg</v>
          </cell>
          <cell r="G41">
            <v>11.31</v>
          </cell>
          <cell r="H41">
            <v>723.3423600000001</v>
          </cell>
          <cell r="I41">
            <v>7000</v>
          </cell>
          <cell r="J41">
            <v>79170</v>
          </cell>
        </row>
        <row r="42">
          <cell r="B42" t="str">
            <v>X¶ ®­êng hµn 10ly</v>
          </cell>
          <cell r="C42" t="str">
            <v>10m</v>
          </cell>
          <cell r="D42">
            <v>63.956000000000003</v>
          </cell>
          <cell r="I42" t="str">
            <v/>
          </cell>
          <cell r="J42">
            <v>79170</v>
          </cell>
        </row>
        <row r="43">
          <cell r="E43" t="str">
            <v>Que hµn</v>
          </cell>
          <cell r="F43" t="str">
            <v>kg</v>
          </cell>
          <cell r="G43">
            <v>11.31</v>
          </cell>
          <cell r="H43">
            <v>723.3423600000001</v>
          </cell>
          <cell r="I43">
            <v>7000</v>
          </cell>
          <cell r="J43">
            <v>79170</v>
          </cell>
        </row>
        <row r="44">
          <cell r="B44" t="str">
            <v>Cung cÊp cõ BTCT 35x35cm dµi 12m</v>
          </cell>
          <cell r="C44" t="str">
            <v>cõ</v>
          </cell>
          <cell r="D44">
            <v>88</v>
          </cell>
          <cell r="I44" t="str">
            <v/>
          </cell>
          <cell r="J44">
            <v>2891200</v>
          </cell>
        </row>
        <row r="45">
          <cell r="D45" t="str">
            <v/>
          </cell>
          <cell r="E45" t="str">
            <v>Cõ BTCT 35x35cm dµi 12m</v>
          </cell>
          <cell r="F45" t="str">
            <v>cõ</v>
          </cell>
          <cell r="G45">
            <v>1</v>
          </cell>
          <cell r="H45">
            <v>88</v>
          </cell>
          <cell r="I45">
            <v>2891200</v>
          </cell>
          <cell r="J45">
            <v>2891200</v>
          </cell>
        </row>
        <row r="46">
          <cell r="B46" t="str">
            <v>Cung cÊp cõ BTCT 40x40cm dµi 12m</v>
          </cell>
          <cell r="C46" t="str">
            <v>cõ</v>
          </cell>
          <cell r="D46">
            <v>1304</v>
          </cell>
          <cell r="I46" t="str">
            <v/>
          </cell>
          <cell r="J46">
            <v>3776261</v>
          </cell>
        </row>
        <row r="47">
          <cell r="D47" t="str">
            <v/>
          </cell>
          <cell r="E47" t="str">
            <v>Cõ BTCT 40x40cm dµi 12m</v>
          </cell>
          <cell r="F47" t="str">
            <v>cõ</v>
          </cell>
          <cell r="G47">
            <v>1</v>
          </cell>
          <cell r="H47">
            <v>1304</v>
          </cell>
          <cell r="I47">
            <v>3776261</v>
          </cell>
          <cell r="J47">
            <v>3776261</v>
          </cell>
        </row>
        <row r="48">
          <cell r="B48" t="str">
            <v>Gia c«ng l¾p ®Æt hép nèi cõ</v>
          </cell>
          <cell r="I48" t="str">
            <v/>
          </cell>
          <cell r="J48" t="str">
            <v/>
          </cell>
        </row>
        <row r="49">
          <cell r="B49" t="str">
            <v>- ThÐp h×nh</v>
          </cell>
          <cell r="C49" t="str">
            <v>tÊn</v>
          </cell>
          <cell r="D49">
            <v>0.79800000000000004</v>
          </cell>
          <cell r="I49" t="str">
            <v/>
          </cell>
          <cell r="J49">
            <v>4929670</v>
          </cell>
        </row>
        <row r="50">
          <cell r="E50" t="str">
            <v>ThÐp h×nh</v>
          </cell>
          <cell r="F50" t="str">
            <v>kg</v>
          </cell>
          <cell r="G50">
            <v>1025</v>
          </cell>
          <cell r="H50">
            <v>817.95</v>
          </cell>
          <cell r="I50">
            <v>4500</v>
          </cell>
          <cell r="J50">
            <v>4612500</v>
          </cell>
        </row>
        <row r="51">
          <cell r="E51" t="str">
            <v>H¬i giã</v>
          </cell>
          <cell r="F51" t="str">
            <v>m3</v>
          </cell>
          <cell r="G51">
            <v>7.26</v>
          </cell>
          <cell r="H51">
            <v>5.7934799999999997</v>
          </cell>
          <cell r="I51">
            <v>6500</v>
          </cell>
          <cell r="J51">
            <v>47190</v>
          </cell>
        </row>
        <row r="52">
          <cell r="E52" t="str">
            <v>H¬i ®¸</v>
          </cell>
          <cell r="F52" t="str">
            <v>m3</v>
          </cell>
          <cell r="G52">
            <v>1.21</v>
          </cell>
          <cell r="H52">
            <v>0.96557999999999999</v>
          </cell>
          <cell r="I52">
            <v>38000</v>
          </cell>
          <cell r="J52">
            <v>45980</v>
          </cell>
        </row>
        <row r="53">
          <cell r="E53" t="str">
            <v>Que hµn</v>
          </cell>
          <cell r="F53" t="str">
            <v>kg</v>
          </cell>
          <cell r="G53">
            <v>32</v>
          </cell>
          <cell r="H53">
            <v>25.536000000000001</v>
          </cell>
          <cell r="I53">
            <v>7000</v>
          </cell>
          <cell r="J53">
            <v>224000</v>
          </cell>
        </row>
        <row r="54">
          <cell r="B54" t="str">
            <v>- ThÐp b¶n</v>
          </cell>
          <cell r="C54" t="str">
            <v>tÊn</v>
          </cell>
          <cell r="D54">
            <v>125.904</v>
          </cell>
          <cell r="I54" t="str">
            <v/>
          </cell>
          <cell r="J54">
            <v>3887170</v>
          </cell>
        </row>
        <row r="55">
          <cell r="E55" t="str">
            <v>ThÐp tÊm</v>
          </cell>
          <cell r="F55" t="str">
            <v>kg</v>
          </cell>
          <cell r="G55">
            <v>1050</v>
          </cell>
          <cell r="H55">
            <v>132199.19999999998</v>
          </cell>
          <cell r="I55">
            <v>3400</v>
          </cell>
          <cell r="J55">
            <v>3570000</v>
          </cell>
        </row>
        <row r="56">
          <cell r="E56" t="str">
            <v>H¬i giã</v>
          </cell>
          <cell r="F56" t="str">
            <v>m3</v>
          </cell>
          <cell r="G56">
            <v>7.26</v>
          </cell>
          <cell r="H56">
            <v>914.06304</v>
          </cell>
          <cell r="I56">
            <v>6500</v>
          </cell>
          <cell r="J56">
            <v>47190</v>
          </cell>
        </row>
        <row r="57">
          <cell r="E57" t="str">
            <v>H¬i ®¸</v>
          </cell>
          <cell r="F57" t="str">
            <v>m3</v>
          </cell>
          <cell r="G57">
            <v>1.21</v>
          </cell>
          <cell r="H57">
            <v>152.34384</v>
          </cell>
          <cell r="I57">
            <v>38000</v>
          </cell>
          <cell r="J57">
            <v>45980</v>
          </cell>
        </row>
        <row r="58">
          <cell r="E58" t="str">
            <v>Que hµn</v>
          </cell>
          <cell r="F58" t="str">
            <v>kg</v>
          </cell>
          <cell r="G58">
            <v>32</v>
          </cell>
          <cell r="H58">
            <v>4028.9279999999999</v>
          </cell>
          <cell r="I58">
            <v>7000</v>
          </cell>
          <cell r="J58">
            <v>224000</v>
          </cell>
        </row>
        <row r="59">
          <cell r="B59" t="str">
            <v>§­êng hµn 10ly</v>
          </cell>
          <cell r="C59" t="str">
            <v>10m</v>
          </cell>
          <cell r="D59">
            <v>874.32</v>
          </cell>
          <cell r="I59" t="str">
            <v/>
          </cell>
          <cell r="J59">
            <v>79170</v>
          </cell>
        </row>
        <row r="60">
          <cell r="E60" t="str">
            <v>Que hµn</v>
          </cell>
          <cell r="F60" t="str">
            <v>kg</v>
          </cell>
          <cell r="G60">
            <v>11.31</v>
          </cell>
          <cell r="H60">
            <v>9888.5592000000015</v>
          </cell>
          <cell r="I60">
            <v>7000</v>
          </cell>
          <cell r="J60">
            <v>79170</v>
          </cell>
        </row>
        <row r="61">
          <cell r="B61" t="str">
            <v>§ãng cõ BTCT 35x35cm</v>
          </cell>
          <cell r="I61" t="str">
            <v/>
          </cell>
          <cell r="J61" t="str">
            <v/>
          </cell>
        </row>
        <row r="62">
          <cell r="B62" t="str">
            <v>- §ãng th¼ng trªn bê</v>
          </cell>
          <cell r="C62" t="str">
            <v>100m</v>
          </cell>
          <cell r="D62">
            <v>5.76</v>
          </cell>
          <cell r="I62" t="str">
            <v/>
          </cell>
          <cell r="J62">
            <v>0</v>
          </cell>
        </row>
        <row r="63">
          <cell r="E63" t="str">
            <v>Cäc bª t«ng</v>
          </cell>
          <cell r="F63" t="str">
            <v>m</v>
          </cell>
          <cell r="G63">
            <v>102.51499999999999</v>
          </cell>
          <cell r="H63">
            <v>590.48639999999989</v>
          </cell>
          <cell r="I63">
            <v>0</v>
          </cell>
          <cell r="J63">
            <v>0</v>
          </cell>
        </row>
        <row r="64">
          <cell r="B64" t="str">
            <v>- §ãng xiªn trªn bê</v>
          </cell>
          <cell r="C64" t="str">
            <v>100m</v>
          </cell>
          <cell r="D64">
            <v>4.8</v>
          </cell>
          <cell r="I64" t="str">
            <v/>
          </cell>
          <cell r="J64">
            <v>0</v>
          </cell>
        </row>
        <row r="65">
          <cell r="E65" t="str">
            <v>Cäc bª t«ng</v>
          </cell>
          <cell r="F65" t="str">
            <v>m</v>
          </cell>
          <cell r="G65">
            <v>102.51499999999999</v>
          </cell>
          <cell r="H65">
            <v>492.07199999999989</v>
          </cell>
          <cell r="I65">
            <v>0</v>
          </cell>
          <cell r="J65">
            <v>0</v>
          </cell>
        </row>
        <row r="66">
          <cell r="B66" t="str">
            <v>§ãng cõ BTCT 40X40cm</v>
          </cell>
          <cell r="I66" t="str">
            <v/>
          </cell>
          <cell r="J66" t="str">
            <v/>
          </cell>
        </row>
        <row r="67">
          <cell r="B67" t="str">
            <v>- §ãng th¼ng trªn bê</v>
          </cell>
          <cell r="C67" t="str">
            <v>100m</v>
          </cell>
          <cell r="D67">
            <v>27.84</v>
          </cell>
          <cell r="I67" t="str">
            <v/>
          </cell>
          <cell r="J67">
            <v>0</v>
          </cell>
        </row>
        <row r="68">
          <cell r="E68" t="str">
            <v>Cäc bª t«ng</v>
          </cell>
          <cell r="F68" t="str">
            <v>m</v>
          </cell>
          <cell r="G68">
            <v>102.51499999999999</v>
          </cell>
          <cell r="H68">
            <v>2854.0175999999997</v>
          </cell>
          <cell r="I68">
            <v>0</v>
          </cell>
          <cell r="J68">
            <v>0</v>
          </cell>
        </row>
        <row r="69">
          <cell r="B69" t="str">
            <v>- §ãng xiªn trªn bê</v>
          </cell>
          <cell r="C69" t="str">
            <v>100m</v>
          </cell>
          <cell r="D69">
            <v>71.040000000000006</v>
          </cell>
          <cell r="I69" t="str">
            <v/>
          </cell>
          <cell r="J69">
            <v>0</v>
          </cell>
        </row>
        <row r="70">
          <cell r="E70" t="str">
            <v>Cäc bª t«ng</v>
          </cell>
          <cell r="F70" t="str">
            <v>m</v>
          </cell>
          <cell r="G70">
            <v>102.51499999999999</v>
          </cell>
          <cell r="H70">
            <v>7282.6655999999994</v>
          </cell>
          <cell r="I70">
            <v>0</v>
          </cell>
          <cell r="J70">
            <v>0</v>
          </cell>
        </row>
        <row r="71">
          <cell r="B71" t="str">
            <v>- §ãng th¼ng trªn mÆt n­íc</v>
          </cell>
          <cell r="C71" t="str">
            <v>100m</v>
          </cell>
          <cell r="D71">
            <v>24.96</v>
          </cell>
          <cell r="I71" t="str">
            <v/>
          </cell>
          <cell r="J71">
            <v>0</v>
          </cell>
        </row>
        <row r="72">
          <cell r="E72" t="str">
            <v>Cäc bª t«ng</v>
          </cell>
          <cell r="F72" t="str">
            <v>m</v>
          </cell>
          <cell r="G72">
            <v>103.02</v>
          </cell>
          <cell r="H72">
            <v>2571.3791999999999</v>
          </cell>
          <cell r="I72">
            <v>0</v>
          </cell>
          <cell r="J72">
            <v>0</v>
          </cell>
        </row>
        <row r="73">
          <cell r="B73" t="str">
            <v>- §ãng xiªn trªn mÆt n­íc</v>
          </cell>
          <cell r="C73" t="str">
            <v>100m</v>
          </cell>
          <cell r="D73">
            <v>32.64</v>
          </cell>
          <cell r="I73" t="str">
            <v/>
          </cell>
          <cell r="J73">
            <v>0</v>
          </cell>
        </row>
        <row r="74">
          <cell r="E74" t="str">
            <v>Cäc bª t«ng</v>
          </cell>
          <cell r="F74" t="str">
            <v>m</v>
          </cell>
          <cell r="G74">
            <v>103.02</v>
          </cell>
          <cell r="H74">
            <v>3362.5727999999999</v>
          </cell>
          <cell r="I74">
            <v>0</v>
          </cell>
          <cell r="J74">
            <v>0</v>
          </cell>
        </row>
        <row r="75">
          <cell r="B75" t="str">
            <v>GCL§ cèt thÐp ®æ bª t«ng t¹i chæ mè, trô</v>
          </cell>
          <cell r="I75" t="str">
            <v/>
          </cell>
          <cell r="J75" t="str">
            <v/>
          </cell>
        </row>
        <row r="76">
          <cell r="B76" t="str">
            <v>- Cèt thÐp d&lt;=10</v>
          </cell>
          <cell r="C76" t="str">
            <v>tÊn</v>
          </cell>
          <cell r="D76">
            <v>4.2850000000000001</v>
          </cell>
          <cell r="I76" t="str">
            <v/>
          </cell>
          <cell r="J76">
            <v>3932352</v>
          </cell>
        </row>
        <row r="77">
          <cell r="E77" t="str">
            <v>ThÐp trßn d&lt;=10</v>
          </cell>
          <cell r="F77" t="str">
            <v>kg</v>
          </cell>
          <cell r="G77">
            <v>1005</v>
          </cell>
          <cell r="H77">
            <v>4306.4250000000002</v>
          </cell>
          <cell r="I77">
            <v>3900</v>
          </cell>
          <cell r="J77">
            <v>3919500</v>
          </cell>
        </row>
        <row r="78">
          <cell r="E78" t="str">
            <v>D©y thÐp</v>
          </cell>
          <cell r="F78" t="str">
            <v>kg</v>
          </cell>
          <cell r="G78">
            <v>21.42</v>
          </cell>
          <cell r="H78">
            <v>91.784700000000015</v>
          </cell>
          <cell r="I78">
            <v>600</v>
          </cell>
          <cell r="J78">
            <v>12852.000000000002</v>
          </cell>
        </row>
        <row r="79">
          <cell r="B79" t="str">
            <v>- Cèt thÐp d&lt;=18</v>
          </cell>
          <cell r="C79" t="str">
            <v>tÊn</v>
          </cell>
          <cell r="D79">
            <v>15.756</v>
          </cell>
          <cell r="I79" t="str">
            <v/>
          </cell>
          <cell r="J79">
            <v>4389068</v>
          </cell>
        </row>
        <row r="80">
          <cell r="E80" t="str">
            <v>ThÐp trßn d&lt;=18</v>
          </cell>
          <cell r="F80" t="str">
            <v>kg</v>
          </cell>
          <cell r="G80">
            <v>1020</v>
          </cell>
          <cell r="H80">
            <v>16071.12</v>
          </cell>
          <cell r="I80">
            <v>4250</v>
          </cell>
          <cell r="J80">
            <v>4335000</v>
          </cell>
        </row>
        <row r="81">
          <cell r="E81" t="str">
            <v>D©y thÐp</v>
          </cell>
          <cell r="F81" t="str">
            <v>kg</v>
          </cell>
          <cell r="G81">
            <v>14.28</v>
          </cell>
          <cell r="H81">
            <v>224.99567999999999</v>
          </cell>
          <cell r="I81">
            <v>600</v>
          </cell>
          <cell r="J81">
            <v>8568</v>
          </cell>
        </row>
        <row r="82">
          <cell r="E82" t="str">
            <v>Que hµn</v>
          </cell>
          <cell r="F82" t="str">
            <v>kg</v>
          </cell>
          <cell r="G82">
            <v>6.5</v>
          </cell>
          <cell r="H82">
            <v>102.414</v>
          </cell>
          <cell r="I82">
            <v>7000</v>
          </cell>
          <cell r="J82">
            <v>45500</v>
          </cell>
        </row>
        <row r="83">
          <cell r="B83" t="str">
            <v>- Cèt thÐp d&gt;18</v>
          </cell>
          <cell r="C83" t="str">
            <v>tÊn</v>
          </cell>
          <cell r="D83">
            <v>73.671999999999997</v>
          </cell>
          <cell r="I83" t="str">
            <v/>
          </cell>
          <cell r="J83">
            <v>4392078</v>
          </cell>
        </row>
        <row r="84">
          <cell r="E84" t="str">
            <v>ThÐp trßn d&gt;18</v>
          </cell>
          <cell r="F84" t="str">
            <v>kg</v>
          </cell>
          <cell r="G84">
            <v>1020</v>
          </cell>
          <cell r="H84">
            <v>75145.440000000002</v>
          </cell>
          <cell r="I84">
            <v>4250</v>
          </cell>
          <cell r="J84">
            <v>4335000</v>
          </cell>
        </row>
        <row r="85">
          <cell r="E85" t="str">
            <v>D©y thÐp</v>
          </cell>
          <cell r="F85" t="str">
            <v>kg</v>
          </cell>
          <cell r="G85">
            <v>14.28</v>
          </cell>
          <cell r="H85">
            <v>1052.0361599999999</v>
          </cell>
          <cell r="I85">
            <v>600</v>
          </cell>
          <cell r="J85">
            <v>8568</v>
          </cell>
        </row>
        <row r="86">
          <cell r="E86" t="str">
            <v>Que hµn</v>
          </cell>
          <cell r="F86" t="str">
            <v>kg</v>
          </cell>
          <cell r="G86">
            <v>6.93</v>
          </cell>
          <cell r="H86">
            <v>510.54695999999996</v>
          </cell>
          <cell r="I86">
            <v>7000</v>
          </cell>
          <cell r="J86">
            <v>48510</v>
          </cell>
        </row>
        <row r="87">
          <cell r="B87" t="str">
            <v>- ThÐp h×nh</v>
          </cell>
          <cell r="C87" t="str">
            <v>tÊn</v>
          </cell>
          <cell r="D87">
            <v>0.68799999999999994</v>
          </cell>
          <cell r="I87" t="str">
            <v/>
          </cell>
          <cell r="J87">
            <v>4929670</v>
          </cell>
        </row>
        <row r="88">
          <cell r="E88" t="str">
            <v>ThÐp h×nh</v>
          </cell>
          <cell r="F88" t="str">
            <v>kg</v>
          </cell>
          <cell r="G88">
            <v>1025</v>
          </cell>
          <cell r="H88">
            <v>705.19999999999993</v>
          </cell>
          <cell r="I88">
            <v>4500</v>
          </cell>
          <cell r="J88">
            <v>4612500</v>
          </cell>
        </row>
        <row r="89">
          <cell r="E89" t="str">
            <v>H¬i giã</v>
          </cell>
          <cell r="F89" t="str">
            <v>m3</v>
          </cell>
          <cell r="G89">
            <v>7.26</v>
          </cell>
          <cell r="H89">
            <v>4.9948799999999993</v>
          </cell>
          <cell r="I89">
            <v>6500</v>
          </cell>
          <cell r="J89">
            <v>47190</v>
          </cell>
        </row>
        <row r="90">
          <cell r="E90" t="str">
            <v>H¬i ®¸</v>
          </cell>
          <cell r="F90" t="str">
            <v>m3</v>
          </cell>
          <cell r="G90">
            <v>1.21</v>
          </cell>
          <cell r="H90">
            <v>0.83247999999999989</v>
          </cell>
          <cell r="I90">
            <v>38000</v>
          </cell>
          <cell r="J90">
            <v>45980</v>
          </cell>
        </row>
        <row r="91">
          <cell r="E91" t="str">
            <v>Que hµn</v>
          </cell>
          <cell r="F91" t="str">
            <v>kg</v>
          </cell>
          <cell r="G91">
            <v>32</v>
          </cell>
          <cell r="H91">
            <v>22.015999999999998</v>
          </cell>
          <cell r="I91">
            <v>7000</v>
          </cell>
          <cell r="J91">
            <v>224000</v>
          </cell>
        </row>
        <row r="92">
          <cell r="B92" t="str">
            <v>L¾p ®Æt bu l«ng neo. Chèt F25</v>
          </cell>
          <cell r="C92" t="str">
            <v>bé</v>
          </cell>
          <cell r="D92">
            <v>83</v>
          </cell>
          <cell r="I92" t="str">
            <v/>
          </cell>
          <cell r="J92">
            <v>11000</v>
          </cell>
        </row>
        <row r="93">
          <cell r="E93" t="str">
            <v>Bu l«ng F25</v>
          </cell>
          <cell r="F93" t="str">
            <v>bé</v>
          </cell>
          <cell r="G93">
            <v>1</v>
          </cell>
          <cell r="H93">
            <v>83</v>
          </cell>
          <cell r="I93">
            <v>11000</v>
          </cell>
          <cell r="J93">
            <v>11000</v>
          </cell>
        </row>
        <row r="94">
          <cell r="B94" t="str">
            <v>§­êng hµn 10ly</v>
          </cell>
          <cell r="C94" t="str">
            <v>10m</v>
          </cell>
          <cell r="D94">
            <v>39.6</v>
          </cell>
          <cell r="I94" t="str">
            <v/>
          </cell>
          <cell r="J94">
            <v>79170</v>
          </cell>
        </row>
        <row r="95">
          <cell r="E95" t="str">
            <v>Que hµn</v>
          </cell>
          <cell r="F95" t="str">
            <v>kg</v>
          </cell>
          <cell r="G95">
            <v>11.31</v>
          </cell>
          <cell r="H95">
            <v>447.87600000000003</v>
          </cell>
          <cell r="I95">
            <v>7000</v>
          </cell>
          <cell r="J95">
            <v>79170</v>
          </cell>
        </row>
        <row r="96">
          <cell r="B96" t="str">
            <v>§æ bª t«ng lãt mè, trô ®¸ 4x6 M100</v>
          </cell>
          <cell r="C96" t="str">
            <v>m3</v>
          </cell>
          <cell r="D96">
            <v>33.659999999999997</v>
          </cell>
          <cell r="I96" t="str">
            <v/>
          </cell>
          <cell r="J96">
            <v>285718.3125</v>
          </cell>
        </row>
        <row r="97">
          <cell r="E97" t="str">
            <v>Xi m¨ng PC30</v>
          </cell>
          <cell r="F97" t="str">
            <v>kg</v>
          </cell>
          <cell r="G97">
            <v>199.875</v>
          </cell>
          <cell r="H97">
            <v>6727.7924999999996</v>
          </cell>
          <cell r="I97">
            <v>860</v>
          </cell>
          <cell r="J97">
            <v>171892.5</v>
          </cell>
        </row>
        <row r="98">
          <cell r="E98" t="str">
            <v>C¸t vµng</v>
          </cell>
          <cell r="F98" t="str">
            <v>m3</v>
          </cell>
          <cell r="G98">
            <v>0.52900000000000003</v>
          </cell>
          <cell r="H98">
            <v>17.806139999999999</v>
          </cell>
          <cell r="I98">
            <v>47000</v>
          </cell>
          <cell r="J98">
            <v>24863</v>
          </cell>
        </row>
        <row r="99">
          <cell r="E99" t="str">
            <v>§¸ 4x6</v>
          </cell>
          <cell r="F99" t="str">
            <v>m3</v>
          </cell>
          <cell r="G99">
            <v>0.93200000000000005</v>
          </cell>
          <cell r="H99">
            <v>31.371119999999998</v>
          </cell>
          <cell r="I99">
            <v>95000</v>
          </cell>
          <cell r="J99">
            <v>88540</v>
          </cell>
        </row>
        <row r="100">
          <cell r="E100" t="str">
            <v>N­íc</v>
          </cell>
          <cell r="F100" t="str">
            <v>lÝt</v>
          </cell>
          <cell r="G100">
            <v>169.125</v>
          </cell>
          <cell r="H100">
            <v>5692.7474999999995</v>
          </cell>
          <cell r="I100">
            <v>2.5</v>
          </cell>
          <cell r="J100">
            <v>422.8125</v>
          </cell>
        </row>
        <row r="101">
          <cell r="B101" t="str">
            <v>V¸n khu«n ®æ bª t«ng t¹i chæ xµ mò mè, trô cÇu</v>
          </cell>
          <cell r="C101" t="str">
            <v>100m2</v>
          </cell>
          <cell r="D101">
            <v>13.757999999999999</v>
          </cell>
          <cell r="I101" t="str">
            <v/>
          </cell>
          <cell r="J101">
            <v>2896992.7</v>
          </cell>
        </row>
        <row r="102">
          <cell r="E102" t="str">
            <v>Gç v¸n</v>
          </cell>
          <cell r="F102" t="str">
            <v>m3</v>
          </cell>
          <cell r="G102">
            <v>0.83737499999999987</v>
          </cell>
          <cell r="H102">
            <v>11.520605249999997</v>
          </cell>
          <cell r="I102">
            <v>2000000</v>
          </cell>
          <cell r="J102">
            <v>1674749.9999999998</v>
          </cell>
        </row>
        <row r="103">
          <cell r="E103" t="str">
            <v>Gç ®µ, chèng</v>
          </cell>
          <cell r="F103" t="str">
            <v>m3</v>
          </cell>
          <cell r="G103">
            <v>0.53287499999999999</v>
          </cell>
          <cell r="H103">
            <v>7.3312942499999991</v>
          </cell>
          <cell r="I103">
            <v>2000000</v>
          </cell>
          <cell r="J103">
            <v>1065750</v>
          </cell>
        </row>
        <row r="104">
          <cell r="E104" t="str">
            <v>§inh ®Øa</v>
          </cell>
          <cell r="F104" t="str">
            <v>c¸i</v>
          </cell>
          <cell r="G104">
            <v>30.754499999999997</v>
          </cell>
          <cell r="H104">
            <v>423.12041099999993</v>
          </cell>
          <cell r="I104">
            <v>1500</v>
          </cell>
          <cell r="J104">
            <v>46131.749999999993</v>
          </cell>
        </row>
        <row r="105">
          <cell r="E105" t="str">
            <v>Bu l«ng</v>
          </cell>
          <cell r="F105" t="str">
            <v>c¸i</v>
          </cell>
          <cell r="G105">
            <v>24.562999999999995</v>
          </cell>
          <cell r="H105">
            <v>337.93775399999993</v>
          </cell>
          <cell r="I105">
            <v>2500</v>
          </cell>
          <cell r="J105">
            <v>61407.499999999985</v>
          </cell>
        </row>
        <row r="106">
          <cell r="E106" t="str">
            <v>§inh</v>
          </cell>
          <cell r="F106" t="str">
            <v>kg</v>
          </cell>
          <cell r="G106">
            <v>9.2364999999999995</v>
          </cell>
          <cell r="H106">
            <v>127.07576699999998</v>
          </cell>
          <cell r="I106">
            <v>5300</v>
          </cell>
          <cell r="J106">
            <v>48953.45</v>
          </cell>
        </row>
        <row r="107">
          <cell r="B107" t="str">
            <v>V¸n khu«n ®æ bª t«ng t¹i chæ mãng mè, trô cÇu</v>
          </cell>
          <cell r="C107" t="str">
            <v>100m2</v>
          </cell>
          <cell r="D107">
            <v>7.0330000000000004</v>
          </cell>
          <cell r="I107" t="str">
            <v/>
          </cell>
          <cell r="J107">
            <v>3024882.6999999997</v>
          </cell>
        </row>
        <row r="108">
          <cell r="E108" t="str">
            <v>Gç v¸n</v>
          </cell>
          <cell r="F108" t="str">
            <v>m3</v>
          </cell>
          <cell r="G108">
            <v>0.83737499999999987</v>
          </cell>
          <cell r="H108">
            <v>5.8892583749999998</v>
          </cell>
          <cell r="I108">
            <v>2000000</v>
          </cell>
          <cell r="J108">
            <v>1674749.9999999998</v>
          </cell>
        </row>
        <row r="109">
          <cell r="E109" t="str">
            <v>Gç ®µ, chèng</v>
          </cell>
          <cell r="F109" t="str">
            <v>m3</v>
          </cell>
          <cell r="G109">
            <v>0.59681999999999991</v>
          </cell>
          <cell r="H109">
            <v>4.1974350599999992</v>
          </cell>
          <cell r="I109">
            <v>2000000</v>
          </cell>
          <cell r="J109">
            <v>1193639.9999999998</v>
          </cell>
        </row>
        <row r="110">
          <cell r="E110" t="str">
            <v>§inh ®Øa</v>
          </cell>
          <cell r="F110" t="str">
            <v>c¸i</v>
          </cell>
          <cell r="G110">
            <v>30.754499999999997</v>
          </cell>
          <cell r="H110">
            <v>216.29639849999998</v>
          </cell>
          <cell r="I110">
            <v>1500</v>
          </cell>
          <cell r="J110">
            <v>46131.749999999993</v>
          </cell>
        </row>
        <row r="111">
          <cell r="E111" t="str">
            <v>Bu l«ng</v>
          </cell>
          <cell r="F111" t="str">
            <v>c¸i</v>
          </cell>
          <cell r="G111">
            <v>24.562999999999995</v>
          </cell>
          <cell r="H111">
            <v>172.75157899999996</v>
          </cell>
          <cell r="I111">
            <v>2500</v>
          </cell>
          <cell r="J111">
            <v>61407.499999999985</v>
          </cell>
        </row>
        <row r="112">
          <cell r="E112" t="str">
            <v>§inh</v>
          </cell>
          <cell r="F112" t="str">
            <v>kg</v>
          </cell>
          <cell r="G112">
            <v>9.2364999999999995</v>
          </cell>
          <cell r="H112">
            <v>64.960304500000007</v>
          </cell>
          <cell r="I112">
            <v>5300</v>
          </cell>
          <cell r="J112">
            <v>48953.45</v>
          </cell>
        </row>
        <row r="113">
          <cell r="B113" t="str">
            <v>§æ bª t«ng ®¸ 1x2 M300 mè, trô cÇu trªn c¹n</v>
          </cell>
          <cell r="C113" t="str">
            <v>m3</v>
          </cell>
          <cell r="D113">
            <v>552.41600000000005</v>
          </cell>
          <cell r="I113" t="str">
            <v/>
          </cell>
          <cell r="J113">
            <v>525546.71250000002</v>
          </cell>
        </row>
        <row r="114">
          <cell r="E114" t="str">
            <v>Xi m¨ng PC30</v>
          </cell>
          <cell r="F114" t="str">
            <v>kg</v>
          </cell>
          <cell r="G114">
            <v>458.97450000000003</v>
          </cell>
          <cell r="H114">
            <v>253544.85739200003</v>
          </cell>
          <cell r="I114">
            <v>860</v>
          </cell>
          <cell r="J114">
            <v>394718.07</v>
          </cell>
        </row>
        <row r="115">
          <cell r="E115" t="str">
            <v>C¸t vµng</v>
          </cell>
          <cell r="F115" t="str">
            <v>m3</v>
          </cell>
          <cell r="G115">
            <v>0.46410000000000001</v>
          </cell>
          <cell r="H115">
            <v>256.37626560000001</v>
          </cell>
          <cell r="I115">
            <v>47000</v>
          </cell>
          <cell r="J115">
            <v>21812.7</v>
          </cell>
        </row>
        <row r="116">
          <cell r="E116" t="str">
            <v>§¸ 1x2</v>
          </cell>
          <cell r="F116" t="str">
            <v>m3</v>
          </cell>
          <cell r="G116">
            <v>0.90473999999999999</v>
          </cell>
          <cell r="H116">
            <v>499.79285184000003</v>
          </cell>
          <cell r="I116">
            <v>120000</v>
          </cell>
          <cell r="J116">
            <v>108568.8</v>
          </cell>
        </row>
        <row r="117">
          <cell r="E117" t="str">
            <v>N­íc</v>
          </cell>
          <cell r="F117" t="str">
            <v>lÝt</v>
          </cell>
          <cell r="G117">
            <v>178.857</v>
          </cell>
          <cell r="H117">
            <v>98803.468512000007</v>
          </cell>
          <cell r="I117">
            <v>2.5</v>
          </cell>
          <cell r="J117">
            <v>447.14249999999998</v>
          </cell>
        </row>
        <row r="118">
          <cell r="B118" t="str">
            <v>§æ bª t«ng ®¸ 1x2 M300 mè, trô cÇu d­íi n­íc</v>
          </cell>
          <cell r="C118" t="str">
            <v>m3</v>
          </cell>
          <cell r="D118">
            <v>608.94000000000005</v>
          </cell>
          <cell r="I118" t="str">
            <v/>
          </cell>
          <cell r="J118">
            <v>525546.71250000002</v>
          </cell>
        </row>
        <row r="119">
          <cell r="E119" t="str">
            <v>Xi m¨ng PC30</v>
          </cell>
          <cell r="F119" t="str">
            <v>kg</v>
          </cell>
          <cell r="G119">
            <v>458.97450000000003</v>
          </cell>
          <cell r="H119">
            <v>279487.93203000003</v>
          </cell>
          <cell r="I119">
            <v>860</v>
          </cell>
          <cell r="J119">
            <v>394718.07</v>
          </cell>
        </row>
        <row r="120">
          <cell r="E120" t="str">
            <v>C¸t vµng</v>
          </cell>
          <cell r="F120" t="str">
            <v>m3</v>
          </cell>
          <cell r="G120">
            <v>0.46410000000000001</v>
          </cell>
          <cell r="H120">
            <v>282.60905400000001</v>
          </cell>
          <cell r="I120">
            <v>47000</v>
          </cell>
          <cell r="J120">
            <v>21812.7</v>
          </cell>
        </row>
        <row r="121">
          <cell r="E121" t="str">
            <v>§¸ 1x2</v>
          </cell>
          <cell r="F121" t="str">
            <v>m3</v>
          </cell>
          <cell r="G121">
            <v>0.90473999999999999</v>
          </cell>
          <cell r="H121">
            <v>550.9323756</v>
          </cell>
          <cell r="I121">
            <v>120000</v>
          </cell>
          <cell r="J121">
            <v>108568.8</v>
          </cell>
        </row>
        <row r="122">
          <cell r="E122" t="str">
            <v>N­íc</v>
          </cell>
          <cell r="F122" t="str">
            <v>lÝt</v>
          </cell>
          <cell r="G122">
            <v>178.857</v>
          </cell>
          <cell r="H122">
            <v>108913.18158</v>
          </cell>
          <cell r="I122">
            <v>2.5</v>
          </cell>
          <cell r="J122">
            <v>447.14249999999998</v>
          </cell>
        </row>
        <row r="123">
          <cell r="B123" t="str">
            <v>V÷a xi m¨ng M100</v>
          </cell>
          <cell r="C123" t="str">
            <v>m2</v>
          </cell>
          <cell r="D123">
            <v>29.26</v>
          </cell>
          <cell r="I123" t="str">
            <v/>
          </cell>
          <cell r="J123">
            <v>14102.75</v>
          </cell>
        </row>
        <row r="124">
          <cell r="D124" t="str">
            <v/>
          </cell>
          <cell r="E124" t="str">
            <v>Xi m¨ng PC30</v>
          </cell>
          <cell r="F124" t="str">
            <v>kg</v>
          </cell>
          <cell r="G124">
            <v>14.35</v>
          </cell>
          <cell r="H124">
            <v>419.88100000000003</v>
          </cell>
          <cell r="I124">
            <v>860</v>
          </cell>
          <cell r="J124">
            <v>12341</v>
          </cell>
        </row>
        <row r="125">
          <cell r="D125" t="str">
            <v/>
          </cell>
          <cell r="E125" t="str">
            <v>C¸t vµng</v>
          </cell>
          <cell r="F125" t="str">
            <v>m3</v>
          </cell>
          <cell r="G125">
            <v>3.6999999999999998E-2</v>
          </cell>
          <cell r="H125">
            <v>1.0826199999999999</v>
          </cell>
          <cell r="I125">
            <v>47000</v>
          </cell>
          <cell r="J125">
            <v>1739</v>
          </cell>
        </row>
        <row r="126">
          <cell r="D126" t="str">
            <v/>
          </cell>
          <cell r="E126" t="str">
            <v>N­íc</v>
          </cell>
          <cell r="F126" t="str">
            <v>lÝt</v>
          </cell>
          <cell r="G126">
            <v>9.1</v>
          </cell>
          <cell r="H126">
            <v>266.26600000000002</v>
          </cell>
          <cell r="I126">
            <v>2.5</v>
          </cell>
          <cell r="J126">
            <v>22.75</v>
          </cell>
        </row>
        <row r="127">
          <cell r="B127" t="str">
            <v>Gia c«ng l¾p ®Æt cèt thÕp ®æ bª t«ng</v>
          </cell>
          <cell r="I127" t="str">
            <v/>
          </cell>
          <cell r="J127" t="str">
            <v/>
          </cell>
        </row>
        <row r="128">
          <cell r="B128" t="str">
            <v>- Cèt thÐp d&lt;=10</v>
          </cell>
          <cell r="C128" t="str">
            <v>tÊn</v>
          </cell>
          <cell r="D128">
            <v>1.3859999999999999</v>
          </cell>
          <cell r="I128" t="str">
            <v/>
          </cell>
          <cell r="J128">
            <v>4037310</v>
          </cell>
        </row>
        <row r="129">
          <cell r="E129" t="str">
            <v>ThÐp trßn d&lt;=10</v>
          </cell>
          <cell r="F129" t="str">
            <v>kg</v>
          </cell>
          <cell r="G129">
            <v>1005</v>
          </cell>
          <cell r="H129">
            <v>1392.9299999999998</v>
          </cell>
          <cell r="I129">
            <v>3900</v>
          </cell>
          <cell r="J129">
            <v>3919500</v>
          </cell>
        </row>
        <row r="130">
          <cell r="E130" t="str">
            <v>KÏm buéc 1mm</v>
          </cell>
          <cell r="F130" t="str">
            <v>kg</v>
          </cell>
          <cell r="G130">
            <v>21.42</v>
          </cell>
          <cell r="H130">
            <v>29.688120000000001</v>
          </cell>
          <cell r="I130">
            <v>5500</v>
          </cell>
          <cell r="J130">
            <v>117810.00000000001</v>
          </cell>
        </row>
        <row r="131">
          <cell r="B131" t="str">
            <v>- Cèt thÐp d&lt;=18</v>
          </cell>
          <cell r="C131" t="str">
            <v>tÊn</v>
          </cell>
          <cell r="D131">
            <v>9.5120000000000005</v>
          </cell>
          <cell r="I131" t="str">
            <v/>
          </cell>
          <cell r="J131">
            <v>4446440</v>
          </cell>
        </row>
        <row r="132">
          <cell r="E132" t="str">
            <v>ThÐp trßn d&lt;=18</v>
          </cell>
          <cell r="F132" t="str">
            <v>kg</v>
          </cell>
          <cell r="G132">
            <v>1020</v>
          </cell>
          <cell r="H132">
            <v>9702.24</v>
          </cell>
          <cell r="I132">
            <v>4250</v>
          </cell>
          <cell r="J132">
            <v>4335000</v>
          </cell>
        </row>
        <row r="133">
          <cell r="E133" t="str">
            <v>KÏm buéc 1mm</v>
          </cell>
          <cell r="F133" t="str">
            <v>kg</v>
          </cell>
          <cell r="G133">
            <v>14.28</v>
          </cell>
          <cell r="H133">
            <v>135.83135999999999</v>
          </cell>
          <cell r="I133">
            <v>5500</v>
          </cell>
          <cell r="J133">
            <v>78540</v>
          </cell>
        </row>
        <row r="134">
          <cell r="E134" t="str">
            <v>Que hµn</v>
          </cell>
          <cell r="F134" t="str">
            <v>kg</v>
          </cell>
          <cell r="G134">
            <v>4.7</v>
          </cell>
          <cell r="H134">
            <v>44.706400000000002</v>
          </cell>
          <cell r="I134">
            <v>7000</v>
          </cell>
          <cell r="J134">
            <v>32900</v>
          </cell>
        </row>
        <row r="135">
          <cell r="B135" t="str">
            <v>- Cèt thÐp d&gt;18</v>
          </cell>
          <cell r="C135" t="str">
            <v>tÊn</v>
          </cell>
          <cell r="D135">
            <v>1.546</v>
          </cell>
          <cell r="I135" t="str">
            <v/>
          </cell>
          <cell r="J135">
            <v>4446440</v>
          </cell>
        </row>
        <row r="136">
          <cell r="E136" t="str">
            <v>ThÐp trßn d&gt;18</v>
          </cell>
          <cell r="F136" t="str">
            <v>kg</v>
          </cell>
          <cell r="G136">
            <v>1020</v>
          </cell>
          <cell r="H136">
            <v>1576.92</v>
          </cell>
          <cell r="I136">
            <v>4250</v>
          </cell>
          <cell r="J136">
            <v>4335000</v>
          </cell>
        </row>
        <row r="137">
          <cell r="E137" t="str">
            <v>KÏm buéc 1mm</v>
          </cell>
          <cell r="F137" t="str">
            <v>kg</v>
          </cell>
          <cell r="G137">
            <v>14.28</v>
          </cell>
          <cell r="H137">
            <v>22.076879999999999</v>
          </cell>
          <cell r="I137">
            <v>5500</v>
          </cell>
          <cell r="J137">
            <v>78540</v>
          </cell>
        </row>
        <row r="138">
          <cell r="E138" t="str">
            <v>Que hµn</v>
          </cell>
          <cell r="F138" t="str">
            <v>kg</v>
          </cell>
          <cell r="G138">
            <v>4.7</v>
          </cell>
          <cell r="H138">
            <v>7.2662000000000004</v>
          </cell>
          <cell r="I138">
            <v>7000</v>
          </cell>
          <cell r="J138">
            <v>32900</v>
          </cell>
        </row>
        <row r="139">
          <cell r="B139" t="str">
            <v>V¸n khu«n ®æ bª t«ng ®óc s½n b¶n qu¸ ®é, lan can</v>
          </cell>
          <cell r="C139" t="str">
            <v>100m2</v>
          </cell>
          <cell r="D139">
            <v>7.6239999999999997</v>
          </cell>
          <cell r="I139" t="str">
            <v/>
          </cell>
          <cell r="J139">
            <v>663914.41</v>
          </cell>
        </row>
        <row r="140">
          <cell r="E140" t="str">
            <v>Gç v¸n</v>
          </cell>
          <cell r="F140" t="str">
            <v>m3</v>
          </cell>
          <cell r="G140">
            <v>8.3830000000000002E-2</v>
          </cell>
          <cell r="H140">
            <v>0.63911991999999995</v>
          </cell>
          <cell r="I140">
            <v>2000000</v>
          </cell>
          <cell r="J140">
            <v>167660</v>
          </cell>
        </row>
        <row r="141">
          <cell r="E141" t="str">
            <v>Gç nÑp, gi»ng chèng</v>
          </cell>
          <cell r="F141" t="str">
            <v>m3</v>
          </cell>
          <cell r="G141">
            <v>0.21209999999999998</v>
          </cell>
          <cell r="H141">
            <v>1.6170503999999999</v>
          </cell>
          <cell r="I141">
            <v>2000000</v>
          </cell>
          <cell r="J141">
            <v>424199.99999999994</v>
          </cell>
        </row>
        <row r="142">
          <cell r="E142" t="str">
            <v>§inh</v>
          </cell>
          <cell r="F142" t="str">
            <v>kg</v>
          </cell>
          <cell r="G142">
            <v>5.0196999999999994</v>
          </cell>
          <cell r="H142">
            <v>38.270192799999997</v>
          </cell>
          <cell r="I142">
            <v>5300</v>
          </cell>
          <cell r="J142">
            <v>26604.409999999996</v>
          </cell>
        </row>
        <row r="143">
          <cell r="E143" t="str">
            <v>§inh ®Øa</v>
          </cell>
          <cell r="F143" t="str">
            <v>c¸i</v>
          </cell>
          <cell r="G143">
            <v>30.3</v>
          </cell>
          <cell r="H143">
            <v>231.00719999999998</v>
          </cell>
          <cell r="I143">
            <v>1500</v>
          </cell>
          <cell r="J143">
            <v>45450</v>
          </cell>
        </row>
        <row r="144">
          <cell r="B144" t="str">
            <v>§æ bª t«ng ®óc s½n ®¸ 1x2 M300 b¶n qu¸ ®é</v>
          </cell>
          <cell r="C144" t="str">
            <v>m3</v>
          </cell>
          <cell r="D144">
            <v>21.712</v>
          </cell>
          <cell r="I144" t="str">
            <v/>
          </cell>
          <cell r="J144">
            <v>512710.69949999999</v>
          </cell>
        </row>
        <row r="145">
          <cell r="E145" t="str">
            <v>Xi m¨ng PC30</v>
          </cell>
          <cell r="F145" t="str">
            <v>kg</v>
          </cell>
          <cell r="G145">
            <v>447.81794999999994</v>
          </cell>
          <cell r="H145">
            <v>9723.0233303999994</v>
          </cell>
          <cell r="I145">
            <v>860</v>
          </cell>
          <cell r="J145">
            <v>385123.43699999998</v>
          </cell>
        </row>
        <row r="146">
          <cell r="E146" t="str">
            <v>C¸t vµng</v>
          </cell>
          <cell r="F146" t="str">
            <v>m3</v>
          </cell>
          <cell r="G146">
            <v>0.45224999999999999</v>
          </cell>
          <cell r="H146">
            <v>9.8192519999999988</v>
          </cell>
          <cell r="I146">
            <v>47000</v>
          </cell>
          <cell r="J146">
            <v>21255.75</v>
          </cell>
        </row>
        <row r="147">
          <cell r="E147" t="str">
            <v>§¸ 1x2</v>
          </cell>
          <cell r="F147" t="str">
            <v>m3</v>
          </cell>
          <cell r="G147">
            <v>0.8823899999999999</v>
          </cell>
          <cell r="H147">
            <v>19.158451679999999</v>
          </cell>
          <cell r="I147">
            <v>120000</v>
          </cell>
          <cell r="J147">
            <v>105886.79999999999</v>
          </cell>
        </row>
        <row r="148">
          <cell r="E148" t="str">
            <v>N­íc</v>
          </cell>
          <cell r="F148" t="str">
            <v>lÝt</v>
          </cell>
          <cell r="G148">
            <v>177.88499999999999</v>
          </cell>
          <cell r="H148">
            <v>3862.2391199999997</v>
          </cell>
          <cell r="I148">
            <v>2.5</v>
          </cell>
          <cell r="J148">
            <v>444.71249999999998</v>
          </cell>
        </row>
        <row r="149">
          <cell r="B149" t="str">
            <v>§æ bª t«ng ®óc s½n ®¸ 1x2 M250 thanh lan can</v>
          </cell>
          <cell r="C149" t="str">
            <v>m3</v>
          </cell>
          <cell r="D149">
            <v>24.77</v>
          </cell>
          <cell r="I149" t="str">
            <v/>
          </cell>
          <cell r="J149">
            <v>482903.50499999995</v>
          </cell>
        </row>
        <row r="150">
          <cell r="E150" t="str">
            <v>Xi m¨ng PC30</v>
          </cell>
          <cell r="F150" t="str">
            <v>kg</v>
          </cell>
          <cell r="G150">
            <v>413.15549999999996</v>
          </cell>
          <cell r="H150">
            <v>10233.861734999999</v>
          </cell>
          <cell r="I150">
            <v>860</v>
          </cell>
          <cell r="J150">
            <v>355313.73</v>
          </cell>
        </row>
        <row r="151">
          <cell r="E151" t="str">
            <v>C¸t vµng</v>
          </cell>
          <cell r="F151" t="str">
            <v>m3</v>
          </cell>
          <cell r="G151">
            <v>0.45224999999999999</v>
          </cell>
          <cell r="H151">
            <v>11.202232499999999</v>
          </cell>
          <cell r="I151">
            <v>47000</v>
          </cell>
          <cell r="J151">
            <v>21255.75</v>
          </cell>
        </row>
        <row r="152">
          <cell r="E152" t="str">
            <v>§¸ 1x2</v>
          </cell>
          <cell r="F152" t="str">
            <v>m3</v>
          </cell>
          <cell r="G152">
            <v>0.8823899999999999</v>
          </cell>
          <cell r="H152">
            <v>21.856800299999996</v>
          </cell>
          <cell r="I152">
            <v>120000</v>
          </cell>
          <cell r="J152">
            <v>105886.79999999999</v>
          </cell>
        </row>
        <row r="153">
          <cell r="E153" t="str">
            <v>N­íc</v>
          </cell>
          <cell r="F153" t="str">
            <v>lÝt</v>
          </cell>
          <cell r="G153">
            <v>178.89</v>
          </cell>
          <cell r="H153">
            <v>4431.1052999999993</v>
          </cell>
          <cell r="I153">
            <v>2.5</v>
          </cell>
          <cell r="J153">
            <v>447.22499999999997</v>
          </cell>
        </row>
        <row r="154">
          <cell r="B154" t="str">
            <v>L¾p ®Æt cÊu kiÖn ®óc s½n</v>
          </cell>
          <cell r="I154" t="str">
            <v/>
          </cell>
          <cell r="J154" t="str">
            <v/>
          </cell>
        </row>
        <row r="155">
          <cell r="B155" t="str">
            <v>- CÊu kiÖn &lt;= 1tÊn</v>
          </cell>
          <cell r="C155" t="str">
            <v>ckiÖn</v>
          </cell>
          <cell r="D155">
            <v>552</v>
          </cell>
          <cell r="I155" t="str">
            <v/>
          </cell>
          <cell r="J155">
            <v>82269</v>
          </cell>
        </row>
        <row r="156">
          <cell r="E156" t="str">
            <v>Bu l«ng M20x200</v>
          </cell>
          <cell r="F156" t="str">
            <v>c¸i</v>
          </cell>
          <cell r="G156">
            <v>4.4000000000000004</v>
          </cell>
          <cell r="H156">
            <v>2428.8000000000002</v>
          </cell>
          <cell r="I156">
            <v>9600</v>
          </cell>
          <cell r="J156">
            <v>42240</v>
          </cell>
        </row>
        <row r="157">
          <cell r="E157" t="str">
            <v>ThÐp ®Öm</v>
          </cell>
          <cell r="F157" t="str">
            <v>kg</v>
          </cell>
          <cell r="G157">
            <v>2.8600000000000003</v>
          </cell>
          <cell r="H157">
            <v>1578.7200000000003</v>
          </cell>
          <cell r="I157">
            <v>3400</v>
          </cell>
          <cell r="J157">
            <v>9724.0000000000018</v>
          </cell>
        </row>
        <row r="158">
          <cell r="E158" t="str">
            <v>Que hµn</v>
          </cell>
          <cell r="F158" t="str">
            <v>kg</v>
          </cell>
          <cell r="G158">
            <v>1.32</v>
          </cell>
          <cell r="H158">
            <v>728.64</v>
          </cell>
          <cell r="I158">
            <v>7000</v>
          </cell>
          <cell r="J158">
            <v>9240</v>
          </cell>
        </row>
        <row r="159">
          <cell r="E159" t="str">
            <v>¤ xy</v>
          </cell>
          <cell r="F159" t="str">
            <v>chsi</v>
          </cell>
          <cell r="G159">
            <v>0.33</v>
          </cell>
          <cell r="H159">
            <v>182.16</v>
          </cell>
          <cell r="I159">
            <v>6500</v>
          </cell>
          <cell r="J159">
            <v>2145</v>
          </cell>
        </row>
        <row r="160">
          <cell r="E160" t="str">
            <v>§Êt ®Ìn</v>
          </cell>
          <cell r="F160" t="str">
            <v>kg</v>
          </cell>
          <cell r="G160">
            <v>1.1000000000000001</v>
          </cell>
          <cell r="H160">
            <v>607.20000000000005</v>
          </cell>
          <cell r="I160">
            <v>7200</v>
          </cell>
          <cell r="J160">
            <v>7920.0000000000009</v>
          </cell>
        </row>
        <row r="161">
          <cell r="E161" t="str">
            <v>Gç kª</v>
          </cell>
          <cell r="F161" t="str">
            <v>m3</v>
          </cell>
          <cell r="G161">
            <v>5.5000000000000005E-3</v>
          </cell>
          <cell r="H161">
            <v>3.0360000000000005</v>
          </cell>
          <cell r="I161">
            <v>2000000</v>
          </cell>
          <cell r="J161">
            <v>11000.000000000002</v>
          </cell>
        </row>
        <row r="162">
          <cell r="B162" t="str">
            <v>- CÊu kiÖn &lt;= 5tÊn</v>
          </cell>
          <cell r="C162" t="str">
            <v>ckiÖn</v>
          </cell>
          <cell r="D162">
            <v>2</v>
          </cell>
          <cell r="I162" t="str">
            <v/>
          </cell>
          <cell r="J162">
            <v>211827</v>
          </cell>
        </row>
        <row r="163">
          <cell r="D163" t="str">
            <v/>
          </cell>
          <cell r="E163" t="str">
            <v>Bu l«ng M20x200</v>
          </cell>
          <cell r="F163" t="str">
            <v>c¸i</v>
          </cell>
          <cell r="G163">
            <v>2.2000000000000002</v>
          </cell>
          <cell r="H163">
            <v>4.4000000000000004</v>
          </cell>
          <cell r="I163">
            <v>9600</v>
          </cell>
          <cell r="J163">
            <v>21120</v>
          </cell>
        </row>
        <row r="164">
          <cell r="E164" t="str">
            <v>ThÐp ®Öm</v>
          </cell>
          <cell r="F164" t="str">
            <v>kg</v>
          </cell>
          <cell r="G164">
            <v>21.12</v>
          </cell>
          <cell r="H164">
            <v>42.24</v>
          </cell>
          <cell r="I164">
            <v>3400</v>
          </cell>
          <cell r="J164">
            <v>71808</v>
          </cell>
        </row>
        <row r="165">
          <cell r="E165" t="str">
            <v>Que hµn</v>
          </cell>
          <cell r="F165" t="str">
            <v>kg</v>
          </cell>
          <cell r="G165">
            <v>2.75</v>
          </cell>
          <cell r="H165">
            <v>5.5</v>
          </cell>
          <cell r="I165">
            <v>7000</v>
          </cell>
          <cell r="J165">
            <v>19250</v>
          </cell>
        </row>
        <row r="166">
          <cell r="E166" t="str">
            <v>¤ xy</v>
          </cell>
          <cell r="F166" t="str">
            <v>chsi</v>
          </cell>
          <cell r="G166">
            <v>0.33</v>
          </cell>
          <cell r="H166">
            <v>0.66</v>
          </cell>
          <cell r="I166">
            <v>6500</v>
          </cell>
          <cell r="J166">
            <v>2145</v>
          </cell>
        </row>
        <row r="167">
          <cell r="E167" t="str">
            <v>§Êt ®Ìn</v>
          </cell>
          <cell r="F167" t="str">
            <v>kg</v>
          </cell>
          <cell r="G167">
            <v>1.32</v>
          </cell>
          <cell r="H167">
            <v>2.64</v>
          </cell>
          <cell r="I167">
            <v>7200</v>
          </cell>
          <cell r="J167">
            <v>9504</v>
          </cell>
        </row>
        <row r="168">
          <cell r="E168" t="str">
            <v>Gç kª</v>
          </cell>
          <cell r="F168" t="str">
            <v>m3</v>
          </cell>
          <cell r="G168">
            <v>4.4000000000000004E-2</v>
          </cell>
          <cell r="H168">
            <v>8.8000000000000009E-2</v>
          </cell>
          <cell r="I168">
            <v>2000000</v>
          </cell>
          <cell r="J168">
            <v>88000.000000000015</v>
          </cell>
        </row>
        <row r="169">
          <cell r="B169" t="str">
            <v>- CÊu kiÖn &gt; 7tÊn (dèc)</v>
          </cell>
          <cell r="C169" t="str">
            <v>ckiÖn</v>
          </cell>
          <cell r="D169">
            <v>6</v>
          </cell>
          <cell r="I169" t="str">
            <v/>
          </cell>
          <cell r="J169">
            <v>77352.000000000015</v>
          </cell>
        </row>
        <row r="170">
          <cell r="E170" t="str">
            <v>KÏm buéc 1mm</v>
          </cell>
          <cell r="F170" t="str">
            <v>kg</v>
          </cell>
          <cell r="G170">
            <v>0.57200000000000006</v>
          </cell>
          <cell r="H170">
            <v>3.4320000000000004</v>
          </cell>
          <cell r="I170">
            <v>5500</v>
          </cell>
          <cell r="J170">
            <v>3146.0000000000005</v>
          </cell>
        </row>
        <row r="171">
          <cell r="E171" t="str">
            <v>ThÐp ®Öm</v>
          </cell>
          <cell r="F171" t="str">
            <v>kg</v>
          </cell>
          <cell r="G171">
            <v>1.1000000000000001</v>
          </cell>
          <cell r="H171">
            <v>6.6000000000000005</v>
          </cell>
          <cell r="I171">
            <v>3400</v>
          </cell>
          <cell r="J171">
            <v>3740.0000000000005</v>
          </cell>
        </row>
        <row r="172">
          <cell r="E172" t="str">
            <v>Gç kª</v>
          </cell>
          <cell r="F172" t="str">
            <v>m3</v>
          </cell>
          <cell r="G172">
            <v>2.7500000000000004E-2</v>
          </cell>
          <cell r="H172">
            <v>0.16500000000000004</v>
          </cell>
          <cell r="I172">
            <v>2000000</v>
          </cell>
          <cell r="J172">
            <v>55000.000000000007</v>
          </cell>
        </row>
        <row r="173">
          <cell r="E173" t="str">
            <v>¤ xy</v>
          </cell>
          <cell r="F173" t="str">
            <v>chsi</v>
          </cell>
          <cell r="G173">
            <v>0.22000000000000003</v>
          </cell>
          <cell r="H173">
            <v>1.3200000000000003</v>
          </cell>
          <cell r="I173">
            <v>6500</v>
          </cell>
          <cell r="J173">
            <v>1430.0000000000002</v>
          </cell>
        </row>
        <row r="174">
          <cell r="E174" t="str">
            <v>§Êt ®Ìn</v>
          </cell>
          <cell r="F174" t="str">
            <v>kg</v>
          </cell>
          <cell r="G174">
            <v>0.88000000000000012</v>
          </cell>
          <cell r="H174">
            <v>5.2800000000000011</v>
          </cell>
          <cell r="I174">
            <v>7200</v>
          </cell>
          <cell r="J174">
            <v>6336.0000000000009</v>
          </cell>
        </row>
        <row r="175">
          <cell r="E175" t="str">
            <v>Que hµn</v>
          </cell>
          <cell r="F175" t="str">
            <v>kg</v>
          </cell>
          <cell r="G175">
            <v>1.1000000000000001</v>
          </cell>
          <cell r="H175">
            <v>6.6000000000000005</v>
          </cell>
          <cell r="I175">
            <v>7000</v>
          </cell>
          <cell r="J175">
            <v>7700.0000000000009</v>
          </cell>
        </row>
        <row r="176">
          <cell r="B176" t="str">
            <v>Tr¶i c¸n ®¸ 4x6 chÌn 22% ®¸ nhá</v>
          </cell>
          <cell r="C176" t="str">
            <v>100m3</v>
          </cell>
          <cell r="D176">
            <v>0.30599999999999999</v>
          </cell>
          <cell r="I176" t="str">
            <v/>
          </cell>
          <cell r="J176">
            <v>14166200</v>
          </cell>
        </row>
        <row r="177">
          <cell r="E177" t="str">
            <v>§¸ 4x6</v>
          </cell>
          <cell r="F177" t="str">
            <v>m3</v>
          </cell>
          <cell r="G177">
            <v>131.9</v>
          </cell>
          <cell r="H177">
            <v>40.361400000000003</v>
          </cell>
          <cell r="I177">
            <v>95000</v>
          </cell>
          <cell r="J177">
            <v>12530500</v>
          </cell>
        </row>
        <row r="178">
          <cell r="E178" t="str">
            <v>§¸ 2x4</v>
          </cell>
          <cell r="F178" t="str">
            <v>m3</v>
          </cell>
          <cell r="G178">
            <v>3.3</v>
          </cell>
          <cell r="H178">
            <v>1.0098</v>
          </cell>
          <cell r="I178">
            <v>100000</v>
          </cell>
          <cell r="J178">
            <v>330000</v>
          </cell>
        </row>
        <row r="179">
          <cell r="E179" t="str">
            <v>§¸ 1x2</v>
          </cell>
          <cell r="F179" t="str">
            <v>m3</v>
          </cell>
          <cell r="G179">
            <v>3.3</v>
          </cell>
          <cell r="H179">
            <v>1.0098</v>
          </cell>
          <cell r="I179">
            <v>120000</v>
          </cell>
          <cell r="J179">
            <v>396000</v>
          </cell>
        </row>
        <row r="180">
          <cell r="E180" t="str">
            <v>§¸ 0,5x1</v>
          </cell>
          <cell r="F180" t="str">
            <v>m3</v>
          </cell>
          <cell r="G180">
            <v>4.4000000000000004</v>
          </cell>
          <cell r="H180">
            <v>1.3464</v>
          </cell>
          <cell r="I180">
            <v>64000</v>
          </cell>
          <cell r="J180">
            <v>281600</v>
          </cell>
        </row>
        <row r="181">
          <cell r="E181" t="str">
            <v>§Êt ®á</v>
          </cell>
          <cell r="F181" t="str">
            <v>m3</v>
          </cell>
          <cell r="G181">
            <v>3.3</v>
          </cell>
          <cell r="H181">
            <v>1.0098</v>
          </cell>
          <cell r="I181">
            <v>55000</v>
          </cell>
          <cell r="J181">
            <v>181500</v>
          </cell>
        </row>
        <row r="182">
          <cell r="E182" t="str">
            <v>§¸ 0,015x0,5</v>
          </cell>
          <cell r="F182" t="str">
            <v>m3</v>
          </cell>
          <cell r="G182">
            <v>7.7</v>
          </cell>
          <cell r="H182">
            <v>2.3561999999999999</v>
          </cell>
          <cell r="I182">
            <v>58000</v>
          </cell>
          <cell r="J182">
            <v>446600</v>
          </cell>
        </row>
        <row r="183">
          <cell r="B183" t="str">
            <v>§¾p c¸t h¹t th« sau mè</v>
          </cell>
          <cell r="C183" t="str">
            <v>100m3</v>
          </cell>
          <cell r="D183">
            <v>1.1559999999999999</v>
          </cell>
          <cell r="I183" t="str">
            <v/>
          </cell>
          <cell r="J183">
            <v>5734000</v>
          </cell>
        </row>
        <row r="184">
          <cell r="E184" t="str">
            <v>C¸t vµng</v>
          </cell>
          <cell r="F184" t="str">
            <v>m3</v>
          </cell>
          <cell r="G184">
            <v>122</v>
          </cell>
          <cell r="H184">
            <v>141.03199999999998</v>
          </cell>
          <cell r="I184">
            <v>47000</v>
          </cell>
          <cell r="J184">
            <v>5734000</v>
          </cell>
        </row>
        <row r="185">
          <cell r="B185" t="str">
            <v>II- DÇm, sµn, lÒ, lan can, tho¸t n­íc, khe co gian</v>
          </cell>
          <cell r="I185" t="str">
            <v/>
          </cell>
          <cell r="J185" t="str">
            <v/>
          </cell>
        </row>
        <row r="186">
          <cell r="B186" t="str">
            <v>Cung cÊp dÇm BTTA 18.59m</v>
          </cell>
          <cell r="C186" t="str">
            <v>dÇm</v>
          </cell>
          <cell r="D186">
            <v>96</v>
          </cell>
          <cell r="I186" t="str">
            <v/>
          </cell>
          <cell r="J186">
            <v>18320000</v>
          </cell>
        </row>
        <row r="187">
          <cell r="E187" t="str">
            <v>DÇm BTTA 18.59m</v>
          </cell>
          <cell r="F187" t="str">
            <v>dÇm</v>
          </cell>
          <cell r="G187">
            <v>1</v>
          </cell>
          <cell r="H187">
            <v>96</v>
          </cell>
          <cell r="I187">
            <v>18320000</v>
          </cell>
          <cell r="J187">
            <v>18320000</v>
          </cell>
        </row>
        <row r="188">
          <cell r="B188" t="str">
            <v>Cung cÊp gèi cao su dÇm BTTA dµi 18.59m</v>
          </cell>
          <cell r="C188" t="str">
            <v>gèi</v>
          </cell>
          <cell r="D188">
            <v>192</v>
          </cell>
          <cell r="I188" t="str">
            <v/>
          </cell>
          <cell r="J188">
            <v>500000</v>
          </cell>
        </row>
        <row r="189">
          <cell r="E189" t="str">
            <v>Gèi cao su dÇm BTTA dµi 18.59m</v>
          </cell>
          <cell r="F189" t="str">
            <v>gèi</v>
          </cell>
          <cell r="G189">
            <v>1</v>
          </cell>
          <cell r="H189">
            <v>192</v>
          </cell>
          <cell r="I189">
            <v>500000</v>
          </cell>
          <cell r="J189">
            <v>500000</v>
          </cell>
        </row>
        <row r="190">
          <cell r="B190" t="str">
            <v>Cung cÊp dÇm BTTA 24.54m</v>
          </cell>
          <cell r="C190" t="str">
            <v>dÇm</v>
          </cell>
          <cell r="D190">
            <v>12</v>
          </cell>
          <cell r="I190" t="str">
            <v/>
          </cell>
          <cell r="J190">
            <v>32380000</v>
          </cell>
        </row>
        <row r="191">
          <cell r="E191" t="str">
            <v>DÇm BTTA 24.54m</v>
          </cell>
          <cell r="F191" t="str">
            <v>dÇm</v>
          </cell>
          <cell r="G191">
            <v>1</v>
          </cell>
          <cell r="H191">
            <v>12</v>
          </cell>
          <cell r="I191">
            <v>32380000</v>
          </cell>
          <cell r="J191">
            <v>32380000</v>
          </cell>
        </row>
        <row r="192">
          <cell r="B192" t="str">
            <v>Cung cÊp gèi cao su dÇm BTTA dµi 24.54m</v>
          </cell>
          <cell r="C192" t="str">
            <v>gèi</v>
          </cell>
          <cell r="D192">
            <v>24</v>
          </cell>
          <cell r="I192" t="str">
            <v/>
          </cell>
          <cell r="J192">
            <v>700000</v>
          </cell>
        </row>
        <row r="193">
          <cell r="E193" t="str">
            <v>Gèi cao su dÇm BTTA dµi 24.54m</v>
          </cell>
          <cell r="F193" t="str">
            <v>gèi</v>
          </cell>
          <cell r="G193">
            <v>1</v>
          </cell>
          <cell r="H193">
            <v>24</v>
          </cell>
          <cell r="I193">
            <v>700000</v>
          </cell>
          <cell r="J193">
            <v>700000</v>
          </cell>
        </row>
        <row r="194">
          <cell r="B194" t="str">
            <v>Cung cÊp dÇm BTTA 33m</v>
          </cell>
          <cell r="C194" t="str">
            <v>dÇm</v>
          </cell>
          <cell r="D194">
            <v>6</v>
          </cell>
          <cell r="I194" t="str">
            <v/>
          </cell>
          <cell r="J194">
            <v>69550000</v>
          </cell>
        </row>
        <row r="195">
          <cell r="E195" t="str">
            <v>DÇm BTTA 33m</v>
          </cell>
          <cell r="F195" t="str">
            <v>dÇm</v>
          </cell>
          <cell r="G195">
            <v>1</v>
          </cell>
          <cell r="H195">
            <v>6</v>
          </cell>
          <cell r="I195">
            <v>69550000</v>
          </cell>
          <cell r="J195">
            <v>69550000</v>
          </cell>
        </row>
        <row r="196">
          <cell r="B196" t="str">
            <v>Cung cÊp gèi cao su dÇm BTTA dµi 33m</v>
          </cell>
          <cell r="C196" t="str">
            <v>gèi</v>
          </cell>
          <cell r="D196">
            <v>12</v>
          </cell>
          <cell r="I196" t="str">
            <v/>
          </cell>
          <cell r="J196">
            <v>1000000</v>
          </cell>
        </row>
        <row r="197">
          <cell r="E197" t="str">
            <v>Gèi cao su dÇm BTTA dµi 33m</v>
          </cell>
          <cell r="F197" t="str">
            <v>gèi</v>
          </cell>
          <cell r="G197">
            <v>1</v>
          </cell>
          <cell r="H197">
            <v>12</v>
          </cell>
          <cell r="I197">
            <v>1000000</v>
          </cell>
          <cell r="J197">
            <v>1000000</v>
          </cell>
        </row>
        <row r="198">
          <cell r="B198" t="str">
            <v>Lao l¾p dÇm BTTA &lt;= 30m</v>
          </cell>
          <cell r="C198" t="str">
            <v>mdÇm</v>
          </cell>
          <cell r="D198">
            <v>2079.12</v>
          </cell>
          <cell r="I198" t="str">
            <v/>
          </cell>
          <cell r="J198">
            <v>7943.2500000000009</v>
          </cell>
        </row>
        <row r="199">
          <cell r="E199" t="str">
            <v>ThÐp h×nh</v>
          </cell>
          <cell r="F199" t="str">
            <v>kg</v>
          </cell>
          <cell r="G199">
            <v>0.189</v>
          </cell>
          <cell r="H199">
            <v>392.95367999999996</v>
          </cell>
          <cell r="I199">
            <v>4500</v>
          </cell>
          <cell r="J199">
            <v>850.5</v>
          </cell>
        </row>
        <row r="200">
          <cell r="E200" t="str">
            <v>Tµ vÑt gç 14x22x180</v>
          </cell>
          <cell r="F200" t="str">
            <v>thanh</v>
          </cell>
          <cell r="G200">
            <v>0.14700000000000002</v>
          </cell>
          <cell r="H200">
            <v>305.63064000000003</v>
          </cell>
          <cell r="I200">
            <v>40000</v>
          </cell>
          <cell r="J200">
            <v>5880.0000000000009</v>
          </cell>
        </row>
        <row r="201">
          <cell r="E201" t="str">
            <v>§inh ®­êng</v>
          </cell>
          <cell r="F201" t="str">
            <v>c¸i</v>
          </cell>
          <cell r="G201">
            <v>0.80850000000000011</v>
          </cell>
          <cell r="H201">
            <v>1680.9685200000001</v>
          </cell>
          <cell r="I201">
            <v>1500</v>
          </cell>
          <cell r="J201">
            <v>1212.7500000000002</v>
          </cell>
        </row>
        <row r="202">
          <cell r="B202" t="str">
            <v>Lao l¾p dÇm BTTA &lt;= 35m</v>
          </cell>
          <cell r="C202" t="str">
            <v>mdÇm</v>
          </cell>
          <cell r="D202">
            <v>198</v>
          </cell>
          <cell r="I202" t="str">
            <v/>
          </cell>
          <cell r="J202">
            <v>4746</v>
          </cell>
        </row>
        <row r="203">
          <cell r="E203" t="str">
            <v>ThÐp h×nh</v>
          </cell>
          <cell r="F203" t="str">
            <v>kg</v>
          </cell>
          <cell r="G203">
            <v>0.11550000000000001</v>
          </cell>
          <cell r="H203">
            <v>22.869</v>
          </cell>
          <cell r="I203">
            <v>4500</v>
          </cell>
          <cell r="J203">
            <v>519.75</v>
          </cell>
        </row>
        <row r="204">
          <cell r="E204" t="str">
            <v>Tµ vÑt gç 14x22x180</v>
          </cell>
          <cell r="F204" t="str">
            <v>thanh</v>
          </cell>
          <cell r="G204">
            <v>8.4000000000000005E-2</v>
          </cell>
          <cell r="H204">
            <v>16.632000000000001</v>
          </cell>
          <cell r="I204">
            <v>40000</v>
          </cell>
          <cell r="J204">
            <v>3360</v>
          </cell>
        </row>
        <row r="205">
          <cell r="E205" t="str">
            <v>§inh ®­êng</v>
          </cell>
          <cell r="F205" t="str">
            <v>c¸i</v>
          </cell>
          <cell r="G205">
            <v>0.57750000000000012</v>
          </cell>
          <cell r="H205">
            <v>114.34500000000003</v>
          </cell>
          <cell r="I205">
            <v>1500</v>
          </cell>
          <cell r="J205">
            <v>866.25000000000023</v>
          </cell>
        </row>
        <row r="206">
          <cell r="B206" t="str">
            <v>N©ng h¹ dÇm cÇu</v>
          </cell>
          <cell r="I206" t="str">
            <v/>
          </cell>
          <cell r="J206" t="str">
            <v/>
          </cell>
        </row>
        <row r="207">
          <cell r="B207" t="str">
            <v>- ChiÒu dµi dÇm &lt;=30m</v>
          </cell>
          <cell r="C207" t="str">
            <v>dÇm</v>
          </cell>
          <cell r="D207">
            <v>108</v>
          </cell>
          <cell r="I207" t="str">
            <v/>
          </cell>
          <cell r="J207">
            <v>202100</v>
          </cell>
        </row>
        <row r="208">
          <cell r="E208" t="str">
            <v>Gç kª</v>
          </cell>
          <cell r="F208" t="str">
            <v>m3</v>
          </cell>
          <cell r="G208">
            <v>9.7000000000000003E-2</v>
          </cell>
          <cell r="H208">
            <v>10.476000000000001</v>
          </cell>
          <cell r="I208">
            <v>2000000</v>
          </cell>
          <cell r="J208">
            <v>194000</v>
          </cell>
        </row>
        <row r="209">
          <cell r="E209" t="str">
            <v>§inh ®Øa</v>
          </cell>
          <cell r="F209" t="str">
            <v>c¸i</v>
          </cell>
          <cell r="G209">
            <v>5.4</v>
          </cell>
          <cell r="H209">
            <v>583.20000000000005</v>
          </cell>
          <cell r="I209">
            <v>1500</v>
          </cell>
          <cell r="J209">
            <v>8100.0000000000009</v>
          </cell>
        </row>
        <row r="210">
          <cell r="B210" t="str">
            <v>- ChiÒu dµi dÇm &lt;=35m</v>
          </cell>
          <cell r="C210" t="str">
            <v>dÇm</v>
          </cell>
          <cell r="D210">
            <v>6</v>
          </cell>
          <cell r="I210" t="str">
            <v/>
          </cell>
          <cell r="J210">
            <v>233450</v>
          </cell>
        </row>
        <row r="211">
          <cell r="E211" t="str">
            <v>Gç kª</v>
          </cell>
          <cell r="F211" t="str">
            <v>m3</v>
          </cell>
          <cell r="G211">
            <v>0.112</v>
          </cell>
          <cell r="H211">
            <v>0.67200000000000004</v>
          </cell>
          <cell r="I211">
            <v>2000000</v>
          </cell>
          <cell r="J211">
            <v>224000</v>
          </cell>
        </row>
        <row r="212">
          <cell r="E212" t="str">
            <v>§inh ®Øa</v>
          </cell>
          <cell r="F212" t="str">
            <v>c¸i</v>
          </cell>
          <cell r="G212">
            <v>6.3</v>
          </cell>
          <cell r="H212">
            <v>37.799999999999997</v>
          </cell>
          <cell r="I212">
            <v>1500</v>
          </cell>
          <cell r="J212">
            <v>9450</v>
          </cell>
        </row>
        <row r="213">
          <cell r="B213" t="str">
            <v>Gia c«ng l¾p ®Æt CT ®æ BT t¹i chæ ®µ ngang, sµn, lÒ, lan can, tho¸t n­íc, khe co gian</v>
          </cell>
          <cell r="I213" t="str">
            <v/>
          </cell>
          <cell r="J213" t="str">
            <v/>
          </cell>
        </row>
        <row r="214">
          <cell r="B214" t="str">
            <v>- Cèt thÐp d&lt;=10</v>
          </cell>
          <cell r="C214" t="str">
            <v>tÊn</v>
          </cell>
          <cell r="D214">
            <v>31.071000000000002</v>
          </cell>
          <cell r="I214" t="str">
            <v/>
          </cell>
          <cell r="J214">
            <v>4037310</v>
          </cell>
        </row>
        <row r="215">
          <cell r="E215" t="str">
            <v>ThÐp trßn d&lt;=10</v>
          </cell>
          <cell r="F215" t="str">
            <v>kg</v>
          </cell>
          <cell r="G215">
            <v>1005</v>
          </cell>
          <cell r="H215">
            <v>31226.355000000003</v>
          </cell>
          <cell r="I215">
            <v>3900</v>
          </cell>
          <cell r="J215">
            <v>3919500</v>
          </cell>
        </row>
        <row r="216">
          <cell r="E216" t="str">
            <v>KÏm buéc 1mm</v>
          </cell>
          <cell r="F216" t="str">
            <v>kg</v>
          </cell>
          <cell r="G216">
            <v>21.42</v>
          </cell>
          <cell r="H216">
            <v>665.54082000000005</v>
          </cell>
          <cell r="I216">
            <v>5500</v>
          </cell>
          <cell r="J216">
            <v>117810.00000000001</v>
          </cell>
        </row>
        <row r="217">
          <cell r="B217" t="str">
            <v>- Cèt thÐp d&lt;=18</v>
          </cell>
          <cell r="C217" t="str">
            <v>tÊn</v>
          </cell>
          <cell r="D217">
            <v>71.364999999999995</v>
          </cell>
          <cell r="I217" t="str">
            <v/>
          </cell>
          <cell r="J217">
            <v>4446440</v>
          </cell>
        </row>
        <row r="218">
          <cell r="E218" t="str">
            <v>ThÐp trßn d&lt;=18</v>
          </cell>
          <cell r="F218" t="str">
            <v>kg</v>
          </cell>
          <cell r="G218">
            <v>1020</v>
          </cell>
          <cell r="H218">
            <v>72792.299999999988</v>
          </cell>
          <cell r="I218">
            <v>4250</v>
          </cell>
          <cell r="J218">
            <v>4335000</v>
          </cell>
        </row>
        <row r="219">
          <cell r="E219" t="str">
            <v>KÏm buéc 1mm</v>
          </cell>
          <cell r="F219" t="str">
            <v>kg</v>
          </cell>
          <cell r="G219">
            <v>14.28</v>
          </cell>
          <cell r="H219">
            <v>1019.0921999999999</v>
          </cell>
          <cell r="I219">
            <v>5500</v>
          </cell>
          <cell r="J219">
            <v>78540</v>
          </cell>
        </row>
        <row r="220">
          <cell r="E220" t="str">
            <v>Que hµn</v>
          </cell>
          <cell r="F220" t="str">
            <v>kg</v>
          </cell>
          <cell r="G220">
            <v>4.7</v>
          </cell>
          <cell r="H220">
            <v>335.41550000000001</v>
          </cell>
          <cell r="I220">
            <v>7000</v>
          </cell>
          <cell r="J220">
            <v>32900</v>
          </cell>
        </row>
        <row r="221">
          <cell r="B221" t="str">
            <v>- Cèt thÐp d&gt;18</v>
          </cell>
          <cell r="C221" t="str">
            <v>tÊn</v>
          </cell>
          <cell r="D221">
            <v>2.1930000000000001</v>
          </cell>
          <cell r="I221" t="str">
            <v/>
          </cell>
          <cell r="J221">
            <v>4455834</v>
          </cell>
        </row>
        <row r="222">
          <cell r="E222" t="str">
            <v>ThÐp trßn d&gt;18</v>
          </cell>
          <cell r="F222" t="str">
            <v>kg</v>
          </cell>
          <cell r="G222">
            <v>1020</v>
          </cell>
          <cell r="H222">
            <v>2236.86</v>
          </cell>
          <cell r="I222">
            <v>4250</v>
          </cell>
          <cell r="J222">
            <v>4335000</v>
          </cell>
        </row>
        <row r="223">
          <cell r="E223" t="str">
            <v>KÏm buéc 1mm</v>
          </cell>
          <cell r="F223" t="str">
            <v>kg</v>
          </cell>
          <cell r="G223">
            <v>14.28</v>
          </cell>
          <cell r="H223">
            <v>31.316040000000001</v>
          </cell>
          <cell r="I223">
            <v>5500</v>
          </cell>
          <cell r="J223">
            <v>78540</v>
          </cell>
        </row>
        <row r="224">
          <cell r="E224" t="str">
            <v>Que hµn</v>
          </cell>
          <cell r="F224" t="str">
            <v>kg</v>
          </cell>
          <cell r="G224">
            <v>6.0419999999999998</v>
          </cell>
          <cell r="H224">
            <v>13.250106000000001</v>
          </cell>
          <cell r="I224">
            <v>7000</v>
          </cell>
          <cell r="J224">
            <v>42294</v>
          </cell>
        </row>
        <row r="225">
          <cell r="B225" t="str">
            <v>- ThÐp b¶n</v>
          </cell>
          <cell r="C225" t="str">
            <v>tÊn</v>
          </cell>
          <cell r="D225">
            <v>1.8089999999999999</v>
          </cell>
          <cell r="I225" t="str">
            <v/>
          </cell>
          <cell r="J225">
            <v>3887170</v>
          </cell>
        </row>
        <row r="226">
          <cell r="E226" t="str">
            <v>ThÐp tÊm</v>
          </cell>
          <cell r="F226" t="str">
            <v>kg</v>
          </cell>
          <cell r="G226">
            <v>1050</v>
          </cell>
          <cell r="H226">
            <v>1899.45</v>
          </cell>
          <cell r="I226">
            <v>3400</v>
          </cell>
          <cell r="J226">
            <v>3570000</v>
          </cell>
        </row>
        <row r="227">
          <cell r="E227" t="str">
            <v>H¬i giã</v>
          </cell>
          <cell r="F227" t="str">
            <v>m3</v>
          </cell>
          <cell r="G227">
            <v>7.26</v>
          </cell>
          <cell r="H227">
            <v>13.133339999999999</v>
          </cell>
          <cell r="I227">
            <v>6500</v>
          </cell>
          <cell r="J227">
            <v>47190</v>
          </cell>
        </row>
        <row r="228">
          <cell r="E228" t="str">
            <v>H¬i ®¸</v>
          </cell>
          <cell r="F228" t="str">
            <v>m3</v>
          </cell>
          <cell r="G228">
            <v>1.21</v>
          </cell>
          <cell r="H228">
            <v>2.1888899999999998</v>
          </cell>
          <cell r="I228">
            <v>38000</v>
          </cell>
          <cell r="J228">
            <v>45980</v>
          </cell>
        </row>
        <row r="229">
          <cell r="E229" t="str">
            <v>Que hµn</v>
          </cell>
          <cell r="F229" t="str">
            <v>kg</v>
          </cell>
          <cell r="G229">
            <v>32</v>
          </cell>
          <cell r="H229">
            <v>57.887999999999998</v>
          </cell>
          <cell r="I229">
            <v>7000</v>
          </cell>
          <cell r="J229">
            <v>224000</v>
          </cell>
        </row>
        <row r="230">
          <cell r="B230" t="str">
            <v>- ThÐp h×nh</v>
          </cell>
          <cell r="C230" t="str">
            <v>tÊn</v>
          </cell>
          <cell r="D230">
            <v>4.5220000000000002</v>
          </cell>
          <cell r="I230" t="str">
            <v/>
          </cell>
          <cell r="J230">
            <v>4929670</v>
          </cell>
        </row>
        <row r="231">
          <cell r="E231" t="str">
            <v>ThÐp h×nh</v>
          </cell>
          <cell r="F231" t="str">
            <v>kg</v>
          </cell>
          <cell r="G231">
            <v>1025</v>
          </cell>
          <cell r="H231">
            <v>4635.05</v>
          </cell>
          <cell r="I231">
            <v>4500</v>
          </cell>
          <cell r="J231">
            <v>4612500</v>
          </cell>
        </row>
        <row r="232">
          <cell r="E232" t="str">
            <v>H¬i giã</v>
          </cell>
          <cell r="F232" t="str">
            <v>m3</v>
          </cell>
          <cell r="G232">
            <v>7.26</v>
          </cell>
          <cell r="H232">
            <v>32.829720000000002</v>
          </cell>
          <cell r="I232">
            <v>6500</v>
          </cell>
          <cell r="J232">
            <v>47190</v>
          </cell>
        </row>
        <row r="233">
          <cell r="E233" t="str">
            <v>H¬i ®¸</v>
          </cell>
          <cell r="F233" t="str">
            <v>m3</v>
          </cell>
          <cell r="G233">
            <v>1.21</v>
          </cell>
          <cell r="H233">
            <v>5.4716199999999997</v>
          </cell>
          <cell r="I233">
            <v>38000</v>
          </cell>
          <cell r="J233">
            <v>45980</v>
          </cell>
        </row>
        <row r="234">
          <cell r="E234" t="str">
            <v>Que hµn</v>
          </cell>
          <cell r="F234" t="str">
            <v>kg</v>
          </cell>
          <cell r="G234">
            <v>32</v>
          </cell>
          <cell r="H234">
            <v>144.70400000000001</v>
          </cell>
          <cell r="I234">
            <v>7000</v>
          </cell>
          <cell r="J234">
            <v>224000</v>
          </cell>
        </row>
        <row r="235">
          <cell r="B235" t="str">
            <v>§­êng hµn 4ly</v>
          </cell>
          <cell r="C235" t="str">
            <v>10m</v>
          </cell>
          <cell r="D235">
            <v>2.1760000000000002</v>
          </cell>
          <cell r="I235" t="str">
            <v/>
          </cell>
          <cell r="J235">
            <v>15260.000000000002</v>
          </cell>
        </row>
        <row r="236">
          <cell r="E236" t="str">
            <v>Que hµn</v>
          </cell>
          <cell r="F236" t="str">
            <v>kg</v>
          </cell>
          <cell r="G236">
            <v>2.1800000000000002</v>
          </cell>
          <cell r="H236">
            <v>4.7436800000000003</v>
          </cell>
          <cell r="I236">
            <v>7000</v>
          </cell>
          <cell r="J236">
            <v>15260.000000000002</v>
          </cell>
        </row>
        <row r="237">
          <cell r="B237" t="str">
            <v>§­êng hµn 6ly</v>
          </cell>
          <cell r="C237" t="str">
            <v>10m</v>
          </cell>
          <cell r="D237">
            <v>242.21600000000001</v>
          </cell>
          <cell r="I237" t="str">
            <v/>
          </cell>
          <cell r="J237">
            <v>29190</v>
          </cell>
        </row>
        <row r="238">
          <cell r="E238" t="str">
            <v>Que hµn</v>
          </cell>
          <cell r="F238" t="str">
            <v>kg</v>
          </cell>
          <cell r="G238">
            <v>4.17</v>
          </cell>
          <cell r="H238">
            <v>1010.04072</v>
          </cell>
          <cell r="I238">
            <v>7000</v>
          </cell>
          <cell r="J238">
            <v>29190</v>
          </cell>
        </row>
        <row r="239">
          <cell r="B239" t="str">
            <v>§­êng hµn 10ly</v>
          </cell>
          <cell r="C239" t="str">
            <v>10m</v>
          </cell>
          <cell r="D239">
            <v>111.76</v>
          </cell>
          <cell r="I239" t="str">
            <v/>
          </cell>
          <cell r="J239">
            <v>79170</v>
          </cell>
        </row>
        <row r="240">
          <cell r="E240" t="str">
            <v>Que hµn</v>
          </cell>
          <cell r="F240" t="str">
            <v>kg</v>
          </cell>
          <cell r="G240">
            <v>11.31</v>
          </cell>
          <cell r="H240">
            <v>1264.0056000000002</v>
          </cell>
          <cell r="I240">
            <v>7000</v>
          </cell>
          <cell r="J240">
            <v>79170</v>
          </cell>
        </row>
        <row r="241">
          <cell r="B241" t="str">
            <v>L¾p ®Æt èng tho¸t n­íc</v>
          </cell>
          <cell r="C241" t="str">
            <v>100m</v>
          </cell>
          <cell r="D241">
            <v>1.1559999999999999</v>
          </cell>
          <cell r="I241" t="str">
            <v/>
          </cell>
          <cell r="J241">
            <v>6325760</v>
          </cell>
        </row>
        <row r="242">
          <cell r="E242" t="str">
            <v>èng nhùa F114</v>
          </cell>
          <cell r="F242" t="str">
            <v>m</v>
          </cell>
          <cell r="G242">
            <v>102</v>
          </cell>
          <cell r="H242">
            <v>117.91199999999999</v>
          </cell>
          <cell r="I242">
            <v>39800</v>
          </cell>
          <cell r="J242">
            <v>4059600</v>
          </cell>
        </row>
        <row r="243">
          <cell r="E243" t="str">
            <v>M¨ng s«ng</v>
          </cell>
          <cell r="F243" t="str">
            <v>c¸i</v>
          </cell>
          <cell r="G243">
            <v>25</v>
          </cell>
          <cell r="H243">
            <v>28.9</v>
          </cell>
          <cell r="I243">
            <v>90000</v>
          </cell>
          <cell r="J243">
            <v>2250000</v>
          </cell>
        </row>
        <row r="244">
          <cell r="E244" t="str">
            <v>Cån röa</v>
          </cell>
          <cell r="F244" t="str">
            <v>kg</v>
          </cell>
          <cell r="G244">
            <v>0.49</v>
          </cell>
          <cell r="H244">
            <v>0.56643999999999994</v>
          </cell>
          <cell r="I244">
            <v>8000</v>
          </cell>
          <cell r="J244">
            <v>3920</v>
          </cell>
        </row>
        <row r="245">
          <cell r="E245" t="str">
            <v>Nhùa d¸n</v>
          </cell>
          <cell r="F245" t="str">
            <v>kg</v>
          </cell>
          <cell r="G245">
            <v>0.68</v>
          </cell>
          <cell r="H245">
            <v>0.78608</v>
          </cell>
          <cell r="I245">
            <v>18000</v>
          </cell>
          <cell r="J245">
            <v>12240</v>
          </cell>
        </row>
        <row r="246">
          <cell r="B246" t="str">
            <v>V¸n khu«n ®æ bª t«ng t¹i chæ dÇm, sµn, lÒ</v>
          </cell>
          <cell r="C246" t="str">
            <v>100m2</v>
          </cell>
          <cell r="D246">
            <v>41.012</v>
          </cell>
          <cell r="I246" t="str">
            <v/>
          </cell>
          <cell r="J246">
            <v>7159454.7499999991</v>
          </cell>
        </row>
        <row r="247">
          <cell r="E247" t="str">
            <v>Gç v¸n</v>
          </cell>
          <cell r="F247" t="str">
            <v>m3</v>
          </cell>
          <cell r="G247">
            <v>1.1165</v>
          </cell>
          <cell r="H247">
            <v>45.789898000000001</v>
          </cell>
          <cell r="I247">
            <v>2000000</v>
          </cell>
          <cell r="J247">
            <v>2233000</v>
          </cell>
        </row>
        <row r="248">
          <cell r="E248" t="str">
            <v>Gç ®µ, chèng</v>
          </cell>
          <cell r="F248" t="str">
            <v>m3</v>
          </cell>
          <cell r="G248">
            <v>2.3852499999999996</v>
          </cell>
          <cell r="H248">
            <v>97.823872999999992</v>
          </cell>
          <cell r="I248">
            <v>2000000</v>
          </cell>
          <cell r="J248">
            <v>4770499.9999999991</v>
          </cell>
        </row>
        <row r="249">
          <cell r="E249" t="str">
            <v>§inh ®Øa</v>
          </cell>
          <cell r="F249" t="str">
            <v>c¸i</v>
          </cell>
          <cell r="G249">
            <v>30.754499999999997</v>
          </cell>
          <cell r="H249">
            <v>1261.3035539999998</v>
          </cell>
          <cell r="I249">
            <v>1500</v>
          </cell>
          <cell r="J249">
            <v>46131.749999999993</v>
          </cell>
        </row>
        <row r="250">
          <cell r="E250" t="str">
            <v>Bu l«ng</v>
          </cell>
          <cell r="F250" t="str">
            <v>c¸i</v>
          </cell>
          <cell r="G250">
            <v>24.562999999999995</v>
          </cell>
          <cell r="H250">
            <v>1007.3777559999999</v>
          </cell>
          <cell r="I250">
            <v>2500</v>
          </cell>
          <cell r="J250">
            <v>61407.499999999985</v>
          </cell>
        </row>
        <row r="251">
          <cell r="E251" t="str">
            <v>§inh</v>
          </cell>
          <cell r="F251" t="str">
            <v>kg</v>
          </cell>
          <cell r="G251">
            <v>9.1349999999999998</v>
          </cell>
          <cell r="H251">
            <v>374.64461999999997</v>
          </cell>
          <cell r="I251">
            <v>5300</v>
          </cell>
          <cell r="J251">
            <v>48415.5</v>
          </cell>
        </row>
        <row r="252">
          <cell r="B252" t="str">
            <v>V¸n khu«n ®æ bª t«ng t¹i chæ trô lan can</v>
          </cell>
          <cell r="C252" t="str">
            <v>100m2</v>
          </cell>
          <cell r="D252">
            <v>3.089</v>
          </cell>
          <cell r="I252" t="str">
            <v/>
          </cell>
          <cell r="J252">
            <v>2953500</v>
          </cell>
        </row>
        <row r="253">
          <cell r="E253" t="str">
            <v>Gç v¸n</v>
          </cell>
          <cell r="F253" t="str">
            <v>m3</v>
          </cell>
          <cell r="G253">
            <v>0.79200000000000004</v>
          </cell>
          <cell r="H253">
            <v>2.446488</v>
          </cell>
          <cell r="I253">
            <v>2000000</v>
          </cell>
          <cell r="J253">
            <v>1584000</v>
          </cell>
        </row>
        <row r="254">
          <cell r="E254" t="str">
            <v>Gç ®µ nÑp</v>
          </cell>
          <cell r="F254" t="str">
            <v>m3</v>
          </cell>
          <cell r="G254">
            <v>0.14899999999999999</v>
          </cell>
          <cell r="H254">
            <v>0.46026099999999998</v>
          </cell>
          <cell r="I254">
            <v>2000000</v>
          </cell>
          <cell r="J254">
            <v>298000</v>
          </cell>
        </row>
        <row r="255">
          <cell r="E255" t="str">
            <v>Gç chèng</v>
          </cell>
          <cell r="F255" t="str">
            <v>m3</v>
          </cell>
          <cell r="G255">
            <v>0.496</v>
          </cell>
          <cell r="H255">
            <v>1.532144</v>
          </cell>
          <cell r="I255">
            <v>2000000</v>
          </cell>
          <cell r="J255">
            <v>992000</v>
          </cell>
        </row>
        <row r="256">
          <cell r="E256" t="str">
            <v>§inh</v>
          </cell>
          <cell r="F256" t="str">
            <v>kg</v>
          </cell>
          <cell r="G256">
            <v>15</v>
          </cell>
          <cell r="H256">
            <v>46.335000000000001</v>
          </cell>
          <cell r="I256">
            <v>5300</v>
          </cell>
          <cell r="J256">
            <v>79500</v>
          </cell>
        </row>
        <row r="257">
          <cell r="B257" t="str">
            <v>§æ bª t«ng t¹i chæ ®¸ 1x2 M250 lÒ, lan can</v>
          </cell>
          <cell r="C257" t="str">
            <v>m3</v>
          </cell>
          <cell r="D257">
            <v>177.24199999999999</v>
          </cell>
          <cell r="I257" t="str">
            <v/>
          </cell>
          <cell r="J257">
            <v>504718.82500000007</v>
          </cell>
        </row>
        <row r="258">
          <cell r="E258" t="str">
            <v>Xi m¨ng PC30</v>
          </cell>
          <cell r="F258" t="str">
            <v>kg</v>
          </cell>
          <cell r="G258">
            <v>431.73</v>
          </cell>
          <cell r="H258">
            <v>76520.68866</v>
          </cell>
          <cell r="I258">
            <v>860</v>
          </cell>
          <cell r="J258">
            <v>371287.8</v>
          </cell>
        </row>
        <row r="259">
          <cell r="E259" t="str">
            <v>C¸t vµng</v>
          </cell>
          <cell r="F259" t="str">
            <v>m3</v>
          </cell>
          <cell r="G259">
            <v>0.47320000000000001</v>
          </cell>
          <cell r="H259">
            <v>83.870914400000004</v>
          </cell>
          <cell r="I259">
            <v>47000</v>
          </cell>
          <cell r="J259">
            <v>22240.400000000001</v>
          </cell>
        </row>
        <row r="260">
          <cell r="E260" t="str">
            <v>§¸ 1x2</v>
          </cell>
          <cell r="F260" t="str">
            <v>m3</v>
          </cell>
          <cell r="G260">
            <v>0.92248000000000008</v>
          </cell>
          <cell r="H260">
            <v>163.50220016</v>
          </cell>
          <cell r="I260">
            <v>120000</v>
          </cell>
          <cell r="J260">
            <v>110697.60000000001</v>
          </cell>
        </row>
        <row r="261">
          <cell r="E261" t="str">
            <v>N­íc</v>
          </cell>
          <cell r="F261" t="str">
            <v>lÝt</v>
          </cell>
          <cell r="G261">
            <v>197.21</v>
          </cell>
          <cell r="H261">
            <v>34953.894820000001</v>
          </cell>
          <cell r="I261">
            <v>2.5</v>
          </cell>
          <cell r="J261">
            <v>493.02500000000003</v>
          </cell>
        </row>
        <row r="262">
          <cell r="B262" t="str">
            <v>§æ bª t«ng ®¸ 1x2 M300 dÇm ngang sµn cÇu</v>
          </cell>
          <cell r="C262" t="str">
            <v>m3</v>
          </cell>
          <cell r="D262">
            <v>539.79999999999995</v>
          </cell>
          <cell r="I262" t="str">
            <v/>
          </cell>
          <cell r="J262">
            <v>535859.35</v>
          </cell>
        </row>
        <row r="263">
          <cell r="E263" t="str">
            <v>Xi m¨ng PC30</v>
          </cell>
          <cell r="F263" t="str">
            <v>kg</v>
          </cell>
          <cell r="G263">
            <v>467.97400000000005</v>
          </cell>
          <cell r="H263">
            <v>252612.3652</v>
          </cell>
          <cell r="I263">
            <v>860</v>
          </cell>
          <cell r="J263">
            <v>402457.64</v>
          </cell>
        </row>
        <row r="264">
          <cell r="E264" t="str">
            <v>C¸t vµng</v>
          </cell>
          <cell r="F264" t="str">
            <v>m3</v>
          </cell>
          <cell r="G264">
            <v>0.47320000000000001</v>
          </cell>
          <cell r="H264">
            <v>255.43335999999999</v>
          </cell>
          <cell r="I264">
            <v>47000</v>
          </cell>
          <cell r="J264">
            <v>22240.400000000001</v>
          </cell>
        </row>
        <row r="265">
          <cell r="E265" t="str">
            <v>§¸ 1x2</v>
          </cell>
          <cell r="F265" t="str">
            <v>m3</v>
          </cell>
          <cell r="G265">
            <v>0.92248000000000008</v>
          </cell>
          <cell r="H265">
            <v>497.95470399999999</v>
          </cell>
          <cell r="I265">
            <v>120000</v>
          </cell>
          <cell r="J265">
            <v>110697.60000000001</v>
          </cell>
        </row>
        <row r="266">
          <cell r="E266" t="str">
            <v>N­íc</v>
          </cell>
          <cell r="F266" t="str">
            <v>lÝt</v>
          </cell>
          <cell r="G266">
            <v>185.48400000000001</v>
          </cell>
          <cell r="H266">
            <v>100124.2632</v>
          </cell>
          <cell r="I266">
            <v>2.5</v>
          </cell>
          <cell r="J266">
            <v>463.71000000000004</v>
          </cell>
        </row>
        <row r="267">
          <cell r="B267" t="str">
            <v>QuÐt v«i 3 n­íc lan can</v>
          </cell>
          <cell r="C267" t="str">
            <v>m2</v>
          </cell>
          <cell r="D267">
            <v>883.69</v>
          </cell>
          <cell r="I267" t="str">
            <v/>
          </cell>
          <cell r="J267">
            <v>410.44799999999998</v>
          </cell>
        </row>
        <row r="268">
          <cell r="E268" t="str">
            <v>V«i côc</v>
          </cell>
          <cell r="F268" t="str">
            <v>kg</v>
          </cell>
          <cell r="G268">
            <v>0.32232</v>
          </cell>
          <cell r="H268">
            <v>284.83096080000001</v>
          </cell>
          <cell r="I268">
            <v>1000</v>
          </cell>
          <cell r="J268">
            <v>322.32</v>
          </cell>
        </row>
        <row r="269">
          <cell r="E269" t="str">
            <v>Adao</v>
          </cell>
          <cell r="F269" t="str">
            <v>kg</v>
          </cell>
          <cell r="G269">
            <v>6.1200000000000004E-3</v>
          </cell>
          <cell r="H269">
            <v>5.4081828000000005</v>
          </cell>
          <cell r="I269">
            <v>14400</v>
          </cell>
          <cell r="J269">
            <v>88.128</v>
          </cell>
        </row>
        <row r="270">
          <cell r="B270" t="str">
            <v>Nhùa dÝnh b¸m tiªu chuÈn 1,1kg/m2</v>
          </cell>
          <cell r="C270" t="str">
            <v>100m2</v>
          </cell>
          <cell r="D270">
            <v>33.936999999999998</v>
          </cell>
          <cell r="I270" t="str">
            <v/>
          </cell>
          <cell r="J270">
            <v>417202.5</v>
          </cell>
        </row>
        <row r="271">
          <cell r="E271" t="str">
            <v>Nhùa ®­êng</v>
          </cell>
          <cell r="F271" t="str">
            <v>kg</v>
          </cell>
          <cell r="G271">
            <v>86.515000000000015</v>
          </cell>
          <cell r="H271">
            <v>2936.0595550000003</v>
          </cell>
          <cell r="I271">
            <v>2700</v>
          </cell>
          <cell r="J271">
            <v>233590.50000000003</v>
          </cell>
        </row>
        <row r="272">
          <cell r="E272" t="str">
            <v>DÇu ma zót</v>
          </cell>
          <cell r="F272" t="str">
            <v>kg</v>
          </cell>
          <cell r="G272">
            <v>35.31</v>
          </cell>
          <cell r="H272">
            <v>1198.31547</v>
          </cell>
          <cell r="I272">
            <v>5200</v>
          </cell>
          <cell r="J272">
            <v>183612</v>
          </cell>
        </row>
        <row r="273">
          <cell r="B273" t="str">
            <v>BTN nãng h¹t mÞn mÆt cÇu dµy TB 7cm</v>
          </cell>
          <cell r="C273" t="str">
            <v>100m2</v>
          </cell>
          <cell r="D273">
            <v>33.936999999999998</v>
          </cell>
          <cell r="I273" t="str">
            <v/>
          </cell>
          <cell r="J273">
            <v>5091000</v>
          </cell>
        </row>
        <row r="274">
          <cell r="E274" t="str">
            <v>Bª t«ng nhùa</v>
          </cell>
          <cell r="F274" t="str">
            <v>TÊn</v>
          </cell>
          <cell r="G274">
            <v>16.97</v>
          </cell>
          <cell r="H274">
            <v>575.91088999999988</v>
          </cell>
          <cell r="I274">
            <v>300000</v>
          </cell>
          <cell r="J274">
            <v>5091000</v>
          </cell>
        </row>
        <row r="275">
          <cell r="B275" t="str">
            <v>Phao ®Ìn ®iÒu khiÓn giao th«ng ®­êng thñy</v>
          </cell>
          <cell r="C275" t="str">
            <v>bé</v>
          </cell>
          <cell r="D275">
            <v>4</v>
          </cell>
          <cell r="I275" t="str">
            <v/>
          </cell>
          <cell r="J275">
            <v>20000</v>
          </cell>
        </row>
        <row r="276">
          <cell r="E276" t="str">
            <v>Phao ®Ìn</v>
          </cell>
          <cell r="F276" t="str">
            <v>bé</v>
          </cell>
          <cell r="G276">
            <v>1</v>
          </cell>
          <cell r="H276">
            <v>4</v>
          </cell>
          <cell r="I276">
            <v>20000</v>
          </cell>
          <cell r="J276">
            <v>20000</v>
          </cell>
        </row>
        <row r="277">
          <cell r="B277" t="str">
            <v>phÇn cèng qua ®­êng</v>
          </cell>
          <cell r="I277" t="str">
            <v/>
          </cell>
          <cell r="J277" t="str">
            <v/>
          </cell>
        </row>
        <row r="278">
          <cell r="B278" t="str">
            <v>§ãng cõ trµm</v>
          </cell>
          <cell r="C278" t="str">
            <v>100m</v>
          </cell>
          <cell r="D278">
            <v>213.07499999999999</v>
          </cell>
          <cell r="I278" t="str">
            <v/>
          </cell>
          <cell r="J278">
            <v>381304.97000000003</v>
          </cell>
        </row>
        <row r="279">
          <cell r="E279" t="str">
            <v>Cõ trµm</v>
          </cell>
          <cell r="F279" t="str">
            <v>m</v>
          </cell>
          <cell r="G279">
            <v>108.15</v>
          </cell>
          <cell r="H279">
            <v>23044.061249999999</v>
          </cell>
          <cell r="I279">
            <v>3111</v>
          </cell>
          <cell r="J279">
            <v>336454.65</v>
          </cell>
        </row>
        <row r="280">
          <cell r="E280" t="str">
            <v>C©y chèng</v>
          </cell>
          <cell r="F280" t="str">
            <v>c©y</v>
          </cell>
          <cell r="G280">
            <v>1.5965</v>
          </cell>
          <cell r="H280">
            <v>340.1742375</v>
          </cell>
          <cell r="I280">
            <v>15000</v>
          </cell>
          <cell r="J280">
            <v>23947.5</v>
          </cell>
        </row>
        <row r="281">
          <cell r="E281" t="str">
            <v>V¸n</v>
          </cell>
          <cell r="F281" t="str">
            <v>m3</v>
          </cell>
          <cell r="G281">
            <v>1.03E-2</v>
          </cell>
          <cell r="H281">
            <v>2.1946724999999998</v>
          </cell>
          <cell r="I281">
            <v>2000000</v>
          </cell>
          <cell r="J281">
            <v>20600</v>
          </cell>
        </row>
        <row r="282">
          <cell r="E282" t="str">
            <v>D©y</v>
          </cell>
          <cell r="F282" t="str">
            <v>kg</v>
          </cell>
          <cell r="G282">
            <v>0.50470000000000004</v>
          </cell>
          <cell r="H282">
            <v>107.53895250000001</v>
          </cell>
          <cell r="I282">
            <v>600</v>
          </cell>
          <cell r="J282">
            <v>302.82000000000005</v>
          </cell>
        </row>
        <row r="283">
          <cell r="B283" t="str">
            <v>§æ bª t«ng lãt ®¸ 4x6 M100</v>
          </cell>
          <cell r="C283" t="str">
            <v>m3</v>
          </cell>
          <cell r="D283">
            <v>41.86</v>
          </cell>
          <cell r="I283" t="str">
            <v/>
          </cell>
          <cell r="J283">
            <v>285718.3125</v>
          </cell>
        </row>
        <row r="284">
          <cell r="E284" t="str">
            <v>Xi m¨ng PC30</v>
          </cell>
          <cell r="F284" t="str">
            <v>kg</v>
          </cell>
          <cell r="G284">
            <v>199.875</v>
          </cell>
          <cell r="H284">
            <v>8366.7674999999999</v>
          </cell>
          <cell r="I284">
            <v>860</v>
          </cell>
          <cell r="J284">
            <v>171892.5</v>
          </cell>
        </row>
        <row r="285">
          <cell r="E285" t="str">
            <v>C¸t vµng</v>
          </cell>
          <cell r="F285" t="str">
            <v>m3</v>
          </cell>
          <cell r="G285">
            <v>0.52900000000000003</v>
          </cell>
          <cell r="H285">
            <v>22.143940000000001</v>
          </cell>
          <cell r="I285">
            <v>47000</v>
          </cell>
          <cell r="J285">
            <v>24863</v>
          </cell>
        </row>
        <row r="286">
          <cell r="E286" t="str">
            <v>§¸ 4x6</v>
          </cell>
          <cell r="F286" t="str">
            <v>m3</v>
          </cell>
          <cell r="G286">
            <v>0.93200000000000005</v>
          </cell>
          <cell r="H286">
            <v>39.01352</v>
          </cell>
          <cell r="I286">
            <v>95000</v>
          </cell>
          <cell r="J286">
            <v>88540</v>
          </cell>
        </row>
        <row r="287">
          <cell r="E287" t="str">
            <v>N­íc</v>
          </cell>
          <cell r="F287" t="str">
            <v>lÝt</v>
          </cell>
          <cell r="G287">
            <v>169.125</v>
          </cell>
          <cell r="H287">
            <v>7079.5725000000002</v>
          </cell>
          <cell r="I287">
            <v>2.5</v>
          </cell>
          <cell r="J287">
            <v>422.8125</v>
          </cell>
        </row>
        <row r="288">
          <cell r="B288" t="str">
            <v>Cèt thÐp èng cèng ®óc s½n</v>
          </cell>
          <cell r="I288" t="str">
            <v/>
          </cell>
          <cell r="J288" t="str">
            <v/>
          </cell>
        </row>
        <row r="289">
          <cell r="B289" t="str">
            <v>- Cèt thÐp d&lt;=10</v>
          </cell>
          <cell r="C289" t="str">
            <v>tÊn</v>
          </cell>
          <cell r="D289">
            <v>2.13</v>
          </cell>
          <cell r="I289" t="str">
            <v/>
          </cell>
          <cell r="J289">
            <v>4037310</v>
          </cell>
        </row>
        <row r="290">
          <cell r="E290" t="str">
            <v>ThÐp trßn d&lt;=10</v>
          </cell>
          <cell r="F290" t="str">
            <v>kg</v>
          </cell>
          <cell r="G290">
            <v>1005</v>
          </cell>
          <cell r="H290">
            <v>2140.65</v>
          </cell>
          <cell r="I290">
            <v>3900</v>
          </cell>
          <cell r="J290">
            <v>3919500</v>
          </cell>
        </row>
        <row r="291">
          <cell r="E291" t="str">
            <v>KÏm buéc 1mm</v>
          </cell>
          <cell r="F291" t="str">
            <v>kg</v>
          </cell>
          <cell r="G291">
            <v>21.42</v>
          </cell>
          <cell r="H291">
            <v>45.624600000000001</v>
          </cell>
          <cell r="I291">
            <v>5500</v>
          </cell>
          <cell r="J291">
            <v>117810.00000000001</v>
          </cell>
        </row>
        <row r="292">
          <cell r="B292" t="str">
            <v>- Cèt thÐp d&lt;=18</v>
          </cell>
          <cell r="C292" t="str">
            <v>tÊn</v>
          </cell>
          <cell r="D292">
            <v>11.37</v>
          </cell>
          <cell r="I292" t="str">
            <v/>
          </cell>
          <cell r="J292">
            <v>4480040</v>
          </cell>
        </row>
        <row r="293">
          <cell r="E293" t="str">
            <v>ThÐp trßn d&lt;=18</v>
          </cell>
          <cell r="F293" t="str">
            <v>kg</v>
          </cell>
          <cell r="G293">
            <v>1020</v>
          </cell>
          <cell r="H293">
            <v>11597.4</v>
          </cell>
          <cell r="I293">
            <v>4250</v>
          </cell>
          <cell r="J293">
            <v>4335000</v>
          </cell>
        </row>
        <row r="294">
          <cell r="E294" t="str">
            <v>KÏm buéc 1mm</v>
          </cell>
          <cell r="F294" t="str">
            <v>kg</v>
          </cell>
          <cell r="G294">
            <v>14.28</v>
          </cell>
          <cell r="H294">
            <v>162.36359999999999</v>
          </cell>
          <cell r="I294">
            <v>5500</v>
          </cell>
          <cell r="J294">
            <v>78540</v>
          </cell>
        </row>
        <row r="295">
          <cell r="E295" t="str">
            <v>Que hµn</v>
          </cell>
          <cell r="F295" t="str">
            <v>kg</v>
          </cell>
          <cell r="G295">
            <v>9.5</v>
          </cell>
          <cell r="H295">
            <v>108.01499999999999</v>
          </cell>
          <cell r="I295">
            <v>7000</v>
          </cell>
          <cell r="J295">
            <v>66500</v>
          </cell>
        </row>
        <row r="296">
          <cell r="B296" t="str">
            <v>Cèt thÐp ®æ bª t«ng t¹i chæ</v>
          </cell>
          <cell r="I296" t="str">
            <v/>
          </cell>
          <cell r="J296" t="str">
            <v/>
          </cell>
        </row>
        <row r="297">
          <cell r="B297" t="str">
            <v>- Cèt thÐp d&lt;=18</v>
          </cell>
          <cell r="C297" t="str">
            <v>tÊn</v>
          </cell>
          <cell r="D297">
            <v>1.41</v>
          </cell>
          <cell r="I297" t="str">
            <v/>
          </cell>
          <cell r="J297">
            <v>4446440</v>
          </cell>
        </row>
        <row r="298">
          <cell r="E298" t="str">
            <v>ThÐp trßn d&lt;=18</v>
          </cell>
          <cell r="F298" t="str">
            <v>kg</v>
          </cell>
          <cell r="G298">
            <v>1020</v>
          </cell>
          <cell r="H298">
            <v>1438.1999999999998</v>
          </cell>
          <cell r="I298">
            <v>4250</v>
          </cell>
          <cell r="J298">
            <v>4335000</v>
          </cell>
        </row>
        <row r="299">
          <cell r="E299" t="str">
            <v>KÏm buéc 1mm</v>
          </cell>
          <cell r="F299" t="str">
            <v>kg</v>
          </cell>
          <cell r="G299">
            <v>14.28</v>
          </cell>
          <cell r="H299">
            <v>20.134799999999998</v>
          </cell>
          <cell r="I299">
            <v>5500</v>
          </cell>
          <cell r="J299">
            <v>78540</v>
          </cell>
        </row>
        <row r="300">
          <cell r="E300" t="str">
            <v>Que hµn</v>
          </cell>
          <cell r="F300" t="str">
            <v>kg</v>
          </cell>
          <cell r="G300">
            <v>4.7</v>
          </cell>
          <cell r="H300">
            <v>6.6269999999999998</v>
          </cell>
          <cell r="I300">
            <v>7000</v>
          </cell>
          <cell r="J300">
            <v>32900</v>
          </cell>
        </row>
        <row r="301">
          <cell r="B301" t="str">
            <v>V¸n khu«n ®æ bª t«ng t¹i chæ</v>
          </cell>
          <cell r="C301" t="str">
            <v>100m2</v>
          </cell>
          <cell r="D301">
            <v>2.6589999999999998</v>
          </cell>
          <cell r="I301" t="str">
            <v/>
          </cell>
          <cell r="J301">
            <v>2896992.7</v>
          </cell>
        </row>
        <row r="302">
          <cell r="E302" t="str">
            <v>Gç v¸n</v>
          </cell>
          <cell r="F302" t="str">
            <v>m3</v>
          </cell>
          <cell r="G302">
            <v>0.83737499999999987</v>
          </cell>
          <cell r="H302">
            <v>2.2265801249999995</v>
          </cell>
          <cell r="I302">
            <v>2000000</v>
          </cell>
          <cell r="J302">
            <v>1674749.9999999998</v>
          </cell>
        </row>
        <row r="303">
          <cell r="E303" t="str">
            <v>Gç ®µ, chèng</v>
          </cell>
          <cell r="F303" t="str">
            <v>m3</v>
          </cell>
          <cell r="G303">
            <v>0.53287499999999999</v>
          </cell>
          <cell r="H303">
            <v>1.4169146249999998</v>
          </cell>
          <cell r="I303">
            <v>2000000</v>
          </cell>
          <cell r="J303">
            <v>1065750</v>
          </cell>
        </row>
        <row r="304">
          <cell r="E304" t="str">
            <v>§inh ®Øa</v>
          </cell>
          <cell r="F304" t="str">
            <v>c¸i</v>
          </cell>
          <cell r="G304">
            <v>30.754499999999997</v>
          </cell>
          <cell r="H304">
            <v>81.776215499999992</v>
          </cell>
          <cell r="I304">
            <v>1500</v>
          </cell>
          <cell r="J304">
            <v>46131.749999999993</v>
          </cell>
        </row>
        <row r="305">
          <cell r="E305" t="str">
            <v>Bu l«ng</v>
          </cell>
          <cell r="F305" t="str">
            <v>c¸i</v>
          </cell>
          <cell r="G305">
            <v>24.562999999999995</v>
          </cell>
          <cell r="H305">
            <v>65.313016999999988</v>
          </cell>
          <cell r="I305">
            <v>2500</v>
          </cell>
          <cell r="J305">
            <v>61407.499999999985</v>
          </cell>
        </row>
        <row r="306">
          <cell r="E306" t="str">
            <v>§inh</v>
          </cell>
          <cell r="F306" t="str">
            <v>kg</v>
          </cell>
          <cell r="G306">
            <v>9.2364999999999995</v>
          </cell>
          <cell r="H306">
            <v>24.559853499999996</v>
          </cell>
          <cell r="I306">
            <v>5300</v>
          </cell>
          <cell r="J306">
            <v>48953.45</v>
          </cell>
        </row>
        <row r="307">
          <cell r="B307" t="str">
            <v>V¸n khu«n ®æ bª t«ng ®óc s½n</v>
          </cell>
          <cell r="C307" t="str">
            <v>100m2</v>
          </cell>
          <cell r="D307">
            <v>11.612</v>
          </cell>
          <cell r="I307" t="str">
            <v/>
          </cell>
          <cell r="J307">
            <v>663914.41</v>
          </cell>
        </row>
        <row r="308">
          <cell r="E308" t="str">
            <v>Gç v¸n</v>
          </cell>
          <cell r="F308" t="str">
            <v>m3</v>
          </cell>
          <cell r="G308">
            <v>8.3830000000000002E-2</v>
          </cell>
          <cell r="H308">
            <v>0.97343396000000004</v>
          </cell>
          <cell r="I308">
            <v>2000000</v>
          </cell>
          <cell r="J308">
            <v>167660</v>
          </cell>
        </row>
        <row r="309">
          <cell r="E309" t="str">
            <v>Gç ®µ, chèng</v>
          </cell>
          <cell r="F309" t="str">
            <v>m3</v>
          </cell>
          <cell r="G309">
            <v>0.21209999999999998</v>
          </cell>
          <cell r="H309">
            <v>2.4629051999999998</v>
          </cell>
          <cell r="I309">
            <v>2000000</v>
          </cell>
          <cell r="J309">
            <v>424199.99999999994</v>
          </cell>
        </row>
        <row r="310">
          <cell r="E310" t="str">
            <v>§inh ®Øa</v>
          </cell>
          <cell r="F310" t="str">
            <v>c¸i</v>
          </cell>
          <cell r="G310">
            <v>30.3</v>
          </cell>
          <cell r="H310">
            <v>351.84360000000004</v>
          </cell>
          <cell r="I310">
            <v>1500</v>
          </cell>
          <cell r="J310">
            <v>45450</v>
          </cell>
        </row>
        <row r="311">
          <cell r="E311" t="str">
            <v>§inh</v>
          </cell>
          <cell r="F311" t="str">
            <v>kg</v>
          </cell>
          <cell r="G311">
            <v>5.0196999999999994</v>
          </cell>
          <cell r="H311">
            <v>58.28875639999999</v>
          </cell>
          <cell r="I311">
            <v>5300</v>
          </cell>
          <cell r="J311">
            <v>26604.409999999996</v>
          </cell>
        </row>
        <row r="312">
          <cell r="B312" t="str">
            <v>Bª t«ng èng cèng ®¸ 1x2 M200</v>
          </cell>
          <cell r="C312" t="str">
            <v>m3</v>
          </cell>
          <cell r="D312">
            <v>147</v>
          </cell>
          <cell r="I312" t="str">
            <v/>
          </cell>
          <cell r="J312">
            <v>430435.26899999991</v>
          </cell>
        </row>
        <row r="313">
          <cell r="E313" t="str">
            <v>Xi m¨ng PC30</v>
          </cell>
          <cell r="F313" t="str">
            <v>kg</v>
          </cell>
          <cell r="G313">
            <v>348.86564999999996</v>
          </cell>
          <cell r="H313">
            <v>51283.250549999997</v>
          </cell>
          <cell r="I313">
            <v>860</v>
          </cell>
          <cell r="J313">
            <v>300024.45899999997</v>
          </cell>
        </row>
        <row r="314">
          <cell r="E314" t="str">
            <v>C¸t vµng</v>
          </cell>
          <cell r="F314" t="str">
            <v>m3</v>
          </cell>
          <cell r="G314">
            <v>0.47837999999999992</v>
          </cell>
          <cell r="H314">
            <v>70.321859999999987</v>
          </cell>
          <cell r="I314">
            <v>47000</v>
          </cell>
          <cell r="J314">
            <v>22483.859999999997</v>
          </cell>
        </row>
        <row r="315">
          <cell r="E315" t="str">
            <v>§¸ 1x2</v>
          </cell>
          <cell r="F315" t="str">
            <v>m3</v>
          </cell>
          <cell r="G315">
            <v>0.89545499999999989</v>
          </cell>
          <cell r="H315">
            <v>131.63188499999998</v>
          </cell>
          <cell r="I315">
            <v>120000</v>
          </cell>
          <cell r="J315">
            <v>107454.59999999999</v>
          </cell>
        </row>
        <row r="316">
          <cell r="E316" t="str">
            <v>N­íc</v>
          </cell>
          <cell r="F316" t="str">
            <v>lÝt</v>
          </cell>
          <cell r="G316">
            <v>188.93999999999997</v>
          </cell>
          <cell r="H316">
            <v>27774.179999999997</v>
          </cell>
          <cell r="I316">
            <v>2.5</v>
          </cell>
          <cell r="J316">
            <v>472.34999999999991</v>
          </cell>
        </row>
        <row r="317">
          <cell r="B317" t="str">
            <v>Bª t«ng mèi nèi cèng ®¸ 1x2 M150</v>
          </cell>
          <cell r="C317" t="str">
            <v>m3</v>
          </cell>
          <cell r="D317">
            <v>19.04</v>
          </cell>
          <cell r="I317" t="str">
            <v/>
          </cell>
          <cell r="J317">
            <v>394803.57125000004</v>
          </cell>
        </row>
        <row r="318">
          <cell r="E318" t="str">
            <v>Xi m¨ng PC30</v>
          </cell>
          <cell r="F318" t="str">
            <v>kg</v>
          </cell>
          <cell r="G318">
            <v>298.00049999999999</v>
          </cell>
          <cell r="H318">
            <v>5673.9295199999997</v>
          </cell>
          <cell r="I318">
            <v>860</v>
          </cell>
          <cell r="J318">
            <v>256280.43</v>
          </cell>
        </row>
        <row r="319">
          <cell r="E319" t="str">
            <v>C¸t vµng</v>
          </cell>
          <cell r="F319" t="str">
            <v>m3</v>
          </cell>
          <cell r="G319">
            <v>0.52317999999999998</v>
          </cell>
          <cell r="H319">
            <v>9.9613471999999987</v>
          </cell>
          <cell r="I319">
            <v>47000</v>
          </cell>
          <cell r="J319">
            <v>24589.46</v>
          </cell>
        </row>
        <row r="320">
          <cell r="E320" t="str">
            <v>§¸ 1x2</v>
          </cell>
          <cell r="F320" t="str">
            <v>m3</v>
          </cell>
          <cell r="G320">
            <v>0.94536000000000009</v>
          </cell>
          <cell r="H320">
            <v>17.999654400000001</v>
          </cell>
          <cell r="I320">
            <v>120000</v>
          </cell>
          <cell r="J320">
            <v>113443.20000000001</v>
          </cell>
        </row>
        <row r="321">
          <cell r="E321" t="str">
            <v>N­íc</v>
          </cell>
          <cell r="F321" t="str">
            <v>lÝt</v>
          </cell>
          <cell r="G321">
            <v>196.1925</v>
          </cell>
          <cell r="H321">
            <v>3735.5051999999996</v>
          </cell>
          <cell r="I321">
            <v>2.5</v>
          </cell>
          <cell r="J321">
            <v>490.48124999999999</v>
          </cell>
        </row>
        <row r="322">
          <cell r="B322" t="str">
            <v>Bª t«ng s©n cèng ®¸ 1x2 M200</v>
          </cell>
          <cell r="C322" t="str">
            <v>m3</v>
          </cell>
          <cell r="D322">
            <v>8.34</v>
          </cell>
          <cell r="I322" t="str">
            <v/>
          </cell>
          <cell r="J322">
            <v>436879.60312499997</v>
          </cell>
        </row>
        <row r="323">
          <cell r="E323" t="str">
            <v>Xi m¨ng PC30</v>
          </cell>
          <cell r="F323" t="str">
            <v>kg</v>
          </cell>
          <cell r="G323">
            <v>354.05549999999999</v>
          </cell>
          <cell r="H323">
            <v>2952.82287</v>
          </cell>
          <cell r="I323">
            <v>860</v>
          </cell>
          <cell r="J323">
            <v>304487.73</v>
          </cell>
        </row>
        <row r="324">
          <cell r="E324" t="str">
            <v>C¸t vµng</v>
          </cell>
          <cell r="F324" t="str">
            <v>m3</v>
          </cell>
          <cell r="G324">
            <v>0.48580999999999996</v>
          </cell>
          <cell r="H324">
            <v>4.0516553999999996</v>
          </cell>
          <cell r="I324">
            <v>47000</v>
          </cell>
          <cell r="J324">
            <v>22833.07</v>
          </cell>
        </row>
        <row r="325">
          <cell r="E325" t="str">
            <v>§¸ 1x2</v>
          </cell>
          <cell r="F325" t="str">
            <v>m3</v>
          </cell>
          <cell r="G325">
            <v>0.90900000000000003</v>
          </cell>
          <cell r="H325">
            <v>7.5810599999999999</v>
          </cell>
          <cell r="I325">
            <v>120000</v>
          </cell>
          <cell r="J325">
            <v>109080</v>
          </cell>
        </row>
        <row r="326">
          <cell r="E326" t="str">
            <v>N­íc</v>
          </cell>
          <cell r="F326" t="str">
            <v>lÝt</v>
          </cell>
          <cell r="G326">
            <v>191.52125000000001</v>
          </cell>
          <cell r="H326">
            <v>1597.287225</v>
          </cell>
          <cell r="I326">
            <v>2.5</v>
          </cell>
          <cell r="J326">
            <v>478.80312500000002</v>
          </cell>
        </row>
        <row r="327">
          <cell r="B327" t="str">
            <v>Bª t«ng t­êng ®¸ 1x2 M250</v>
          </cell>
          <cell r="C327" t="str">
            <v>m3</v>
          </cell>
          <cell r="D327">
            <v>6.42</v>
          </cell>
          <cell r="I327" t="str">
            <v/>
          </cell>
          <cell r="J327">
            <v>597381.11775000009</v>
          </cell>
        </row>
        <row r="328">
          <cell r="E328" t="str">
            <v>Xi m¨ng PC30</v>
          </cell>
          <cell r="F328" t="str">
            <v>kg</v>
          </cell>
          <cell r="G328">
            <v>423.42750000000001</v>
          </cell>
          <cell r="H328">
            <v>2718.4045500000002</v>
          </cell>
          <cell r="I328">
            <v>860</v>
          </cell>
          <cell r="J328">
            <v>364147.65</v>
          </cell>
        </row>
        <row r="329">
          <cell r="E329" t="str">
            <v>C¸t vµng</v>
          </cell>
          <cell r="F329" t="str">
            <v>m3</v>
          </cell>
          <cell r="G329">
            <v>0.46410000000000001</v>
          </cell>
          <cell r="H329">
            <v>2.9795220000000002</v>
          </cell>
          <cell r="I329">
            <v>47000</v>
          </cell>
          <cell r="J329">
            <v>21812.7</v>
          </cell>
        </row>
        <row r="330">
          <cell r="D330" t="str">
            <v/>
          </cell>
          <cell r="E330" t="str">
            <v>§¸ 1x2</v>
          </cell>
          <cell r="F330" t="str">
            <v>m3</v>
          </cell>
          <cell r="G330">
            <v>0.90473999999999999</v>
          </cell>
          <cell r="H330">
            <v>5.8084308</v>
          </cell>
          <cell r="I330">
            <v>120000</v>
          </cell>
          <cell r="J330">
            <v>108568.8</v>
          </cell>
        </row>
        <row r="331">
          <cell r="E331" t="str">
            <v>N­íc</v>
          </cell>
          <cell r="F331" t="str">
            <v>lÝt</v>
          </cell>
          <cell r="G331">
            <v>193.41749999999999</v>
          </cell>
          <cell r="H331">
            <v>1241.7403499999998</v>
          </cell>
          <cell r="I331">
            <v>2.5</v>
          </cell>
          <cell r="J331">
            <v>483.54374999999999</v>
          </cell>
        </row>
        <row r="332">
          <cell r="E332" t="str">
            <v>Gç v¸n cÇu c«ng t¸c</v>
          </cell>
          <cell r="F332" t="str">
            <v>m3</v>
          </cell>
          <cell r="G332">
            <v>4.9980000000000004E-2</v>
          </cell>
          <cell r="H332">
            <v>0.32087160000000003</v>
          </cell>
          <cell r="I332">
            <v>2000000</v>
          </cell>
          <cell r="J332">
            <v>99960</v>
          </cell>
        </row>
        <row r="333">
          <cell r="E333" t="str">
            <v>§inh c¸c lo¹i</v>
          </cell>
          <cell r="F333" t="str">
            <v>kg</v>
          </cell>
          <cell r="G333">
            <v>0.20298000000000002</v>
          </cell>
          <cell r="H333">
            <v>1.3031316000000002</v>
          </cell>
          <cell r="I333">
            <v>5300</v>
          </cell>
          <cell r="J333">
            <v>1075.7940000000001</v>
          </cell>
        </row>
        <row r="334">
          <cell r="E334" t="str">
            <v>§inh ®Øa</v>
          </cell>
          <cell r="F334" t="str">
            <v>kg</v>
          </cell>
          <cell r="G334">
            <v>0.88841999999999999</v>
          </cell>
          <cell r="H334">
            <v>5.7036563999999998</v>
          </cell>
          <cell r="I334">
            <v>1500</v>
          </cell>
          <cell r="J334">
            <v>1332.6299999999999</v>
          </cell>
        </row>
      </sheetData>
      <sheetData sheetId="5" refreshError="1"/>
      <sheetData sheetId="6" refreshError="1">
        <row r="5">
          <cell r="B5" t="str">
            <v>H¹NG MôC C¤NG VIÖC</v>
          </cell>
          <cell r="C5" t="str">
            <v>§. VÞ</v>
          </cell>
          <cell r="D5" t="str">
            <v>k.l­îng</v>
          </cell>
          <cell r="E5" t="str">
            <v>lo¹i m¸y</v>
          </cell>
          <cell r="F5" t="str">
            <v>§.VÞ</v>
          </cell>
          <cell r="G5" t="str">
            <v>§. MøC</v>
          </cell>
          <cell r="H5" t="str">
            <v>sè ca m¸y</v>
          </cell>
          <cell r="I5" t="str">
            <v>§g m¸y</v>
          </cell>
          <cell r="J5" t="str">
            <v>®¬n gi¸</v>
          </cell>
        </row>
        <row r="6">
          <cell r="B6" t="str">
            <v>ph¸ dì cÇu cò</v>
          </cell>
        </row>
        <row r="7">
          <cell r="B7" t="str">
            <v>Th¸o dì dµn Eiffel</v>
          </cell>
          <cell r="C7" t="str">
            <v>tÊn</v>
          </cell>
          <cell r="D7">
            <v>33.832999999999998</v>
          </cell>
          <cell r="J7">
            <v>50528</v>
          </cell>
        </row>
        <row r="8">
          <cell r="E8" t="str">
            <v>CÇn cÈu 10T</v>
          </cell>
          <cell r="F8" t="str">
            <v>ca</v>
          </cell>
          <cell r="G8">
            <v>0.10179503193182506</v>
          </cell>
          <cell r="H8">
            <v>3.4440313153494371</v>
          </cell>
          <cell r="I8">
            <v>496370</v>
          </cell>
          <cell r="J8">
            <v>50528</v>
          </cell>
        </row>
        <row r="9">
          <cell r="B9" t="str">
            <v>§ôc ph¸ BTCT cÇu cò</v>
          </cell>
          <cell r="C9" t="str">
            <v>m3</v>
          </cell>
          <cell r="D9">
            <v>1.4179999999999999</v>
          </cell>
          <cell r="I9" t="str">
            <v/>
          </cell>
          <cell r="J9">
            <v>463094.06000000006</v>
          </cell>
        </row>
        <row r="10">
          <cell r="E10" t="str">
            <v>Bóa c¨n 3m3KN/ph</v>
          </cell>
          <cell r="F10" t="str">
            <v>ca</v>
          </cell>
          <cell r="G10">
            <v>1.1240000000000001</v>
          </cell>
          <cell r="H10">
            <v>1.5938320000000001</v>
          </cell>
          <cell r="I10">
            <v>24741</v>
          </cell>
          <cell r="J10">
            <v>27808.884000000002</v>
          </cell>
        </row>
        <row r="11">
          <cell r="E11" t="str">
            <v>M¸y nÐn khÝ 9m3/ph</v>
          </cell>
          <cell r="F11" t="str">
            <v>ca</v>
          </cell>
          <cell r="G11">
            <v>1.1240000000000001</v>
          </cell>
          <cell r="H11">
            <v>1.5938320000000001</v>
          </cell>
          <cell r="I11">
            <v>371439</v>
          </cell>
          <cell r="J11">
            <v>417497.43600000005</v>
          </cell>
        </row>
        <row r="12">
          <cell r="E12" t="str">
            <v>M¸y hµn 23kw</v>
          </cell>
          <cell r="F12" t="str">
            <v>ca</v>
          </cell>
          <cell r="G12">
            <v>0.23</v>
          </cell>
          <cell r="H12">
            <v>0.32613999999999999</v>
          </cell>
          <cell r="I12">
            <v>77338</v>
          </cell>
          <cell r="J12">
            <v>17787.740000000002</v>
          </cell>
        </row>
        <row r="13">
          <cell r="B13" t="str">
            <v>Th¸o dì cÊu kiÖn s¾t thÐp</v>
          </cell>
          <cell r="C13" t="str">
            <v>tÊn</v>
          </cell>
          <cell r="D13">
            <v>9.4329999999999998</v>
          </cell>
          <cell r="I13" t="str">
            <v/>
          </cell>
          <cell r="J13">
            <v>596849.22</v>
          </cell>
        </row>
        <row r="14">
          <cell r="E14" t="str">
            <v>CÇn cÈu 16T</v>
          </cell>
          <cell r="F14" t="str">
            <v>ca</v>
          </cell>
          <cell r="G14">
            <v>8.3000000000000004E-2</v>
          </cell>
          <cell r="H14">
            <v>0.78293900000000005</v>
          </cell>
          <cell r="I14">
            <v>774540</v>
          </cell>
          <cell r="J14">
            <v>64286.820000000007</v>
          </cell>
        </row>
        <row r="15">
          <cell r="E15" t="str">
            <v>CÇn cÈu 25T</v>
          </cell>
          <cell r="F15" t="str">
            <v>ca</v>
          </cell>
          <cell r="G15">
            <v>0.12</v>
          </cell>
          <cell r="H15">
            <v>1.1319599999999999</v>
          </cell>
          <cell r="I15">
            <v>1120935</v>
          </cell>
          <cell r="J15">
            <v>134512.19999999998</v>
          </cell>
        </row>
        <row r="16">
          <cell r="E16" t="str">
            <v>M¸y hµn 23kw</v>
          </cell>
          <cell r="F16" t="str">
            <v>ca</v>
          </cell>
          <cell r="G16">
            <v>3</v>
          </cell>
          <cell r="H16">
            <v>28.298999999999999</v>
          </cell>
          <cell r="I16">
            <v>77338</v>
          </cell>
          <cell r="J16">
            <v>232014</v>
          </cell>
        </row>
        <row r="17">
          <cell r="E17" t="str">
            <v>Sµ lan 200T</v>
          </cell>
          <cell r="F17" t="str">
            <v>ca</v>
          </cell>
          <cell r="G17">
            <v>0.12</v>
          </cell>
          <cell r="H17">
            <v>1.1319599999999999</v>
          </cell>
          <cell r="I17">
            <v>325023</v>
          </cell>
          <cell r="J17">
            <v>39002.76</v>
          </cell>
        </row>
        <row r="18">
          <cell r="E18" t="str">
            <v>Sµ lan 400T</v>
          </cell>
          <cell r="F18" t="str">
            <v>ca</v>
          </cell>
          <cell r="G18">
            <v>0.12</v>
          </cell>
          <cell r="H18">
            <v>1.1319599999999999</v>
          </cell>
          <cell r="I18">
            <v>670875</v>
          </cell>
          <cell r="J18">
            <v>80505</v>
          </cell>
        </row>
        <row r="19">
          <cell r="E19" t="str">
            <v>Can« 150cv</v>
          </cell>
          <cell r="F19" t="str">
            <v>ca</v>
          </cell>
          <cell r="G19">
            <v>0.06</v>
          </cell>
          <cell r="H19">
            <v>0.56597999999999993</v>
          </cell>
          <cell r="I19">
            <v>775474</v>
          </cell>
          <cell r="J19">
            <v>46528.439999999995</v>
          </cell>
        </row>
        <row r="20">
          <cell r="B20" t="str">
            <v>Nhæ cõ thÐp cÇu cò</v>
          </cell>
          <cell r="C20" t="str">
            <v>100m</v>
          </cell>
          <cell r="D20">
            <v>1.44</v>
          </cell>
          <cell r="I20" t="str">
            <v/>
          </cell>
          <cell r="J20">
            <v>7668993.9096000008</v>
          </cell>
        </row>
        <row r="21">
          <cell r="E21" t="str">
            <v>M¸y ®ãng cäc 1,2T</v>
          </cell>
          <cell r="F21" t="str">
            <v>ca</v>
          </cell>
          <cell r="G21">
            <v>3.8148000000000004</v>
          </cell>
          <cell r="H21">
            <v>5.4933120000000004</v>
          </cell>
          <cell r="I21">
            <v>543634</v>
          </cell>
          <cell r="J21">
            <v>2073854.9832000001</v>
          </cell>
        </row>
        <row r="22">
          <cell r="E22" t="str">
            <v>CÇn cÈu 25T</v>
          </cell>
          <cell r="F22" t="str">
            <v>ca</v>
          </cell>
          <cell r="G22">
            <v>3.8148000000000004</v>
          </cell>
          <cell r="H22">
            <v>5.4933120000000004</v>
          </cell>
          <cell r="I22">
            <v>1120935</v>
          </cell>
          <cell r="J22">
            <v>4276142.8380000005</v>
          </cell>
        </row>
        <row r="23">
          <cell r="E23" t="str">
            <v>Tµu kÐo 150cv</v>
          </cell>
          <cell r="F23" t="str">
            <v>ca</v>
          </cell>
          <cell r="G23">
            <v>0.10200000000000001</v>
          </cell>
          <cell r="H23">
            <v>0.14688000000000001</v>
          </cell>
          <cell r="I23">
            <v>775474</v>
          </cell>
          <cell r="J23">
            <v>79098.348000000013</v>
          </cell>
        </row>
        <row r="24">
          <cell r="E24" t="str">
            <v>Sµ lan 200T</v>
          </cell>
          <cell r="F24" t="str">
            <v>ca</v>
          </cell>
          <cell r="G24">
            <v>3.8148000000000004</v>
          </cell>
          <cell r="H24">
            <v>5.4933120000000004</v>
          </cell>
          <cell r="I24">
            <v>325023</v>
          </cell>
          <cell r="J24">
            <v>1239897.7404000002</v>
          </cell>
        </row>
        <row r="25">
          <cell r="B25" t="str">
            <v>X¶ ®­êng hµn 10ly</v>
          </cell>
          <cell r="C25" t="str">
            <v>10m</v>
          </cell>
          <cell r="D25">
            <v>11.2</v>
          </cell>
          <cell r="I25" t="str">
            <v/>
          </cell>
          <cell r="J25">
            <v>38725</v>
          </cell>
        </row>
        <row r="26">
          <cell r="E26" t="str">
            <v>M¸y hµn 23kw</v>
          </cell>
          <cell r="F26" t="str">
            <v>ca</v>
          </cell>
          <cell r="G26">
            <v>0.50072409423569264</v>
          </cell>
          <cell r="H26">
            <v>5.608109855439757</v>
          </cell>
          <cell r="I26">
            <v>77338</v>
          </cell>
          <cell r="J26">
            <v>38725</v>
          </cell>
        </row>
        <row r="27">
          <cell r="B27" t="str">
            <v>Bèc dì lªn, xuèng thÐp + xµ bÇn</v>
          </cell>
          <cell r="C27" t="str">
            <v>10tÊn</v>
          </cell>
          <cell r="D27">
            <v>4.327</v>
          </cell>
          <cell r="I27" t="str">
            <v/>
          </cell>
          <cell r="J27">
            <v>294271</v>
          </cell>
        </row>
        <row r="28">
          <cell r="E28" t="str">
            <v>CÇn cÈu 16T</v>
          </cell>
          <cell r="F28" t="str">
            <v>ca</v>
          </cell>
          <cell r="G28">
            <v>0.37993002298138251</v>
          </cell>
          <cell r="H28">
            <v>1.643957209440442</v>
          </cell>
          <cell r="I28">
            <v>774540</v>
          </cell>
          <cell r="J28">
            <v>294271</v>
          </cell>
        </row>
        <row r="29">
          <cell r="B29" t="str">
            <v>VËn chuyÓn xµ bÇn, thÐp 5km</v>
          </cell>
          <cell r="C29" t="str">
            <v>tÊn</v>
          </cell>
          <cell r="D29">
            <v>43.265999999999998</v>
          </cell>
          <cell r="I29" t="str">
            <v/>
          </cell>
          <cell r="J29">
            <v>45000</v>
          </cell>
        </row>
        <row r="30">
          <cell r="E30" t="str">
            <v>¤ t« 10T</v>
          </cell>
          <cell r="F30" t="str">
            <v>ca</v>
          </cell>
          <cell r="G30">
            <v>8.559363944154906E-2</v>
          </cell>
          <cell r="H30">
            <v>3.7032944040780613</v>
          </cell>
          <cell r="I30">
            <v>525740</v>
          </cell>
          <cell r="J30">
            <v>45000</v>
          </cell>
        </row>
        <row r="31">
          <cell r="B31" t="str">
            <v>phÇn cÇu míi</v>
          </cell>
          <cell r="I31" t="str">
            <v/>
          </cell>
          <cell r="J31" t="str">
            <v/>
          </cell>
        </row>
        <row r="32">
          <cell r="B32" t="str">
            <v>I- Mè, trô, trô chèng va x«</v>
          </cell>
          <cell r="I32" t="str">
            <v/>
          </cell>
          <cell r="J32" t="str">
            <v/>
          </cell>
        </row>
        <row r="33">
          <cell r="B33" t="str">
            <v>§µo ®Êt C1 ®ãng cõ trô</v>
          </cell>
          <cell r="C33" t="str">
            <v>100m3</v>
          </cell>
          <cell r="D33">
            <v>5.8230000000000004</v>
          </cell>
          <cell r="I33" t="str">
            <v/>
          </cell>
          <cell r="J33">
            <v>8716327.2000000011</v>
          </cell>
        </row>
        <row r="34">
          <cell r="E34" t="str">
            <v>M¸y ®µo gµu ngo¹m 1,2m3</v>
          </cell>
          <cell r="F34" t="str">
            <v>ca</v>
          </cell>
          <cell r="G34">
            <v>7.2</v>
          </cell>
          <cell r="H34">
            <v>41.925600000000003</v>
          </cell>
          <cell r="I34">
            <v>1210601</v>
          </cell>
          <cell r="J34">
            <v>8716327.2000000011</v>
          </cell>
        </row>
        <row r="35">
          <cell r="B35" t="str">
            <v>§ãng cäc thÐp h×nh khung ®Þnh vÞ, ®ãng cõ BTCT 35x35cm, 40x40cm, cõ v¸n thÐp</v>
          </cell>
          <cell r="C35" t="str">
            <v>100m</v>
          </cell>
          <cell r="D35">
            <v>14.4</v>
          </cell>
          <cell r="I35" t="str">
            <v/>
          </cell>
          <cell r="J35">
            <v>1854009.3935999998</v>
          </cell>
        </row>
        <row r="36">
          <cell r="E36" t="str">
            <v>M¸y ®ãng cäc 1,2T</v>
          </cell>
          <cell r="F36" t="str">
            <v>ca</v>
          </cell>
          <cell r="G36">
            <v>3.4103999999999997</v>
          </cell>
          <cell r="H36">
            <v>49.109759999999994</v>
          </cell>
          <cell r="I36">
            <v>543634</v>
          </cell>
          <cell r="J36">
            <v>1854009.3935999998</v>
          </cell>
        </row>
        <row r="37">
          <cell r="B37" t="str">
            <v>Nhæ cõ thÐp (tÝnh b»ng 1/2 ®ãng)</v>
          </cell>
          <cell r="C37" t="str">
            <v>100m</v>
          </cell>
          <cell r="D37">
            <v>14.4</v>
          </cell>
          <cell r="I37" t="str">
            <v/>
          </cell>
          <cell r="J37">
            <v>927004.69679999992</v>
          </cell>
        </row>
        <row r="38">
          <cell r="E38" t="str">
            <v>M¸y ®ãng cäc 1,2T</v>
          </cell>
          <cell r="F38" t="str">
            <v>ca</v>
          </cell>
          <cell r="G38">
            <v>1.7051999999999998</v>
          </cell>
          <cell r="H38">
            <v>24.554879999999997</v>
          </cell>
          <cell r="I38">
            <v>543634</v>
          </cell>
          <cell r="J38">
            <v>927004.69679999992</v>
          </cell>
        </row>
        <row r="39">
          <cell r="B39" t="str">
            <v>§ãng cõ v¸n thÐp</v>
          </cell>
          <cell r="C39" t="str">
            <v>100m</v>
          </cell>
          <cell r="D39">
            <v>15.2</v>
          </cell>
          <cell r="I39" t="str">
            <v/>
          </cell>
          <cell r="J39">
            <v>11938246.93</v>
          </cell>
        </row>
        <row r="40">
          <cell r="E40" t="str">
            <v>M¸y ®ãng cäc 1,8T</v>
          </cell>
          <cell r="F40" t="str">
            <v>ca</v>
          </cell>
          <cell r="G40">
            <v>5.7679999999999998</v>
          </cell>
          <cell r="H40">
            <v>87.673599999999993</v>
          </cell>
          <cell r="I40">
            <v>764856</v>
          </cell>
          <cell r="J40">
            <v>4411689.4079999998</v>
          </cell>
        </row>
        <row r="41">
          <cell r="E41" t="str">
            <v>CÇn cÈu 25T</v>
          </cell>
          <cell r="F41" t="str">
            <v>ca</v>
          </cell>
          <cell r="G41">
            <v>5.15</v>
          </cell>
          <cell r="H41">
            <v>78.28</v>
          </cell>
          <cell r="I41">
            <v>1120935</v>
          </cell>
          <cell r="J41">
            <v>5772815.25</v>
          </cell>
        </row>
        <row r="42">
          <cell r="E42" t="str">
            <v>Tµu kÐo 150cv</v>
          </cell>
          <cell r="F42" t="str">
            <v>ca</v>
          </cell>
          <cell r="G42">
            <v>0.10300000000000001</v>
          </cell>
          <cell r="H42">
            <v>1.5656000000000001</v>
          </cell>
          <cell r="I42">
            <v>775474</v>
          </cell>
          <cell r="J42">
            <v>79873.822</v>
          </cell>
        </row>
        <row r="43">
          <cell r="E43" t="str">
            <v>Sµ lan 200T</v>
          </cell>
          <cell r="F43" t="str">
            <v>ca</v>
          </cell>
          <cell r="G43">
            <v>5.15</v>
          </cell>
          <cell r="H43">
            <v>78.28</v>
          </cell>
          <cell r="I43">
            <v>325023</v>
          </cell>
          <cell r="J43">
            <v>1673868.4500000002</v>
          </cell>
        </row>
        <row r="44">
          <cell r="B44" t="str">
            <v>Nhæ cõ v¸n thÐp (tÝnh b»ng 1/2 ®ãng)</v>
          </cell>
          <cell r="C44" t="str">
            <v>100m</v>
          </cell>
          <cell r="D44">
            <v>15.2</v>
          </cell>
          <cell r="I44" t="str">
            <v/>
          </cell>
          <cell r="J44">
            <v>5969123.4649999999</v>
          </cell>
        </row>
        <row r="45">
          <cell r="E45" t="str">
            <v>M¸y ®ãng cäc 1,8T</v>
          </cell>
          <cell r="F45" t="str">
            <v>ca</v>
          </cell>
          <cell r="G45">
            <v>2.8839999999999999</v>
          </cell>
          <cell r="H45">
            <v>43.836799999999997</v>
          </cell>
          <cell r="I45">
            <v>764856</v>
          </cell>
          <cell r="J45">
            <v>2205844.7039999999</v>
          </cell>
        </row>
        <row r="46">
          <cell r="E46" t="str">
            <v>CÇn cÈu 25T</v>
          </cell>
          <cell r="F46" t="str">
            <v>ca</v>
          </cell>
          <cell r="G46">
            <v>2.5750000000000002</v>
          </cell>
          <cell r="H46">
            <v>39.14</v>
          </cell>
          <cell r="I46">
            <v>1120935</v>
          </cell>
          <cell r="J46">
            <v>2886407.625</v>
          </cell>
        </row>
        <row r="47">
          <cell r="E47" t="str">
            <v>Tµu kÐo 150cv</v>
          </cell>
          <cell r="F47" t="str">
            <v>ca</v>
          </cell>
          <cell r="G47">
            <v>5.1500000000000004E-2</v>
          </cell>
          <cell r="H47">
            <v>0.78280000000000005</v>
          </cell>
          <cell r="I47">
            <v>775474</v>
          </cell>
          <cell r="J47">
            <v>39936.911</v>
          </cell>
        </row>
        <row r="48">
          <cell r="E48" t="str">
            <v>Sµ lan 200T</v>
          </cell>
          <cell r="F48" t="str">
            <v>ca</v>
          </cell>
          <cell r="G48">
            <v>2.5750000000000002</v>
          </cell>
          <cell r="H48">
            <v>39.14</v>
          </cell>
          <cell r="I48">
            <v>325023</v>
          </cell>
          <cell r="J48">
            <v>836934.22500000009</v>
          </cell>
        </row>
        <row r="49">
          <cell r="B49" t="str">
            <v>Gia c«ng khung ®Þnh vÞ, gi»ng vßng v©y cõ v¸n thÐp</v>
          </cell>
          <cell r="C49" t="str">
            <v>tÊn</v>
          </cell>
          <cell r="D49">
            <v>25.936</v>
          </cell>
          <cell r="I49" t="str">
            <v/>
          </cell>
          <cell r="J49">
            <v>577977.30000000005</v>
          </cell>
        </row>
        <row r="50">
          <cell r="E50" t="str">
            <v>M¸y hµn 23kw</v>
          </cell>
          <cell r="F50" t="str">
            <v>ca</v>
          </cell>
          <cell r="G50">
            <v>5.5</v>
          </cell>
          <cell r="H50">
            <v>142.648</v>
          </cell>
          <cell r="I50">
            <v>77338</v>
          </cell>
          <cell r="J50">
            <v>425359</v>
          </cell>
        </row>
        <row r="51">
          <cell r="E51" t="str">
            <v>M¸y c¾t</v>
          </cell>
          <cell r="F51" t="str">
            <v>ca</v>
          </cell>
          <cell r="G51">
            <v>0.4</v>
          </cell>
          <cell r="H51">
            <v>10.374400000000001</v>
          </cell>
          <cell r="I51">
            <v>46496</v>
          </cell>
          <cell r="J51">
            <v>18598.400000000001</v>
          </cell>
        </row>
        <row r="52">
          <cell r="E52" t="str">
            <v>CÇn cÈu 10T</v>
          </cell>
          <cell r="F52" t="str">
            <v>ca</v>
          </cell>
          <cell r="G52">
            <v>0.27</v>
          </cell>
          <cell r="H52">
            <v>7.0027200000000001</v>
          </cell>
          <cell r="I52">
            <v>496370</v>
          </cell>
          <cell r="J52">
            <v>134019.90000000002</v>
          </cell>
        </row>
        <row r="53">
          <cell r="B53" t="str">
            <v>L¾p ®Æt khung ®Þnh vÞ trªn c¹n</v>
          </cell>
          <cell r="C53" t="str">
            <v>tÊn</v>
          </cell>
          <cell r="D53">
            <v>280.48399999999998</v>
          </cell>
          <cell r="I53" t="str">
            <v/>
          </cell>
          <cell r="J53">
            <v>243927.90000000002</v>
          </cell>
        </row>
        <row r="54">
          <cell r="E54" t="str">
            <v>CÇn cÈu 16T</v>
          </cell>
          <cell r="F54" t="str">
            <v>ca</v>
          </cell>
          <cell r="G54">
            <v>0.27</v>
          </cell>
          <cell r="H54">
            <v>75.730680000000007</v>
          </cell>
          <cell r="I54">
            <v>774540</v>
          </cell>
          <cell r="J54">
            <v>209125.80000000002</v>
          </cell>
        </row>
        <row r="55">
          <cell r="E55" t="str">
            <v>M¸y hµn 23kw</v>
          </cell>
          <cell r="F55" t="str">
            <v>ca</v>
          </cell>
          <cell r="G55">
            <v>0.45</v>
          </cell>
          <cell r="H55">
            <v>126.2178</v>
          </cell>
          <cell r="I55">
            <v>77338</v>
          </cell>
          <cell r="J55">
            <v>34802.1</v>
          </cell>
        </row>
        <row r="56">
          <cell r="B56" t="str">
            <v>Th¸o dì khung ®Þnh vÞ trªn c¹n</v>
          </cell>
          <cell r="C56" t="str">
            <v>tÊn</v>
          </cell>
          <cell r="D56">
            <v>280.48399999999998</v>
          </cell>
          <cell r="I56" t="str">
            <v/>
          </cell>
          <cell r="J56">
            <v>243927.90000000002</v>
          </cell>
        </row>
        <row r="57">
          <cell r="E57" t="str">
            <v>CÇn cÈu 16T</v>
          </cell>
          <cell r="F57" t="str">
            <v>ca</v>
          </cell>
          <cell r="G57">
            <v>0.27</v>
          </cell>
          <cell r="H57">
            <v>75.730680000000007</v>
          </cell>
          <cell r="I57">
            <v>774540</v>
          </cell>
          <cell r="J57">
            <v>209125.80000000002</v>
          </cell>
        </row>
        <row r="58">
          <cell r="E58" t="str">
            <v>M¸y hµn 23kw</v>
          </cell>
          <cell r="F58" t="str">
            <v>ca</v>
          </cell>
          <cell r="G58">
            <v>0.45</v>
          </cell>
          <cell r="H58">
            <v>126.2178</v>
          </cell>
          <cell r="I58">
            <v>77338</v>
          </cell>
          <cell r="J58">
            <v>34802.1</v>
          </cell>
        </row>
        <row r="59">
          <cell r="B59" t="str">
            <v>§­êng hµn 10ly</v>
          </cell>
          <cell r="C59" t="str">
            <v>10m</v>
          </cell>
          <cell r="D59">
            <v>63.956000000000003</v>
          </cell>
          <cell r="I59" t="str">
            <v/>
          </cell>
          <cell r="J59">
            <v>77450</v>
          </cell>
        </row>
        <row r="60">
          <cell r="E60" t="str">
            <v>M¸y hµn 23kw</v>
          </cell>
          <cell r="F60" t="str">
            <v>ca</v>
          </cell>
          <cell r="G60">
            <v>1.0014481884713853</v>
          </cell>
          <cell r="H60">
            <v>64.048620341875917</v>
          </cell>
          <cell r="I60">
            <v>77338</v>
          </cell>
          <cell r="J60">
            <v>77450</v>
          </cell>
        </row>
        <row r="61">
          <cell r="B61" t="str">
            <v>X¶ ®­êng hµn 10ly</v>
          </cell>
          <cell r="C61" t="str">
            <v>10m</v>
          </cell>
          <cell r="D61">
            <v>63.956000000000003</v>
          </cell>
          <cell r="I61" t="str">
            <v/>
          </cell>
          <cell r="J61">
            <v>38725</v>
          </cell>
        </row>
        <row r="62">
          <cell r="E62" t="str">
            <v>M¸y hµn 23kw</v>
          </cell>
          <cell r="F62" t="str">
            <v>ca</v>
          </cell>
          <cell r="G62">
            <v>0.50072409423569264</v>
          </cell>
          <cell r="H62">
            <v>32.024310170937959</v>
          </cell>
          <cell r="I62">
            <v>77338</v>
          </cell>
          <cell r="J62">
            <v>38725</v>
          </cell>
        </row>
        <row r="63">
          <cell r="B63" t="str">
            <v>Gia c«ng l¾p ®Æt hép nèi cõ</v>
          </cell>
        </row>
        <row r="64">
          <cell r="B64" t="str">
            <v>- thÐp h×nh</v>
          </cell>
          <cell r="C64" t="str">
            <v>tÊn</v>
          </cell>
          <cell r="D64">
            <v>0.79800000000000004</v>
          </cell>
          <cell r="I64" t="str">
            <v/>
          </cell>
          <cell r="J64">
            <v>425359</v>
          </cell>
        </row>
        <row r="65">
          <cell r="E65" t="str">
            <v>M¸y hµn 15kw</v>
          </cell>
          <cell r="F65" t="str">
            <v>ca</v>
          </cell>
          <cell r="G65">
            <v>5.5</v>
          </cell>
          <cell r="H65">
            <v>4.3890000000000002</v>
          </cell>
          <cell r="I65">
            <v>77338</v>
          </cell>
          <cell r="J65">
            <v>425359</v>
          </cell>
        </row>
        <row r="66">
          <cell r="B66" t="str">
            <v>- thÐp b¶n</v>
          </cell>
          <cell r="C66" t="str">
            <v>tÊn</v>
          </cell>
          <cell r="D66">
            <v>125.904</v>
          </cell>
          <cell r="I66" t="str">
            <v/>
          </cell>
          <cell r="J66">
            <v>425359</v>
          </cell>
        </row>
        <row r="67">
          <cell r="E67" t="str">
            <v>M¸y hµn 15kw</v>
          </cell>
          <cell r="F67" t="str">
            <v>ca</v>
          </cell>
          <cell r="G67">
            <v>5.5</v>
          </cell>
          <cell r="H67">
            <v>692.47199999999998</v>
          </cell>
          <cell r="I67">
            <v>77338</v>
          </cell>
          <cell r="J67">
            <v>425359</v>
          </cell>
        </row>
        <row r="68">
          <cell r="B68" t="str">
            <v>§­êng hµn 10ly</v>
          </cell>
          <cell r="C68" t="str">
            <v>10m</v>
          </cell>
          <cell r="D68">
            <v>874.32</v>
          </cell>
          <cell r="I68" t="str">
            <v/>
          </cell>
          <cell r="J68">
            <v>77450</v>
          </cell>
        </row>
        <row r="69">
          <cell r="E69" t="str">
            <v>M¸y hµn 23kw</v>
          </cell>
          <cell r="F69" t="str">
            <v>ca</v>
          </cell>
          <cell r="G69">
            <v>1.0014481884713853</v>
          </cell>
          <cell r="H69">
            <v>875.58618014430158</v>
          </cell>
          <cell r="I69">
            <v>77338</v>
          </cell>
          <cell r="J69">
            <v>77450</v>
          </cell>
        </row>
        <row r="70">
          <cell r="B70" t="str">
            <v>§ãng cõ thö (mçi mè , trô 02 cõ)</v>
          </cell>
          <cell r="C70" t="str">
            <v>cõ</v>
          </cell>
          <cell r="D70">
            <v>24</v>
          </cell>
          <cell r="I70" t="str">
            <v/>
          </cell>
          <cell r="J70">
            <v>2500000</v>
          </cell>
        </row>
        <row r="71">
          <cell r="E71" t="str">
            <v>M¸y ®ãng cäc 3,5T</v>
          </cell>
          <cell r="F71" t="str">
            <v>ca</v>
          </cell>
          <cell r="G71">
            <v>2.2618764345951288</v>
          </cell>
          <cell r="H71">
            <v>54.285034430283091</v>
          </cell>
          <cell r="I71">
            <v>1105277</v>
          </cell>
          <cell r="J71">
            <v>2500000</v>
          </cell>
        </row>
        <row r="72">
          <cell r="B72" t="str">
            <v>§ãng cõ BTCT 35x35cm</v>
          </cell>
          <cell r="I72" t="str">
            <v/>
          </cell>
          <cell r="J72" t="str">
            <v/>
          </cell>
        </row>
        <row r="73">
          <cell r="B73" t="str">
            <v>- §ãng th¼ng trªn bê</v>
          </cell>
          <cell r="C73" t="str">
            <v>100m</v>
          </cell>
          <cell r="D73">
            <v>5.76</v>
          </cell>
          <cell r="I73" t="str">
            <v/>
          </cell>
          <cell r="J73">
            <v>3263481.784</v>
          </cell>
        </row>
        <row r="74">
          <cell r="E74" t="str">
            <v>M¸y ®ãng cäc 2,5T</v>
          </cell>
          <cell r="F74" t="str">
            <v>ca</v>
          </cell>
          <cell r="G74">
            <v>3.3496000000000001</v>
          </cell>
          <cell r="H74">
            <v>19.293696000000001</v>
          </cell>
          <cell r="I74">
            <v>974290</v>
          </cell>
          <cell r="J74">
            <v>3263481.784</v>
          </cell>
        </row>
        <row r="75">
          <cell r="B75" t="str">
            <v>- §ãng xiªn trªn bê</v>
          </cell>
          <cell r="C75" t="str">
            <v>100m</v>
          </cell>
          <cell r="D75">
            <v>4.8</v>
          </cell>
          <cell r="I75" t="str">
            <v/>
          </cell>
          <cell r="J75">
            <v>3916178.1408000002</v>
          </cell>
        </row>
        <row r="76">
          <cell r="E76" t="str">
            <v>M¸y ®ãng cäc 2,5T</v>
          </cell>
          <cell r="F76" t="str">
            <v>ca</v>
          </cell>
          <cell r="G76">
            <v>4.01952</v>
          </cell>
          <cell r="H76">
            <v>19.293696000000001</v>
          </cell>
          <cell r="I76">
            <v>974290</v>
          </cell>
          <cell r="J76">
            <v>3916178.1408000002</v>
          </cell>
        </row>
        <row r="77">
          <cell r="B77" t="str">
            <v>§ãng cõ BTCT 40X40cm</v>
          </cell>
          <cell r="I77" t="str">
            <v/>
          </cell>
          <cell r="J77" t="str">
            <v/>
          </cell>
        </row>
        <row r="78">
          <cell r="B78" t="str">
            <v>- §ãng th¼ng trªn bê</v>
          </cell>
          <cell r="C78" t="str">
            <v>100m</v>
          </cell>
          <cell r="D78">
            <v>27.84</v>
          </cell>
          <cell r="I78" t="str">
            <v/>
          </cell>
          <cell r="J78">
            <v>3959986.4356000004</v>
          </cell>
        </row>
        <row r="79">
          <cell r="E79" t="str">
            <v>M¸y ®ãng cäc 3,5T</v>
          </cell>
          <cell r="F79" t="str">
            <v>ca</v>
          </cell>
          <cell r="G79">
            <v>3.5828000000000002</v>
          </cell>
          <cell r="H79">
            <v>99.745152000000004</v>
          </cell>
          <cell r="I79">
            <v>1105277</v>
          </cell>
          <cell r="J79">
            <v>3959986.4356000004</v>
          </cell>
        </row>
        <row r="80">
          <cell r="B80" t="str">
            <v>- §ãng xiªn trªn bê</v>
          </cell>
          <cell r="C80" t="str">
            <v>100m</v>
          </cell>
          <cell r="D80">
            <v>71.040000000000006</v>
          </cell>
          <cell r="I80" t="str">
            <v/>
          </cell>
          <cell r="J80">
            <v>4751983.72272</v>
          </cell>
        </row>
        <row r="81">
          <cell r="E81" t="str">
            <v>M¸y ®ãng cäc 3,5T</v>
          </cell>
          <cell r="F81" t="str">
            <v>ca</v>
          </cell>
          <cell r="G81">
            <v>4.2993600000000001</v>
          </cell>
          <cell r="H81">
            <v>305.42653440000004</v>
          </cell>
          <cell r="I81">
            <v>1105277</v>
          </cell>
          <cell r="J81">
            <v>4751983.72272</v>
          </cell>
        </row>
        <row r="82">
          <cell r="B82" t="str">
            <v>- §ãng th¼ng trªn mÆt n­íc</v>
          </cell>
          <cell r="C82" t="str">
            <v>100m</v>
          </cell>
          <cell r="D82">
            <v>24.96</v>
          </cell>
          <cell r="I82" t="str">
            <v/>
          </cell>
          <cell r="J82">
            <v>6014766.7019999996</v>
          </cell>
        </row>
        <row r="83">
          <cell r="E83" t="str">
            <v>Tµu ®ãng cäc 3,5T</v>
          </cell>
          <cell r="F83" t="str">
            <v>ca</v>
          </cell>
          <cell r="G83">
            <v>1.6829999999999998</v>
          </cell>
          <cell r="H83">
            <v>42.007680000000001</v>
          </cell>
          <cell r="I83">
            <v>2003212</v>
          </cell>
          <cell r="J83">
            <v>3371405.7959999996</v>
          </cell>
        </row>
        <row r="84">
          <cell r="E84" t="str">
            <v>CÇn cÈu 25T</v>
          </cell>
          <cell r="F84" t="str">
            <v>ca</v>
          </cell>
          <cell r="G84">
            <v>1.6829999999999998</v>
          </cell>
          <cell r="H84">
            <v>42.007680000000001</v>
          </cell>
          <cell r="I84">
            <v>1120935</v>
          </cell>
          <cell r="J84">
            <v>1886533.6049999997</v>
          </cell>
        </row>
        <row r="85">
          <cell r="E85" t="str">
            <v>Tµu kÐo 150cv</v>
          </cell>
          <cell r="F85" t="str">
            <v>ca</v>
          </cell>
          <cell r="G85">
            <v>0.10200000000000001</v>
          </cell>
          <cell r="H85">
            <v>2.5459200000000002</v>
          </cell>
          <cell r="I85">
            <v>775474</v>
          </cell>
          <cell r="J85">
            <v>79098.348000000013</v>
          </cell>
        </row>
        <row r="86">
          <cell r="E86" t="str">
            <v>Sµ lan 250T</v>
          </cell>
          <cell r="F86" t="str">
            <v>ca</v>
          </cell>
          <cell r="G86">
            <v>1.6829999999999998</v>
          </cell>
          <cell r="H86">
            <v>42.007680000000001</v>
          </cell>
          <cell r="I86">
            <v>402691</v>
          </cell>
          <cell r="J86">
            <v>677728.95299999998</v>
          </cell>
        </row>
        <row r="87">
          <cell r="B87" t="str">
            <v>- §ãng xiªn trªn mÆt n­íc</v>
          </cell>
          <cell r="C87" t="str">
            <v>100m</v>
          </cell>
          <cell r="D87">
            <v>32.64</v>
          </cell>
          <cell r="I87" t="str">
            <v/>
          </cell>
          <cell r="J87">
            <v>7338015.3764399989</v>
          </cell>
        </row>
        <row r="88">
          <cell r="E88" t="str">
            <v>Tµu ®ãng cäc 3,5T</v>
          </cell>
          <cell r="F88" t="str">
            <v>ca</v>
          </cell>
          <cell r="G88">
            <v>2.0532599999999999</v>
          </cell>
          <cell r="H88">
            <v>67.018406400000003</v>
          </cell>
          <cell r="I88">
            <v>2003212</v>
          </cell>
          <cell r="J88">
            <v>4113115.0711199995</v>
          </cell>
        </row>
        <row r="89">
          <cell r="E89" t="str">
            <v>CÇn cÈu 25T</v>
          </cell>
          <cell r="F89" t="str">
            <v>ca</v>
          </cell>
          <cell r="G89">
            <v>2.0532599999999999</v>
          </cell>
          <cell r="H89">
            <v>67.018406400000003</v>
          </cell>
          <cell r="I89">
            <v>1120935</v>
          </cell>
          <cell r="J89">
            <v>2301570.9981</v>
          </cell>
        </row>
        <row r="90">
          <cell r="E90" t="str">
            <v>Tµu kÐo 150cv</v>
          </cell>
          <cell r="F90" t="str">
            <v>ca</v>
          </cell>
          <cell r="G90">
            <v>0.12444000000000001</v>
          </cell>
          <cell r="H90">
            <v>4.0617216000000003</v>
          </cell>
          <cell r="I90">
            <v>775474</v>
          </cell>
          <cell r="J90">
            <v>96499.984560000012</v>
          </cell>
        </row>
        <row r="91">
          <cell r="E91" t="str">
            <v>Sµ lan 250T</v>
          </cell>
          <cell r="F91" t="str">
            <v>ca</v>
          </cell>
          <cell r="G91">
            <v>2.0532599999999999</v>
          </cell>
          <cell r="H91">
            <v>67.018406400000003</v>
          </cell>
          <cell r="I91">
            <v>402691</v>
          </cell>
          <cell r="J91">
            <v>826829.32265999995</v>
          </cell>
        </row>
        <row r="92">
          <cell r="B92" t="str">
            <v>GCL§ cèt thÐp ®æ bª t«ng t¹i chæ mè, trô</v>
          </cell>
          <cell r="I92" t="str">
            <v/>
          </cell>
          <cell r="J92" t="str">
            <v/>
          </cell>
        </row>
        <row r="93">
          <cell r="B93" t="str">
            <v>- Cèt thÐp d&lt;=10</v>
          </cell>
          <cell r="C93" t="str">
            <v>tÊn</v>
          </cell>
          <cell r="D93">
            <v>4.2850000000000001</v>
          </cell>
          <cell r="I93" t="str">
            <v/>
          </cell>
          <cell r="J93">
            <v>158275.06000000003</v>
          </cell>
        </row>
        <row r="94">
          <cell r="E94" t="str">
            <v>M¸y c¾t uèn</v>
          </cell>
          <cell r="F94" t="str">
            <v>ca</v>
          </cell>
          <cell r="G94">
            <v>0.4</v>
          </cell>
          <cell r="H94">
            <v>1.7140000000000002</v>
          </cell>
          <cell r="I94">
            <v>39389</v>
          </cell>
          <cell r="J94">
            <v>15755.6</v>
          </cell>
        </row>
        <row r="95">
          <cell r="E95" t="str">
            <v>CÇn cÈu 25T</v>
          </cell>
          <cell r="F95" t="str">
            <v>ca</v>
          </cell>
          <cell r="G95">
            <v>0.06</v>
          </cell>
          <cell r="H95">
            <v>0.2571</v>
          </cell>
          <cell r="I95">
            <v>1120935</v>
          </cell>
          <cell r="J95">
            <v>67256.099999999991</v>
          </cell>
        </row>
        <row r="96">
          <cell r="E96" t="str">
            <v>Sµ lan 200T</v>
          </cell>
          <cell r="F96" t="str">
            <v>ca</v>
          </cell>
          <cell r="G96">
            <v>0.06</v>
          </cell>
          <cell r="H96">
            <v>0.2571</v>
          </cell>
          <cell r="I96">
            <v>325023</v>
          </cell>
          <cell r="J96">
            <v>19501.38</v>
          </cell>
        </row>
        <row r="97">
          <cell r="E97" t="str">
            <v>Sµ lan 400T</v>
          </cell>
          <cell r="F97" t="str">
            <v>ca</v>
          </cell>
          <cell r="G97">
            <v>0.06</v>
          </cell>
          <cell r="H97">
            <v>0.2571</v>
          </cell>
          <cell r="I97">
            <v>670875</v>
          </cell>
          <cell r="J97">
            <v>40252.5</v>
          </cell>
        </row>
        <row r="98">
          <cell r="E98" t="str">
            <v>Tµu kÐo 150cv</v>
          </cell>
          <cell r="F98" t="str">
            <v>ca</v>
          </cell>
          <cell r="G98">
            <v>0.02</v>
          </cell>
          <cell r="H98">
            <v>8.5699999999999998E-2</v>
          </cell>
          <cell r="I98">
            <v>775474</v>
          </cell>
          <cell r="J98">
            <v>15509.48</v>
          </cell>
        </row>
        <row r="99">
          <cell r="B99" t="str">
            <v>- Cèt thÐp d&lt;=18</v>
          </cell>
          <cell r="C99" t="str">
            <v>tÊn</v>
          </cell>
          <cell r="D99">
            <v>15.756</v>
          </cell>
          <cell r="I99" t="str">
            <v/>
          </cell>
          <cell r="J99">
            <v>272660.94800000003</v>
          </cell>
        </row>
        <row r="100">
          <cell r="E100" t="str">
            <v>M¸y hµn 23kw</v>
          </cell>
          <cell r="F100" t="str">
            <v>ca</v>
          </cell>
          <cell r="G100">
            <v>1.6</v>
          </cell>
          <cell r="H100">
            <v>25.209600000000002</v>
          </cell>
          <cell r="I100">
            <v>77338</v>
          </cell>
          <cell r="J100">
            <v>123740.8</v>
          </cell>
        </row>
        <row r="101">
          <cell r="E101" t="str">
            <v>M¸y c¾t uèn</v>
          </cell>
          <cell r="F101" t="str">
            <v>ca</v>
          </cell>
          <cell r="G101">
            <v>0.32</v>
          </cell>
          <cell r="H101">
            <v>5.0419200000000002</v>
          </cell>
          <cell r="I101">
            <v>39389</v>
          </cell>
          <cell r="J101">
            <v>12604.48</v>
          </cell>
        </row>
        <row r="102">
          <cell r="E102" t="str">
            <v>CÇn cÈu 25T</v>
          </cell>
          <cell r="F102" t="str">
            <v>ca</v>
          </cell>
          <cell r="G102">
            <v>0.06</v>
          </cell>
          <cell r="H102">
            <v>0.94535999999999998</v>
          </cell>
          <cell r="I102">
            <v>1120935</v>
          </cell>
          <cell r="J102">
            <v>67256.099999999991</v>
          </cell>
        </row>
        <row r="103">
          <cell r="E103" t="str">
            <v>Sµ lan 200T</v>
          </cell>
          <cell r="F103" t="str">
            <v>ca</v>
          </cell>
          <cell r="G103">
            <v>0.06</v>
          </cell>
          <cell r="H103">
            <v>0.94535999999999998</v>
          </cell>
          <cell r="I103">
            <v>325023</v>
          </cell>
          <cell r="J103">
            <v>19501.38</v>
          </cell>
        </row>
        <row r="104">
          <cell r="E104" t="str">
            <v>Sµ lan 400T</v>
          </cell>
          <cell r="F104" t="str">
            <v>ca</v>
          </cell>
          <cell r="G104">
            <v>0.06</v>
          </cell>
          <cell r="H104">
            <v>0.94535999999999998</v>
          </cell>
          <cell r="I104">
            <v>670875</v>
          </cell>
          <cell r="J104">
            <v>40252.5</v>
          </cell>
        </row>
        <row r="105">
          <cell r="E105" t="str">
            <v>Tµu kÐo 150cv</v>
          </cell>
          <cell r="F105" t="str">
            <v>ca</v>
          </cell>
          <cell r="G105">
            <v>1.2E-2</v>
          </cell>
          <cell r="H105">
            <v>0.18907200000000002</v>
          </cell>
          <cell r="I105">
            <v>775474</v>
          </cell>
          <cell r="J105">
            <v>9305.6880000000001</v>
          </cell>
        </row>
        <row r="106">
          <cell r="B106" t="str">
            <v>- Cèt thÐp d&gt;18</v>
          </cell>
          <cell r="C106" t="str">
            <v>tÊn</v>
          </cell>
          <cell r="D106">
            <v>73.671999999999997</v>
          </cell>
          <cell r="I106" t="str">
            <v/>
          </cell>
          <cell r="J106">
            <v>232525.03999999998</v>
          </cell>
        </row>
        <row r="107">
          <cell r="E107" t="str">
            <v>M¸y hµn 23kw</v>
          </cell>
          <cell r="F107" t="str">
            <v>ca</v>
          </cell>
          <cell r="G107">
            <v>1.73</v>
          </cell>
          <cell r="H107">
            <v>127.45255999999999</v>
          </cell>
          <cell r="I107">
            <v>77338</v>
          </cell>
          <cell r="J107">
            <v>133794.74</v>
          </cell>
        </row>
        <row r="108">
          <cell r="E108" t="str">
            <v>M¸y c¾t uèn</v>
          </cell>
          <cell r="F108" t="str">
            <v>ca</v>
          </cell>
          <cell r="G108">
            <v>0.16</v>
          </cell>
          <cell r="H108">
            <v>11.787519999999999</v>
          </cell>
          <cell r="I108">
            <v>39389</v>
          </cell>
          <cell r="J108">
            <v>6302.24</v>
          </cell>
        </row>
        <row r="109">
          <cell r="E109" t="str">
            <v>CÇn cÈu 25T</v>
          </cell>
          <cell r="F109" t="str">
            <v>ca</v>
          </cell>
          <cell r="G109">
            <v>0.04</v>
          </cell>
          <cell r="H109">
            <v>2.9468799999999997</v>
          </cell>
          <cell r="I109">
            <v>1120935</v>
          </cell>
          <cell r="J109">
            <v>44837.4</v>
          </cell>
        </row>
        <row r="110">
          <cell r="E110" t="str">
            <v>Sµ lan 200T</v>
          </cell>
          <cell r="F110" t="str">
            <v>ca</v>
          </cell>
          <cell r="G110">
            <v>0.04</v>
          </cell>
          <cell r="H110">
            <v>2.9468799999999997</v>
          </cell>
          <cell r="I110">
            <v>325023</v>
          </cell>
          <cell r="J110">
            <v>13000.92</v>
          </cell>
        </row>
        <row r="111">
          <cell r="E111" t="str">
            <v>Sµ lan 400T</v>
          </cell>
          <cell r="F111" t="str">
            <v>ca</v>
          </cell>
          <cell r="G111">
            <v>0.04</v>
          </cell>
          <cell r="H111">
            <v>2.9468799999999997</v>
          </cell>
          <cell r="I111">
            <v>670875</v>
          </cell>
          <cell r="J111">
            <v>26835</v>
          </cell>
        </row>
        <row r="112">
          <cell r="E112" t="str">
            <v>Tµu kÐo 150cv</v>
          </cell>
          <cell r="F112" t="str">
            <v>ca</v>
          </cell>
          <cell r="G112">
            <v>0.01</v>
          </cell>
          <cell r="H112">
            <v>0.73671999999999993</v>
          </cell>
          <cell r="I112">
            <v>775474</v>
          </cell>
          <cell r="J112">
            <v>7754.74</v>
          </cell>
        </row>
        <row r="113">
          <cell r="B113" t="str">
            <v>- ThÐp h×nh</v>
          </cell>
          <cell r="C113" t="str">
            <v>tÊn</v>
          </cell>
          <cell r="D113">
            <v>0.68799999999999994</v>
          </cell>
          <cell r="I113" t="str">
            <v/>
          </cell>
          <cell r="J113">
            <v>425359</v>
          </cell>
        </row>
        <row r="114">
          <cell r="E114" t="str">
            <v>M¸y hµn 15kw</v>
          </cell>
          <cell r="F114" t="str">
            <v>ca</v>
          </cell>
          <cell r="G114">
            <v>5.5</v>
          </cell>
          <cell r="H114">
            <v>3.7839999999999998</v>
          </cell>
          <cell r="I114">
            <v>77338</v>
          </cell>
          <cell r="J114">
            <v>425359</v>
          </cell>
        </row>
        <row r="115">
          <cell r="B115" t="str">
            <v>§­êng hµn 10ly</v>
          </cell>
          <cell r="C115" t="str">
            <v>10m</v>
          </cell>
          <cell r="D115">
            <v>39.6</v>
          </cell>
          <cell r="I115" t="str">
            <v/>
          </cell>
          <cell r="J115">
            <v>77450</v>
          </cell>
        </row>
        <row r="116">
          <cell r="E116" t="str">
            <v>M¸y hµn 23kw</v>
          </cell>
          <cell r="F116" t="str">
            <v>ca</v>
          </cell>
          <cell r="G116">
            <v>1.0014481884713853</v>
          </cell>
          <cell r="H116">
            <v>39.657348263466858</v>
          </cell>
          <cell r="I116">
            <v>77338</v>
          </cell>
          <cell r="J116">
            <v>77450</v>
          </cell>
        </row>
        <row r="117">
          <cell r="B117" t="str">
            <v>§æ bª t«ng lãt mè, trô ®¸ 4x6 M100</v>
          </cell>
          <cell r="C117" t="str">
            <v>m3</v>
          </cell>
          <cell r="D117">
            <v>33.659999999999997</v>
          </cell>
          <cell r="I117" t="str">
            <v/>
          </cell>
          <cell r="J117">
            <v>12040.565000000001</v>
          </cell>
        </row>
        <row r="118">
          <cell r="E118" t="str">
            <v>M¸y trén 250 lÝt</v>
          </cell>
          <cell r="F118" t="str">
            <v>ca</v>
          </cell>
          <cell r="G118">
            <v>9.5000000000000001E-2</v>
          </cell>
          <cell r="H118">
            <v>3.1976999999999998</v>
          </cell>
          <cell r="I118">
            <v>96272</v>
          </cell>
          <cell r="J118">
            <v>9145.84</v>
          </cell>
        </row>
        <row r="119">
          <cell r="E119" t="str">
            <v>M¸y ®Çm bµn 1kw</v>
          </cell>
          <cell r="F119" t="str">
            <v>ca</v>
          </cell>
          <cell r="G119">
            <v>8.8999999999999996E-2</v>
          </cell>
          <cell r="H119">
            <v>2.9957399999999996</v>
          </cell>
          <cell r="I119">
            <v>32525</v>
          </cell>
          <cell r="J119">
            <v>2894.7249999999999</v>
          </cell>
        </row>
        <row r="120">
          <cell r="B120" t="str">
            <v>§æ bª t«ng ®¸ 1x2 M300 mè, trô cÇu trªn c¹n</v>
          </cell>
          <cell r="C120" t="str">
            <v>m3</v>
          </cell>
          <cell r="D120">
            <v>552.41600000000005</v>
          </cell>
          <cell r="I120" t="str">
            <v/>
          </cell>
          <cell r="J120">
            <v>48280.398479999996</v>
          </cell>
        </row>
        <row r="121">
          <cell r="E121" t="str">
            <v>M¸y trén 250 lÝt</v>
          </cell>
          <cell r="F121" t="str">
            <v>ca</v>
          </cell>
          <cell r="G121">
            <v>9.69E-2</v>
          </cell>
          <cell r="H121">
            <v>53.529110400000008</v>
          </cell>
          <cell r="I121">
            <v>96272</v>
          </cell>
          <cell r="J121">
            <v>9328.7567999999992</v>
          </cell>
        </row>
        <row r="122">
          <cell r="E122" t="str">
            <v>M¸y ®Çm dïi 1,5kw</v>
          </cell>
          <cell r="F122" t="str">
            <v>ca</v>
          </cell>
          <cell r="G122">
            <v>9.078E-2</v>
          </cell>
          <cell r="H122">
            <v>50.148324480000007</v>
          </cell>
          <cell r="I122">
            <v>37456</v>
          </cell>
          <cell r="J122">
            <v>3400.2556800000002</v>
          </cell>
        </row>
        <row r="123">
          <cell r="E123" t="str">
            <v>CÇn cÈu 16T</v>
          </cell>
          <cell r="F123" t="str">
            <v>ca</v>
          </cell>
          <cell r="G123">
            <v>4.5899999999999996E-2</v>
          </cell>
          <cell r="H123">
            <v>25.3558944</v>
          </cell>
          <cell r="I123">
            <v>774540</v>
          </cell>
          <cell r="J123">
            <v>35551.385999999999</v>
          </cell>
        </row>
        <row r="124">
          <cell r="B124" t="str">
            <v>§æ bª t«ng ®¸ 1x2 M300 mè, trô cÇu d­íi n­íc</v>
          </cell>
          <cell r="C124" t="str">
            <v>m3</v>
          </cell>
          <cell r="D124">
            <v>608.94000000000005</v>
          </cell>
          <cell r="I124" t="str">
            <v/>
          </cell>
          <cell r="J124">
            <v>205403.17320000002</v>
          </cell>
        </row>
        <row r="125">
          <cell r="E125" t="str">
            <v>M¸y trén 250 lÝt</v>
          </cell>
          <cell r="F125" t="str">
            <v>ca</v>
          </cell>
          <cell r="G125">
            <v>0.11220000000000001</v>
          </cell>
          <cell r="H125">
            <v>68.323068000000006</v>
          </cell>
          <cell r="I125">
            <v>96272</v>
          </cell>
          <cell r="J125">
            <v>10801.718400000002</v>
          </cell>
        </row>
        <row r="126">
          <cell r="E126" t="str">
            <v>M¸y ®Çm dïi 1,5kw</v>
          </cell>
          <cell r="F126" t="str">
            <v>ca</v>
          </cell>
          <cell r="G126">
            <v>0.10200000000000001</v>
          </cell>
          <cell r="H126">
            <v>62.111880000000014</v>
          </cell>
          <cell r="I126">
            <v>37456</v>
          </cell>
          <cell r="J126">
            <v>3820.5120000000002</v>
          </cell>
        </row>
        <row r="127">
          <cell r="E127" t="str">
            <v>CÇn cÈu 16T</v>
          </cell>
          <cell r="F127" t="str">
            <v>ca</v>
          </cell>
          <cell r="G127">
            <v>6.1199999999999997E-2</v>
          </cell>
          <cell r="H127">
            <v>37.267128</v>
          </cell>
          <cell r="I127">
            <v>774540</v>
          </cell>
          <cell r="J127">
            <v>47401.847999999998</v>
          </cell>
        </row>
        <row r="128">
          <cell r="E128" t="str">
            <v>Sµ lan 200T</v>
          </cell>
          <cell r="F128" t="str">
            <v>ca</v>
          </cell>
          <cell r="G128">
            <v>0.11220000000000001</v>
          </cell>
          <cell r="H128">
            <v>68.323068000000006</v>
          </cell>
          <cell r="I128">
            <v>325023</v>
          </cell>
          <cell r="J128">
            <v>36467.580600000001</v>
          </cell>
        </row>
        <row r="129">
          <cell r="E129" t="str">
            <v>Sµ lan 400T</v>
          </cell>
          <cell r="F129" t="str">
            <v>ca</v>
          </cell>
          <cell r="G129">
            <v>0.11220000000000001</v>
          </cell>
          <cell r="H129">
            <v>68.323068000000006</v>
          </cell>
          <cell r="I129">
            <v>670875</v>
          </cell>
          <cell r="J129">
            <v>75272.175000000003</v>
          </cell>
        </row>
        <row r="130">
          <cell r="E130" t="str">
            <v>Tµu kÐo 150cv</v>
          </cell>
          <cell r="F130" t="str">
            <v>ca</v>
          </cell>
          <cell r="G130">
            <v>4.0800000000000003E-2</v>
          </cell>
          <cell r="H130">
            <v>24.844752000000003</v>
          </cell>
          <cell r="I130">
            <v>775474</v>
          </cell>
          <cell r="J130">
            <v>31639.339200000002</v>
          </cell>
        </row>
        <row r="131">
          <cell r="B131" t="str">
            <v>V÷a xi m¨ng M100</v>
          </cell>
          <cell r="C131" t="str">
            <v>m2</v>
          </cell>
          <cell r="D131">
            <v>29.26</v>
          </cell>
          <cell r="I131" t="str">
            <v/>
          </cell>
          <cell r="J131">
            <v>181.17600000000002</v>
          </cell>
        </row>
        <row r="132">
          <cell r="E132" t="str">
            <v>M¸y trén 80 lÝt</v>
          </cell>
          <cell r="F132" t="str">
            <v>ca</v>
          </cell>
          <cell r="G132">
            <v>4.0000000000000001E-3</v>
          </cell>
          <cell r="H132">
            <v>0.11704000000000001</v>
          </cell>
          <cell r="I132">
            <v>45294</v>
          </cell>
          <cell r="J132">
            <v>181.17600000000002</v>
          </cell>
        </row>
        <row r="133">
          <cell r="B133" t="str">
            <v>Gia c«ng l¾p ®Æt cèt thÕp ®æ bª t«ng</v>
          </cell>
          <cell r="I133" t="str">
            <v/>
          </cell>
          <cell r="J133" t="str">
            <v/>
          </cell>
        </row>
        <row r="134">
          <cell r="B134" t="str">
            <v>- Cèt thÐp d&lt;=10</v>
          </cell>
          <cell r="C134" t="str">
            <v>tÊn</v>
          </cell>
          <cell r="D134">
            <v>1.3859999999999999</v>
          </cell>
          <cell r="I134" t="str">
            <v/>
          </cell>
          <cell r="J134">
            <v>15755.6</v>
          </cell>
        </row>
        <row r="135">
          <cell r="E135" t="str">
            <v>M¸y c¾t uèn</v>
          </cell>
          <cell r="F135" t="str">
            <v>ca</v>
          </cell>
          <cell r="G135">
            <v>0.4</v>
          </cell>
          <cell r="H135">
            <v>0.5544</v>
          </cell>
          <cell r="I135">
            <v>39389</v>
          </cell>
          <cell r="J135">
            <v>15755.6</v>
          </cell>
        </row>
        <row r="136">
          <cell r="B136" t="str">
            <v>- Cèt thÐp d&lt;=18</v>
          </cell>
          <cell r="C136" t="str">
            <v>tÊn</v>
          </cell>
          <cell r="D136">
            <v>9.5120000000000005</v>
          </cell>
          <cell r="I136" t="str">
            <v/>
          </cell>
          <cell r="J136">
            <v>100228.43399999999</v>
          </cell>
        </row>
        <row r="137">
          <cell r="E137" t="str">
            <v>M¸y hµn 23kw</v>
          </cell>
          <cell r="F137" t="str">
            <v>ca</v>
          </cell>
          <cell r="G137">
            <v>1.133</v>
          </cell>
          <cell r="H137">
            <v>10.777096</v>
          </cell>
          <cell r="I137">
            <v>77338</v>
          </cell>
          <cell r="J137">
            <v>87623.953999999998</v>
          </cell>
        </row>
        <row r="138">
          <cell r="E138" t="str">
            <v>M¸y c¾t uèn</v>
          </cell>
          <cell r="F138" t="str">
            <v>ca</v>
          </cell>
          <cell r="G138">
            <v>0.32</v>
          </cell>
          <cell r="H138">
            <v>3.0438400000000003</v>
          </cell>
          <cell r="I138">
            <v>39389</v>
          </cell>
          <cell r="J138">
            <v>12604.48</v>
          </cell>
        </row>
        <row r="139">
          <cell r="B139" t="str">
            <v>- Cèt thÐp d&gt;18</v>
          </cell>
          <cell r="C139" t="str">
            <v>tÊn</v>
          </cell>
          <cell r="D139">
            <v>1.546</v>
          </cell>
          <cell r="I139" t="str">
            <v/>
          </cell>
          <cell r="J139">
            <v>90832.673999999999</v>
          </cell>
        </row>
        <row r="140">
          <cell r="E140" t="str">
            <v>M¸y hµn 23kw</v>
          </cell>
          <cell r="F140" t="str">
            <v>ca</v>
          </cell>
          <cell r="G140">
            <v>1.093</v>
          </cell>
          <cell r="H140">
            <v>1.689778</v>
          </cell>
          <cell r="I140">
            <v>77338</v>
          </cell>
          <cell r="J140">
            <v>84530.433999999994</v>
          </cell>
        </row>
        <row r="141">
          <cell r="E141" t="str">
            <v>M¸y c¾t uèn</v>
          </cell>
          <cell r="F141" t="str">
            <v>ca</v>
          </cell>
          <cell r="G141">
            <v>0.16</v>
          </cell>
          <cell r="H141">
            <v>0.24736000000000002</v>
          </cell>
          <cell r="I141">
            <v>39389</v>
          </cell>
          <cell r="J141">
            <v>6302.24</v>
          </cell>
        </row>
        <row r="142">
          <cell r="B142" t="str">
            <v>§æ bª t«ng ®óc s½n ®¸ 1x2 M300 b¶n qu¸ ®é</v>
          </cell>
          <cell r="C142" t="str">
            <v>m3</v>
          </cell>
          <cell r="D142">
            <v>21.712</v>
          </cell>
          <cell r="I142" t="str">
            <v/>
          </cell>
          <cell r="J142">
            <v>17476.712</v>
          </cell>
        </row>
        <row r="143">
          <cell r="E143" t="str">
            <v>M¸y trén 250 lÝt</v>
          </cell>
          <cell r="F143" t="str">
            <v>ca</v>
          </cell>
          <cell r="G143">
            <v>0.10450000000000001</v>
          </cell>
          <cell r="H143">
            <v>2.268904</v>
          </cell>
          <cell r="I143">
            <v>96272</v>
          </cell>
          <cell r="J143">
            <v>10060.424000000001</v>
          </cell>
        </row>
        <row r="144">
          <cell r="E144" t="str">
            <v>M¸y ®Çm dïi 1,5kw</v>
          </cell>
          <cell r="F144" t="str">
            <v>ca</v>
          </cell>
          <cell r="G144">
            <v>0.19800000000000001</v>
          </cell>
          <cell r="H144">
            <v>4.2989760000000006</v>
          </cell>
          <cell r="I144">
            <v>37456</v>
          </cell>
          <cell r="J144">
            <v>7416.2880000000005</v>
          </cell>
        </row>
        <row r="145">
          <cell r="B145" t="str">
            <v>§æ bª t«ng ®óc s½n ®¸ 1x2 M250 thanh lan can</v>
          </cell>
          <cell r="C145" t="str">
            <v>m3</v>
          </cell>
          <cell r="D145">
            <v>24.77</v>
          </cell>
          <cell r="I145" t="str">
            <v/>
          </cell>
          <cell r="J145">
            <v>17476.712</v>
          </cell>
        </row>
        <row r="146">
          <cell r="E146" t="str">
            <v>M¸y trén 250 lÝt</v>
          </cell>
          <cell r="F146" t="str">
            <v>ca</v>
          </cell>
          <cell r="G146">
            <v>0.10450000000000001</v>
          </cell>
          <cell r="H146">
            <v>2.5884650000000002</v>
          </cell>
          <cell r="I146">
            <v>96272</v>
          </cell>
          <cell r="J146">
            <v>10060.424000000001</v>
          </cell>
        </row>
        <row r="147">
          <cell r="E147" t="str">
            <v>M¸y ®Çm dïi 1,5kw</v>
          </cell>
          <cell r="F147" t="str">
            <v>ca</v>
          </cell>
          <cell r="G147">
            <v>0.19800000000000001</v>
          </cell>
          <cell r="H147">
            <v>4.9044600000000003</v>
          </cell>
          <cell r="I147">
            <v>37456</v>
          </cell>
          <cell r="J147">
            <v>7416.2880000000005</v>
          </cell>
        </row>
        <row r="148">
          <cell r="B148" t="str">
            <v>L¾p ®Æt cÊu kiÖn ®óc s½n</v>
          </cell>
          <cell r="I148" t="str">
            <v/>
          </cell>
          <cell r="J148" t="str">
            <v/>
          </cell>
        </row>
        <row r="149">
          <cell r="B149" t="str">
            <v>- CÊu kiÖn &lt;= 1tÊn</v>
          </cell>
          <cell r="C149" t="str">
            <v>ckiÖn</v>
          </cell>
          <cell r="D149">
            <v>552</v>
          </cell>
          <cell r="I149" t="str">
            <v/>
          </cell>
          <cell r="J149">
            <v>45249.799999999996</v>
          </cell>
        </row>
        <row r="150">
          <cell r="E150" t="str">
            <v>M¸y cÈu 10T</v>
          </cell>
          <cell r="F150" t="str">
            <v>ca</v>
          </cell>
          <cell r="G150">
            <v>0.06</v>
          </cell>
          <cell r="H150">
            <v>33.119999999999997</v>
          </cell>
          <cell r="I150">
            <v>496370</v>
          </cell>
          <cell r="J150">
            <v>29782.199999999997</v>
          </cell>
        </row>
        <row r="151">
          <cell r="E151" t="str">
            <v>M¸y hµn 23kw</v>
          </cell>
          <cell r="F151" t="str">
            <v>ca</v>
          </cell>
          <cell r="G151">
            <v>0.2</v>
          </cell>
          <cell r="H151">
            <v>110.4</v>
          </cell>
          <cell r="I151">
            <v>77338</v>
          </cell>
          <cell r="J151">
            <v>15467.6</v>
          </cell>
        </row>
        <row r="152">
          <cell r="B152" t="str">
            <v>- CÊu kiÖn &lt;= 5tÊn</v>
          </cell>
          <cell r="C152" t="str">
            <v>ckiÖn</v>
          </cell>
          <cell r="D152">
            <v>2</v>
          </cell>
          <cell r="I152" t="str">
            <v/>
          </cell>
          <cell r="J152">
            <v>79995.700000000012</v>
          </cell>
        </row>
        <row r="153">
          <cell r="E153" t="str">
            <v>M¸y cÈu 10T</v>
          </cell>
          <cell r="F153" t="str">
            <v>ca</v>
          </cell>
          <cell r="G153">
            <v>0.13</v>
          </cell>
          <cell r="H153">
            <v>0.26</v>
          </cell>
          <cell r="I153">
            <v>496370</v>
          </cell>
          <cell r="J153">
            <v>64528.100000000006</v>
          </cell>
        </row>
        <row r="154">
          <cell r="E154" t="str">
            <v>M¸y hµn 23kw</v>
          </cell>
          <cell r="F154" t="str">
            <v>ca</v>
          </cell>
          <cell r="G154">
            <v>0.2</v>
          </cell>
          <cell r="H154">
            <v>0.4</v>
          </cell>
          <cell r="I154">
            <v>77338</v>
          </cell>
          <cell r="J154">
            <v>15467.6</v>
          </cell>
        </row>
        <row r="155">
          <cell r="B155" t="str">
            <v>- CÊu kiÖn &gt; 7tÊn (dèc)</v>
          </cell>
          <cell r="C155" t="str">
            <v>ckiÖn</v>
          </cell>
          <cell r="D155">
            <v>6</v>
          </cell>
          <cell r="I155" t="str">
            <v/>
          </cell>
          <cell r="J155">
            <v>81092.5</v>
          </cell>
        </row>
        <row r="156">
          <cell r="E156" t="str">
            <v>M¸y cÈu 10T</v>
          </cell>
          <cell r="F156" t="str">
            <v>ca</v>
          </cell>
          <cell r="G156">
            <v>0.14000000000000001</v>
          </cell>
          <cell r="H156">
            <v>0.84000000000000008</v>
          </cell>
          <cell r="I156">
            <v>496370</v>
          </cell>
          <cell r="J156">
            <v>69491.8</v>
          </cell>
        </row>
        <row r="157">
          <cell r="E157" t="str">
            <v>M¸y hµn 23kw</v>
          </cell>
          <cell r="F157" t="str">
            <v>ca</v>
          </cell>
          <cell r="G157">
            <v>0.15</v>
          </cell>
          <cell r="H157">
            <v>0.89999999999999991</v>
          </cell>
          <cell r="I157">
            <v>77338</v>
          </cell>
          <cell r="J157">
            <v>11600.699999999999</v>
          </cell>
        </row>
        <row r="158">
          <cell r="B158" t="str">
            <v>Tr¶i c¸n ®¸ 4x6 chÌn 22% ®¸ nhá</v>
          </cell>
          <cell r="C158" t="str">
            <v>100m3</v>
          </cell>
          <cell r="D158">
            <v>0.30599999999999999</v>
          </cell>
          <cell r="I158" t="str">
            <v/>
          </cell>
          <cell r="J158">
            <v>1377743</v>
          </cell>
        </row>
        <row r="159">
          <cell r="E159" t="str">
            <v>M¸y lu 8,5T</v>
          </cell>
          <cell r="F159" t="str">
            <v>ca</v>
          </cell>
          <cell r="G159">
            <v>5.449436957871713</v>
          </cell>
          <cell r="H159">
            <v>1.6675277091087441</v>
          </cell>
          <cell r="I159">
            <v>252823</v>
          </cell>
          <cell r="J159">
            <v>1377743</v>
          </cell>
        </row>
        <row r="160">
          <cell r="B160" t="str">
            <v>§¾p c¸t h¹t th« sau mè</v>
          </cell>
          <cell r="C160" t="str">
            <v>100m3</v>
          </cell>
          <cell r="D160">
            <v>1.1559999999999999</v>
          </cell>
          <cell r="I160" t="str">
            <v/>
          </cell>
          <cell r="J160">
            <v>238854.82799999998</v>
          </cell>
        </row>
        <row r="161">
          <cell r="E161" t="str">
            <v>M¸y ®Çm cãc</v>
          </cell>
          <cell r="F161" t="str">
            <v>ca</v>
          </cell>
          <cell r="G161">
            <v>3.3659999999999997</v>
          </cell>
          <cell r="H161">
            <v>3.8910959999999992</v>
          </cell>
          <cell r="I161">
            <v>50170</v>
          </cell>
          <cell r="J161">
            <v>168872.21999999997</v>
          </cell>
        </row>
        <row r="162">
          <cell r="E162" t="str">
            <v>¤ t« t­íi n­íc 5m3</v>
          </cell>
          <cell r="F162" t="str">
            <v>ca</v>
          </cell>
          <cell r="G162">
            <v>0.20400000000000001</v>
          </cell>
          <cell r="H162">
            <v>0.23582400000000001</v>
          </cell>
          <cell r="I162">
            <v>343052</v>
          </cell>
          <cell r="J162">
            <v>69982.608000000007</v>
          </cell>
        </row>
        <row r="163">
          <cell r="B163" t="str">
            <v>II- DÇm, sµn, lÒ, lan can, tho¸t n­íc, khe co gian</v>
          </cell>
          <cell r="I163" t="str">
            <v/>
          </cell>
          <cell r="J163" t="str">
            <v/>
          </cell>
        </row>
        <row r="164">
          <cell r="B164" t="str">
            <v>Lao l¾p dÇm BTTA &lt;= 30m</v>
          </cell>
          <cell r="C164" t="str">
            <v>mdÇm</v>
          </cell>
          <cell r="D164">
            <v>2079.12</v>
          </cell>
          <cell r="I164" t="str">
            <v/>
          </cell>
          <cell r="J164">
            <v>22930.772150000004</v>
          </cell>
        </row>
        <row r="165">
          <cell r="E165" t="str">
            <v>Xe lao dÇm</v>
          </cell>
          <cell r="F165" t="str">
            <v>ca</v>
          </cell>
          <cell r="G165">
            <v>9.3500000000000007E-3</v>
          </cell>
          <cell r="H165">
            <v>19.439772000000001</v>
          </cell>
          <cell r="I165">
            <v>2382049</v>
          </cell>
          <cell r="J165">
            <v>22272.158150000003</v>
          </cell>
        </row>
        <row r="166">
          <cell r="E166" t="str">
            <v>Têi ®iÖn 5T</v>
          </cell>
          <cell r="F166" t="str">
            <v>ca</v>
          </cell>
          <cell r="G166">
            <v>9.3500000000000007E-3</v>
          </cell>
          <cell r="H166">
            <v>19.439772000000001</v>
          </cell>
          <cell r="I166">
            <v>70440</v>
          </cell>
          <cell r="J166">
            <v>658.61400000000003</v>
          </cell>
        </row>
        <row r="167">
          <cell r="B167" t="str">
            <v>Lao l¾p dÇm BTTA &lt;= 35m</v>
          </cell>
          <cell r="C167" t="str">
            <v>mdÇm</v>
          </cell>
          <cell r="D167">
            <v>198</v>
          </cell>
          <cell r="I167" t="str">
            <v/>
          </cell>
          <cell r="J167">
            <v>19423.712879999999</v>
          </cell>
        </row>
        <row r="168">
          <cell r="E168" t="str">
            <v>Xe lao dÇm</v>
          </cell>
          <cell r="F168" t="str">
            <v>ca</v>
          </cell>
          <cell r="G168">
            <v>7.92E-3</v>
          </cell>
          <cell r="H168">
            <v>1.56816</v>
          </cell>
          <cell r="I168">
            <v>2382049</v>
          </cell>
          <cell r="J168">
            <v>18865.828079999999</v>
          </cell>
        </row>
        <row r="169">
          <cell r="E169" t="str">
            <v>Têi ®iÖn 5T</v>
          </cell>
          <cell r="F169" t="str">
            <v>ca</v>
          </cell>
          <cell r="G169">
            <v>7.92E-3</v>
          </cell>
          <cell r="H169">
            <v>1.56816</v>
          </cell>
          <cell r="I169">
            <v>70440</v>
          </cell>
          <cell r="J169">
            <v>557.88480000000004</v>
          </cell>
        </row>
        <row r="170">
          <cell r="B170" t="str">
            <v>Gia c«ng l¾p ®Æt CT ®æ BT t¹i chæ ®µ ngang, sµn, lÒ, lan can, tho¸t n­íc, khe co gian</v>
          </cell>
          <cell r="I170" t="str">
            <v/>
          </cell>
          <cell r="J170" t="str">
            <v/>
          </cell>
        </row>
        <row r="171">
          <cell r="B171" t="str">
            <v>- Cèt thÐp d&lt;=10</v>
          </cell>
          <cell r="C171" t="str">
            <v>tÊn</v>
          </cell>
          <cell r="D171">
            <v>31.071000000000002</v>
          </cell>
          <cell r="I171" t="str">
            <v/>
          </cell>
          <cell r="J171">
            <v>17935.400000000001</v>
          </cell>
        </row>
        <row r="172">
          <cell r="E172" t="str">
            <v>M¸y c¾t uèn</v>
          </cell>
          <cell r="F172" t="str">
            <v>ca</v>
          </cell>
          <cell r="G172">
            <v>0.4</v>
          </cell>
          <cell r="H172">
            <v>12.428400000000002</v>
          </cell>
          <cell r="I172">
            <v>39389</v>
          </cell>
          <cell r="J172">
            <v>15755.6</v>
          </cell>
        </row>
        <row r="173">
          <cell r="E173" t="str">
            <v>VËn th¨ng 0,8T</v>
          </cell>
          <cell r="F173" t="str">
            <v>ca</v>
          </cell>
          <cell r="G173">
            <v>0.04</v>
          </cell>
          <cell r="H173">
            <v>1.2428400000000002</v>
          </cell>
          <cell r="I173">
            <v>54495</v>
          </cell>
          <cell r="J173">
            <v>2179.8000000000002</v>
          </cell>
        </row>
        <row r="174">
          <cell r="B174" t="str">
            <v>- Cèt thÐp d&lt;=18</v>
          </cell>
          <cell r="C174" t="str">
            <v>tÊn</v>
          </cell>
          <cell r="D174">
            <v>71.364999999999995</v>
          </cell>
          <cell r="I174" t="str">
            <v/>
          </cell>
          <cell r="J174">
            <v>102408.234</v>
          </cell>
        </row>
        <row r="175">
          <cell r="E175" t="str">
            <v>M¸y hµn 23kw</v>
          </cell>
          <cell r="F175" t="str">
            <v>ca</v>
          </cell>
          <cell r="G175">
            <v>1.133</v>
          </cell>
          <cell r="H175">
            <v>80.856544999999997</v>
          </cell>
          <cell r="I175">
            <v>77338</v>
          </cell>
          <cell r="J175">
            <v>87623.953999999998</v>
          </cell>
        </row>
        <row r="176">
          <cell r="E176" t="str">
            <v>M¸y c¾t uèn</v>
          </cell>
          <cell r="F176" t="str">
            <v>ca</v>
          </cell>
          <cell r="G176">
            <v>0.32</v>
          </cell>
          <cell r="H176">
            <v>22.8368</v>
          </cell>
          <cell r="I176">
            <v>39389</v>
          </cell>
          <cell r="J176">
            <v>12604.48</v>
          </cell>
        </row>
        <row r="177">
          <cell r="E177" t="str">
            <v>VËn th¨ng 0,8T</v>
          </cell>
          <cell r="F177" t="str">
            <v>ca</v>
          </cell>
          <cell r="G177">
            <v>0.04</v>
          </cell>
          <cell r="H177">
            <v>2.8546</v>
          </cell>
          <cell r="I177">
            <v>54495</v>
          </cell>
          <cell r="J177">
            <v>2179.8000000000002</v>
          </cell>
        </row>
        <row r="178">
          <cell r="B178" t="str">
            <v>- Cèt thÐp d&gt;18</v>
          </cell>
          <cell r="C178" t="str">
            <v>tÊn</v>
          </cell>
          <cell r="D178">
            <v>2.1930000000000001</v>
          </cell>
          <cell r="I178" t="str">
            <v/>
          </cell>
          <cell r="J178">
            <v>121086.16800000001</v>
          </cell>
        </row>
        <row r="179">
          <cell r="E179" t="str">
            <v>M¸y hµn 23kw</v>
          </cell>
          <cell r="F179" t="str">
            <v>ca</v>
          </cell>
          <cell r="G179">
            <v>1.456</v>
          </cell>
          <cell r="H179">
            <v>3.1930079999999998</v>
          </cell>
          <cell r="I179">
            <v>77338</v>
          </cell>
          <cell r="J179">
            <v>112604.128</v>
          </cell>
        </row>
        <row r="180">
          <cell r="E180" t="str">
            <v>M¸y c¾t uèn</v>
          </cell>
          <cell r="F180" t="str">
            <v>ca</v>
          </cell>
          <cell r="G180">
            <v>0.16</v>
          </cell>
          <cell r="H180">
            <v>0.35088000000000003</v>
          </cell>
          <cell r="I180">
            <v>39389</v>
          </cell>
          <cell r="J180">
            <v>6302.24</v>
          </cell>
        </row>
        <row r="181">
          <cell r="E181" t="str">
            <v>VËn th¨ng 0,8T</v>
          </cell>
          <cell r="F181" t="str">
            <v>ca</v>
          </cell>
          <cell r="G181">
            <v>0.04</v>
          </cell>
          <cell r="H181">
            <v>8.7720000000000006E-2</v>
          </cell>
          <cell r="I181">
            <v>54495</v>
          </cell>
          <cell r="J181">
            <v>2179.8000000000002</v>
          </cell>
        </row>
        <row r="182">
          <cell r="B182" t="str">
            <v>- ThÐp b¶n</v>
          </cell>
          <cell r="C182" t="str">
            <v>tÊn</v>
          </cell>
          <cell r="D182">
            <v>1.8089999999999999</v>
          </cell>
          <cell r="I182" t="str">
            <v/>
          </cell>
          <cell r="J182">
            <v>425359</v>
          </cell>
        </row>
        <row r="183">
          <cell r="E183" t="str">
            <v>M¸y hµn 15kw</v>
          </cell>
          <cell r="F183" t="str">
            <v>ca</v>
          </cell>
          <cell r="G183">
            <v>5.5</v>
          </cell>
          <cell r="H183">
            <v>9.9495000000000005</v>
          </cell>
          <cell r="I183">
            <v>77338</v>
          </cell>
          <cell r="J183">
            <v>425359</v>
          </cell>
        </row>
        <row r="184">
          <cell r="B184" t="str">
            <v>- ThÐp h×nh</v>
          </cell>
          <cell r="C184" t="str">
            <v>tÊn</v>
          </cell>
          <cell r="D184">
            <v>4.5220000000000002</v>
          </cell>
          <cell r="I184" t="str">
            <v/>
          </cell>
          <cell r="J184">
            <v>425359</v>
          </cell>
        </row>
        <row r="185">
          <cell r="E185" t="str">
            <v>M¸y hµn 15kw</v>
          </cell>
          <cell r="F185" t="str">
            <v>ca</v>
          </cell>
          <cell r="G185">
            <v>5.5</v>
          </cell>
          <cell r="H185">
            <v>24.871000000000002</v>
          </cell>
          <cell r="I185">
            <v>77338</v>
          </cell>
          <cell r="J185">
            <v>425359</v>
          </cell>
        </row>
        <row r="186">
          <cell r="B186" t="str">
            <v>§­êng hµn 4ly</v>
          </cell>
          <cell r="C186" t="str">
            <v>10m</v>
          </cell>
          <cell r="D186">
            <v>2.1760000000000002</v>
          </cell>
          <cell r="I186" t="str">
            <v/>
          </cell>
          <cell r="J186">
            <v>27241</v>
          </cell>
        </row>
        <row r="187">
          <cell r="E187" t="str">
            <v>M¸y hµn 23kw</v>
          </cell>
          <cell r="F187" t="str">
            <v>ca</v>
          </cell>
          <cell r="G187">
            <v>0.35223305490185935</v>
          </cell>
          <cell r="H187">
            <v>0.76645912746644607</v>
          </cell>
          <cell r="I187">
            <v>77338</v>
          </cell>
          <cell r="J187">
            <v>27241</v>
          </cell>
        </row>
        <row r="188">
          <cell r="B188" t="str">
            <v>§­êng hµn 6ly</v>
          </cell>
          <cell r="C188" t="str">
            <v>10m</v>
          </cell>
          <cell r="D188">
            <v>242.21600000000001</v>
          </cell>
          <cell r="I188" t="str">
            <v/>
          </cell>
          <cell r="J188">
            <v>38351</v>
          </cell>
        </row>
        <row r="189">
          <cell r="E189" t="str">
            <v>M¸y hµn 23kw</v>
          </cell>
          <cell r="F189" t="str">
            <v>ca</v>
          </cell>
          <cell r="G189">
            <v>0.49588817916160233</v>
          </cell>
          <cell r="H189">
            <v>120.11205120380667</v>
          </cell>
          <cell r="I189">
            <v>77338</v>
          </cell>
          <cell r="J189">
            <v>38351</v>
          </cell>
        </row>
        <row r="190">
          <cell r="B190" t="str">
            <v>§­êng hµn 10ly</v>
          </cell>
          <cell r="C190" t="str">
            <v>10m</v>
          </cell>
          <cell r="D190">
            <v>111.76</v>
          </cell>
          <cell r="I190" t="str">
            <v/>
          </cell>
          <cell r="J190">
            <v>63638</v>
          </cell>
        </row>
        <row r="191">
          <cell r="E191" t="str">
            <v>M¸y hµn 23kw</v>
          </cell>
          <cell r="F191" t="str">
            <v>ca</v>
          </cell>
          <cell r="G191">
            <v>0.82285551733947093</v>
          </cell>
          <cell r="H191">
            <v>91.962332617859275</v>
          </cell>
          <cell r="I191">
            <v>77338</v>
          </cell>
          <cell r="J191">
            <v>63638</v>
          </cell>
        </row>
        <row r="192">
          <cell r="B192" t="str">
            <v>§æ bª t«ng t¹i chæ ®¸ 1x2 M250 lÒ, lan can</v>
          </cell>
          <cell r="C192" t="str">
            <v>m3</v>
          </cell>
          <cell r="D192">
            <v>177.24199999999999</v>
          </cell>
          <cell r="I192" t="str">
            <v/>
          </cell>
          <cell r="J192">
            <v>111194.16000000002</v>
          </cell>
        </row>
        <row r="193">
          <cell r="E193" t="str">
            <v>M¸y trén 250 lÝt</v>
          </cell>
          <cell r="F193" t="str">
            <v>ca</v>
          </cell>
          <cell r="G193">
            <v>1.1550000000000002</v>
          </cell>
          <cell r="H193">
            <v>204.71451000000005</v>
          </cell>
          <cell r="I193">
            <v>96272</v>
          </cell>
          <cell r="J193">
            <v>111194.16000000002</v>
          </cell>
        </row>
        <row r="194">
          <cell r="B194" t="str">
            <v>§æ bª t«ng ®¸ 1x2 M300 dÇm ngang sµn cÇu</v>
          </cell>
          <cell r="C194" t="str">
            <v>m3</v>
          </cell>
          <cell r="D194">
            <v>539.79999999999995</v>
          </cell>
          <cell r="I194" t="str">
            <v/>
          </cell>
          <cell r="J194">
            <v>111194.16000000002</v>
          </cell>
        </row>
        <row r="195">
          <cell r="E195" t="str">
            <v>M¸y trén 250 lÝt</v>
          </cell>
          <cell r="F195" t="str">
            <v>ca</v>
          </cell>
          <cell r="G195">
            <v>1.1550000000000002</v>
          </cell>
          <cell r="H195">
            <v>623.46900000000005</v>
          </cell>
          <cell r="I195">
            <v>96272</v>
          </cell>
          <cell r="J195">
            <v>111194.16000000002</v>
          </cell>
        </row>
        <row r="196">
          <cell r="B196" t="str">
            <v>VËn chuyÓn bèc dì ®µ BTTA, cõ bª t«ng cèt thÐp ®­êng thñy 45km</v>
          </cell>
          <cell r="C196" t="str">
            <v>tÊn</v>
          </cell>
          <cell r="D196">
            <v>8889</v>
          </cell>
          <cell r="I196" t="str">
            <v/>
          </cell>
          <cell r="J196">
            <v>29</v>
          </cell>
        </row>
        <row r="197">
          <cell r="E197" t="str">
            <v>Sµ lan 400T</v>
          </cell>
          <cell r="F197" t="str">
            <v>ca</v>
          </cell>
          <cell r="G197">
            <v>2.0050485740301961E-5</v>
          </cell>
          <cell r="H197">
            <v>0.17822876774554414</v>
          </cell>
          <cell r="I197">
            <v>670875</v>
          </cell>
          <cell r="J197">
            <v>13.451369621025078</v>
          </cell>
        </row>
        <row r="198">
          <cell r="E198" t="str">
            <v>Tµu kÐo 150cv</v>
          </cell>
          <cell r="F198" t="str">
            <v>ca</v>
          </cell>
          <cell r="G198">
            <v>2.0050485740301961E-5</v>
          </cell>
          <cell r="H198">
            <v>0.17822876774554414</v>
          </cell>
          <cell r="I198">
            <v>775474</v>
          </cell>
          <cell r="J198">
            <v>15.548630378974922</v>
          </cell>
        </row>
        <row r="199">
          <cell r="B199" t="str">
            <v>Nhùa dÝnh b¸m tiªu chuÈn 1,1kg/m2</v>
          </cell>
          <cell r="C199" t="str">
            <v>100m2</v>
          </cell>
          <cell r="D199">
            <v>33.936999999999998</v>
          </cell>
          <cell r="I199" t="str">
            <v/>
          </cell>
          <cell r="J199">
            <v>73019.407999999996</v>
          </cell>
        </row>
        <row r="200">
          <cell r="E200" t="str">
            <v>¤ t« t­íi nhùa 7T</v>
          </cell>
          <cell r="F200" t="str">
            <v>ca</v>
          </cell>
          <cell r="G200">
            <v>9.8000000000000004E-2</v>
          </cell>
          <cell r="H200">
            <v>3.3258259999999997</v>
          </cell>
          <cell r="I200">
            <v>745096</v>
          </cell>
          <cell r="J200">
            <v>73019.407999999996</v>
          </cell>
        </row>
        <row r="201">
          <cell r="B201" t="str">
            <v>BTN nãng h¹t mÞn mÆt cÇu dµy TB 7cm</v>
          </cell>
          <cell r="C201" t="str">
            <v>100m2</v>
          </cell>
          <cell r="D201">
            <v>33.936999999999998</v>
          </cell>
          <cell r="I201" t="str">
            <v/>
          </cell>
          <cell r="J201">
            <v>171286.36823999998</v>
          </cell>
        </row>
        <row r="202">
          <cell r="E202" t="str">
            <v>M¸y r¶i 200T/h</v>
          </cell>
          <cell r="F202" t="str">
            <v>ca</v>
          </cell>
          <cell r="G202">
            <v>0.14280000000000001</v>
          </cell>
          <cell r="H202">
            <v>4.8462035999999999</v>
          </cell>
          <cell r="I202">
            <v>754327</v>
          </cell>
          <cell r="J202">
            <v>107717.8956</v>
          </cell>
        </row>
        <row r="203">
          <cell r="E203" t="str">
            <v>Lu b¸nh thÐp 10T</v>
          </cell>
          <cell r="F203" t="str">
            <v>ca</v>
          </cell>
          <cell r="G203">
            <v>0.12239999999999999</v>
          </cell>
          <cell r="H203">
            <v>4.1538887999999998</v>
          </cell>
          <cell r="I203">
            <v>288922</v>
          </cell>
          <cell r="J203">
            <v>35364.052799999998</v>
          </cell>
        </row>
        <row r="204">
          <cell r="E204" t="str">
            <v>Lu b¸nh lèp 16T</v>
          </cell>
          <cell r="F204" t="str">
            <v>ca</v>
          </cell>
          <cell r="G204">
            <v>6.5280000000000005E-2</v>
          </cell>
          <cell r="H204">
            <v>2.2154073599999999</v>
          </cell>
          <cell r="I204">
            <v>432053</v>
          </cell>
          <cell r="J204">
            <v>28204.419840000002</v>
          </cell>
        </row>
        <row r="205">
          <cell r="B205" t="str">
            <v>VËn chuyÓn ®Êt d­ 5km</v>
          </cell>
          <cell r="C205" t="str">
            <v>100m3</v>
          </cell>
          <cell r="D205">
            <v>5.8230000000000004</v>
          </cell>
          <cell r="I205" t="str">
            <v/>
          </cell>
          <cell r="J205">
            <v>681650.20000000007</v>
          </cell>
        </row>
        <row r="206">
          <cell r="E206" t="str">
            <v>¤ t« 5T</v>
          </cell>
          <cell r="F206" t="str">
            <v>ca</v>
          </cell>
          <cell r="G206">
            <v>2.2000000000000002</v>
          </cell>
          <cell r="H206">
            <v>12.810600000000003</v>
          </cell>
          <cell r="I206">
            <v>309841</v>
          </cell>
          <cell r="J206">
            <v>681650.20000000007</v>
          </cell>
        </row>
        <row r="207">
          <cell r="I207" t="str">
            <v/>
          </cell>
          <cell r="J207" t="str">
            <v/>
          </cell>
        </row>
        <row r="208">
          <cell r="B208" t="str">
            <v>phÇn cèng qua ®­êng</v>
          </cell>
          <cell r="I208" t="str">
            <v/>
          </cell>
          <cell r="J208" t="str">
            <v/>
          </cell>
        </row>
        <row r="209">
          <cell r="B209" t="str">
            <v>§æ bª t«ng lãt ®¸ 4x6 M100</v>
          </cell>
          <cell r="C209" t="str">
            <v>m3</v>
          </cell>
          <cell r="D209">
            <v>41.86</v>
          </cell>
          <cell r="I209" t="str">
            <v/>
          </cell>
          <cell r="J209">
            <v>12040.565000000001</v>
          </cell>
        </row>
        <row r="210">
          <cell r="E210" t="str">
            <v>M¸y trén 250 lÝt</v>
          </cell>
          <cell r="F210" t="str">
            <v>ca</v>
          </cell>
          <cell r="G210">
            <v>9.5000000000000001E-2</v>
          </cell>
          <cell r="H210">
            <v>3.9767000000000001</v>
          </cell>
          <cell r="I210">
            <v>96272</v>
          </cell>
          <cell r="J210">
            <v>9145.84</v>
          </cell>
        </row>
        <row r="211">
          <cell r="E211" t="str">
            <v>M¸y ®Çm bµn 1kw</v>
          </cell>
          <cell r="F211" t="str">
            <v>ca</v>
          </cell>
          <cell r="G211">
            <v>8.8999999999999996E-2</v>
          </cell>
          <cell r="H211">
            <v>3.7255399999999996</v>
          </cell>
          <cell r="I211">
            <v>32525</v>
          </cell>
          <cell r="J211">
            <v>2894.7249999999999</v>
          </cell>
        </row>
        <row r="212">
          <cell r="B212" t="str">
            <v>Cèt thÐp èng cèng ®óc s½n</v>
          </cell>
          <cell r="I212" t="str">
            <v/>
          </cell>
          <cell r="J212" t="str">
            <v/>
          </cell>
        </row>
        <row r="213">
          <cell r="B213" t="str">
            <v>- Cèt thÐp d&lt;=10</v>
          </cell>
          <cell r="C213" t="str">
            <v>tÊn</v>
          </cell>
          <cell r="D213">
            <v>2.13</v>
          </cell>
          <cell r="I213" t="str">
            <v/>
          </cell>
          <cell r="J213">
            <v>15755.6</v>
          </cell>
        </row>
        <row r="214">
          <cell r="E214" t="str">
            <v>M¸y c¾t uèn</v>
          </cell>
          <cell r="F214" t="str">
            <v>ca</v>
          </cell>
          <cell r="G214">
            <v>0.4</v>
          </cell>
          <cell r="H214">
            <v>0.85199999999999998</v>
          </cell>
          <cell r="I214">
            <v>39389</v>
          </cell>
          <cell r="J214">
            <v>15755.6</v>
          </cell>
        </row>
        <row r="215">
          <cell r="B215" t="str">
            <v>- Cèt thÐp d&lt;=18</v>
          </cell>
          <cell r="C215" t="str">
            <v>tÊn</v>
          </cell>
          <cell r="D215">
            <v>11.37</v>
          </cell>
          <cell r="I215" t="str">
            <v/>
          </cell>
          <cell r="J215">
            <v>189631.16200000001</v>
          </cell>
        </row>
        <row r="216">
          <cell r="E216" t="str">
            <v>M¸y hµn 23kw</v>
          </cell>
          <cell r="F216" t="str">
            <v>ca</v>
          </cell>
          <cell r="G216">
            <v>2.2890000000000001</v>
          </cell>
          <cell r="H216">
            <v>26.025929999999999</v>
          </cell>
          <cell r="I216">
            <v>77338</v>
          </cell>
          <cell r="J216">
            <v>177026.682</v>
          </cell>
        </row>
        <row r="217">
          <cell r="E217" t="str">
            <v>M¸y c¾t uèn</v>
          </cell>
          <cell r="F217" t="str">
            <v>ca</v>
          </cell>
          <cell r="G217">
            <v>0.32</v>
          </cell>
          <cell r="H217">
            <v>3.6383999999999999</v>
          </cell>
          <cell r="I217">
            <v>39389</v>
          </cell>
          <cell r="J217">
            <v>12604.48</v>
          </cell>
        </row>
        <row r="218">
          <cell r="B218" t="str">
            <v>Cèt thÐp ®æ bª t«ng t¹i chæ</v>
          </cell>
          <cell r="I218" t="str">
            <v/>
          </cell>
          <cell r="J218" t="str">
            <v/>
          </cell>
        </row>
        <row r="219">
          <cell r="B219" t="str">
            <v>- Cèt thÐp d&lt;=18</v>
          </cell>
          <cell r="C219" t="str">
            <v>tÊn</v>
          </cell>
          <cell r="D219">
            <v>1.41</v>
          </cell>
          <cell r="I219" t="str">
            <v/>
          </cell>
          <cell r="J219">
            <v>102408.234</v>
          </cell>
        </row>
        <row r="220">
          <cell r="E220" t="str">
            <v>M¸y hµn 23kw</v>
          </cell>
          <cell r="F220" t="str">
            <v>ca</v>
          </cell>
          <cell r="G220">
            <v>1.133</v>
          </cell>
          <cell r="H220">
            <v>1.5975299999999999</v>
          </cell>
          <cell r="I220">
            <v>77338</v>
          </cell>
          <cell r="J220">
            <v>87623.953999999998</v>
          </cell>
        </row>
        <row r="221">
          <cell r="E221" t="str">
            <v>M¸y c¾t uèn</v>
          </cell>
          <cell r="F221" t="str">
            <v>ca</v>
          </cell>
          <cell r="G221">
            <v>0.32</v>
          </cell>
          <cell r="H221">
            <v>0.45119999999999999</v>
          </cell>
          <cell r="I221">
            <v>39389</v>
          </cell>
          <cell r="J221">
            <v>12604.48</v>
          </cell>
        </row>
        <row r="222">
          <cell r="E222" t="str">
            <v>VËn th¨ng 0,8T</v>
          </cell>
          <cell r="F222" t="str">
            <v>ca</v>
          </cell>
          <cell r="G222">
            <v>0.04</v>
          </cell>
          <cell r="H222">
            <v>5.6399999999999999E-2</v>
          </cell>
          <cell r="I222">
            <v>54495</v>
          </cell>
          <cell r="J222">
            <v>2179.8000000000002</v>
          </cell>
        </row>
        <row r="223">
          <cell r="B223" t="str">
            <v>VËn chuyÓn bèc dì c«ng BTCT ®­êng thñy 45km</v>
          </cell>
          <cell r="C223" t="str">
            <v>tÊn</v>
          </cell>
          <cell r="D223">
            <v>175</v>
          </cell>
          <cell r="I223" t="str">
            <v/>
          </cell>
          <cell r="J223">
            <v>2552.6</v>
          </cell>
        </row>
        <row r="224">
          <cell r="E224" t="str">
            <v>Sµ lan 400T</v>
          </cell>
          <cell r="F224" t="str">
            <v>ca</v>
          </cell>
          <cell r="G224">
            <v>1.7648575827825786E-3</v>
          </cell>
          <cell r="H224">
            <v>0.30885007698695127</v>
          </cell>
          <cell r="I224">
            <v>670875</v>
          </cell>
          <cell r="J224">
            <v>1183.9988308492625</v>
          </cell>
        </row>
        <row r="225">
          <cell r="E225" t="str">
            <v>Tµu kÐo 150cv</v>
          </cell>
          <cell r="F225" t="str">
            <v>ca</v>
          </cell>
          <cell r="G225">
            <v>1.7648575827825786E-3</v>
          </cell>
          <cell r="H225">
            <v>0.30885007698695127</v>
          </cell>
          <cell r="I225">
            <v>775474</v>
          </cell>
          <cell r="J225">
            <v>1368.6011691507374</v>
          </cell>
        </row>
        <row r="226">
          <cell r="B226" t="str">
            <v>L¾p ®Æt cèng hép 5-7 tÊn</v>
          </cell>
          <cell r="C226" t="str">
            <v>èng</v>
          </cell>
          <cell r="D226">
            <v>28</v>
          </cell>
          <cell r="I226" t="str">
            <v/>
          </cell>
          <cell r="J226">
            <v>108435.6</v>
          </cell>
        </row>
        <row r="227">
          <cell r="E227" t="str">
            <v>CÇn cÈu 16T</v>
          </cell>
          <cell r="F227" t="str">
            <v>ca</v>
          </cell>
          <cell r="G227">
            <v>0.14000000000000001</v>
          </cell>
          <cell r="H227">
            <v>3.9200000000000004</v>
          </cell>
          <cell r="I227">
            <v>774540</v>
          </cell>
          <cell r="J227">
            <v>108435.6</v>
          </cell>
        </row>
        <row r="228">
          <cell r="B228" t="str">
            <v>Bª t«ng èng cèng ®¸ 1x2 M200</v>
          </cell>
          <cell r="C228" t="str">
            <v>m3</v>
          </cell>
          <cell r="D228">
            <v>147</v>
          </cell>
          <cell r="I228" t="str">
            <v/>
          </cell>
          <cell r="J228">
            <v>10060.424000000001</v>
          </cell>
        </row>
        <row r="229">
          <cell r="E229" t="str">
            <v>M¸y trén 250 lÝt</v>
          </cell>
          <cell r="F229" t="str">
            <v>ca</v>
          </cell>
          <cell r="G229">
            <v>0.10450000000000001</v>
          </cell>
          <cell r="H229">
            <v>15.361500000000001</v>
          </cell>
          <cell r="I229">
            <v>96272</v>
          </cell>
          <cell r="J229">
            <v>10060.424000000001</v>
          </cell>
        </row>
        <row r="230">
          <cell r="B230" t="str">
            <v>Bª t«ng mèi nèi cèng ®¸ 1x2 M150</v>
          </cell>
          <cell r="C230" t="str">
            <v>m3</v>
          </cell>
          <cell r="D230">
            <v>19.04</v>
          </cell>
          <cell r="I230" t="str">
            <v/>
          </cell>
          <cell r="J230">
            <v>9145.84</v>
          </cell>
        </row>
        <row r="231">
          <cell r="E231" t="str">
            <v>M¸y trén 250 lÝt</v>
          </cell>
          <cell r="F231" t="str">
            <v>ca</v>
          </cell>
          <cell r="G231">
            <v>9.5000000000000001E-2</v>
          </cell>
          <cell r="H231">
            <v>1.8088</v>
          </cell>
          <cell r="I231">
            <v>96272</v>
          </cell>
          <cell r="J231">
            <v>9145.84</v>
          </cell>
        </row>
        <row r="232">
          <cell r="B232" t="str">
            <v>Bª t«ng s©n cèng ®¸ 1x2 M200</v>
          </cell>
          <cell r="C232" t="str">
            <v>m3</v>
          </cell>
          <cell r="D232">
            <v>8.34</v>
          </cell>
          <cell r="I232" t="str">
            <v/>
          </cell>
          <cell r="J232">
            <v>12479.423999999999</v>
          </cell>
        </row>
        <row r="233">
          <cell r="E233" t="str">
            <v>M¸y trén 250 lÝt</v>
          </cell>
          <cell r="F233" t="str">
            <v>ca</v>
          </cell>
          <cell r="G233">
            <v>9.5000000000000001E-2</v>
          </cell>
          <cell r="H233">
            <v>0.7923</v>
          </cell>
          <cell r="I233">
            <v>96272</v>
          </cell>
          <cell r="J233">
            <v>9145.84</v>
          </cell>
        </row>
        <row r="234">
          <cell r="E234" t="str">
            <v>M¸y ®Çm dïi 1,5kw</v>
          </cell>
          <cell r="F234" t="str">
            <v>ca</v>
          </cell>
          <cell r="G234">
            <v>8.8999999999999996E-2</v>
          </cell>
          <cell r="H234">
            <v>0.74225999999999992</v>
          </cell>
          <cell r="I234">
            <v>37456</v>
          </cell>
          <cell r="J234">
            <v>3333.5839999999998</v>
          </cell>
        </row>
        <row r="235">
          <cell r="B235" t="str">
            <v>Bª t«ng t­êng ®¸ 1x2 M250</v>
          </cell>
          <cell r="C235" t="str">
            <v>m3</v>
          </cell>
          <cell r="D235">
            <v>6.42</v>
          </cell>
          <cell r="I235" t="str">
            <v/>
          </cell>
          <cell r="J235">
            <v>21882.37</v>
          </cell>
        </row>
        <row r="236">
          <cell r="E236" t="str">
            <v>M¸y trén 250 lÝt</v>
          </cell>
          <cell r="F236" t="str">
            <v>ca</v>
          </cell>
          <cell r="G236">
            <v>9.5000000000000001E-2</v>
          </cell>
          <cell r="H236">
            <v>0.6099</v>
          </cell>
          <cell r="I236">
            <v>96272</v>
          </cell>
          <cell r="J236">
            <v>9145.84</v>
          </cell>
        </row>
        <row r="237">
          <cell r="E237" t="str">
            <v>M¸y ®Çm dïi 1,5kw</v>
          </cell>
          <cell r="F237" t="str">
            <v>ca</v>
          </cell>
          <cell r="G237">
            <v>0.18</v>
          </cell>
          <cell r="H237">
            <v>1.1556</v>
          </cell>
          <cell r="I237">
            <v>37456</v>
          </cell>
          <cell r="J237">
            <v>6742.08</v>
          </cell>
        </row>
        <row r="238">
          <cell r="E238" t="str">
            <v>VËn th¨ng 0,8T</v>
          </cell>
          <cell r="F238" t="str">
            <v>ca</v>
          </cell>
          <cell r="G238">
            <v>0.11</v>
          </cell>
          <cell r="H238">
            <v>0.70620000000000005</v>
          </cell>
          <cell r="I238">
            <v>54495</v>
          </cell>
          <cell r="J238">
            <v>5994.45</v>
          </cell>
        </row>
        <row r="239">
          <cell r="I239" t="str">
            <v/>
          </cell>
          <cell r="J239" t="str">
            <v/>
          </cell>
        </row>
        <row r="240">
          <cell r="B240" t="str">
            <v>phÇn ®­êng vµo cÇu</v>
          </cell>
          <cell r="J240" t="str">
            <v/>
          </cell>
        </row>
        <row r="241">
          <cell r="B241" t="str">
            <v>VËn chuyÓn tiÕp cù ly &lt;= 2km</v>
          </cell>
          <cell r="C241" t="str">
            <v>100m3</v>
          </cell>
          <cell r="D241">
            <v>99.265000000000001</v>
          </cell>
          <cell r="J241">
            <v>446171.04</v>
          </cell>
        </row>
        <row r="242">
          <cell r="E242" t="str">
            <v>¤ t« 5T</v>
          </cell>
          <cell r="F242" t="str">
            <v>ca</v>
          </cell>
          <cell r="G242">
            <v>1.44</v>
          </cell>
          <cell r="H242">
            <v>142.94159999999999</v>
          </cell>
          <cell r="I242">
            <v>309841</v>
          </cell>
          <cell r="J242">
            <v>446171.04</v>
          </cell>
        </row>
        <row r="243">
          <cell r="B243" t="str">
            <v>§¾p ®Êt tËn dông bÖ ph¶n ¸p + lÒ</v>
          </cell>
          <cell r="C243" t="str">
            <v>100m3</v>
          </cell>
          <cell r="D243">
            <v>88.811000000000007</v>
          </cell>
          <cell r="I243" t="str">
            <v/>
          </cell>
          <cell r="J243">
            <v>190096.20500000002</v>
          </cell>
        </row>
        <row r="244">
          <cell r="D244" t="str">
            <v/>
          </cell>
          <cell r="E244" t="str">
            <v>M¸y ®Çm 9T</v>
          </cell>
          <cell r="F244" t="str">
            <v>ca</v>
          </cell>
          <cell r="G244">
            <v>0.32300000000000001</v>
          </cell>
          <cell r="H244">
            <v>28.685953000000001</v>
          </cell>
          <cell r="I244">
            <v>252823</v>
          </cell>
          <cell r="J244">
            <v>81661.828999999998</v>
          </cell>
        </row>
        <row r="245">
          <cell r="E245" t="str">
            <v>M¸y ñi 110cv</v>
          </cell>
          <cell r="F245" t="str">
            <v>ca</v>
          </cell>
          <cell r="G245">
            <v>0.16200000000000001</v>
          </cell>
          <cell r="H245">
            <v>14.387382000000002</v>
          </cell>
          <cell r="I245">
            <v>669348</v>
          </cell>
          <cell r="J245">
            <v>108434.376</v>
          </cell>
        </row>
        <row r="246">
          <cell r="B246" t="str">
            <v>§¾p c¸t nÒn + lÒ, ®­êng t¹m, ®­êng c«ng vô</v>
          </cell>
          <cell r="C246" t="str">
            <v>100m3</v>
          </cell>
          <cell r="D246">
            <v>88.686999999999998</v>
          </cell>
          <cell r="I246" t="str">
            <v/>
          </cell>
          <cell r="J246">
            <v>309742.54625999997</v>
          </cell>
        </row>
        <row r="247">
          <cell r="E247" t="str">
            <v>M¸y ñi 110cv</v>
          </cell>
          <cell r="F247" t="str">
            <v>ca</v>
          </cell>
          <cell r="G247">
            <v>0.1326</v>
          </cell>
          <cell r="H247">
            <v>11.7598962</v>
          </cell>
          <cell r="I247">
            <v>669348</v>
          </cell>
          <cell r="J247">
            <v>88755.544800000003</v>
          </cell>
        </row>
        <row r="248">
          <cell r="E248" t="str">
            <v>M¸y san 110cv</v>
          </cell>
          <cell r="F248" t="str">
            <v>ca</v>
          </cell>
          <cell r="G248">
            <v>1.3259999999999999E-2</v>
          </cell>
          <cell r="H248">
            <v>1.17598962</v>
          </cell>
          <cell r="I248">
            <v>584271</v>
          </cell>
          <cell r="J248">
            <v>7747.4334599999993</v>
          </cell>
        </row>
        <row r="249">
          <cell r="E249" t="str">
            <v>Lu b¸nh lèp 25T</v>
          </cell>
          <cell r="F249" t="str">
            <v>ca</v>
          </cell>
          <cell r="G249">
            <v>0.30599999999999999</v>
          </cell>
          <cell r="H249">
            <v>27.138221999999999</v>
          </cell>
          <cell r="I249">
            <v>468160</v>
          </cell>
          <cell r="J249">
            <v>143256.95999999999</v>
          </cell>
        </row>
        <row r="250">
          <cell r="E250" t="str">
            <v>¤ t« t­íi n­íc 5m3</v>
          </cell>
          <cell r="F250" t="str">
            <v>ca</v>
          </cell>
          <cell r="G250">
            <v>0.20400000000000001</v>
          </cell>
          <cell r="H250">
            <v>18.092148000000002</v>
          </cell>
          <cell r="I250">
            <v>343052</v>
          </cell>
          <cell r="J250">
            <v>69982.608000000007</v>
          </cell>
        </row>
        <row r="251">
          <cell r="B251" t="str">
            <v>§¾p c¸t h¹t trung nÒn ®­êng</v>
          </cell>
          <cell r="C251" t="str">
            <v>100m3</v>
          </cell>
          <cell r="D251">
            <v>31.317</v>
          </cell>
          <cell r="I251" t="str">
            <v/>
          </cell>
          <cell r="J251">
            <v>309742.54625999997</v>
          </cell>
        </row>
        <row r="252">
          <cell r="E252" t="str">
            <v>M¸y ñi 110cv</v>
          </cell>
          <cell r="F252" t="str">
            <v>ca</v>
          </cell>
          <cell r="G252">
            <v>0.1326</v>
          </cell>
          <cell r="H252">
            <v>4.1526341999999996</v>
          </cell>
          <cell r="I252">
            <v>669348</v>
          </cell>
          <cell r="J252">
            <v>88755.544800000003</v>
          </cell>
        </row>
        <row r="253">
          <cell r="E253" t="str">
            <v>M¸y san 110cv</v>
          </cell>
          <cell r="F253" t="str">
            <v>ca</v>
          </cell>
          <cell r="G253">
            <v>1.3259999999999999E-2</v>
          </cell>
          <cell r="H253">
            <v>0.41526341999999999</v>
          </cell>
          <cell r="I253">
            <v>584271</v>
          </cell>
          <cell r="J253">
            <v>7747.4334599999993</v>
          </cell>
        </row>
        <row r="254">
          <cell r="E254" t="str">
            <v>Lu b¸nh lèp 25T</v>
          </cell>
          <cell r="F254" t="str">
            <v>ca</v>
          </cell>
          <cell r="G254">
            <v>0.30599999999999999</v>
          </cell>
          <cell r="H254">
            <v>9.5830020000000005</v>
          </cell>
          <cell r="I254">
            <v>468160</v>
          </cell>
          <cell r="J254">
            <v>143256.95999999999</v>
          </cell>
        </row>
        <row r="255">
          <cell r="E255" t="str">
            <v>¤ t« t­íi n­íc 5m3</v>
          </cell>
          <cell r="F255" t="str">
            <v>ca</v>
          </cell>
          <cell r="G255">
            <v>0.20400000000000001</v>
          </cell>
          <cell r="H255">
            <v>6.3886680000000009</v>
          </cell>
          <cell r="I255">
            <v>343052</v>
          </cell>
          <cell r="J255">
            <v>69982.608000000007</v>
          </cell>
        </row>
        <row r="256">
          <cell r="B256" t="str">
            <v>§¾p ®Êt cÊp phèi sái ®á</v>
          </cell>
          <cell r="C256" t="str">
            <v>100m3</v>
          </cell>
          <cell r="D256">
            <v>23.800999999999998</v>
          </cell>
          <cell r="I256" t="str">
            <v/>
          </cell>
          <cell r="J256">
            <v>392776.14096000005</v>
          </cell>
        </row>
        <row r="257">
          <cell r="E257" t="str">
            <v>M¸y ®Çm 25T</v>
          </cell>
          <cell r="F257" t="str">
            <v>ca</v>
          </cell>
          <cell r="G257">
            <v>0.47736000000000006</v>
          </cell>
          <cell r="H257">
            <v>11.361645360000001</v>
          </cell>
          <cell r="I257">
            <v>468160</v>
          </cell>
          <cell r="J257">
            <v>223480.85760000002</v>
          </cell>
        </row>
        <row r="258">
          <cell r="E258" t="str">
            <v>M¸y ñi 110cv</v>
          </cell>
          <cell r="F258" t="str">
            <v>ca</v>
          </cell>
          <cell r="G258">
            <v>0.23868000000000003</v>
          </cell>
          <cell r="H258">
            <v>5.6808226800000003</v>
          </cell>
          <cell r="I258">
            <v>669348</v>
          </cell>
          <cell r="J258">
            <v>159759.98064000002</v>
          </cell>
        </row>
        <row r="259">
          <cell r="E259" t="str">
            <v>M¸y san 110cv</v>
          </cell>
          <cell r="F259" t="str">
            <v>ca</v>
          </cell>
          <cell r="G259">
            <v>1.6320000000000001E-2</v>
          </cell>
          <cell r="H259">
            <v>0.38843232</v>
          </cell>
          <cell r="I259">
            <v>584271</v>
          </cell>
          <cell r="J259">
            <v>9535.3027200000015</v>
          </cell>
        </row>
        <row r="260">
          <cell r="B260" t="str">
            <v>Tr¶i c¸n ®¸ 0-4</v>
          </cell>
          <cell r="C260" t="str">
            <v>100m3</v>
          </cell>
          <cell r="D260">
            <v>16.117999999999999</v>
          </cell>
          <cell r="I260" t="str">
            <v/>
          </cell>
          <cell r="J260">
            <v>806508.96239999984</v>
          </cell>
        </row>
        <row r="261">
          <cell r="E261" t="str">
            <v>M¸y ñi 110cv</v>
          </cell>
          <cell r="F261" t="str">
            <v>ca</v>
          </cell>
          <cell r="G261">
            <v>0.42209999999999992</v>
          </cell>
          <cell r="H261">
            <v>6.8034077999999978</v>
          </cell>
          <cell r="I261">
            <v>669348</v>
          </cell>
          <cell r="J261">
            <v>282531.79079999996</v>
          </cell>
        </row>
        <row r="262">
          <cell r="E262" t="str">
            <v>M¸y san 110cv</v>
          </cell>
          <cell r="F262" t="str">
            <v>ca</v>
          </cell>
          <cell r="G262">
            <v>8.0399999999999999E-2</v>
          </cell>
          <cell r="H262">
            <v>1.2958871999999999</v>
          </cell>
          <cell r="I262">
            <v>584271</v>
          </cell>
          <cell r="J262">
            <v>46975.388399999996</v>
          </cell>
        </row>
        <row r="263">
          <cell r="E263" t="str">
            <v>M¸y lu rung 25T</v>
          </cell>
          <cell r="F263" t="str">
            <v>ca</v>
          </cell>
          <cell r="G263">
            <v>0.21104999999999996</v>
          </cell>
          <cell r="H263">
            <v>3.4017038999999989</v>
          </cell>
          <cell r="I263">
            <v>928648</v>
          </cell>
          <cell r="J263">
            <v>195991.16039999996</v>
          </cell>
        </row>
        <row r="264">
          <cell r="E264" t="str">
            <v>M¸y ®Çm b¸nh lèp 16T</v>
          </cell>
          <cell r="F264" t="str">
            <v>ca</v>
          </cell>
          <cell r="G264">
            <v>0.3417</v>
          </cell>
          <cell r="H264">
            <v>5.5075205999999994</v>
          </cell>
          <cell r="I264">
            <v>432053</v>
          </cell>
          <cell r="J264">
            <v>147632.51010000001</v>
          </cell>
        </row>
        <row r="265">
          <cell r="E265" t="str">
            <v>M¸y lu 10T</v>
          </cell>
          <cell r="F265" t="str">
            <v>ca</v>
          </cell>
          <cell r="G265">
            <v>0.21104999999999996</v>
          </cell>
          <cell r="H265">
            <v>3.4017038999999989</v>
          </cell>
          <cell r="I265">
            <v>288922</v>
          </cell>
          <cell r="J265">
            <v>60976.988099999988</v>
          </cell>
        </row>
        <row r="266">
          <cell r="E266" t="str">
            <v>¤ t« t­íi n­íc 5m3</v>
          </cell>
          <cell r="F266" t="str">
            <v>ca</v>
          </cell>
          <cell r="G266">
            <v>0.21104999999999996</v>
          </cell>
          <cell r="H266">
            <v>3.4017038999999989</v>
          </cell>
          <cell r="I266">
            <v>343052</v>
          </cell>
          <cell r="J266">
            <v>72401.124599999981</v>
          </cell>
        </row>
        <row r="267">
          <cell r="B267" t="str">
            <v>ThÊm nhËp nhùa 6kg/m2 dµy 15cm</v>
          </cell>
          <cell r="C267" t="str">
            <v>100m2</v>
          </cell>
          <cell r="D267">
            <v>40.591999999999999</v>
          </cell>
          <cell r="I267" t="str">
            <v/>
          </cell>
          <cell r="J267">
            <v>530928.30000000005</v>
          </cell>
        </row>
        <row r="268">
          <cell r="E268" t="str">
            <v>M¸y lu 8,5T</v>
          </cell>
          <cell r="F268" t="str">
            <v>ca</v>
          </cell>
          <cell r="G268">
            <v>2.1</v>
          </cell>
          <cell r="H268">
            <v>85.243200000000002</v>
          </cell>
          <cell r="I268">
            <v>252823</v>
          </cell>
          <cell r="J268">
            <v>530928.30000000005</v>
          </cell>
        </row>
        <row r="269">
          <cell r="B269" t="str">
            <v>§æ bª t«ng lãt ®¸ 4x6 M100</v>
          </cell>
          <cell r="C269" t="str">
            <v>m3</v>
          </cell>
          <cell r="D269">
            <v>183.983</v>
          </cell>
          <cell r="I269" t="str">
            <v/>
          </cell>
          <cell r="J269">
            <v>12040.565000000001</v>
          </cell>
        </row>
        <row r="270">
          <cell r="E270" t="str">
            <v>M¸y trén 250 lÝt</v>
          </cell>
          <cell r="F270" t="str">
            <v>ca</v>
          </cell>
          <cell r="G270">
            <v>9.5000000000000001E-2</v>
          </cell>
          <cell r="H270">
            <v>17.478384999999999</v>
          </cell>
          <cell r="I270">
            <v>96272</v>
          </cell>
          <cell r="J270">
            <v>9145.84</v>
          </cell>
        </row>
        <row r="271">
          <cell r="E271" t="str">
            <v>M¸y ®Çm bµn 1kw</v>
          </cell>
          <cell r="F271" t="str">
            <v>ca</v>
          </cell>
          <cell r="G271">
            <v>8.8999999999999996E-2</v>
          </cell>
          <cell r="H271">
            <v>16.374486999999998</v>
          </cell>
          <cell r="I271">
            <v>32525</v>
          </cell>
          <cell r="J271">
            <v>2894.7249999999999</v>
          </cell>
        </row>
        <row r="272">
          <cell r="B272" t="str">
            <v>VC cäc tiªu, cèng BTCT ®­êng bé 30km</v>
          </cell>
          <cell r="C272" t="str">
            <v>tÊn</v>
          </cell>
          <cell r="D272">
            <v>77.396000000000001</v>
          </cell>
          <cell r="I272" t="str">
            <v/>
          </cell>
          <cell r="J272">
            <v>45000</v>
          </cell>
        </row>
        <row r="273">
          <cell r="E273" t="str">
            <v>¤ t« 5T</v>
          </cell>
          <cell r="F273" t="str">
            <v>ca</v>
          </cell>
          <cell r="G273">
            <v>0.14523578222378575</v>
          </cell>
          <cell r="H273">
            <v>11.240668600992121</v>
          </cell>
          <cell r="I273">
            <v>309841</v>
          </cell>
          <cell r="J273">
            <v>45000</v>
          </cell>
        </row>
        <row r="274">
          <cell r="B274" t="str">
            <v>hÖ thèng chiÕu s¸ng</v>
          </cell>
          <cell r="I274" t="str">
            <v/>
          </cell>
          <cell r="J274" t="str">
            <v/>
          </cell>
        </row>
        <row r="275">
          <cell r="B275" t="str">
            <v>Cung cÊp d¾p dùng trô ®Ìn s¾t m¹ kÏm, d¹ng h×nh c«n kiÓu b¸t qu¸i dµi 9m</v>
          </cell>
          <cell r="C275" t="str">
            <v>trô</v>
          </cell>
          <cell r="D275">
            <v>25</v>
          </cell>
          <cell r="I275" t="str">
            <v/>
          </cell>
          <cell r="J275">
            <v>20764.8</v>
          </cell>
        </row>
        <row r="276">
          <cell r="E276" t="str">
            <v>Xe thang</v>
          </cell>
          <cell r="F276" t="str">
            <v>ca</v>
          </cell>
          <cell r="G276">
            <v>0.16</v>
          </cell>
          <cell r="H276">
            <v>4</v>
          </cell>
          <cell r="I276">
            <v>129780</v>
          </cell>
          <cell r="J276">
            <v>20764.8</v>
          </cell>
        </row>
        <row r="277">
          <cell r="B277" t="str">
            <v>§µo hè mãng ch©n cét trô - 14t(0.6m*0.6m* s©u 1.35m)</v>
          </cell>
          <cell r="C277" t="str">
            <v>100m3</v>
          </cell>
          <cell r="D277">
            <v>6.8000000000000005E-2</v>
          </cell>
          <cell r="I277" t="str">
            <v/>
          </cell>
          <cell r="J277">
            <v>140444</v>
          </cell>
        </row>
        <row r="278">
          <cell r="E278" t="str">
            <v>M¸y ®µo 0,8m3</v>
          </cell>
          <cell r="F278" t="str">
            <v>ca</v>
          </cell>
          <cell r="G278">
            <v>0.19897173474780017</v>
          </cell>
          <cell r="H278">
            <v>1.3530077962850412E-2</v>
          </cell>
          <cell r="I278">
            <v>705849</v>
          </cell>
          <cell r="J278">
            <v>140444</v>
          </cell>
        </row>
        <row r="279">
          <cell r="B279" t="str">
            <v>§æ bª t«ng ®¸ 4x6 M100 mãng trô - 14t(0.6m*0.6m*s©u 0.1m)</v>
          </cell>
          <cell r="C279" t="str">
            <v>m3</v>
          </cell>
          <cell r="D279">
            <v>0.504</v>
          </cell>
          <cell r="I279" t="str">
            <v/>
          </cell>
          <cell r="J279">
            <v>12040.565000000001</v>
          </cell>
        </row>
        <row r="280">
          <cell r="E280" t="str">
            <v>M¸y trén 250 lÝt</v>
          </cell>
          <cell r="F280" t="str">
            <v>ca</v>
          </cell>
          <cell r="G280">
            <v>9.5000000000000001E-2</v>
          </cell>
          <cell r="H280">
            <v>4.7879999999999999E-2</v>
          </cell>
          <cell r="I280">
            <v>96272</v>
          </cell>
          <cell r="J280">
            <v>9145.84</v>
          </cell>
        </row>
        <row r="281">
          <cell r="E281" t="str">
            <v>M¸y ®Çm bµn 1kw</v>
          </cell>
          <cell r="F281" t="str">
            <v>ca</v>
          </cell>
          <cell r="G281">
            <v>8.8999999999999996E-2</v>
          </cell>
          <cell r="H281">
            <v>4.4856E-2</v>
          </cell>
          <cell r="I281">
            <v>32525</v>
          </cell>
          <cell r="J281">
            <v>2894.7249999999999</v>
          </cell>
        </row>
        <row r="282">
          <cell r="B282" t="str">
            <v>Gia c«ng cung cÊp s¾t trßn F10 (®ai bao cèt thÐp mãng trô) = 72m</v>
          </cell>
          <cell r="C282" t="str">
            <v>tÊn</v>
          </cell>
          <cell r="D282">
            <v>4.4999999999999998E-2</v>
          </cell>
          <cell r="I282" t="str">
            <v/>
          </cell>
          <cell r="J282">
            <v>108860.40000000001</v>
          </cell>
        </row>
        <row r="283">
          <cell r="E283" t="str">
            <v>M¸y c¾t uèn</v>
          </cell>
          <cell r="F283" t="str">
            <v>ca</v>
          </cell>
          <cell r="G283">
            <v>0.4</v>
          </cell>
          <cell r="H283">
            <v>1.7999999999999999E-2</v>
          </cell>
          <cell r="I283">
            <v>39789</v>
          </cell>
          <cell r="J283">
            <v>15915.6</v>
          </cell>
        </row>
        <row r="284">
          <cell r="E284" t="str">
            <v>CÇn cÈu 16T</v>
          </cell>
          <cell r="F284" t="str">
            <v>ca</v>
          </cell>
          <cell r="G284">
            <v>0.12</v>
          </cell>
          <cell r="H284">
            <v>5.3999999999999994E-3</v>
          </cell>
          <cell r="I284">
            <v>774540</v>
          </cell>
          <cell r="J284">
            <v>92944.8</v>
          </cell>
        </row>
        <row r="285">
          <cell r="B285" t="str">
            <v>Gia c«ng cung cÊp bu l«ng thÐp m¹ kÏm F24*300</v>
          </cell>
          <cell r="C285" t="str">
            <v>tÊn</v>
          </cell>
          <cell r="D285">
            <v>0.316</v>
          </cell>
          <cell r="I285" t="str">
            <v/>
          </cell>
          <cell r="J285">
            <v>202124.18</v>
          </cell>
        </row>
        <row r="286">
          <cell r="E286" t="str">
            <v>M¸y hµn 23kw</v>
          </cell>
          <cell r="F286" t="str">
            <v>ca</v>
          </cell>
          <cell r="G286">
            <v>1.73</v>
          </cell>
          <cell r="H286">
            <v>0.54668000000000005</v>
          </cell>
          <cell r="I286">
            <v>77338</v>
          </cell>
          <cell r="J286">
            <v>133794.74</v>
          </cell>
        </row>
        <row r="287">
          <cell r="E287" t="str">
            <v>M¸y c¾t uèn</v>
          </cell>
          <cell r="F287" t="str">
            <v>ca</v>
          </cell>
          <cell r="G287">
            <v>0.16</v>
          </cell>
          <cell r="H287">
            <v>5.0560000000000001E-2</v>
          </cell>
          <cell r="I287">
            <v>39789</v>
          </cell>
          <cell r="J287">
            <v>6366.24</v>
          </cell>
        </row>
        <row r="288">
          <cell r="E288" t="str">
            <v>CÇn cÈu 16T</v>
          </cell>
          <cell r="F288" t="str">
            <v>ca</v>
          </cell>
          <cell r="G288">
            <v>0.08</v>
          </cell>
          <cell r="H288">
            <v>2.528E-2</v>
          </cell>
          <cell r="I288">
            <v>774540</v>
          </cell>
          <cell r="J288">
            <v>61963.200000000004</v>
          </cell>
        </row>
        <row r="289">
          <cell r="B289" t="str">
            <v>§æ bª t«ng ®¸ 1x2 M200 mãng trô</v>
          </cell>
          <cell r="C289" t="str">
            <v>m3</v>
          </cell>
          <cell r="D289">
            <v>6.681</v>
          </cell>
          <cell r="I289" t="str">
            <v/>
          </cell>
          <cell r="J289">
            <v>12479.423999999999</v>
          </cell>
        </row>
        <row r="290">
          <cell r="E290" t="str">
            <v>M¸y trén 250 lÝt</v>
          </cell>
          <cell r="F290" t="str">
            <v>ca</v>
          </cell>
          <cell r="G290">
            <v>9.5000000000000001E-2</v>
          </cell>
          <cell r="H290">
            <v>0.63469500000000001</v>
          </cell>
          <cell r="I290">
            <v>96272</v>
          </cell>
          <cell r="J290">
            <v>9145.84</v>
          </cell>
        </row>
        <row r="291">
          <cell r="E291" t="str">
            <v>M¸y ®Çm dïi 1,5kw</v>
          </cell>
          <cell r="F291" t="str">
            <v>ca</v>
          </cell>
          <cell r="G291">
            <v>8.8999999999999996E-2</v>
          </cell>
          <cell r="H291">
            <v>0.59460899999999994</v>
          </cell>
          <cell r="I291">
            <v>37456</v>
          </cell>
          <cell r="J291">
            <v>3333.5839999999998</v>
          </cell>
        </row>
        <row r="292">
          <cell r="B292" t="str">
            <v>Tr¸t v÷a XM M75 dµy 1cm chung quanh ®Õ mäng trô</v>
          </cell>
          <cell r="C292" t="str">
            <v>m2</v>
          </cell>
          <cell r="D292">
            <v>4.28</v>
          </cell>
          <cell r="I292" t="str">
            <v/>
          </cell>
          <cell r="J292">
            <v>190.37700000000001</v>
          </cell>
        </row>
        <row r="293">
          <cell r="E293" t="str">
            <v>M¸y trén 80 lÝt</v>
          </cell>
          <cell r="F293" t="str">
            <v>ca</v>
          </cell>
          <cell r="G293">
            <v>3.0000000000000001E-3</v>
          </cell>
          <cell r="H293">
            <v>1.2840000000000001E-2</v>
          </cell>
          <cell r="I293">
            <v>45294</v>
          </cell>
          <cell r="J293">
            <v>135.88200000000001</v>
          </cell>
        </row>
        <row r="294">
          <cell r="E294" t="str">
            <v>VËn th¨ng 0,8T</v>
          </cell>
          <cell r="F294" t="str">
            <v>ca</v>
          </cell>
          <cell r="G294">
            <v>1E-3</v>
          </cell>
          <cell r="H294">
            <v>4.28E-3</v>
          </cell>
          <cell r="I294">
            <v>54495</v>
          </cell>
          <cell r="J294">
            <v>54.495000000000005</v>
          </cell>
        </row>
        <row r="295">
          <cell r="B295" t="str">
            <v>L¸ng v÷a XM M75 dµy 2cm trªn mÆt mãng trô</v>
          </cell>
          <cell r="C295" t="str">
            <v>m2</v>
          </cell>
          <cell r="D295">
            <v>2.21</v>
          </cell>
          <cell r="I295" t="str">
            <v/>
          </cell>
          <cell r="J295">
            <v>190.37700000000001</v>
          </cell>
        </row>
        <row r="296">
          <cell r="E296" t="str">
            <v>M¸y trén 80 lÝt</v>
          </cell>
          <cell r="F296" t="str">
            <v>ca</v>
          </cell>
          <cell r="G296">
            <v>3.0000000000000001E-3</v>
          </cell>
          <cell r="H296">
            <v>6.6299999999999996E-3</v>
          </cell>
          <cell r="I296">
            <v>45294</v>
          </cell>
          <cell r="J296">
            <v>135.88200000000001</v>
          </cell>
        </row>
        <row r="297">
          <cell r="E297" t="str">
            <v>VËn th¨ng 0,8T</v>
          </cell>
          <cell r="F297" t="str">
            <v>ca</v>
          </cell>
          <cell r="G297">
            <v>1E-3</v>
          </cell>
          <cell r="H297">
            <v>2.2100000000000002E-3</v>
          </cell>
          <cell r="I297">
            <v>54495</v>
          </cell>
          <cell r="J297">
            <v>54.495000000000005</v>
          </cell>
        </row>
        <row r="298">
          <cell r="B298" t="str">
            <v>Trô trªn cÇu</v>
          </cell>
          <cell r="I298" t="str">
            <v/>
          </cell>
          <cell r="J298" t="str">
            <v/>
          </cell>
        </row>
        <row r="299">
          <cell r="B299" t="str">
            <v>Gia c«ng cung cÊp s¾t trßn F10 (®ai bao cèt thÐp mãng trô) = 28.6m</v>
          </cell>
          <cell r="C299" t="str">
            <v>tÊn</v>
          </cell>
          <cell r="D299">
            <v>1.7500000000000002E-2</v>
          </cell>
          <cell r="I299" t="str">
            <v/>
          </cell>
          <cell r="J299">
            <v>108860.40000000001</v>
          </cell>
        </row>
        <row r="300">
          <cell r="E300" t="str">
            <v>M¸y c¾t uèn</v>
          </cell>
          <cell r="F300" t="str">
            <v>ca</v>
          </cell>
          <cell r="G300">
            <v>0.4</v>
          </cell>
          <cell r="H300">
            <v>7.000000000000001E-3</v>
          </cell>
          <cell r="I300">
            <v>39789</v>
          </cell>
          <cell r="J300">
            <v>15915.6</v>
          </cell>
        </row>
        <row r="301">
          <cell r="E301" t="str">
            <v>CÇn cÈu 16T</v>
          </cell>
          <cell r="F301" t="str">
            <v>ca</v>
          </cell>
          <cell r="G301">
            <v>0.12</v>
          </cell>
          <cell r="H301">
            <v>2.1000000000000003E-3</v>
          </cell>
          <cell r="I301">
            <v>774540</v>
          </cell>
          <cell r="J301">
            <v>92944.8</v>
          </cell>
        </row>
        <row r="302">
          <cell r="B302" t="str">
            <v>Gia c«ng cung cÊp bu l«ng thÐp m¹ kÏm F24*700</v>
          </cell>
          <cell r="C302" t="str">
            <v>tÊn</v>
          </cell>
          <cell r="D302">
            <v>0.1086</v>
          </cell>
          <cell r="I302" t="str">
            <v/>
          </cell>
          <cell r="J302">
            <v>202124.18</v>
          </cell>
        </row>
        <row r="303">
          <cell r="E303" t="str">
            <v>M¸y hµn 23kw</v>
          </cell>
          <cell r="F303" t="str">
            <v>ca</v>
          </cell>
          <cell r="G303">
            <v>1.73</v>
          </cell>
          <cell r="H303">
            <v>0.18787799999999999</v>
          </cell>
          <cell r="I303">
            <v>77338</v>
          </cell>
          <cell r="J303">
            <v>133794.74</v>
          </cell>
        </row>
        <row r="304">
          <cell r="E304" t="str">
            <v>M¸y c¾t uèn</v>
          </cell>
          <cell r="F304" t="str">
            <v>ca</v>
          </cell>
          <cell r="G304">
            <v>0.16</v>
          </cell>
          <cell r="H304">
            <v>1.7375999999999999E-2</v>
          </cell>
          <cell r="I304">
            <v>39789</v>
          </cell>
          <cell r="J304">
            <v>6366.24</v>
          </cell>
        </row>
        <row r="305">
          <cell r="E305" t="str">
            <v>CÇn cÈu 16T</v>
          </cell>
          <cell r="F305" t="str">
            <v>ca</v>
          </cell>
          <cell r="G305">
            <v>0.08</v>
          </cell>
          <cell r="H305">
            <v>8.6879999999999995E-3</v>
          </cell>
          <cell r="I305">
            <v>774540</v>
          </cell>
          <cell r="J305">
            <v>61963.200000000004</v>
          </cell>
        </row>
        <row r="306">
          <cell r="B306" t="str">
            <v>§æ bª t«ng ®¸ 1x2 M200 ®Õ trô</v>
          </cell>
          <cell r="C306" t="str">
            <v>m3</v>
          </cell>
          <cell r="D306">
            <v>0.33400000000000002</v>
          </cell>
          <cell r="I306" t="str">
            <v/>
          </cell>
          <cell r="J306">
            <v>12479.423999999999</v>
          </cell>
        </row>
        <row r="307">
          <cell r="E307" t="str">
            <v>M¸y trén 250 lÝt</v>
          </cell>
          <cell r="F307" t="str">
            <v>ca</v>
          </cell>
          <cell r="G307">
            <v>9.5000000000000001E-2</v>
          </cell>
          <cell r="H307">
            <v>3.1730000000000001E-2</v>
          </cell>
          <cell r="I307">
            <v>96272</v>
          </cell>
          <cell r="J307">
            <v>9145.84</v>
          </cell>
        </row>
        <row r="308">
          <cell r="E308" t="str">
            <v>M¸y ®Çm dïi 1,5kw</v>
          </cell>
          <cell r="F308" t="str">
            <v>ca</v>
          </cell>
          <cell r="G308">
            <v>8.8999999999999996E-2</v>
          </cell>
          <cell r="H308">
            <v>2.9725999999999999E-2</v>
          </cell>
          <cell r="I308">
            <v>37456</v>
          </cell>
          <cell r="J308">
            <v>3333.5839999999998</v>
          </cell>
        </row>
        <row r="309">
          <cell r="B309" t="str">
            <v>Tr¸t v÷a XM M75 dµy 1cm chung quanh ®Õ mäng trô</v>
          </cell>
          <cell r="C309" t="str">
            <v>m2</v>
          </cell>
          <cell r="D309">
            <v>2.97</v>
          </cell>
          <cell r="I309" t="str">
            <v/>
          </cell>
          <cell r="J309">
            <v>190.37700000000001</v>
          </cell>
        </row>
        <row r="310">
          <cell r="E310" t="str">
            <v>M¸y trén 80 lÝt</v>
          </cell>
          <cell r="F310" t="str">
            <v>ca</v>
          </cell>
          <cell r="G310">
            <v>3.0000000000000001E-3</v>
          </cell>
          <cell r="H310">
            <v>8.9100000000000013E-3</v>
          </cell>
          <cell r="I310">
            <v>45294</v>
          </cell>
          <cell r="J310">
            <v>135.88200000000001</v>
          </cell>
        </row>
        <row r="311">
          <cell r="E311" t="str">
            <v>VËn th¨ng 0,8T</v>
          </cell>
          <cell r="F311" t="str">
            <v>ca</v>
          </cell>
          <cell r="G311">
            <v>1E-3</v>
          </cell>
          <cell r="H311">
            <v>2.9700000000000004E-3</v>
          </cell>
          <cell r="I311">
            <v>54495</v>
          </cell>
          <cell r="J311">
            <v>54.495000000000005</v>
          </cell>
        </row>
        <row r="312">
          <cell r="B312" t="str">
            <v>Gia c«ng cung cÊp l¾p ®Æt cÇn ®Ìn èng STK F60 3m/cÇn</v>
          </cell>
          <cell r="C312" t="str">
            <v>cÇn</v>
          </cell>
          <cell r="D312">
            <v>25</v>
          </cell>
          <cell r="I312" t="str">
            <v/>
          </cell>
          <cell r="J312">
            <v>23360.399999999998</v>
          </cell>
        </row>
        <row r="313">
          <cell r="E313" t="str">
            <v>Xe thang</v>
          </cell>
          <cell r="F313" t="str">
            <v>ca</v>
          </cell>
          <cell r="G313">
            <v>0.18</v>
          </cell>
          <cell r="H313">
            <v>4.5</v>
          </cell>
          <cell r="I313">
            <v>129780</v>
          </cell>
          <cell r="J313">
            <v>23360.399999999998</v>
          </cell>
        </row>
        <row r="314">
          <cell r="B314" t="str">
            <v>Gia c«ng cung cÊp s¾t trßn F10 (hµn chÌn ®Êt ®Ìn)</v>
          </cell>
          <cell r="C314" t="str">
            <v>tÊn</v>
          </cell>
          <cell r="D314">
            <v>3.78E-2</v>
          </cell>
          <cell r="I314" t="str">
            <v/>
          </cell>
          <cell r="J314">
            <v>108860.40000000001</v>
          </cell>
        </row>
        <row r="315">
          <cell r="E315" t="str">
            <v>M¸y c¾t uèn</v>
          </cell>
          <cell r="F315" t="str">
            <v>ca</v>
          </cell>
          <cell r="G315">
            <v>0.4</v>
          </cell>
          <cell r="H315">
            <v>1.5120000000000001E-2</v>
          </cell>
          <cell r="I315">
            <v>39789</v>
          </cell>
          <cell r="J315">
            <v>15915.6</v>
          </cell>
        </row>
        <row r="316">
          <cell r="E316" t="str">
            <v>CÇn cÈu 16T</v>
          </cell>
          <cell r="F316" t="str">
            <v>ca</v>
          </cell>
          <cell r="G316">
            <v>0.12</v>
          </cell>
          <cell r="H316">
            <v>4.5360000000000001E-3</v>
          </cell>
          <cell r="I316">
            <v>774540</v>
          </cell>
          <cell r="J316">
            <v>92944.8</v>
          </cell>
        </row>
        <row r="317">
          <cell r="B317" t="str">
            <v>§æ líp ®an bª t«ng M150 ®¸ 1x2 b¶o vÖ c¸p trªn vØa hÌ</v>
          </cell>
          <cell r="C317" t="str">
            <v>m3</v>
          </cell>
          <cell r="D317">
            <v>13.446</v>
          </cell>
          <cell r="I317" t="str">
            <v/>
          </cell>
          <cell r="J317">
            <v>9145.84</v>
          </cell>
        </row>
        <row r="318">
          <cell r="E318" t="str">
            <v>M¸y trén 250 lÝt</v>
          </cell>
          <cell r="F318" t="str">
            <v>ca</v>
          </cell>
          <cell r="G318">
            <v>9.5000000000000001E-2</v>
          </cell>
          <cell r="H318">
            <v>1.2773699999999999</v>
          </cell>
          <cell r="I318">
            <v>96272</v>
          </cell>
          <cell r="J318">
            <v>9145.84</v>
          </cell>
        </row>
        <row r="319">
          <cell r="B319" t="str">
            <v>2 ruét *2.5mm2</v>
          </cell>
          <cell r="C319" t="str">
            <v>100m</v>
          </cell>
          <cell r="D319">
            <v>3</v>
          </cell>
          <cell r="I319" t="str">
            <v/>
          </cell>
          <cell r="J319">
            <v>129780</v>
          </cell>
        </row>
        <row r="320">
          <cell r="E320" t="str">
            <v>Xe thang</v>
          </cell>
          <cell r="F320" t="str">
            <v>ca</v>
          </cell>
          <cell r="G320">
            <v>1</v>
          </cell>
          <cell r="H320">
            <v>3</v>
          </cell>
          <cell r="I320">
            <v>129780</v>
          </cell>
          <cell r="J320">
            <v>129780</v>
          </cell>
        </row>
        <row r="321">
          <cell r="B321" t="str">
            <v>§Ìn cao ¸p Sodium 250W (trän bé míi)</v>
          </cell>
          <cell r="C321" t="str">
            <v>bé</v>
          </cell>
          <cell r="D321">
            <v>25</v>
          </cell>
          <cell r="I321" t="str">
            <v/>
          </cell>
          <cell r="J321">
            <v>3874.0499999999997</v>
          </cell>
        </row>
        <row r="322">
          <cell r="E322" t="str">
            <v>Xe n©ng 0,5T</v>
          </cell>
          <cell r="F322" t="str">
            <v>ca</v>
          </cell>
          <cell r="G322">
            <v>0.15</v>
          </cell>
          <cell r="H322">
            <v>3.75</v>
          </cell>
          <cell r="I322">
            <v>25827</v>
          </cell>
          <cell r="J322">
            <v>3874.0499999999997</v>
          </cell>
        </row>
        <row r="323">
          <cell r="B323" t="str">
            <v>D©y ®ßng mÒm bäc PVC F12/10</v>
          </cell>
          <cell r="C323" t="str">
            <v>40m</v>
          </cell>
          <cell r="D323">
            <v>0.5</v>
          </cell>
          <cell r="I323" t="str">
            <v/>
          </cell>
          <cell r="J323">
            <v>22062.600000000002</v>
          </cell>
        </row>
        <row r="324">
          <cell r="E324" t="str">
            <v>Xe thang</v>
          </cell>
          <cell r="F324" t="str">
            <v>ca</v>
          </cell>
          <cell r="G324">
            <v>0.17</v>
          </cell>
          <cell r="H324">
            <v>8.5000000000000006E-2</v>
          </cell>
          <cell r="I324">
            <v>129780</v>
          </cell>
          <cell r="J324">
            <v>22062.600000000002</v>
          </cell>
        </row>
        <row r="325">
          <cell r="B325" t="str">
            <v>Gia c«ng cung cÊp s¾t dÑp</v>
          </cell>
          <cell r="C325" t="str">
            <v>tÊn</v>
          </cell>
          <cell r="D325">
            <v>0.2296</v>
          </cell>
          <cell r="I325" t="str">
            <v/>
          </cell>
          <cell r="J325">
            <v>425359</v>
          </cell>
        </row>
        <row r="326">
          <cell r="E326" t="str">
            <v>M¸y hµn 23kw</v>
          </cell>
          <cell r="F326" t="str">
            <v>ca</v>
          </cell>
          <cell r="G326">
            <v>5.5</v>
          </cell>
          <cell r="H326">
            <v>1.2627999999999999</v>
          </cell>
          <cell r="I326">
            <v>77338</v>
          </cell>
          <cell r="J326">
            <v>425359</v>
          </cell>
        </row>
        <row r="327">
          <cell r="B327" t="str">
            <v>Xóc ®Êt d­, vËn chuyÓn ®æ ®i t¹i bµi r¸c (Gß C¸t) CL 10km « t« 5T</v>
          </cell>
          <cell r="C327" t="str">
            <v>100m3</v>
          </cell>
          <cell r="D327">
            <v>2</v>
          </cell>
          <cell r="I327" t="str">
            <v/>
          </cell>
          <cell r="J327">
            <v>148723.68</v>
          </cell>
        </row>
        <row r="328">
          <cell r="E328" t="str">
            <v>¤ t« 5T</v>
          </cell>
          <cell r="F328" t="str">
            <v>ca</v>
          </cell>
          <cell r="G328">
            <v>0.48</v>
          </cell>
          <cell r="H328">
            <v>0.96</v>
          </cell>
          <cell r="I328">
            <v>309841</v>
          </cell>
          <cell r="J328">
            <v>148723.68</v>
          </cell>
        </row>
        <row r="330">
          <cell r="D330" t="str">
            <v/>
          </cell>
        </row>
      </sheetData>
      <sheetData sheetId="7"/>
      <sheetData sheetId="8"/>
      <sheetData sheetId="9"/>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da"/>
      <sheetName val="vc"/>
      <sheetName val="tra_vat_lieu"/>
      <sheetName val="PTDG_duong"/>
      <sheetName val="DTCT-TB"/>
      <sheetName val="GTXL"/>
      <sheetName val="TH"/>
      <sheetName val="Tra_bang"/>
      <sheetName val="KSTK"/>
      <sheetName val="ChitietKS"/>
      <sheetName val="PTDG cau"/>
      <sheetName val="dtct cau"/>
      <sheetName val="TH cau trung"/>
      <sheetName val="th1"/>
      <sheetName val="denbu"/>
      <sheetName val="TB"/>
      <sheetName val="KSTK-BVTC"/>
      <sheetName val="KSTK-BVTC (2)"/>
      <sheetName val="trabang2"/>
      <sheetName val="VCTbi"/>
      <sheetName val="VC-DC-DH"/>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ESTI_"/>
      <sheetName val="DI_ESTI"/>
      <sheetName val="dieuchinh"/>
      <sheetName val="TDTKP"/>
      <sheetName val="DK-KH"/>
      <sheetName val="DG3285"/>
      <sheetName val="IBASE"/>
      <sheetName val="TMDC_CDKT"/>
      <sheetName val="TMDC_KQKD"/>
      <sheetName val="CT01"/>
      <sheetName val="dtct cong"/>
      <sheetName val="tra-vat-lieu"/>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THVL"/>
      <sheetName val="ptdg"/>
      <sheetName val="TH"/>
      <sheetName val="303+303"/>
      <sheetName val="306+494"/>
      <sheetName val="308+512"/>
      <sheetName val="THTB"/>
      <sheetName val="tra bang"/>
      <sheetName val="VC-May"/>
      <sheetName val="DT - AD"/>
      <sheetName val="DG - AD"/>
      <sheetName val="TH Dien-Nuoc"/>
      <sheetName val="DGCT"/>
      <sheetName val="TH -Dien nang"/>
      <sheetName val="Dien nang"/>
    </sheetNames>
    <sheetDataSet>
      <sheetData sheetId="0"/>
      <sheetData sheetId="1"/>
      <sheetData sheetId="2"/>
      <sheetData sheetId="3"/>
      <sheetData sheetId="4"/>
      <sheetData sheetId="5" refreshError="1">
        <row r="9">
          <cell r="A9">
            <v>66</v>
          </cell>
        </row>
        <row r="10">
          <cell r="A10">
            <v>67</v>
          </cell>
        </row>
        <row r="11">
          <cell r="A11">
            <v>68</v>
          </cell>
        </row>
        <row r="12">
          <cell r="A12">
            <v>69</v>
          </cell>
        </row>
        <row r="13">
          <cell r="A13">
            <v>71</v>
          </cell>
        </row>
        <row r="14">
          <cell r="A14">
            <v>72</v>
          </cell>
        </row>
        <row r="15">
          <cell r="A15">
            <v>73</v>
          </cell>
        </row>
        <row r="16">
          <cell r="A16">
            <v>93</v>
          </cell>
        </row>
        <row r="17">
          <cell r="A17">
            <v>99</v>
          </cell>
        </row>
        <row r="18">
          <cell r="A18">
            <v>100</v>
          </cell>
        </row>
        <row r="19">
          <cell r="A19">
            <v>101</v>
          </cell>
        </row>
        <row r="20">
          <cell r="A20">
            <v>79</v>
          </cell>
        </row>
        <row r="21">
          <cell r="A21">
            <v>81</v>
          </cell>
        </row>
        <row r="22">
          <cell r="A22">
            <v>82</v>
          </cell>
        </row>
        <row r="23">
          <cell r="A23">
            <v>101</v>
          </cell>
        </row>
        <row r="24">
          <cell r="A24">
            <v>70</v>
          </cell>
        </row>
        <row r="25">
          <cell r="A25">
            <v>117</v>
          </cell>
        </row>
        <row r="26">
          <cell r="A26">
            <v>108</v>
          </cell>
        </row>
        <row r="27">
          <cell r="A27">
            <v>109</v>
          </cell>
        </row>
        <row r="28">
          <cell r="A28">
            <v>110</v>
          </cell>
        </row>
        <row r="29">
          <cell r="A29">
            <v>106</v>
          </cell>
        </row>
        <row r="31">
          <cell r="A31">
            <v>77</v>
          </cell>
        </row>
        <row r="32">
          <cell r="A32">
            <v>78</v>
          </cell>
        </row>
        <row r="33">
          <cell r="A33">
            <v>89</v>
          </cell>
        </row>
        <row r="34">
          <cell r="A34">
            <v>90</v>
          </cell>
        </row>
        <row r="35">
          <cell r="A35">
            <v>91</v>
          </cell>
        </row>
        <row r="37">
          <cell r="A37">
            <v>92</v>
          </cell>
        </row>
        <row r="38">
          <cell r="A38">
            <v>96</v>
          </cell>
        </row>
        <row r="39">
          <cell r="A39">
            <v>95</v>
          </cell>
        </row>
        <row r="40">
          <cell r="A40">
            <v>94</v>
          </cell>
        </row>
        <row r="41">
          <cell r="A41">
            <v>132</v>
          </cell>
        </row>
        <row r="42">
          <cell r="A42">
            <v>97</v>
          </cell>
        </row>
        <row r="43">
          <cell r="A43">
            <v>128</v>
          </cell>
        </row>
        <row r="45">
          <cell r="A45">
            <v>61</v>
          </cell>
        </row>
        <row r="46">
          <cell r="A46">
            <v>62</v>
          </cell>
        </row>
        <row r="47">
          <cell r="A47">
            <v>63</v>
          </cell>
        </row>
        <row r="48">
          <cell r="A48">
            <v>25</v>
          </cell>
        </row>
        <row r="49">
          <cell r="A49">
            <v>22</v>
          </cell>
        </row>
        <row r="52">
          <cell r="A52">
            <v>59</v>
          </cell>
        </row>
        <row r="53">
          <cell r="A53">
            <v>51</v>
          </cell>
        </row>
        <row r="54">
          <cell r="A54">
            <v>54</v>
          </cell>
        </row>
        <row r="55">
          <cell r="A55">
            <v>53</v>
          </cell>
        </row>
        <row r="56">
          <cell r="A56">
            <v>52</v>
          </cell>
        </row>
        <row r="57">
          <cell r="A57">
            <v>128</v>
          </cell>
        </row>
        <row r="58">
          <cell r="A58">
            <v>130</v>
          </cell>
        </row>
        <row r="59">
          <cell r="A59">
            <v>131</v>
          </cell>
        </row>
        <row r="60">
          <cell r="A60">
            <v>129</v>
          </cell>
        </row>
        <row r="61">
          <cell r="A61">
            <v>12</v>
          </cell>
        </row>
        <row r="62">
          <cell r="A62">
            <v>18</v>
          </cell>
        </row>
        <row r="63">
          <cell r="A63">
            <v>17</v>
          </cell>
        </row>
        <row r="64">
          <cell r="A64">
            <v>11</v>
          </cell>
        </row>
        <row r="67">
          <cell r="A67">
            <v>40</v>
          </cell>
        </row>
        <row r="68">
          <cell r="A68">
            <v>84</v>
          </cell>
        </row>
        <row r="70">
          <cell r="A70">
            <v>14</v>
          </cell>
        </row>
        <row r="71">
          <cell r="A71">
            <v>16</v>
          </cell>
        </row>
        <row r="72">
          <cell r="A72">
            <v>5</v>
          </cell>
        </row>
        <row r="73">
          <cell r="A73">
            <v>1</v>
          </cell>
        </row>
        <row r="74">
          <cell r="A74">
            <v>4</v>
          </cell>
        </row>
        <row r="76">
          <cell r="A76">
            <v>32</v>
          </cell>
        </row>
        <row r="77">
          <cell r="A77">
            <v>33</v>
          </cell>
        </row>
        <row r="78">
          <cell r="A78">
            <v>35</v>
          </cell>
        </row>
        <row r="79">
          <cell r="A79">
            <v>34</v>
          </cell>
        </row>
        <row r="80">
          <cell r="A80">
            <v>36</v>
          </cell>
        </row>
        <row r="81">
          <cell r="A81">
            <v>37</v>
          </cell>
        </row>
        <row r="82">
          <cell r="A82">
            <v>5</v>
          </cell>
        </row>
        <row r="84">
          <cell r="A84">
            <v>41</v>
          </cell>
        </row>
        <row r="85">
          <cell r="A85">
            <v>42</v>
          </cell>
        </row>
        <row r="86">
          <cell r="A86">
            <v>43</v>
          </cell>
        </row>
        <row r="87">
          <cell r="A87">
            <v>44</v>
          </cell>
        </row>
        <row r="88">
          <cell r="A88">
            <v>45</v>
          </cell>
        </row>
        <row r="89">
          <cell r="A89">
            <v>5</v>
          </cell>
        </row>
        <row r="90">
          <cell r="A90">
            <v>46</v>
          </cell>
        </row>
        <row r="92">
          <cell r="A92">
            <v>112</v>
          </cell>
        </row>
        <row r="93">
          <cell r="A93">
            <v>113</v>
          </cell>
        </row>
        <row r="94">
          <cell r="A94">
            <v>114</v>
          </cell>
        </row>
        <row r="95">
          <cell r="A95">
            <v>115</v>
          </cell>
        </row>
        <row r="96">
          <cell r="A96">
            <v>5</v>
          </cell>
        </row>
        <row r="97">
          <cell r="A97">
            <v>2</v>
          </cell>
        </row>
        <row r="98">
          <cell r="A98">
            <v>121</v>
          </cell>
        </row>
        <row r="99">
          <cell r="A99">
            <v>18</v>
          </cell>
        </row>
        <row r="100">
          <cell r="A100">
            <v>17</v>
          </cell>
        </row>
        <row r="101">
          <cell r="A101">
            <v>20</v>
          </cell>
        </row>
        <row r="102">
          <cell r="A102">
            <v>116</v>
          </cell>
        </row>
        <row r="103">
          <cell r="A103">
            <v>122</v>
          </cell>
        </row>
        <row r="104">
          <cell r="A104">
            <v>123</v>
          </cell>
        </row>
        <row r="105">
          <cell r="A105">
            <v>124</v>
          </cell>
        </row>
        <row r="106">
          <cell r="A106">
            <v>127</v>
          </cell>
        </row>
        <row r="107">
          <cell r="A107">
            <v>125</v>
          </cell>
        </row>
        <row r="108">
          <cell r="A108">
            <v>126</v>
          </cell>
        </row>
        <row r="110">
          <cell r="A110">
            <v>9</v>
          </cell>
        </row>
        <row r="111">
          <cell r="A111">
            <v>8</v>
          </cell>
        </row>
        <row r="112">
          <cell r="A112">
            <v>7</v>
          </cell>
        </row>
        <row r="113">
          <cell r="A113">
            <v>13</v>
          </cell>
        </row>
        <row r="114">
          <cell r="A114">
            <v>76</v>
          </cell>
        </row>
        <row r="115">
          <cell r="A115">
            <v>133</v>
          </cell>
        </row>
        <row r="119">
          <cell r="A119">
            <v>22</v>
          </cell>
        </row>
        <row r="120">
          <cell r="A120">
            <v>24</v>
          </cell>
        </row>
        <row r="121">
          <cell r="A121">
            <v>26</v>
          </cell>
        </row>
        <row r="122">
          <cell r="A122">
            <v>15</v>
          </cell>
        </row>
        <row r="123">
          <cell r="A123">
            <v>5</v>
          </cell>
        </row>
        <row r="124">
          <cell r="A124">
            <v>30</v>
          </cell>
        </row>
        <row r="125">
          <cell r="A125">
            <v>28</v>
          </cell>
        </row>
        <row r="126">
          <cell r="A126">
            <v>18</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TPhuoc-DC"/>
      <sheetName val="cau TPhuoc-DC (2)"/>
      <sheetName val="Gia KS"/>
      <sheetName val="ptn"/>
    </sheetNames>
    <sheetDataSet>
      <sheetData sheetId="0" refreshError="1"/>
      <sheetData sheetId="1" refreshError="1"/>
      <sheetData sheetId="2" refreshError="1">
        <row r="8">
          <cell r="A8" t="str">
            <v>09.2.005</v>
          </cell>
          <cell r="B8" t="str">
            <v xml:space="preserve">Thuû chuÈn h¹ng IV </v>
          </cell>
          <cell r="C8">
            <v>5</v>
          </cell>
          <cell r="D8" t="str">
            <v>Km</v>
          </cell>
          <cell r="E8">
            <v>6950</v>
          </cell>
          <cell r="F8">
            <v>442436</v>
          </cell>
          <cell r="G8">
            <v>24548</v>
          </cell>
          <cell r="H8">
            <v>832479.01360000006</v>
          </cell>
        </row>
        <row r="9">
          <cell r="A9" t="str">
            <v>08.2.005</v>
          </cell>
          <cell r="B9" t="str">
            <v>Tø gi¸c tr¾c ®Þa</v>
          </cell>
          <cell r="C9">
            <v>5</v>
          </cell>
          <cell r="D9" t="str">
            <v>®iÓm</v>
          </cell>
          <cell r="E9">
            <v>72783</v>
          </cell>
          <cell r="F9">
            <v>2248640</v>
          </cell>
          <cell r="G9">
            <v>455673</v>
          </cell>
          <cell r="H9">
            <v>4646023.5766000003</v>
          </cell>
        </row>
        <row r="10">
          <cell r="A10" t="str">
            <v>09.3.005</v>
          </cell>
          <cell r="B10" t="str">
            <v>Thuû chuÈn kü thuËt</v>
          </cell>
          <cell r="C10">
            <v>5</v>
          </cell>
          <cell r="D10" t="str">
            <v>Km</v>
          </cell>
          <cell r="E10">
            <v>812</v>
          </cell>
          <cell r="F10">
            <v>270092</v>
          </cell>
          <cell r="G10">
            <v>15106</v>
          </cell>
          <cell r="H10">
            <v>504699.72919999994</v>
          </cell>
        </row>
        <row r="11">
          <cell r="A11" t="str">
            <v>08.6.005</v>
          </cell>
          <cell r="B11" t="str">
            <v>§­êng chuyÒn cÊp 2</v>
          </cell>
          <cell r="C11">
            <v>5</v>
          </cell>
          <cell r="D11" t="str">
            <v>§iÓm</v>
          </cell>
          <cell r="E11">
            <v>13037</v>
          </cell>
          <cell r="F11">
            <v>499026</v>
          </cell>
          <cell r="G11">
            <v>53786</v>
          </cell>
          <cell r="H11">
            <v>974068.15320000006</v>
          </cell>
        </row>
        <row r="12">
          <cell r="A12" t="str">
            <v>10.4.105</v>
          </cell>
          <cell r="B12" t="str">
            <v>§o vÏ b×nh ®å trªn c¹n TL1/2000 ddm 1m</v>
          </cell>
          <cell r="C12">
            <v>5</v>
          </cell>
          <cell r="D12" t="str">
            <v>100 Ha</v>
          </cell>
          <cell r="E12">
            <v>65778</v>
          </cell>
          <cell r="F12">
            <v>10289200</v>
          </cell>
          <cell r="G12">
            <v>883989</v>
          </cell>
          <cell r="H12">
            <v>19613483.403800003</v>
          </cell>
        </row>
        <row r="13">
          <cell r="A13" t="str">
            <v>11.4.105</v>
          </cell>
          <cell r="B13" t="str">
            <v>§o vÏ b×nh ®å d­íi n­íc TL1/2000 ddm 1m</v>
          </cell>
          <cell r="C13">
            <v>5</v>
          </cell>
          <cell r="D13" t="str">
            <v>100 Ha</v>
          </cell>
          <cell r="E13">
            <v>65778</v>
          </cell>
          <cell r="F13">
            <v>13375960</v>
          </cell>
          <cell r="G13">
            <v>709150</v>
          </cell>
          <cell r="H13">
            <v>24977522.530000001</v>
          </cell>
        </row>
        <row r="14">
          <cell r="A14" t="str">
            <v>10.3.105</v>
          </cell>
          <cell r="B14" t="str">
            <v>§o vÏ b×nh ®å trªn c¹n TL1/1000 ddm 1m</v>
          </cell>
          <cell r="C14">
            <v>5</v>
          </cell>
          <cell r="D14" t="str">
            <v>100 Ha</v>
          </cell>
          <cell r="E14">
            <v>225851</v>
          </cell>
          <cell r="F14">
            <v>20063940</v>
          </cell>
          <cell r="G14">
            <v>2218984</v>
          </cell>
          <cell r="H14">
            <v>38911393.592800006</v>
          </cell>
        </row>
        <row r="15">
          <cell r="A15" t="str">
            <v>11.3.105</v>
          </cell>
          <cell r="B15" t="str">
            <v>§o vÏ b×nh ®å d­íi n­íc TL1/1000 ddm 1m</v>
          </cell>
          <cell r="C15">
            <v>5</v>
          </cell>
          <cell r="D15" t="str">
            <v>100 Ha</v>
          </cell>
          <cell r="E15">
            <v>193651</v>
          </cell>
          <cell r="F15">
            <v>26083122</v>
          </cell>
          <cell r="G15">
            <v>1756449</v>
          </cell>
          <cell r="H15">
            <v>49199220.359800003</v>
          </cell>
        </row>
        <row r="16">
          <cell r="A16" t="str">
            <v>10.2.205</v>
          </cell>
          <cell r="B16" t="str">
            <v>§o vÏ b×nh ®å trªn c¹n TL1/500 ddm 1m</v>
          </cell>
          <cell r="C16">
            <v>5</v>
          </cell>
          <cell r="D16" t="str">
            <v>Ha</v>
          </cell>
          <cell r="E16">
            <v>10348</v>
          </cell>
          <cell r="F16">
            <v>576195</v>
          </cell>
          <cell r="G16">
            <v>54530</v>
          </cell>
          <cell r="H16">
            <v>1111120.196</v>
          </cell>
        </row>
        <row r="17">
          <cell r="A17" t="str">
            <v>11.2.205</v>
          </cell>
          <cell r="B17" t="str">
            <v>§o vÏ b×nh ®å d­íi n­íc TL1/500 ddm 1m</v>
          </cell>
          <cell r="C17">
            <v>5</v>
          </cell>
          <cell r="D17" t="str">
            <v>Ha</v>
          </cell>
          <cell r="E17">
            <v>10348</v>
          </cell>
          <cell r="F17">
            <v>749054</v>
          </cell>
          <cell r="G17">
            <v>43782</v>
          </cell>
          <cell r="H17">
            <v>1410421.7323999999</v>
          </cell>
        </row>
        <row r="18">
          <cell r="A18" t="str">
            <v>11.7.305</v>
          </cell>
          <cell r="B18" t="str">
            <v>§o vÏ tr¾c däc lßng s«ng</v>
          </cell>
          <cell r="C18">
            <v>5</v>
          </cell>
          <cell r="D18" t="str">
            <v>100 m</v>
          </cell>
          <cell r="E18">
            <v>50090</v>
          </cell>
          <cell r="F18">
            <v>204498</v>
          </cell>
          <cell r="G18">
            <v>33458</v>
          </cell>
          <cell r="H18">
            <v>459548.85960000003</v>
          </cell>
        </row>
        <row r="19">
          <cell r="A19" t="str">
            <v>11.7.405</v>
          </cell>
          <cell r="B19" t="str">
            <v>§o vÏ tr¾c ngang s«ng</v>
          </cell>
          <cell r="C19">
            <v>5</v>
          </cell>
          <cell r="D19" t="str">
            <v>100 m</v>
          </cell>
          <cell r="E19">
            <v>29285</v>
          </cell>
          <cell r="F19">
            <v>262375</v>
          </cell>
          <cell r="G19">
            <v>45073</v>
          </cell>
          <cell r="H19">
            <v>554963.64659999998</v>
          </cell>
        </row>
        <row r="20">
          <cell r="A20" t="str">
            <v>11.7.205</v>
          </cell>
          <cell r="B20" t="str">
            <v>§o vÏ tr¾c ngang trªn c¹n</v>
          </cell>
          <cell r="C20">
            <v>5</v>
          </cell>
          <cell r="D20" t="str">
            <v>100 m</v>
          </cell>
          <cell r="E20">
            <v>32590</v>
          </cell>
          <cell r="F20">
            <v>174916</v>
          </cell>
          <cell r="G20">
            <v>27366</v>
          </cell>
          <cell r="H20">
            <v>380782.54920000001</v>
          </cell>
        </row>
        <row r="21">
          <cell r="A21" t="str">
            <v>08.1.005</v>
          </cell>
          <cell r="B21" t="str">
            <v>Tam gi¸c h¹ng IV</v>
          </cell>
          <cell r="C21">
            <v>5</v>
          </cell>
          <cell r="D21" t="str">
            <v>®iÓm</v>
          </cell>
          <cell r="E21">
            <v>95629</v>
          </cell>
          <cell r="F21">
            <v>2895124</v>
          </cell>
          <cell r="G21">
            <v>502581</v>
          </cell>
          <cell r="H21">
            <v>5888407.5581999999</v>
          </cell>
        </row>
        <row r="22">
          <cell r="A22" t="str">
            <v>03.1.001</v>
          </cell>
          <cell r="B22" t="str">
            <v>Khoan m¸y cÊp ®Êt ®¸ I-III trªn c¹n (®é s©u ®Õn 30m)</v>
          </cell>
          <cell r="C22" t="str">
            <v>®é s©u ®Õn 30m</v>
          </cell>
          <cell r="D22" t="str">
            <v>m</v>
          </cell>
          <cell r="E22">
            <v>72411</v>
          </cell>
          <cell r="F22">
            <v>86429</v>
          </cell>
          <cell r="G22">
            <v>77705</v>
          </cell>
          <cell r="H22">
            <v>320633.72899999999</v>
          </cell>
        </row>
        <row r="23">
          <cell r="A23" t="str">
            <v>03.1.002</v>
          </cell>
          <cell r="B23" t="str">
            <v>Khoan m¸y cÊp ®Êt ®¸ IV-VI trªn c¹n (®é s©u ®Õn 30m)</v>
          </cell>
          <cell r="C23" t="str">
            <v>®é s©u ®Õn 30m</v>
          </cell>
          <cell r="D23" t="str">
            <v>m</v>
          </cell>
          <cell r="E23">
            <v>96522</v>
          </cell>
          <cell r="F23">
            <v>116268</v>
          </cell>
          <cell r="G23">
            <v>171767</v>
          </cell>
          <cell r="H23">
            <v>506646.38740000012</v>
          </cell>
        </row>
        <row r="24">
          <cell r="A24" t="str">
            <v>04.1.001</v>
          </cell>
          <cell r="B24" t="str">
            <v>Khoan m¸y cÊp ®Êt ®¸ I-III d­íi n­íc (®é s©u ®Õn 30m)</v>
          </cell>
          <cell r="C24" t="str">
            <v>®é s©u ®Õn 30m</v>
          </cell>
          <cell r="D24" t="str">
            <v>m</v>
          </cell>
          <cell r="E24">
            <v>78807</v>
          </cell>
          <cell r="F24">
            <v>137387</v>
          </cell>
          <cell r="G24">
            <v>94063</v>
          </cell>
          <cell r="H24">
            <v>437793.04859999998</v>
          </cell>
        </row>
        <row r="25">
          <cell r="A25" t="str">
            <v>04.1.002</v>
          </cell>
          <cell r="B25" t="str">
            <v>Khoan m¸y cÊp ®Êt ®¸ IV-VI d­íi n­íc (®é s©u ®Õn 30m)</v>
          </cell>
          <cell r="C25" t="str">
            <v>®é s©u ®Õn 30m</v>
          </cell>
          <cell r="D25" t="str">
            <v>m</v>
          </cell>
          <cell r="E25">
            <v>104712</v>
          </cell>
          <cell r="F25">
            <v>183004</v>
          </cell>
          <cell r="G25">
            <v>208575</v>
          </cell>
          <cell r="H25">
            <v>677333.69299999997</v>
          </cell>
        </row>
        <row r="26">
          <cell r="A26" t="str">
            <v>03.2.001</v>
          </cell>
          <cell r="B26" t="str">
            <v>Khoan m¸y cÊp ®Êt ®¸ I-III trªn c¹n (®é s©u ®Õn 60m)</v>
          </cell>
          <cell r="C26" t="str">
            <v>®é s©u ®Õn 60m</v>
          </cell>
          <cell r="D26" t="str">
            <v>m</v>
          </cell>
          <cell r="E26">
            <v>72575</v>
          </cell>
          <cell r="F26">
            <v>99502</v>
          </cell>
          <cell r="G26">
            <v>81794</v>
          </cell>
          <cell r="H26">
            <v>349002.85879999999</v>
          </cell>
        </row>
        <row r="27">
          <cell r="A27" t="str">
            <v>03.2.002</v>
          </cell>
          <cell r="B27" t="str">
            <v>Khoan m¸y cÊp ®Êt ®¸ IV-VI trªn c¹n (®é s©u ®Õn 60m)</v>
          </cell>
          <cell r="C27" t="str">
            <v>®é s©u ®Õn 60m</v>
          </cell>
          <cell r="D27" t="str">
            <v>m</v>
          </cell>
          <cell r="E27">
            <v>97042</v>
          </cell>
          <cell r="F27">
            <v>133794</v>
          </cell>
          <cell r="G27">
            <v>184037</v>
          </cell>
          <cell r="H27">
            <v>552696.07339999999</v>
          </cell>
        </row>
        <row r="28">
          <cell r="A28" t="str">
            <v>04.2.001</v>
          </cell>
          <cell r="B28" t="str">
            <v>Khoan m¸y cÊp ®Êt ®¸ I-III d­íi n­íc (®é s©u ®Õn 60m)</v>
          </cell>
          <cell r="C28" t="str">
            <v>®é s©u ®Õn 60m</v>
          </cell>
          <cell r="D28" t="str">
            <v>m</v>
          </cell>
          <cell r="E28">
            <v>79112</v>
          </cell>
          <cell r="F28">
            <v>148972</v>
          </cell>
          <cell r="G28">
            <v>98153</v>
          </cell>
          <cell r="H28">
            <v>463631.39659999998</v>
          </cell>
        </row>
        <row r="29">
          <cell r="A29" t="str">
            <v>04.2.002</v>
          </cell>
          <cell r="B29" t="str">
            <v>Khoan m¸y cÊp ®Êt ®¸ IV-VI d­íi n­íc (®é s©u ®Õn 60m)</v>
          </cell>
          <cell r="C29" t="str">
            <v>®é s©u ®Õn 60m</v>
          </cell>
          <cell r="D29" t="str">
            <v>m</v>
          </cell>
          <cell r="E29">
            <v>106620</v>
          </cell>
          <cell r="F29">
            <v>200691</v>
          </cell>
          <cell r="G29">
            <v>220844</v>
          </cell>
          <cell r="H29">
            <v>725143.6468000001</v>
          </cell>
        </row>
        <row r="30">
          <cell r="A30" t="str">
            <v>03.3.001</v>
          </cell>
          <cell r="B30" t="str">
            <v>Khoan m¸y cÊp ®Êt ®¸ I-III trªn c¹n (®é s©u ®Õn 100m)</v>
          </cell>
          <cell r="C30" t="str">
            <v>®é s©u ®Õn 100m</v>
          </cell>
          <cell r="D30" t="str">
            <v>m</v>
          </cell>
          <cell r="E30">
            <v>73160</v>
          </cell>
          <cell r="F30">
            <v>108497</v>
          </cell>
          <cell r="G30">
            <v>89973</v>
          </cell>
          <cell r="H30">
            <v>375108.57060000004</v>
          </cell>
        </row>
        <row r="31">
          <cell r="A31" t="str">
            <v>03.3.002</v>
          </cell>
          <cell r="B31" t="str">
            <v>Khoan m¸y cÊp ®Êt ®¸ IV-VI trªn c¹n (®é s©u ®Õn 100m)</v>
          </cell>
          <cell r="C31" t="str">
            <v>®é s©u ®Õn 100m</v>
          </cell>
          <cell r="D31" t="str">
            <v>m</v>
          </cell>
          <cell r="E31">
            <v>98907</v>
          </cell>
          <cell r="F31">
            <v>147848</v>
          </cell>
          <cell r="G31">
            <v>208575</v>
          </cell>
          <cell r="H31">
            <v>607829.28099999996</v>
          </cell>
        </row>
        <row r="32">
          <cell r="A32" t="str">
            <v>04.3.001</v>
          </cell>
          <cell r="B32" t="str">
            <v>Khoan m¸y cÊp ®Êt ®¸ I-III d­íi n­íc (®é s©u ®Õn 100m)</v>
          </cell>
          <cell r="C32" t="str">
            <v>®é s©u ®Õn 100m</v>
          </cell>
          <cell r="D32" t="str">
            <v>m</v>
          </cell>
          <cell r="E32">
            <v>79894</v>
          </cell>
          <cell r="F32">
            <v>157405</v>
          </cell>
          <cell r="G32">
            <v>110422</v>
          </cell>
          <cell r="H32">
            <v>493572.08240000001</v>
          </cell>
        </row>
        <row r="33">
          <cell r="A33" t="str">
            <v>04.3.002</v>
          </cell>
          <cell r="B33" t="str">
            <v>Khoan m¸y cÊp ®Êt ®¸ IV-VI d­íi n­íc (®é s©u ®Õn 100m)</v>
          </cell>
          <cell r="C33" t="str">
            <v>®é s©u ®Õn 100m</v>
          </cell>
          <cell r="D33" t="str">
            <v>m</v>
          </cell>
          <cell r="E33">
            <v>109037</v>
          </cell>
          <cell r="F33">
            <v>212496</v>
          </cell>
          <cell r="G33">
            <v>249472</v>
          </cell>
          <cell r="H33">
            <v>781448.1544</v>
          </cell>
        </row>
        <row r="34">
          <cell r="A34" t="str">
            <v>01.1.101</v>
          </cell>
          <cell r="B34" t="str">
            <v>Hè ®µo ®Þa chÊt cÊp ®Êt I-III (®é s©u ®Õn 2m)</v>
          </cell>
          <cell r="C34" t="str">
            <v>§µo kh«ng chèng</v>
          </cell>
          <cell r="D34" t="str">
            <v>m3</v>
          </cell>
          <cell r="E34">
            <v>24211</v>
          </cell>
          <cell r="F34">
            <v>63279</v>
          </cell>
          <cell r="H34">
            <v>139692.41800000001</v>
          </cell>
        </row>
        <row r="35">
          <cell r="A35" t="str">
            <v>01.1.102</v>
          </cell>
          <cell r="B35" t="str">
            <v>Hè ®µo ®Þa chÊt cÊp ®Êt IV-V (®é s©u ®Õn 2m)</v>
          </cell>
          <cell r="C35" t="str">
            <v>§µo kh«ng chèng</v>
          </cell>
          <cell r="D35" t="str">
            <v>m3</v>
          </cell>
          <cell r="E35">
            <v>24211</v>
          </cell>
          <cell r="F35">
            <v>94918</v>
          </cell>
          <cell r="H35">
            <v>196705.89600000001</v>
          </cell>
        </row>
        <row r="36">
          <cell r="A36" t="str">
            <v>01.1.201</v>
          </cell>
          <cell r="B36" t="str">
            <v>Hè ®µo ®Þa chÊt cÊp ®Êt I-III (®é s©u ®Õn 4m)</v>
          </cell>
          <cell r="C36" t="str">
            <v>§µo kh«ng chèng</v>
          </cell>
          <cell r="D36" t="str">
            <v>m3</v>
          </cell>
          <cell r="E36">
            <v>25220</v>
          </cell>
          <cell r="F36">
            <v>72828</v>
          </cell>
          <cell r="H36">
            <v>157969.25600000002</v>
          </cell>
        </row>
        <row r="37">
          <cell r="A37" t="str">
            <v>01.1.202</v>
          </cell>
          <cell r="B37" t="str">
            <v>Hè ®µo ®Þa chÊt cÊp ®Êt IV-V (®é s©u ®Õn 4m)</v>
          </cell>
          <cell r="C37" t="str">
            <v>§µo kh«ng chèng</v>
          </cell>
          <cell r="D37" t="str">
            <v>m3</v>
          </cell>
          <cell r="E37">
            <v>25220</v>
          </cell>
          <cell r="F37">
            <v>109376</v>
          </cell>
          <cell r="H37">
            <v>223828.75200000001</v>
          </cell>
        </row>
        <row r="38">
          <cell r="A38" t="str">
            <v>12.1.701</v>
          </cell>
          <cell r="B38" t="str">
            <v>ThÝ nghiÖm chØ tiªu c¬ lý mÉu ®¸</v>
          </cell>
          <cell r="D38" t="str">
            <v>mÉu</v>
          </cell>
          <cell r="E38">
            <v>28037</v>
          </cell>
          <cell r="F38">
            <v>172344</v>
          </cell>
          <cell r="G38">
            <v>147154</v>
          </cell>
          <cell r="H38">
            <v>507185.17480000004</v>
          </cell>
        </row>
        <row r="39">
          <cell r="A39" t="str">
            <v>12.1.301a</v>
          </cell>
          <cell r="B39" t="str">
            <v>ThÝ nghiÖm chØ tiªu c¬ lý mÉu ®Êt nguyªn d¹ng</v>
          </cell>
          <cell r="D39" t="str">
            <v>mÉu</v>
          </cell>
          <cell r="E39">
            <v>29557</v>
          </cell>
          <cell r="F39">
            <v>162005</v>
          </cell>
          <cell r="G39">
            <v>86559</v>
          </cell>
          <cell r="H39">
            <v>421438.64780000004</v>
          </cell>
        </row>
        <row r="40">
          <cell r="A40" t="str">
            <v>12.1.301b</v>
          </cell>
          <cell r="B40" t="str">
            <v>ThÝ nghiÖm chØ tiªu c¬ lý (9 chØ tiªu)</v>
          </cell>
          <cell r="D40" t="str">
            <v>mÉu</v>
          </cell>
          <cell r="E40">
            <v>29557</v>
          </cell>
          <cell r="F40">
            <v>89102.75</v>
          </cell>
          <cell r="G40">
            <v>47607.450000000004</v>
          </cell>
          <cell r="H40">
            <v>245889.94529</v>
          </cell>
        </row>
        <row r="41">
          <cell r="A41" t="str">
            <v>13.1.401</v>
          </cell>
          <cell r="B41" t="str">
            <v>ThÝ nghiÖm SPT</v>
          </cell>
          <cell r="D41" t="str">
            <v>LÇn</v>
          </cell>
          <cell r="E41">
            <v>79467</v>
          </cell>
          <cell r="F41">
            <v>30868</v>
          </cell>
          <cell r="G41">
            <v>49577</v>
          </cell>
          <cell r="H41">
            <v>196089.38940000001</v>
          </cell>
        </row>
        <row r="42">
          <cell r="A42" t="str">
            <v>12.1.401a</v>
          </cell>
          <cell r="B42" t="str">
            <v>X¸c ®Þnh chØ tiªu mÉu ®Êt 3 trôc (mÉu CU)</v>
          </cell>
          <cell r="D42" t="str">
            <v>mÉu</v>
          </cell>
          <cell r="E42">
            <v>225226</v>
          </cell>
          <cell r="F42">
            <v>463014</v>
          </cell>
          <cell r="G42">
            <v>2340183</v>
          </cell>
          <cell r="H42">
            <v>3727326.3465999998</v>
          </cell>
        </row>
        <row r="43">
          <cell r="A43" t="str">
            <v>12.1.401b</v>
          </cell>
          <cell r="B43" t="str">
            <v>X¸c ®Þnh chØ tiªu mÉu ®Êt 3 trôc (mÉu UU)</v>
          </cell>
          <cell r="D43" t="str">
            <v>mÉu</v>
          </cell>
          <cell r="E43">
            <v>225226</v>
          </cell>
          <cell r="F43">
            <v>231507</v>
          </cell>
          <cell r="G43">
            <v>1170091.5</v>
          </cell>
          <cell r="H43">
            <v>1983032.9533000002</v>
          </cell>
        </row>
        <row r="44">
          <cell r="A44" t="str">
            <v>13.1.111</v>
          </cell>
          <cell r="B44" t="str">
            <v>Móc n­íc thÝ nghiÖm trong lç khoan</v>
          </cell>
          <cell r="D44" t="str">
            <v>lÇn móc</v>
          </cell>
          <cell r="E44">
            <v>10736</v>
          </cell>
          <cell r="F44">
            <v>180061</v>
          </cell>
          <cell r="G44">
            <v>44460</v>
          </cell>
          <cell r="H44">
            <v>386276.614</v>
          </cell>
        </row>
        <row r="45">
          <cell r="A45" t="str">
            <v>12.1.100</v>
          </cell>
          <cell r="B45" t="str">
            <v>X¸c ®Þnh chØ tiªu ho¸ lý cña mÉu n­íc toµn phÇn</v>
          </cell>
          <cell r="D45" t="str">
            <v>mÉu</v>
          </cell>
          <cell r="E45">
            <v>38361</v>
          </cell>
          <cell r="F45">
            <v>128615</v>
          </cell>
          <cell r="G45">
            <v>100861</v>
          </cell>
          <cell r="H45">
            <v>386823.4362</v>
          </cell>
        </row>
        <row r="46">
          <cell r="A46" t="str">
            <v>13.1.301</v>
          </cell>
          <cell r="B46" t="str">
            <v>ThÝ nghiÖm c¾t c¸nh</v>
          </cell>
          <cell r="D46" t="str">
            <v>®iÓm</v>
          </cell>
          <cell r="E46">
            <v>5431</v>
          </cell>
          <cell r="F46">
            <v>51446</v>
          </cell>
          <cell r="G46">
            <v>34113</v>
          </cell>
          <cell r="H46">
            <v>137153.5166</v>
          </cell>
        </row>
        <row r="47">
          <cell r="A47" t="str">
            <v>13.1.101</v>
          </cell>
          <cell r="B47" t="str">
            <v>ThÝ nghiÖm xuyªn tÜnh</v>
          </cell>
          <cell r="D47" t="str">
            <v>m xuyªn</v>
          </cell>
          <cell r="E47">
            <v>4384</v>
          </cell>
          <cell r="F47">
            <v>30868</v>
          </cell>
          <cell r="G47">
            <v>30100</v>
          </cell>
          <cell r="H47">
            <v>94410.596000000005</v>
          </cell>
        </row>
        <row r="48">
          <cell r="A48" t="str">
            <v>17.1.200</v>
          </cell>
          <cell r="B48" t="str">
            <v>Kh¶o s¸t ®­êng cÊp 2 §H cÊp 5 (TKKT)</v>
          </cell>
          <cell r="D48" t="str">
            <v>Km</v>
          </cell>
          <cell r="H48">
            <v>9749437.2807603981</v>
          </cell>
        </row>
        <row r="49">
          <cell r="A49" t="str">
            <v>17.1.200a</v>
          </cell>
          <cell r="B49" t="str">
            <v>Kh¶o s¸t ®­êng c«ng vô ®­êng cÊp 6 §H cÊp 5 (TKKT)</v>
          </cell>
          <cell r="D49" t="str">
            <v>Km</v>
          </cell>
          <cell r="H49">
            <v>6617373.7171735996</v>
          </cell>
        </row>
        <row r="50">
          <cell r="A50" t="str">
            <v>17.1.300</v>
          </cell>
          <cell r="B50" t="str">
            <v>Kh¶o s¸t ®­êng cÊp 2 §H cÊp 5 (BVTC)</v>
          </cell>
          <cell r="D50" t="str">
            <v>Km</v>
          </cell>
          <cell r="H50">
            <v>8476626.726511199</v>
          </cell>
        </row>
        <row r="51">
          <cell r="A51" t="str">
            <v>17.1.100</v>
          </cell>
          <cell r="B51" t="str">
            <v>Kh¶o s¸t ®­êng «t« b­íc BCNCKT (®­êng cÊp 2 §H cÊp 5)</v>
          </cell>
          <cell r="D51" t="str">
            <v>Km</v>
          </cell>
          <cell r="H51">
            <v>4789456.6053860001</v>
          </cell>
        </row>
        <row r="52">
          <cell r="A52" t="str">
            <v>17.6.139</v>
          </cell>
          <cell r="B52" t="str">
            <v>Quan tr¾c mùc n­íc s«ng cã ¶nh h­ëng thuû triÒu</v>
          </cell>
          <cell r="C52">
            <v>5</v>
          </cell>
          <cell r="D52" t="str">
            <v>Tr¹m/th¸ng</v>
          </cell>
          <cell r="E52">
            <v>2077711</v>
          </cell>
          <cell r="F52">
            <v>3657811</v>
          </cell>
          <cell r="G52">
            <v>74777</v>
          </cell>
          <cell r="H52">
            <v>8878561.1554000005</v>
          </cell>
        </row>
        <row r="53">
          <cell r="A53" t="str">
            <v>17.7.113</v>
          </cell>
          <cell r="B53" t="str">
            <v>Quan tr¾c l­u tèc dßng n­íc</v>
          </cell>
          <cell r="C53" t="str">
            <v>®­êng thñy trùc 3</v>
          </cell>
          <cell r="D53" t="str">
            <v>®/QT 1 kú triÒu</v>
          </cell>
          <cell r="E53">
            <v>3621384</v>
          </cell>
          <cell r="F53">
            <v>34170433.199999996</v>
          </cell>
          <cell r="G53">
            <v>13521671</v>
          </cell>
          <cell r="H53">
            <v>80750066.9146</v>
          </cell>
        </row>
        <row r="55">
          <cell r="A55" t="str">
            <v xml:space="preserve">Ghi chó : </v>
          </cell>
          <cell r="B55" t="str">
            <v>§¬n gi¸ = VL*1.06 + NC*1.802 + M*1.06*1.07</v>
          </cell>
        </row>
        <row r="56">
          <cell r="B56" t="str">
            <v>1.07 : HÖ sè vïng n­íc lî n­íc mÆn, vïng nói cao</v>
          </cell>
        </row>
        <row r="61">
          <cell r="H61">
            <v>0</v>
          </cell>
        </row>
      </sheetData>
      <sheetData sheetId="3"/>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KS"/>
      <sheetName val="Tra KS"/>
      <sheetName val="kstk"/>
    </sheetNames>
    <sheetDataSet>
      <sheetData sheetId="0"/>
      <sheetData sheetId="1" refreshError="1">
        <row r="5">
          <cell r="B5" t="str">
            <v>¸p kÕ (250bav)</v>
          </cell>
          <cell r="C5" t="str">
            <v>c¸i</v>
          </cell>
          <cell r="D5">
            <v>200000</v>
          </cell>
        </row>
        <row r="6">
          <cell r="B6" t="str">
            <v>¸p kÕ (5-25-100bav)</v>
          </cell>
          <cell r="C6" t="str">
            <v>bé</v>
          </cell>
          <cell r="D6">
            <v>200000</v>
          </cell>
        </row>
        <row r="7">
          <cell r="B7" t="str">
            <v>¸p kÕ b×nh h¬i (25bav)</v>
          </cell>
          <cell r="C7" t="str">
            <v>c¸i</v>
          </cell>
          <cell r="D7">
            <v>200000</v>
          </cell>
        </row>
        <row r="8">
          <cell r="B8" t="str">
            <v>§¸ d¨m</v>
          </cell>
          <cell r="C8" t="str">
            <v>m3</v>
          </cell>
          <cell r="D8">
            <v>70000</v>
          </cell>
        </row>
        <row r="9">
          <cell r="B9" t="str">
            <v>§¸ héc</v>
          </cell>
          <cell r="C9" t="str">
            <v>m3</v>
          </cell>
          <cell r="D9">
            <v>50000</v>
          </cell>
        </row>
        <row r="10">
          <cell r="B10" t="str">
            <v>§¸ sái 1x2</v>
          </cell>
          <cell r="C10" t="str">
            <v>m3</v>
          </cell>
          <cell r="D10">
            <v>70000</v>
          </cell>
        </row>
        <row r="11">
          <cell r="B11" t="str">
            <v>§µn ®o lón</v>
          </cell>
          <cell r="C11" t="str">
            <v>bé</v>
          </cell>
          <cell r="D11">
            <v>2000000</v>
          </cell>
        </row>
        <row r="12">
          <cell r="B12" t="str">
            <v>§ång hå ®iÖn ®o v¹n n¨ng</v>
          </cell>
          <cell r="C12" t="str">
            <v>chiÕc</v>
          </cell>
          <cell r="D12">
            <v>500000</v>
          </cell>
        </row>
        <row r="13">
          <cell r="B13" t="str">
            <v>§ång hå ®o ¸p lùc</v>
          </cell>
          <cell r="C13" t="str">
            <v>c¸i</v>
          </cell>
          <cell r="D13">
            <v>300000</v>
          </cell>
        </row>
        <row r="14">
          <cell r="B14" t="str">
            <v>§ång hå ®o ¸p lùc 4kg/cm2</v>
          </cell>
          <cell r="C14" t="str">
            <v>c¸i</v>
          </cell>
          <cell r="D14">
            <v>300000</v>
          </cell>
        </row>
        <row r="15">
          <cell r="B15" t="str">
            <v>§ång hå ®o ®iÖn</v>
          </cell>
          <cell r="C15" t="str">
            <v>chiÕc</v>
          </cell>
          <cell r="D15">
            <v>500000</v>
          </cell>
        </row>
        <row r="16">
          <cell r="B16" t="str">
            <v>§ång hå ®Ó bµn</v>
          </cell>
          <cell r="C16" t="str">
            <v>c¸i</v>
          </cell>
          <cell r="D16">
            <v>15000</v>
          </cell>
        </row>
        <row r="17">
          <cell r="B17" t="str">
            <v>§ång hå ®o biÕn d¹ng</v>
          </cell>
          <cell r="C17" t="str">
            <v>c¸i</v>
          </cell>
          <cell r="D17">
            <v>500000</v>
          </cell>
        </row>
        <row r="18">
          <cell r="B18" t="str">
            <v>§ång hå ®o lón</v>
          </cell>
          <cell r="C18" t="str">
            <v>c¸i</v>
          </cell>
          <cell r="D18">
            <v>800000</v>
          </cell>
        </row>
        <row r="19">
          <cell r="B19" t="str">
            <v>§ång hå ®o l­u l­îng 3m3/h</v>
          </cell>
          <cell r="C19" t="str">
            <v>c¸i</v>
          </cell>
          <cell r="D19">
            <v>150000</v>
          </cell>
        </row>
        <row r="20">
          <cell r="B20" t="str">
            <v>§ång hå ®o møc n­íc</v>
          </cell>
          <cell r="C20" t="str">
            <v>c¸i</v>
          </cell>
          <cell r="D20">
            <v>200000</v>
          </cell>
        </row>
        <row r="21">
          <cell r="B21" t="str">
            <v>§ång hå ®o n­íc</v>
          </cell>
          <cell r="C21" t="str">
            <v>c¸i</v>
          </cell>
          <cell r="D21">
            <v>300000</v>
          </cell>
        </row>
        <row r="22">
          <cell r="B22" t="str">
            <v>§ång hå bÊm gi©y</v>
          </cell>
          <cell r="C22" t="str">
            <v>c¸i</v>
          </cell>
          <cell r="D22">
            <v>120000</v>
          </cell>
        </row>
        <row r="23">
          <cell r="B23" t="str">
            <v>§ång hå l­u l­îng</v>
          </cell>
          <cell r="C23" t="str">
            <v>c¸i</v>
          </cell>
          <cell r="D23">
            <v>200000</v>
          </cell>
        </row>
        <row r="24">
          <cell r="B24" t="str">
            <v>§Çu nèi cÇn</v>
          </cell>
          <cell r="C24" t="str">
            <v>bé</v>
          </cell>
          <cell r="D24">
            <v>180000</v>
          </cell>
        </row>
        <row r="25">
          <cell r="B25" t="str">
            <v>§Çu nèi èng chèng</v>
          </cell>
          <cell r="C25" t="str">
            <v>c¸i</v>
          </cell>
          <cell r="D25">
            <v>40000</v>
          </cell>
        </row>
        <row r="26">
          <cell r="B26" t="str">
            <v>§e ghÌ ®¸</v>
          </cell>
          <cell r="C26" t="str">
            <v>c¸i</v>
          </cell>
          <cell r="D26">
            <v>20000</v>
          </cell>
        </row>
        <row r="27">
          <cell r="B27" t="str">
            <v xml:space="preserve">§iezel </v>
          </cell>
          <cell r="C27" t="str">
            <v>kg</v>
          </cell>
          <cell r="D27">
            <v>5000</v>
          </cell>
        </row>
        <row r="28">
          <cell r="B28" t="str">
            <v>§inh</v>
          </cell>
          <cell r="C28" t="str">
            <v>kg</v>
          </cell>
          <cell r="D28">
            <v>5000</v>
          </cell>
        </row>
        <row r="29">
          <cell r="B29" t="str">
            <v>§inh + d©y thÐp</v>
          </cell>
          <cell r="C29" t="str">
            <v>kg</v>
          </cell>
          <cell r="D29">
            <v>5000</v>
          </cell>
        </row>
        <row r="30">
          <cell r="B30" t="str">
            <v>§inh ®Üa</v>
          </cell>
          <cell r="C30" t="str">
            <v>kg</v>
          </cell>
          <cell r="D30">
            <v>5000</v>
          </cell>
        </row>
        <row r="31">
          <cell r="B31" t="str">
            <v>§inh 10 cm</v>
          </cell>
          <cell r="C31" t="str">
            <v>kg</v>
          </cell>
          <cell r="D31">
            <v>5000</v>
          </cell>
        </row>
        <row r="32">
          <cell r="B32" t="str">
            <v>§inh 3 cm</v>
          </cell>
          <cell r="C32" t="str">
            <v>kg</v>
          </cell>
          <cell r="D32">
            <v>5000</v>
          </cell>
        </row>
        <row r="33">
          <cell r="B33" t="str">
            <v>§inh ch÷ U</v>
          </cell>
          <cell r="C33" t="str">
            <v>kg</v>
          </cell>
          <cell r="D33">
            <v>5000</v>
          </cell>
        </row>
        <row r="34">
          <cell r="B34" t="str">
            <v>§iÖn cùc ®ång</v>
          </cell>
          <cell r="C34" t="str">
            <v>c¸i</v>
          </cell>
          <cell r="D34">
            <v>30000</v>
          </cell>
        </row>
        <row r="35">
          <cell r="B35" t="str">
            <v>§iÖn cùc kh«ng ph©n cùc</v>
          </cell>
          <cell r="C35" t="str">
            <v>c¸i</v>
          </cell>
          <cell r="D35">
            <v>400000</v>
          </cell>
        </row>
        <row r="36">
          <cell r="B36" t="str">
            <v>§iÖn cùc s¾t</v>
          </cell>
          <cell r="C36" t="str">
            <v>c¸i</v>
          </cell>
          <cell r="D36">
            <v>15000</v>
          </cell>
        </row>
        <row r="37">
          <cell r="B37" t="str">
            <v>§Þa bµn ®Þa chÊt</v>
          </cell>
          <cell r="C37" t="str">
            <v>c¸i</v>
          </cell>
          <cell r="D37">
            <v>350000</v>
          </cell>
        </row>
        <row r="38">
          <cell r="B38" t="str">
            <v>§Üa s¾t tr¸ng men</v>
          </cell>
          <cell r="C38" t="str">
            <v>c¸i</v>
          </cell>
          <cell r="D38">
            <v>8000</v>
          </cell>
        </row>
        <row r="39">
          <cell r="B39" t="str">
            <v>§ui ®iÖn</v>
          </cell>
          <cell r="C39" t="str">
            <v>c¸i</v>
          </cell>
          <cell r="D39">
            <v>500</v>
          </cell>
        </row>
        <row r="40">
          <cell r="B40" t="str">
            <v>¶nh mµu (9x12)</v>
          </cell>
          <cell r="C40" t="str">
            <v>kiÓu</v>
          </cell>
          <cell r="D40">
            <v>5000</v>
          </cell>
        </row>
        <row r="41">
          <cell r="B41" t="str">
            <v>¾c quy</v>
          </cell>
          <cell r="C41" t="str">
            <v>c¸i</v>
          </cell>
          <cell r="D41">
            <v>250000</v>
          </cell>
        </row>
        <row r="42">
          <cell r="B42" t="str">
            <v>¾c quy (12Vx2) + (6Vx1)</v>
          </cell>
          <cell r="C42" t="str">
            <v>bé</v>
          </cell>
          <cell r="D42">
            <v>250000</v>
          </cell>
        </row>
        <row r="43">
          <cell r="B43" t="str">
            <v>Ac quy 12v</v>
          </cell>
          <cell r="C43" t="str">
            <v>bé</v>
          </cell>
          <cell r="D43">
            <v>300000</v>
          </cell>
        </row>
        <row r="44">
          <cell r="B44" t="str">
            <v>Ac quy 24v</v>
          </cell>
          <cell r="C44" t="str">
            <v>b×nh</v>
          </cell>
          <cell r="D44">
            <v>420000</v>
          </cell>
        </row>
        <row r="45">
          <cell r="B45" t="str">
            <v>AxÝt axalic</v>
          </cell>
          <cell r="C45" t="str">
            <v>kg</v>
          </cell>
          <cell r="D45">
            <v>40000</v>
          </cell>
        </row>
        <row r="46">
          <cell r="B46" t="str">
            <v>AxÝt nit¬ric ®Æc</v>
          </cell>
          <cell r="C46" t="str">
            <v>gam</v>
          </cell>
          <cell r="D46">
            <v>40</v>
          </cell>
        </row>
        <row r="47">
          <cell r="B47" t="str">
            <v>B¨ng m¸y håi ©m</v>
          </cell>
          <cell r="C47" t="str">
            <v>cuén</v>
          </cell>
          <cell r="D47">
            <v>10000</v>
          </cell>
        </row>
        <row r="48">
          <cell r="B48" t="str">
            <v>B¸t s¾t tr¸ng men</v>
          </cell>
          <cell r="C48" t="str">
            <v>c¸i</v>
          </cell>
          <cell r="D48">
            <v>8000</v>
          </cell>
        </row>
        <row r="49">
          <cell r="B49" t="str">
            <v>B×nh bãp n­íc</v>
          </cell>
          <cell r="C49" t="str">
            <v>c¸i</v>
          </cell>
          <cell r="D49">
            <v>10000</v>
          </cell>
        </row>
        <row r="50">
          <cell r="B50" t="str">
            <v>B×nh hót Èm</v>
          </cell>
          <cell r="C50" t="str">
            <v>c¸i</v>
          </cell>
          <cell r="D50">
            <v>10000</v>
          </cell>
        </row>
        <row r="51">
          <cell r="B51" t="str">
            <v>B×nh hót Èm cã vßi</v>
          </cell>
          <cell r="C51" t="str">
            <v>c¸i</v>
          </cell>
          <cell r="D51">
            <v>10000</v>
          </cell>
        </row>
        <row r="52">
          <cell r="B52" t="str">
            <v>B×nh hót Èm, b×nh gi÷ Èm</v>
          </cell>
          <cell r="C52" t="str">
            <v>c¸i</v>
          </cell>
          <cell r="D52">
            <v>10000</v>
          </cell>
        </row>
        <row r="53">
          <cell r="B53" t="str">
            <v>B×nh khÝ CO2 - (100bav)</v>
          </cell>
          <cell r="C53" t="str">
            <v>b×nh</v>
          </cell>
          <cell r="D53">
            <v>100000</v>
          </cell>
        </row>
        <row r="54">
          <cell r="B54" t="str">
            <v>B×nh thñy tinh</v>
          </cell>
          <cell r="C54" t="str">
            <v>c¸i</v>
          </cell>
          <cell r="D54">
            <v>30000</v>
          </cell>
        </row>
        <row r="55">
          <cell r="B55" t="str">
            <v>B×nh thñy tinh (100 - 1000)ml</v>
          </cell>
          <cell r="C55" t="str">
            <v>c¸i</v>
          </cell>
          <cell r="D55">
            <v>30000</v>
          </cell>
        </row>
        <row r="56">
          <cell r="B56" t="str">
            <v>B×nh thñy tinh tam gi¸c (50-1000)ml</v>
          </cell>
          <cell r="C56" t="str">
            <v>c¸i</v>
          </cell>
          <cell r="D56">
            <v>30000</v>
          </cell>
        </row>
        <row r="57">
          <cell r="B57" t="str">
            <v>B×nh tiªu b¶n</v>
          </cell>
          <cell r="C57" t="str">
            <v>c¸i</v>
          </cell>
          <cell r="D57">
            <v>15000</v>
          </cell>
        </row>
        <row r="58">
          <cell r="B58" t="str">
            <v>B×nh tû träng</v>
          </cell>
          <cell r="C58" t="str">
            <v>c¸i</v>
          </cell>
          <cell r="D58">
            <v>15000</v>
          </cell>
        </row>
        <row r="59">
          <cell r="B59" t="str">
            <v>B×nh tû träng 1000ml</v>
          </cell>
          <cell r="C59" t="str">
            <v>c¸i</v>
          </cell>
          <cell r="D59">
            <v>15000</v>
          </cell>
        </row>
        <row r="60">
          <cell r="B60" t="str">
            <v>Bµn ®Ëp</v>
          </cell>
          <cell r="C60" t="str">
            <v>chiÕc</v>
          </cell>
          <cell r="D60">
            <v>50000</v>
          </cell>
        </row>
        <row r="61">
          <cell r="B61" t="str">
            <v>Bµn ®Öm</v>
          </cell>
          <cell r="C61" t="str">
            <v>chiÕc</v>
          </cell>
          <cell r="D61">
            <v>50000</v>
          </cell>
        </row>
        <row r="62">
          <cell r="B62" t="str">
            <v>Bµn nÐn D = 34cm</v>
          </cell>
          <cell r="C62" t="str">
            <v>c¸i</v>
          </cell>
          <cell r="D62">
            <v>400000</v>
          </cell>
        </row>
        <row r="63">
          <cell r="B63" t="str">
            <v>B¶n gç 60 x 60</v>
          </cell>
          <cell r="C63" t="str">
            <v>c¸i</v>
          </cell>
          <cell r="D63">
            <v>10000</v>
          </cell>
        </row>
        <row r="64">
          <cell r="B64" t="str">
            <v>Bãng ®iÖn</v>
          </cell>
          <cell r="C64" t="str">
            <v>c¸i</v>
          </cell>
          <cell r="D64">
            <v>15000</v>
          </cell>
        </row>
        <row r="65">
          <cell r="B65" t="str">
            <v>Bãng ®iÖn 100W</v>
          </cell>
          <cell r="C65" t="str">
            <v>c¸i</v>
          </cell>
          <cell r="D65">
            <v>15000</v>
          </cell>
        </row>
        <row r="66">
          <cell r="B66" t="str">
            <v>Bãng ®iÖn 110v - 100W</v>
          </cell>
          <cell r="C66" t="str">
            <v>c¸i</v>
          </cell>
          <cell r="D66">
            <v>15000</v>
          </cell>
        </row>
        <row r="67">
          <cell r="B67" t="str">
            <v>Bãng ®iÖn 220V - 200W</v>
          </cell>
          <cell r="C67" t="str">
            <v>c¸i</v>
          </cell>
          <cell r="D67">
            <v>10000</v>
          </cell>
        </row>
        <row r="68">
          <cell r="B68" t="str">
            <v>Bãng ®iÖn 36V - 40W</v>
          </cell>
          <cell r="C68" t="str">
            <v>c¸i</v>
          </cell>
          <cell r="D68">
            <v>10000</v>
          </cell>
        </row>
        <row r="69">
          <cell r="B69" t="str">
            <v>Bãng ®iÖn 36W</v>
          </cell>
          <cell r="C69" t="str">
            <v>c¸i</v>
          </cell>
          <cell r="D69">
            <v>10000</v>
          </cell>
        </row>
        <row r="70">
          <cell r="B70" t="str">
            <v>Bao cao su</v>
          </cell>
          <cell r="C70" t="str">
            <v>c¸i</v>
          </cell>
          <cell r="D70">
            <v>8000</v>
          </cell>
        </row>
        <row r="71">
          <cell r="B71" t="str">
            <v>Bé èng mÉu nguyªn d¹ng</v>
          </cell>
          <cell r="C71" t="str">
            <v>bé</v>
          </cell>
          <cell r="D71">
            <v>500000</v>
          </cell>
        </row>
        <row r="72">
          <cell r="B72" t="str">
            <v>Bé gia mèc cÇn khoan</v>
          </cell>
          <cell r="C72" t="str">
            <v>bé</v>
          </cell>
          <cell r="D72">
            <v>120000</v>
          </cell>
        </row>
        <row r="73">
          <cell r="B73" t="str">
            <v>Bé kÝnh Ðp</v>
          </cell>
          <cell r="C73" t="str">
            <v>bé</v>
          </cell>
          <cell r="D73">
            <v>500000</v>
          </cell>
        </row>
        <row r="74">
          <cell r="B74" t="str">
            <v>Bé më réng kim c­¬ng</v>
          </cell>
          <cell r="C74" t="str">
            <v>bé</v>
          </cell>
          <cell r="D74">
            <v>2500000</v>
          </cell>
        </row>
        <row r="75">
          <cell r="B75" t="str">
            <v>Bé r©y ®Þa chÊt F 20cm</v>
          </cell>
          <cell r="C75" t="str">
            <v>bé</v>
          </cell>
          <cell r="D75">
            <v>1300000</v>
          </cell>
        </row>
        <row r="76">
          <cell r="B76" t="str">
            <v>Bé r©y sái</v>
          </cell>
          <cell r="C76" t="str">
            <v>bé</v>
          </cell>
          <cell r="D76">
            <v>1750000</v>
          </cell>
        </row>
        <row r="77">
          <cell r="B77" t="str">
            <v>Bé x¹c ac quy</v>
          </cell>
          <cell r="C77" t="str">
            <v>bé</v>
          </cell>
          <cell r="D77">
            <v>1000000</v>
          </cell>
        </row>
        <row r="78">
          <cell r="B78" t="str">
            <v>Bóa</v>
          </cell>
          <cell r="C78" t="str">
            <v>chiÕc</v>
          </cell>
          <cell r="D78">
            <v>50000</v>
          </cell>
        </row>
        <row r="79">
          <cell r="B79" t="str">
            <v>Bóa ®Þa chÊt</v>
          </cell>
          <cell r="C79" t="str">
            <v>c¸i</v>
          </cell>
          <cell r="D79">
            <v>50000</v>
          </cell>
        </row>
        <row r="80">
          <cell r="B80" t="str">
            <v>Bót ch× ®en</v>
          </cell>
          <cell r="C80" t="str">
            <v>c¸i</v>
          </cell>
          <cell r="D80">
            <v>15000</v>
          </cell>
        </row>
        <row r="81">
          <cell r="B81" t="str">
            <v>Bót l«ng cì nhá F 5, F 2cm, F 1cm</v>
          </cell>
          <cell r="C81" t="str">
            <v>bé</v>
          </cell>
          <cell r="D81">
            <v>1000000</v>
          </cell>
        </row>
        <row r="82">
          <cell r="B82" t="str">
            <v>C¸nh s¾t (E60-E70-E100)</v>
          </cell>
          <cell r="C82" t="str">
            <v>bé</v>
          </cell>
          <cell r="D82">
            <v>8000</v>
          </cell>
        </row>
        <row r="83">
          <cell r="B83" t="str">
            <v>C¸p</v>
          </cell>
          <cell r="C83" t="str">
            <v>m</v>
          </cell>
          <cell r="D83">
            <v>8000</v>
          </cell>
        </row>
        <row r="84">
          <cell r="B84" t="str">
            <v>C¸p §K 6mm</v>
          </cell>
          <cell r="C84" t="str">
            <v>m</v>
          </cell>
          <cell r="D84">
            <v>6000</v>
          </cell>
        </row>
        <row r="85">
          <cell r="B85" t="str">
            <v>C¸p móc n­íc</v>
          </cell>
          <cell r="C85" t="str">
            <v>m</v>
          </cell>
          <cell r="D85">
            <v>70000</v>
          </cell>
        </row>
        <row r="86">
          <cell r="B86" t="str">
            <v>C¸p thÐp d©y F6 - F8 mm</v>
          </cell>
          <cell r="C86" t="str">
            <v>m</v>
          </cell>
          <cell r="D86">
            <v>10000</v>
          </cell>
        </row>
        <row r="87">
          <cell r="B87" t="str">
            <v>C¸t chuÈn</v>
          </cell>
          <cell r="C87" t="str">
            <v>kg</v>
          </cell>
          <cell r="D87">
            <v>20</v>
          </cell>
        </row>
        <row r="88">
          <cell r="B88" t="str">
            <v>C¸t sái</v>
          </cell>
          <cell r="C88" t="str">
            <v>m3</v>
          </cell>
          <cell r="D88">
            <v>50000</v>
          </cell>
        </row>
        <row r="89">
          <cell r="B89" t="str">
            <v>C¸t vµng</v>
          </cell>
          <cell r="C89" t="str">
            <v>m3</v>
          </cell>
          <cell r="D89">
            <v>11500</v>
          </cell>
        </row>
        <row r="90">
          <cell r="B90" t="str">
            <v>Cäc bªt«ng 8 x 8 x 60</v>
          </cell>
          <cell r="C90" t="str">
            <v>c¸i</v>
          </cell>
          <cell r="D90">
            <v>2500</v>
          </cell>
        </row>
        <row r="91">
          <cell r="B91" t="str">
            <v>Cäc gç</v>
          </cell>
          <cell r="C91" t="str">
            <v>c¸i</v>
          </cell>
          <cell r="D91">
            <v>2500</v>
          </cell>
        </row>
        <row r="92">
          <cell r="B92" t="str">
            <v>Cäc gç 0,04 x 0,04m</v>
          </cell>
          <cell r="C92" t="str">
            <v>c¸i</v>
          </cell>
          <cell r="D92">
            <v>2500</v>
          </cell>
        </row>
        <row r="93">
          <cell r="B93" t="str">
            <v>Cäc gç 10 x 10 x 80</v>
          </cell>
          <cell r="C93" t="str">
            <v>c¸i</v>
          </cell>
          <cell r="D93">
            <v>2500</v>
          </cell>
        </row>
        <row r="94">
          <cell r="B94" t="str">
            <v>Cäc gç 15 x 15 x 200</v>
          </cell>
          <cell r="C94" t="str">
            <v>cäc</v>
          </cell>
          <cell r="D94">
            <v>2500</v>
          </cell>
        </row>
        <row r="95">
          <cell r="B95" t="str">
            <v>Cäc gç 4 x 4 x 30</v>
          </cell>
          <cell r="C95" t="str">
            <v>cäc</v>
          </cell>
          <cell r="D95">
            <v>2500</v>
          </cell>
        </row>
        <row r="96">
          <cell r="B96" t="str">
            <v>Cäc gç 4x4x40cm</v>
          </cell>
          <cell r="C96" t="str">
            <v>c¸i</v>
          </cell>
          <cell r="D96">
            <v>2500</v>
          </cell>
        </row>
        <row r="97">
          <cell r="B97" t="str">
            <v>Cäc gç 5 x 5 x 40</v>
          </cell>
          <cell r="C97" t="str">
            <v>c¸i</v>
          </cell>
          <cell r="D97">
            <v>2500</v>
          </cell>
        </row>
        <row r="98">
          <cell r="B98" t="str">
            <v>Cäc mèc gç</v>
          </cell>
          <cell r="C98" t="str">
            <v>c¸i</v>
          </cell>
          <cell r="D98">
            <v>2500</v>
          </cell>
        </row>
        <row r="99">
          <cell r="B99" t="str">
            <v>Cäc mèc xim¨ng</v>
          </cell>
          <cell r="C99" t="str">
            <v>c¸i</v>
          </cell>
          <cell r="D99">
            <v>10000</v>
          </cell>
        </row>
        <row r="100">
          <cell r="B100" t="str">
            <v>Cäc neo</v>
          </cell>
          <cell r="C100" t="str">
            <v>bé</v>
          </cell>
          <cell r="D100">
            <v>10000</v>
          </cell>
        </row>
        <row r="101">
          <cell r="B101" t="str">
            <v>Cäc s¾t §K 10 x 300mm</v>
          </cell>
          <cell r="C101" t="str">
            <v>cäc</v>
          </cell>
          <cell r="D101">
            <v>8000</v>
          </cell>
        </row>
        <row r="102">
          <cell r="B102" t="str">
            <v>CÆp ®¨ng ký ®o ®¹c</v>
          </cell>
          <cell r="C102" t="str">
            <v>c¸i</v>
          </cell>
          <cell r="D102">
            <v>8000</v>
          </cell>
        </row>
        <row r="103">
          <cell r="B103" t="str">
            <v>Cãt Ðp</v>
          </cell>
          <cell r="C103" t="str">
            <v>m2</v>
          </cell>
          <cell r="D103">
            <v>20000</v>
          </cell>
        </row>
        <row r="104">
          <cell r="B104" t="str">
            <v>CÇn c¾t c¸nh (40c¸i)</v>
          </cell>
          <cell r="C104" t="str">
            <v>bé</v>
          </cell>
          <cell r="D104">
            <v>1000000</v>
          </cell>
        </row>
        <row r="105">
          <cell r="B105" t="str">
            <v>CÇn chèt</v>
          </cell>
          <cell r="C105" t="str">
            <v>m</v>
          </cell>
          <cell r="D105">
            <v>400000</v>
          </cell>
        </row>
        <row r="106">
          <cell r="B106" t="str">
            <v>CÇn khoan</v>
          </cell>
          <cell r="C106" t="str">
            <v>m</v>
          </cell>
          <cell r="D106">
            <v>80000</v>
          </cell>
        </row>
        <row r="107">
          <cell r="B107" t="str">
            <v>CÇn khoan 25 x 105 x 800</v>
          </cell>
          <cell r="C107" t="str">
            <v>c¸i</v>
          </cell>
          <cell r="D107">
            <v>80000</v>
          </cell>
        </row>
        <row r="108">
          <cell r="B108" t="str">
            <v>CÇn xo¾n</v>
          </cell>
          <cell r="C108" t="str">
            <v>m</v>
          </cell>
          <cell r="D108">
            <v>450000</v>
          </cell>
        </row>
        <row r="109">
          <cell r="B109" t="str">
            <v>CÇn xuyªn</v>
          </cell>
          <cell r="C109" t="str">
            <v>m</v>
          </cell>
          <cell r="D109">
            <v>450000</v>
          </cell>
        </row>
        <row r="110">
          <cell r="B110" t="str">
            <v>CÇu ch× sø</v>
          </cell>
          <cell r="C110" t="str">
            <v>c¸i</v>
          </cell>
          <cell r="D110">
            <v>5000</v>
          </cell>
        </row>
        <row r="111">
          <cell r="B111" t="str">
            <v>CÇu dao ®iÖn 3 pha</v>
          </cell>
          <cell r="C111" t="str">
            <v>c¸i</v>
          </cell>
          <cell r="D111">
            <v>15000</v>
          </cell>
        </row>
        <row r="112">
          <cell r="B112" t="str">
            <v>Cèc ®Êt luyÖn, cµng vaxiliep</v>
          </cell>
          <cell r="C112" t="str">
            <v>bé</v>
          </cell>
          <cell r="D112">
            <v>200000</v>
          </cell>
        </row>
        <row r="113">
          <cell r="B113" t="str">
            <v>Cèc má nh«m (®un thµnh phÇn h¹t)</v>
          </cell>
          <cell r="C113" t="str">
            <v>c¸i</v>
          </cell>
          <cell r="D113">
            <v>8000</v>
          </cell>
        </row>
        <row r="114">
          <cell r="B114" t="str">
            <v>Cèc thñy tinh</v>
          </cell>
          <cell r="C114" t="str">
            <v>c¸i</v>
          </cell>
          <cell r="D114">
            <v>18000</v>
          </cell>
        </row>
        <row r="115">
          <cell r="B115" t="str">
            <v>Cèc thñy tinh (50-1000)ml</v>
          </cell>
          <cell r="C115" t="str">
            <v>c¸i</v>
          </cell>
          <cell r="D115">
            <v>18000</v>
          </cell>
        </row>
        <row r="116">
          <cell r="B116" t="str">
            <v>Cèc thñy tinh 1000ml</v>
          </cell>
          <cell r="C116" t="str">
            <v>c¸i</v>
          </cell>
          <cell r="D116">
            <v>18000</v>
          </cell>
        </row>
        <row r="117">
          <cell r="B117" t="str">
            <v>Cèi chµy ®ång</v>
          </cell>
          <cell r="C117" t="str">
            <v>bé</v>
          </cell>
          <cell r="D117">
            <v>300000</v>
          </cell>
        </row>
        <row r="118">
          <cell r="B118" t="str">
            <v>Cèi chµy sø</v>
          </cell>
          <cell r="C118" t="str">
            <v>bé</v>
          </cell>
          <cell r="D118">
            <v>35000</v>
          </cell>
        </row>
        <row r="119">
          <cell r="B119" t="str">
            <v>Cèi chµy thñy tinh</v>
          </cell>
          <cell r="C119" t="str">
            <v>bé</v>
          </cell>
          <cell r="D119">
            <v>120000</v>
          </cell>
        </row>
        <row r="120">
          <cell r="B120" t="str">
            <v>Cèi chÕ bÞ</v>
          </cell>
          <cell r="C120" t="str">
            <v>bé</v>
          </cell>
          <cell r="D120">
            <v>600000</v>
          </cell>
        </row>
        <row r="121">
          <cell r="B121" t="str">
            <v>Cèi chÕ bÞ (Anh)</v>
          </cell>
          <cell r="C121" t="str">
            <v>bé</v>
          </cell>
          <cell r="D121">
            <v>800000</v>
          </cell>
        </row>
        <row r="122">
          <cell r="B122" t="str">
            <v>Cèi gi· ®¸</v>
          </cell>
          <cell r="C122" t="str">
            <v>bé</v>
          </cell>
          <cell r="D122">
            <v>700000</v>
          </cell>
        </row>
        <row r="123">
          <cell r="B123" t="str">
            <v>Cét s¾t ®Æt m¸y ®o giã</v>
          </cell>
          <cell r="C123" t="str">
            <v>c¸i</v>
          </cell>
          <cell r="D123">
            <v>30000</v>
          </cell>
        </row>
        <row r="124">
          <cell r="B124" t="str">
            <v>Cét s¾t ®Æt m¸y ®o sãng</v>
          </cell>
          <cell r="C124" t="str">
            <v>c¸i</v>
          </cell>
          <cell r="D124">
            <v>30000</v>
          </cell>
        </row>
        <row r="125">
          <cell r="B125" t="str">
            <v>Chµy ®Çm ®Êt</v>
          </cell>
          <cell r="C125" t="str">
            <v>c¸i</v>
          </cell>
          <cell r="D125">
            <v>200000</v>
          </cell>
        </row>
        <row r="126">
          <cell r="B126" t="str">
            <v>Chai nót mµi</v>
          </cell>
          <cell r="C126" t="str">
            <v>c¸i</v>
          </cell>
          <cell r="D126">
            <v>15000</v>
          </cell>
        </row>
        <row r="127">
          <cell r="B127" t="str">
            <v>ChÐn nung</v>
          </cell>
          <cell r="C127" t="str">
            <v>c¸i</v>
          </cell>
          <cell r="D127">
            <v>6500</v>
          </cell>
        </row>
        <row r="128">
          <cell r="B128" t="str">
            <v>ChÐn sø</v>
          </cell>
          <cell r="C128" t="str">
            <v>c¸i</v>
          </cell>
          <cell r="D128">
            <v>5000</v>
          </cell>
        </row>
        <row r="129">
          <cell r="B129" t="str">
            <v>Chèt bóa</v>
          </cell>
          <cell r="C129" t="str">
            <v>chiÕc</v>
          </cell>
          <cell r="D129">
            <v>200000</v>
          </cell>
        </row>
        <row r="130">
          <cell r="B130" t="str">
            <v>Chèt cÇn</v>
          </cell>
          <cell r="C130" t="str">
            <v>c¸i</v>
          </cell>
          <cell r="D130">
            <v>25000</v>
          </cell>
        </row>
        <row r="131">
          <cell r="B131" t="str">
            <v>ChËu nh«m F 30cm</v>
          </cell>
          <cell r="C131" t="str">
            <v>c¸i</v>
          </cell>
          <cell r="D131">
            <v>30000</v>
          </cell>
        </row>
        <row r="132">
          <cell r="B132" t="str">
            <v>ChËu thñy tinh</v>
          </cell>
          <cell r="C132" t="str">
            <v>c¸i</v>
          </cell>
          <cell r="D132">
            <v>30000</v>
          </cell>
        </row>
        <row r="133">
          <cell r="B133" t="str">
            <v>ChËu thñy tinh F 20cm</v>
          </cell>
          <cell r="C133" t="str">
            <v>c¸i</v>
          </cell>
          <cell r="D133">
            <v>30000</v>
          </cell>
        </row>
        <row r="134">
          <cell r="B134" t="str">
            <v>Chïy vaxiliep</v>
          </cell>
          <cell r="C134" t="str">
            <v>c¸i</v>
          </cell>
          <cell r="D134">
            <v>200000</v>
          </cell>
        </row>
        <row r="135">
          <cell r="B135" t="str">
            <v>Choßng c¸nh tr¸ng hîp kim cøng</v>
          </cell>
          <cell r="C135" t="str">
            <v>c¸i</v>
          </cell>
          <cell r="D135">
            <v>500000</v>
          </cell>
        </row>
        <row r="136">
          <cell r="B136" t="str">
            <v>Cßi ®o n­íc</v>
          </cell>
          <cell r="C136" t="str">
            <v>c¸i</v>
          </cell>
          <cell r="D136">
            <v>10000</v>
          </cell>
        </row>
        <row r="137">
          <cell r="B137" t="str">
            <v>Cùc thu sãng däc</v>
          </cell>
          <cell r="C137" t="str">
            <v>chiÕc</v>
          </cell>
          <cell r="D137">
            <v>250000</v>
          </cell>
        </row>
        <row r="138">
          <cell r="B138" t="str">
            <v>Cùc thu sãng ngang</v>
          </cell>
          <cell r="C138" t="str">
            <v>chiÕc</v>
          </cell>
          <cell r="D138">
            <v>300000</v>
          </cell>
        </row>
        <row r="139">
          <cell r="B139" t="str">
            <v>Cuèc chim</v>
          </cell>
          <cell r="C139" t="str">
            <v>c¸i</v>
          </cell>
          <cell r="D139">
            <v>20000</v>
          </cell>
        </row>
        <row r="140">
          <cell r="B140" t="str">
            <v>D©y ®iÖn</v>
          </cell>
          <cell r="C140" t="str">
            <v>m</v>
          </cell>
          <cell r="D140">
            <v>8000</v>
          </cell>
        </row>
        <row r="141">
          <cell r="B141" t="str">
            <v>D©y ®iÖn næ m×n</v>
          </cell>
          <cell r="C141" t="str">
            <v>m</v>
          </cell>
          <cell r="D141">
            <v>8000</v>
          </cell>
        </row>
        <row r="142">
          <cell r="B142" t="str">
            <v>D©y ®iÖn sóp</v>
          </cell>
          <cell r="C142" t="str">
            <v>m</v>
          </cell>
          <cell r="D142">
            <v>20000</v>
          </cell>
        </row>
        <row r="143">
          <cell r="B143" t="str">
            <v>D©y ®o</v>
          </cell>
          <cell r="C143" t="str">
            <v>m</v>
          </cell>
          <cell r="D143">
            <v>8000</v>
          </cell>
        </row>
        <row r="144">
          <cell r="B144" t="str">
            <v>D©y ®Þa chÊn</v>
          </cell>
          <cell r="C144" t="str">
            <v>m</v>
          </cell>
          <cell r="D144">
            <v>3500</v>
          </cell>
        </row>
        <row r="145">
          <cell r="B145" t="str">
            <v>D©y ®Þa vËt lý (thu, ph¸t)</v>
          </cell>
          <cell r="C145" t="str">
            <v>m</v>
          </cell>
          <cell r="D145">
            <v>3500</v>
          </cell>
        </row>
        <row r="146">
          <cell r="B146" t="str">
            <v>D©y c¸p §K 3 mm</v>
          </cell>
          <cell r="C146" t="str">
            <v>m</v>
          </cell>
          <cell r="D146">
            <v>8000</v>
          </cell>
        </row>
        <row r="147">
          <cell r="B147" t="str">
            <v>D©y c¸p ®iÖn 3 pha</v>
          </cell>
          <cell r="C147" t="str">
            <v>m</v>
          </cell>
          <cell r="D147">
            <v>20000</v>
          </cell>
        </row>
        <row r="148">
          <cell r="B148" t="str">
            <v>D©y cao su F 8ml (®Ó lµm thÊm vµ b·o hßa n­íc)</v>
          </cell>
          <cell r="C148" t="str">
            <v>m</v>
          </cell>
          <cell r="D148">
            <v>12000</v>
          </cell>
        </row>
        <row r="149">
          <cell r="B149" t="str">
            <v>D©y thÐp F 2-3</v>
          </cell>
          <cell r="C149" t="str">
            <v>kg</v>
          </cell>
          <cell r="D149">
            <v>5000</v>
          </cell>
        </row>
        <row r="150">
          <cell r="B150" t="str">
            <v>D©y thÐp vµ ®inh 5cm</v>
          </cell>
          <cell r="C150" t="str">
            <v>kg</v>
          </cell>
          <cell r="D150">
            <v>5000</v>
          </cell>
        </row>
        <row r="151">
          <cell r="B151" t="str">
            <v>Dao rùa chÆt ®Êt</v>
          </cell>
          <cell r="C151" t="str">
            <v>c¸i</v>
          </cell>
          <cell r="D151">
            <v>30000</v>
          </cell>
        </row>
        <row r="152">
          <cell r="B152" t="str">
            <v>Dao g¹t ®Êt</v>
          </cell>
          <cell r="C152" t="str">
            <v>c¸i</v>
          </cell>
          <cell r="D152">
            <v>30000</v>
          </cell>
        </row>
        <row r="153">
          <cell r="B153" t="str">
            <v>Dao gät ®Êt</v>
          </cell>
          <cell r="C153" t="str">
            <v>c¸i</v>
          </cell>
          <cell r="D153">
            <v>30000</v>
          </cell>
        </row>
        <row r="154">
          <cell r="B154" t="str">
            <v>Dao luyÖn ®Êt</v>
          </cell>
          <cell r="C154" t="str">
            <v>c¸i</v>
          </cell>
          <cell r="D154">
            <v>30000</v>
          </cell>
        </row>
        <row r="155">
          <cell r="B155" t="str">
            <v>Dao nÐn, dao c¾t</v>
          </cell>
          <cell r="C155" t="str">
            <v>c¸i</v>
          </cell>
          <cell r="D155">
            <v>30000</v>
          </cell>
        </row>
        <row r="156">
          <cell r="B156" t="str">
            <v>Dao vßng hîp kim</v>
          </cell>
          <cell r="C156" t="str">
            <v>c¸i</v>
          </cell>
          <cell r="D156">
            <v>30000</v>
          </cell>
        </row>
        <row r="157">
          <cell r="B157" t="str">
            <v>Dao vßng nÐn</v>
          </cell>
          <cell r="C157" t="str">
            <v>c¸i</v>
          </cell>
          <cell r="D157">
            <v>30000</v>
          </cell>
        </row>
        <row r="158">
          <cell r="B158" t="str">
            <v>Dao vßng thÊm</v>
          </cell>
          <cell r="C158" t="str">
            <v>c¸i</v>
          </cell>
          <cell r="D158">
            <v>30000</v>
          </cell>
        </row>
        <row r="159">
          <cell r="B159" t="str">
            <v>DÇm I300 - 350 dµi h¬n 3,5m</v>
          </cell>
          <cell r="C159" t="str">
            <v>kg</v>
          </cell>
          <cell r="D159">
            <v>5000</v>
          </cell>
        </row>
        <row r="160">
          <cell r="B160" t="str">
            <v>DÇu ®iezel</v>
          </cell>
          <cell r="C160" t="str">
            <v>kg</v>
          </cell>
          <cell r="D160">
            <v>5000</v>
          </cell>
        </row>
        <row r="161">
          <cell r="B161" t="str">
            <v>DÇu c«ng nghiÖp 20</v>
          </cell>
          <cell r="C161" t="str">
            <v>kg</v>
          </cell>
          <cell r="D161">
            <v>8000</v>
          </cell>
        </row>
        <row r="162">
          <cell r="B162" t="str">
            <v>DÇu kÝch</v>
          </cell>
          <cell r="C162" t="str">
            <v>kg</v>
          </cell>
          <cell r="D162">
            <v>8000</v>
          </cell>
        </row>
        <row r="163">
          <cell r="B163" t="str">
            <v>DÇu mì phô</v>
          </cell>
          <cell r="C163" t="str">
            <v>kg</v>
          </cell>
          <cell r="D163">
            <v>5000</v>
          </cell>
        </row>
        <row r="164">
          <cell r="B164" t="str">
            <v>Dông cô thÝ nghiÖm ®Çm nÐn</v>
          </cell>
          <cell r="C164" t="str">
            <v>bé</v>
          </cell>
          <cell r="D164">
            <v>300000</v>
          </cell>
        </row>
        <row r="165">
          <cell r="B165" t="str">
            <v>Dông cô x¸c ®Þnh ®é tan r·</v>
          </cell>
          <cell r="C165" t="str">
            <v>c¸i</v>
          </cell>
          <cell r="D165">
            <v>400000</v>
          </cell>
        </row>
        <row r="166">
          <cell r="B166" t="str">
            <v>Dông cô x¸c ®Þnh tr­¬ng në</v>
          </cell>
          <cell r="C166" t="str">
            <v>c¸i</v>
          </cell>
          <cell r="D166">
            <v>1500000</v>
          </cell>
        </row>
        <row r="167">
          <cell r="B167" t="str">
            <v>Dông cô x¸c ®Þnh gãc nghØ cña c¸t</v>
          </cell>
          <cell r="C167" t="str">
            <v>bé</v>
          </cell>
          <cell r="D167">
            <v>200000</v>
          </cell>
        </row>
        <row r="168">
          <cell r="B168" t="str">
            <v>èng ®o thÝ nghiÖm</v>
          </cell>
          <cell r="C168" t="str">
            <v>c¸i</v>
          </cell>
          <cell r="D168">
            <v>50000</v>
          </cell>
        </row>
        <row r="169">
          <cell r="B169" t="str">
            <v>èng ®ong thñy tinh 1000ml</v>
          </cell>
          <cell r="C169" t="str">
            <v>c¸i</v>
          </cell>
          <cell r="D169">
            <v>50000</v>
          </cell>
        </row>
        <row r="170">
          <cell r="B170" t="str">
            <v>èng ®ong thñy tinh 1000ml, 500ml, 200ml</v>
          </cell>
          <cell r="C170" t="str">
            <v>c¸i</v>
          </cell>
          <cell r="D170">
            <v>50000</v>
          </cell>
        </row>
        <row r="171">
          <cell r="B171" t="str">
            <v>èng ®Þnh t©m cè ®Þnh d¹ng Thôy sü</v>
          </cell>
          <cell r="C171" t="str">
            <v>c¸i</v>
          </cell>
          <cell r="D171">
            <v>50000</v>
          </cell>
        </row>
        <row r="172">
          <cell r="B172" t="str">
            <v>èng cao su dÉn n­íc</v>
          </cell>
          <cell r="C172" t="str">
            <v>m</v>
          </cell>
          <cell r="D172">
            <v>5000</v>
          </cell>
        </row>
        <row r="173">
          <cell r="B173" t="str">
            <v>èng cao su dÉn n­íc F 16mm</v>
          </cell>
          <cell r="C173" t="str">
            <v>m</v>
          </cell>
          <cell r="D173">
            <v>5000</v>
          </cell>
        </row>
        <row r="174">
          <cell r="B174" t="str">
            <v>èng cao su F 16 - F 18mm</v>
          </cell>
          <cell r="C174" t="str">
            <v>m</v>
          </cell>
          <cell r="D174">
            <v>5000</v>
          </cell>
        </row>
        <row r="175">
          <cell r="B175" t="str">
            <v>èng cao su mÒm</v>
          </cell>
          <cell r="C175" t="str">
            <v>m</v>
          </cell>
          <cell r="D175">
            <v>5000</v>
          </cell>
        </row>
        <row r="176">
          <cell r="B176" t="str">
            <v>èng chèng</v>
          </cell>
          <cell r="C176" t="str">
            <v>m</v>
          </cell>
          <cell r="D176">
            <v>8000</v>
          </cell>
        </row>
        <row r="177">
          <cell r="B177" t="str">
            <v>èng chuÈn ®é 25ml</v>
          </cell>
          <cell r="C177" t="str">
            <v>c¸i</v>
          </cell>
          <cell r="D177">
            <v>60000</v>
          </cell>
        </row>
        <row r="178">
          <cell r="B178" t="str">
            <v>èng day ®ång trôc F 25 &amp; F 50</v>
          </cell>
          <cell r="C178" t="str">
            <v>bé</v>
          </cell>
          <cell r="D178">
            <v>200000</v>
          </cell>
        </row>
        <row r="179">
          <cell r="B179" t="str">
            <v>èng hót thñy tinh (2-100)ml</v>
          </cell>
          <cell r="C179" t="str">
            <v>c¸i</v>
          </cell>
          <cell r="D179">
            <v>50000</v>
          </cell>
        </row>
        <row r="180">
          <cell r="B180" t="str">
            <v>èng kÏm F 32</v>
          </cell>
          <cell r="C180" t="str">
            <v>m</v>
          </cell>
          <cell r="D180">
            <v>20000</v>
          </cell>
        </row>
        <row r="181">
          <cell r="B181" t="str">
            <v>èng läc l­íi ®ång (F 100 - F 200)mm</v>
          </cell>
          <cell r="C181" t="str">
            <v>m</v>
          </cell>
          <cell r="D181">
            <v>50000</v>
          </cell>
        </row>
        <row r="182">
          <cell r="B182" t="str">
            <v>èng mÉu</v>
          </cell>
          <cell r="C182" t="str">
            <v>èng</v>
          </cell>
          <cell r="D182">
            <v>300000</v>
          </cell>
        </row>
        <row r="183">
          <cell r="B183" t="str">
            <v>èng mÉu ®¬n</v>
          </cell>
          <cell r="C183" t="str">
            <v>m</v>
          </cell>
          <cell r="D183">
            <v>300000</v>
          </cell>
        </row>
        <row r="184">
          <cell r="B184" t="str">
            <v>èng mÉu kÐp</v>
          </cell>
          <cell r="C184" t="str">
            <v>c¸i</v>
          </cell>
          <cell r="D184">
            <v>1200000</v>
          </cell>
        </row>
        <row r="185">
          <cell r="B185" t="str">
            <v>èng mÉu nguyªn d¹ng</v>
          </cell>
          <cell r="C185" t="str">
            <v>m</v>
          </cell>
          <cell r="D185">
            <v>600000</v>
          </cell>
        </row>
        <row r="186">
          <cell r="B186" t="str">
            <v>èng mÉu xo¾n</v>
          </cell>
          <cell r="C186" t="str">
            <v>m</v>
          </cell>
          <cell r="D186">
            <v>600000</v>
          </cell>
        </row>
        <row r="187">
          <cell r="B187" t="str">
            <v>èng móc n­íc dµi 2m</v>
          </cell>
          <cell r="C187" t="str">
            <v>c¸i</v>
          </cell>
          <cell r="D187">
            <v>50000</v>
          </cell>
        </row>
        <row r="188">
          <cell r="B188" t="str">
            <v>èng ngoµi F 16</v>
          </cell>
          <cell r="C188" t="str">
            <v>m</v>
          </cell>
          <cell r="D188">
            <v>10000</v>
          </cell>
        </row>
        <row r="189">
          <cell r="B189" t="str">
            <v>èng n­íc F 50</v>
          </cell>
          <cell r="C189" t="str">
            <v>m</v>
          </cell>
          <cell r="D189">
            <v>20000</v>
          </cell>
        </row>
        <row r="190">
          <cell r="B190" t="str">
            <v>èng sóng + qu¶ ®¹n</v>
          </cell>
          <cell r="C190" t="str">
            <v>chiÕc</v>
          </cell>
          <cell r="D190">
            <v>2000000</v>
          </cell>
        </row>
        <row r="191">
          <cell r="B191" t="str">
            <v>èng tæ ong dµi 1m</v>
          </cell>
          <cell r="C191" t="str">
            <v>èng</v>
          </cell>
          <cell r="D191">
            <v>100000</v>
          </cell>
        </row>
        <row r="192">
          <cell r="B192" t="str">
            <v>èng thñy tinh ch÷ T F 8</v>
          </cell>
          <cell r="C192" t="str">
            <v>c¸i</v>
          </cell>
          <cell r="D192">
            <v>50000</v>
          </cell>
        </row>
        <row r="193">
          <cell r="B193" t="str">
            <v>èng thñy tinh F 8ml dµi 1m lµm thÊm</v>
          </cell>
          <cell r="C193" t="str">
            <v>c¸i</v>
          </cell>
          <cell r="D193">
            <v>50000</v>
          </cell>
        </row>
        <row r="194">
          <cell r="B194" t="str">
            <v>èng trong F 42 (cÇn khoan)</v>
          </cell>
          <cell r="C194" t="str">
            <v>m</v>
          </cell>
          <cell r="D194">
            <v>50000</v>
          </cell>
        </row>
        <row r="195">
          <cell r="B195" t="str">
            <v>èng x¸c ®Þnh chuyÓn dÞch</v>
          </cell>
          <cell r="C195" t="str">
            <v>c¸i</v>
          </cell>
          <cell r="D195">
            <v>50000</v>
          </cell>
        </row>
        <row r="196">
          <cell r="B196" t="str">
            <v>G¹ch chØ</v>
          </cell>
          <cell r="C196" t="str">
            <v>viªn</v>
          </cell>
          <cell r="D196">
            <v>300</v>
          </cell>
        </row>
        <row r="197">
          <cell r="B197" t="str">
            <v>Gç chèng nhãm V F 18</v>
          </cell>
          <cell r="C197" t="str">
            <v>m3</v>
          </cell>
          <cell r="D197">
            <v>1500000</v>
          </cell>
        </row>
        <row r="198">
          <cell r="B198" t="str">
            <v>Gç d¸n 40</v>
          </cell>
          <cell r="C198" t="str">
            <v>m2</v>
          </cell>
          <cell r="D198">
            <v>25000</v>
          </cell>
        </row>
        <row r="199">
          <cell r="B199" t="str">
            <v>Gç dÇu 25</v>
          </cell>
          <cell r="C199" t="str">
            <v>m2</v>
          </cell>
          <cell r="D199">
            <v>25000</v>
          </cell>
        </row>
        <row r="200">
          <cell r="B200" t="str">
            <v>Gç nhãm V</v>
          </cell>
          <cell r="C200" t="str">
            <v>m3</v>
          </cell>
          <cell r="D200">
            <v>1500000</v>
          </cell>
        </row>
        <row r="201">
          <cell r="B201" t="str">
            <v>Gç tÊm</v>
          </cell>
          <cell r="C201" t="str">
            <v>m3</v>
          </cell>
          <cell r="D201">
            <v>2000000</v>
          </cell>
        </row>
        <row r="202">
          <cell r="B202" t="str">
            <v>Gç v¸n 4 ph©n</v>
          </cell>
          <cell r="C202" t="str">
            <v>m3</v>
          </cell>
          <cell r="D202">
            <v>2000000</v>
          </cell>
        </row>
        <row r="203">
          <cell r="B203" t="str">
            <v>Gç xÎ nhãm V</v>
          </cell>
          <cell r="C203" t="str">
            <v>m3</v>
          </cell>
          <cell r="D203">
            <v>1500000</v>
          </cell>
        </row>
        <row r="204">
          <cell r="B204" t="str">
            <v>Ghen cao su F 63</v>
          </cell>
          <cell r="C204" t="str">
            <v>m</v>
          </cell>
          <cell r="D204">
            <v>10000</v>
          </cell>
        </row>
        <row r="205">
          <cell r="B205" t="str">
            <v>Ghen kim lo¹i F 63</v>
          </cell>
          <cell r="C205" t="str">
            <v>m</v>
          </cell>
          <cell r="D205">
            <v>25000</v>
          </cell>
        </row>
        <row r="206">
          <cell r="B206" t="str">
            <v>Gi¸ èng nghiÖm</v>
          </cell>
          <cell r="C206" t="str">
            <v>c¸i</v>
          </cell>
          <cell r="D206">
            <v>150000</v>
          </cell>
        </row>
        <row r="207">
          <cell r="B207" t="str">
            <v>Gi¸ gç lµm thÊm</v>
          </cell>
          <cell r="C207" t="str">
            <v>c¸i</v>
          </cell>
          <cell r="D207">
            <v>150000</v>
          </cell>
        </row>
        <row r="208">
          <cell r="B208" t="str">
            <v>GiÊy ®¨ng ký ®o ®¹c</v>
          </cell>
          <cell r="C208" t="str">
            <v>tê</v>
          </cell>
          <cell r="D208">
            <v>200</v>
          </cell>
        </row>
        <row r="209">
          <cell r="B209" t="str">
            <v>GiÊy ®¸nh m¸y</v>
          </cell>
          <cell r="C209" t="str">
            <v>ram</v>
          </cell>
          <cell r="D209">
            <v>20000</v>
          </cell>
        </row>
        <row r="210">
          <cell r="B210" t="str">
            <v>GiÊy ¶nh</v>
          </cell>
          <cell r="C210" t="str">
            <v>m</v>
          </cell>
          <cell r="D210">
            <v>50000</v>
          </cell>
        </row>
        <row r="211">
          <cell r="B211" t="str">
            <v>GiÊy ¶nh khæ 140mm</v>
          </cell>
          <cell r="C211" t="str">
            <v>m</v>
          </cell>
          <cell r="D211">
            <v>100000</v>
          </cell>
        </row>
        <row r="212">
          <cell r="B212" t="str">
            <v>GiÊy bãng can</v>
          </cell>
          <cell r="C212" t="str">
            <v>m</v>
          </cell>
          <cell r="D212">
            <v>2500</v>
          </cell>
        </row>
        <row r="213">
          <cell r="B213" t="str">
            <v>GiÊy bãng can</v>
          </cell>
          <cell r="C213" t="str">
            <v>m2</v>
          </cell>
          <cell r="D213">
            <v>3000</v>
          </cell>
        </row>
        <row r="214">
          <cell r="B214" t="str">
            <v>GiÊy can</v>
          </cell>
          <cell r="C214" t="str">
            <v>cuén</v>
          </cell>
          <cell r="D214">
            <v>200000</v>
          </cell>
        </row>
        <row r="215">
          <cell r="B215" t="str">
            <v>GiÊy can</v>
          </cell>
          <cell r="C215" t="str">
            <v>m</v>
          </cell>
          <cell r="D215">
            <v>2500</v>
          </cell>
        </row>
        <row r="216">
          <cell r="B216" t="str">
            <v>GiÊy can cao 0,3m</v>
          </cell>
          <cell r="C216" t="str">
            <v>m</v>
          </cell>
          <cell r="D216">
            <v>2500</v>
          </cell>
        </row>
        <row r="217">
          <cell r="B217" t="str">
            <v>GiÊy Croki</v>
          </cell>
          <cell r="C217" t="str">
            <v>tê</v>
          </cell>
          <cell r="D217">
            <v>3400</v>
          </cell>
        </row>
        <row r="218">
          <cell r="B218" t="str">
            <v>GiÊy gãi mÉu</v>
          </cell>
          <cell r="C218" t="str">
            <v>ram</v>
          </cell>
          <cell r="D218">
            <v>22000</v>
          </cell>
        </row>
        <row r="219">
          <cell r="B219" t="str">
            <v>GiÊy in</v>
          </cell>
          <cell r="C219" t="str">
            <v>m2</v>
          </cell>
          <cell r="D219">
            <v>5000</v>
          </cell>
        </row>
        <row r="220">
          <cell r="B220" t="str">
            <v>GiÊy kÎ ly</v>
          </cell>
          <cell r="C220" t="str">
            <v>m</v>
          </cell>
          <cell r="D220">
            <v>2600</v>
          </cell>
        </row>
        <row r="221">
          <cell r="B221" t="str">
            <v>GiÊy kÎ ly</v>
          </cell>
          <cell r="C221" t="str">
            <v>tê</v>
          </cell>
          <cell r="D221">
            <v>2600</v>
          </cell>
        </row>
        <row r="222">
          <cell r="B222" t="str">
            <v>GiÊy kÎ ly cao 0,3m</v>
          </cell>
          <cell r="C222" t="str">
            <v>m</v>
          </cell>
          <cell r="D222">
            <v>2600</v>
          </cell>
        </row>
        <row r="223">
          <cell r="B223" t="str">
            <v>GiÊy kÎ ngang</v>
          </cell>
          <cell r="C223" t="str">
            <v>quyÓn</v>
          </cell>
          <cell r="D223">
            <v>2000</v>
          </cell>
        </row>
        <row r="224">
          <cell r="B224" t="str">
            <v>GiÊy tr¾ng</v>
          </cell>
          <cell r="C224" t="str">
            <v>tËp</v>
          </cell>
          <cell r="D224">
            <v>2000</v>
          </cell>
        </row>
        <row r="225">
          <cell r="B225" t="str">
            <v>GiÊy vÏ</v>
          </cell>
          <cell r="C225" t="str">
            <v>tê</v>
          </cell>
          <cell r="D225">
            <v>5000</v>
          </cell>
        </row>
        <row r="226">
          <cell r="B226" t="str">
            <v>GiÊy vÏ b×nh ®å phao</v>
          </cell>
          <cell r="C226" t="str">
            <v>tê</v>
          </cell>
          <cell r="D226">
            <v>5000</v>
          </cell>
        </row>
        <row r="227">
          <cell r="B227" t="str">
            <v>GiÊy vÏ b×nh ®å phao</v>
          </cell>
          <cell r="C227" t="str">
            <v>tê</v>
          </cell>
          <cell r="D227">
            <v>5000</v>
          </cell>
        </row>
        <row r="228">
          <cell r="B228" t="str">
            <v>GiÊy vÏ b¶n ®å (50 x 50)</v>
          </cell>
          <cell r="C228" t="str">
            <v>tê</v>
          </cell>
          <cell r="D228">
            <v>5000</v>
          </cell>
        </row>
        <row r="229">
          <cell r="B229" t="str">
            <v>GiÊy viÕt</v>
          </cell>
          <cell r="C229" t="str">
            <v>tËp</v>
          </cell>
          <cell r="D229">
            <v>2000</v>
          </cell>
        </row>
        <row r="230">
          <cell r="B230" t="str">
            <v>Hãa chÊt</v>
          </cell>
          <cell r="C230" t="str">
            <v>kg</v>
          </cell>
          <cell r="D230">
            <v>40000</v>
          </cell>
        </row>
        <row r="231">
          <cell r="B231" t="str">
            <v>Hãa chÊt (HCL, axetylen)</v>
          </cell>
          <cell r="C231" t="str">
            <v>kg</v>
          </cell>
          <cell r="D231">
            <v>40000</v>
          </cell>
        </row>
        <row r="232">
          <cell r="B232" t="str">
            <v>Hãa chÊt c¸c lo¹i</v>
          </cell>
          <cell r="C232" t="str">
            <v>gam</v>
          </cell>
          <cell r="D232">
            <v>40</v>
          </cell>
        </row>
        <row r="233">
          <cell r="B233" t="str">
            <v>Hép bét mµu</v>
          </cell>
          <cell r="C233" t="str">
            <v>hép</v>
          </cell>
          <cell r="D233">
            <v>15000</v>
          </cell>
        </row>
        <row r="234">
          <cell r="B234" t="str">
            <v>Hép bót d¹ mµu</v>
          </cell>
          <cell r="C234" t="str">
            <v>hép</v>
          </cell>
          <cell r="D234">
            <v>15000</v>
          </cell>
        </row>
        <row r="235">
          <cell r="B235" t="str">
            <v>Hép gç ®ùng mÉu</v>
          </cell>
          <cell r="C235" t="str">
            <v>hép</v>
          </cell>
          <cell r="D235">
            <v>8000</v>
          </cell>
        </row>
        <row r="236">
          <cell r="B236" t="str">
            <v>Hép gç ®ùng mÉu 400 x 400 x 400</v>
          </cell>
          <cell r="C236" t="str">
            <v>hép</v>
          </cell>
          <cell r="D236">
            <v>35000</v>
          </cell>
        </row>
        <row r="237">
          <cell r="B237" t="str">
            <v>Hép gç 24 « ®ùng mÉu l­u</v>
          </cell>
          <cell r="C237" t="str">
            <v>hép</v>
          </cell>
          <cell r="D237">
            <v>45000</v>
          </cell>
        </row>
        <row r="238">
          <cell r="B238" t="str">
            <v>Hép gç 2 ng¨n dµi 1m</v>
          </cell>
          <cell r="C238" t="str">
            <v>hép</v>
          </cell>
          <cell r="D238">
            <v>15000</v>
          </cell>
        </row>
        <row r="239">
          <cell r="B239" t="str">
            <v>Hép n¨ng l­îng</v>
          </cell>
          <cell r="C239" t="str">
            <v>hép</v>
          </cell>
          <cell r="D239">
            <v>500000</v>
          </cell>
        </row>
        <row r="240">
          <cell r="B240" t="str">
            <v>Hép nh«m nhá</v>
          </cell>
          <cell r="C240" t="str">
            <v>hép</v>
          </cell>
          <cell r="D240">
            <v>8000</v>
          </cell>
        </row>
        <row r="241">
          <cell r="B241" t="str">
            <v>Hép t«n 200 x 200 x 1</v>
          </cell>
          <cell r="C241" t="str">
            <v>hép</v>
          </cell>
          <cell r="D241">
            <v>12000</v>
          </cell>
        </row>
        <row r="242">
          <cell r="B242" t="str">
            <v>Hép t«n 200 x 100 mm</v>
          </cell>
          <cell r="C242" t="str">
            <v>c¸i</v>
          </cell>
          <cell r="D242">
            <v>12000</v>
          </cell>
        </row>
        <row r="243">
          <cell r="B243" t="str">
            <v>Kali thiocyarat</v>
          </cell>
          <cell r="C243" t="str">
            <v>gam</v>
          </cell>
          <cell r="D243">
            <v>40</v>
          </cell>
        </row>
        <row r="244">
          <cell r="B244" t="str">
            <v>Khay men</v>
          </cell>
          <cell r="C244" t="str">
            <v>c¸i</v>
          </cell>
          <cell r="D244">
            <v>50000</v>
          </cell>
        </row>
        <row r="245">
          <cell r="B245" t="str">
            <v>Khay men ch÷ nhËt</v>
          </cell>
          <cell r="C245" t="str">
            <v>c¸i</v>
          </cell>
          <cell r="D245">
            <v>50000</v>
          </cell>
        </row>
        <row r="246">
          <cell r="B246" t="str">
            <v>Khay men to</v>
          </cell>
          <cell r="C246" t="str">
            <v>c¸i</v>
          </cell>
          <cell r="D246">
            <v>50000</v>
          </cell>
        </row>
        <row r="247">
          <cell r="B247" t="str">
            <v>Khay men to + nhá</v>
          </cell>
          <cell r="C247" t="str">
            <v>c¸i</v>
          </cell>
          <cell r="D247">
            <v>50000</v>
          </cell>
        </row>
        <row r="248">
          <cell r="B248" t="str">
            <v>Khay ñ ®Êt</v>
          </cell>
          <cell r="C248" t="str">
            <v>c¸i</v>
          </cell>
          <cell r="D248">
            <v>50000</v>
          </cell>
        </row>
        <row r="249">
          <cell r="B249" t="str">
            <v>Khu«n t¹o mÉu</v>
          </cell>
          <cell r="C249" t="str">
            <v>c¸i</v>
          </cell>
          <cell r="D249">
            <v>50000</v>
          </cell>
        </row>
        <row r="250">
          <cell r="B250" t="str">
            <v>KÝnh dÇy 10ly (20 x 40)cm (kÝnh mµi mê)</v>
          </cell>
          <cell r="C250" t="str">
            <v>c¸i</v>
          </cell>
          <cell r="D250">
            <v>50000</v>
          </cell>
        </row>
        <row r="251">
          <cell r="B251" t="str">
            <v>KÝnh lËp thÓ</v>
          </cell>
          <cell r="C251" t="str">
            <v>c¸i</v>
          </cell>
          <cell r="D251">
            <v>100000</v>
          </cell>
        </row>
        <row r="252">
          <cell r="B252" t="str">
            <v>KÝnh lóp</v>
          </cell>
          <cell r="C252" t="str">
            <v>c¸i</v>
          </cell>
          <cell r="D252">
            <v>60000</v>
          </cell>
        </row>
        <row r="253">
          <cell r="B253" t="str">
            <v>KÝnh mµi mê</v>
          </cell>
          <cell r="C253" t="str">
            <v>c¸i</v>
          </cell>
          <cell r="D253">
            <v>50000</v>
          </cell>
        </row>
        <row r="254">
          <cell r="B254" t="str">
            <v>KÝnh tr¾ng (2x30x50)mm</v>
          </cell>
          <cell r="C254" t="str">
            <v>c¸i</v>
          </cell>
          <cell r="D254">
            <v>50000</v>
          </cell>
        </row>
        <row r="255">
          <cell r="B255" t="str">
            <v>KÝnh vu«ng 16 x 16</v>
          </cell>
          <cell r="C255" t="str">
            <v>c¸i</v>
          </cell>
          <cell r="D255">
            <v>5000</v>
          </cell>
        </row>
        <row r="256">
          <cell r="B256" t="str">
            <v>KÝp ®iÖn vi sai</v>
          </cell>
          <cell r="C256" t="str">
            <v>c¸i</v>
          </cell>
          <cell r="D256">
            <v>3200</v>
          </cell>
        </row>
        <row r="257">
          <cell r="B257" t="str">
            <v>La men</v>
          </cell>
          <cell r="C257" t="str">
            <v>kg</v>
          </cell>
          <cell r="D257">
            <v>15000</v>
          </cell>
        </row>
        <row r="258">
          <cell r="B258" t="str">
            <v>L­ìi c¾t ®Êt</v>
          </cell>
          <cell r="C258" t="str">
            <v>c¸i</v>
          </cell>
          <cell r="D258">
            <v>30000</v>
          </cell>
        </row>
        <row r="259">
          <cell r="B259" t="str">
            <v>Mµng buång n­íc F 270</v>
          </cell>
          <cell r="C259" t="str">
            <v>c¸i</v>
          </cell>
          <cell r="D259">
            <v>50000</v>
          </cell>
        </row>
        <row r="260">
          <cell r="B260" t="str">
            <v>Mèc bªt«ng ®óc s½n</v>
          </cell>
          <cell r="C260" t="str">
            <v>c¸i</v>
          </cell>
          <cell r="D260">
            <v>25000</v>
          </cell>
        </row>
        <row r="261">
          <cell r="B261" t="str">
            <v>Mia ®o mùc n­íc 150x40x1500</v>
          </cell>
          <cell r="C261" t="str">
            <v>c¸i</v>
          </cell>
          <cell r="D261">
            <v>65000</v>
          </cell>
        </row>
        <row r="262">
          <cell r="B262" t="str">
            <v>Mòi khoan</v>
          </cell>
          <cell r="C262" t="str">
            <v>c¸i</v>
          </cell>
          <cell r="D262">
            <v>60000</v>
          </cell>
        </row>
        <row r="263">
          <cell r="B263" t="str">
            <v>Mòi khoan ch÷ thËp F 46</v>
          </cell>
          <cell r="C263" t="str">
            <v>c¸i</v>
          </cell>
          <cell r="D263">
            <v>60000</v>
          </cell>
        </row>
        <row r="264">
          <cell r="B264" t="str">
            <v>Mòi khoan h×nh xuyÕn g¾n r¨ng hîp kim cøng</v>
          </cell>
          <cell r="C264" t="str">
            <v>c¸i</v>
          </cell>
          <cell r="D264">
            <v>450000</v>
          </cell>
        </row>
        <row r="265">
          <cell r="B265" t="str">
            <v>Mòi khoan hîp kim</v>
          </cell>
          <cell r="C265" t="str">
            <v>c¸i</v>
          </cell>
          <cell r="D265">
            <v>75000</v>
          </cell>
        </row>
        <row r="266">
          <cell r="B266" t="str">
            <v>Mòi khoan kim c­¬ng</v>
          </cell>
          <cell r="C266" t="str">
            <v>c¸i</v>
          </cell>
          <cell r="D266">
            <v>1300000</v>
          </cell>
        </row>
        <row r="267">
          <cell r="B267" t="str">
            <v>Mòi xuyªn</v>
          </cell>
          <cell r="C267" t="str">
            <v>c¸i</v>
          </cell>
          <cell r="D267">
            <v>600000</v>
          </cell>
        </row>
        <row r="268">
          <cell r="B268" t="str">
            <v>Mòi xuyªn c¾t</v>
          </cell>
          <cell r="C268" t="str">
            <v>c¸i</v>
          </cell>
          <cell r="D268">
            <v>600000</v>
          </cell>
        </row>
        <row r="269">
          <cell r="B269" t="str">
            <v>Mòi xuyªn h×nh nãn</v>
          </cell>
          <cell r="C269" t="str">
            <v>c¸i</v>
          </cell>
          <cell r="D269">
            <v>600000</v>
          </cell>
        </row>
        <row r="270">
          <cell r="B270" t="str">
            <v>Mu«i xóc ®Êt</v>
          </cell>
          <cell r="C270" t="str">
            <v>c¸i</v>
          </cell>
          <cell r="D270">
            <v>200000</v>
          </cell>
        </row>
        <row r="271">
          <cell r="B271" t="str">
            <v>Mùc can</v>
          </cell>
          <cell r="C271" t="str">
            <v>lä</v>
          </cell>
          <cell r="D271">
            <v>15000</v>
          </cell>
        </row>
        <row r="272">
          <cell r="B272" t="str">
            <v>N¨ng l­îng ®iÖn</v>
          </cell>
          <cell r="C272" t="str">
            <v>kwh</v>
          </cell>
          <cell r="D272">
            <v>800</v>
          </cell>
        </row>
        <row r="273">
          <cell r="B273" t="str">
            <v>Nåi ¸p suÊt hót ch©n kh«ng (®Ó lµm tû träng-b·o hßa)</v>
          </cell>
          <cell r="C273" t="str">
            <v>c¸i</v>
          </cell>
          <cell r="D273">
            <v>200000</v>
          </cell>
        </row>
        <row r="274">
          <cell r="B274" t="str">
            <v>Neo 25kg</v>
          </cell>
          <cell r="C274" t="str">
            <v>c¸i</v>
          </cell>
          <cell r="D274">
            <v>290000</v>
          </cell>
        </row>
        <row r="275">
          <cell r="B275" t="str">
            <v>NhËt ký kh¶o s¸t</v>
          </cell>
          <cell r="C275" t="str">
            <v>quyÓn</v>
          </cell>
          <cell r="D275">
            <v>5000</v>
          </cell>
        </row>
        <row r="276">
          <cell r="B276" t="str">
            <v>NhiÖt kÕ</v>
          </cell>
          <cell r="C276" t="str">
            <v>c¸i</v>
          </cell>
          <cell r="D276">
            <v>100000</v>
          </cell>
        </row>
        <row r="277">
          <cell r="B277" t="str">
            <v>NhiÖt kÕ 100oC -1500oC</v>
          </cell>
          <cell r="C277" t="str">
            <v>c¸i</v>
          </cell>
          <cell r="D277">
            <v>120000</v>
          </cell>
        </row>
        <row r="278">
          <cell r="B278" t="str">
            <v>NhiÖt kÕ 10oC - 600oC</v>
          </cell>
          <cell r="C278" t="str">
            <v>c¸i</v>
          </cell>
          <cell r="D278">
            <v>200000</v>
          </cell>
        </row>
        <row r="279">
          <cell r="B279" t="str">
            <v>NhiÖt kÕ 50oC, 300oC, 100oC, 200oC</v>
          </cell>
          <cell r="C279" t="str">
            <v>c¸i</v>
          </cell>
          <cell r="D279">
            <v>120000</v>
          </cell>
        </row>
        <row r="280">
          <cell r="B280" t="str">
            <v>Nhùa ca na ®a</v>
          </cell>
          <cell r="C280" t="str">
            <v>kg</v>
          </cell>
          <cell r="D280">
            <v>20000</v>
          </cell>
        </row>
        <row r="281">
          <cell r="B281" t="str">
            <v>N­íc cÊt</v>
          </cell>
          <cell r="C281" t="str">
            <v>lÝt</v>
          </cell>
          <cell r="D281">
            <v>15000</v>
          </cell>
        </row>
        <row r="282">
          <cell r="B282" t="str">
            <v>Nit¬ benzen tinh khiÕt</v>
          </cell>
          <cell r="C282" t="str">
            <v>gam</v>
          </cell>
          <cell r="D282">
            <v>40</v>
          </cell>
        </row>
        <row r="283">
          <cell r="B283" t="str">
            <v>Nit¬ rat b¹c</v>
          </cell>
          <cell r="C283" t="str">
            <v>gam</v>
          </cell>
          <cell r="D283">
            <v>40</v>
          </cell>
        </row>
        <row r="284">
          <cell r="B284" t="str">
            <v>Paraphin</v>
          </cell>
          <cell r="C284" t="str">
            <v>kg</v>
          </cell>
          <cell r="D284">
            <v>12000</v>
          </cell>
        </row>
        <row r="285">
          <cell r="B285" t="str">
            <v>Phao ®o sãng</v>
          </cell>
          <cell r="C285" t="str">
            <v>c¸i</v>
          </cell>
          <cell r="D285">
            <v>300000</v>
          </cell>
        </row>
        <row r="286">
          <cell r="B286" t="str">
            <v>Phao thö ®é chÆt</v>
          </cell>
          <cell r="C286" t="str">
            <v>bé</v>
          </cell>
          <cell r="D286">
            <v>2000000</v>
          </cell>
        </row>
        <row r="287">
          <cell r="B287" t="str">
            <v>Phao tû träng kÕ</v>
          </cell>
          <cell r="C287" t="str">
            <v>bé</v>
          </cell>
          <cell r="D287">
            <v>300000</v>
          </cell>
        </row>
        <row r="288">
          <cell r="B288" t="str">
            <v>Phim + ¶nh mµu 9x12</v>
          </cell>
          <cell r="C288" t="str">
            <v>cuén</v>
          </cell>
          <cell r="D288">
            <v>50000</v>
          </cell>
        </row>
        <row r="289">
          <cell r="B289" t="str">
            <v>PhÌn s¾t</v>
          </cell>
          <cell r="C289" t="str">
            <v>gam</v>
          </cell>
          <cell r="D289">
            <v>60000</v>
          </cell>
        </row>
        <row r="290">
          <cell r="B290" t="str">
            <v>PhÔu rãt c¸t</v>
          </cell>
          <cell r="C290" t="str">
            <v>bé</v>
          </cell>
          <cell r="D290">
            <v>200000</v>
          </cell>
        </row>
        <row r="291">
          <cell r="B291" t="str">
            <v>PhÔu s¾t F 5cm</v>
          </cell>
          <cell r="C291" t="str">
            <v>c¸i</v>
          </cell>
          <cell r="D291">
            <v>5000</v>
          </cell>
        </row>
        <row r="292">
          <cell r="B292" t="str">
            <v>PhÔu thñy tinh</v>
          </cell>
          <cell r="C292" t="str">
            <v>c¸i</v>
          </cell>
          <cell r="D292">
            <v>6000</v>
          </cell>
        </row>
        <row r="293">
          <cell r="B293" t="str">
            <v>PhÔu thñy tinh (60-100)mm</v>
          </cell>
          <cell r="C293" t="str">
            <v>c¸i</v>
          </cell>
          <cell r="D293">
            <v>2000</v>
          </cell>
        </row>
        <row r="294">
          <cell r="B294" t="str">
            <v>Pin ®Ìn</v>
          </cell>
          <cell r="C294" t="str">
            <v>qu¶</v>
          </cell>
          <cell r="D294">
            <v>2000</v>
          </cell>
        </row>
        <row r="295">
          <cell r="B295" t="str">
            <v>Pin ®o l­u tèc</v>
          </cell>
          <cell r="C295" t="str">
            <v>qu¶</v>
          </cell>
          <cell r="D295">
            <v>1000</v>
          </cell>
        </row>
        <row r="296">
          <cell r="B296" t="str">
            <v>Pin 1,5V</v>
          </cell>
          <cell r="C296" t="str">
            <v>qu¶</v>
          </cell>
          <cell r="D296">
            <v>500000</v>
          </cell>
        </row>
        <row r="297">
          <cell r="B297" t="str">
            <v>Pin 69V</v>
          </cell>
          <cell r="C297" t="str">
            <v>hßm</v>
          </cell>
          <cell r="D297">
            <v>800000</v>
          </cell>
        </row>
        <row r="298">
          <cell r="B298" t="str">
            <v>Pin BTO-45</v>
          </cell>
          <cell r="C298" t="str">
            <v>hßm</v>
          </cell>
          <cell r="D298">
            <v>2000</v>
          </cell>
        </row>
        <row r="299">
          <cell r="B299" t="str">
            <v>Pin dïng cho ®o n­íc</v>
          </cell>
          <cell r="C299" t="str">
            <v>®«i</v>
          </cell>
          <cell r="D299">
            <v>40000</v>
          </cell>
        </row>
        <row r="300">
          <cell r="B300" t="str">
            <v>Qu¶ bo cao su</v>
          </cell>
          <cell r="C300" t="str">
            <v>qu¶</v>
          </cell>
          <cell r="D300">
            <v>7000</v>
          </cell>
        </row>
        <row r="301">
          <cell r="B301" t="str">
            <v>Que hµn</v>
          </cell>
          <cell r="C301" t="str">
            <v>kg</v>
          </cell>
          <cell r="D301">
            <v>5000</v>
          </cell>
        </row>
        <row r="302">
          <cell r="B302" t="str">
            <v>Que khuÊy ®Êt</v>
          </cell>
          <cell r="C302" t="str">
            <v>c¸i</v>
          </cell>
          <cell r="D302">
            <v>1300000</v>
          </cell>
        </row>
        <row r="303">
          <cell r="B303" t="str">
            <v>R©y ®Þa chÊt c«ng tr×nh</v>
          </cell>
          <cell r="C303" t="str">
            <v>bé</v>
          </cell>
          <cell r="D303">
            <v>400000</v>
          </cell>
        </row>
        <row r="304">
          <cell r="B304" t="str">
            <v>R©y ®Þa chÊt c«ng tr×nh (Anh)</v>
          </cell>
          <cell r="C304" t="str">
            <v>bé</v>
          </cell>
          <cell r="D304">
            <v>1500000</v>
          </cell>
        </row>
        <row r="305">
          <cell r="B305" t="str">
            <v>R©y dông cô ®Çm nÖn</v>
          </cell>
          <cell r="C305" t="str">
            <v>bé</v>
          </cell>
          <cell r="D305">
            <v>1500000</v>
          </cell>
        </row>
        <row r="306">
          <cell r="B306" t="str">
            <v>Rïa neo phao</v>
          </cell>
          <cell r="C306" t="str">
            <v>c¸i</v>
          </cell>
          <cell r="D306">
            <v>25000</v>
          </cell>
        </row>
        <row r="307">
          <cell r="B307" t="str">
            <v>S¬n ®á</v>
          </cell>
          <cell r="C307" t="str">
            <v>kg</v>
          </cell>
          <cell r="D307">
            <v>25000</v>
          </cell>
        </row>
        <row r="308">
          <cell r="B308" t="str">
            <v>S¬n ®á tr¾ng</v>
          </cell>
          <cell r="C308" t="str">
            <v>kg</v>
          </cell>
          <cell r="D308">
            <v>2000</v>
          </cell>
        </row>
        <row r="309">
          <cell r="B309" t="str">
            <v>S¬n c¸c lo¹i</v>
          </cell>
          <cell r="C309" t="str">
            <v>kg</v>
          </cell>
          <cell r="D309">
            <v>25000</v>
          </cell>
        </row>
        <row r="310">
          <cell r="B310" t="str">
            <v>S¾t trßn F14</v>
          </cell>
          <cell r="C310" t="str">
            <v>kg</v>
          </cell>
          <cell r="D310">
            <v>5000</v>
          </cell>
        </row>
        <row r="311">
          <cell r="B311" t="str">
            <v>Sæ ®o</v>
          </cell>
          <cell r="C311" t="str">
            <v>quyÓn</v>
          </cell>
          <cell r="D311">
            <v>2000</v>
          </cell>
        </row>
        <row r="312">
          <cell r="B312" t="str">
            <v>Sæ ®o ®¹c</v>
          </cell>
          <cell r="C312" t="str">
            <v>quyÓn</v>
          </cell>
          <cell r="D312">
            <v>2000</v>
          </cell>
        </row>
        <row r="313">
          <cell r="B313" t="str">
            <v>Sæ ®o c¸c lo¹i</v>
          </cell>
          <cell r="C313" t="str">
            <v>quyÓn</v>
          </cell>
          <cell r="D313">
            <v>2000</v>
          </cell>
        </row>
        <row r="314">
          <cell r="B314" t="str">
            <v>Sæ ®o lón</v>
          </cell>
          <cell r="C314" t="str">
            <v>quyÓn</v>
          </cell>
          <cell r="D314">
            <v>2000</v>
          </cell>
        </row>
        <row r="315">
          <cell r="B315" t="str">
            <v>Sæ ®o n­íc</v>
          </cell>
          <cell r="C315" t="str">
            <v>quyÓn</v>
          </cell>
          <cell r="D315">
            <v>2000</v>
          </cell>
        </row>
        <row r="316">
          <cell r="B316" t="str">
            <v>Sæ Ðp n­íc</v>
          </cell>
          <cell r="C316" t="str">
            <v>quyÓn</v>
          </cell>
          <cell r="D316">
            <v>2000</v>
          </cell>
        </row>
        <row r="317">
          <cell r="B317" t="str">
            <v>Sæ hót n­íc</v>
          </cell>
          <cell r="C317" t="str">
            <v>quyÓn</v>
          </cell>
          <cell r="D317">
            <v>2000</v>
          </cell>
        </row>
        <row r="318">
          <cell r="B318" t="str">
            <v>Sæ móc n­íc</v>
          </cell>
          <cell r="C318" t="str">
            <v>quyÓn</v>
          </cell>
          <cell r="D318">
            <v>2000</v>
          </cell>
        </row>
        <row r="319">
          <cell r="B319" t="str">
            <v>Sæ tæng hîp ®é lón</v>
          </cell>
          <cell r="C319" t="str">
            <v>quyÓn</v>
          </cell>
          <cell r="D319">
            <v>2000</v>
          </cell>
        </row>
        <row r="320">
          <cell r="B320" t="str">
            <v>Xoong nh«m ®un s¸p</v>
          </cell>
          <cell r="C320" t="str">
            <v>c¸i</v>
          </cell>
          <cell r="D320">
            <v>20000</v>
          </cell>
        </row>
        <row r="321">
          <cell r="B321" t="str">
            <v>Sun f¸t ®ång</v>
          </cell>
          <cell r="C321" t="str">
            <v>kg</v>
          </cell>
          <cell r="D321">
            <v>4000</v>
          </cell>
        </row>
        <row r="322">
          <cell r="B322" t="str">
            <v>T¹ c¸ gang 100kg</v>
          </cell>
          <cell r="C322" t="str">
            <v>qu¶</v>
          </cell>
          <cell r="D322">
            <v>350000</v>
          </cell>
        </row>
        <row r="323">
          <cell r="B323" t="str">
            <v>T¹ c¸ gang 50kg</v>
          </cell>
          <cell r="C323" t="str">
            <v>qu¶</v>
          </cell>
          <cell r="D323">
            <v>175000</v>
          </cell>
        </row>
        <row r="324">
          <cell r="B324" t="str">
            <v>T¹ ch× 15kg</v>
          </cell>
          <cell r="C324" t="str">
            <v>c¸i</v>
          </cell>
          <cell r="D324">
            <v>100000</v>
          </cell>
        </row>
        <row r="325">
          <cell r="B325" t="str">
            <v>Têi ®Þa chÊn</v>
          </cell>
          <cell r="C325" t="str">
            <v>chiÕc</v>
          </cell>
          <cell r="D325">
            <v>120000</v>
          </cell>
        </row>
        <row r="326">
          <cell r="B326" t="str">
            <v>Têi cuèn d©y</v>
          </cell>
          <cell r="C326" t="str">
            <v>c¸i</v>
          </cell>
          <cell r="D326">
            <v>100000</v>
          </cell>
        </row>
        <row r="327">
          <cell r="B327" t="str">
            <v>Têi cuèn d©y ®Þa chÊn</v>
          </cell>
          <cell r="C327" t="str">
            <v>c¸i</v>
          </cell>
          <cell r="D327">
            <v>120000</v>
          </cell>
        </row>
        <row r="328">
          <cell r="B328" t="str">
            <v>tÊm kÑp ng©m b·o hßa</v>
          </cell>
          <cell r="C328" t="str">
            <v>c¸i</v>
          </cell>
          <cell r="D328">
            <v>50000</v>
          </cell>
        </row>
        <row r="329">
          <cell r="B329" t="str">
            <v>ThÐp dÇm I vµ kÝch c¸c lo¹i</v>
          </cell>
          <cell r="C329" t="str">
            <v>kg</v>
          </cell>
          <cell r="D329">
            <v>5000</v>
          </cell>
        </row>
        <row r="330">
          <cell r="B330" t="str">
            <v>ThÐp F8 - F10</v>
          </cell>
          <cell r="C330" t="str">
            <v>m</v>
          </cell>
          <cell r="D330">
            <v>5000</v>
          </cell>
        </row>
        <row r="331">
          <cell r="B331" t="str">
            <v>ThÐp gai F 10</v>
          </cell>
          <cell r="C331" t="str">
            <v>kg</v>
          </cell>
          <cell r="D331">
            <v>5000</v>
          </cell>
        </row>
        <row r="332">
          <cell r="B332" t="str">
            <v>ThÐp gai F 16</v>
          </cell>
          <cell r="C332" t="str">
            <v>kg</v>
          </cell>
          <cell r="D332">
            <v>5000</v>
          </cell>
        </row>
        <row r="333">
          <cell r="B333" t="str">
            <v>ThÐp gai F 22</v>
          </cell>
          <cell r="C333" t="str">
            <v>kg</v>
          </cell>
          <cell r="D333">
            <v>5000</v>
          </cell>
        </row>
        <row r="334">
          <cell r="B334" t="str">
            <v>ThÐp gai F 32-40</v>
          </cell>
          <cell r="C334" t="str">
            <v>kg</v>
          </cell>
          <cell r="D334">
            <v>5000</v>
          </cell>
        </row>
        <row r="335">
          <cell r="B335" t="str">
            <v>Th­íc cuén 20m</v>
          </cell>
          <cell r="C335" t="str">
            <v>c¸i</v>
          </cell>
          <cell r="D335">
            <v>15000</v>
          </cell>
        </row>
        <row r="336">
          <cell r="B336" t="str">
            <v>Th­íc d©y 50m</v>
          </cell>
          <cell r="C336" t="str">
            <v>c¸i</v>
          </cell>
          <cell r="D336">
            <v>15000</v>
          </cell>
        </row>
        <row r="337">
          <cell r="B337" t="str">
            <v>Th­íc mÐt</v>
          </cell>
          <cell r="C337" t="str">
            <v>c¸i</v>
          </cell>
          <cell r="D337">
            <v>15000</v>
          </cell>
        </row>
        <row r="338">
          <cell r="B338" t="str">
            <v>Th­íc thÐp</v>
          </cell>
          <cell r="C338" t="str">
            <v>c¸i</v>
          </cell>
          <cell r="D338">
            <v>25000</v>
          </cell>
        </row>
        <row r="339">
          <cell r="B339" t="str">
            <v>Thïng ®o l­u l­îng n­íc</v>
          </cell>
          <cell r="C339" t="str">
            <v>c¸i</v>
          </cell>
          <cell r="D339">
            <v>250000</v>
          </cell>
        </row>
        <row r="340">
          <cell r="B340" t="str">
            <v>Thïng ®ùng n­íc</v>
          </cell>
          <cell r="C340" t="str">
            <v>c¸i</v>
          </cell>
          <cell r="D340">
            <v>60000</v>
          </cell>
        </row>
        <row r="341">
          <cell r="B341" t="str">
            <v>Thïng g¸nh n­íc</v>
          </cell>
          <cell r="C341" t="str">
            <v>®«i</v>
          </cell>
          <cell r="D341">
            <v>60000</v>
          </cell>
        </row>
        <row r="342">
          <cell r="B342" t="str">
            <v>Thïng l­u l­îng 60 lÝt</v>
          </cell>
          <cell r="C342" t="str">
            <v>c¸i</v>
          </cell>
          <cell r="D342">
            <v>500000</v>
          </cell>
        </row>
        <row r="343">
          <cell r="B343" t="str">
            <v>Thïng ng©m b·o hßa</v>
          </cell>
          <cell r="C343" t="str">
            <v>c¸i</v>
          </cell>
          <cell r="D343">
            <v>250000</v>
          </cell>
        </row>
        <row r="344">
          <cell r="B344" t="str">
            <v>Thïng ph©n ly</v>
          </cell>
          <cell r="C344" t="str">
            <v>c¸i</v>
          </cell>
          <cell r="D344">
            <v>250000</v>
          </cell>
        </row>
        <row r="345">
          <cell r="B345" t="str">
            <v>Thñy ng©n</v>
          </cell>
          <cell r="C345" t="str">
            <v>kg</v>
          </cell>
          <cell r="D345">
            <v>288000</v>
          </cell>
        </row>
        <row r="346">
          <cell r="B346" t="str">
            <v>Thuæng ®µo ®Êt</v>
          </cell>
          <cell r="C346" t="str">
            <v>c¸i</v>
          </cell>
          <cell r="D346">
            <v>25000</v>
          </cell>
        </row>
        <row r="347">
          <cell r="B347" t="str">
            <v>Thuèc ¶nh hiÖn vµ h·m</v>
          </cell>
          <cell r="C347" t="str">
            <v>lÝt</v>
          </cell>
          <cell r="D347">
            <v>50000</v>
          </cell>
        </row>
        <row r="348">
          <cell r="B348" t="str">
            <v>Thuèc næ Am«nit</v>
          </cell>
          <cell r="C348" t="str">
            <v>kg</v>
          </cell>
          <cell r="D348">
            <v>10500</v>
          </cell>
        </row>
        <row r="349">
          <cell r="B349" t="str">
            <v>Tói v¶i ®ùng mÉu</v>
          </cell>
          <cell r="C349" t="str">
            <v>c¸i</v>
          </cell>
          <cell r="D349">
            <v>5000</v>
          </cell>
        </row>
        <row r="350">
          <cell r="B350" t="str">
            <v>Tre c©y</v>
          </cell>
          <cell r="C350" t="str">
            <v>c©y</v>
          </cell>
          <cell r="D350">
            <v>15000</v>
          </cell>
        </row>
        <row r="351">
          <cell r="B351" t="str">
            <v>Tre lµm tiªu ng¾m</v>
          </cell>
          <cell r="C351" t="str">
            <v>c©y</v>
          </cell>
          <cell r="D351">
            <v>15000</v>
          </cell>
        </row>
        <row r="352">
          <cell r="B352" t="str">
            <v>Trøng båi b¶n vÏ</v>
          </cell>
          <cell r="C352" t="str">
            <v>qu¶</v>
          </cell>
          <cell r="D352">
            <v>1500</v>
          </cell>
        </row>
        <row r="353">
          <cell r="B353" t="str">
            <v>Tuy « dÉn n­íc</v>
          </cell>
          <cell r="C353" t="str">
            <v>m</v>
          </cell>
          <cell r="D353">
            <v>38000</v>
          </cell>
        </row>
        <row r="354">
          <cell r="B354" t="str">
            <v>X¨ng</v>
          </cell>
          <cell r="C354" t="str">
            <v>kg</v>
          </cell>
          <cell r="D354">
            <v>5000</v>
          </cell>
        </row>
        <row r="355">
          <cell r="B355" t="str">
            <v>X« mµn</v>
          </cell>
          <cell r="C355" t="str">
            <v>m</v>
          </cell>
          <cell r="D355">
            <v>5000</v>
          </cell>
        </row>
        <row r="356">
          <cell r="B356" t="str">
            <v>X« móc n­íc</v>
          </cell>
          <cell r="C356" t="str">
            <v>c¸i</v>
          </cell>
          <cell r="D356">
            <v>10000</v>
          </cell>
        </row>
        <row r="357">
          <cell r="B357" t="str">
            <v>Xi m¨ng</v>
          </cell>
          <cell r="C357" t="str">
            <v>kg</v>
          </cell>
          <cell r="D357">
            <v>800</v>
          </cell>
        </row>
        <row r="358">
          <cell r="B358" t="str">
            <v>Xim¨ng PC30</v>
          </cell>
          <cell r="C358" t="str">
            <v>kg</v>
          </cell>
          <cell r="D358">
            <v>8000</v>
          </cell>
        </row>
        <row r="359">
          <cell r="B359" t="str">
            <v>XÎng</v>
          </cell>
          <cell r="C359" t="str">
            <v>c¸i</v>
          </cell>
          <cell r="D359">
            <v>20000</v>
          </cell>
        </row>
        <row r="361">
          <cell r="B361" t="str">
            <v>Nh©n c«ng</v>
          </cell>
        </row>
        <row r="362">
          <cell r="B362" t="str">
            <v>CÊp bËc thî b×nh qu©n 4/7</v>
          </cell>
          <cell r="C362" t="str">
            <v>C«ng</v>
          </cell>
          <cell r="D362">
            <v>28663.798153846154</v>
          </cell>
        </row>
        <row r="363">
          <cell r="B363" t="str">
            <v>CÊp bËc thî b×nh qu©n 4,5/7</v>
          </cell>
          <cell r="C363" t="str">
            <v>C«ng</v>
          </cell>
          <cell r="D363">
            <v>31458.37292307692</v>
          </cell>
        </row>
        <row r="364">
          <cell r="B364" t="str">
            <v>CÊp bËc thî b×nh qu©n 5/7</v>
          </cell>
          <cell r="C364" t="str">
            <v>C«ng</v>
          </cell>
          <cell r="D364">
            <v>34252.947692307687</v>
          </cell>
        </row>
        <row r="365">
          <cell r="B365" t="str">
            <v>CÊp bËc thî b×nh qu©n 4,2/7</v>
          </cell>
          <cell r="C365" t="str">
            <v>C«ng</v>
          </cell>
          <cell r="D365">
            <v>29781.628061538711</v>
          </cell>
        </row>
        <row r="366">
          <cell r="B366" t="str">
            <v>Kü s­ 4,5/6</v>
          </cell>
          <cell r="C366" t="str">
            <v>C«ng</v>
          </cell>
        </row>
        <row r="367">
          <cell r="B367" t="str">
            <v>Kü s­ 6/10</v>
          </cell>
          <cell r="C367" t="str">
            <v>C«ng</v>
          </cell>
        </row>
        <row r="369">
          <cell r="B369" t="str">
            <v>M¸y</v>
          </cell>
        </row>
        <row r="370">
          <cell r="B370" t="str">
            <v>¤ t«</v>
          </cell>
          <cell r="C370" t="str">
            <v>ca</v>
          </cell>
          <cell r="D370">
            <v>375750</v>
          </cell>
        </row>
        <row r="371">
          <cell r="B371" t="str">
            <v>¤ t« t¶i 5 tÊn</v>
          </cell>
          <cell r="C371" t="str">
            <v>ca</v>
          </cell>
          <cell r="D371">
            <v>161496</v>
          </cell>
        </row>
        <row r="372">
          <cell r="B372" t="str">
            <v>§Þa bµn</v>
          </cell>
          <cell r="C372" t="str">
            <v>ca</v>
          </cell>
          <cell r="D372">
            <v>5000</v>
          </cell>
        </row>
        <row r="373">
          <cell r="B373" t="str">
            <v>§itom¸t</v>
          </cell>
          <cell r="C373" t="str">
            <v>ca</v>
          </cell>
          <cell r="D373">
            <v>151066</v>
          </cell>
        </row>
        <row r="374">
          <cell r="B374" t="str">
            <v>Bé ®o mia ba la</v>
          </cell>
          <cell r="C374" t="str">
            <v>ca</v>
          </cell>
          <cell r="D374">
            <v>2006</v>
          </cell>
        </row>
        <row r="375">
          <cell r="B375" t="str">
            <v>Bé cÇn benkenman</v>
          </cell>
          <cell r="C375" t="str">
            <v>ca</v>
          </cell>
          <cell r="D375">
            <v>16125</v>
          </cell>
        </row>
        <row r="376">
          <cell r="B376" t="str">
            <v>Bé dông cô thÝ nghiÖm SPT</v>
          </cell>
          <cell r="C376" t="str">
            <v>ca</v>
          </cell>
          <cell r="D376">
            <v>12190</v>
          </cell>
        </row>
        <row r="377">
          <cell r="B377" t="str">
            <v>Bé gi¸ khoan tay vµ têi</v>
          </cell>
          <cell r="C377" t="str">
            <v>ca</v>
          </cell>
          <cell r="D377">
            <v>37050</v>
          </cell>
        </row>
        <row r="378">
          <cell r="B378" t="str">
            <v>Bé khoan tay</v>
          </cell>
          <cell r="C378" t="str">
            <v>ca</v>
          </cell>
          <cell r="D378">
            <v>26250</v>
          </cell>
        </row>
        <row r="379">
          <cell r="B379" t="str">
            <v>Bé m¸y khoan cby-3ub hoÆc lo¹i t­¬ng tù</v>
          </cell>
          <cell r="C379" t="str">
            <v>ca</v>
          </cell>
          <cell r="D379">
            <v>400951</v>
          </cell>
        </row>
        <row r="380">
          <cell r="B380" t="str">
            <v xml:space="preserve">Bé nÐn ngang GA hoÆc t­¬ng tù </v>
          </cell>
          <cell r="C380" t="str">
            <v>ca</v>
          </cell>
          <cell r="D380">
            <v>243667</v>
          </cell>
        </row>
        <row r="381">
          <cell r="B381" t="str">
            <v>Bóa c¨n MO-10</v>
          </cell>
          <cell r="C381" t="str">
            <v>ca</v>
          </cell>
          <cell r="D381">
            <v>9223</v>
          </cell>
        </row>
        <row r="382">
          <cell r="B382" t="str">
            <v>Bóa khoan tay P30</v>
          </cell>
          <cell r="C382" t="str">
            <v>ca</v>
          </cell>
          <cell r="D382">
            <v>19003</v>
          </cell>
        </row>
        <row r="383">
          <cell r="B383" t="str">
            <v>BÕp ®iÖn</v>
          </cell>
          <cell r="C383" t="str">
            <v>ca</v>
          </cell>
          <cell r="D383">
            <v>310</v>
          </cell>
        </row>
        <row r="384">
          <cell r="B384" t="str">
            <v>BÕp c¸t</v>
          </cell>
          <cell r="C384" t="str">
            <v>ca</v>
          </cell>
          <cell r="D384">
            <v>915</v>
          </cell>
        </row>
        <row r="385">
          <cell r="B385" t="str">
            <v>C©n bµn</v>
          </cell>
          <cell r="C385" t="str">
            <v>ca</v>
          </cell>
          <cell r="D385">
            <v>3660</v>
          </cell>
        </row>
        <row r="386">
          <cell r="B386" t="str">
            <v>C©n ph©n tÝch</v>
          </cell>
          <cell r="C386" t="str">
            <v>ca</v>
          </cell>
          <cell r="D386">
            <v>7320</v>
          </cell>
        </row>
        <row r="387">
          <cell r="B387" t="str">
            <v>C©n ph©n tÝch vµ c©n ®iÖn</v>
          </cell>
          <cell r="C387" t="str">
            <v>ca</v>
          </cell>
          <cell r="D387">
            <v>7320</v>
          </cell>
        </row>
        <row r="388">
          <cell r="B388" t="str">
            <v>C©n ph©n tÝch vµ c©n kü thuËt</v>
          </cell>
          <cell r="C388" t="str">
            <v>ca</v>
          </cell>
          <cell r="D388">
            <v>5125</v>
          </cell>
        </row>
        <row r="389">
          <cell r="B389" t="str">
            <v>Ca n« 150 CV</v>
          </cell>
          <cell r="C389" t="str">
            <v>ca</v>
          </cell>
          <cell r="D389">
            <v>280214</v>
          </cell>
        </row>
        <row r="390">
          <cell r="B390" t="str">
            <v>CÇn cÈu 10T</v>
          </cell>
          <cell r="C390" t="str">
            <v>ca</v>
          </cell>
          <cell r="D390">
            <v>546701</v>
          </cell>
        </row>
        <row r="391">
          <cell r="B391" t="str">
            <v>CÈu tù hµnh</v>
          </cell>
          <cell r="C391" t="str">
            <v>ca</v>
          </cell>
          <cell r="D391">
            <v>546701</v>
          </cell>
        </row>
        <row r="392">
          <cell r="B392" t="str">
            <v>§alta 020</v>
          </cell>
          <cell r="C392" t="str">
            <v>ca</v>
          </cell>
          <cell r="D392">
            <v>18540</v>
          </cell>
        </row>
        <row r="393">
          <cell r="B393" t="str">
            <v>C©n ®iÖn</v>
          </cell>
          <cell r="C393" t="str">
            <v>ca</v>
          </cell>
          <cell r="D393">
            <v>5125</v>
          </cell>
        </row>
        <row r="394">
          <cell r="B394" t="str">
            <v>èng nhßm</v>
          </cell>
          <cell r="C394" t="str">
            <v>ca</v>
          </cell>
          <cell r="D394">
            <v>2472</v>
          </cell>
        </row>
        <row r="395">
          <cell r="B395" t="str">
            <v>Khoan tay</v>
          </cell>
          <cell r="C395" t="str">
            <v>ca</v>
          </cell>
          <cell r="D395">
            <v>37050</v>
          </cell>
        </row>
        <row r="396">
          <cell r="B396" t="str">
            <v>KÝch 100 tÊn</v>
          </cell>
          <cell r="C396" t="str">
            <v>ca</v>
          </cell>
          <cell r="D396">
            <v>42764</v>
          </cell>
        </row>
        <row r="397">
          <cell r="B397" t="str">
            <v>KÝch th¸o mÉu</v>
          </cell>
          <cell r="C397" t="str">
            <v>ca</v>
          </cell>
          <cell r="D397">
            <v>30546</v>
          </cell>
        </row>
        <row r="398">
          <cell r="B398" t="str">
            <v>KÝnh hiÓn vi</v>
          </cell>
          <cell r="C398" t="str">
            <v>ca</v>
          </cell>
          <cell r="D398">
            <v>10980</v>
          </cell>
        </row>
        <row r="399">
          <cell r="B399" t="str">
            <v>Lß nung</v>
          </cell>
          <cell r="C399" t="str">
            <v>ca</v>
          </cell>
          <cell r="D399">
            <v>9548</v>
          </cell>
        </row>
        <row r="400">
          <cell r="B400" t="str">
            <v>M¸y ®µm tho¹i</v>
          </cell>
          <cell r="C400" t="str">
            <v>ca</v>
          </cell>
          <cell r="D400">
            <v>5875</v>
          </cell>
        </row>
        <row r="401">
          <cell r="B401" t="str">
            <v>M¸y ®Çm</v>
          </cell>
          <cell r="C401" t="str">
            <v>ca</v>
          </cell>
          <cell r="D401">
            <v>6405</v>
          </cell>
        </row>
        <row r="402">
          <cell r="B402" t="str">
            <v>M¸y ®o giã</v>
          </cell>
          <cell r="C402" t="str">
            <v>ca</v>
          </cell>
          <cell r="D402">
            <v>10080</v>
          </cell>
        </row>
        <row r="403">
          <cell r="B403" t="str">
            <v>M¸y ®o PH</v>
          </cell>
          <cell r="C403" t="str">
            <v>ca</v>
          </cell>
          <cell r="D403">
            <v>4575</v>
          </cell>
        </row>
        <row r="404">
          <cell r="B404" t="str">
            <v>M¸y ®o sãng</v>
          </cell>
          <cell r="C404" t="str">
            <v>ca</v>
          </cell>
          <cell r="D404">
            <v>92400</v>
          </cell>
        </row>
        <row r="405">
          <cell r="B405" t="str">
            <v>M¸y ®Þa chÊn 12 m¹ch</v>
          </cell>
          <cell r="C405" t="str">
            <v>ca</v>
          </cell>
          <cell r="D405">
            <v>258000</v>
          </cell>
        </row>
        <row r="406">
          <cell r="B406" t="str">
            <v>M¸y ®Þa chÊn ES - 125</v>
          </cell>
          <cell r="C406" t="str">
            <v>ca</v>
          </cell>
          <cell r="D406">
            <v>86000</v>
          </cell>
        </row>
        <row r="407">
          <cell r="B407" t="str">
            <v>M¸y ¶nh</v>
          </cell>
          <cell r="C407" t="str">
            <v>ca</v>
          </cell>
          <cell r="D407">
            <v>5640</v>
          </cell>
        </row>
        <row r="408">
          <cell r="B408" t="str">
            <v>M¸y b¬m - 100</v>
          </cell>
          <cell r="C408" t="str">
            <v>ca</v>
          </cell>
          <cell r="D408">
            <v>76300</v>
          </cell>
        </row>
        <row r="409">
          <cell r="B409" t="str">
            <v>M¸y b¬m 250/50</v>
          </cell>
          <cell r="C409" t="str">
            <v>ca</v>
          </cell>
          <cell r="D409">
            <v>76300</v>
          </cell>
        </row>
        <row r="410">
          <cell r="B410" t="str">
            <v>M¸y b¬m n­íc</v>
          </cell>
          <cell r="C410" t="str">
            <v>ca</v>
          </cell>
          <cell r="D410">
            <v>76300</v>
          </cell>
        </row>
        <row r="411">
          <cell r="B411" t="str">
            <v>M¸y b¬m n­íc 7KW50</v>
          </cell>
          <cell r="C411" t="str">
            <v>ca</v>
          </cell>
          <cell r="D411">
            <v>10280</v>
          </cell>
        </row>
        <row r="412">
          <cell r="B412" t="str">
            <v>M¸y b¬m O 48</v>
          </cell>
          <cell r="C412" t="str">
            <v>ca</v>
          </cell>
          <cell r="D412">
            <v>1830</v>
          </cell>
        </row>
        <row r="413">
          <cell r="B413" t="str">
            <v>M¸y bé ®µm</v>
          </cell>
          <cell r="C413" t="str">
            <v>ca</v>
          </cell>
          <cell r="D413">
            <v>5875</v>
          </cell>
        </row>
        <row r="414">
          <cell r="B414" t="str">
            <v>M¸y biÕn thÕ hµn 7,5KW</v>
          </cell>
          <cell r="C414" t="str">
            <v>ca</v>
          </cell>
          <cell r="D414">
            <v>9443</v>
          </cell>
        </row>
        <row r="415">
          <cell r="B415" t="str">
            <v>M¸y biÕn thÕ th¾p s¸ng</v>
          </cell>
          <cell r="C415" t="str">
            <v>ca</v>
          </cell>
          <cell r="D415">
            <v>9443</v>
          </cell>
        </row>
        <row r="416">
          <cell r="B416" t="str">
            <v>M¸y c­a ®¸ vµ mµi ®¸</v>
          </cell>
          <cell r="C416" t="str">
            <v>ca</v>
          </cell>
          <cell r="D416">
            <v>12200</v>
          </cell>
        </row>
        <row r="417">
          <cell r="B417" t="str">
            <v>M¸y c¾t</v>
          </cell>
          <cell r="C417" t="str">
            <v>ca</v>
          </cell>
          <cell r="D417">
            <v>1647</v>
          </cell>
        </row>
        <row r="418">
          <cell r="B418" t="str">
            <v>M¸y c¾t ba trôc</v>
          </cell>
          <cell r="C418" t="str">
            <v>ca</v>
          </cell>
          <cell r="D418">
            <v>328250</v>
          </cell>
        </row>
        <row r="419">
          <cell r="B419" t="str">
            <v>M¸y c¾t mÉu lín (30x30)cm</v>
          </cell>
          <cell r="C419" t="str">
            <v>ca</v>
          </cell>
          <cell r="D419">
            <v>10980</v>
          </cell>
        </row>
        <row r="420">
          <cell r="B420" t="str">
            <v>M¸y c¾t n­íc</v>
          </cell>
          <cell r="C420" t="str">
            <v>ca</v>
          </cell>
          <cell r="D420">
            <v>12200</v>
          </cell>
        </row>
        <row r="421">
          <cell r="B421" t="str">
            <v>M¸y c¾t nhá</v>
          </cell>
          <cell r="C421" t="str">
            <v>ca</v>
          </cell>
          <cell r="D421">
            <v>1647</v>
          </cell>
        </row>
        <row r="422">
          <cell r="B422" t="str">
            <v>M¸y c¾t øng biÕn</v>
          </cell>
          <cell r="C422" t="str">
            <v>ca</v>
          </cell>
          <cell r="D422">
            <v>109800</v>
          </cell>
        </row>
        <row r="423">
          <cell r="B423" t="str">
            <v>M¸y caragrang (lµm thÝ nghiÖm ch¶y)</v>
          </cell>
          <cell r="C423" t="str">
            <v>ca</v>
          </cell>
          <cell r="D423">
            <v>4117</v>
          </cell>
        </row>
        <row r="424">
          <cell r="B424" t="str">
            <v>M¸y ch­ng cÊt n­íc</v>
          </cell>
          <cell r="C424" t="str">
            <v>ca</v>
          </cell>
          <cell r="D424">
            <v>3978</v>
          </cell>
        </row>
        <row r="425">
          <cell r="B425" t="str">
            <v>M¸y Ðp litvinop</v>
          </cell>
          <cell r="C425" t="str">
            <v>ca</v>
          </cell>
          <cell r="D425">
            <v>16470</v>
          </cell>
        </row>
        <row r="426">
          <cell r="B426" t="str">
            <v>M¸y Ðp mÉu ®¸</v>
          </cell>
          <cell r="C426" t="str">
            <v>ca</v>
          </cell>
          <cell r="D426">
            <v>100650</v>
          </cell>
        </row>
        <row r="427">
          <cell r="B427" t="str">
            <v>M¸y Ên GA hoÆc t­¬ng tù</v>
          </cell>
          <cell r="C427" t="str">
            <v>ca</v>
          </cell>
          <cell r="D427">
            <v>243667</v>
          </cell>
        </row>
        <row r="428">
          <cell r="B428" t="str">
            <v>M¸y håi ©m</v>
          </cell>
          <cell r="C428" t="str">
            <v>ca</v>
          </cell>
          <cell r="D428">
            <v>32250</v>
          </cell>
        </row>
        <row r="429">
          <cell r="B429" t="str">
            <v>M¸y hót ch©n kh«ng</v>
          </cell>
          <cell r="C429" t="str">
            <v>ca</v>
          </cell>
          <cell r="D429">
            <v>7161</v>
          </cell>
        </row>
        <row r="430">
          <cell r="B430" t="str">
            <v>M¸y khoan</v>
          </cell>
          <cell r="C430" t="str">
            <v>ca</v>
          </cell>
          <cell r="D430">
            <v>33855</v>
          </cell>
        </row>
        <row r="431">
          <cell r="B431" t="str">
            <v>M¸y khoan F-60L hoÆc B-40L hoÆc</v>
          </cell>
          <cell r="C431" t="str">
            <v>ca</v>
          </cell>
          <cell r="D431">
            <v>790969</v>
          </cell>
        </row>
        <row r="432">
          <cell r="B432" t="str">
            <v>lo¹i t­¬ng tù</v>
          </cell>
        </row>
        <row r="433">
          <cell r="B433" t="str">
            <v>M¸y khoan mÉu ®¸</v>
          </cell>
          <cell r="C433" t="str">
            <v>ca</v>
          </cell>
          <cell r="D433">
            <v>33855</v>
          </cell>
        </row>
        <row r="434">
          <cell r="B434" t="str">
            <v>M¸y khoan Ykb - 25</v>
          </cell>
          <cell r="C434" t="str">
            <v>ca</v>
          </cell>
          <cell r="D434">
            <v>21500</v>
          </cell>
        </row>
        <row r="435">
          <cell r="B435" t="str">
            <v>M¸y khoan Ykb 50 m hoÆc lo¹i t­¬ng tù</v>
          </cell>
          <cell r="C435" t="str">
            <v>ca</v>
          </cell>
          <cell r="D435">
            <v>550000</v>
          </cell>
        </row>
        <row r="436">
          <cell r="B436" t="str">
            <v>M¸y kinh vÜ theo 020</v>
          </cell>
          <cell r="C436" t="str">
            <v>ca</v>
          </cell>
          <cell r="D436">
            <v>27467</v>
          </cell>
        </row>
        <row r="437">
          <cell r="B437" t="str">
            <v>M¸y l­u tèc BMM</v>
          </cell>
          <cell r="C437" t="str">
            <v>ca</v>
          </cell>
          <cell r="D437">
            <v>10080</v>
          </cell>
        </row>
        <row r="438">
          <cell r="B438" t="str">
            <v>M¸y l­u tèc s«ng</v>
          </cell>
          <cell r="C438" t="str">
            <v>ca</v>
          </cell>
          <cell r="D438">
            <v>25200</v>
          </cell>
        </row>
        <row r="439">
          <cell r="B439" t="str">
            <v>M¸y mµi ®¸</v>
          </cell>
          <cell r="C439" t="str">
            <v>ca</v>
          </cell>
          <cell r="D439">
            <v>12200</v>
          </cell>
        </row>
        <row r="440">
          <cell r="B440" t="str">
            <v>M¸y MF-2-100</v>
          </cell>
          <cell r="C440" t="str">
            <v>ca</v>
          </cell>
          <cell r="D440">
            <v>32250</v>
          </cell>
        </row>
        <row r="441">
          <cell r="B441" t="str">
            <v>M¸y nÐn</v>
          </cell>
          <cell r="C441" t="str">
            <v>ca</v>
          </cell>
          <cell r="D441">
            <v>10980</v>
          </cell>
        </row>
        <row r="442">
          <cell r="B442" t="str">
            <v>M¸y nÐn mét trôc</v>
          </cell>
          <cell r="C442" t="str">
            <v>ca</v>
          </cell>
          <cell r="D442">
            <v>10980</v>
          </cell>
        </row>
        <row r="443">
          <cell r="B443" t="str">
            <v>M¸y nÐn khÝ 600m3/h</v>
          </cell>
          <cell r="C443" t="str">
            <v>ca</v>
          </cell>
          <cell r="D443">
            <v>131387</v>
          </cell>
        </row>
        <row r="444">
          <cell r="B444" t="str">
            <v>M¸y nÐn khÝ Dk9</v>
          </cell>
          <cell r="C444" t="str">
            <v>ca</v>
          </cell>
          <cell r="D444">
            <v>131387</v>
          </cell>
        </row>
        <row r="445">
          <cell r="B445" t="str">
            <v>M¸y nÐn khÝ B10</v>
          </cell>
          <cell r="C445" t="str">
            <v>ca</v>
          </cell>
          <cell r="D445">
            <v>383236</v>
          </cell>
        </row>
        <row r="446">
          <cell r="B446" t="str">
            <v>M¸y so mµu ngän löa</v>
          </cell>
          <cell r="C446" t="str">
            <v>ca</v>
          </cell>
          <cell r="D446">
            <v>25620</v>
          </cell>
        </row>
        <row r="447">
          <cell r="B447" t="str">
            <v>M¸y so mµu quang ®iÖn</v>
          </cell>
          <cell r="C447" t="str">
            <v>ca</v>
          </cell>
          <cell r="D447">
            <v>57160</v>
          </cell>
        </row>
        <row r="448">
          <cell r="B448" t="str">
            <v>M¸y thÊm</v>
          </cell>
          <cell r="C448" t="str">
            <v>ca</v>
          </cell>
          <cell r="D448">
            <v>20000</v>
          </cell>
        </row>
        <row r="449">
          <cell r="B449" t="str">
            <v>M¸y theo 010A</v>
          </cell>
          <cell r="C449" t="str">
            <v>ca</v>
          </cell>
          <cell r="D449">
            <v>41200</v>
          </cell>
        </row>
        <row r="450">
          <cell r="B450" t="str">
            <v>M¸y thñy b×nh NI 030</v>
          </cell>
          <cell r="C450" t="str">
            <v>ca</v>
          </cell>
          <cell r="D450">
            <v>18883</v>
          </cell>
        </row>
        <row r="451">
          <cell r="B451" t="str">
            <v>M¸y thñy chuÈn NI 030</v>
          </cell>
          <cell r="C451" t="str">
            <v>ca</v>
          </cell>
          <cell r="D451">
            <v>18883</v>
          </cell>
        </row>
        <row r="452">
          <cell r="B452" t="str">
            <v>M¸y trén ®Êt</v>
          </cell>
          <cell r="C452" t="str">
            <v>ca</v>
          </cell>
          <cell r="D452">
            <v>5490</v>
          </cell>
        </row>
        <row r="453">
          <cell r="B453" t="str">
            <v>M¸y UI - 18</v>
          </cell>
          <cell r="C453" t="str">
            <v>ca</v>
          </cell>
          <cell r="D453">
            <v>32500</v>
          </cell>
        </row>
        <row r="454">
          <cell r="B454" t="str">
            <v>M¸y vµ mia bala</v>
          </cell>
          <cell r="C454" t="str">
            <v>ca</v>
          </cell>
          <cell r="D454">
            <v>2006</v>
          </cell>
        </row>
        <row r="455">
          <cell r="B455" t="str">
            <v>M¸y x¸c ®Þnh hÖ sè thÊm</v>
          </cell>
          <cell r="C455" t="str">
            <v>ca</v>
          </cell>
          <cell r="D455">
            <v>43920</v>
          </cell>
        </row>
        <row r="456">
          <cell r="B456" t="str">
            <v>M¸y x¸c ®Þnh m«®un</v>
          </cell>
          <cell r="C456" t="str">
            <v>ca</v>
          </cell>
          <cell r="D456">
            <v>18300</v>
          </cell>
        </row>
        <row r="457">
          <cell r="B457" t="str">
            <v>M¸y xuyªn ®éng RA - 50 hoÆc t­¬ng tù</v>
          </cell>
          <cell r="C457" t="str">
            <v>ca</v>
          </cell>
          <cell r="D457">
            <v>43000</v>
          </cell>
        </row>
        <row r="458">
          <cell r="B458" t="str">
            <v>M¸y xuyªn tÜnh Gouda hoÆc t­¬ng tù</v>
          </cell>
          <cell r="C458" t="str">
            <v>ca</v>
          </cell>
          <cell r="D458">
            <v>376250</v>
          </cell>
        </row>
        <row r="459">
          <cell r="B459" t="str">
            <v>NI 004</v>
          </cell>
          <cell r="C459" t="str">
            <v>ca</v>
          </cell>
          <cell r="D459">
            <v>50000</v>
          </cell>
        </row>
        <row r="460">
          <cell r="B460" t="str">
            <v>NI 030</v>
          </cell>
          <cell r="C460" t="str">
            <v>ca</v>
          </cell>
          <cell r="D460">
            <v>18883</v>
          </cell>
        </row>
        <row r="461">
          <cell r="B461" t="str">
            <v>Qu¹t giã CB-5M</v>
          </cell>
          <cell r="C461" t="str">
            <v>ca</v>
          </cell>
          <cell r="D461">
            <v>10286</v>
          </cell>
        </row>
        <row r="462">
          <cell r="B462" t="str">
            <v>Tæ hîp m¸y khoan vµ b¬m</v>
          </cell>
          <cell r="C462" t="str">
            <v>ca</v>
          </cell>
          <cell r="D462">
            <v>477251</v>
          </cell>
        </row>
        <row r="463">
          <cell r="B463" t="str">
            <v>Têi th¶ m¸y</v>
          </cell>
          <cell r="C463" t="str">
            <v>ca</v>
          </cell>
          <cell r="D463">
            <v>17588</v>
          </cell>
        </row>
        <row r="464">
          <cell r="B464" t="str">
            <v>Têi th¶ neo 5 tÊn</v>
          </cell>
          <cell r="C464" t="str">
            <v>ca</v>
          </cell>
          <cell r="D464">
            <v>34203</v>
          </cell>
        </row>
        <row r="465">
          <cell r="B465" t="str">
            <v>Theo 010</v>
          </cell>
          <cell r="C465" t="str">
            <v>ca</v>
          </cell>
          <cell r="D465">
            <v>41200</v>
          </cell>
        </row>
        <row r="466">
          <cell r="B466" t="str">
            <v>Theo 020</v>
          </cell>
          <cell r="C466" t="str">
            <v>ca</v>
          </cell>
          <cell r="D466">
            <v>27467</v>
          </cell>
        </row>
        <row r="467">
          <cell r="B467" t="str">
            <v>Thïng trôc 0,5m3</v>
          </cell>
          <cell r="C467" t="str">
            <v>ca</v>
          </cell>
          <cell r="D467">
            <v>500</v>
          </cell>
        </row>
        <row r="468">
          <cell r="B468" t="str">
            <v>ThuyÒn 5 tÊn</v>
          </cell>
          <cell r="C468" t="str">
            <v>ca</v>
          </cell>
          <cell r="D468">
            <v>48484</v>
          </cell>
        </row>
        <row r="469">
          <cell r="B469" t="str">
            <v>ThuyÒn gç 5 tÊn</v>
          </cell>
          <cell r="C469" t="str">
            <v>ca</v>
          </cell>
          <cell r="D469">
            <v>48484</v>
          </cell>
        </row>
        <row r="470">
          <cell r="B470" t="str">
            <v>Tñ hót ®éc</v>
          </cell>
          <cell r="C470" t="str">
            <v>ca</v>
          </cell>
          <cell r="D470">
            <v>7320</v>
          </cell>
        </row>
        <row r="471">
          <cell r="B471" t="str">
            <v>Tñ sÊy</v>
          </cell>
          <cell r="C471" t="str">
            <v>ca</v>
          </cell>
          <cell r="D471">
            <v>9150</v>
          </cell>
        </row>
        <row r="472">
          <cell r="B472" t="str">
            <v>Tñ sÊy 2KW</v>
          </cell>
          <cell r="C472" t="str">
            <v>ca</v>
          </cell>
          <cell r="D472">
            <v>9150</v>
          </cell>
        </row>
        <row r="473">
          <cell r="B473" t="str">
            <v>TRIOSX - 12</v>
          </cell>
          <cell r="C473" t="str">
            <v>ca</v>
          </cell>
          <cell r="D473">
            <v>258000</v>
          </cell>
        </row>
        <row r="474">
          <cell r="B474" t="str">
            <v>Xuång m¸y 30cv</v>
          </cell>
          <cell r="C474" t="str">
            <v>ca</v>
          </cell>
          <cell r="D474">
            <v>38144</v>
          </cell>
        </row>
        <row r="475">
          <cell r="B475" t="str">
            <v>M¸y CBR (Anh hoÆc Ph¸p)</v>
          </cell>
          <cell r="C475" t="str">
            <v>ca</v>
          </cell>
          <cell r="D475">
            <v>91375</v>
          </cell>
        </row>
        <row r="476">
          <cell r="B476" t="str">
            <v>M¸y ph¸t ®iÖn 2,5-3,0KW</v>
          </cell>
          <cell r="C476" t="str">
            <v>ca</v>
          </cell>
          <cell r="D476">
            <v>8226</v>
          </cell>
        </row>
        <row r="477">
          <cell r="B477" t="str">
            <v>C©n kü thuËt</v>
          </cell>
          <cell r="C477" t="str">
            <v>ca</v>
          </cell>
          <cell r="D477">
            <v>5125</v>
          </cell>
        </row>
        <row r="478">
          <cell r="B478" t="str">
            <v>KÝch thñy lùc 50 tÊn</v>
          </cell>
          <cell r="C478" t="str">
            <v>ca</v>
          </cell>
          <cell r="D478">
            <v>30546</v>
          </cell>
        </row>
        <row r="479">
          <cell r="B479" t="str">
            <v>M¸y ®Þa chÊn TRIOSX - 24</v>
          </cell>
          <cell r="C479" t="str">
            <v>ca</v>
          </cell>
          <cell r="D479">
            <v>301000</v>
          </cell>
        </row>
        <row r="480">
          <cell r="B480" t="str">
            <v>¤t« vËn chuyÓn (néi tuyÕn)</v>
          </cell>
          <cell r="C480" t="str">
            <v>ca</v>
          </cell>
          <cell r="D480">
            <v>161496</v>
          </cell>
        </row>
        <row r="481">
          <cell r="B481" t="str">
            <v>¤t« t¶i tiªu chuÈn cã chÊt t¶i</v>
          </cell>
          <cell r="C481" t="str">
            <v>ca</v>
          </cell>
          <cell r="D481">
            <v>375750</v>
          </cell>
        </row>
        <row r="482">
          <cell r="B482" t="str">
            <v>Theo 02N</v>
          </cell>
          <cell r="C482" t="str">
            <v>ca</v>
          </cell>
          <cell r="D482">
            <v>27467</v>
          </cell>
        </row>
        <row r="483">
          <cell r="B483" t="str">
            <v>ThuyÒn 7 tÊn</v>
          </cell>
          <cell r="C483" t="str">
            <v>ca</v>
          </cell>
          <cell r="D483">
            <v>66019</v>
          </cell>
        </row>
        <row r="484">
          <cell r="B484" t="str">
            <v>WILD-T3</v>
          </cell>
          <cell r="C484" t="str">
            <v>ca</v>
          </cell>
          <cell r="D484">
            <v>41200</v>
          </cell>
        </row>
        <row r="485">
          <cell r="B485" t="str">
            <v>¤t« &lt;=12T</v>
          </cell>
          <cell r="C485" t="str">
            <v>ca</v>
          </cell>
          <cell r="D485">
            <v>363043</v>
          </cell>
        </row>
      </sheetData>
      <sheetData sheetId="2"/>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atmy dinh "/>
      <sheetName val="uq my dinh "/>
      <sheetName val="atld 887"/>
      <sheetName val="trich ngang"/>
      <sheetName val="trich ngangmy dinh "/>
      <sheetName val="XXXXXXXX"/>
      <sheetName val="XL4Test5"/>
      <sheetName val="bao TNMT"/>
      <sheetName val="T2+3"/>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chieu dai vai dia"/>
      <sheetName val="Khoi luong GDP+coc cat"/>
      <sheetName val="Binh"/>
      <sheetName val="thanh binh"/>
      <sheetName val="CT5 "/>
      <sheetName val="Cat + dat dap"/>
      <sheetName val="chieu dai vai d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D.o.ban"/>
      <sheetName val="D.h.ban"/>
      <sheetName val="A.o.mua"/>
      <sheetName val="A.h.mua"/>
      <sheetName val="B.o.mua"/>
      <sheetName val="B.h.mua"/>
      <sheetName val="C.o.mua"/>
      <sheetName val="C.h.mua"/>
      <sheetName val="T.hop.ho.D"/>
      <sheetName val="T.h.ho.C"/>
      <sheetName val="T.h.ho.B"/>
      <sheetName val="T.h.ho.A"/>
      <sheetName val="T.h.mua"/>
      <sheetName val="T.h.ban"/>
    </sheetNames>
    <sheetDataSet>
      <sheetData sheetId="0" refreshError="1">
        <row r="3">
          <cell r="AB3" t="str">
            <v>cöa x¶ a</v>
          </cell>
          <cell r="AC3">
            <v>-0.74</v>
          </cell>
          <cell r="AE3">
            <v>-0.44</v>
          </cell>
        </row>
        <row r="4">
          <cell r="AB4" t="str">
            <v>cöa x¶ b</v>
          </cell>
          <cell r="AC4">
            <v>-0.30399999999999999</v>
          </cell>
          <cell r="AE4">
            <v>-4.0000000000000036E-3</v>
          </cell>
        </row>
        <row r="5">
          <cell r="AB5" t="str">
            <v>cöa x¶ c</v>
          </cell>
          <cell r="AC5">
            <v>-6.2E-2</v>
          </cell>
          <cell r="AE5">
            <v>0.23799999999999999</v>
          </cell>
        </row>
        <row r="6">
          <cell r="AB6" t="str">
            <v>C1</v>
          </cell>
          <cell r="AC6">
            <v>-1.0629999999999999</v>
          </cell>
          <cell r="AD6">
            <v>1.8320000000000001</v>
          </cell>
          <cell r="AE6">
            <v>-0.7629999999999999</v>
          </cell>
          <cell r="AF6" t="str">
            <v>IV</v>
          </cell>
        </row>
        <row r="7">
          <cell r="AB7" t="str">
            <v>C2</v>
          </cell>
          <cell r="AC7">
            <v>0.19700000000000001</v>
          </cell>
          <cell r="AD7">
            <v>1.8879999999999999</v>
          </cell>
          <cell r="AE7">
            <v>0.497</v>
          </cell>
          <cell r="AF7" t="str">
            <v>II</v>
          </cell>
        </row>
        <row r="8">
          <cell r="AB8" t="str">
            <v>C3</v>
          </cell>
          <cell r="AC8">
            <v>0.45</v>
          </cell>
          <cell r="AD8">
            <v>1.85</v>
          </cell>
          <cell r="AE8">
            <v>0.75</v>
          </cell>
          <cell r="AF8" t="str">
            <v>II</v>
          </cell>
        </row>
        <row r="9">
          <cell r="AB9" t="str">
            <v>C4</v>
          </cell>
          <cell r="AC9">
            <v>0.25</v>
          </cell>
          <cell r="AD9">
            <v>1.917</v>
          </cell>
          <cell r="AE9">
            <v>0.55000000000000004</v>
          </cell>
          <cell r="AF9" t="str">
            <v>II</v>
          </cell>
        </row>
        <row r="10">
          <cell r="AB10" t="str">
            <v>C5</v>
          </cell>
          <cell r="AC10">
            <v>0.47599999999999998</v>
          </cell>
          <cell r="AD10">
            <v>1.8759999999999999</v>
          </cell>
          <cell r="AE10">
            <v>0.77600000000000002</v>
          </cell>
          <cell r="AF10" t="str">
            <v>II</v>
          </cell>
        </row>
        <row r="11">
          <cell r="AB11" t="str">
            <v>C6</v>
          </cell>
          <cell r="AC11">
            <v>0.3</v>
          </cell>
          <cell r="AD11">
            <v>1.9419999999999999</v>
          </cell>
          <cell r="AE11">
            <v>0.6</v>
          </cell>
          <cell r="AF11" t="str">
            <v>II</v>
          </cell>
        </row>
        <row r="12">
          <cell r="AB12" t="str">
            <v>C7</v>
          </cell>
          <cell r="AC12">
            <v>0.51200000000000001</v>
          </cell>
          <cell r="AD12">
            <v>1.9119999999999999</v>
          </cell>
          <cell r="AE12">
            <v>0.81200000000000006</v>
          </cell>
          <cell r="AF12" t="str">
            <v>II</v>
          </cell>
        </row>
        <row r="13">
          <cell r="AB13" t="str">
            <v>C8</v>
          </cell>
          <cell r="AC13">
            <v>0.35499999999999998</v>
          </cell>
          <cell r="AD13">
            <v>1.972</v>
          </cell>
          <cell r="AE13">
            <v>0.65500000000000003</v>
          </cell>
          <cell r="AF13" t="str">
            <v>II</v>
          </cell>
        </row>
        <row r="14">
          <cell r="AB14" t="str">
            <v>C9</v>
          </cell>
          <cell r="AC14">
            <v>0.53500000000000003</v>
          </cell>
          <cell r="AD14">
            <v>1.9350000000000001</v>
          </cell>
          <cell r="AE14">
            <v>0.83499999999999996</v>
          </cell>
          <cell r="AF14" t="str">
            <v>II</v>
          </cell>
        </row>
        <row r="15">
          <cell r="AB15" t="str">
            <v>C10</v>
          </cell>
          <cell r="AC15">
            <v>0.41</v>
          </cell>
          <cell r="AD15">
            <v>1.9119999999999999</v>
          </cell>
          <cell r="AE15">
            <v>0.71</v>
          </cell>
          <cell r="AF15" t="str">
            <v>II</v>
          </cell>
        </row>
        <row r="16">
          <cell r="AB16" t="str">
            <v>C11</v>
          </cell>
          <cell r="AC16">
            <v>0.50800000000000001</v>
          </cell>
          <cell r="AD16">
            <v>1.9079999999999999</v>
          </cell>
          <cell r="AE16">
            <v>0.80800000000000005</v>
          </cell>
          <cell r="AF16" t="str">
            <v>II</v>
          </cell>
        </row>
        <row r="17">
          <cell r="AB17" t="str">
            <v>C12</v>
          </cell>
          <cell r="AC17">
            <v>0.45500000000000002</v>
          </cell>
          <cell r="AD17">
            <v>1.923</v>
          </cell>
          <cell r="AE17">
            <v>0.755</v>
          </cell>
          <cell r="AF17" t="str">
            <v>II</v>
          </cell>
        </row>
        <row r="18">
          <cell r="AB18" t="str">
            <v>C13</v>
          </cell>
          <cell r="AC18">
            <v>0.47699999999999998</v>
          </cell>
          <cell r="AD18">
            <v>1.877</v>
          </cell>
          <cell r="AE18">
            <v>0.77699999999999991</v>
          </cell>
          <cell r="AF18" t="str">
            <v>II</v>
          </cell>
        </row>
        <row r="19">
          <cell r="AB19" t="str">
            <v>C14</v>
          </cell>
          <cell r="AC19">
            <v>-1.046</v>
          </cell>
          <cell r="AD19">
            <v>1.8560000000000001</v>
          </cell>
          <cell r="AE19">
            <v>-0.746</v>
          </cell>
          <cell r="AF19" t="str">
            <v>IV</v>
          </cell>
        </row>
        <row r="20">
          <cell r="AB20" t="str">
            <v>C15</v>
          </cell>
          <cell r="AC20">
            <v>0.34100000000000003</v>
          </cell>
          <cell r="AD20">
            <v>1.7410000000000001</v>
          </cell>
          <cell r="AE20">
            <v>0.64100000000000001</v>
          </cell>
          <cell r="AF20" t="str">
            <v>II</v>
          </cell>
        </row>
        <row r="21">
          <cell r="AB21" t="str">
            <v>C16</v>
          </cell>
          <cell r="AC21">
            <v>-0.53400000000000003</v>
          </cell>
          <cell r="AD21">
            <v>1.732</v>
          </cell>
          <cell r="AE21">
            <v>-0.23400000000000004</v>
          </cell>
          <cell r="AF21" t="str">
            <v>IV</v>
          </cell>
        </row>
        <row r="22">
          <cell r="AB22" t="str">
            <v>C17</v>
          </cell>
          <cell r="AC22">
            <v>0.48899999999999999</v>
          </cell>
          <cell r="AD22">
            <v>1.6890000000000001</v>
          </cell>
          <cell r="AE22">
            <v>0.78899999999999992</v>
          </cell>
          <cell r="AF22" t="str">
            <v>II</v>
          </cell>
        </row>
        <row r="23">
          <cell r="AB23" t="str">
            <v>C18</v>
          </cell>
          <cell r="AC23">
            <v>-0.998</v>
          </cell>
          <cell r="AD23">
            <v>1.8089999999999999</v>
          </cell>
          <cell r="AE23">
            <v>-0.69799999999999995</v>
          </cell>
          <cell r="AF23" t="str">
            <v>IV</v>
          </cell>
        </row>
        <row r="24">
          <cell r="AB24" t="str">
            <v>C19</v>
          </cell>
          <cell r="AC24">
            <v>-0.97699999999999998</v>
          </cell>
          <cell r="AD24">
            <v>1.8640000000000001</v>
          </cell>
          <cell r="AE24">
            <v>-0.67700000000000005</v>
          </cell>
          <cell r="AF24" t="str">
            <v>III</v>
          </cell>
        </row>
        <row r="25">
          <cell r="AB25" t="str">
            <v>C20</v>
          </cell>
          <cell r="AC25">
            <v>0.47499999999999998</v>
          </cell>
          <cell r="AD25">
            <v>1.875</v>
          </cell>
          <cell r="AE25">
            <v>0.77499999999999991</v>
          </cell>
          <cell r="AF25" t="str">
            <v>II</v>
          </cell>
        </row>
        <row r="26">
          <cell r="AB26" t="str">
            <v>C21</v>
          </cell>
          <cell r="AC26">
            <v>-0.94199999999999995</v>
          </cell>
          <cell r="AD26">
            <v>1.784</v>
          </cell>
          <cell r="AE26">
            <v>-0.6419999999999999</v>
          </cell>
          <cell r="AF26" t="str">
            <v>III</v>
          </cell>
        </row>
        <row r="27">
          <cell r="AB27" t="str">
            <v>C22</v>
          </cell>
          <cell r="AC27">
            <v>-0.92900000000000005</v>
          </cell>
          <cell r="AD27">
            <v>1.7789999999999999</v>
          </cell>
          <cell r="AE27">
            <v>-0.629</v>
          </cell>
          <cell r="AF27" t="str">
            <v>III</v>
          </cell>
        </row>
        <row r="28">
          <cell r="AB28" t="str">
            <v>C23</v>
          </cell>
          <cell r="AC28">
            <v>0.373</v>
          </cell>
          <cell r="AD28">
            <v>1.7729999999999999</v>
          </cell>
          <cell r="AE28">
            <v>0.67300000000000004</v>
          </cell>
          <cell r="AF28" t="str">
            <v>II</v>
          </cell>
        </row>
        <row r="29">
          <cell r="AB29" t="str">
            <v>C24</v>
          </cell>
          <cell r="AC29">
            <v>-0.90100000000000002</v>
          </cell>
          <cell r="AD29">
            <v>1.927</v>
          </cell>
          <cell r="AE29">
            <v>-0.60099999999999998</v>
          </cell>
          <cell r="AF29" t="str">
            <v>III</v>
          </cell>
        </row>
        <row r="30">
          <cell r="AB30" t="str">
            <v>C25</v>
          </cell>
          <cell r="AC30">
            <v>0.51600000000000001</v>
          </cell>
          <cell r="AD30">
            <v>1.9159999999999999</v>
          </cell>
          <cell r="AE30">
            <v>0.81600000000000006</v>
          </cell>
          <cell r="AF30" t="str">
            <v>II</v>
          </cell>
        </row>
        <row r="31">
          <cell r="AB31" t="str">
            <v>C26</v>
          </cell>
          <cell r="AC31">
            <v>-0.872</v>
          </cell>
          <cell r="AD31">
            <v>2.024</v>
          </cell>
          <cell r="AE31">
            <v>-0.57200000000000006</v>
          </cell>
          <cell r="AF31" t="str">
            <v>III</v>
          </cell>
        </row>
        <row r="32">
          <cell r="AB32" t="str">
            <v>C27</v>
          </cell>
          <cell r="AC32">
            <v>0.63800000000000001</v>
          </cell>
          <cell r="AD32">
            <v>2.0379999999999998</v>
          </cell>
          <cell r="AE32">
            <v>0.93799999999999994</v>
          </cell>
          <cell r="AF32" t="str">
            <v>II</v>
          </cell>
        </row>
        <row r="33">
          <cell r="AB33" t="str">
            <v>C28</v>
          </cell>
          <cell r="AC33">
            <v>-0.84299999999999997</v>
          </cell>
          <cell r="AD33">
            <v>2.173</v>
          </cell>
          <cell r="AE33">
            <v>-0.54299999999999993</v>
          </cell>
          <cell r="AF33" t="str">
            <v>III</v>
          </cell>
        </row>
        <row r="34">
          <cell r="AB34" t="str">
            <v>C29</v>
          </cell>
          <cell r="AC34">
            <v>0.75600000000000001</v>
          </cell>
          <cell r="AD34">
            <v>2.1560000000000001</v>
          </cell>
          <cell r="AE34">
            <v>1.056</v>
          </cell>
          <cell r="AF34" t="str">
            <v>II</v>
          </cell>
        </row>
        <row r="35">
          <cell r="AB35" t="str">
            <v>C30</v>
          </cell>
          <cell r="AC35">
            <v>-0.81899999999999995</v>
          </cell>
          <cell r="AD35">
            <v>2.0369999999999999</v>
          </cell>
          <cell r="AE35">
            <v>-0.51899999999999991</v>
          </cell>
          <cell r="AF35" t="str">
            <v>III</v>
          </cell>
        </row>
        <row r="36">
          <cell r="AB36" t="str">
            <v>C31</v>
          </cell>
          <cell r="AC36">
            <v>0.67200000000000004</v>
          </cell>
          <cell r="AD36">
            <v>2.0720000000000001</v>
          </cell>
          <cell r="AE36">
            <v>0.97199999999999998</v>
          </cell>
          <cell r="AF36" t="str">
            <v>II</v>
          </cell>
        </row>
        <row r="37">
          <cell r="AB37" t="str">
            <v>C32</v>
          </cell>
          <cell r="AC37">
            <v>-0.80300000000000005</v>
          </cell>
          <cell r="AD37">
            <v>2.012</v>
          </cell>
          <cell r="AE37">
            <v>-0.50300000000000011</v>
          </cell>
          <cell r="AF37" t="str">
            <v>III</v>
          </cell>
        </row>
        <row r="38">
          <cell r="AB38" t="str">
            <v>C33</v>
          </cell>
          <cell r="AC38">
            <v>0.60899999999999999</v>
          </cell>
          <cell r="AD38">
            <v>2.0089999999999999</v>
          </cell>
          <cell r="AE38">
            <v>0.90900000000000003</v>
          </cell>
          <cell r="AF38" t="str">
            <v>II</v>
          </cell>
        </row>
        <row r="39">
          <cell r="AB39" t="str">
            <v>C34</v>
          </cell>
          <cell r="AC39">
            <v>-0.78300000000000003</v>
          </cell>
          <cell r="AD39">
            <v>1.921</v>
          </cell>
          <cell r="AE39">
            <v>-0.48300000000000004</v>
          </cell>
          <cell r="AF39" t="str">
            <v>III</v>
          </cell>
        </row>
        <row r="40">
          <cell r="AB40" t="str">
            <v>C35</v>
          </cell>
          <cell r="AC40">
            <v>0.505</v>
          </cell>
          <cell r="AD40">
            <v>1.905</v>
          </cell>
          <cell r="AE40">
            <v>0.80499999999999994</v>
          </cell>
          <cell r="AF40" t="str">
            <v>II</v>
          </cell>
        </row>
        <row r="41">
          <cell r="AB41" t="str">
            <v>C36</v>
          </cell>
          <cell r="AC41">
            <v>-0.76</v>
          </cell>
          <cell r="AD41">
            <v>1.776</v>
          </cell>
          <cell r="AE41">
            <v>-0.46</v>
          </cell>
          <cell r="AF41" t="str">
            <v>III</v>
          </cell>
        </row>
        <row r="42">
          <cell r="AB42" t="str">
            <v>C37</v>
          </cell>
          <cell r="AC42">
            <v>0.371</v>
          </cell>
          <cell r="AD42">
            <v>1.7709999999999999</v>
          </cell>
          <cell r="AE42">
            <v>0.67100000000000004</v>
          </cell>
          <cell r="AF42" t="str">
            <v>II</v>
          </cell>
        </row>
        <row r="43">
          <cell r="AB43" t="str">
            <v>C38</v>
          </cell>
          <cell r="AC43">
            <v>0.41699999999999998</v>
          </cell>
          <cell r="AD43">
            <v>1.768</v>
          </cell>
          <cell r="AE43">
            <v>0.71699999999999997</v>
          </cell>
          <cell r="AF43" t="str">
            <v>II</v>
          </cell>
        </row>
        <row r="44">
          <cell r="AB44" t="str">
            <v>C39</v>
          </cell>
          <cell r="AC44">
            <v>0.45700000000000002</v>
          </cell>
          <cell r="AD44">
            <v>1.873</v>
          </cell>
          <cell r="AE44">
            <v>0.75700000000000001</v>
          </cell>
          <cell r="AF44" t="str">
            <v>II</v>
          </cell>
        </row>
        <row r="45">
          <cell r="AB45" t="str">
            <v>C40</v>
          </cell>
          <cell r="AC45">
            <v>0.48399999999999999</v>
          </cell>
          <cell r="AD45">
            <v>1.8839999999999999</v>
          </cell>
          <cell r="AE45">
            <v>0.78400000000000003</v>
          </cell>
          <cell r="AF45" t="str">
            <v>II</v>
          </cell>
        </row>
        <row r="46">
          <cell r="AB46" t="str">
            <v>C41</v>
          </cell>
          <cell r="AC46">
            <v>0.53900000000000003</v>
          </cell>
          <cell r="AD46">
            <v>1.9730000000000001</v>
          </cell>
          <cell r="AE46">
            <v>0.83899999999999997</v>
          </cell>
          <cell r="AF46" t="str">
            <v>II</v>
          </cell>
        </row>
        <row r="47">
          <cell r="AB47" t="str">
            <v>C42</v>
          </cell>
          <cell r="AC47">
            <v>0.56599999999999995</v>
          </cell>
          <cell r="AD47">
            <v>1.966</v>
          </cell>
          <cell r="AE47">
            <v>0.86599999999999988</v>
          </cell>
          <cell r="AF47" t="str">
            <v>II</v>
          </cell>
        </row>
        <row r="48">
          <cell r="AB48" t="str">
            <v>C43</v>
          </cell>
          <cell r="AC48">
            <v>-0.73599999999999999</v>
          </cell>
          <cell r="AD48">
            <v>1.786</v>
          </cell>
          <cell r="AE48">
            <v>-0.436</v>
          </cell>
          <cell r="AF48" t="str">
            <v>IV</v>
          </cell>
        </row>
        <row r="49">
          <cell r="AB49" t="str">
            <v>C44</v>
          </cell>
          <cell r="AC49">
            <v>0.375</v>
          </cell>
          <cell r="AD49">
            <v>1.7749999999999999</v>
          </cell>
          <cell r="AE49">
            <v>0.67500000000000004</v>
          </cell>
          <cell r="AF49" t="str">
            <v>II</v>
          </cell>
        </row>
        <row r="50">
          <cell r="AB50" t="str">
            <v>C45</v>
          </cell>
          <cell r="AC50">
            <v>0.109</v>
          </cell>
          <cell r="AD50">
            <v>1.9</v>
          </cell>
          <cell r="AE50">
            <v>0.40899999999999997</v>
          </cell>
          <cell r="AF50" t="str">
            <v>III</v>
          </cell>
        </row>
        <row r="51">
          <cell r="AB51" t="str">
            <v>C46</v>
          </cell>
          <cell r="AC51">
            <v>0.51900000000000002</v>
          </cell>
          <cell r="AD51">
            <v>1.919</v>
          </cell>
          <cell r="AE51">
            <v>0.81899999999999995</v>
          </cell>
          <cell r="AF51" t="str">
            <v>II</v>
          </cell>
        </row>
        <row r="52">
          <cell r="AB52" t="str">
            <v>C47</v>
          </cell>
          <cell r="AC52">
            <v>0.13100000000000001</v>
          </cell>
          <cell r="AD52">
            <v>2.0329999999999999</v>
          </cell>
          <cell r="AE52">
            <v>0.43099999999999999</v>
          </cell>
          <cell r="AF52" t="str">
            <v>III</v>
          </cell>
        </row>
        <row r="53">
          <cell r="AB53" t="str">
            <v>C48</v>
          </cell>
          <cell r="AC53">
            <v>0.29699999999999999</v>
          </cell>
          <cell r="AD53">
            <v>2.0630000000000002</v>
          </cell>
          <cell r="AE53">
            <v>0.59699999999999998</v>
          </cell>
          <cell r="AF53" t="str">
            <v>II</v>
          </cell>
        </row>
        <row r="54">
          <cell r="AB54" t="str">
            <v>C49</v>
          </cell>
          <cell r="AC54">
            <v>0.33500000000000002</v>
          </cell>
          <cell r="AD54">
            <v>2.1709999999999998</v>
          </cell>
          <cell r="AE54">
            <v>0.63500000000000001</v>
          </cell>
          <cell r="AF54" t="str">
            <v>II</v>
          </cell>
        </row>
        <row r="55">
          <cell r="AB55" t="str">
            <v>C50</v>
          </cell>
          <cell r="AC55">
            <v>0.75</v>
          </cell>
          <cell r="AD55">
            <v>2.15</v>
          </cell>
          <cell r="AE55">
            <v>1.05</v>
          </cell>
          <cell r="AF55" t="str">
            <v>II</v>
          </cell>
        </row>
        <row r="56">
          <cell r="AB56" t="str">
            <v>C51</v>
          </cell>
          <cell r="AC56">
            <v>0.373</v>
          </cell>
          <cell r="AD56">
            <v>2.2679999999999998</v>
          </cell>
          <cell r="AE56">
            <v>0.67300000000000004</v>
          </cell>
          <cell r="AF56" t="str">
            <v>II</v>
          </cell>
        </row>
        <row r="57">
          <cell r="AB57" t="str">
            <v>C52</v>
          </cell>
          <cell r="AC57">
            <v>0.8</v>
          </cell>
          <cell r="AD57">
            <v>2.2000000000000002</v>
          </cell>
          <cell r="AE57">
            <v>1.1000000000000001</v>
          </cell>
          <cell r="AF57" t="str">
            <v>II</v>
          </cell>
        </row>
        <row r="58">
          <cell r="AB58" t="str">
            <v>C53</v>
          </cell>
          <cell r="AC58">
            <v>0.41299999999999998</v>
          </cell>
          <cell r="AD58">
            <v>2.3679999999999999</v>
          </cell>
          <cell r="AE58">
            <v>0.71299999999999997</v>
          </cell>
          <cell r="AF58" t="str">
            <v>II</v>
          </cell>
        </row>
        <row r="59">
          <cell r="AB59" t="str">
            <v>C54</v>
          </cell>
          <cell r="AC59">
            <v>0.433</v>
          </cell>
          <cell r="AD59">
            <v>2.2749999999999999</v>
          </cell>
          <cell r="AE59">
            <v>0.73299999999999998</v>
          </cell>
          <cell r="AF59" t="str">
            <v>II</v>
          </cell>
        </row>
        <row r="60">
          <cell r="AB60" t="str">
            <v>C55</v>
          </cell>
          <cell r="AC60">
            <v>0.97099999999999997</v>
          </cell>
          <cell r="AD60">
            <v>2.371</v>
          </cell>
          <cell r="AE60">
            <v>1.2709999999999999</v>
          </cell>
          <cell r="AF60" t="str">
            <v>II</v>
          </cell>
        </row>
        <row r="61">
          <cell r="AB61" t="str">
            <v>C56</v>
          </cell>
          <cell r="AC61">
            <v>0.47799999999999998</v>
          </cell>
          <cell r="AD61">
            <v>2.206</v>
          </cell>
          <cell r="AE61">
            <v>0.77800000000000002</v>
          </cell>
          <cell r="AF61" t="str">
            <v>II</v>
          </cell>
        </row>
        <row r="62">
          <cell r="AB62" t="str">
            <v>C57</v>
          </cell>
          <cell r="AC62">
            <v>0.95699999999999996</v>
          </cell>
          <cell r="AD62">
            <v>2.3570000000000002</v>
          </cell>
          <cell r="AE62">
            <v>1.2569999999999999</v>
          </cell>
          <cell r="AF62" t="str">
            <v>II</v>
          </cell>
        </row>
        <row r="63">
          <cell r="AB63" t="str">
            <v>C58</v>
          </cell>
          <cell r="AC63">
            <v>0.50800000000000001</v>
          </cell>
          <cell r="AD63">
            <v>2.2360000000000002</v>
          </cell>
          <cell r="AE63">
            <v>0.80800000000000005</v>
          </cell>
          <cell r="AF63" t="str">
            <v>II</v>
          </cell>
        </row>
        <row r="64">
          <cell r="AB64" t="str">
            <v>C59</v>
          </cell>
          <cell r="AC64">
            <v>0.85499999999999998</v>
          </cell>
          <cell r="AD64">
            <v>2.2549999999999999</v>
          </cell>
          <cell r="AE64">
            <v>1.155</v>
          </cell>
          <cell r="AF64" t="str">
            <v>II</v>
          </cell>
        </row>
        <row r="65">
          <cell r="AB65" t="str">
            <v>C60</v>
          </cell>
          <cell r="AC65">
            <v>0.55800000000000005</v>
          </cell>
          <cell r="AD65">
            <v>2.1680000000000001</v>
          </cell>
          <cell r="AE65">
            <v>0.8580000000000001</v>
          </cell>
          <cell r="AF65" t="str">
            <v>II</v>
          </cell>
        </row>
        <row r="66">
          <cell r="AB66" t="str">
            <v>C61</v>
          </cell>
          <cell r="AC66">
            <v>0.77600000000000002</v>
          </cell>
          <cell r="AD66">
            <v>2.1760000000000002</v>
          </cell>
          <cell r="AE66">
            <v>1.0760000000000001</v>
          </cell>
          <cell r="AF66" t="str">
            <v>II</v>
          </cell>
        </row>
        <row r="67">
          <cell r="AB67" t="str">
            <v>C62</v>
          </cell>
          <cell r="AC67">
            <v>0.59</v>
          </cell>
          <cell r="AD67">
            <v>2.0819999999999999</v>
          </cell>
          <cell r="AE67">
            <v>0.8899999999999999</v>
          </cell>
          <cell r="AF67" t="str">
            <v>II</v>
          </cell>
        </row>
        <row r="68">
          <cell r="AB68" t="str">
            <v>C63</v>
          </cell>
          <cell r="AC68">
            <v>0.67500000000000004</v>
          </cell>
          <cell r="AD68">
            <v>2.0750000000000002</v>
          </cell>
          <cell r="AE68">
            <v>0.97500000000000009</v>
          </cell>
          <cell r="AF68" t="str">
            <v>II</v>
          </cell>
        </row>
        <row r="69">
          <cell r="AB69" t="str">
            <v>C64</v>
          </cell>
          <cell r="AC69">
            <v>0.6</v>
          </cell>
          <cell r="AD69">
            <v>2.0179999999999998</v>
          </cell>
          <cell r="AE69">
            <v>0.89999999999999991</v>
          </cell>
          <cell r="AF69" t="str">
            <v>II</v>
          </cell>
        </row>
        <row r="70">
          <cell r="AB70" t="str">
            <v>C65</v>
          </cell>
          <cell r="AC70">
            <v>0.621</v>
          </cell>
          <cell r="AD70">
            <v>2.0209999999999999</v>
          </cell>
          <cell r="AE70">
            <v>0.92100000000000004</v>
          </cell>
          <cell r="AF70" t="str">
            <v>II</v>
          </cell>
        </row>
        <row r="71">
          <cell r="AB71" t="str">
            <v>C66</v>
          </cell>
          <cell r="AC71">
            <v>0.58899999999999997</v>
          </cell>
          <cell r="AD71">
            <v>1.9890000000000001</v>
          </cell>
          <cell r="AE71">
            <v>0.88900000000000001</v>
          </cell>
          <cell r="AF71" t="str">
            <v>II</v>
          </cell>
        </row>
        <row r="72">
          <cell r="AB72" t="str">
            <v>C67</v>
          </cell>
          <cell r="AC72">
            <v>0.14899999999999999</v>
          </cell>
          <cell r="AD72">
            <v>1.925</v>
          </cell>
          <cell r="AE72">
            <v>0.44899999999999995</v>
          </cell>
          <cell r="AF72" t="str">
            <v>II</v>
          </cell>
        </row>
        <row r="73">
          <cell r="AB73" t="str">
            <v>C68</v>
          </cell>
          <cell r="AC73">
            <v>0.63100000000000001</v>
          </cell>
          <cell r="AD73">
            <v>2.0310000000000001</v>
          </cell>
          <cell r="AE73">
            <v>0.93100000000000005</v>
          </cell>
          <cell r="AF73" t="str">
            <v>II</v>
          </cell>
        </row>
        <row r="74">
          <cell r="AB74" t="str">
            <v>C69</v>
          </cell>
          <cell r="AC74">
            <v>0.76800000000000002</v>
          </cell>
          <cell r="AD74">
            <v>2.1680000000000001</v>
          </cell>
          <cell r="AE74">
            <v>1.0680000000000001</v>
          </cell>
          <cell r="AF74" t="str">
            <v>II</v>
          </cell>
        </row>
        <row r="75">
          <cell r="AB75" t="str">
            <v>C70</v>
          </cell>
          <cell r="AC75">
            <v>0.183</v>
          </cell>
          <cell r="AD75">
            <v>2.02</v>
          </cell>
          <cell r="AE75">
            <v>0.48299999999999998</v>
          </cell>
          <cell r="AF75" t="str">
            <v>III</v>
          </cell>
        </row>
        <row r="76">
          <cell r="AB76" t="str">
            <v>C71</v>
          </cell>
          <cell r="AC76">
            <v>0.76800000000000002</v>
          </cell>
          <cell r="AD76">
            <v>2.1680000000000001</v>
          </cell>
          <cell r="AE76">
            <v>1.0680000000000001</v>
          </cell>
          <cell r="AF76" t="str">
            <v>II</v>
          </cell>
        </row>
        <row r="77">
          <cell r="AB77" t="str">
            <v>C72</v>
          </cell>
          <cell r="AC77">
            <v>0.217</v>
          </cell>
          <cell r="AD77">
            <v>2.0310000000000001</v>
          </cell>
          <cell r="AE77">
            <v>0.51700000000000002</v>
          </cell>
          <cell r="AF77" t="str">
            <v>III</v>
          </cell>
        </row>
        <row r="78">
          <cell r="AB78" t="str">
            <v>C73</v>
          </cell>
          <cell r="AC78">
            <v>0.67600000000000005</v>
          </cell>
          <cell r="AD78">
            <v>2.0760000000000001</v>
          </cell>
          <cell r="AE78">
            <v>0.97599999999999998</v>
          </cell>
          <cell r="AF78" t="str">
            <v>II</v>
          </cell>
        </row>
        <row r="79">
          <cell r="AB79" t="str">
            <v>C74</v>
          </cell>
          <cell r="AC79">
            <v>0.24399999999999999</v>
          </cell>
          <cell r="AD79">
            <v>2.0230000000000001</v>
          </cell>
          <cell r="AE79">
            <v>0.54400000000000004</v>
          </cell>
          <cell r="AF79" t="str">
            <v>III</v>
          </cell>
        </row>
        <row r="80">
          <cell r="AB80" t="str">
            <v>C75</v>
          </cell>
          <cell r="AC80">
            <v>0.254</v>
          </cell>
          <cell r="AD80">
            <v>2.0179999999999998</v>
          </cell>
          <cell r="AE80">
            <v>0.55400000000000005</v>
          </cell>
          <cell r="AF80" t="str">
            <v>III</v>
          </cell>
        </row>
        <row r="81">
          <cell r="AB81" t="str">
            <v>C76</v>
          </cell>
          <cell r="AC81">
            <v>0.62</v>
          </cell>
          <cell r="AD81">
            <v>2.0379999999999998</v>
          </cell>
          <cell r="AE81">
            <v>0.91999999999999993</v>
          </cell>
          <cell r="AF81" t="str">
            <v>II</v>
          </cell>
        </row>
        <row r="82">
          <cell r="AB82" t="str">
            <v>C77</v>
          </cell>
          <cell r="AC82">
            <v>0.68700000000000006</v>
          </cell>
          <cell r="AD82">
            <v>2.0870000000000002</v>
          </cell>
          <cell r="AE82">
            <v>0.9870000000000001</v>
          </cell>
          <cell r="AF82" t="str">
            <v>II</v>
          </cell>
        </row>
        <row r="83">
          <cell r="AB83" t="str">
            <v>C78</v>
          </cell>
          <cell r="AC83">
            <v>0.67</v>
          </cell>
          <cell r="AD83">
            <v>2.056</v>
          </cell>
          <cell r="AE83">
            <v>0.97</v>
          </cell>
          <cell r="AF83" t="str">
            <v>II</v>
          </cell>
        </row>
        <row r="84">
          <cell r="AB84" t="str">
            <v>C79</v>
          </cell>
          <cell r="AC84">
            <v>0.76600000000000001</v>
          </cell>
          <cell r="AD84">
            <v>2.1659999999999999</v>
          </cell>
          <cell r="AE84">
            <v>1.0660000000000001</v>
          </cell>
          <cell r="AF84" t="str">
            <v>II</v>
          </cell>
        </row>
        <row r="85">
          <cell r="AB85" t="str">
            <v>C80</v>
          </cell>
          <cell r="AC85">
            <v>0.752</v>
          </cell>
          <cell r="AD85">
            <v>2.0430000000000001</v>
          </cell>
          <cell r="AE85">
            <v>1.052</v>
          </cell>
          <cell r="AF85" t="str">
            <v>II</v>
          </cell>
        </row>
        <row r="86">
          <cell r="AB86" t="str">
            <v>C81</v>
          </cell>
          <cell r="AC86">
            <v>0.81899999999999995</v>
          </cell>
          <cell r="AD86">
            <v>2.2189999999999999</v>
          </cell>
          <cell r="AE86">
            <v>1.119</v>
          </cell>
          <cell r="AF86" t="str">
            <v>II</v>
          </cell>
        </row>
        <row r="87">
          <cell r="AB87" t="str">
            <v>C82</v>
          </cell>
          <cell r="AC87">
            <v>0.80200000000000005</v>
          </cell>
          <cell r="AD87">
            <v>2.077</v>
          </cell>
          <cell r="AE87">
            <v>1.1020000000000001</v>
          </cell>
          <cell r="AF87" t="str">
            <v>II</v>
          </cell>
        </row>
        <row r="88">
          <cell r="AB88" t="str">
            <v>C83</v>
          </cell>
          <cell r="AC88">
            <v>0.58699999999999997</v>
          </cell>
          <cell r="AD88">
            <v>1.9870000000000001</v>
          </cell>
          <cell r="AE88">
            <v>0.88700000000000001</v>
          </cell>
          <cell r="AF88" t="str">
            <v>III</v>
          </cell>
        </row>
        <row r="89">
          <cell r="AB89" t="str">
            <v>C84</v>
          </cell>
          <cell r="AC89">
            <v>0.28199999999999997</v>
          </cell>
          <cell r="AD89">
            <v>1.986</v>
          </cell>
          <cell r="AE89">
            <v>0.58199999999999996</v>
          </cell>
          <cell r="AF89" t="str">
            <v>II</v>
          </cell>
        </row>
        <row r="90">
          <cell r="AB90" t="str">
            <v>C85</v>
          </cell>
          <cell r="AC90">
            <v>0.48799999999999999</v>
          </cell>
          <cell r="AD90">
            <v>1.8879999999999999</v>
          </cell>
          <cell r="AE90">
            <v>0.78800000000000003</v>
          </cell>
          <cell r="AF90" t="str">
            <v>II</v>
          </cell>
        </row>
        <row r="91">
          <cell r="AB91" t="str">
            <v>C86</v>
          </cell>
          <cell r="AC91">
            <v>0.318</v>
          </cell>
          <cell r="AD91">
            <v>1.891</v>
          </cell>
          <cell r="AE91">
            <v>0.61799999999999999</v>
          </cell>
          <cell r="AF91" t="str">
            <v>II</v>
          </cell>
        </row>
        <row r="92">
          <cell r="AB92" t="str">
            <v>C87</v>
          </cell>
          <cell r="AC92">
            <v>0.38600000000000001</v>
          </cell>
          <cell r="AD92">
            <v>1.786</v>
          </cell>
          <cell r="AE92">
            <v>0.68599999999999994</v>
          </cell>
          <cell r="AF92" t="str">
            <v>II</v>
          </cell>
        </row>
        <row r="93">
          <cell r="AB93" t="str">
            <v>C88</v>
          </cell>
          <cell r="AC93">
            <v>0.34599999999999997</v>
          </cell>
          <cell r="AD93">
            <v>1.7869999999999999</v>
          </cell>
          <cell r="AE93">
            <v>0.64599999999999991</v>
          </cell>
          <cell r="AF93" t="str">
            <v>II</v>
          </cell>
        </row>
        <row r="94">
          <cell r="AB94" t="str">
            <v>C89</v>
          </cell>
          <cell r="AC94">
            <v>0.35599999999999998</v>
          </cell>
          <cell r="AD94">
            <v>1.756</v>
          </cell>
          <cell r="AE94">
            <v>0.65599999999999992</v>
          </cell>
          <cell r="AF94" t="str">
            <v>II</v>
          </cell>
        </row>
        <row r="95">
          <cell r="AB95" t="str">
            <v>C90</v>
          </cell>
          <cell r="AC95">
            <v>0.38800000000000001</v>
          </cell>
          <cell r="AD95">
            <v>1.788</v>
          </cell>
          <cell r="AE95">
            <v>0.68799999999999994</v>
          </cell>
          <cell r="AF95" t="str">
            <v>II</v>
          </cell>
        </row>
        <row r="96">
          <cell r="AB96" t="str">
            <v>C91</v>
          </cell>
          <cell r="AC96">
            <v>0.36599999999999999</v>
          </cell>
          <cell r="AD96">
            <v>1.8260000000000001</v>
          </cell>
          <cell r="AE96">
            <v>0.66599999999999993</v>
          </cell>
          <cell r="AF96" t="str">
            <v>II</v>
          </cell>
        </row>
        <row r="97">
          <cell r="AB97" t="str">
            <v>C92</v>
          </cell>
          <cell r="AC97">
            <v>0.49099999999999999</v>
          </cell>
          <cell r="AD97">
            <v>1.8919999999999999</v>
          </cell>
          <cell r="AE97">
            <v>0.79099999999999993</v>
          </cell>
          <cell r="AF97" t="str">
            <v>II</v>
          </cell>
        </row>
        <row r="98">
          <cell r="AB98" t="str">
            <v>C93</v>
          </cell>
          <cell r="AC98">
            <v>0.46899999999999997</v>
          </cell>
          <cell r="AD98">
            <v>1.92</v>
          </cell>
          <cell r="AE98">
            <v>0.76899999999999991</v>
          </cell>
          <cell r="AF98" t="str">
            <v>II</v>
          </cell>
        </row>
        <row r="99">
          <cell r="AB99" t="str">
            <v>C94</v>
          </cell>
          <cell r="AC99">
            <v>0.6</v>
          </cell>
          <cell r="AD99">
            <v>1.9890000000000001</v>
          </cell>
          <cell r="AE99">
            <v>0.89999999999999991</v>
          </cell>
          <cell r="AF99" t="str">
            <v>II</v>
          </cell>
        </row>
        <row r="100">
          <cell r="AB100" t="str">
            <v>C95</v>
          </cell>
          <cell r="AC100">
            <v>0.65400000000000003</v>
          </cell>
          <cell r="AD100">
            <v>2.036</v>
          </cell>
          <cell r="AE100">
            <v>0.95399999999999996</v>
          </cell>
          <cell r="AF100" t="str">
            <v>II</v>
          </cell>
        </row>
        <row r="101">
          <cell r="AB101" t="str">
            <v>C96</v>
          </cell>
          <cell r="AC101">
            <v>0.67600000000000005</v>
          </cell>
          <cell r="AD101">
            <v>2.0760000000000001</v>
          </cell>
          <cell r="AE101">
            <v>0.97599999999999998</v>
          </cell>
          <cell r="AF101" t="str">
            <v>II</v>
          </cell>
        </row>
        <row r="102">
          <cell r="AB102" t="str">
            <v>C97</v>
          </cell>
          <cell r="AC102">
            <v>0.65400000000000003</v>
          </cell>
          <cell r="AD102">
            <v>2.1269999999999998</v>
          </cell>
          <cell r="AE102">
            <v>0.95399999999999996</v>
          </cell>
          <cell r="AF102" t="str">
            <v>II</v>
          </cell>
        </row>
        <row r="103">
          <cell r="AB103" t="str">
            <v>C98</v>
          </cell>
          <cell r="AC103">
            <v>0.3</v>
          </cell>
          <cell r="AD103">
            <v>1.7</v>
          </cell>
          <cell r="AE103">
            <v>0.6</v>
          </cell>
          <cell r="AF103" t="str">
            <v>II</v>
          </cell>
        </row>
        <row r="104">
          <cell r="AB104" t="str">
            <v>C99</v>
          </cell>
          <cell r="AC104">
            <v>0.41899999999999998</v>
          </cell>
          <cell r="AD104">
            <v>1.819</v>
          </cell>
          <cell r="AE104">
            <v>0.71899999999999997</v>
          </cell>
          <cell r="AF104" t="str">
            <v>II</v>
          </cell>
        </row>
        <row r="105">
          <cell r="AB105" t="str">
            <v>C100</v>
          </cell>
          <cell r="AC105">
            <v>-0.505</v>
          </cell>
          <cell r="AD105">
            <v>1.7310000000000001</v>
          </cell>
          <cell r="AE105">
            <v>-0.20500000000000002</v>
          </cell>
          <cell r="AF105" t="str">
            <v>III</v>
          </cell>
        </row>
        <row r="106">
          <cell r="AB106" t="str">
            <v>C101</v>
          </cell>
          <cell r="AC106">
            <v>0.54100000000000004</v>
          </cell>
          <cell r="AD106">
            <v>1.9410000000000001</v>
          </cell>
          <cell r="AE106">
            <v>0.84099999999999997</v>
          </cell>
          <cell r="AF106" t="str">
            <v>II</v>
          </cell>
        </row>
        <row r="107">
          <cell r="AB107" t="str">
            <v>C102</v>
          </cell>
          <cell r="AC107">
            <v>-0.46400000000000002</v>
          </cell>
          <cell r="AD107">
            <v>1.87</v>
          </cell>
          <cell r="AE107">
            <v>-0.16400000000000003</v>
          </cell>
          <cell r="AF107" t="str">
            <v>III</v>
          </cell>
        </row>
        <row r="108">
          <cell r="AB108" t="str">
            <v>C103</v>
          </cell>
          <cell r="AC108">
            <v>0.64700000000000002</v>
          </cell>
          <cell r="AD108">
            <v>2.0470000000000002</v>
          </cell>
          <cell r="AE108">
            <v>0.94700000000000006</v>
          </cell>
          <cell r="AF108" t="str">
            <v>II</v>
          </cell>
        </row>
        <row r="109">
          <cell r="AB109" t="str">
            <v>C104</v>
          </cell>
          <cell r="AC109">
            <v>-0.42299999999999999</v>
          </cell>
          <cell r="AD109">
            <v>1.976</v>
          </cell>
          <cell r="AE109">
            <v>-0.123</v>
          </cell>
          <cell r="AF109" t="str">
            <v>III</v>
          </cell>
        </row>
        <row r="110">
          <cell r="AB110" t="str">
            <v>C105</v>
          </cell>
          <cell r="AC110">
            <v>0.52800000000000002</v>
          </cell>
          <cell r="AD110">
            <v>1.9279999999999999</v>
          </cell>
          <cell r="AE110">
            <v>0.82800000000000007</v>
          </cell>
          <cell r="AF110" t="str">
            <v>II</v>
          </cell>
        </row>
        <row r="111">
          <cell r="AB111" t="str">
            <v>C106</v>
          </cell>
          <cell r="AC111">
            <v>-0.38200000000000001</v>
          </cell>
          <cell r="AD111">
            <v>2.0819999999999999</v>
          </cell>
          <cell r="AE111">
            <v>-8.2000000000000017E-2</v>
          </cell>
          <cell r="AF111" t="str">
            <v>III</v>
          </cell>
        </row>
        <row r="112">
          <cell r="AB112" t="str">
            <v>C107</v>
          </cell>
          <cell r="AC112">
            <v>0.40699999999999997</v>
          </cell>
          <cell r="AD112">
            <v>1.8069999999999999</v>
          </cell>
          <cell r="AE112">
            <v>0.70699999999999996</v>
          </cell>
          <cell r="AF112" t="str">
            <v>II</v>
          </cell>
        </row>
        <row r="113">
          <cell r="AB113" t="str">
            <v>C108</v>
          </cell>
          <cell r="AC113">
            <v>-0.34200000000000003</v>
          </cell>
          <cell r="AD113">
            <v>1.9670000000000001</v>
          </cell>
          <cell r="AE113">
            <v>-4.2000000000000037E-2</v>
          </cell>
          <cell r="AF113" t="str">
            <v>III</v>
          </cell>
        </row>
        <row r="114">
          <cell r="AB114" t="str">
            <v>C109</v>
          </cell>
          <cell r="AC114">
            <v>0.311</v>
          </cell>
          <cell r="AD114">
            <v>1.7110000000000001</v>
          </cell>
          <cell r="AE114">
            <v>0.61099999999999999</v>
          </cell>
          <cell r="AF114" t="str">
            <v>II</v>
          </cell>
        </row>
        <row r="115">
          <cell r="AB115" t="str">
            <v>C110</v>
          </cell>
          <cell r="AC115">
            <v>-0.30099999999999999</v>
          </cell>
          <cell r="AD115">
            <v>1.722</v>
          </cell>
          <cell r="AE115">
            <v>-1.0000000000000009E-3</v>
          </cell>
          <cell r="AF115" t="str">
            <v>II</v>
          </cell>
        </row>
        <row r="116">
          <cell r="AB116" t="str">
            <v>C111</v>
          </cell>
          <cell r="AC116">
            <v>0.3</v>
          </cell>
          <cell r="AD116">
            <v>1.7</v>
          </cell>
          <cell r="AE116">
            <v>0.6</v>
          </cell>
          <cell r="AF116" t="str">
            <v>II</v>
          </cell>
        </row>
        <row r="117">
          <cell r="AB117" t="str">
            <v>C112</v>
          </cell>
          <cell r="AC117">
            <v>-0.26800000000000002</v>
          </cell>
          <cell r="AD117">
            <v>1.722</v>
          </cell>
          <cell r="AE117">
            <v>3.1999999999999973E-2</v>
          </cell>
          <cell r="AF117" t="str">
            <v>III</v>
          </cell>
        </row>
        <row r="118">
          <cell r="AB118" t="str">
            <v>C113</v>
          </cell>
          <cell r="AC118">
            <v>0.375</v>
          </cell>
          <cell r="AD118">
            <v>1.7749999999999999</v>
          </cell>
          <cell r="AE118">
            <v>0.67500000000000004</v>
          </cell>
          <cell r="AF118" t="str">
            <v>II</v>
          </cell>
        </row>
        <row r="119">
          <cell r="AB119" t="str">
            <v>C114</v>
          </cell>
          <cell r="AC119">
            <v>-0.23100000000000001</v>
          </cell>
          <cell r="AD119">
            <v>1.69</v>
          </cell>
          <cell r="AE119">
            <v>6.8999999999999978E-2</v>
          </cell>
          <cell r="AF119" t="str">
            <v>II</v>
          </cell>
        </row>
        <row r="120">
          <cell r="AB120" t="str">
            <v>C115</v>
          </cell>
          <cell r="AC120">
            <v>0.45800000000000002</v>
          </cell>
          <cell r="AD120">
            <v>1.8580000000000001</v>
          </cell>
          <cell r="AE120">
            <v>0.75800000000000001</v>
          </cell>
          <cell r="AF120" t="str">
            <v>II</v>
          </cell>
        </row>
        <row r="121">
          <cell r="AB121" t="str">
            <v>C116</v>
          </cell>
          <cell r="AC121">
            <v>-0.183</v>
          </cell>
          <cell r="AD121">
            <v>1.823</v>
          </cell>
          <cell r="AE121">
            <v>0.11699999999999999</v>
          </cell>
          <cell r="AF121" t="str">
            <v>II</v>
          </cell>
        </row>
        <row r="122">
          <cell r="AB122" t="str">
            <v>C117</v>
          </cell>
          <cell r="AC122">
            <v>0.42899999999999999</v>
          </cell>
          <cell r="AD122">
            <v>1.829</v>
          </cell>
          <cell r="AE122">
            <v>0.72899999999999998</v>
          </cell>
          <cell r="AF122" t="str">
            <v>II</v>
          </cell>
        </row>
        <row r="123">
          <cell r="AB123" t="str">
            <v>C118</v>
          </cell>
          <cell r="AC123">
            <v>-0.13500000000000001</v>
          </cell>
          <cell r="AD123">
            <v>1.889</v>
          </cell>
          <cell r="AE123">
            <v>0.16499999999999998</v>
          </cell>
          <cell r="AF123" t="str">
            <v>II</v>
          </cell>
        </row>
        <row r="124">
          <cell r="AB124" t="str">
            <v>C119</v>
          </cell>
          <cell r="AC124">
            <v>0.61199999999999999</v>
          </cell>
          <cell r="AD124">
            <v>2.012</v>
          </cell>
          <cell r="AE124">
            <v>0.91199999999999992</v>
          </cell>
          <cell r="AF124" t="str">
            <v>II</v>
          </cell>
        </row>
        <row r="125">
          <cell r="AB125" t="str">
            <v>C120</v>
          </cell>
          <cell r="AC125">
            <v>-8.6999999999999994E-2</v>
          </cell>
          <cell r="AD125">
            <v>1.9730000000000001</v>
          </cell>
          <cell r="AE125">
            <v>0.21299999999999999</v>
          </cell>
          <cell r="AF125" t="str">
            <v>II</v>
          </cell>
        </row>
        <row r="126">
          <cell r="AB126" t="str">
            <v>C121</v>
          </cell>
          <cell r="AC126">
            <v>0.71699999999999997</v>
          </cell>
          <cell r="AD126">
            <v>2.117</v>
          </cell>
          <cell r="AE126">
            <v>1.0169999999999999</v>
          </cell>
          <cell r="AF126" t="str">
            <v>II</v>
          </cell>
        </row>
        <row r="127">
          <cell r="AB127" t="str">
            <v>C122</v>
          </cell>
          <cell r="AC127">
            <v>-3.9E-2</v>
          </cell>
          <cell r="AD127">
            <v>2.0499999999999998</v>
          </cell>
          <cell r="AE127">
            <v>0.26100000000000001</v>
          </cell>
          <cell r="AF127" t="str">
            <v>II</v>
          </cell>
        </row>
        <row r="128">
          <cell r="AB128" t="str">
            <v>C123</v>
          </cell>
          <cell r="AC128">
            <v>0.57199999999999995</v>
          </cell>
          <cell r="AD128">
            <v>1.972</v>
          </cell>
          <cell r="AE128">
            <v>0.87199999999999989</v>
          </cell>
          <cell r="AF128" t="str">
            <v>II</v>
          </cell>
        </row>
        <row r="129">
          <cell r="AB129" t="str">
            <v>C124</v>
          </cell>
          <cell r="AC129">
            <v>2.1000000000000001E-2</v>
          </cell>
          <cell r="AD129">
            <v>2.1309999999999998</v>
          </cell>
          <cell r="AE129">
            <v>0.32100000000000001</v>
          </cell>
          <cell r="AF129" t="str">
            <v>II</v>
          </cell>
        </row>
        <row r="130">
          <cell r="AB130" t="str">
            <v>C125</v>
          </cell>
          <cell r="AC130">
            <v>0.441</v>
          </cell>
          <cell r="AD130">
            <v>1.841</v>
          </cell>
          <cell r="AE130">
            <v>0.74099999999999999</v>
          </cell>
          <cell r="AF130" t="str">
            <v>II</v>
          </cell>
        </row>
        <row r="131">
          <cell r="AB131" t="str">
            <v>C126</v>
          </cell>
          <cell r="AC131">
            <v>8.1000000000000003E-2</v>
          </cell>
          <cell r="AD131">
            <v>2.0129999999999999</v>
          </cell>
          <cell r="AE131">
            <v>0.38100000000000001</v>
          </cell>
          <cell r="AF131" t="str">
            <v>II</v>
          </cell>
        </row>
        <row r="132">
          <cell r="AB132" t="str">
            <v>C127</v>
          </cell>
          <cell r="AC132">
            <v>0.32500000000000001</v>
          </cell>
          <cell r="AD132">
            <v>1.7250000000000001</v>
          </cell>
          <cell r="AE132">
            <v>0.625</v>
          </cell>
          <cell r="AF132" t="str">
            <v>II</v>
          </cell>
        </row>
        <row r="133">
          <cell r="AB133" t="str">
            <v>C128</v>
          </cell>
          <cell r="AC133">
            <v>0.14099999999999999</v>
          </cell>
          <cell r="AD133">
            <v>1.8879999999999999</v>
          </cell>
          <cell r="AE133">
            <v>0.44099999999999995</v>
          </cell>
          <cell r="AF133" t="str">
            <v>II</v>
          </cell>
        </row>
        <row r="134">
          <cell r="AB134" t="str">
            <v>C129</v>
          </cell>
          <cell r="AC134">
            <v>0.24299999999999999</v>
          </cell>
          <cell r="AD134">
            <v>1.716</v>
          </cell>
          <cell r="AE134">
            <v>0.54299999999999993</v>
          </cell>
          <cell r="AF134" t="str">
            <v>II</v>
          </cell>
        </row>
        <row r="135">
          <cell r="AB135" t="str">
            <v>C130</v>
          </cell>
          <cell r="AC135">
            <v>0.20100000000000001</v>
          </cell>
          <cell r="AD135">
            <v>1.718</v>
          </cell>
          <cell r="AE135">
            <v>0.501</v>
          </cell>
          <cell r="AF135" t="str">
            <v>II</v>
          </cell>
        </row>
        <row r="136">
          <cell r="AB136" t="str">
            <v>C131</v>
          </cell>
          <cell r="AC136">
            <v>0.28799999999999998</v>
          </cell>
          <cell r="AD136">
            <v>1.6879999999999999</v>
          </cell>
          <cell r="AE136">
            <v>0.58799999999999997</v>
          </cell>
          <cell r="AF136" t="str">
            <v>II</v>
          </cell>
        </row>
        <row r="137">
          <cell r="AB137" t="str">
            <v>C132</v>
          </cell>
          <cell r="AC137">
            <v>0.47599999999999998</v>
          </cell>
          <cell r="AD137">
            <v>1.93</v>
          </cell>
          <cell r="AE137">
            <v>0.77600000000000002</v>
          </cell>
          <cell r="AF137" t="str">
            <v>II</v>
          </cell>
        </row>
        <row r="138">
          <cell r="AB138" t="str">
            <v>C133</v>
          </cell>
          <cell r="AC138">
            <v>0.49299999999999999</v>
          </cell>
          <cell r="AD138">
            <v>1.893</v>
          </cell>
          <cell r="AE138">
            <v>0.79299999999999993</v>
          </cell>
          <cell r="AF138" t="str">
            <v>II</v>
          </cell>
        </row>
        <row r="139">
          <cell r="AB139" t="str">
            <v>C134</v>
          </cell>
          <cell r="AC139">
            <v>0.56200000000000006</v>
          </cell>
          <cell r="AD139">
            <v>1.9670000000000001</v>
          </cell>
          <cell r="AE139">
            <v>0.8620000000000001</v>
          </cell>
          <cell r="AF139" t="str">
            <v>II</v>
          </cell>
        </row>
        <row r="140">
          <cell r="AB140" t="str">
            <v>C135</v>
          </cell>
          <cell r="AC140">
            <v>0.57999999999999996</v>
          </cell>
          <cell r="AD140">
            <v>1.98</v>
          </cell>
          <cell r="AE140">
            <v>0.87999999999999989</v>
          </cell>
          <cell r="AF140" t="str">
            <v>II</v>
          </cell>
        </row>
        <row r="141">
          <cell r="AB141" t="str">
            <v>C136</v>
          </cell>
          <cell r="AC141">
            <v>0.66500000000000004</v>
          </cell>
          <cell r="AD141">
            <v>2.0649999999999999</v>
          </cell>
          <cell r="AE141">
            <v>0.96500000000000008</v>
          </cell>
          <cell r="AF141" t="str">
            <v>II</v>
          </cell>
        </row>
        <row r="142">
          <cell r="AB142" t="str">
            <v>C137</v>
          </cell>
          <cell r="AC142">
            <v>0.64800000000000002</v>
          </cell>
          <cell r="AD142">
            <v>2.0720000000000001</v>
          </cell>
          <cell r="AE142">
            <v>0.94799999999999995</v>
          </cell>
          <cell r="AF142" t="str">
            <v>II</v>
          </cell>
        </row>
        <row r="143">
          <cell r="AB143" t="str">
            <v>B1</v>
          </cell>
          <cell r="AC143">
            <v>-0.17799999999999999</v>
          </cell>
          <cell r="AD143">
            <v>1.55</v>
          </cell>
          <cell r="AE143">
            <v>0.122</v>
          </cell>
          <cell r="AF143" t="str">
            <v>IV</v>
          </cell>
        </row>
        <row r="144">
          <cell r="AB144" t="str">
            <v>B2</v>
          </cell>
          <cell r="AC144">
            <v>0.44400000000000001</v>
          </cell>
          <cell r="AD144">
            <v>1.8280000000000001</v>
          </cell>
          <cell r="AE144">
            <v>0.74399999999999999</v>
          </cell>
          <cell r="AF144" t="str">
            <v>II</v>
          </cell>
        </row>
        <row r="145">
          <cell r="AB145" t="str">
            <v>B3</v>
          </cell>
          <cell r="AC145">
            <v>0.46700000000000003</v>
          </cell>
          <cell r="AD145">
            <v>1.867</v>
          </cell>
          <cell r="AE145">
            <v>0.76700000000000002</v>
          </cell>
          <cell r="AF145" t="str">
            <v>II</v>
          </cell>
        </row>
        <row r="146">
          <cell r="AB146" t="str">
            <v>B4</v>
          </cell>
          <cell r="AC146">
            <v>0.51800000000000002</v>
          </cell>
          <cell r="AD146">
            <v>1.9319999999999999</v>
          </cell>
          <cell r="AE146">
            <v>0.81800000000000006</v>
          </cell>
          <cell r="AF146" t="str">
            <v>II</v>
          </cell>
        </row>
        <row r="147">
          <cell r="AB147" t="str">
            <v>B5</v>
          </cell>
          <cell r="AC147">
            <v>0.54</v>
          </cell>
          <cell r="AD147">
            <v>1.94</v>
          </cell>
          <cell r="AE147">
            <v>0.84000000000000008</v>
          </cell>
          <cell r="AF147" t="str">
            <v>II</v>
          </cell>
        </row>
        <row r="148">
          <cell r="AB148" t="str">
            <v>B6</v>
          </cell>
          <cell r="AC148">
            <v>0.30499999999999999</v>
          </cell>
          <cell r="AD148">
            <v>1.7110000000000001</v>
          </cell>
          <cell r="AE148">
            <v>0.60499999999999998</v>
          </cell>
          <cell r="AF148" t="str">
            <v>II</v>
          </cell>
        </row>
        <row r="149">
          <cell r="AB149" t="str">
            <v>B7</v>
          </cell>
          <cell r="AC149">
            <v>0.35499999999999998</v>
          </cell>
          <cell r="AD149">
            <v>1.8120000000000001</v>
          </cell>
          <cell r="AE149">
            <v>0.65500000000000003</v>
          </cell>
          <cell r="AF149" t="str">
            <v>II</v>
          </cell>
        </row>
        <row r="150">
          <cell r="AB150" t="str">
            <v>B8</v>
          </cell>
          <cell r="AC150">
            <v>0.41299999999999998</v>
          </cell>
          <cell r="AD150">
            <v>1.8129999999999999</v>
          </cell>
          <cell r="AE150">
            <v>0.71299999999999997</v>
          </cell>
          <cell r="AF150" t="str">
            <v>II</v>
          </cell>
        </row>
        <row r="151">
          <cell r="AB151" t="str">
            <v>B9</v>
          </cell>
          <cell r="AC151">
            <v>0.40100000000000002</v>
          </cell>
          <cell r="AD151">
            <v>1.8220000000000001</v>
          </cell>
          <cell r="AE151">
            <v>0.70100000000000007</v>
          </cell>
          <cell r="AF151" t="str">
            <v>II</v>
          </cell>
        </row>
        <row r="152">
          <cell r="AB152" t="str">
            <v>B10</v>
          </cell>
          <cell r="AC152">
            <v>0.433</v>
          </cell>
          <cell r="AD152">
            <v>1.833</v>
          </cell>
          <cell r="AE152">
            <v>0.73299999999999998</v>
          </cell>
          <cell r="AF152" t="str">
            <v>II</v>
          </cell>
        </row>
        <row r="153">
          <cell r="AB153" t="str">
            <v>B11</v>
          </cell>
          <cell r="AC153">
            <v>0.45500000000000002</v>
          </cell>
          <cell r="AD153">
            <v>1.8620000000000001</v>
          </cell>
          <cell r="AE153">
            <v>0.755</v>
          </cell>
          <cell r="AF153" t="str">
            <v>II</v>
          </cell>
        </row>
        <row r="154">
          <cell r="AB154" t="str">
            <v>B12</v>
          </cell>
          <cell r="AC154">
            <v>0.47699999999999998</v>
          </cell>
          <cell r="AD154">
            <v>1.877</v>
          </cell>
          <cell r="AE154">
            <v>0.77699999999999991</v>
          </cell>
          <cell r="AF154" t="str">
            <v>II</v>
          </cell>
        </row>
        <row r="155">
          <cell r="AB155" t="str">
            <v>B13</v>
          </cell>
          <cell r="AC155">
            <v>-0.16300000000000001</v>
          </cell>
          <cell r="AD155">
            <v>1.7210000000000001</v>
          </cell>
          <cell r="AE155">
            <v>0.13699999999999998</v>
          </cell>
          <cell r="AF155" t="str">
            <v>IV</v>
          </cell>
        </row>
        <row r="156">
          <cell r="AB156" t="str">
            <v>B14</v>
          </cell>
          <cell r="AC156">
            <v>0.32500000000000001</v>
          </cell>
          <cell r="AD156">
            <v>1.7250000000000001</v>
          </cell>
          <cell r="AE156">
            <v>0.625</v>
          </cell>
          <cell r="AF156" t="str">
            <v>II</v>
          </cell>
        </row>
        <row r="157">
          <cell r="AB157" t="str">
            <v>B15</v>
          </cell>
          <cell r="AC157">
            <v>-0.125</v>
          </cell>
          <cell r="AD157">
            <v>1.768</v>
          </cell>
          <cell r="AE157">
            <v>0.17499999999999999</v>
          </cell>
          <cell r="AF157" t="str">
            <v>IV</v>
          </cell>
        </row>
        <row r="158">
          <cell r="AB158" t="str">
            <v>B16</v>
          </cell>
          <cell r="AC158">
            <v>0.32600000000000001</v>
          </cell>
          <cell r="AD158">
            <v>1.764</v>
          </cell>
          <cell r="AE158">
            <v>0.626</v>
          </cell>
          <cell r="AF158" t="str">
            <v>II</v>
          </cell>
        </row>
        <row r="159">
          <cell r="AB159" t="str">
            <v>B17</v>
          </cell>
          <cell r="AC159">
            <v>-8.1000000000000003E-2</v>
          </cell>
          <cell r="AD159">
            <v>1.8169999999999999</v>
          </cell>
          <cell r="AE159">
            <v>0.21899999999999997</v>
          </cell>
          <cell r="AF159" t="str">
            <v>III</v>
          </cell>
        </row>
        <row r="160">
          <cell r="AB160" t="str">
            <v>B18</v>
          </cell>
          <cell r="AC160">
            <v>-0.05</v>
          </cell>
          <cell r="AD160">
            <v>1.8680000000000001</v>
          </cell>
          <cell r="AE160">
            <v>0.25</v>
          </cell>
          <cell r="AF160" t="str">
            <v>III</v>
          </cell>
        </row>
        <row r="161">
          <cell r="AB161" t="str">
            <v>B19</v>
          </cell>
          <cell r="AC161">
            <v>0.48</v>
          </cell>
          <cell r="AD161">
            <v>1.88</v>
          </cell>
          <cell r="AE161">
            <v>0.78</v>
          </cell>
          <cell r="AF161" t="str">
            <v>II</v>
          </cell>
        </row>
        <row r="162">
          <cell r="AB162" t="str">
            <v>B20</v>
          </cell>
          <cell r="AC162">
            <v>-6.0000000000000001E-3</v>
          </cell>
          <cell r="AD162">
            <v>1.9239999999999999</v>
          </cell>
          <cell r="AE162">
            <v>0.29399999999999998</v>
          </cell>
          <cell r="AF162" t="str">
            <v>III</v>
          </cell>
        </row>
        <row r="163">
          <cell r="AB163" t="str">
            <v>B21</v>
          </cell>
          <cell r="AC163">
            <v>0.55600000000000005</v>
          </cell>
          <cell r="AD163">
            <v>1.956</v>
          </cell>
          <cell r="AE163">
            <v>0.85600000000000009</v>
          </cell>
          <cell r="AF163" t="str">
            <v>II</v>
          </cell>
        </row>
        <row r="164">
          <cell r="AB164" t="str">
            <v>B22</v>
          </cell>
          <cell r="AC164">
            <v>1.4E-2</v>
          </cell>
          <cell r="AD164">
            <v>1.962</v>
          </cell>
          <cell r="AE164">
            <v>0.314</v>
          </cell>
          <cell r="AF164" t="str">
            <v>II</v>
          </cell>
        </row>
        <row r="165">
          <cell r="AB165" t="str">
            <v>B23</v>
          </cell>
          <cell r="AC165">
            <v>0.63800000000000001</v>
          </cell>
          <cell r="AD165">
            <v>2.0379999999999998</v>
          </cell>
          <cell r="AE165">
            <v>0.93799999999999994</v>
          </cell>
          <cell r="AF165" t="str">
            <v>II</v>
          </cell>
        </row>
        <row r="166">
          <cell r="AB166" t="str">
            <v>B24</v>
          </cell>
          <cell r="AC166">
            <v>0.05</v>
          </cell>
          <cell r="AD166">
            <v>2.04</v>
          </cell>
          <cell r="AE166">
            <v>0.35</v>
          </cell>
          <cell r="AF166" t="str">
            <v>II</v>
          </cell>
        </row>
        <row r="167">
          <cell r="AB167" t="str">
            <v>B25</v>
          </cell>
          <cell r="AC167">
            <v>8.5999999999999993E-2</v>
          </cell>
          <cell r="AD167">
            <v>2.089</v>
          </cell>
          <cell r="AE167">
            <v>0.38600000000000001</v>
          </cell>
          <cell r="AF167" t="str">
            <v>II</v>
          </cell>
        </row>
        <row r="168">
          <cell r="AB168" t="str">
            <v>B26</v>
          </cell>
          <cell r="AC168">
            <v>0.11</v>
          </cell>
          <cell r="AD168">
            <v>1.94</v>
          </cell>
          <cell r="AE168">
            <v>0.41</v>
          </cell>
          <cell r="AF168" t="str">
            <v>III</v>
          </cell>
        </row>
        <row r="169">
          <cell r="AB169" t="str">
            <v>B27</v>
          </cell>
          <cell r="AC169">
            <v>0.72399999999999998</v>
          </cell>
          <cell r="AD169">
            <v>2.1240000000000001</v>
          </cell>
          <cell r="AE169">
            <v>1.024</v>
          </cell>
          <cell r="AF169" t="str">
            <v>II</v>
          </cell>
        </row>
        <row r="170">
          <cell r="AB170" t="str">
            <v>B28</v>
          </cell>
          <cell r="AC170">
            <v>0.15</v>
          </cell>
          <cell r="AD170">
            <v>2.052</v>
          </cell>
          <cell r="AE170">
            <v>0.44999999999999996</v>
          </cell>
          <cell r="AF170" t="str">
            <v>II</v>
          </cell>
        </row>
        <row r="171">
          <cell r="AB171" t="str">
            <v>B29</v>
          </cell>
          <cell r="AC171">
            <v>0.20399999999999999</v>
          </cell>
          <cell r="AD171">
            <v>2.0870000000000002</v>
          </cell>
          <cell r="AE171">
            <v>0.504</v>
          </cell>
          <cell r="AF171" t="str">
            <v>II</v>
          </cell>
        </row>
        <row r="172">
          <cell r="AB172" t="str">
            <v>B30</v>
          </cell>
          <cell r="AC172">
            <v>0.81299999999999994</v>
          </cell>
          <cell r="AD172">
            <v>2.2130000000000001</v>
          </cell>
          <cell r="AE172">
            <v>1.113</v>
          </cell>
          <cell r="AF172" t="str">
            <v>II</v>
          </cell>
        </row>
        <row r="173">
          <cell r="AB173" t="str">
            <v>B31</v>
          </cell>
          <cell r="AC173">
            <v>0.22900000000000001</v>
          </cell>
          <cell r="AD173">
            <v>2.173</v>
          </cell>
          <cell r="AE173">
            <v>0.52900000000000003</v>
          </cell>
          <cell r="AF173" t="str">
            <v>II</v>
          </cell>
        </row>
        <row r="174">
          <cell r="AB174" t="str">
            <v>B32</v>
          </cell>
          <cell r="AC174">
            <v>0.27900000000000003</v>
          </cell>
          <cell r="AD174">
            <v>2.1320000000000001</v>
          </cell>
          <cell r="AE174">
            <v>0.57899999999999996</v>
          </cell>
          <cell r="AF174" t="str">
            <v>II</v>
          </cell>
        </row>
        <row r="175">
          <cell r="AB175" t="str">
            <v>B33</v>
          </cell>
          <cell r="AC175">
            <v>0.29699999999999999</v>
          </cell>
          <cell r="AD175">
            <v>2.1240000000000001</v>
          </cell>
          <cell r="AE175">
            <v>0.59699999999999998</v>
          </cell>
          <cell r="AF175" t="str">
            <v>II</v>
          </cell>
        </row>
        <row r="176">
          <cell r="AB176" t="str">
            <v>B34</v>
          </cell>
          <cell r="AC176">
            <v>0.64100000000000001</v>
          </cell>
          <cell r="AD176">
            <v>2.0219999999999998</v>
          </cell>
          <cell r="AE176">
            <v>0.94100000000000006</v>
          </cell>
          <cell r="AF176" t="str">
            <v>II</v>
          </cell>
        </row>
        <row r="177">
          <cell r="AB177" t="str">
            <v>B35</v>
          </cell>
          <cell r="AC177">
            <v>0.66800000000000004</v>
          </cell>
          <cell r="AD177">
            <v>2.0680000000000001</v>
          </cell>
          <cell r="AE177">
            <v>0.96799999999999997</v>
          </cell>
          <cell r="AF177" t="str">
            <v>II</v>
          </cell>
        </row>
        <row r="178">
          <cell r="AB178" t="str">
            <v>B36</v>
          </cell>
          <cell r="AC178">
            <v>0.33400000000000002</v>
          </cell>
          <cell r="AD178">
            <v>2.0409999999999999</v>
          </cell>
          <cell r="AE178">
            <v>0.63400000000000001</v>
          </cell>
          <cell r="AF178" t="str">
            <v>III</v>
          </cell>
        </row>
        <row r="179">
          <cell r="AB179" t="str">
            <v>B37</v>
          </cell>
          <cell r="AC179">
            <v>0.35399999999999998</v>
          </cell>
          <cell r="AD179">
            <v>1.988</v>
          </cell>
          <cell r="AE179">
            <v>0.65399999999999991</v>
          </cell>
          <cell r="AF179" t="str">
            <v>II</v>
          </cell>
        </row>
        <row r="180">
          <cell r="AB180" t="str">
            <v>B38</v>
          </cell>
          <cell r="AC180">
            <v>0.57099999999999995</v>
          </cell>
          <cell r="AD180">
            <v>1.9710000000000001</v>
          </cell>
          <cell r="AE180">
            <v>0.871</v>
          </cell>
          <cell r="AF180" t="str">
            <v>II</v>
          </cell>
        </row>
        <row r="181">
          <cell r="AB181" t="str">
            <v>B39</v>
          </cell>
          <cell r="AC181">
            <v>0.40400000000000003</v>
          </cell>
          <cell r="AD181">
            <v>1.877</v>
          </cell>
          <cell r="AE181">
            <v>0.70399999999999996</v>
          </cell>
          <cell r="AF181" t="str">
            <v>II</v>
          </cell>
        </row>
        <row r="182">
          <cell r="AB182" t="str">
            <v>B40</v>
          </cell>
          <cell r="AC182">
            <v>0.42599999999999999</v>
          </cell>
          <cell r="AD182">
            <v>1.8260000000000001</v>
          </cell>
          <cell r="AE182">
            <v>0.72599999999999998</v>
          </cell>
          <cell r="AF182" t="str">
            <v>II</v>
          </cell>
        </row>
        <row r="183">
          <cell r="AB183" t="str">
            <v>B41</v>
          </cell>
          <cell r="AC183">
            <v>0.43099999999999999</v>
          </cell>
          <cell r="AD183">
            <v>2.08</v>
          </cell>
          <cell r="AE183">
            <v>0.73099999999999998</v>
          </cell>
          <cell r="AF183" t="str">
            <v>II</v>
          </cell>
        </row>
        <row r="184">
          <cell r="AB184" t="str">
            <v>B42</v>
          </cell>
          <cell r="AC184">
            <v>0.83</v>
          </cell>
          <cell r="AD184">
            <v>2.23</v>
          </cell>
          <cell r="AE184">
            <v>1.1299999999999999</v>
          </cell>
          <cell r="AF184" t="str">
            <v>II</v>
          </cell>
        </row>
        <row r="185">
          <cell r="AB185" t="str">
            <v>B43</v>
          </cell>
          <cell r="AC185">
            <v>0.46500000000000002</v>
          </cell>
          <cell r="AD185">
            <v>2.2000000000000002</v>
          </cell>
          <cell r="AE185">
            <v>0.76500000000000001</v>
          </cell>
          <cell r="AF185" t="str">
            <v>II</v>
          </cell>
        </row>
        <row r="186">
          <cell r="AB186" t="str">
            <v>B44</v>
          </cell>
          <cell r="AC186">
            <v>0.91500000000000004</v>
          </cell>
          <cell r="AD186">
            <v>2.3149999999999999</v>
          </cell>
          <cell r="AE186">
            <v>1.2150000000000001</v>
          </cell>
          <cell r="AF186" t="str">
            <v>II</v>
          </cell>
        </row>
        <row r="187">
          <cell r="AB187" t="str">
            <v>B45</v>
          </cell>
          <cell r="AC187">
            <v>0.505</v>
          </cell>
          <cell r="AD187">
            <v>2.25</v>
          </cell>
          <cell r="AE187">
            <v>0.80499999999999994</v>
          </cell>
          <cell r="AF187" t="str">
            <v>III</v>
          </cell>
        </row>
        <row r="188">
          <cell r="AB188" t="str">
            <v>B46</v>
          </cell>
          <cell r="AC188">
            <v>0.877</v>
          </cell>
          <cell r="AD188">
            <v>2.2770000000000001</v>
          </cell>
          <cell r="AE188">
            <v>1.177</v>
          </cell>
          <cell r="AF188" t="str">
            <v>II</v>
          </cell>
        </row>
        <row r="189">
          <cell r="AB189" t="str">
            <v>B47</v>
          </cell>
          <cell r="AC189">
            <v>0.52500000000000002</v>
          </cell>
          <cell r="AD189">
            <v>2.2669999999999999</v>
          </cell>
          <cell r="AE189">
            <v>0.82499999999999996</v>
          </cell>
          <cell r="AF189" t="str">
            <v>II</v>
          </cell>
        </row>
        <row r="190">
          <cell r="AB190" t="str">
            <v>B48</v>
          </cell>
          <cell r="AC190">
            <v>0.76300000000000001</v>
          </cell>
          <cell r="AD190">
            <v>2.1629999999999998</v>
          </cell>
          <cell r="AE190">
            <v>1.0629999999999999</v>
          </cell>
          <cell r="AF190" t="str">
            <v>II</v>
          </cell>
        </row>
        <row r="191">
          <cell r="AB191" t="str">
            <v>B49</v>
          </cell>
          <cell r="AC191">
            <v>0.56499999999999995</v>
          </cell>
          <cell r="AD191">
            <v>2.1709999999999998</v>
          </cell>
          <cell r="AE191">
            <v>0.86499999999999999</v>
          </cell>
          <cell r="AF191" t="str">
            <v>II</v>
          </cell>
        </row>
        <row r="192">
          <cell r="AB192" t="str">
            <v>B50</v>
          </cell>
          <cell r="AC192">
            <v>0.67500000000000004</v>
          </cell>
          <cell r="AD192">
            <v>2.0750000000000002</v>
          </cell>
          <cell r="AE192">
            <v>0.97500000000000009</v>
          </cell>
          <cell r="AF192" t="str">
            <v>II</v>
          </cell>
        </row>
        <row r="193">
          <cell r="AB193" t="str">
            <v>B51</v>
          </cell>
          <cell r="AC193">
            <v>0.59699999999999998</v>
          </cell>
          <cell r="AD193">
            <v>2.08</v>
          </cell>
          <cell r="AE193">
            <v>0.89700000000000002</v>
          </cell>
          <cell r="AF193" t="str">
            <v>II</v>
          </cell>
        </row>
        <row r="194">
          <cell r="AB194" t="str">
            <v>B52</v>
          </cell>
          <cell r="AC194">
            <v>0.60699999999999998</v>
          </cell>
          <cell r="AD194">
            <v>2.0219999999999998</v>
          </cell>
          <cell r="AE194">
            <v>0.90700000000000003</v>
          </cell>
          <cell r="AF194" t="str">
            <v>II</v>
          </cell>
        </row>
        <row r="195">
          <cell r="AB195" t="str">
            <v>B53</v>
          </cell>
          <cell r="AC195">
            <v>0.63200000000000001</v>
          </cell>
          <cell r="AD195">
            <v>2.032</v>
          </cell>
          <cell r="AE195">
            <v>0.93199999999999994</v>
          </cell>
          <cell r="AF195" t="str">
            <v>II</v>
          </cell>
        </row>
        <row r="196">
          <cell r="AB196" t="str">
            <v>B54</v>
          </cell>
          <cell r="AC196">
            <v>-0.10299999999999999</v>
          </cell>
          <cell r="AD196">
            <v>1.7230000000000001</v>
          </cell>
          <cell r="AE196">
            <v>0.19700000000000001</v>
          </cell>
          <cell r="AF196" t="str">
            <v>IV</v>
          </cell>
        </row>
        <row r="197">
          <cell r="AB197" t="str">
            <v>B55</v>
          </cell>
          <cell r="AC197">
            <v>-7.9000000000000001E-2</v>
          </cell>
          <cell r="AD197">
            <v>1.823</v>
          </cell>
          <cell r="AE197">
            <v>0.22099999999999997</v>
          </cell>
          <cell r="AF197" t="str">
            <v>IV</v>
          </cell>
        </row>
        <row r="198">
          <cell r="AB198" t="str">
            <v>B56</v>
          </cell>
          <cell r="AC198">
            <v>0.436</v>
          </cell>
          <cell r="AD198">
            <v>1.8360000000000001</v>
          </cell>
          <cell r="AE198">
            <v>0.73599999999999999</v>
          </cell>
          <cell r="AF198" t="str">
            <v>II</v>
          </cell>
        </row>
        <row r="199">
          <cell r="AB199" t="str">
            <v>B57</v>
          </cell>
          <cell r="AC199">
            <v>-5.5E-2</v>
          </cell>
          <cell r="AD199">
            <v>1.913</v>
          </cell>
          <cell r="AE199">
            <v>0.245</v>
          </cell>
          <cell r="AF199" t="str">
            <v>IV</v>
          </cell>
        </row>
        <row r="200">
          <cell r="AB200" t="str">
            <v>B58</v>
          </cell>
          <cell r="AC200">
            <v>0.51800000000000002</v>
          </cell>
          <cell r="AD200">
            <v>1.9179999999999999</v>
          </cell>
          <cell r="AE200">
            <v>0.81800000000000006</v>
          </cell>
          <cell r="AF200" t="str">
            <v>II</v>
          </cell>
        </row>
        <row r="201">
          <cell r="AB201" t="str">
            <v>B59</v>
          </cell>
          <cell r="AC201">
            <v>-3.5999999999999997E-2</v>
          </cell>
          <cell r="AD201">
            <v>1.95</v>
          </cell>
          <cell r="AE201">
            <v>0.26400000000000001</v>
          </cell>
          <cell r="AF201" t="str">
            <v>IV</v>
          </cell>
        </row>
        <row r="202">
          <cell r="AB202" t="str">
            <v>B60</v>
          </cell>
          <cell r="AC202">
            <v>0.6</v>
          </cell>
          <cell r="AD202">
            <v>2.0089999999999999</v>
          </cell>
          <cell r="AE202">
            <v>0.89999999999999991</v>
          </cell>
          <cell r="AF202" t="str">
            <v>II</v>
          </cell>
        </row>
        <row r="203">
          <cell r="AB203" t="str">
            <v>B61</v>
          </cell>
          <cell r="AC203">
            <v>1.2E-2</v>
          </cell>
          <cell r="AD203">
            <v>1.8620000000000001</v>
          </cell>
          <cell r="AE203">
            <v>0.312</v>
          </cell>
          <cell r="AF203" t="str">
            <v>IV</v>
          </cell>
        </row>
        <row r="204">
          <cell r="AB204" t="str">
            <v>B62</v>
          </cell>
          <cell r="AC204">
            <v>0.65</v>
          </cell>
          <cell r="AD204">
            <v>1.95</v>
          </cell>
          <cell r="AE204">
            <v>0.95</v>
          </cell>
          <cell r="AF204" t="str">
            <v>II</v>
          </cell>
        </row>
        <row r="205">
          <cell r="AB205" t="str">
            <v>B63</v>
          </cell>
          <cell r="AC205">
            <v>1.9E-2</v>
          </cell>
          <cell r="AD205">
            <v>1.786</v>
          </cell>
          <cell r="AE205">
            <v>0.31900000000000001</v>
          </cell>
          <cell r="AF205" t="str">
            <v>III</v>
          </cell>
        </row>
        <row r="206">
          <cell r="AB206" t="str">
            <v>B64</v>
          </cell>
          <cell r="AC206">
            <v>0.32100000000000001</v>
          </cell>
          <cell r="AD206">
            <v>1.7210000000000001</v>
          </cell>
          <cell r="AE206">
            <v>0.621</v>
          </cell>
          <cell r="AF206" t="str">
            <v>II</v>
          </cell>
        </row>
        <row r="207">
          <cell r="AB207" t="str">
            <v>B65</v>
          </cell>
          <cell r="AC207">
            <v>4.5999999999999999E-2</v>
          </cell>
          <cell r="AD207">
            <v>1.718</v>
          </cell>
          <cell r="AE207">
            <v>0.34599999999999997</v>
          </cell>
          <cell r="AF207" t="str">
            <v>III</v>
          </cell>
        </row>
        <row r="208">
          <cell r="AB208" t="str">
            <v>B66</v>
          </cell>
          <cell r="AC208">
            <v>0.28799999999999998</v>
          </cell>
          <cell r="AD208">
            <v>1.6</v>
          </cell>
          <cell r="AE208">
            <v>0.58799999999999997</v>
          </cell>
          <cell r="AF208" t="str">
            <v>III</v>
          </cell>
        </row>
        <row r="209">
          <cell r="AB209" t="str">
            <v>B67</v>
          </cell>
          <cell r="AC209">
            <v>0.32300000000000001</v>
          </cell>
          <cell r="AD209">
            <v>1.7230000000000001</v>
          </cell>
          <cell r="AE209">
            <v>0.623</v>
          </cell>
          <cell r="AF209" t="str">
            <v>II</v>
          </cell>
        </row>
        <row r="210">
          <cell r="AB210" t="str">
            <v>B68</v>
          </cell>
          <cell r="AC210">
            <v>9.4E-2</v>
          </cell>
          <cell r="AD210">
            <v>1.825</v>
          </cell>
          <cell r="AE210">
            <v>0.39400000000000002</v>
          </cell>
          <cell r="AF210" t="str">
            <v>II</v>
          </cell>
        </row>
        <row r="211">
          <cell r="AB211" t="str">
            <v>B69</v>
          </cell>
          <cell r="AC211">
            <v>0.47599999999999998</v>
          </cell>
          <cell r="AD211">
            <v>1.8759999999999999</v>
          </cell>
          <cell r="AE211">
            <v>0.77600000000000002</v>
          </cell>
          <cell r="AF211" t="str">
            <v>II</v>
          </cell>
        </row>
        <row r="212">
          <cell r="AB212" t="str">
            <v>B70</v>
          </cell>
          <cell r="AC212">
            <v>0.14399999999999999</v>
          </cell>
          <cell r="AD212">
            <v>1.9219999999999999</v>
          </cell>
          <cell r="AE212">
            <v>0.44399999999999995</v>
          </cell>
          <cell r="AF212" t="str">
            <v>II</v>
          </cell>
        </row>
        <row r="213">
          <cell r="AB213" t="str">
            <v>B71</v>
          </cell>
          <cell r="AC213">
            <v>0.56200000000000006</v>
          </cell>
          <cell r="AD213">
            <v>1.962</v>
          </cell>
          <cell r="AE213">
            <v>0.8620000000000001</v>
          </cell>
          <cell r="AF213" t="str">
            <v>II</v>
          </cell>
        </row>
        <row r="214">
          <cell r="AB214" t="str">
            <v>B72</v>
          </cell>
          <cell r="AC214">
            <v>0.19400000000000001</v>
          </cell>
          <cell r="AD214">
            <v>1.835</v>
          </cell>
          <cell r="AE214">
            <v>0.49399999999999999</v>
          </cell>
          <cell r="AF214" t="str">
            <v>II</v>
          </cell>
        </row>
        <row r="215">
          <cell r="AB215" t="str">
            <v>B73</v>
          </cell>
          <cell r="AC215">
            <v>0.47199999999999998</v>
          </cell>
          <cell r="AD215">
            <v>1.8720000000000001</v>
          </cell>
          <cell r="AE215">
            <v>0.77200000000000002</v>
          </cell>
          <cell r="AF215" t="str">
            <v>II</v>
          </cell>
        </row>
        <row r="216">
          <cell r="AB216" t="str">
            <v>B74</v>
          </cell>
          <cell r="AC216">
            <v>0.23400000000000001</v>
          </cell>
          <cell r="AD216">
            <v>1.74</v>
          </cell>
          <cell r="AE216">
            <v>0.53400000000000003</v>
          </cell>
          <cell r="AF216" t="str">
            <v>II</v>
          </cell>
        </row>
        <row r="217">
          <cell r="AB217" t="str">
            <v>B75</v>
          </cell>
          <cell r="AC217">
            <v>0.34100000000000003</v>
          </cell>
          <cell r="AD217">
            <v>1.7410000000000001</v>
          </cell>
          <cell r="AE217">
            <v>0.64100000000000001</v>
          </cell>
          <cell r="AF217" t="str">
            <v>II</v>
          </cell>
        </row>
        <row r="218">
          <cell r="AB218" t="str">
            <v>B76</v>
          </cell>
          <cell r="AC218">
            <v>0.28299999999999997</v>
          </cell>
          <cell r="AD218">
            <v>1.712</v>
          </cell>
          <cell r="AE218">
            <v>0.58299999999999996</v>
          </cell>
          <cell r="AF218" t="str">
            <v>II</v>
          </cell>
        </row>
        <row r="219">
          <cell r="AB219" t="str">
            <v>B77</v>
          </cell>
          <cell r="AC219">
            <v>0.318</v>
          </cell>
          <cell r="AD219">
            <v>1.718</v>
          </cell>
          <cell r="AE219">
            <v>0.61799999999999999</v>
          </cell>
          <cell r="AF219" t="str">
            <v>II</v>
          </cell>
        </row>
        <row r="220">
          <cell r="AB220" t="str">
            <v>B78</v>
          </cell>
          <cell r="AC220">
            <v>0.7</v>
          </cell>
          <cell r="AD220">
            <v>2.1</v>
          </cell>
          <cell r="AE220">
            <v>1</v>
          </cell>
          <cell r="AF220" t="str">
            <v>II</v>
          </cell>
        </row>
        <row r="221">
          <cell r="AB221" t="str">
            <v>B79</v>
          </cell>
          <cell r="AC221">
            <v>0.78400000000000003</v>
          </cell>
          <cell r="AD221">
            <v>2.1840000000000002</v>
          </cell>
          <cell r="AE221">
            <v>1.0840000000000001</v>
          </cell>
          <cell r="AF221" t="str">
            <v>II</v>
          </cell>
        </row>
        <row r="222">
          <cell r="AB222" t="str">
            <v>B80</v>
          </cell>
          <cell r="AC222">
            <v>0.7</v>
          </cell>
          <cell r="AD222">
            <v>2.1</v>
          </cell>
          <cell r="AE222">
            <v>1</v>
          </cell>
          <cell r="AF222" t="str">
            <v>II</v>
          </cell>
        </row>
        <row r="223">
          <cell r="AB223" t="str">
            <v>B81</v>
          </cell>
          <cell r="AC223">
            <v>0.76800000000000002</v>
          </cell>
          <cell r="AD223">
            <v>2.1680000000000001</v>
          </cell>
          <cell r="AE223">
            <v>1.0680000000000001</v>
          </cell>
          <cell r="AF223" t="str">
            <v>II</v>
          </cell>
        </row>
        <row r="224">
          <cell r="AB224" t="str">
            <v>B82</v>
          </cell>
          <cell r="AC224">
            <v>0.751</v>
          </cell>
          <cell r="AD224">
            <v>2.25</v>
          </cell>
          <cell r="AE224">
            <v>1.0509999999999999</v>
          </cell>
          <cell r="AF224" t="str">
            <v>II</v>
          </cell>
        </row>
        <row r="225">
          <cell r="AB225" t="str">
            <v>B83</v>
          </cell>
          <cell r="AC225">
            <v>0.71699999999999997</v>
          </cell>
          <cell r="AD225">
            <v>2.117</v>
          </cell>
          <cell r="AE225">
            <v>1.0169999999999999</v>
          </cell>
          <cell r="AF225" t="str">
            <v>II</v>
          </cell>
        </row>
        <row r="226">
          <cell r="AB226" t="str">
            <v>B84</v>
          </cell>
          <cell r="AC226">
            <v>0.432</v>
          </cell>
          <cell r="AD226">
            <v>1.9</v>
          </cell>
          <cell r="AE226">
            <v>0.73199999999999998</v>
          </cell>
          <cell r="AF226" t="str">
            <v>II</v>
          </cell>
        </row>
        <row r="227">
          <cell r="AB227" t="str">
            <v>B85</v>
          </cell>
          <cell r="AC227">
            <v>0.46200000000000002</v>
          </cell>
          <cell r="AD227">
            <v>1.8620000000000001</v>
          </cell>
          <cell r="AE227">
            <v>0.76200000000000001</v>
          </cell>
          <cell r="AF227" t="str">
            <v>II</v>
          </cell>
        </row>
        <row r="228">
          <cell r="AB228" t="str">
            <v>B86</v>
          </cell>
          <cell r="AC228">
            <v>0.39200000000000002</v>
          </cell>
          <cell r="AD228">
            <v>1.7210000000000001</v>
          </cell>
          <cell r="AE228">
            <v>0.69199999999999995</v>
          </cell>
          <cell r="AF228" t="str">
            <v>II</v>
          </cell>
        </row>
        <row r="229">
          <cell r="AB229" t="str">
            <v>B87</v>
          </cell>
          <cell r="AC229">
            <v>0.41299999999999998</v>
          </cell>
          <cell r="AD229">
            <v>1.8129999999999999</v>
          </cell>
          <cell r="AE229">
            <v>0.71299999999999997</v>
          </cell>
          <cell r="AF229" t="str">
            <v>II</v>
          </cell>
        </row>
        <row r="230">
          <cell r="AB230" t="str">
            <v>B88</v>
          </cell>
          <cell r="AC230">
            <v>0.34200000000000003</v>
          </cell>
          <cell r="AD230">
            <v>1.7789999999999999</v>
          </cell>
          <cell r="AE230">
            <v>0.64200000000000002</v>
          </cell>
          <cell r="AF230" t="str">
            <v>III</v>
          </cell>
        </row>
        <row r="231">
          <cell r="AB231" t="str">
            <v>B89</v>
          </cell>
          <cell r="AC231">
            <v>0.36399999999999999</v>
          </cell>
          <cell r="AD231">
            <v>1.764</v>
          </cell>
          <cell r="AE231">
            <v>0.66399999999999992</v>
          </cell>
          <cell r="AF231" t="str">
            <v>II</v>
          </cell>
        </row>
        <row r="232">
          <cell r="AB232" t="str">
            <v>B90</v>
          </cell>
          <cell r="AC232">
            <v>0.47</v>
          </cell>
          <cell r="AD232">
            <v>2.827</v>
          </cell>
          <cell r="AE232">
            <v>0.77</v>
          </cell>
          <cell r="AF232" t="str">
            <v>II</v>
          </cell>
        </row>
        <row r="233">
          <cell r="AB233" t="str">
            <v>B91</v>
          </cell>
          <cell r="AC233">
            <v>0.52100000000000002</v>
          </cell>
          <cell r="AD233">
            <v>1.921</v>
          </cell>
          <cell r="AE233">
            <v>0.82099999999999995</v>
          </cell>
          <cell r="AF233" t="str">
            <v>II</v>
          </cell>
        </row>
        <row r="234">
          <cell r="AB234" t="str">
            <v>B92</v>
          </cell>
          <cell r="AC234">
            <v>0.52400000000000002</v>
          </cell>
          <cell r="AD234">
            <v>1.972</v>
          </cell>
          <cell r="AE234">
            <v>0.82400000000000007</v>
          </cell>
          <cell r="AF234" t="str">
            <v>II</v>
          </cell>
        </row>
        <row r="235">
          <cell r="AB235" t="str">
            <v>B93</v>
          </cell>
          <cell r="AC235">
            <v>0.63800000000000001</v>
          </cell>
          <cell r="AD235">
            <v>2.0379999999999998</v>
          </cell>
          <cell r="AE235">
            <v>0.93799999999999994</v>
          </cell>
          <cell r="AF235" t="str">
            <v>II</v>
          </cell>
        </row>
        <row r="236">
          <cell r="AB236" t="str">
            <v>B94</v>
          </cell>
          <cell r="AC236">
            <v>0.54200000000000004</v>
          </cell>
          <cell r="AD236">
            <v>2.0219999999999998</v>
          </cell>
          <cell r="AE236">
            <v>0.84200000000000008</v>
          </cell>
          <cell r="AF236" t="str">
            <v>II</v>
          </cell>
        </row>
        <row r="237">
          <cell r="AB237" t="str">
            <v>B95</v>
          </cell>
          <cell r="AC237">
            <v>0.57799999999999996</v>
          </cell>
          <cell r="AD237">
            <v>2.161</v>
          </cell>
          <cell r="AE237">
            <v>0.87799999999999989</v>
          </cell>
          <cell r="AF237" t="str">
            <v>II</v>
          </cell>
        </row>
        <row r="238">
          <cell r="AB238" t="str">
            <v>B96</v>
          </cell>
          <cell r="AC238">
            <v>0.8</v>
          </cell>
          <cell r="AD238">
            <v>2.2000000000000002</v>
          </cell>
          <cell r="AE238">
            <v>1.1000000000000001</v>
          </cell>
          <cell r="AF238" t="str">
            <v>II</v>
          </cell>
        </row>
        <row r="239">
          <cell r="AB239" t="str">
            <v>B97</v>
          </cell>
          <cell r="AC239">
            <v>0.59799999999999998</v>
          </cell>
          <cell r="AD239">
            <v>2.0499999999999998</v>
          </cell>
          <cell r="AE239">
            <v>0.89799999999999991</v>
          </cell>
          <cell r="AF239" t="str">
            <v>III</v>
          </cell>
        </row>
        <row r="240">
          <cell r="AB240" t="str">
            <v>B98</v>
          </cell>
          <cell r="AC240">
            <v>0.86799999999999999</v>
          </cell>
          <cell r="AD240">
            <v>2.2679999999999998</v>
          </cell>
          <cell r="AE240">
            <v>1.1679999999999999</v>
          </cell>
          <cell r="AF240" t="str">
            <v>II</v>
          </cell>
        </row>
        <row r="241">
          <cell r="AB241" t="str">
            <v>B99</v>
          </cell>
          <cell r="AC241">
            <v>0.85299999999999998</v>
          </cell>
          <cell r="AD241">
            <v>2.125</v>
          </cell>
          <cell r="AE241">
            <v>1.153</v>
          </cell>
          <cell r="AF241" t="str">
            <v>II</v>
          </cell>
        </row>
        <row r="242">
          <cell r="AB242" t="str">
            <v>B100</v>
          </cell>
          <cell r="AC242">
            <v>0.92800000000000005</v>
          </cell>
          <cell r="AD242">
            <v>2.3279999999999998</v>
          </cell>
          <cell r="AE242">
            <v>1.228</v>
          </cell>
          <cell r="AF242" t="str">
            <v>II</v>
          </cell>
        </row>
        <row r="243">
          <cell r="AB243" t="str">
            <v>B101</v>
          </cell>
          <cell r="AC243">
            <v>0.91100000000000003</v>
          </cell>
          <cell r="AD243">
            <v>2.2000000000000002</v>
          </cell>
          <cell r="AE243">
            <v>1.2110000000000001</v>
          </cell>
          <cell r="AF243" t="str">
            <v>II</v>
          </cell>
        </row>
        <row r="244">
          <cell r="AB244" t="str">
            <v>B102</v>
          </cell>
          <cell r="AC244">
            <v>0.64300000000000002</v>
          </cell>
          <cell r="AD244">
            <v>2.2999999999999998</v>
          </cell>
          <cell r="AE244">
            <v>0.94300000000000006</v>
          </cell>
          <cell r="AF244" t="str">
            <v>II</v>
          </cell>
        </row>
        <row r="245">
          <cell r="AB245" t="str">
            <v>B103</v>
          </cell>
          <cell r="AC245">
            <v>0.91600000000000004</v>
          </cell>
          <cell r="AD245">
            <v>2.3159999999999998</v>
          </cell>
          <cell r="AE245">
            <v>1.216</v>
          </cell>
          <cell r="AF245" t="str">
            <v>II</v>
          </cell>
        </row>
        <row r="246">
          <cell r="AB246" t="str">
            <v>B104</v>
          </cell>
          <cell r="AC246">
            <v>0.68500000000000005</v>
          </cell>
          <cell r="AD246">
            <v>2.25</v>
          </cell>
          <cell r="AE246">
            <v>0.9850000000000001</v>
          </cell>
          <cell r="AF246" t="str">
            <v>II</v>
          </cell>
        </row>
        <row r="247">
          <cell r="AB247" t="str">
            <v>B105</v>
          </cell>
          <cell r="AC247">
            <v>1.0209999999999999</v>
          </cell>
          <cell r="AD247">
            <v>2.4209999999999998</v>
          </cell>
          <cell r="AE247">
            <v>1.321</v>
          </cell>
          <cell r="AF247" t="str">
            <v>II</v>
          </cell>
        </row>
        <row r="248">
          <cell r="AB248" t="str">
            <v>B106</v>
          </cell>
          <cell r="AC248">
            <v>0.72299999999999998</v>
          </cell>
          <cell r="AD248">
            <v>2.25</v>
          </cell>
          <cell r="AE248">
            <v>1.0229999999999999</v>
          </cell>
          <cell r="AF248" t="str">
            <v>II</v>
          </cell>
        </row>
        <row r="249">
          <cell r="AB249" t="str">
            <v>B107</v>
          </cell>
          <cell r="AC249">
            <v>1.016</v>
          </cell>
          <cell r="AD249">
            <v>2.4159999999999999</v>
          </cell>
          <cell r="AE249">
            <v>1.3160000000000001</v>
          </cell>
          <cell r="AF249" t="str">
            <v>II</v>
          </cell>
        </row>
        <row r="250">
          <cell r="AB250" t="str">
            <v>B108</v>
          </cell>
          <cell r="AC250">
            <v>0.77800000000000002</v>
          </cell>
          <cell r="AD250">
            <v>2.15</v>
          </cell>
          <cell r="AE250">
            <v>1.0780000000000001</v>
          </cell>
          <cell r="AF250" t="str">
            <v>II</v>
          </cell>
        </row>
        <row r="251">
          <cell r="AB251" t="str">
            <v>B109</v>
          </cell>
          <cell r="AC251">
            <v>0.91800000000000004</v>
          </cell>
          <cell r="AD251">
            <v>2.3180000000000001</v>
          </cell>
          <cell r="AE251">
            <v>1.218</v>
          </cell>
          <cell r="AF251" t="str">
            <v>II</v>
          </cell>
        </row>
        <row r="252">
          <cell r="AB252" t="str">
            <v>B110</v>
          </cell>
          <cell r="AC252">
            <v>0.82299999999999995</v>
          </cell>
          <cell r="AD252">
            <v>2.0499999999999998</v>
          </cell>
          <cell r="AE252">
            <v>1.123</v>
          </cell>
          <cell r="AF252" t="str">
            <v>III</v>
          </cell>
        </row>
        <row r="253">
          <cell r="AB253" t="str">
            <v>B111</v>
          </cell>
          <cell r="AC253">
            <v>0.85</v>
          </cell>
          <cell r="AD253">
            <v>2.25</v>
          </cell>
          <cell r="AE253">
            <v>1.1499999999999999</v>
          </cell>
          <cell r="AF253" t="str">
            <v>II</v>
          </cell>
        </row>
        <row r="254">
          <cell r="AB254" t="str">
            <v>B112</v>
          </cell>
          <cell r="AC254">
            <v>0.85</v>
          </cell>
          <cell r="AD254">
            <v>2.25</v>
          </cell>
          <cell r="AE254">
            <v>1.1499999999999999</v>
          </cell>
          <cell r="AF254" t="str">
            <v>II</v>
          </cell>
        </row>
        <row r="255">
          <cell r="AB255" t="str">
            <v>B113</v>
          </cell>
          <cell r="AC255">
            <v>0.71</v>
          </cell>
          <cell r="AD255">
            <v>2.11</v>
          </cell>
          <cell r="AE255">
            <v>1.01</v>
          </cell>
          <cell r="AF255" t="str">
            <v>II</v>
          </cell>
        </row>
        <row r="256">
          <cell r="AB256" t="str">
            <v>B114</v>
          </cell>
          <cell r="AC256">
            <v>0.68799999999999994</v>
          </cell>
          <cell r="AD256">
            <v>2.1659999999999999</v>
          </cell>
          <cell r="AE256">
            <v>0.98799999999999999</v>
          </cell>
          <cell r="AF256" t="str">
            <v>II</v>
          </cell>
        </row>
        <row r="257">
          <cell r="AB257" t="str">
            <v>A1</v>
          </cell>
          <cell r="AC257">
            <v>-4.2000000000000003E-2</v>
          </cell>
          <cell r="AD257">
            <v>1.8080000000000001</v>
          </cell>
          <cell r="AE257">
            <v>0.25800000000000001</v>
          </cell>
          <cell r="AF257" t="str">
            <v>IV</v>
          </cell>
        </row>
        <row r="258">
          <cell r="AB258" t="str">
            <v>A2</v>
          </cell>
          <cell r="AC258">
            <v>0.41299999999999998</v>
          </cell>
          <cell r="AD258">
            <v>1.833</v>
          </cell>
          <cell r="AE258">
            <v>0.71299999999999997</v>
          </cell>
          <cell r="AF258" t="str">
            <v>II</v>
          </cell>
        </row>
        <row r="259">
          <cell r="AB259" t="str">
            <v>A3</v>
          </cell>
          <cell r="AC259">
            <v>0.46800000000000003</v>
          </cell>
          <cell r="AD259">
            <v>1.9279999999999999</v>
          </cell>
          <cell r="AE259">
            <v>0.76800000000000002</v>
          </cell>
          <cell r="AF259" t="str">
            <v>II</v>
          </cell>
        </row>
        <row r="260">
          <cell r="AB260" t="str">
            <v>A4</v>
          </cell>
          <cell r="AC260">
            <v>0.49</v>
          </cell>
          <cell r="AD260">
            <v>1.9</v>
          </cell>
          <cell r="AE260">
            <v>0.79</v>
          </cell>
          <cell r="AF260" t="str">
            <v>II</v>
          </cell>
        </row>
        <row r="261">
          <cell r="AB261" t="str">
            <v>A5</v>
          </cell>
          <cell r="AC261">
            <v>-2.1000000000000001E-2</v>
          </cell>
          <cell r="AD261">
            <v>1.78</v>
          </cell>
          <cell r="AE261">
            <v>0.27899999999999997</v>
          </cell>
          <cell r="AF261" t="str">
            <v>IV</v>
          </cell>
        </row>
        <row r="262">
          <cell r="AB262" t="str">
            <v>A6</v>
          </cell>
          <cell r="AC262">
            <v>0.33600000000000002</v>
          </cell>
          <cell r="AD262">
            <v>1.746</v>
          </cell>
          <cell r="AE262">
            <v>0.63600000000000001</v>
          </cell>
          <cell r="AF262" t="str">
            <v>II</v>
          </cell>
        </row>
        <row r="263">
          <cell r="AB263" t="str">
            <v>A7</v>
          </cell>
          <cell r="AC263">
            <v>4.5999999999999999E-2</v>
          </cell>
          <cell r="AD263">
            <v>1.7749999999999999</v>
          </cell>
          <cell r="AE263">
            <v>0.34599999999999997</v>
          </cell>
          <cell r="AF263" t="str">
            <v>IV</v>
          </cell>
        </row>
        <row r="264">
          <cell r="AB264" t="str">
            <v>A8</v>
          </cell>
          <cell r="AC264">
            <v>0.39100000000000001</v>
          </cell>
          <cell r="AD264">
            <v>1.7330000000000001</v>
          </cell>
          <cell r="AE264">
            <v>0.69100000000000006</v>
          </cell>
          <cell r="AF264" t="str">
            <v>II</v>
          </cell>
        </row>
        <row r="265">
          <cell r="AB265" t="str">
            <v>A9</v>
          </cell>
          <cell r="AC265">
            <v>0.40500000000000003</v>
          </cell>
          <cell r="AD265">
            <v>1.8080000000000001</v>
          </cell>
          <cell r="AE265">
            <v>0.70500000000000007</v>
          </cell>
          <cell r="AF265" t="str">
            <v>II</v>
          </cell>
        </row>
        <row r="266">
          <cell r="AB266" t="str">
            <v>A10</v>
          </cell>
          <cell r="AC266">
            <v>0.435</v>
          </cell>
          <cell r="AD266">
            <v>1.8089999999999999</v>
          </cell>
          <cell r="AE266">
            <v>0.73499999999999999</v>
          </cell>
          <cell r="AF266" t="str">
            <v>II</v>
          </cell>
        </row>
        <row r="267">
          <cell r="AB267" t="str">
            <v>A11</v>
          </cell>
          <cell r="AC267">
            <v>0.45</v>
          </cell>
          <cell r="AD267">
            <v>1.86</v>
          </cell>
          <cell r="AE267">
            <v>0.75</v>
          </cell>
          <cell r="AF267" t="str">
            <v>II</v>
          </cell>
        </row>
        <row r="268">
          <cell r="AB268" t="str">
            <v>A12</v>
          </cell>
          <cell r="AC268">
            <v>0.35</v>
          </cell>
          <cell r="AD268">
            <v>1.76</v>
          </cell>
          <cell r="AE268">
            <v>0.64999999999999991</v>
          </cell>
          <cell r="AF268" t="str">
            <v>II</v>
          </cell>
        </row>
        <row r="269">
          <cell r="AB269" t="str">
            <v>A13</v>
          </cell>
          <cell r="AC269">
            <v>0.44</v>
          </cell>
          <cell r="AD269">
            <v>1.85</v>
          </cell>
          <cell r="AE269">
            <v>0.74</v>
          </cell>
          <cell r="AF269" t="str">
            <v>II</v>
          </cell>
        </row>
        <row r="270">
          <cell r="AB270" t="str">
            <v>A14</v>
          </cell>
          <cell r="AC270">
            <v>0.09</v>
          </cell>
          <cell r="AD270">
            <v>1.8759999999999999</v>
          </cell>
          <cell r="AE270">
            <v>0.39</v>
          </cell>
          <cell r="AF270" t="str">
            <v>II</v>
          </cell>
        </row>
        <row r="271">
          <cell r="AB271" t="str">
            <v>A15</v>
          </cell>
          <cell r="AC271">
            <v>0.56200000000000006</v>
          </cell>
          <cell r="AD271">
            <v>1.972</v>
          </cell>
          <cell r="AE271">
            <v>0.8620000000000001</v>
          </cell>
          <cell r="AF271" t="str">
            <v>II</v>
          </cell>
        </row>
        <row r="272">
          <cell r="AB272" t="str">
            <v>A16</v>
          </cell>
          <cell r="AC272">
            <v>0.13400000000000001</v>
          </cell>
          <cell r="AD272">
            <v>1.925</v>
          </cell>
          <cell r="AE272">
            <v>0.434</v>
          </cell>
          <cell r="AF272" t="str">
            <v>II</v>
          </cell>
        </row>
        <row r="273">
          <cell r="AB273" t="str">
            <v>A17</v>
          </cell>
          <cell r="AC273">
            <v>0.44</v>
          </cell>
          <cell r="AD273">
            <v>1.85</v>
          </cell>
          <cell r="AE273">
            <v>0.74</v>
          </cell>
          <cell r="AF273" t="str">
            <v>II</v>
          </cell>
        </row>
        <row r="274">
          <cell r="AB274" t="str">
            <v>A18</v>
          </cell>
          <cell r="AC274">
            <v>0.18</v>
          </cell>
          <cell r="AD274">
            <v>1.6319999999999999</v>
          </cell>
          <cell r="AE274">
            <v>0.48</v>
          </cell>
          <cell r="AF274" t="str">
            <v>II</v>
          </cell>
        </row>
        <row r="275">
          <cell r="AB275" t="str">
            <v>A19</v>
          </cell>
          <cell r="AC275">
            <v>0.34799999999999998</v>
          </cell>
          <cell r="AD275">
            <v>1.758</v>
          </cell>
          <cell r="AE275">
            <v>0.64799999999999991</v>
          </cell>
          <cell r="AF275" t="str">
            <v>II</v>
          </cell>
        </row>
        <row r="276">
          <cell r="AB276" t="str">
            <v>A20</v>
          </cell>
          <cell r="AC276">
            <v>0.216</v>
          </cell>
          <cell r="AD276">
            <v>1.7729999999999999</v>
          </cell>
          <cell r="AE276">
            <v>0.51600000000000001</v>
          </cell>
          <cell r="AF276" t="str">
            <v>IV</v>
          </cell>
        </row>
        <row r="277">
          <cell r="AB277" t="str">
            <v>A21</v>
          </cell>
          <cell r="AC277">
            <v>0.32500000000000001</v>
          </cell>
          <cell r="AD277">
            <v>1.7350000000000001</v>
          </cell>
          <cell r="AE277">
            <v>0.625</v>
          </cell>
          <cell r="AF277" t="str">
            <v>II</v>
          </cell>
        </row>
        <row r="278">
          <cell r="AB278" t="str">
            <v>A22</v>
          </cell>
          <cell r="AC278">
            <v>0.29299999999999998</v>
          </cell>
          <cell r="AD278">
            <v>1.75</v>
          </cell>
          <cell r="AE278">
            <v>0.59299999999999997</v>
          </cell>
          <cell r="AF278" t="str">
            <v>II</v>
          </cell>
        </row>
        <row r="279">
          <cell r="AB279" t="str">
            <v>A23</v>
          </cell>
          <cell r="AC279">
            <v>0.23599999999999999</v>
          </cell>
          <cell r="AD279">
            <v>1.8280000000000001</v>
          </cell>
          <cell r="AE279">
            <v>0.53600000000000003</v>
          </cell>
          <cell r="AF279" t="str">
            <v>II</v>
          </cell>
        </row>
        <row r="280">
          <cell r="AB280" t="str">
            <v>A24</v>
          </cell>
          <cell r="AC280">
            <v>0.40500000000000003</v>
          </cell>
          <cell r="AD280">
            <v>1.8149999999999999</v>
          </cell>
          <cell r="AE280">
            <v>0.70500000000000007</v>
          </cell>
          <cell r="AF280" t="str">
            <v>II</v>
          </cell>
        </row>
        <row r="281">
          <cell r="AB281" t="str">
            <v>A25</v>
          </cell>
          <cell r="AC281">
            <v>0.46200000000000002</v>
          </cell>
          <cell r="AD281">
            <v>1.8720000000000001</v>
          </cell>
          <cell r="AE281">
            <v>0.76200000000000001</v>
          </cell>
          <cell r="AF281" t="str">
            <v>II</v>
          </cell>
        </row>
        <row r="282">
          <cell r="AB282" t="str">
            <v>A26</v>
          </cell>
          <cell r="AC282">
            <v>0.28599999999999998</v>
          </cell>
          <cell r="AD282">
            <v>1.9179999999999999</v>
          </cell>
          <cell r="AE282">
            <v>0.58599999999999997</v>
          </cell>
          <cell r="AF282" t="str">
            <v>II</v>
          </cell>
        </row>
        <row r="283">
          <cell r="AB283" t="str">
            <v>A27</v>
          </cell>
          <cell r="AC283">
            <v>0.47799999999999998</v>
          </cell>
          <cell r="AD283">
            <v>1.8879999999999999</v>
          </cell>
          <cell r="AE283">
            <v>0.77800000000000002</v>
          </cell>
          <cell r="AF283" t="str">
            <v>II</v>
          </cell>
        </row>
        <row r="284">
          <cell r="AB284" t="str">
            <v>A28</v>
          </cell>
          <cell r="AC284">
            <v>0.33600000000000002</v>
          </cell>
          <cell r="AD284">
            <v>1.92</v>
          </cell>
          <cell r="AE284">
            <v>0.63600000000000001</v>
          </cell>
          <cell r="AF284" t="str">
            <v>II</v>
          </cell>
        </row>
        <row r="285">
          <cell r="AB285" t="str">
            <v>A29</v>
          </cell>
          <cell r="AC285">
            <v>0.38600000000000001</v>
          </cell>
          <cell r="AD285">
            <v>1.841</v>
          </cell>
          <cell r="AE285">
            <v>0.68599999999999994</v>
          </cell>
          <cell r="AF285" t="str">
            <v>II</v>
          </cell>
        </row>
        <row r="286">
          <cell r="AB286" t="str">
            <v>A30</v>
          </cell>
          <cell r="AC286">
            <v>0.40799999999999997</v>
          </cell>
          <cell r="AD286">
            <v>1.8180000000000001</v>
          </cell>
          <cell r="AE286">
            <v>0.70799999999999996</v>
          </cell>
          <cell r="AF286" t="str">
            <v>II</v>
          </cell>
        </row>
        <row r="287">
          <cell r="AB287" t="str">
            <v>A31</v>
          </cell>
          <cell r="AC287">
            <v>0.47799999999999998</v>
          </cell>
          <cell r="AD287">
            <v>1.8879999999999999</v>
          </cell>
          <cell r="AE287">
            <v>0.77800000000000002</v>
          </cell>
          <cell r="AF287" t="str">
            <v>II</v>
          </cell>
        </row>
        <row r="288">
          <cell r="AB288" t="str">
            <v>A32</v>
          </cell>
          <cell r="AC288">
            <v>4.1000000000000002E-2</v>
          </cell>
          <cell r="AD288">
            <v>1.95</v>
          </cell>
          <cell r="AE288">
            <v>0.34099999999999997</v>
          </cell>
          <cell r="AF288" t="str">
            <v>II</v>
          </cell>
        </row>
        <row r="289">
          <cell r="AB289" t="str">
            <v>A33</v>
          </cell>
          <cell r="AC289">
            <v>0.70799999999999996</v>
          </cell>
          <cell r="AD289">
            <v>2.1179999999999999</v>
          </cell>
          <cell r="AE289">
            <v>1.008</v>
          </cell>
          <cell r="AF289" t="str">
            <v>II</v>
          </cell>
        </row>
        <row r="290">
          <cell r="AB290" t="str">
            <v>A34</v>
          </cell>
          <cell r="AC290">
            <v>0.10299999999999999</v>
          </cell>
          <cell r="AD290">
            <v>2.12</v>
          </cell>
          <cell r="AE290">
            <v>0.40299999999999997</v>
          </cell>
          <cell r="AF290" t="str">
            <v>II</v>
          </cell>
        </row>
        <row r="291">
          <cell r="AB291" t="str">
            <v>A35</v>
          </cell>
          <cell r="AC291">
            <v>0.16600000000000001</v>
          </cell>
          <cell r="AD291">
            <v>2.1520000000000001</v>
          </cell>
          <cell r="AE291">
            <v>0.46599999999999997</v>
          </cell>
          <cell r="AF291" t="str">
            <v>II</v>
          </cell>
        </row>
        <row r="292">
          <cell r="AB292" t="str">
            <v>A36</v>
          </cell>
          <cell r="AC292">
            <v>0.20599999999999999</v>
          </cell>
          <cell r="AD292">
            <v>2.0499999999999998</v>
          </cell>
          <cell r="AE292">
            <v>0.50600000000000001</v>
          </cell>
          <cell r="AF292" t="str">
            <v>II</v>
          </cell>
        </row>
        <row r="293">
          <cell r="AB293" t="str">
            <v>A37</v>
          </cell>
          <cell r="AC293">
            <v>0.62</v>
          </cell>
          <cell r="AD293">
            <v>2.0299999999999998</v>
          </cell>
          <cell r="AE293">
            <v>0.91999999999999993</v>
          </cell>
          <cell r="AF293" t="str">
            <v>II</v>
          </cell>
        </row>
        <row r="294">
          <cell r="AB294" t="str">
            <v>A38</v>
          </cell>
          <cell r="AC294">
            <v>0.48299999999999998</v>
          </cell>
          <cell r="AD294">
            <v>1.893</v>
          </cell>
          <cell r="AE294">
            <v>0.78299999999999992</v>
          </cell>
          <cell r="AF294" t="str">
            <v>II</v>
          </cell>
        </row>
        <row r="295">
          <cell r="AB295" t="str">
            <v>A39</v>
          </cell>
          <cell r="AC295">
            <v>0.25800000000000001</v>
          </cell>
          <cell r="AD295">
            <v>1.7</v>
          </cell>
          <cell r="AE295">
            <v>0.55800000000000005</v>
          </cell>
          <cell r="AF295" t="str">
            <v>II</v>
          </cell>
        </row>
        <row r="296">
          <cell r="AB296" t="str">
            <v>A40</v>
          </cell>
          <cell r="AC296">
            <v>0.38</v>
          </cell>
          <cell r="AD296">
            <v>1.79</v>
          </cell>
          <cell r="AE296">
            <v>0.67999999999999994</v>
          </cell>
          <cell r="AF296" t="str">
            <v>II</v>
          </cell>
        </row>
        <row r="297">
          <cell r="AB297" t="str">
            <v>A41</v>
          </cell>
          <cell r="AC297">
            <v>0.311</v>
          </cell>
          <cell r="AD297">
            <v>1.7649999999999999</v>
          </cell>
          <cell r="AE297">
            <v>0.61099999999999999</v>
          </cell>
          <cell r="AF297" t="str">
            <v>II</v>
          </cell>
        </row>
        <row r="298">
          <cell r="AB298" t="str">
            <v>A42</v>
          </cell>
          <cell r="AC298">
            <v>0.34300000000000003</v>
          </cell>
          <cell r="AD298">
            <v>1.7529999999999999</v>
          </cell>
          <cell r="AE298">
            <v>0.64300000000000002</v>
          </cell>
          <cell r="AF298" t="str">
            <v>II</v>
          </cell>
        </row>
        <row r="299">
          <cell r="AB299" t="str">
            <v>cöa x¶ d</v>
          </cell>
          <cell r="AC299">
            <v>-2.427</v>
          </cell>
          <cell r="AE299">
            <v>-2.1270000000000002</v>
          </cell>
        </row>
        <row r="300">
          <cell r="AB300" t="str">
            <v>D1</v>
          </cell>
          <cell r="AC300">
            <v>-1.905</v>
          </cell>
          <cell r="AD300">
            <v>2.13</v>
          </cell>
          <cell r="AE300">
            <v>-1.605</v>
          </cell>
          <cell r="AF300" t="str">
            <v>II</v>
          </cell>
        </row>
        <row r="301">
          <cell r="AB301" t="str">
            <v>D2</v>
          </cell>
          <cell r="AC301">
            <v>-1.835</v>
          </cell>
          <cell r="AD301">
            <v>1.992</v>
          </cell>
          <cell r="AE301">
            <v>-1.5349999999999999</v>
          </cell>
          <cell r="AF301" t="str">
            <v>II</v>
          </cell>
        </row>
        <row r="302">
          <cell r="AB302" t="str">
            <v>D3</v>
          </cell>
          <cell r="AC302">
            <v>-1.772</v>
          </cell>
          <cell r="AD302">
            <v>1.88</v>
          </cell>
          <cell r="AE302">
            <v>-1.472</v>
          </cell>
          <cell r="AF302" t="str">
            <v>II</v>
          </cell>
        </row>
        <row r="303">
          <cell r="AB303" t="str">
            <v>D4</v>
          </cell>
          <cell r="AC303">
            <v>-1.718</v>
          </cell>
          <cell r="AD303">
            <v>1.825</v>
          </cell>
          <cell r="AE303">
            <v>-1.4179999999999999</v>
          </cell>
          <cell r="AF303" t="str">
            <v>II</v>
          </cell>
        </row>
        <row r="304">
          <cell r="AB304" t="str">
            <v>D5</v>
          </cell>
          <cell r="AC304">
            <v>0.69299999999999995</v>
          </cell>
          <cell r="AD304">
            <v>1.843</v>
          </cell>
          <cell r="AE304">
            <v>0.99299999999999988</v>
          </cell>
          <cell r="AF304" t="str">
            <v>II</v>
          </cell>
        </row>
        <row r="305">
          <cell r="AB305" t="str">
            <v>D6</v>
          </cell>
          <cell r="AC305">
            <v>-1.645</v>
          </cell>
          <cell r="AD305">
            <v>1.8169999999999999</v>
          </cell>
          <cell r="AE305">
            <v>-1.345</v>
          </cell>
          <cell r="AF305" t="str">
            <v>II</v>
          </cell>
        </row>
        <row r="306">
          <cell r="AB306" t="str">
            <v>D7</v>
          </cell>
          <cell r="AC306">
            <v>-1.5820000000000001</v>
          </cell>
          <cell r="AD306">
            <v>1.8859999999999999</v>
          </cell>
          <cell r="AE306">
            <v>-1.282</v>
          </cell>
          <cell r="AF306" t="str">
            <v>II</v>
          </cell>
        </row>
        <row r="307">
          <cell r="AB307" t="str">
            <v>D8</v>
          </cell>
          <cell r="AC307">
            <v>-1.518</v>
          </cell>
          <cell r="AD307">
            <v>1.913</v>
          </cell>
          <cell r="AE307">
            <v>-1.218</v>
          </cell>
          <cell r="AF307" t="str">
            <v>II</v>
          </cell>
        </row>
        <row r="308">
          <cell r="AB308" t="str">
            <v>D9</v>
          </cell>
          <cell r="AC308">
            <v>-0.36</v>
          </cell>
          <cell r="AD308">
            <v>1.94</v>
          </cell>
          <cell r="AE308">
            <v>-0.06</v>
          </cell>
          <cell r="AF308" t="str">
            <v>I</v>
          </cell>
        </row>
        <row r="309">
          <cell r="AB309" t="str">
            <v>D10</v>
          </cell>
          <cell r="AC309">
            <v>-1.4550000000000001</v>
          </cell>
          <cell r="AD309">
            <v>1.8360000000000001</v>
          </cell>
          <cell r="AE309">
            <v>-1.155</v>
          </cell>
          <cell r="AF309" t="str">
            <v>II</v>
          </cell>
        </row>
        <row r="310">
          <cell r="AB310" t="str">
            <v>D11</v>
          </cell>
          <cell r="AC310">
            <v>-1.3480000000000001</v>
          </cell>
          <cell r="AD310">
            <v>1.82</v>
          </cell>
          <cell r="AE310">
            <v>-1.048</v>
          </cell>
          <cell r="AF310" t="str">
            <v>II</v>
          </cell>
        </row>
        <row r="311">
          <cell r="AB311" t="str">
            <v>D12</v>
          </cell>
          <cell r="AC311">
            <v>-0.88200000000000001</v>
          </cell>
          <cell r="AD311">
            <v>1.915</v>
          </cell>
          <cell r="AE311">
            <v>-0.58200000000000007</v>
          </cell>
          <cell r="AF311" t="str">
            <v>I</v>
          </cell>
        </row>
        <row r="312">
          <cell r="AB312" t="str">
            <v>D13</v>
          </cell>
          <cell r="AC312">
            <v>-0.82499999999999996</v>
          </cell>
          <cell r="AD312">
            <v>1.988</v>
          </cell>
          <cell r="AE312">
            <v>-0.52499999999999991</v>
          </cell>
          <cell r="AF312" t="str">
            <v>II</v>
          </cell>
        </row>
        <row r="313">
          <cell r="AB313" t="str">
            <v>D14</v>
          </cell>
          <cell r="AC313">
            <v>-0.755</v>
          </cell>
          <cell r="AD313">
            <v>2.12</v>
          </cell>
          <cell r="AE313">
            <v>-0.45500000000000002</v>
          </cell>
          <cell r="AF313" t="str">
            <v>I</v>
          </cell>
        </row>
        <row r="314">
          <cell r="AB314" t="str">
            <v>D15</v>
          </cell>
          <cell r="AC314">
            <v>-0.68799999999999994</v>
          </cell>
          <cell r="AD314">
            <v>2.1320000000000001</v>
          </cell>
          <cell r="AE314">
            <v>-0.38799999999999996</v>
          </cell>
          <cell r="AF314" t="str">
            <v>I</v>
          </cell>
        </row>
        <row r="315">
          <cell r="AB315" t="str">
            <v>D16</v>
          </cell>
          <cell r="AC315">
            <v>-0.61799999999999999</v>
          </cell>
          <cell r="AD315">
            <v>2.0110000000000001</v>
          </cell>
          <cell r="AE315">
            <v>-0.318</v>
          </cell>
          <cell r="AF315" t="str">
            <v>II</v>
          </cell>
        </row>
        <row r="316">
          <cell r="AB316" t="str">
            <v>D17</v>
          </cell>
          <cell r="AC316">
            <v>-0.56100000000000005</v>
          </cell>
          <cell r="AD316">
            <v>1.917</v>
          </cell>
          <cell r="AE316">
            <v>-0.26100000000000007</v>
          </cell>
          <cell r="AF316" t="str">
            <v>I</v>
          </cell>
        </row>
        <row r="317">
          <cell r="AB317" t="str">
            <v>D18</v>
          </cell>
          <cell r="AC317">
            <v>-0.498</v>
          </cell>
          <cell r="AD317">
            <v>1.79</v>
          </cell>
          <cell r="AE317">
            <v>-0.19800000000000001</v>
          </cell>
          <cell r="AF317" t="str">
            <v>II</v>
          </cell>
        </row>
        <row r="318">
          <cell r="AB318" t="str">
            <v>D19</v>
          </cell>
          <cell r="AC318">
            <v>-0.41799999999999998</v>
          </cell>
          <cell r="AD318">
            <v>1.7949999999999999</v>
          </cell>
          <cell r="AE318">
            <v>-0.11799999999999999</v>
          </cell>
          <cell r="AF318" t="str">
            <v>II</v>
          </cell>
        </row>
        <row r="319">
          <cell r="AB319" t="str">
            <v>D20</v>
          </cell>
          <cell r="AC319">
            <v>-0.35499999999999998</v>
          </cell>
          <cell r="AD319">
            <v>1.9079999999999999</v>
          </cell>
          <cell r="AE319">
            <v>-5.4999999999999993E-2</v>
          </cell>
          <cell r="AF319" t="str">
            <v>I</v>
          </cell>
        </row>
        <row r="320">
          <cell r="AB320" t="str">
            <v>D21</v>
          </cell>
          <cell r="AC320">
            <v>-0.30199999999999999</v>
          </cell>
          <cell r="AD320">
            <v>1.982</v>
          </cell>
          <cell r="AE320">
            <v>-2.0000000000000018E-3</v>
          </cell>
          <cell r="AF320" t="str">
            <v>II</v>
          </cell>
        </row>
        <row r="321">
          <cell r="AB321" t="str">
            <v>D22</v>
          </cell>
          <cell r="AC321">
            <v>1.7999999999999999E-2</v>
          </cell>
          <cell r="AD321">
            <v>2.0649999999999999</v>
          </cell>
          <cell r="AE321">
            <v>0.318</v>
          </cell>
          <cell r="AF321" t="str">
            <v>I</v>
          </cell>
        </row>
        <row r="322">
          <cell r="AB322" t="str">
            <v>D23</v>
          </cell>
          <cell r="AC322">
            <v>8.5000000000000006E-2</v>
          </cell>
          <cell r="AD322">
            <v>2.06</v>
          </cell>
          <cell r="AE322">
            <v>0.38500000000000001</v>
          </cell>
          <cell r="AF322" t="str">
            <v>I</v>
          </cell>
        </row>
        <row r="323">
          <cell r="AB323" t="str">
            <v>D24</v>
          </cell>
          <cell r="AC323">
            <v>0.14799999999999999</v>
          </cell>
          <cell r="AD323">
            <v>1.978</v>
          </cell>
          <cell r="AE323">
            <v>0.44799999999999995</v>
          </cell>
          <cell r="AF323" t="str">
            <v>I</v>
          </cell>
        </row>
        <row r="324">
          <cell r="AB324" t="str">
            <v>D25</v>
          </cell>
          <cell r="AC324">
            <v>0.215</v>
          </cell>
          <cell r="AD324">
            <v>1.889</v>
          </cell>
          <cell r="AE324">
            <v>0.51500000000000001</v>
          </cell>
          <cell r="AF324" t="str">
            <v>I</v>
          </cell>
        </row>
        <row r="325">
          <cell r="AB325" t="str">
            <v>D26</v>
          </cell>
          <cell r="AC325">
            <v>0.27800000000000002</v>
          </cell>
          <cell r="AD325">
            <v>1.78</v>
          </cell>
          <cell r="AE325">
            <v>0.57800000000000007</v>
          </cell>
          <cell r="AF325" t="str">
            <v>I</v>
          </cell>
        </row>
        <row r="326">
          <cell r="AB326" t="str">
            <v>D27</v>
          </cell>
          <cell r="AC326">
            <v>0.315</v>
          </cell>
          <cell r="AD326">
            <v>1.768</v>
          </cell>
          <cell r="AE326">
            <v>0.61499999999999999</v>
          </cell>
          <cell r="AF326" t="str">
            <v>II</v>
          </cell>
        </row>
        <row r="327">
          <cell r="AB327" t="str">
            <v>D28</v>
          </cell>
          <cell r="AC327">
            <v>0.375</v>
          </cell>
          <cell r="AD327">
            <v>1.839</v>
          </cell>
          <cell r="AE327">
            <v>0.67500000000000004</v>
          </cell>
          <cell r="AF327" t="str">
            <v>I</v>
          </cell>
        </row>
        <row r="328">
          <cell r="AB328" t="str">
            <v>D29</v>
          </cell>
          <cell r="AC328">
            <v>0.435</v>
          </cell>
          <cell r="AD328">
            <v>1.8</v>
          </cell>
          <cell r="AE328">
            <v>0.73499999999999999</v>
          </cell>
          <cell r="AF328" t="str">
            <v>II</v>
          </cell>
        </row>
        <row r="329">
          <cell r="AB329" t="str">
            <v>D30</v>
          </cell>
          <cell r="AC329">
            <v>0.47499999999999998</v>
          </cell>
          <cell r="AD329">
            <v>1.7749999999999999</v>
          </cell>
          <cell r="AE329">
            <v>0.77499999999999991</v>
          </cell>
          <cell r="AF329" t="str">
            <v>I</v>
          </cell>
        </row>
        <row r="330">
          <cell r="AB330" t="str">
            <v>D31</v>
          </cell>
          <cell r="AC330">
            <v>0.73299999999999998</v>
          </cell>
          <cell r="AD330">
            <v>1.883</v>
          </cell>
          <cell r="AE330">
            <v>1.0329999999999999</v>
          </cell>
          <cell r="AF330" t="str">
            <v>I</v>
          </cell>
        </row>
        <row r="331">
          <cell r="AB331" t="str">
            <v>D32</v>
          </cell>
          <cell r="AC331">
            <v>0.86499999999999999</v>
          </cell>
          <cell r="AD331">
            <v>2.0150000000000001</v>
          </cell>
          <cell r="AE331">
            <v>1.165</v>
          </cell>
          <cell r="AF331" t="str">
            <v>I</v>
          </cell>
        </row>
        <row r="332">
          <cell r="AB332" t="str">
            <v>D33</v>
          </cell>
          <cell r="AC332">
            <v>0.71799999999999997</v>
          </cell>
          <cell r="AD332">
            <v>1.8680000000000001</v>
          </cell>
          <cell r="AE332">
            <v>1.018</v>
          </cell>
          <cell r="AF332" t="str">
            <v>I</v>
          </cell>
        </row>
        <row r="333">
          <cell r="AB333" t="str">
            <v>D34</v>
          </cell>
          <cell r="AC333">
            <v>0.83</v>
          </cell>
          <cell r="AD333">
            <v>1.98</v>
          </cell>
          <cell r="AE333">
            <v>1.1299999999999999</v>
          </cell>
          <cell r="AF333" t="str">
            <v>I</v>
          </cell>
        </row>
        <row r="334">
          <cell r="AB334" t="str">
            <v>D35</v>
          </cell>
          <cell r="AC334">
            <v>0.88600000000000001</v>
          </cell>
          <cell r="AD334">
            <v>2.036</v>
          </cell>
          <cell r="AE334">
            <v>1.1859999999999999</v>
          </cell>
          <cell r="AF334" t="str">
            <v>I</v>
          </cell>
        </row>
        <row r="335">
          <cell r="AB335" t="str">
            <v>D36</v>
          </cell>
          <cell r="AC335">
            <v>0.42399999999999999</v>
          </cell>
          <cell r="AD335">
            <v>2.1160000000000001</v>
          </cell>
          <cell r="AE335">
            <v>0.72399999999999998</v>
          </cell>
          <cell r="AF335" t="str">
            <v>I</v>
          </cell>
        </row>
        <row r="336">
          <cell r="AB336" t="str">
            <v>D37</v>
          </cell>
          <cell r="AC336">
            <v>0.49</v>
          </cell>
          <cell r="AD336">
            <v>2.085</v>
          </cell>
          <cell r="AE336">
            <v>0.79</v>
          </cell>
          <cell r="AF336" t="str">
            <v>I</v>
          </cell>
        </row>
        <row r="337">
          <cell r="AB337" t="str">
            <v>D38</v>
          </cell>
          <cell r="AC337">
            <v>0.55700000000000005</v>
          </cell>
          <cell r="AD337">
            <v>2.0089999999999999</v>
          </cell>
          <cell r="AE337">
            <v>0.85699999999999998</v>
          </cell>
          <cell r="AF337" t="str">
            <v>I</v>
          </cell>
        </row>
        <row r="338">
          <cell r="AB338" t="str">
            <v>D39</v>
          </cell>
          <cell r="AC338">
            <v>0.62</v>
          </cell>
          <cell r="AD338">
            <v>1.92</v>
          </cell>
          <cell r="AE338">
            <v>0.91999999999999993</v>
          </cell>
          <cell r="AF338" t="str">
            <v>I</v>
          </cell>
        </row>
        <row r="339">
          <cell r="AB339" t="str">
            <v>D40</v>
          </cell>
          <cell r="AC339">
            <v>0.68700000000000006</v>
          </cell>
          <cell r="AD339">
            <v>1.837</v>
          </cell>
          <cell r="AE339">
            <v>0.9870000000000001</v>
          </cell>
          <cell r="AF339" t="str">
            <v>I</v>
          </cell>
        </row>
        <row r="340">
          <cell r="AB340" t="str">
            <v>D41</v>
          </cell>
          <cell r="AC340">
            <v>-0.248</v>
          </cell>
          <cell r="AD340">
            <v>2.1</v>
          </cell>
          <cell r="AE340">
            <v>5.1999999999999991E-2</v>
          </cell>
          <cell r="AF340" t="str">
            <v>II</v>
          </cell>
        </row>
        <row r="341">
          <cell r="AB341" t="str">
            <v>D42</v>
          </cell>
          <cell r="AC341">
            <v>-0.192</v>
          </cell>
          <cell r="AD341">
            <v>2.1859999999999999</v>
          </cell>
          <cell r="AE341">
            <v>0.10799999999999998</v>
          </cell>
          <cell r="AF341" t="str">
            <v>I</v>
          </cell>
        </row>
        <row r="342">
          <cell r="AB342" t="str">
            <v>D43</v>
          </cell>
          <cell r="AC342">
            <v>-0.13500000000000001</v>
          </cell>
          <cell r="AD342">
            <v>2.2749999999999999</v>
          </cell>
          <cell r="AE342">
            <v>0.16499999999999998</v>
          </cell>
          <cell r="AF342" t="str">
            <v>II</v>
          </cell>
        </row>
        <row r="343">
          <cell r="AB343" t="str">
            <v>D44</v>
          </cell>
          <cell r="AC343">
            <v>-7.8E-2</v>
          </cell>
          <cell r="AD343">
            <v>2.2669999999999999</v>
          </cell>
          <cell r="AE343">
            <v>0.22199999999999998</v>
          </cell>
          <cell r="AF343" t="str">
            <v>I</v>
          </cell>
        </row>
        <row r="344">
          <cell r="AB344" t="str">
            <v>D45</v>
          </cell>
          <cell r="AC344">
            <v>0.72</v>
          </cell>
          <cell r="AD344">
            <v>2.2320000000000002</v>
          </cell>
          <cell r="AE344">
            <v>1.02</v>
          </cell>
          <cell r="AF344" t="str">
            <v>I</v>
          </cell>
        </row>
        <row r="345">
          <cell r="AB345" t="str">
            <v>D46</v>
          </cell>
          <cell r="AC345">
            <v>0.78600000000000003</v>
          </cell>
          <cell r="AD345">
            <v>2.1850000000000001</v>
          </cell>
          <cell r="AE345">
            <v>1.0860000000000001</v>
          </cell>
          <cell r="AF345" t="str">
            <v>I</v>
          </cell>
        </row>
        <row r="346">
          <cell r="AB346" t="str">
            <v>D47</v>
          </cell>
          <cell r="AC346">
            <v>0.85</v>
          </cell>
          <cell r="AD346">
            <v>2.1259999999999999</v>
          </cell>
          <cell r="AE346">
            <v>1.1499999999999999</v>
          </cell>
          <cell r="AF346" t="str">
            <v>I</v>
          </cell>
        </row>
        <row r="347">
          <cell r="AB347" t="str">
            <v>D48</v>
          </cell>
          <cell r="AC347">
            <v>0.91300000000000003</v>
          </cell>
          <cell r="AD347">
            <v>2.0630000000000002</v>
          </cell>
          <cell r="AE347">
            <v>1.2130000000000001</v>
          </cell>
          <cell r="AF347" t="str">
            <v>I</v>
          </cell>
        </row>
        <row r="348">
          <cell r="AB348" t="str">
            <v>D49</v>
          </cell>
          <cell r="AC348">
            <v>0.67200000000000004</v>
          </cell>
          <cell r="AD348">
            <v>2.3260000000000001</v>
          </cell>
          <cell r="AE348">
            <v>0.97199999999999998</v>
          </cell>
          <cell r="AF348" t="str">
            <v>I</v>
          </cell>
        </row>
        <row r="349">
          <cell r="AB349" t="str">
            <v>D50</v>
          </cell>
          <cell r="AC349">
            <v>0.71899999999999997</v>
          </cell>
          <cell r="AD349">
            <v>2.3719999999999999</v>
          </cell>
          <cell r="AE349">
            <v>1.0189999999999999</v>
          </cell>
          <cell r="AF349" t="str">
            <v>I</v>
          </cell>
        </row>
        <row r="350">
          <cell r="AB350" t="str">
            <v>D51</v>
          </cell>
          <cell r="AC350">
            <v>0.746</v>
          </cell>
          <cell r="AD350">
            <v>2.3660000000000001</v>
          </cell>
          <cell r="AE350">
            <v>1.046</v>
          </cell>
          <cell r="AF350" t="str">
            <v>I</v>
          </cell>
        </row>
        <row r="351">
          <cell r="AB351" t="str">
            <v>D52</v>
          </cell>
          <cell r="AC351">
            <v>0.80900000000000005</v>
          </cell>
          <cell r="AD351">
            <v>2.2829999999999999</v>
          </cell>
          <cell r="AE351">
            <v>1.109</v>
          </cell>
          <cell r="AF351" t="str">
            <v>I</v>
          </cell>
        </row>
        <row r="352">
          <cell r="AB352" t="str">
            <v>D53</v>
          </cell>
          <cell r="AC352">
            <v>0.876</v>
          </cell>
          <cell r="AD352">
            <v>2.1859999999999999</v>
          </cell>
          <cell r="AE352">
            <v>1.1759999999999999</v>
          </cell>
          <cell r="AF352" t="str">
            <v>I</v>
          </cell>
        </row>
        <row r="353">
          <cell r="AB353" t="str">
            <v>D54</v>
          </cell>
          <cell r="AC353">
            <v>0.93899999999999995</v>
          </cell>
          <cell r="AD353">
            <v>2.089</v>
          </cell>
          <cell r="AE353">
            <v>1.2389999999999999</v>
          </cell>
          <cell r="AF353" t="str">
            <v>I</v>
          </cell>
        </row>
        <row r="354">
          <cell r="AB354" t="str">
            <v>D55</v>
          </cell>
          <cell r="AC354">
            <v>-0.23200000000000001</v>
          </cell>
          <cell r="AD354">
            <v>1.827</v>
          </cell>
          <cell r="AE354">
            <v>6.7999999999999977E-2</v>
          </cell>
          <cell r="AF354" t="str">
            <v>I</v>
          </cell>
        </row>
        <row r="355">
          <cell r="AB355" t="str">
            <v>D56</v>
          </cell>
          <cell r="AC355">
            <v>-0.20499999999999999</v>
          </cell>
          <cell r="AD355">
            <v>1.8089999999999999</v>
          </cell>
          <cell r="AE355">
            <v>9.5000000000000001E-2</v>
          </cell>
          <cell r="AF355" t="str">
            <v>I</v>
          </cell>
        </row>
        <row r="356">
          <cell r="AB356" t="str">
            <v>D57</v>
          </cell>
          <cell r="AC356">
            <v>-0.13500000000000001</v>
          </cell>
          <cell r="AD356">
            <v>1.8879999999999999</v>
          </cell>
          <cell r="AE356">
            <v>0.16499999999999998</v>
          </cell>
          <cell r="AF356" t="str">
            <v>I</v>
          </cell>
        </row>
        <row r="357">
          <cell r="AB357" t="str">
            <v>D58</v>
          </cell>
          <cell r="AC357">
            <v>-6.9000000000000006E-2</v>
          </cell>
          <cell r="AD357">
            <v>1.9650000000000001</v>
          </cell>
          <cell r="AE357">
            <v>0.23099999999999998</v>
          </cell>
          <cell r="AF357" t="str">
            <v>I</v>
          </cell>
        </row>
        <row r="358">
          <cell r="AB358" t="str">
            <v>D59</v>
          </cell>
          <cell r="AC358">
            <v>-5.0000000000000001E-3</v>
          </cell>
          <cell r="AD358">
            <v>1.895</v>
          </cell>
          <cell r="AE358">
            <v>0.29499999999999998</v>
          </cell>
          <cell r="AF358" t="str">
            <v>I</v>
          </cell>
        </row>
        <row r="359">
          <cell r="AB359" t="str">
            <v>D60</v>
          </cell>
          <cell r="AC359">
            <v>4.1000000000000002E-2</v>
          </cell>
          <cell r="AD359">
            <v>1.885</v>
          </cell>
          <cell r="AE359">
            <v>0.34099999999999997</v>
          </cell>
          <cell r="AF359" t="str">
            <v>I</v>
          </cell>
        </row>
        <row r="360">
          <cell r="AB360" t="str">
            <v>D61</v>
          </cell>
          <cell r="AC360">
            <v>9.5000000000000001E-2</v>
          </cell>
          <cell r="AD360">
            <v>1.744</v>
          </cell>
          <cell r="AE360">
            <v>0.39500000000000002</v>
          </cell>
          <cell r="AF360" t="str">
            <v>I</v>
          </cell>
        </row>
        <row r="361">
          <cell r="AB361" t="str">
            <v>D62</v>
          </cell>
          <cell r="AC361">
            <v>0.16500000000000001</v>
          </cell>
          <cell r="AD361">
            <v>1.8620000000000001</v>
          </cell>
          <cell r="AE361">
            <v>0.46499999999999997</v>
          </cell>
          <cell r="AF361" t="str">
            <v>I</v>
          </cell>
        </row>
        <row r="362">
          <cell r="AB362" t="str">
            <v>D63</v>
          </cell>
          <cell r="AC362">
            <v>0.23100000000000001</v>
          </cell>
          <cell r="AD362">
            <v>1.9359999999999999</v>
          </cell>
          <cell r="AE362">
            <v>0.53100000000000003</v>
          </cell>
          <cell r="AF362" t="str">
            <v>I</v>
          </cell>
        </row>
        <row r="363">
          <cell r="AB363" t="str">
            <v>D64</v>
          </cell>
          <cell r="AC363">
            <v>0.29499999999999998</v>
          </cell>
          <cell r="AD363">
            <v>1.972</v>
          </cell>
          <cell r="AE363">
            <v>0.59499999999999997</v>
          </cell>
          <cell r="AF363" t="str">
            <v>I</v>
          </cell>
        </row>
        <row r="364">
          <cell r="AB364" t="str">
            <v>D65</v>
          </cell>
          <cell r="AC364">
            <v>0.36099999999999999</v>
          </cell>
          <cell r="AD364">
            <v>1.867</v>
          </cell>
          <cell r="AE364">
            <v>0.66100000000000003</v>
          </cell>
          <cell r="AF364" t="str">
            <v>I</v>
          </cell>
        </row>
        <row r="365">
          <cell r="AB365" t="str">
            <v>D66</v>
          </cell>
          <cell r="AC365">
            <v>0.44500000000000001</v>
          </cell>
          <cell r="AD365">
            <v>1.772</v>
          </cell>
          <cell r="AE365">
            <v>0.745</v>
          </cell>
          <cell r="AF365" t="str">
            <v>II</v>
          </cell>
        </row>
        <row r="366">
          <cell r="AB366" t="str">
            <v>D67</v>
          </cell>
          <cell r="AC366">
            <v>0.70399999999999996</v>
          </cell>
          <cell r="AD366">
            <v>1.839</v>
          </cell>
          <cell r="AE366">
            <v>1.004</v>
          </cell>
          <cell r="AF366" t="str">
            <v>I</v>
          </cell>
        </row>
        <row r="367">
          <cell r="AB367" t="str">
            <v>D68</v>
          </cell>
          <cell r="AC367">
            <v>0.77100000000000002</v>
          </cell>
          <cell r="AD367">
            <v>1.9419999999999999</v>
          </cell>
          <cell r="AE367">
            <v>1.071</v>
          </cell>
          <cell r="AF367" t="str">
            <v>I</v>
          </cell>
        </row>
        <row r="368">
          <cell r="AB368" t="str">
            <v>D69</v>
          </cell>
          <cell r="AC368">
            <v>0.85099999999999998</v>
          </cell>
          <cell r="AD368">
            <v>2.056</v>
          </cell>
          <cell r="AE368">
            <v>1.151</v>
          </cell>
          <cell r="AF368" t="str">
            <v>I</v>
          </cell>
        </row>
        <row r="369">
          <cell r="AB369" t="str">
            <v>D70</v>
          </cell>
          <cell r="AC369">
            <v>0.93400000000000005</v>
          </cell>
          <cell r="AD369">
            <v>2.1760000000000002</v>
          </cell>
          <cell r="AE369">
            <v>1.234</v>
          </cell>
          <cell r="AF369" t="str">
            <v>I</v>
          </cell>
        </row>
        <row r="370">
          <cell r="AB370" t="str">
            <v>D71</v>
          </cell>
          <cell r="AC370">
            <v>1.014</v>
          </cell>
          <cell r="AD370">
            <v>2.1640000000000001</v>
          </cell>
          <cell r="AE370">
            <v>1.3140000000000001</v>
          </cell>
          <cell r="AF370" t="str">
            <v>I</v>
          </cell>
        </row>
        <row r="371">
          <cell r="AB371" t="str">
            <v>D72</v>
          </cell>
          <cell r="AC371">
            <v>0.55200000000000005</v>
          </cell>
          <cell r="AD371">
            <v>1.778</v>
          </cell>
          <cell r="AE371">
            <v>0.85200000000000009</v>
          </cell>
          <cell r="AF371" t="str">
            <v>I</v>
          </cell>
        </row>
        <row r="372">
          <cell r="AB372" t="str">
            <v>D73</v>
          </cell>
          <cell r="AC372">
            <v>0.57499999999999996</v>
          </cell>
          <cell r="AD372">
            <v>1.7250000000000001</v>
          </cell>
          <cell r="AE372">
            <v>0.875</v>
          </cell>
          <cell r="AF372" t="str">
            <v>I</v>
          </cell>
        </row>
        <row r="373">
          <cell r="AB373" t="str">
            <v>D74</v>
          </cell>
          <cell r="AC373">
            <v>0.66200000000000003</v>
          </cell>
          <cell r="AD373">
            <v>1.8320000000000001</v>
          </cell>
          <cell r="AE373">
            <v>0.96199999999999997</v>
          </cell>
          <cell r="AF373" t="str">
            <v>I</v>
          </cell>
        </row>
        <row r="374">
          <cell r="AB374" t="str">
            <v>D75</v>
          </cell>
          <cell r="AC374">
            <v>0.74299999999999999</v>
          </cell>
          <cell r="AD374">
            <v>1.9119999999999999</v>
          </cell>
          <cell r="AE374">
            <v>1.0429999999999999</v>
          </cell>
          <cell r="AF374" t="str">
            <v>I</v>
          </cell>
        </row>
        <row r="375">
          <cell r="AB375" t="str">
            <v>D76</v>
          </cell>
          <cell r="AC375">
            <v>0.82599999999999996</v>
          </cell>
          <cell r="AD375">
            <v>1.976</v>
          </cell>
          <cell r="AE375">
            <v>1.1259999999999999</v>
          </cell>
          <cell r="AF375" t="str">
            <v>I</v>
          </cell>
        </row>
        <row r="376">
          <cell r="AB376" t="str">
            <v>D77</v>
          </cell>
          <cell r="AC376">
            <v>0.91</v>
          </cell>
          <cell r="AD376">
            <v>2.0680000000000001</v>
          </cell>
          <cell r="AE376">
            <v>1.21</v>
          </cell>
          <cell r="AF376" t="str">
            <v>I</v>
          </cell>
        </row>
        <row r="377">
          <cell r="AB377" t="str">
            <v>D78</v>
          </cell>
          <cell r="AC377">
            <v>0.95</v>
          </cell>
          <cell r="AD377">
            <v>2.1</v>
          </cell>
          <cell r="AE377">
            <v>1.25</v>
          </cell>
          <cell r="AF377" t="str">
            <v>I</v>
          </cell>
        </row>
        <row r="378">
          <cell r="AB378" t="str">
            <v>D79</v>
          </cell>
          <cell r="AC378">
            <v>0.34799999999999998</v>
          </cell>
          <cell r="AD378">
            <v>1.8080000000000001</v>
          </cell>
          <cell r="AE378">
            <v>0.64799999999999991</v>
          </cell>
          <cell r="AF378" t="str">
            <v>I</v>
          </cell>
        </row>
        <row r="379">
          <cell r="AB379" t="str">
            <v>D80</v>
          </cell>
          <cell r="AC379">
            <v>0.38100000000000001</v>
          </cell>
          <cell r="AD379">
            <v>1.7869999999999999</v>
          </cell>
          <cell r="AE379">
            <v>0.68100000000000005</v>
          </cell>
          <cell r="AF379" t="str">
            <v>I</v>
          </cell>
        </row>
        <row r="380">
          <cell r="AB380" t="str">
            <v>D81</v>
          </cell>
          <cell r="AC380">
            <v>0.44500000000000001</v>
          </cell>
          <cell r="AD380">
            <v>1.87</v>
          </cell>
          <cell r="AE380">
            <v>0.745</v>
          </cell>
          <cell r="AF380" t="str">
            <v>I</v>
          </cell>
        </row>
        <row r="381">
          <cell r="AB381" t="str">
            <v>D82</v>
          </cell>
          <cell r="AC381">
            <v>0.50800000000000001</v>
          </cell>
          <cell r="AD381">
            <v>1.9330000000000001</v>
          </cell>
          <cell r="AE381">
            <v>0.80800000000000005</v>
          </cell>
          <cell r="AF381" t="str">
            <v>I</v>
          </cell>
        </row>
        <row r="382">
          <cell r="AB382" t="str">
            <v>D83</v>
          </cell>
          <cell r="AC382">
            <v>0.57499999999999996</v>
          </cell>
          <cell r="AD382">
            <v>1.87</v>
          </cell>
          <cell r="AE382">
            <v>0.875</v>
          </cell>
          <cell r="AF382" t="str">
            <v>I</v>
          </cell>
        </row>
        <row r="383">
          <cell r="AB383" t="str">
            <v>D84</v>
          </cell>
          <cell r="AC383">
            <v>0.63800000000000001</v>
          </cell>
          <cell r="AD383">
            <v>1.788</v>
          </cell>
          <cell r="AE383">
            <v>0.93799999999999994</v>
          </cell>
          <cell r="AF383" t="str">
            <v>I</v>
          </cell>
        </row>
        <row r="384">
          <cell r="AB384" t="str">
            <v>D85</v>
          </cell>
          <cell r="AC384">
            <v>0.97199999999999998</v>
          </cell>
          <cell r="AD384">
            <v>2.1219999999999999</v>
          </cell>
          <cell r="AE384">
            <v>1.272</v>
          </cell>
          <cell r="AF384" t="str">
            <v>I</v>
          </cell>
        </row>
        <row r="385">
          <cell r="AB385" t="str">
            <v>D86</v>
          </cell>
          <cell r="AC385">
            <v>1.0549999999999999</v>
          </cell>
          <cell r="AD385">
            <v>2.218</v>
          </cell>
          <cell r="AE385">
            <v>1.355</v>
          </cell>
          <cell r="AF385" t="str">
            <v>I</v>
          </cell>
        </row>
        <row r="386">
          <cell r="AB386" t="str">
            <v>D87</v>
          </cell>
          <cell r="AC386">
            <v>1.1180000000000001</v>
          </cell>
          <cell r="AD386">
            <v>2.3050000000000002</v>
          </cell>
          <cell r="AE386">
            <v>1.4180000000000001</v>
          </cell>
          <cell r="AF386" t="str">
            <v>I</v>
          </cell>
        </row>
        <row r="387">
          <cell r="AB387" t="str">
            <v>D88</v>
          </cell>
          <cell r="AC387">
            <v>1.1850000000000001</v>
          </cell>
          <cell r="AD387">
            <v>2.335</v>
          </cell>
          <cell r="AE387">
            <v>1.4850000000000001</v>
          </cell>
          <cell r="AF387" t="str">
            <v>I</v>
          </cell>
        </row>
        <row r="388">
          <cell r="AB388" t="str">
            <v>D89</v>
          </cell>
          <cell r="AC388">
            <v>-0.53300000000000003</v>
          </cell>
          <cell r="AD388">
            <v>2.0880000000000001</v>
          </cell>
          <cell r="AE388">
            <v>-0.23300000000000004</v>
          </cell>
          <cell r="AF388" t="str">
            <v>II</v>
          </cell>
        </row>
        <row r="389">
          <cell r="AB389" t="str">
            <v>D90</v>
          </cell>
          <cell r="AC389">
            <v>-0.48499999999999999</v>
          </cell>
          <cell r="AD389">
            <v>2.1379999999999999</v>
          </cell>
          <cell r="AE389">
            <v>-0.185</v>
          </cell>
          <cell r="AF389" t="str">
            <v>I</v>
          </cell>
        </row>
        <row r="390">
          <cell r="AB390" t="str">
            <v>D91</v>
          </cell>
          <cell r="AC390">
            <v>-0.42</v>
          </cell>
          <cell r="AD390">
            <v>2.218</v>
          </cell>
          <cell r="AE390">
            <v>-0.12</v>
          </cell>
          <cell r="AF390" t="str">
            <v>II</v>
          </cell>
        </row>
        <row r="391">
          <cell r="AB391" t="str">
            <v>D92</v>
          </cell>
          <cell r="AC391">
            <v>0.89500000000000002</v>
          </cell>
          <cell r="AD391">
            <v>2.222</v>
          </cell>
          <cell r="AE391">
            <v>1.1950000000000001</v>
          </cell>
          <cell r="AF391" t="str">
            <v>I</v>
          </cell>
        </row>
        <row r="392">
          <cell r="AB392" t="str">
            <v>D93</v>
          </cell>
          <cell r="AC392">
            <v>0.96199999999999997</v>
          </cell>
          <cell r="AD392">
            <v>2.1749999999999998</v>
          </cell>
          <cell r="AE392">
            <v>1.262</v>
          </cell>
          <cell r="AF392" t="str">
            <v>I</v>
          </cell>
        </row>
        <row r="393">
          <cell r="AB393" t="str">
            <v>D94</v>
          </cell>
          <cell r="AC393">
            <v>1.012</v>
          </cell>
          <cell r="AD393">
            <v>2.1619999999999999</v>
          </cell>
          <cell r="AE393">
            <v>1.3120000000000001</v>
          </cell>
          <cell r="AF393" t="str">
            <v>I</v>
          </cell>
        </row>
        <row r="394">
          <cell r="AB394" t="str">
            <v>D95</v>
          </cell>
          <cell r="AC394">
            <v>-0.254</v>
          </cell>
          <cell r="AD394">
            <v>2.089</v>
          </cell>
          <cell r="AE394">
            <v>4.5999999999999985E-2</v>
          </cell>
          <cell r="AF394" t="str">
            <v>I</v>
          </cell>
        </row>
        <row r="395">
          <cell r="AB395" t="str">
            <v>D96</v>
          </cell>
          <cell r="AC395">
            <v>0.875</v>
          </cell>
          <cell r="AD395">
            <v>2.0920000000000001</v>
          </cell>
          <cell r="AE395">
            <v>1.175</v>
          </cell>
          <cell r="AF395" t="str">
            <v>I</v>
          </cell>
        </row>
        <row r="396">
          <cell r="AB396" t="str">
            <v>D97</v>
          </cell>
          <cell r="AC396">
            <v>0.92800000000000005</v>
          </cell>
          <cell r="AD396">
            <v>2.1659999999999999</v>
          </cell>
          <cell r="AE396">
            <v>1.228</v>
          </cell>
          <cell r="AF396" t="str">
            <v>I</v>
          </cell>
        </row>
        <row r="397">
          <cell r="AB397" t="str">
            <v>D98</v>
          </cell>
          <cell r="AC397">
            <v>0.97799999999999998</v>
          </cell>
          <cell r="AD397">
            <v>2.1680000000000001</v>
          </cell>
          <cell r="AE397">
            <v>1.278</v>
          </cell>
          <cell r="AF397" t="str">
            <v>I</v>
          </cell>
        </row>
        <row r="398">
          <cell r="AB398" t="str">
            <v>D99</v>
          </cell>
          <cell r="AC398">
            <v>-0.35</v>
          </cell>
          <cell r="AD398">
            <v>2.2629999999999999</v>
          </cell>
          <cell r="AE398">
            <v>-4.9999999999999989E-2</v>
          </cell>
          <cell r="AF398" t="str">
            <v>I</v>
          </cell>
        </row>
        <row r="399">
          <cell r="AB399" t="str">
            <v>D100</v>
          </cell>
          <cell r="AC399">
            <v>1.131</v>
          </cell>
          <cell r="AD399">
            <v>2.2810000000000001</v>
          </cell>
          <cell r="AE399">
            <v>1.431</v>
          </cell>
          <cell r="AF399" t="str">
            <v>I</v>
          </cell>
        </row>
        <row r="400">
          <cell r="AB400" t="str">
            <v>D101</v>
          </cell>
          <cell r="AC400">
            <v>-1.2909999999999999</v>
          </cell>
          <cell r="AD400">
            <v>1.8149999999999999</v>
          </cell>
          <cell r="AE400">
            <v>-0.99099999999999988</v>
          </cell>
          <cell r="AF400" t="str">
            <v>II</v>
          </cell>
        </row>
        <row r="401">
          <cell r="AB401" t="str">
            <v>D102</v>
          </cell>
          <cell r="AC401">
            <v>-1.3140000000000001</v>
          </cell>
          <cell r="AD401">
            <v>1.833</v>
          </cell>
          <cell r="AE401">
            <v>-1.014</v>
          </cell>
          <cell r="AF401" t="str">
            <v>II</v>
          </cell>
        </row>
        <row r="402">
          <cell r="AB402" t="str">
            <v>D103</v>
          </cell>
          <cell r="AC402">
            <v>0.78200000000000003</v>
          </cell>
          <cell r="AD402">
            <v>1.9319999999999999</v>
          </cell>
          <cell r="AE402">
            <v>1.0820000000000001</v>
          </cell>
          <cell r="AF402" t="str">
            <v>I</v>
          </cell>
        </row>
        <row r="403">
          <cell r="AB403" t="str">
            <v>D104</v>
          </cell>
          <cell r="AC403">
            <v>-1.256</v>
          </cell>
          <cell r="AD403">
            <v>1.8660000000000001</v>
          </cell>
          <cell r="AE403">
            <v>-0.95599999999999996</v>
          </cell>
          <cell r="AF403" t="str">
            <v>II</v>
          </cell>
        </row>
        <row r="404">
          <cell r="AB404" t="str">
            <v>D105</v>
          </cell>
          <cell r="AC404">
            <v>-1.206</v>
          </cell>
          <cell r="AD404">
            <v>1.94</v>
          </cell>
          <cell r="AE404">
            <v>-0.90599999999999992</v>
          </cell>
          <cell r="AF404" t="str">
            <v>II</v>
          </cell>
        </row>
        <row r="405">
          <cell r="AB405" t="str">
            <v>D106</v>
          </cell>
          <cell r="AC405">
            <v>-0.51</v>
          </cell>
          <cell r="AD405">
            <v>1.889</v>
          </cell>
          <cell r="AE405">
            <v>-0.21000000000000002</v>
          </cell>
          <cell r="AF405" t="str">
            <v>I</v>
          </cell>
        </row>
        <row r="406">
          <cell r="AB406" t="str">
            <v>D107</v>
          </cell>
          <cell r="AC406">
            <v>-1.159</v>
          </cell>
          <cell r="AD406">
            <v>1.875</v>
          </cell>
          <cell r="AE406">
            <v>-0.85899999999999999</v>
          </cell>
          <cell r="AF406" t="str">
            <v>II</v>
          </cell>
        </row>
        <row r="407">
          <cell r="AB407" t="str">
            <v>D108</v>
          </cell>
          <cell r="AC407">
            <v>-1.121</v>
          </cell>
          <cell r="AD407">
            <v>1.82</v>
          </cell>
          <cell r="AE407">
            <v>-0.82099999999999995</v>
          </cell>
          <cell r="AF407" t="str">
            <v>II</v>
          </cell>
        </row>
        <row r="408">
          <cell r="AB408" t="str">
            <v>D109</v>
          </cell>
          <cell r="AC408">
            <v>-1.0860000000000001</v>
          </cell>
          <cell r="AD408">
            <v>1.7669999999999999</v>
          </cell>
          <cell r="AE408">
            <v>-0.78600000000000003</v>
          </cell>
          <cell r="AF408" t="str">
            <v>II</v>
          </cell>
        </row>
        <row r="409">
          <cell r="AB409" t="str">
            <v>D110</v>
          </cell>
          <cell r="AC409">
            <v>-1.046</v>
          </cell>
          <cell r="AD409">
            <v>1.8</v>
          </cell>
          <cell r="AE409">
            <v>-0.746</v>
          </cell>
          <cell r="AF409" t="str">
            <v>II</v>
          </cell>
        </row>
        <row r="410">
          <cell r="AB410" t="str">
            <v>D111</v>
          </cell>
          <cell r="AC410">
            <v>-0.97599999999999998</v>
          </cell>
          <cell r="AD410">
            <v>1.9259999999999999</v>
          </cell>
          <cell r="AE410">
            <v>-0.67599999999999993</v>
          </cell>
          <cell r="AF410" t="str">
            <v>II</v>
          </cell>
        </row>
        <row r="411">
          <cell r="AB411" t="str">
            <v>D112</v>
          </cell>
          <cell r="AC411">
            <v>0.62</v>
          </cell>
          <cell r="AD411">
            <v>1.92</v>
          </cell>
          <cell r="AE411">
            <v>0.91999999999999993</v>
          </cell>
          <cell r="AF411" t="str">
            <v>I</v>
          </cell>
        </row>
        <row r="412">
          <cell r="AB412" t="str">
            <v>D113</v>
          </cell>
          <cell r="AC412">
            <v>-0.91600000000000004</v>
          </cell>
          <cell r="AD412">
            <v>1.95</v>
          </cell>
          <cell r="AE412">
            <v>-0.6160000000000001</v>
          </cell>
          <cell r="AF412" t="str">
            <v>II</v>
          </cell>
        </row>
        <row r="413">
          <cell r="AB413" t="str">
            <v>D114</v>
          </cell>
          <cell r="AC413">
            <v>-0.57999999999999996</v>
          </cell>
          <cell r="AD413">
            <v>2.0299999999999998</v>
          </cell>
          <cell r="AE413">
            <v>-0.27999999999999997</v>
          </cell>
          <cell r="AF413" t="str">
            <v>I</v>
          </cell>
        </row>
        <row r="414">
          <cell r="AB414" t="str">
            <v>D115</v>
          </cell>
          <cell r="AC414">
            <v>0.96199999999999997</v>
          </cell>
          <cell r="AD414">
            <v>2.0870000000000002</v>
          </cell>
          <cell r="AE414">
            <v>1.262</v>
          </cell>
          <cell r="AF414" t="str">
            <v>I</v>
          </cell>
        </row>
        <row r="415">
          <cell r="AB415" t="str">
            <v>D116</v>
          </cell>
          <cell r="AC415">
            <v>1.0249999999999999</v>
          </cell>
          <cell r="AD415">
            <v>2.1720000000000002</v>
          </cell>
          <cell r="AE415">
            <v>1.325</v>
          </cell>
          <cell r="AF415" t="str">
            <v>I</v>
          </cell>
        </row>
        <row r="416">
          <cell r="AB416" t="str">
            <v>D117</v>
          </cell>
          <cell r="AC416">
            <v>1.0880000000000001</v>
          </cell>
          <cell r="AD416">
            <v>2.2389999999999999</v>
          </cell>
          <cell r="AE416">
            <v>1.3880000000000001</v>
          </cell>
          <cell r="AF416" t="str">
            <v>I</v>
          </cell>
        </row>
        <row r="417">
          <cell r="AB417" t="str">
            <v>D118</v>
          </cell>
          <cell r="AC417">
            <v>1.1379999999999999</v>
          </cell>
          <cell r="AD417">
            <v>2.2879999999999998</v>
          </cell>
          <cell r="AE417">
            <v>1.4379999999999999</v>
          </cell>
          <cell r="AF417" t="str">
            <v>I</v>
          </cell>
        </row>
        <row r="418">
          <cell r="AB418" t="str">
            <v>D119</v>
          </cell>
          <cell r="AC418">
            <v>-0.85599999999999998</v>
          </cell>
          <cell r="AD418">
            <v>1.88</v>
          </cell>
          <cell r="AE418">
            <v>-0.55600000000000005</v>
          </cell>
          <cell r="AF418" t="str">
            <v>I</v>
          </cell>
        </row>
        <row r="419">
          <cell r="AB419" t="str">
            <v>D120</v>
          </cell>
          <cell r="AC419">
            <v>-0.77600000000000002</v>
          </cell>
          <cell r="AD419">
            <v>1.8720000000000001</v>
          </cell>
          <cell r="AE419">
            <v>-0.47600000000000003</v>
          </cell>
          <cell r="AF419" t="str">
            <v>II</v>
          </cell>
        </row>
        <row r="420">
          <cell r="AB420" t="str">
            <v>D121</v>
          </cell>
          <cell r="AC420">
            <v>0.35499999999999998</v>
          </cell>
          <cell r="AD420">
            <v>1.78</v>
          </cell>
          <cell r="AE420">
            <v>0.65500000000000003</v>
          </cell>
          <cell r="AF420" t="str">
            <v>I</v>
          </cell>
        </row>
        <row r="421">
          <cell r="AB421" t="str">
            <v>D122</v>
          </cell>
          <cell r="AC421">
            <v>0.36899999999999999</v>
          </cell>
          <cell r="AD421">
            <v>1.786</v>
          </cell>
          <cell r="AE421">
            <v>0.66900000000000004</v>
          </cell>
          <cell r="AF421" t="str">
            <v>I</v>
          </cell>
        </row>
        <row r="422">
          <cell r="AB422" t="str">
            <v>D123</v>
          </cell>
          <cell r="AC422">
            <v>0.42499999999999999</v>
          </cell>
          <cell r="AD422">
            <v>1.8660000000000001</v>
          </cell>
          <cell r="AE422">
            <v>0.72499999999999998</v>
          </cell>
          <cell r="AF422" t="str">
            <v>I</v>
          </cell>
        </row>
        <row r="423">
          <cell r="AB423" t="str">
            <v>D124</v>
          </cell>
          <cell r="AC423">
            <v>0.48899999999999999</v>
          </cell>
          <cell r="AD423">
            <v>1.9370000000000001</v>
          </cell>
          <cell r="AE423">
            <v>0.78899999999999992</v>
          </cell>
          <cell r="AF423" t="str">
            <v>I</v>
          </cell>
        </row>
        <row r="424">
          <cell r="AB424" t="str">
            <v>D125</v>
          </cell>
          <cell r="AC424">
            <v>0.55200000000000005</v>
          </cell>
          <cell r="AD424">
            <v>1.984</v>
          </cell>
          <cell r="AE424">
            <v>0.85200000000000009</v>
          </cell>
          <cell r="AF424" t="str">
            <v>I</v>
          </cell>
        </row>
        <row r="425">
          <cell r="AB425" t="str">
            <v>D126</v>
          </cell>
          <cell r="AC425">
            <v>0.61899999999999999</v>
          </cell>
          <cell r="AD425">
            <v>1.92</v>
          </cell>
          <cell r="AE425">
            <v>0.91900000000000004</v>
          </cell>
          <cell r="AF425" t="str">
            <v>I</v>
          </cell>
        </row>
        <row r="426">
          <cell r="AB426" t="str">
            <v>D127</v>
          </cell>
          <cell r="AC426">
            <v>0.68200000000000005</v>
          </cell>
          <cell r="AD426">
            <v>1.8320000000000001</v>
          </cell>
          <cell r="AE426">
            <v>0.98199999999999998</v>
          </cell>
          <cell r="AF426" t="str">
            <v>I</v>
          </cell>
        </row>
        <row r="427">
          <cell r="AB427" t="str">
            <v>D128</v>
          </cell>
          <cell r="AC427">
            <v>-0.56699999999999995</v>
          </cell>
          <cell r="AD427">
            <v>1.7869999999999999</v>
          </cell>
          <cell r="AE427">
            <v>-0.26699999999999996</v>
          </cell>
          <cell r="AF427" t="str">
            <v>I</v>
          </cell>
        </row>
        <row r="428">
          <cell r="AB428" t="str">
            <v>D129</v>
          </cell>
          <cell r="AC428">
            <v>0.68899999999999995</v>
          </cell>
          <cell r="AD428">
            <v>1.839</v>
          </cell>
          <cell r="AE428">
            <v>0.98899999999999988</v>
          </cell>
          <cell r="AF428" t="str">
            <v>I</v>
          </cell>
        </row>
        <row r="429">
          <cell r="AB429" t="str">
            <v>D130</v>
          </cell>
          <cell r="AC429">
            <v>-0.41599999999999998</v>
          </cell>
          <cell r="AD429">
            <v>1.8420000000000001</v>
          </cell>
          <cell r="AE429">
            <v>-0.11599999999999999</v>
          </cell>
          <cell r="AF429" t="str">
            <v>III</v>
          </cell>
        </row>
        <row r="430">
          <cell r="AB430" t="str">
            <v>D131</v>
          </cell>
          <cell r="AC430">
            <v>-0.28100000000000003</v>
          </cell>
          <cell r="AD430">
            <v>1.8360000000000001</v>
          </cell>
          <cell r="AE430">
            <v>1.8999999999999961E-2</v>
          </cell>
          <cell r="AF430" t="str">
            <v>I</v>
          </cell>
        </row>
        <row r="431">
          <cell r="AB431" t="str">
            <v>D132</v>
          </cell>
          <cell r="AC431">
            <v>0.125</v>
          </cell>
          <cell r="AD431">
            <v>1.78</v>
          </cell>
          <cell r="AE431">
            <v>0.42499999999999999</v>
          </cell>
          <cell r="AF431" t="str">
            <v>I</v>
          </cell>
        </row>
        <row r="432">
          <cell r="AB432" t="str">
            <v>D133</v>
          </cell>
          <cell r="AC432">
            <v>0.191</v>
          </cell>
          <cell r="AD432">
            <v>1.871</v>
          </cell>
          <cell r="AE432">
            <v>0.49099999999999999</v>
          </cell>
          <cell r="AF432" t="str">
            <v>I</v>
          </cell>
        </row>
        <row r="433">
          <cell r="AB433" t="str">
            <v>D134</v>
          </cell>
          <cell r="AC433">
            <v>0.27100000000000002</v>
          </cell>
          <cell r="AD433">
            <v>1.9730000000000001</v>
          </cell>
          <cell r="AE433">
            <v>0.57099999999999995</v>
          </cell>
          <cell r="AF433" t="str">
            <v>I</v>
          </cell>
        </row>
        <row r="434">
          <cell r="AB434" t="str">
            <v>D135</v>
          </cell>
          <cell r="AC434">
            <v>0.315</v>
          </cell>
          <cell r="AD434">
            <v>2.0379999999999998</v>
          </cell>
          <cell r="AE434">
            <v>0.61499999999999999</v>
          </cell>
          <cell r="AF434" t="str">
            <v>I</v>
          </cell>
        </row>
        <row r="435">
          <cell r="AB435" t="str">
            <v>D136</v>
          </cell>
          <cell r="AC435">
            <v>0.41799999999999998</v>
          </cell>
          <cell r="AD435">
            <v>2.1819999999999999</v>
          </cell>
          <cell r="AE435">
            <v>0.71799999999999997</v>
          </cell>
          <cell r="AF435" t="str">
            <v>I</v>
          </cell>
        </row>
        <row r="436">
          <cell r="AB436" t="str">
            <v>D137</v>
          </cell>
          <cell r="AC436">
            <v>0.498</v>
          </cell>
          <cell r="AD436">
            <v>2.1739999999999999</v>
          </cell>
          <cell r="AE436">
            <v>0.79800000000000004</v>
          </cell>
          <cell r="AF436" t="str">
            <v>I</v>
          </cell>
        </row>
        <row r="437">
          <cell r="AB437" t="str">
            <v>D138</v>
          </cell>
          <cell r="AC437">
            <v>0.60799999999999998</v>
          </cell>
          <cell r="AD437">
            <v>2.0169999999999999</v>
          </cell>
          <cell r="AE437">
            <v>0.90799999999999992</v>
          </cell>
          <cell r="AF437" t="str">
            <v>I</v>
          </cell>
        </row>
        <row r="438">
          <cell r="AB438" t="str">
            <v>D139</v>
          </cell>
          <cell r="AC438">
            <v>0.68799999999999994</v>
          </cell>
          <cell r="AD438">
            <v>1.8380000000000001</v>
          </cell>
          <cell r="AE438">
            <v>0.98799999999999999</v>
          </cell>
          <cell r="AF438" t="str">
            <v>I</v>
          </cell>
        </row>
        <row r="439">
          <cell r="AB439" t="str">
            <v>D140</v>
          </cell>
          <cell r="AC439">
            <v>-0.34599999999999997</v>
          </cell>
          <cell r="AD439">
            <v>1.9359999999999999</v>
          </cell>
          <cell r="AE439">
            <v>-4.5999999999999985E-2</v>
          </cell>
          <cell r="AF439" t="str">
            <v>I</v>
          </cell>
        </row>
        <row r="440">
          <cell r="AB440" t="str">
            <v>D141</v>
          </cell>
          <cell r="AC440">
            <v>-0.29599999999999999</v>
          </cell>
          <cell r="AD440">
            <v>2.0219999999999998</v>
          </cell>
          <cell r="AE440">
            <v>4.0000000000000036E-3</v>
          </cell>
          <cell r="AF440" t="str">
            <v>II</v>
          </cell>
        </row>
        <row r="441">
          <cell r="AB441" t="str">
            <v>D142</v>
          </cell>
          <cell r="AC441">
            <v>-0.182</v>
          </cell>
          <cell r="AD441">
            <v>2.0510000000000002</v>
          </cell>
          <cell r="AE441">
            <v>0.11799999999999999</v>
          </cell>
          <cell r="AF441" t="str">
            <v>I</v>
          </cell>
        </row>
        <row r="442">
          <cell r="AB442" t="str">
            <v>D143</v>
          </cell>
          <cell r="AC442">
            <v>-0.125</v>
          </cell>
          <cell r="AD442">
            <v>2.1720000000000002</v>
          </cell>
          <cell r="AE442">
            <v>0.17499999999999999</v>
          </cell>
          <cell r="AF442" t="str">
            <v>II</v>
          </cell>
        </row>
        <row r="443">
          <cell r="AB443" t="str">
            <v>D144</v>
          </cell>
          <cell r="AC443">
            <v>0.78400000000000003</v>
          </cell>
          <cell r="AD443">
            <v>2.294</v>
          </cell>
          <cell r="AE443">
            <v>1.0840000000000001</v>
          </cell>
          <cell r="AF443" t="str">
            <v>I</v>
          </cell>
        </row>
        <row r="444">
          <cell r="AB444" t="str">
            <v>D145</v>
          </cell>
          <cell r="AC444">
            <v>0.84699999999999998</v>
          </cell>
          <cell r="AD444">
            <v>2.327</v>
          </cell>
          <cell r="AE444">
            <v>1.147</v>
          </cell>
          <cell r="AF444" t="str">
            <v>I</v>
          </cell>
        </row>
        <row r="445">
          <cell r="AB445" t="str">
            <v>D146</v>
          </cell>
          <cell r="AC445">
            <v>0.92700000000000005</v>
          </cell>
          <cell r="AD445">
            <v>2.2869999999999999</v>
          </cell>
          <cell r="AE445">
            <v>1.2270000000000001</v>
          </cell>
          <cell r="AF445" t="str">
            <v>I</v>
          </cell>
        </row>
        <row r="446">
          <cell r="AB446" t="str">
            <v>D147</v>
          </cell>
          <cell r="AC446">
            <v>0.98</v>
          </cell>
          <cell r="AD446">
            <v>2.2410000000000001</v>
          </cell>
          <cell r="AE446">
            <v>1.28</v>
          </cell>
          <cell r="AF446" t="str">
            <v>I</v>
          </cell>
        </row>
        <row r="447">
          <cell r="AB447" t="str">
            <v>D148</v>
          </cell>
          <cell r="AC447">
            <v>1.0269999999999999</v>
          </cell>
          <cell r="AD447">
            <v>2.177</v>
          </cell>
          <cell r="AE447">
            <v>1.327</v>
          </cell>
          <cell r="AF447" t="str">
            <v>I</v>
          </cell>
        </row>
        <row r="448">
          <cell r="AB448" t="str">
            <v>D149</v>
          </cell>
          <cell r="AC448">
            <v>-4.9000000000000002E-2</v>
          </cell>
          <cell r="AD448">
            <v>2.2309999999999999</v>
          </cell>
          <cell r="AE448">
            <v>0.251</v>
          </cell>
          <cell r="AF448" t="str">
            <v>I</v>
          </cell>
        </row>
        <row r="449">
          <cell r="AB449" t="str">
            <v>D150</v>
          </cell>
          <cell r="AC449">
            <v>1.222</v>
          </cell>
          <cell r="AD449">
            <v>2.3719999999999999</v>
          </cell>
          <cell r="AE449">
            <v>1.522</v>
          </cell>
          <cell r="AF449" t="str">
            <v>I</v>
          </cell>
        </row>
        <row r="450">
          <cell r="AB450" t="str">
            <v>D151</v>
          </cell>
          <cell r="AC450">
            <v>1.4330000000000001</v>
          </cell>
          <cell r="AD450">
            <v>2.5830000000000002</v>
          </cell>
          <cell r="AE450">
            <v>1.7330000000000001</v>
          </cell>
          <cell r="AF450" t="str">
            <v>I</v>
          </cell>
        </row>
        <row r="451">
          <cell r="AB451" t="str">
            <v>D152</v>
          </cell>
          <cell r="AC451">
            <v>-0.22600000000000001</v>
          </cell>
          <cell r="AD451">
            <v>2.0840000000000001</v>
          </cell>
          <cell r="AE451">
            <v>7.3999999999999982E-2</v>
          </cell>
          <cell r="AF451" t="str">
            <v>I</v>
          </cell>
        </row>
        <row r="452">
          <cell r="AB452" t="str">
            <v>D153</v>
          </cell>
          <cell r="AC452">
            <v>-0.14599999999999999</v>
          </cell>
          <cell r="AD452">
            <v>2.0499999999999998</v>
          </cell>
          <cell r="AE452">
            <v>0.154</v>
          </cell>
          <cell r="AF452" t="str">
            <v>I</v>
          </cell>
        </row>
        <row r="453">
          <cell r="AB453" t="str">
            <v>D154</v>
          </cell>
          <cell r="AC453">
            <v>-0.04</v>
          </cell>
          <cell r="AD453">
            <v>1.9330000000000001</v>
          </cell>
          <cell r="AE453">
            <v>0.26</v>
          </cell>
          <cell r="AF453" t="str">
            <v>I</v>
          </cell>
        </row>
        <row r="454">
          <cell r="AB454" t="str">
            <v>D155</v>
          </cell>
          <cell r="AC454">
            <v>0</v>
          </cell>
          <cell r="AD454">
            <v>1.8660000000000001</v>
          </cell>
          <cell r="AE454">
            <v>0.3</v>
          </cell>
          <cell r="AF454" t="str">
            <v>I</v>
          </cell>
        </row>
        <row r="455">
          <cell r="AB455" t="str">
            <v>D156</v>
          </cell>
          <cell r="AC455">
            <v>6.7000000000000004E-2</v>
          </cell>
          <cell r="AD455">
            <v>1.823</v>
          </cell>
          <cell r="AE455">
            <v>0.36699999999999999</v>
          </cell>
          <cell r="AF455" t="str">
            <v>II</v>
          </cell>
        </row>
        <row r="456">
          <cell r="AB456" t="str">
            <v>D157</v>
          </cell>
          <cell r="AC456">
            <v>0.67900000000000005</v>
          </cell>
          <cell r="AD456">
            <v>1.7889999999999999</v>
          </cell>
          <cell r="AE456">
            <v>0.97900000000000009</v>
          </cell>
          <cell r="AF456" t="str">
            <v>I</v>
          </cell>
        </row>
        <row r="457">
          <cell r="AB457" t="str">
            <v>D158</v>
          </cell>
          <cell r="AC457">
            <v>0.69599999999999995</v>
          </cell>
          <cell r="AD457">
            <v>1.82</v>
          </cell>
          <cell r="AE457">
            <v>0.996</v>
          </cell>
          <cell r="AF457" t="str">
            <v>I</v>
          </cell>
        </row>
        <row r="458">
          <cell r="AB458" t="str">
            <v>D159</v>
          </cell>
          <cell r="AC458">
            <v>0.72199999999999998</v>
          </cell>
          <cell r="AD458">
            <v>1.867</v>
          </cell>
          <cell r="AE458">
            <v>1.022</v>
          </cell>
          <cell r="AF458" t="str">
            <v>I</v>
          </cell>
        </row>
        <row r="459">
          <cell r="AB459" t="str">
            <v>D160</v>
          </cell>
          <cell r="AC459">
            <v>0.748</v>
          </cell>
          <cell r="AD459">
            <v>1.873</v>
          </cell>
          <cell r="AE459">
            <v>1.048</v>
          </cell>
          <cell r="AF459" t="str">
            <v>I</v>
          </cell>
        </row>
        <row r="460">
          <cell r="AB460" t="str">
            <v>D161</v>
          </cell>
          <cell r="AC460">
            <v>0.39900000000000002</v>
          </cell>
          <cell r="AD460">
            <v>1.9750000000000001</v>
          </cell>
          <cell r="AE460">
            <v>0.69900000000000007</v>
          </cell>
          <cell r="AF460" t="str">
            <v>I</v>
          </cell>
        </row>
        <row r="461">
          <cell r="AB461" t="str">
            <v>D162</v>
          </cell>
          <cell r="AC461">
            <v>0.82499999999999996</v>
          </cell>
          <cell r="AD461">
            <v>1.98</v>
          </cell>
          <cell r="AE461">
            <v>1.125</v>
          </cell>
          <cell r="AF461" t="str">
            <v>I</v>
          </cell>
        </row>
        <row r="462">
          <cell r="AB462" t="str">
            <v>D163</v>
          </cell>
          <cell r="AC462">
            <v>0.47899999999999998</v>
          </cell>
          <cell r="AD462">
            <v>2.093</v>
          </cell>
          <cell r="AE462">
            <v>0.77899999999999991</v>
          </cell>
          <cell r="AF462" t="str">
            <v>I</v>
          </cell>
        </row>
        <row r="463">
          <cell r="AB463" t="str">
            <v>D164</v>
          </cell>
          <cell r="AC463">
            <v>0.90800000000000003</v>
          </cell>
          <cell r="AD463">
            <v>2.1150000000000002</v>
          </cell>
          <cell r="AE463">
            <v>1.208</v>
          </cell>
          <cell r="AF463" t="str">
            <v>I</v>
          </cell>
        </row>
        <row r="464">
          <cell r="AB464" t="str">
            <v>D165</v>
          </cell>
          <cell r="AC464">
            <v>0.56299999999999994</v>
          </cell>
          <cell r="AD464">
            <v>2.1179999999999999</v>
          </cell>
          <cell r="AE464">
            <v>0.86299999999999999</v>
          </cell>
          <cell r="AF464" t="str">
            <v>I</v>
          </cell>
        </row>
        <row r="465">
          <cell r="AB465" t="str">
            <v>D166</v>
          </cell>
          <cell r="AC465">
            <v>0.98799999999999999</v>
          </cell>
          <cell r="AD465">
            <v>2.1379999999999999</v>
          </cell>
          <cell r="AE465">
            <v>1.288</v>
          </cell>
          <cell r="AF465" t="str">
            <v>I</v>
          </cell>
        </row>
        <row r="466">
          <cell r="AB466" t="str">
            <v>D167</v>
          </cell>
          <cell r="AC466">
            <v>0.64300000000000002</v>
          </cell>
          <cell r="AD466">
            <v>2.0499999999999998</v>
          </cell>
          <cell r="AE466">
            <v>0.94300000000000006</v>
          </cell>
          <cell r="AF466" t="str">
            <v>I</v>
          </cell>
        </row>
        <row r="467">
          <cell r="AB467" t="str">
            <v>D168</v>
          </cell>
          <cell r="AC467">
            <v>0.72599999999999998</v>
          </cell>
          <cell r="AD467">
            <v>1.8759999999999999</v>
          </cell>
          <cell r="AE467">
            <v>1.026</v>
          </cell>
          <cell r="AF467" t="str">
            <v>I</v>
          </cell>
        </row>
        <row r="468">
          <cell r="AB468" t="str">
            <v>D169</v>
          </cell>
          <cell r="AC468">
            <v>0.12</v>
          </cell>
          <cell r="AD468">
            <v>1.87</v>
          </cell>
          <cell r="AE468">
            <v>0.42</v>
          </cell>
          <cell r="AF468" t="str">
            <v>I</v>
          </cell>
        </row>
        <row r="469">
          <cell r="AB469" t="str">
            <v>D170</v>
          </cell>
          <cell r="AC469">
            <v>0.187</v>
          </cell>
          <cell r="AD469">
            <v>1.85</v>
          </cell>
          <cell r="AE469">
            <v>0.48699999999999999</v>
          </cell>
          <cell r="AF469" t="str">
            <v>I</v>
          </cell>
        </row>
        <row r="470">
          <cell r="AB470" t="str">
            <v>D171</v>
          </cell>
          <cell r="AC470">
            <v>0.214</v>
          </cell>
          <cell r="AD470">
            <v>1.837</v>
          </cell>
          <cell r="AE470">
            <v>0.51400000000000001</v>
          </cell>
          <cell r="AF470" t="str">
            <v>I</v>
          </cell>
        </row>
        <row r="471">
          <cell r="AB471" t="str">
            <v>D172</v>
          </cell>
          <cell r="AC471">
            <v>0.24</v>
          </cell>
          <cell r="AD471">
            <v>1.77</v>
          </cell>
          <cell r="AE471">
            <v>0.54</v>
          </cell>
          <cell r="AF471" t="str">
            <v>I</v>
          </cell>
        </row>
        <row r="472">
          <cell r="AB472" t="str">
            <v>D173</v>
          </cell>
          <cell r="AC472">
            <v>0.307</v>
          </cell>
          <cell r="AD472">
            <v>1.865</v>
          </cell>
          <cell r="AE472">
            <v>0.60699999999999998</v>
          </cell>
          <cell r="AF472" t="str">
            <v>I</v>
          </cell>
        </row>
        <row r="473">
          <cell r="AB473" t="str">
            <v>D174</v>
          </cell>
          <cell r="AC473">
            <v>0.38700000000000001</v>
          </cell>
          <cell r="AD473">
            <v>1.976</v>
          </cell>
          <cell r="AE473">
            <v>0.68700000000000006</v>
          </cell>
          <cell r="AF473" t="str">
            <v>I</v>
          </cell>
        </row>
        <row r="474">
          <cell r="AB474" t="str">
            <v>D175</v>
          </cell>
          <cell r="AC474">
            <v>0.47</v>
          </cell>
          <cell r="AD474">
            <v>2.1</v>
          </cell>
          <cell r="AE474">
            <v>0.77</v>
          </cell>
          <cell r="AF474" t="str">
            <v>I</v>
          </cell>
        </row>
        <row r="475">
          <cell r="AB475" t="str">
            <v>D176</v>
          </cell>
          <cell r="AC475">
            <v>0.55000000000000004</v>
          </cell>
          <cell r="AD475">
            <v>2.0110000000000001</v>
          </cell>
          <cell r="AE475">
            <v>0.85000000000000009</v>
          </cell>
          <cell r="AF475" t="str">
            <v>I</v>
          </cell>
        </row>
        <row r="476">
          <cell r="AB476" t="str">
            <v>D177</v>
          </cell>
          <cell r="AC476">
            <v>0.63</v>
          </cell>
          <cell r="AD476">
            <v>1.885</v>
          </cell>
          <cell r="AE476">
            <v>0.92999999999999994</v>
          </cell>
          <cell r="AF476" t="str">
            <v>I</v>
          </cell>
        </row>
        <row r="477">
          <cell r="AB477" t="str">
            <v>D178</v>
          </cell>
          <cell r="AC477">
            <v>0.67</v>
          </cell>
          <cell r="AD477">
            <v>1.82</v>
          </cell>
          <cell r="AE477">
            <v>0.97</v>
          </cell>
          <cell r="AF477" t="str">
            <v>I</v>
          </cell>
        </row>
        <row r="478">
          <cell r="AB478" t="str">
            <v>D179</v>
          </cell>
          <cell r="AC478">
            <v>-5.7000000000000002E-2</v>
          </cell>
          <cell r="AD478">
            <v>1.772</v>
          </cell>
          <cell r="AE478">
            <v>0.24299999999999999</v>
          </cell>
          <cell r="AF478" t="str">
            <v>I</v>
          </cell>
        </row>
        <row r="479">
          <cell r="AB479" t="str">
            <v>D180</v>
          </cell>
          <cell r="AC479">
            <v>4.2999999999999997E-2</v>
          </cell>
          <cell r="AD479">
            <v>1.7629999999999999</v>
          </cell>
          <cell r="AE479">
            <v>0.34299999999999997</v>
          </cell>
          <cell r="AF479" t="str">
            <v>I</v>
          </cell>
        </row>
        <row r="480">
          <cell r="AB480" t="str">
            <v>D181</v>
          </cell>
          <cell r="AC480">
            <v>7.2999999999999995E-2</v>
          </cell>
          <cell r="AD480">
            <v>1.7549999999999999</v>
          </cell>
          <cell r="AE480">
            <v>0.373</v>
          </cell>
          <cell r="AF480" t="str">
            <v>I</v>
          </cell>
        </row>
        <row r="481">
          <cell r="AB481" t="str">
            <v>D182</v>
          </cell>
          <cell r="AC481">
            <v>0.14000000000000001</v>
          </cell>
          <cell r="AD481">
            <v>1.804</v>
          </cell>
          <cell r="AE481">
            <v>0.44</v>
          </cell>
          <cell r="AF481" t="str">
            <v>I</v>
          </cell>
        </row>
        <row r="482">
          <cell r="AB482" t="str">
            <v>D183</v>
          </cell>
          <cell r="AC482">
            <v>0.22</v>
          </cell>
          <cell r="AD482">
            <v>1.84</v>
          </cell>
          <cell r="AE482">
            <v>0.52</v>
          </cell>
          <cell r="AF482" t="str">
            <v>I</v>
          </cell>
        </row>
        <row r="483">
          <cell r="AB483" t="str">
            <v>D184</v>
          </cell>
          <cell r="AC483">
            <v>0.30299999999999999</v>
          </cell>
          <cell r="AD483">
            <v>1.8759999999999999</v>
          </cell>
          <cell r="AE483">
            <v>0.60299999999999998</v>
          </cell>
          <cell r="AF483" t="str">
            <v>I</v>
          </cell>
        </row>
        <row r="484">
          <cell r="AB484" t="str">
            <v>D185</v>
          </cell>
          <cell r="AC484">
            <v>0.38300000000000001</v>
          </cell>
          <cell r="AD484">
            <v>1.913</v>
          </cell>
          <cell r="AE484">
            <v>0.68300000000000005</v>
          </cell>
          <cell r="AF484" t="str">
            <v>I</v>
          </cell>
        </row>
        <row r="485">
          <cell r="AB485" t="str">
            <v>D186</v>
          </cell>
          <cell r="AC485">
            <v>0.47</v>
          </cell>
          <cell r="AD485">
            <v>1.95</v>
          </cell>
          <cell r="AE485">
            <v>0.77</v>
          </cell>
          <cell r="AF485" t="str">
            <v>I</v>
          </cell>
        </row>
        <row r="486">
          <cell r="AB486" t="str">
            <v>D187</v>
          </cell>
          <cell r="AC486">
            <v>0.54</v>
          </cell>
          <cell r="AD486">
            <v>1.9239999999999999</v>
          </cell>
          <cell r="AE486">
            <v>0.84000000000000008</v>
          </cell>
          <cell r="AF486" t="str">
            <v>I</v>
          </cell>
        </row>
        <row r="487">
          <cell r="AB487" t="str">
            <v>D188</v>
          </cell>
          <cell r="AC487">
            <v>0.623</v>
          </cell>
          <cell r="AD487">
            <v>1.889</v>
          </cell>
          <cell r="AE487">
            <v>0.92300000000000004</v>
          </cell>
          <cell r="AF487" t="str">
            <v>I</v>
          </cell>
        </row>
        <row r="488">
          <cell r="AB488" t="str">
            <v>D189</v>
          </cell>
          <cell r="AC488">
            <v>0.70299999999999996</v>
          </cell>
          <cell r="AD488">
            <v>1.853</v>
          </cell>
          <cell r="AE488">
            <v>1.0029999999999999</v>
          </cell>
          <cell r="AF488" t="str">
            <v>I</v>
          </cell>
        </row>
        <row r="489">
          <cell r="AB489" t="str">
            <v>D190</v>
          </cell>
          <cell r="AC489">
            <v>0.498</v>
          </cell>
          <cell r="AD489">
            <v>1.8</v>
          </cell>
          <cell r="AE489">
            <v>0.79800000000000004</v>
          </cell>
          <cell r="AF489" t="str">
            <v>I</v>
          </cell>
        </row>
        <row r="490">
          <cell r="AB490" t="str">
            <v>D191</v>
          </cell>
          <cell r="AC490">
            <v>0.59499999999999997</v>
          </cell>
          <cell r="AD490">
            <v>1.8069999999999999</v>
          </cell>
          <cell r="AE490">
            <v>0.89500000000000002</v>
          </cell>
          <cell r="AF490" t="str">
            <v>I</v>
          </cell>
        </row>
        <row r="491">
          <cell r="AB491" t="str">
            <v>D192</v>
          </cell>
          <cell r="AC491">
            <v>0.628</v>
          </cell>
          <cell r="AD491">
            <v>1.8</v>
          </cell>
          <cell r="AE491">
            <v>0.92799999999999994</v>
          </cell>
          <cell r="AF491" t="str">
            <v>I</v>
          </cell>
        </row>
        <row r="492">
          <cell r="AB492" t="str">
            <v>D193</v>
          </cell>
          <cell r="AC492">
            <v>0.69499999999999995</v>
          </cell>
          <cell r="AD492">
            <v>1.8819999999999999</v>
          </cell>
          <cell r="AE492">
            <v>0.99499999999999988</v>
          </cell>
          <cell r="AF492" t="str">
            <v>I</v>
          </cell>
        </row>
        <row r="493">
          <cell r="AB493" t="str">
            <v>D194</v>
          </cell>
          <cell r="AC493">
            <v>0.77500000000000002</v>
          </cell>
          <cell r="AD493">
            <v>1.925</v>
          </cell>
          <cell r="AE493">
            <v>1.075</v>
          </cell>
          <cell r="AF493" t="str">
            <v>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ptdg"/>
      <sheetName val="kl-kx-pa24m"/>
      <sheetName val="GKSTK-PA24"/>
      <sheetName val="tra CPTK-CT_nhom4-PA1"/>
      <sheetName val="tra bang (24)"/>
      <sheetName val="kl-kx-pa33m "/>
      <sheetName val="GKSTK-PA33"/>
      <sheetName val="tra CPTK-CT_nhom4 (2)"/>
      <sheetName val="tra bang  (3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Sohoa1"/>
      <sheetName val="Sohoa2"/>
      <sheetName val="Sohoa3"/>
      <sheetName val="Sohoa4"/>
      <sheetName val="LopTop(Cat)"/>
      <sheetName val="Lop1Dat"/>
      <sheetName val="Lopdinhdat"/>
      <sheetName val="Lop01(SB)"/>
      <sheetName val="Lop02(SB) "/>
      <sheetName val="XL4Test5"/>
      <sheetName val="Girder"/>
      <sheetName val="Tendon"/>
      <sheetName val="cal;"/>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BT_x0012_A"/>
      <sheetName val="NKCTỪ"/>
      <sheetName val="SỔ CÁI"/>
      <sheetName val="BCÂNĐỐI"/>
      <sheetName val="CĐKTOÁN"/>
      <sheetName val="KQHĐKD"/>
      <sheetName val="TỒN QUỸ"/>
      <sheetName val="XL4Poppy"/>
      <sheetName val="Xuly Data"/>
      <sheetName val="NKCT?"/>
      <sheetName val="S? CÁI"/>
      <sheetName val="BCÂNÐ?I"/>
      <sheetName val="CÐKTOÁN"/>
      <sheetName val="KQHÐKD"/>
      <sheetName val="T?N QU?"/>
      <sheetName val="cal_x0012_"/>
      <sheetName val="_x0013_DTC"/>
      <sheetName val="400-50_x0010_"/>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C"/>
      <sheetName val="GVL"/>
      <sheetName val="NEW-PANEL"/>
      <sheetName val="A6"/>
      <sheetName val="cal4 (­É"/>
      <sheetName val="NKCT_"/>
      <sheetName val="S_ CÁI"/>
      <sheetName val="BCÂNÐ_I"/>
      <sheetName val="T_N QU_"/>
      <sheetName val="bũa"/>
      <sheetName val="TS"/>
      <sheetName val="Tong hop thu$chi T6.06"/>
      <sheetName val="cal4_(2)"/>
      <sheetName val="Lop02(SB)_"/>
      <sheetName val="BTA"/>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refreshError="1"/>
      <sheetData sheetId="100" refreshError="1"/>
      <sheetData sheetId="101"/>
      <sheetData sheetId="102" refreshError="1"/>
      <sheetData sheetId="103" refreshError="1"/>
      <sheetData sheetId="104" refreshError="1"/>
      <sheetData sheetId="105" refreshError="1"/>
      <sheetData sheetId="106"/>
      <sheetData sheetId="107" refreshError="1"/>
      <sheetData sheetId="108"/>
      <sheetData sheetId="109" refreshError="1"/>
      <sheetData sheetId="110" refreshError="1"/>
      <sheetData sheetId="1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D46">
            <v>102178908.57728347</v>
          </cell>
          <cell r="E46">
            <v>244169100.16579708</v>
          </cell>
          <cell r="F46">
            <v>1418312001.0819573</v>
          </cell>
          <cell r="H46">
            <v>408817874.18075442</v>
          </cell>
        </row>
      </sheetData>
      <sheetData sheetId="1" refreshError="1">
        <row r="9">
          <cell r="F9">
            <v>283455000</v>
          </cell>
        </row>
      </sheetData>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13.BANG CT"/>
      <sheetName val="14.MMUS GIUA NHIP"/>
      <sheetName val="4.HSPBngang"/>
      <sheetName val="6.Tinh tai"/>
      <sheetName val="2 NSl"/>
      <sheetName val="17.US CHU tho a_b"/>
      <sheetName val="15.MMUS GOI"/>
      <sheetName val="5.BANG I"/>
      <sheetName val="So lieu chung"/>
      <sheetName val="Xuly Data"/>
      <sheetName val="FD"/>
      <sheetName val="GI"/>
      <sheetName val="EE (3)"/>
      <sheetName val="PAVEMENT"/>
      <sheetName val="TRAFFIC"/>
      <sheetName val="Load1"/>
      <sheetName val="DO AM DT"/>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gvl"/>
      <sheetName val="Lç khoan LK1"/>
      <sheetName val="[Abutment_XLSG-G(3)"/>
    </sheetNames>
    <sheetDataSet>
      <sheetData sheetId="0" refreshError="1">
        <row r="45">
          <cell r="I45">
            <v>7.0000000000000007E-2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Don gia"/>
      <sheetName val="Analysis"/>
      <sheetName val="C-C"/>
      <sheetName val="D-D"/>
      <sheetName val="13.BANG CT"/>
      <sheetName val="14.MMUS GIUA NHIP"/>
      <sheetName val="4.HSPBngang"/>
      <sheetName val="6.Tinh tai"/>
      <sheetName val="2 NSl"/>
      <sheetName val="17.US CHU tho a_b"/>
      <sheetName val="15.MMUS GOI"/>
      <sheetName val="5.BANG I"/>
      <sheetName val="chitimc"/>
      <sheetName val="DG"/>
      <sheetName val="NSL"/>
      <sheetName val="tra-vat-lieu"/>
      <sheetName val="DG "/>
      <sheetName val="Sheet3"/>
      <sheetName val="Sheet1"/>
      <sheetName val="Xuly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DKT"/>
      <sheetName val="But toan dieu chinh"/>
      <sheetName val="bang can doi"/>
      <sheetName val="BCTNCF"/>
      <sheetName val="Phu luc 2"/>
      <sheetName val="thu nhap chi phi thang"/>
      <sheetName val="TH dieu chinh"/>
      <sheetName val="Sheet2"/>
      <sheetName val="TSCD"/>
      <sheetName val="Chi HDVon the thang"/>
      <sheetName val="CT 85 theo thang"/>
      <sheetName val="U-Chi phi HD Qly &amp; cong vu"/>
      <sheetName val="U-Chi phi HD von"/>
      <sheetName val="C"/>
      <sheetName val="DMTK"/>
      <sheetName val="H"/>
      <sheetName val="tai khoan"/>
      <sheetName val="XL4Poppy"/>
    </sheetNames>
    <sheetDataSet>
      <sheetData sheetId="0"/>
      <sheetData sheetId="1">
        <row r="12">
          <cell r="G12">
            <v>1149765</v>
          </cell>
        </row>
        <row r="27">
          <cell r="F27" t="str">
            <v>Chªnh lÖch</v>
          </cell>
        </row>
        <row r="28">
          <cell r="F28" t="str">
            <v>4 = 3-2</v>
          </cell>
        </row>
        <row r="29">
          <cell r="F29">
            <v>-14283000</v>
          </cell>
        </row>
        <row r="30">
          <cell r="F30">
            <v>-31949000</v>
          </cell>
        </row>
        <row r="31">
          <cell r="F31">
            <v>-38400000</v>
          </cell>
        </row>
        <row r="32">
          <cell r="F32">
            <v>-9600000</v>
          </cell>
        </row>
        <row r="33">
          <cell r="F33">
            <v>0</v>
          </cell>
        </row>
        <row r="34">
          <cell r="F34">
            <v>115680000</v>
          </cell>
        </row>
        <row r="36">
          <cell r="F36">
            <v>21448000</v>
          </cell>
        </row>
        <row r="43">
          <cell r="F43" t="str">
            <v>Gi¸m ®èc</v>
          </cell>
        </row>
        <row r="48">
          <cell r="F48" t="str">
            <v>NguyÔn Long H¶i</v>
          </cell>
        </row>
      </sheetData>
      <sheetData sheetId="2"/>
      <sheetData sheetId="3">
        <row r="10">
          <cell r="C10" t="str">
            <v xml:space="preserve">Thu nhËp </v>
          </cell>
          <cell r="D10">
            <v>5620794192</v>
          </cell>
          <cell r="E10">
            <v>6871374256</v>
          </cell>
          <cell r="F10">
            <v>6871374256</v>
          </cell>
          <cell r="G10">
            <v>0</v>
          </cell>
        </row>
        <row r="12">
          <cell r="B12">
            <v>70</v>
          </cell>
          <cell r="C12" t="str">
            <v>Thu vÒ ho¹t ®éng tÝn dông</v>
          </cell>
          <cell r="D12">
            <v>1388249774</v>
          </cell>
          <cell r="E12">
            <v>6729265833</v>
          </cell>
          <cell r="F12">
            <v>6729265833</v>
          </cell>
          <cell r="G12">
            <v>0</v>
          </cell>
        </row>
        <row r="13">
          <cell r="B13">
            <v>7010.01</v>
          </cell>
          <cell r="C13" t="str">
            <v>Thu l·i cho vay</v>
          </cell>
          <cell r="F13">
            <v>0</v>
          </cell>
          <cell r="G13">
            <v>0</v>
          </cell>
        </row>
        <row r="14">
          <cell r="B14">
            <v>7010.02</v>
          </cell>
          <cell r="C14" t="str">
            <v>Thu l·i cÇm ®å</v>
          </cell>
          <cell r="F14">
            <v>0</v>
          </cell>
          <cell r="G14">
            <v>0</v>
          </cell>
        </row>
        <row r="15">
          <cell r="B15">
            <v>7010.03</v>
          </cell>
          <cell r="C15" t="str">
            <v>Thu tõ chiÕt khÊu, cÇm cè tÝn phiÕu vµ c¸c giÊy tê
cã gi¸ ng¾n h¹n</v>
          </cell>
          <cell r="F15">
            <v>0</v>
          </cell>
          <cell r="G15">
            <v>0</v>
          </cell>
        </row>
        <row r="16">
          <cell r="B16">
            <v>7010.04</v>
          </cell>
          <cell r="C16" t="str">
            <v>Thu vÒ cho vay sinh viªn</v>
          </cell>
          <cell r="F16">
            <v>0</v>
          </cell>
          <cell r="G16">
            <v>0</v>
          </cell>
        </row>
        <row r="17">
          <cell r="B17">
            <v>7020.01</v>
          </cell>
          <cell r="C17" t="str">
            <v>Thu tõ nghiÖp vô b¶o l·nh ng©n hµng</v>
          </cell>
          <cell r="F17">
            <v>0</v>
          </cell>
          <cell r="G17">
            <v>0</v>
          </cell>
        </row>
        <row r="18">
          <cell r="B18">
            <v>7030.01</v>
          </cell>
          <cell r="C18" t="str">
            <v>Thu tõ nghiÖp vô cho thuª tµi chÝnh</v>
          </cell>
          <cell r="D18">
            <v>1388249774</v>
          </cell>
          <cell r="E18">
            <v>6715765833</v>
          </cell>
          <cell r="F18">
            <v>6715765833</v>
          </cell>
          <cell r="G18">
            <v>0</v>
          </cell>
        </row>
        <row r="19">
          <cell r="B19">
            <v>7030.02</v>
          </cell>
          <cell r="C19" t="str">
            <v>Thu kh¸c vÒ TSC§ cho thuª tµi chÝnh</v>
          </cell>
          <cell r="E19">
            <v>13500000</v>
          </cell>
          <cell r="F19">
            <v>13500000</v>
          </cell>
          <cell r="G19">
            <v>0</v>
          </cell>
        </row>
        <row r="20">
          <cell r="B20">
            <v>7090.99</v>
          </cell>
          <cell r="C20" t="str">
            <v>Thu kh¸c vÒ ho¹t ®éng tÝn dông</v>
          </cell>
          <cell r="F20">
            <v>0</v>
          </cell>
          <cell r="G20">
            <v>0</v>
          </cell>
        </row>
        <row r="22">
          <cell r="B22">
            <v>71</v>
          </cell>
          <cell r="C22" t="str">
            <v>Thu vÒ dÞch vô thanh to¸n vµ ng©n quü</v>
          </cell>
          <cell r="D22">
            <v>4232494418</v>
          </cell>
          <cell r="E22">
            <v>142108423</v>
          </cell>
          <cell r="F22">
            <v>142108423</v>
          </cell>
          <cell r="G22">
            <v>0</v>
          </cell>
        </row>
        <row r="23">
          <cell r="B23">
            <v>7110.01</v>
          </cell>
          <cell r="C23" t="str">
            <v>Thu l·i tiÒn göi</v>
          </cell>
          <cell r="D23">
            <v>4232494418</v>
          </cell>
          <cell r="E23">
            <v>142108423</v>
          </cell>
          <cell r="F23">
            <v>142108423</v>
          </cell>
          <cell r="G23">
            <v>0</v>
          </cell>
        </row>
        <row r="24">
          <cell r="B24">
            <v>7110.03</v>
          </cell>
          <cell r="C24" t="str">
            <v>Thu l·i ®iÒu chuyÓn vèn néi bé</v>
          </cell>
          <cell r="F24">
            <v>0</v>
          </cell>
          <cell r="G24">
            <v>0</v>
          </cell>
        </row>
        <row r="25">
          <cell r="B25">
            <v>7110.03</v>
          </cell>
          <cell r="C25" t="str">
            <v>Thu l·i ®iÒu chuyÓn vèn néi bé</v>
          </cell>
          <cell r="F25">
            <v>0</v>
          </cell>
        </row>
        <row r="26">
          <cell r="B26">
            <v>7121.01</v>
          </cell>
          <cell r="C26" t="str">
            <v>Thu dÞch vô thanh to¸n</v>
          </cell>
          <cell r="F26">
            <v>0</v>
          </cell>
          <cell r="G26">
            <v>0</v>
          </cell>
        </row>
        <row r="27">
          <cell r="B27">
            <v>7122.01</v>
          </cell>
          <cell r="C27" t="str">
            <v>Thu c¸c dÞch vô thu hé, chi hé</v>
          </cell>
          <cell r="F27">
            <v>0</v>
          </cell>
          <cell r="G27">
            <v>0</v>
          </cell>
        </row>
        <row r="28">
          <cell r="B28">
            <v>7129.01</v>
          </cell>
          <cell r="C28" t="str">
            <v>Thu lÖ phÝ hoa hång</v>
          </cell>
          <cell r="F28">
            <v>0</v>
          </cell>
          <cell r="G28">
            <v>0</v>
          </cell>
        </row>
        <row r="29">
          <cell r="B29">
            <v>7129.99</v>
          </cell>
          <cell r="C29" t="str">
            <v>Thu c¸c dÞch vô thanh to¸n kh¸c</v>
          </cell>
          <cell r="F29">
            <v>0</v>
          </cell>
          <cell r="G29">
            <v>0</v>
          </cell>
        </row>
        <row r="30">
          <cell r="B30">
            <v>7129.99</v>
          </cell>
          <cell r="C30" t="str">
            <v>Thu c¸c dÞch vô thanh to¸n kh¸c</v>
          </cell>
          <cell r="F30">
            <v>0</v>
          </cell>
        </row>
        <row r="31">
          <cell r="B31">
            <v>7130.01</v>
          </cell>
          <cell r="C31" t="str">
            <v>Thu vÒ dÞch vô ng©n quü</v>
          </cell>
          <cell r="F31">
            <v>0</v>
          </cell>
          <cell r="G31">
            <v>0</v>
          </cell>
        </row>
        <row r="33">
          <cell r="B33">
            <v>72</v>
          </cell>
          <cell r="C33" t="str">
            <v>Thu tõ c¸c ho¹t ®éng kh¸c</v>
          </cell>
          <cell r="D33">
            <v>0</v>
          </cell>
          <cell r="E33">
            <v>0</v>
          </cell>
          <cell r="F33">
            <v>0</v>
          </cell>
          <cell r="G33">
            <v>0</v>
          </cell>
        </row>
        <row r="34">
          <cell r="B34">
            <v>7210.01</v>
          </cell>
          <cell r="C34" t="str">
            <v>Thu l·i gãp vèn, mua cæ phÇn</v>
          </cell>
          <cell r="F34">
            <v>0</v>
          </cell>
          <cell r="G34">
            <v>0</v>
          </cell>
        </row>
        <row r="35">
          <cell r="B35">
            <v>7210.04</v>
          </cell>
          <cell r="C35" t="str">
            <v>Thu l·i gãp vèn vµo QTDDT</v>
          </cell>
          <cell r="F35">
            <v>0</v>
          </cell>
          <cell r="G35">
            <v>0</v>
          </cell>
        </row>
        <row r="36">
          <cell r="B36">
            <v>7221.01</v>
          </cell>
          <cell r="C36" t="str">
            <v>Thu vÒ mua b¸n chøng kho¸n</v>
          </cell>
          <cell r="F36">
            <v>0</v>
          </cell>
          <cell r="G36">
            <v>0</v>
          </cell>
        </row>
        <row r="37">
          <cell r="B37">
            <v>7222.01</v>
          </cell>
          <cell r="C37" t="str">
            <v>Thu l·i tham gia thÞ tr­êng tiÒn tÖ</v>
          </cell>
          <cell r="F37">
            <v>0</v>
          </cell>
          <cell r="G37">
            <v>0</v>
          </cell>
        </row>
        <row r="38">
          <cell r="B38">
            <v>7231.01</v>
          </cell>
          <cell r="C38" t="str">
            <v>Thu vÒ kinh doanh ngo¹i tÖ</v>
          </cell>
          <cell r="F38">
            <v>0</v>
          </cell>
          <cell r="G38">
            <v>0</v>
          </cell>
        </row>
        <row r="39">
          <cell r="B39">
            <v>7232.01</v>
          </cell>
          <cell r="C39" t="str">
            <v>Thu vÒ kinh doanh vµng b¹c, ®¸ quý</v>
          </cell>
          <cell r="F39">
            <v>0</v>
          </cell>
          <cell r="G39">
            <v>0</v>
          </cell>
        </row>
        <row r="40">
          <cell r="B40">
            <v>7240.01</v>
          </cell>
          <cell r="C40" t="str">
            <v>Thu tõ nghiÖp vô uû th¸c vµ ®¹i lý</v>
          </cell>
          <cell r="F40">
            <v>0</v>
          </cell>
          <cell r="G40">
            <v>0</v>
          </cell>
        </row>
        <row r="41">
          <cell r="B41">
            <v>7250.01</v>
          </cell>
          <cell r="C41" t="str">
            <v>Thu tõ kinh doanh vµ dÞch vô b¶o hiÓm</v>
          </cell>
          <cell r="F41">
            <v>0</v>
          </cell>
          <cell r="G41">
            <v>0</v>
          </cell>
        </row>
        <row r="42">
          <cell r="B42">
            <v>7260.01</v>
          </cell>
          <cell r="C42" t="str">
            <v>Thu tõ dÞch vô t­ vÊn</v>
          </cell>
          <cell r="F42">
            <v>0</v>
          </cell>
          <cell r="G42">
            <v>0</v>
          </cell>
        </row>
        <row r="43">
          <cell r="B43">
            <v>7291.01</v>
          </cell>
          <cell r="C43" t="str">
            <v>Thu tõ cung øng dÞch vô b¶o qu¶n tµi s¶n</v>
          </cell>
          <cell r="F43">
            <v>0</v>
          </cell>
          <cell r="G43">
            <v>0</v>
          </cell>
        </row>
        <row r="44">
          <cell r="B44">
            <v>7292.01</v>
          </cell>
          <cell r="C44" t="str">
            <v>Thu tõ cho thuª tñ kÐt</v>
          </cell>
          <cell r="F44">
            <v>0</v>
          </cell>
          <cell r="G44">
            <v>0</v>
          </cell>
        </row>
        <row r="45">
          <cell r="B45">
            <v>7293.01</v>
          </cell>
          <cell r="C45" t="str">
            <v>Thu tõ dÞch vô cÇm ®å</v>
          </cell>
          <cell r="F45">
            <v>0</v>
          </cell>
          <cell r="G45">
            <v>0</v>
          </cell>
        </row>
        <row r="46">
          <cell r="B46">
            <v>7299.99</v>
          </cell>
          <cell r="C46" t="str">
            <v>Thu kh¸c</v>
          </cell>
          <cell r="F46">
            <v>0</v>
          </cell>
          <cell r="G46">
            <v>0</v>
          </cell>
        </row>
        <row r="48">
          <cell r="B48">
            <v>79</v>
          </cell>
          <cell r="C48" t="str">
            <v>C¸c kho¶n thu nhËp bÊt th­êng</v>
          </cell>
          <cell r="D48">
            <v>50000</v>
          </cell>
          <cell r="E48">
            <v>0</v>
          </cell>
          <cell r="F48">
            <v>0</v>
          </cell>
          <cell r="G48">
            <v>0</v>
          </cell>
        </row>
        <row r="49">
          <cell r="B49">
            <v>7900.01</v>
          </cell>
          <cell r="C49" t="str">
            <v>C¸c kho¶n thu nhËp bÊt th­êng</v>
          </cell>
          <cell r="D49">
            <v>50000</v>
          </cell>
          <cell r="F49">
            <v>0</v>
          </cell>
          <cell r="G49">
            <v>0</v>
          </cell>
        </row>
        <row r="51">
          <cell r="C51" t="str">
            <v xml:space="preserve">chi phÝ </v>
          </cell>
          <cell r="D51">
            <v>1167711741</v>
          </cell>
          <cell r="E51">
            <v>2139550481</v>
          </cell>
          <cell r="F51">
            <v>2138400716</v>
          </cell>
          <cell r="G51">
            <v>-1149765</v>
          </cell>
        </row>
        <row r="53">
          <cell r="B53">
            <v>80</v>
          </cell>
          <cell r="C53" t="str">
            <v>Chi vÒ ho¹t ®éng huy ®éng vèn</v>
          </cell>
          <cell r="D53">
            <v>0</v>
          </cell>
          <cell r="E53">
            <v>460573001</v>
          </cell>
          <cell r="F53">
            <v>460573001</v>
          </cell>
          <cell r="G53">
            <v>0</v>
          </cell>
        </row>
        <row r="54">
          <cell r="B54">
            <v>8010.01</v>
          </cell>
          <cell r="C54" t="str">
            <v>Tr¶ l·i tiÒn göi</v>
          </cell>
          <cell r="F54">
            <v>0</v>
          </cell>
          <cell r="G54">
            <v>0</v>
          </cell>
        </row>
        <row r="55">
          <cell r="B55">
            <v>8010.02</v>
          </cell>
          <cell r="C55" t="str">
            <v>Tr¶ l·i tiÒn göi tiÕt kiÖm</v>
          </cell>
          <cell r="F55">
            <v>0</v>
          </cell>
          <cell r="G55">
            <v>0</v>
          </cell>
        </row>
        <row r="56">
          <cell r="B56">
            <v>8010.03</v>
          </cell>
          <cell r="C56" t="str">
            <v>Tr¶ l·i ®iÒu chuyÓn vèn néi bé</v>
          </cell>
          <cell r="F56">
            <v>0</v>
          </cell>
          <cell r="G56">
            <v>0</v>
          </cell>
        </row>
        <row r="57">
          <cell r="B57">
            <v>8010.04</v>
          </cell>
          <cell r="C57" t="str">
            <v>Tr¶ l·i tiÒn göi cho Q§TTD</v>
          </cell>
          <cell r="F57">
            <v>0</v>
          </cell>
          <cell r="G57">
            <v>0</v>
          </cell>
        </row>
        <row r="58">
          <cell r="B58">
            <v>8020.01</v>
          </cell>
          <cell r="C58" t="str">
            <v>Tr¶ l·i tiÒn vay</v>
          </cell>
          <cell r="E58">
            <v>460573001</v>
          </cell>
          <cell r="F58">
            <v>460573001</v>
          </cell>
          <cell r="G58">
            <v>0</v>
          </cell>
        </row>
        <row r="59">
          <cell r="B59">
            <v>8030.01</v>
          </cell>
          <cell r="C59" t="str">
            <v>Tr¶ l·i ph¸t hµnh giÊy tê cã gi¸</v>
          </cell>
          <cell r="F59">
            <v>0</v>
          </cell>
          <cell r="G59">
            <v>0</v>
          </cell>
        </row>
        <row r="60">
          <cell r="B60">
            <v>8090.99</v>
          </cell>
          <cell r="C60" t="str">
            <v>Chi phÝ kh¸c</v>
          </cell>
          <cell r="F60">
            <v>0</v>
          </cell>
          <cell r="G60">
            <v>0</v>
          </cell>
        </row>
        <row r="62">
          <cell r="B62">
            <v>81</v>
          </cell>
          <cell r="C62" t="str">
            <v>Chi vÒ dÞch vô thanh to¸n vµ ng©n quü</v>
          </cell>
          <cell r="D62">
            <v>5877469</v>
          </cell>
          <cell r="E62">
            <v>758900</v>
          </cell>
          <cell r="F62">
            <v>758900</v>
          </cell>
          <cell r="G62">
            <v>0</v>
          </cell>
        </row>
        <row r="63">
          <cell r="B63">
            <v>8110.01</v>
          </cell>
          <cell r="C63" t="str">
            <v>Chi vÒ dÞch vô thanh to¸n</v>
          </cell>
          <cell r="D63">
            <v>5511469</v>
          </cell>
          <cell r="F63">
            <v>0</v>
          </cell>
        </row>
        <row r="64">
          <cell r="B64">
            <v>8120.01</v>
          </cell>
          <cell r="C64" t="str">
            <v>C­íc phÝ b­u ®iÖn vÒ m¹ng viÔn th«ng</v>
          </cell>
          <cell r="F64">
            <v>0</v>
          </cell>
        </row>
        <row r="65">
          <cell r="B65">
            <v>8131.01</v>
          </cell>
          <cell r="C65" t="str">
            <v>VËn chuyÓn, bèc xÕp tiÒn</v>
          </cell>
          <cell r="D65">
            <v>70000</v>
          </cell>
          <cell r="F65">
            <v>0</v>
          </cell>
          <cell r="G65">
            <v>0</v>
          </cell>
        </row>
        <row r="66">
          <cell r="B66">
            <v>8132.01</v>
          </cell>
          <cell r="C66" t="str">
            <v>KiÓm ®Õm, ph©n lo¹i vµ ®ãng gãi tiÒn</v>
          </cell>
          <cell r="E66">
            <v>84000</v>
          </cell>
          <cell r="F66">
            <v>84000</v>
          </cell>
          <cell r="G66">
            <v>0</v>
          </cell>
        </row>
        <row r="67">
          <cell r="B67">
            <v>8133.01</v>
          </cell>
          <cell r="C67" t="str">
            <v>B¶o vÖ tiÒn</v>
          </cell>
          <cell r="F67">
            <v>0</v>
          </cell>
          <cell r="G67">
            <v>0</v>
          </cell>
        </row>
        <row r="68">
          <cell r="B68">
            <v>8139.99</v>
          </cell>
          <cell r="C68" t="str">
            <v>Chi kh¸c</v>
          </cell>
          <cell r="D68">
            <v>296000</v>
          </cell>
          <cell r="E68">
            <v>674900</v>
          </cell>
          <cell r="F68">
            <v>674900</v>
          </cell>
          <cell r="G68">
            <v>0</v>
          </cell>
        </row>
        <row r="69">
          <cell r="B69">
            <v>8190.01</v>
          </cell>
          <cell r="C69" t="str">
            <v>C¸c kho¶n chi dÞch vô kh¸c vÒ thanh to¸n vµ ng©n quü</v>
          </cell>
          <cell r="F69">
            <v>0</v>
          </cell>
          <cell r="G69">
            <v>0</v>
          </cell>
        </row>
        <row r="71">
          <cell r="B71">
            <v>82</v>
          </cell>
          <cell r="C71" t="str">
            <v>Chi vÒ ho¹t ®éng kh¸c</v>
          </cell>
          <cell r="D71">
            <v>0</v>
          </cell>
          <cell r="E71">
            <v>0</v>
          </cell>
          <cell r="F71">
            <v>0</v>
          </cell>
          <cell r="G71">
            <v>0</v>
          </cell>
        </row>
        <row r="72">
          <cell r="B72">
            <v>8211.01</v>
          </cell>
          <cell r="C72" t="str">
            <v>Chi vÒ mua b¸n c¸c giÊy tê cã gi¸</v>
          </cell>
          <cell r="F72">
            <v>0</v>
          </cell>
          <cell r="G72">
            <v>0</v>
          </cell>
        </row>
        <row r="73">
          <cell r="B73">
            <v>8219.99</v>
          </cell>
          <cell r="C73" t="str">
            <v>Chi kh¸c</v>
          </cell>
          <cell r="F73">
            <v>0</v>
          </cell>
          <cell r="G73">
            <v>0</v>
          </cell>
        </row>
        <row r="74">
          <cell r="B74">
            <v>8221.01</v>
          </cell>
          <cell r="C74" t="str">
            <v>chi vÒ kinh doanh ngo¹i tÖ</v>
          </cell>
          <cell r="F74">
            <v>0</v>
          </cell>
          <cell r="G74">
            <v>0</v>
          </cell>
        </row>
        <row r="75">
          <cell r="B75">
            <v>8222.01</v>
          </cell>
          <cell r="C75" t="str">
            <v>Chi vÒ kinh doanh vµng b¹c, ®¸ quý</v>
          </cell>
          <cell r="F75">
            <v>0</v>
          </cell>
          <cell r="G75">
            <v>0</v>
          </cell>
        </row>
        <row r="76">
          <cell r="B76">
            <v>8229.99</v>
          </cell>
          <cell r="C76" t="str">
            <v>Chi nép c¸c kho¶n phÝ, lÖ phÝ kh¸c</v>
          </cell>
          <cell r="F76">
            <v>0</v>
          </cell>
          <cell r="G76">
            <v>0</v>
          </cell>
        </row>
        <row r="78">
          <cell r="B78">
            <v>83</v>
          </cell>
          <cell r="C78" t="str">
            <v>Chi nép thuÕ vµ c¸c kho¶n phÝ, lÖ phÝ</v>
          </cell>
          <cell r="D78">
            <v>17850500</v>
          </cell>
          <cell r="E78">
            <v>40418882</v>
          </cell>
          <cell r="F78">
            <v>40418882</v>
          </cell>
          <cell r="G78">
            <v>0</v>
          </cell>
        </row>
        <row r="79">
          <cell r="B79">
            <v>8310.01</v>
          </cell>
          <cell r="C79" t="str">
            <v>Chi nép thuÕ GTGT</v>
          </cell>
          <cell r="F79">
            <v>0</v>
          </cell>
          <cell r="G79">
            <v>0</v>
          </cell>
        </row>
        <row r="80">
          <cell r="B80">
            <v>8310.02</v>
          </cell>
          <cell r="C80" t="str">
            <v>Chi nép thuÕ m«n bµi</v>
          </cell>
          <cell r="D80">
            <v>850000</v>
          </cell>
          <cell r="E80">
            <v>850000</v>
          </cell>
          <cell r="F80">
            <v>850000</v>
          </cell>
          <cell r="G80">
            <v>0</v>
          </cell>
        </row>
        <row r="81">
          <cell r="B81">
            <v>8310.99</v>
          </cell>
          <cell r="C81" t="str">
            <v>Chi nép thuÕ kh¸c</v>
          </cell>
          <cell r="F81">
            <v>0</v>
          </cell>
          <cell r="G81">
            <v>0</v>
          </cell>
        </row>
        <row r="82">
          <cell r="B82">
            <v>8320.99</v>
          </cell>
          <cell r="C82" t="str">
            <v>Chi nép c¸c kho¶n phÝ, lÖ phÝ kh¸c</v>
          </cell>
          <cell r="D82">
            <v>17000500</v>
          </cell>
          <cell r="E82">
            <v>39568882</v>
          </cell>
          <cell r="F82">
            <v>39568882</v>
          </cell>
          <cell r="G82">
            <v>0</v>
          </cell>
        </row>
        <row r="84">
          <cell r="B84">
            <v>84</v>
          </cell>
          <cell r="C84" t="str">
            <v>Chi phÝ cho nh©n viªn</v>
          </cell>
          <cell r="D84">
            <v>391404813</v>
          </cell>
          <cell r="E84">
            <v>864086309</v>
          </cell>
          <cell r="F84">
            <v>864086309</v>
          </cell>
          <cell r="G84">
            <v>0</v>
          </cell>
        </row>
        <row r="85">
          <cell r="B85">
            <v>8411.01</v>
          </cell>
          <cell r="C85" t="str">
            <v>L­¬ng c¬ b¶n</v>
          </cell>
          <cell r="D85">
            <v>120390359</v>
          </cell>
          <cell r="E85">
            <v>142422600</v>
          </cell>
          <cell r="F85">
            <v>142422600</v>
          </cell>
          <cell r="G85">
            <v>0</v>
          </cell>
        </row>
        <row r="86">
          <cell r="B86">
            <v>8411.02</v>
          </cell>
          <cell r="C86" t="str">
            <v>Chªnh lÖch l­¬ng c¬ b¶n vµ l­¬ng æn ®Þnh</v>
          </cell>
          <cell r="D86">
            <v>88954290</v>
          </cell>
          <cell r="E86">
            <v>182691777</v>
          </cell>
          <cell r="F86">
            <v>182691777</v>
          </cell>
          <cell r="G86">
            <v>0</v>
          </cell>
        </row>
        <row r="87">
          <cell r="B87">
            <v>8411.0300000000007</v>
          </cell>
          <cell r="C87" t="str">
            <v>L­¬ng kinh doanh</v>
          </cell>
          <cell r="D87">
            <v>103397304</v>
          </cell>
          <cell r="E87">
            <v>406330731</v>
          </cell>
          <cell r="F87">
            <v>406330731</v>
          </cell>
          <cell r="G87">
            <v>0</v>
          </cell>
        </row>
        <row r="88">
          <cell r="B88">
            <v>8411.0400000000009</v>
          </cell>
          <cell r="C88" t="str">
            <v>L­¬ng lµm thªm giê</v>
          </cell>
          <cell r="D88">
            <v>3012726</v>
          </cell>
          <cell r="E88">
            <v>20214966</v>
          </cell>
          <cell r="F88">
            <v>20214966</v>
          </cell>
          <cell r="G88">
            <v>0</v>
          </cell>
        </row>
        <row r="89">
          <cell r="B89">
            <v>8411.0499999999993</v>
          </cell>
          <cell r="C89" t="str">
            <v>Chi tiÒn ¨n gi÷a ca</v>
          </cell>
          <cell r="D89">
            <v>42314500</v>
          </cell>
          <cell r="E89">
            <v>56482000</v>
          </cell>
          <cell r="F89">
            <v>56482000</v>
          </cell>
          <cell r="G89">
            <v>0</v>
          </cell>
        </row>
        <row r="90">
          <cell r="B90">
            <v>8420.01</v>
          </cell>
          <cell r="C90" t="str">
            <v>Chi trang phôc giao dÞch</v>
          </cell>
          <cell r="D90">
            <v>14000000</v>
          </cell>
          <cell r="E90">
            <v>32000000</v>
          </cell>
          <cell r="F90">
            <v>32000000</v>
          </cell>
          <cell r="G90">
            <v>0</v>
          </cell>
        </row>
        <row r="91">
          <cell r="B91">
            <v>8420.02</v>
          </cell>
          <cell r="C91" t="str">
            <v>Chi ph­¬ng tiÖn b¶o hé lao ®éng</v>
          </cell>
          <cell r="F91">
            <v>0</v>
          </cell>
          <cell r="G91">
            <v>0</v>
          </cell>
        </row>
        <row r="92">
          <cell r="B92">
            <v>8431.01</v>
          </cell>
          <cell r="C92" t="str">
            <v>Nép b¶o hiÓm x· héi</v>
          </cell>
          <cell r="D92">
            <v>16873227</v>
          </cell>
          <cell r="E92">
            <v>21069526</v>
          </cell>
          <cell r="F92">
            <v>21069526</v>
          </cell>
          <cell r="G92">
            <v>0</v>
          </cell>
        </row>
        <row r="93">
          <cell r="B93">
            <v>8432.01</v>
          </cell>
          <cell r="C93" t="str">
            <v>Nép b¶o hiÓm y tÕ</v>
          </cell>
          <cell r="D93">
            <v>1634407</v>
          </cell>
          <cell r="E93">
            <v>2874709</v>
          </cell>
          <cell r="F93">
            <v>2874709</v>
          </cell>
          <cell r="G93">
            <v>0</v>
          </cell>
        </row>
        <row r="94">
          <cell r="B94">
            <v>8433.01</v>
          </cell>
          <cell r="C94" t="str">
            <v>Nép b¶o hiÓm lao ®éng</v>
          </cell>
          <cell r="F94">
            <v>0</v>
          </cell>
          <cell r="G94">
            <v>0</v>
          </cell>
        </row>
        <row r="95">
          <cell r="B95">
            <v>8434.01</v>
          </cell>
          <cell r="C95" t="str">
            <v>Nép kinh phÝ c«ng ®oµn</v>
          </cell>
          <cell r="F95">
            <v>0</v>
          </cell>
          <cell r="G95">
            <v>0</v>
          </cell>
        </row>
        <row r="96">
          <cell r="B96">
            <v>8439.99</v>
          </cell>
          <cell r="C96" t="str">
            <v>C¸c kho¶n chi ®ãng gãp kh¸c theo chÕ ®é</v>
          </cell>
          <cell r="F96">
            <v>0</v>
          </cell>
          <cell r="G96">
            <v>0</v>
          </cell>
        </row>
        <row r="97">
          <cell r="B97">
            <v>8441.01</v>
          </cell>
          <cell r="C97" t="str">
            <v>Trî cÊp khã kh¨n</v>
          </cell>
          <cell r="F97">
            <v>0</v>
          </cell>
          <cell r="G97">
            <v>0</v>
          </cell>
        </row>
        <row r="98">
          <cell r="B98">
            <v>8442.01</v>
          </cell>
          <cell r="C98" t="str">
            <v>Trî cÊp th«i viÖc</v>
          </cell>
          <cell r="F98">
            <v>0</v>
          </cell>
          <cell r="G98">
            <v>0</v>
          </cell>
        </row>
        <row r="99">
          <cell r="B99">
            <v>8449.99</v>
          </cell>
          <cell r="C99" t="str">
            <v>Chi trî cÊp kh¸c</v>
          </cell>
          <cell r="F99">
            <v>0</v>
          </cell>
          <cell r="G99">
            <v>0</v>
          </cell>
        </row>
        <row r="100">
          <cell r="B100">
            <v>8450.01</v>
          </cell>
          <cell r="C100" t="str">
            <v>Chi c«ng t¸c x· héi</v>
          </cell>
          <cell r="D100">
            <v>828000</v>
          </cell>
          <cell r="F100">
            <v>0</v>
          </cell>
          <cell r="G100">
            <v>0</v>
          </cell>
        </row>
        <row r="102">
          <cell r="B102">
            <v>85</v>
          </cell>
          <cell r="C102" t="str">
            <v>Chi cho ho¹t ®éng qu¶n lý vµ c«ng vô</v>
          </cell>
          <cell r="D102">
            <v>359806578</v>
          </cell>
          <cell r="E102">
            <v>400580019</v>
          </cell>
          <cell r="F102">
            <v>400580019</v>
          </cell>
          <cell r="G102">
            <v>0</v>
          </cell>
        </row>
        <row r="103">
          <cell r="B103">
            <v>8511.01</v>
          </cell>
          <cell r="C103" t="str">
            <v>VËt liÖu v¨n phßng</v>
          </cell>
          <cell r="D103">
            <v>25660021</v>
          </cell>
          <cell r="E103">
            <v>20818360</v>
          </cell>
          <cell r="F103">
            <v>20818360</v>
          </cell>
          <cell r="G103">
            <v>0</v>
          </cell>
        </row>
        <row r="104">
          <cell r="B104">
            <v>8512.01</v>
          </cell>
          <cell r="C104" t="str">
            <v>GiÊy tê in</v>
          </cell>
          <cell r="D104">
            <v>1179266</v>
          </cell>
          <cell r="E104">
            <v>1715813</v>
          </cell>
          <cell r="F104">
            <v>1715813</v>
          </cell>
          <cell r="G104">
            <v>0</v>
          </cell>
        </row>
        <row r="105">
          <cell r="B105">
            <v>8513.01</v>
          </cell>
          <cell r="C105" t="str">
            <v>VËt mang tin</v>
          </cell>
          <cell r="F105">
            <v>0</v>
          </cell>
          <cell r="G105">
            <v>0</v>
          </cell>
        </row>
        <row r="106">
          <cell r="B106">
            <v>8514.01</v>
          </cell>
          <cell r="C106" t="str">
            <v>X¨ng dÇu</v>
          </cell>
          <cell r="D106">
            <v>28276457</v>
          </cell>
          <cell r="E106">
            <v>24205424</v>
          </cell>
          <cell r="F106">
            <v>24205424</v>
          </cell>
          <cell r="G106">
            <v>0</v>
          </cell>
        </row>
        <row r="107">
          <cell r="B107">
            <v>8519.99</v>
          </cell>
          <cell r="C107" t="str">
            <v>VËt liÖu kh¸c</v>
          </cell>
          <cell r="D107">
            <v>1773000</v>
          </cell>
          <cell r="E107">
            <v>10763000</v>
          </cell>
          <cell r="F107">
            <v>10763000</v>
          </cell>
          <cell r="G107">
            <v>0</v>
          </cell>
        </row>
        <row r="108">
          <cell r="B108">
            <v>8520.01</v>
          </cell>
          <cell r="C108" t="str">
            <v>C«ng t¸c phÝ</v>
          </cell>
          <cell r="D108">
            <v>61624222</v>
          </cell>
          <cell r="E108">
            <v>63223999</v>
          </cell>
          <cell r="F108">
            <v>63223999</v>
          </cell>
          <cell r="G108">
            <v>0</v>
          </cell>
        </row>
        <row r="109">
          <cell r="B109">
            <v>8530.01</v>
          </cell>
          <cell r="C109" t="str">
            <v xml:space="preserve">Chi ®µo t¹o huÊn luyÖn nghiÖp vô </v>
          </cell>
          <cell r="D109">
            <v>10177000</v>
          </cell>
          <cell r="E109">
            <v>22093000</v>
          </cell>
          <cell r="F109">
            <v>22093000</v>
          </cell>
          <cell r="G109">
            <v>0</v>
          </cell>
        </row>
        <row r="110">
          <cell r="B110">
            <v>8540.01</v>
          </cell>
          <cell r="C110" t="str">
            <v>Chi nghiªn cøu vµ øng dông khoa häc c«ng nghÖ, 
s¸ng kiÕn, c¶i tiÕn</v>
          </cell>
          <cell r="D110">
            <v>2070000</v>
          </cell>
          <cell r="E110">
            <v>3780000</v>
          </cell>
          <cell r="F110">
            <v>3780000</v>
          </cell>
          <cell r="G110">
            <v>0</v>
          </cell>
        </row>
        <row r="111">
          <cell r="B111">
            <v>8550.01</v>
          </cell>
          <cell r="C111" t="str">
            <v>Chi b­u phÝ vµ ®iÖn tho¹i</v>
          </cell>
          <cell r="D111">
            <v>49853681</v>
          </cell>
          <cell r="E111">
            <v>49928878</v>
          </cell>
          <cell r="F111">
            <v>49928878</v>
          </cell>
          <cell r="G111">
            <v>0</v>
          </cell>
        </row>
        <row r="112">
          <cell r="B112">
            <v>8560.01</v>
          </cell>
          <cell r="C112" t="str">
            <v>Chi xuÊt b¶n tµi liÖu, tuyªn truyÒn, qu¶ng c¸o, tiÕp
thÞ, khuyÕn m·i</v>
          </cell>
          <cell r="D112">
            <v>13205400</v>
          </cell>
          <cell r="E112">
            <v>6330000</v>
          </cell>
          <cell r="F112">
            <v>6330000</v>
          </cell>
          <cell r="G112">
            <v>0</v>
          </cell>
        </row>
        <row r="113">
          <cell r="B113">
            <v>8570.01</v>
          </cell>
          <cell r="C113" t="str">
            <v>Chi mua tµi liÖu, s¸ch b¸o</v>
          </cell>
          <cell r="D113">
            <v>22136900</v>
          </cell>
          <cell r="E113">
            <v>16082300</v>
          </cell>
          <cell r="F113">
            <v>16082300</v>
          </cell>
          <cell r="G113">
            <v>0</v>
          </cell>
        </row>
        <row r="114">
          <cell r="B114">
            <v>8580.01</v>
          </cell>
          <cell r="C114" t="str">
            <v>Chi vÒ c¸c ho¹t ®éng ®oµn thÓ cña Tæ chøc tÝn dông</v>
          </cell>
          <cell r="D114">
            <v>9190000</v>
          </cell>
          <cell r="E114">
            <v>29881000</v>
          </cell>
          <cell r="F114">
            <v>29881000</v>
          </cell>
          <cell r="G114">
            <v>0</v>
          </cell>
        </row>
        <row r="115">
          <cell r="B115">
            <v>8591.01</v>
          </cell>
          <cell r="C115" t="str">
            <v>§iÖn, n­íc, vÖ sinh c¬ quan</v>
          </cell>
          <cell r="D115">
            <v>6455100</v>
          </cell>
          <cell r="E115">
            <v>7814900</v>
          </cell>
          <cell r="F115">
            <v>7814900</v>
          </cell>
          <cell r="G115">
            <v>0</v>
          </cell>
        </row>
        <row r="116">
          <cell r="B116">
            <v>8592.01</v>
          </cell>
          <cell r="C116" t="str">
            <v>Chi y tÕ c¬ quan</v>
          </cell>
          <cell r="D116">
            <v>24000</v>
          </cell>
          <cell r="E116">
            <v>3000000</v>
          </cell>
          <cell r="F116">
            <v>3000000</v>
          </cell>
          <cell r="G116">
            <v>0</v>
          </cell>
        </row>
        <row r="117">
          <cell r="B117">
            <v>8593.01</v>
          </cell>
          <cell r="C117" t="str">
            <v>Héi nghÞ</v>
          </cell>
          <cell r="D117">
            <v>5485000</v>
          </cell>
          <cell r="E117">
            <v>18649500</v>
          </cell>
          <cell r="F117">
            <v>18649500</v>
          </cell>
          <cell r="G117">
            <v>0</v>
          </cell>
        </row>
        <row r="118">
          <cell r="B118">
            <v>8594.01</v>
          </cell>
          <cell r="C118" t="str">
            <v>LÔ t©n kh¸nh tiÕt</v>
          </cell>
          <cell r="D118">
            <v>39975900</v>
          </cell>
          <cell r="E118">
            <v>75731535</v>
          </cell>
          <cell r="F118">
            <v>75731535</v>
          </cell>
          <cell r="G118">
            <v>0</v>
          </cell>
        </row>
        <row r="119">
          <cell r="B119">
            <v>8594.02</v>
          </cell>
          <cell r="C119" t="str">
            <v>Chi giao dÞch ®èi ngo¹i</v>
          </cell>
          <cell r="F119">
            <v>0</v>
          </cell>
          <cell r="G119">
            <v>0</v>
          </cell>
        </row>
        <row r="120">
          <cell r="B120">
            <v>8595.01</v>
          </cell>
          <cell r="C120" t="str">
            <v>Chi phÝ cho viÖc kiÓm to¸n, thanh tra, kiÓm tra ho¹t
®éng Tæ chøc tÝn dông</v>
          </cell>
          <cell r="D120">
            <v>1200000</v>
          </cell>
          <cell r="E120">
            <v>2672000</v>
          </cell>
          <cell r="F120">
            <v>2672000</v>
          </cell>
          <cell r="G120">
            <v>0</v>
          </cell>
        </row>
        <row r="121">
          <cell r="B121">
            <v>8596.01</v>
          </cell>
          <cell r="C121" t="str">
            <v>Chi thuª chuyªn gia trong vµ ngoµi n­íc</v>
          </cell>
          <cell r="F121">
            <v>0</v>
          </cell>
          <cell r="G121">
            <v>0</v>
          </cell>
        </row>
        <row r="122">
          <cell r="B122">
            <v>8597.01</v>
          </cell>
          <cell r="C122" t="str">
            <v>Chi phÝ phßng ch¸y, ch÷a ch¸y</v>
          </cell>
          <cell r="D122">
            <v>2290000</v>
          </cell>
          <cell r="F122">
            <v>0</v>
          </cell>
          <cell r="G122">
            <v>0</v>
          </cell>
        </row>
        <row r="123">
          <cell r="B123">
            <v>8599.01</v>
          </cell>
          <cell r="C123" t="str">
            <v>ThuÕ GTGT ®Çu vµo kh«ng ®­îc khÊu trõ</v>
          </cell>
          <cell r="F123">
            <v>0</v>
          </cell>
          <cell r="G123">
            <v>0</v>
          </cell>
        </row>
        <row r="124">
          <cell r="B124">
            <v>8599.99</v>
          </cell>
          <cell r="C124" t="str">
            <v>C¸c kho¶n chi kh¸c</v>
          </cell>
          <cell r="D124">
            <v>79230631</v>
          </cell>
          <cell r="E124">
            <v>43890310</v>
          </cell>
          <cell r="F124">
            <v>43890310</v>
          </cell>
          <cell r="G124">
            <v>0</v>
          </cell>
        </row>
        <row r="126">
          <cell r="B126">
            <v>86</v>
          </cell>
          <cell r="C126" t="str">
            <v>Chi vÒ tµi s¶n</v>
          </cell>
          <cell r="D126">
            <v>386003006</v>
          </cell>
          <cell r="E126">
            <v>373133370</v>
          </cell>
          <cell r="F126">
            <v>371983605</v>
          </cell>
          <cell r="G126">
            <v>-1149765</v>
          </cell>
        </row>
        <row r="127">
          <cell r="B127">
            <v>8610.01</v>
          </cell>
          <cell r="C127" t="str">
            <v>KhÊu hao TSC§</v>
          </cell>
          <cell r="D127">
            <v>293910974</v>
          </cell>
          <cell r="E127">
            <v>277199137</v>
          </cell>
          <cell r="F127">
            <v>276049372</v>
          </cell>
          <cell r="G127">
            <v>-1149765</v>
          </cell>
        </row>
        <row r="128">
          <cell r="B128">
            <v>8620.01</v>
          </cell>
          <cell r="C128" t="str">
            <v>B¶o d­ìng vµ söa ch÷a tµi s¶n</v>
          </cell>
          <cell r="D128">
            <v>26336884</v>
          </cell>
          <cell r="E128">
            <v>53504134</v>
          </cell>
          <cell r="F128">
            <v>53504134</v>
          </cell>
          <cell r="G128">
            <v>0</v>
          </cell>
        </row>
        <row r="129">
          <cell r="B129">
            <v>8630.01</v>
          </cell>
          <cell r="C129" t="str">
            <v>X©y dùng nhá</v>
          </cell>
          <cell r="F129">
            <v>0</v>
          </cell>
          <cell r="G129">
            <v>0</v>
          </cell>
        </row>
        <row r="130">
          <cell r="B130">
            <v>8640.0400000000009</v>
          </cell>
          <cell r="C130" t="str">
            <v>Mua s¾m c«ng cô lao ®éng</v>
          </cell>
          <cell r="D130">
            <v>48778178</v>
          </cell>
          <cell r="E130">
            <v>28012200</v>
          </cell>
          <cell r="F130">
            <v>28012200</v>
          </cell>
          <cell r="G130">
            <v>0</v>
          </cell>
        </row>
        <row r="131">
          <cell r="B131">
            <v>8650.01</v>
          </cell>
          <cell r="C131" t="str">
            <v>Chi b¶o hiÓm tµi s¶n</v>
          </cell>
          <cell r="D131">
            <v>15716970</v>
          </cell>
          <cell r="E131">
            <v>14417899</v>
          </cell>
          <cell r="F131">
            <v>14417899</v>
          </cell>
          <cell r="G131">
            <v>0</v>
          </cell>
        </row>
        <row r="132">
          <cell r="B132">
            <v>8660.01</v>
          </cell>
          <cell r="C132" t="str">
            <v>Chi thuª tµi s¶n</v>
          </cell>
          <cell r="D132">
            <v>1260000</v>
          </cell>
          <cell r="F132">
            <v>0</v>
          </cell>
          <cell r="G132">
            <v>0</v>
          </cell>
        </row>
        <row r="134">
          <cell r="B134">
            <v>87</v>
          </cell>
          <cell r="C134" t="str">
            <v>Chi phÝ dù phßng, b¶o toµn vµ b¶o hiÓm tiÒn göi cña kh¸ch hµng</v>
          </cell>
          <cell r="D134">
            <v>0</v>
          </cell>
          <cell r="E134">
            <v>0</v>
          </cell>
          <cell r="F134">
            <v>0</v>
          </cell>
          <cell r="G134">
            <v>0</v>
          </cell>
        </row>
        <row r="135">
          <cell r="B135">
            <v>8721.01</v>
          </cell>
          <cell r="C135" t="str">
            <v xml:space="preserve">Chi dù phßng gi¶m gi¸ vµng </v>
          </cell>
          <cell r="F135">
            <v>0</v>
          </cell>
          <cell r="G135">
            <v>0</v>
          </cell>
        </row>
        <row r="136">
          <cell r="B136">
            <v>8721.02</v>
          </cell>
          <cell r="C136" t="str">
            <v>Chi dù phßng gi¶m gi¸ ngo¹i tÖ</v>
          </cell>
          <cell r="F136">
            <v>0</v>
          </cell>
          <cell r="G136">
            <v>0</v>
          </cell>
        </row>
        <row r="137">
          <cell r="B137">
            <v>8722.01</v>
          </cell>
          <cell r="C137" t="str">
            <v>Chi dù phßng nî ph¶i thu khã ®ßi</v>
          </cell>
          <cell r="F137">
            <v>0</v>
          </cell>
          <cell r="G137">
            <v>0</v>
          </cell>
        </row>
        <row r="138">
          <cell r="B138">
            <v>8723.01</v>
          </cell>
          <cell r="C138" t="str">
            <v>Chi dù phßng gi¶m gi¸ chøng kho¸n</v>
          </cell>
          <cell r="F138">
            <v>0</v>
          </cell>
          <cell r="G138">
            <v>0</v>
          </cell>
        </row>
        <row r="139">
          <cell r="B139">
            <v>8730.01</v>
          </cell>
          <cell r="C139" t="str">
            <v>Chi nép phÝ b¶o hiÓm tiÒn göi cña kh¸ch hµng</v>
          </cell>
          <cell r="F139">
            <v>0</v>
          </cell>
          <cell r="G139">
            <v>0</v>
          </cell>
        </row>
        <row r="140">
          <cell r="B140">
            <v>8730.02</v>
          </cell>
          <cell r="C140" t="str">
            <v>Chi nép phÝ b¶o toµn tiÒn göi cña kh¸ch hµng</v>
          </cell>
          <cell r="F140">
            <v>0</v>
          </cell>
          <cell r="G140">
            <v>0</v>
          </cell>
        </row>
        <row r="141">
          <cell r="B141">
            <v>8750.01</v>
          </cell>
          <cell r="C141" t="str">
            <v>Chi båi th­êng b¶o hiÓm tiÒn göi</v>
          </cell>
          <cell r="F141">
            <v>0</v>
          </cell>
          <cell r="G141">
            <v>0</v>
          </cell>
        </row>
        <row r="143">
          <cell r="B143">
            <v>89</v>
          </cell>
          <cell r="C143" t="str">
            <v>Kho¶n chi phÝ bÊt th­êng</v>
          </cell>
          <cell r="D143">
            <v>6769375</v>
          </cell>
          <cell r="E143">
            <v>0</v>
          </cell>
          <cell r="F143">
            <v>0</v>
          </cell>
          <cell r="G143">
            <v>0</v>
          </cell>
        </row>
        <row r="144">
          <cell r="B144">
            <v>8900.01</v>
          </cell>
          <cell r="C144" t="str">
            <v>Kho¶n chi phÝ bÊt th­êng</v>
          </cell>
          <cell r="D144">
            <v>6769375</v>
          </cell>
          <cell r="F144">
            <v>0</v>
          </cell>
          <cell r="G144">
            <v>0</v>
          </cell>
        </row>
        <row r="146">
          <cell r="B146">
            <v>69</v>
          </cell>
          <cell r="C146" t="str">
            <v>Lîi nhuËn</v>
          </cell>
          <cell r="D146">
            <v>4453082451</v>
          </cell>
          <cell r="E146">
            <v>4731823775</v>
          </cell>
          <cell r="F146">
            <v>4732973540</v>
          </cell>
          <cell r="G146">
            <v>1149765</v>
          </cell>
        </row>
        <row r="147">
          <cell r="B147">
            <v>6910.01</v>
          </cell>
          <cell r="C147" t="str">
            <v>Lîi nhuËn n¨m nay</v>
          </cell>
          <cell r="D147">
            <v>4453082451</v>
          </cell>
          <cell r="E147">
            <v>4731823775</v>
          </cell>
          <cell r="F147">
            <v>4732973540</v>
          </cell>
          <cell r="G147">
            <v>1149765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
      <sheetName val="DchinhKtoan(Thop)"/>
      <sheetName val="Dchinh(chinhthuc)"/>
      <sheetName val="BCDKT"/>
      <sheetName val="P1(KQKD)"/>
      <sheetName val="P2(KQKD)"/>
      <sheetName val="P3 (KQKD)"/>
      <sheetName val="Thminh2002"/>
      <sheetName val="TSCD"/>
      <sheetName val="Von-quy"/>
      <sheetName val="DThu"/>
      <sheetName val="641"/>
      <sheetName val="642"/>
      <sheetName val="CtieuPT"/>
      <sheetName val="PBo sau DC"/>
      <sheetName val="Thminh2000"/>
      <sheetName val="Dchinh_chinhthuc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
      <sheetName val="nc-m"/>
      <sheetName val="00000000"/>
      <sheetName val="Longamthicongso1(GT)"/>
      <sheetName val="Longamthicongso1(TH)"/>
      <sheetName val="Longanthicongso2(T112001)"/>
      <sheetName val="Longamthicongso2(THT11)"/>
      <sheetName val="Longamthicongso2(T8-T10)"/>
      <sheetName val="LongamthicongSo2(TH)"/>
      <sheetName val="Sheet3"/>
      <sheetName val="Giengchinhbangtai10-100(T112001"/>
      <sheetName val="THT112001"/>
      <sheetName val="ChitietGiengchinh...T102003"/>
      <sheetName val="Giengchinhbangtai-10-100(T10-GT"/>
      <sheetName val="GiengbangtaiT102003"/>
      <sheetName val="Giengbangtai6-2003"/>
      <sheetName val="Giengbangtai6T-2003TH"/>
      <sheetName val="Giengchinhbangtai12-2001"/>
      <sheetName val="Giengchinhbangtai12-2001TH"/>
      <sheetName val="GiengchinhbangtaiQuyI+II+III"/>
      <sheetName val="Sheet22"/>
      <sheetName val="Sheet21"/>
      <sheetName val="Sheet20"/>
      <sheetName val="Sheet19"/>
      <sheetName val="Sheet18"/>
      <sheetName val="Sheet17"/>
      <sheetName val="Sheet15"/>
      <sheetName val="Sheet14"/>
      <sheetName val="Sheet13"/>
      <sheetName val="Sheet12"/>
      <sheetName val="Sheet4"/>
      <sheetName val="Sheet6"/>
      <sheetName val="XL4Test5"/>
      <sheetName val="#REF"/>
      <sheetName val="Gia V1L"/>
      <sheetName val="Sheet1"/>
      <sheetName val="Sheet2"/>
      <sheetName val="Lo࡮gamthicongso2(THT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 val="Sgction"/>
    </sheetNames>
    <sheetDataSet>
      <sheetData sheetId="0" refreshError="1">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         "/>
    </sheetNames>
    <sheetDataSet>
      <sheetData sheetId="0"/>
      <sheetData sheetId="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inh"/>
      <sheetName val="Tong"/>
      <sheetName val="T-Tramcat"/>
      <sheetName val="TramCat"/>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kho"/>
      <sheetName val="phieuxuat"/>
      <sheetName val="phieunhap"/>
      <sheetName val="chitietkho"/>
      <sheetName val="mahang"/>
      <sheetName val="th1"/>
      <sheetName val="th2"/>
      <sheetName val="th3"/>
      <sheetName val="th4"/>
      <sheetName val="th5"/>
      <sheetName val="th7"/>
      <sheetName val="th6"/>
      <sheetName val="TH8"/>
      <sheetName val="th9"/>
      <sheetName val="TH10"/>
      <sheetName val="TH11"/>
      <sheetName val="TH12"/>
      <sheetName val="THchung"/>
      <sheetName val="KTR"/>
      <sheetName val="Sheet6"/>
      <sheetName val="Sheet4"/>
      <sheetName val="th8 (2)"/>
      <sheetName val="00000000"/>
      <sheetName val="00000001"/>
      <sheetName val="20000000"/>
      <sheetName val="10000000"/>
      <sheetName val="30000000"/>
      <sheetName val="XL4Poppy"/>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hinh"/>
      <sheetName val="Cung do"/>
      <sheetName val="Ak"/>
      <sheetName val="Chi tiet"/>
      <sheetName val="TH ngay(m3)"/>
      <sheetName val="TH thang(m3)"/>
      <sheetName val="THtan Thang"/>
      <sheetName val="THtan Ngay"/>
      <sheetName val="TKmN"/>
      <sheetName val="TKmTh"/>
      <sheetName val="BCSXT"/>
      <sheetName val="THSX"/>
      <sheetName val="NXT"/>
      <sheetName val="XXXXXXXX"/>
      <sheetName val="XL4Poppy"/>
    </sheetNames>
    <sheetDataSet>
      <sheetData sheetId="0"/>
      <sheetData sheetId="1"/>
      <sheetData sheetId="2"/>
      <sheetData sheetId="3">
        <row r="6">
          <cell r="O6" t="str">
            <v>M3</v>
          </cell>
        </row>
        <row r="7">
          <cell r="O7">
            <v>26</v>
          </cell>
        </row>
        <row r="8">
          <cell r="O8">
            <v>26</v>
          </cell>
        </row>
        <row r="9">
          <cell r="O9">
            <v>22.6</v>
          </cell>
        </row>
        <row r="10">
          <cell r="O10">
            <v>22.6</v>
          </cell>
        </row>
        <row r="11">
          <cell r="O11">
            <v>0</v>
          </cell>
        </row>
        <row r="12">
          <cell r="O12">
            <v>0</v>
          </cell>
        </row>
        <row r="13">
          <cell r="O13">
            <v>0</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1">
          <cell r="O81">
            <v>0</v>
          </cell>
        </row>
        <row r="82">
          <cell r="O82">
            <v>0</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18">
          <cell r="O118">
            <v>0</v>
          </cell>
        </row>
        <row r="119">
          <cell r="O119">
            <v>0</v>
          </cell>
        </row>
        <row r="120">
          <cell r="O120">
            <v>0</v>
          </cell>
        </row>
        <row r="121">
          <cell r="O121">
            <v>0</v>
          </cell>
        </row>
        <row r="122">
          <cell r="O122">
            <v>0</v>
          </cell>
        </row>
        <row r="123">
          <cell r="O123">
            <v>0</v>
          </cell>
        </row>
        <row r="124">
          <cell r="O124">
            <v>0</v>
          </cell>
        </row>
        <row r="125">
          <cell r="O125">
            <v>0</v>
          </cell>
        </row>
        <row r="126">
          <cell r="O126">
            <v>0</v>
          </cell>
        </row>
        <row r="127">
          <cell r="O127">
            <v>0</v>
          </cell>
        </row>
        <row r="128">
          <cell r="O128">
            <v>0</v>
          </cell>
        </row>
        <row r="129">
          <cell r="O129">
            <v>0</v>
          </cell>
        </row>
        <row r="130">
          <cell r="O130">
            <v>0</v>
          </cell>
        </row>
        <row r="131">
          <cell r="O131">
            <v>0</v>
          </cell>
        </row>
        <row r="132">
          <cell r="O132">
            <v>0</v>
          </cell>
        </row>
        <row r="133">
          <cell r="O133">
            <v>0</v>
          </cell>
        </row>
        <row r="134">
          <cell r="O134">
            <v>0</v>
          </cell>
        </row>
        <row r="135">
          <cell r="O135">
            <v>0</v>
          </cell>
        </row>
        <row r="136">
          <cell r="O136">
            <v>0</v>
          </cell>
        </row>
        <row r="137">
          <cell r="O137">
            <v>0</v>
          </cell>
        </row>
        <row r="138">
          <cell r="O138">
            <v>0</v>
          </cell>
        </row>
        <row r="139">
          <cell r="O139">
            <v>0</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48">
          <cell r="O148">
            <v>0</v>
          </cell>
        </row>
        <row r="149">
          <cell r="O149">
            <v>0</v>
          </cell>
        </row>
        <row r="150">
          <cell r="O150">
            <v>0</v>
          </cell>
        </row>
        <row r="151">
          <cell r="O151">
            <v>0</v>
          </cell>
        </row>
        <row r="152">
          <cell r="O152">
            <v>0</v>
          </cell>
        </row>
        <row r="153">
          <cell r="O153">
            <v>0</v>
          </cell>
        </row>
        <row r="154">
          <cell r="O154">
            <v>0</v>
          </cell>
        </row>
        <row r="155">
          <cell r="O155">
            <v>0</v>
          </cell>
        </row>
        <row r="156">
          <cell r="O156">
            <v>0</v>
          </cell>
        </row>
        <row r="157">
          <cell r="O157">
            <v>0</v>
          </cell>
        </row>
        <row r="158">
          <cell r="O158">
            <v>0</v>
          </cell>
        </row>
        <row r="159">
          <cell r="O159">
            <v>0</v>
          </cell>
        </row>
        <row r="160">
          <cell r="O160">
            <v>0</v>
          </cell>
        </row>
        <row r="161">
          <cell r="O161">
            <v>0</v>
          </cell>
        </row>
        <row r="162">
          <cell r="O162">
            <v>0</v>
          </cell>
        </row>
        <row r="163">
          <cell r="O163">
            <v>0</v>
          </cell>
        </row>
        <row r="164">
          <cell r="O164">
            <v>0</v>
          </cell>
        </row>
        <row r="165">
          <cell r="O165">
            <v>0</v>
          </cell>
        </row>
        <row r="166">
          <cell r="O166">
            <v>0</v>
          </cell>
        </row>
        <row r="167">
          <cell r="O167">
            <v>0</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0</v>
          </cell>
        </row>
        <row r="208">
          <cell r="O208">
            <v>0</v>
          </cell>
        </row>
        <row r="209">
          <cell r="O209">
            <v>0</v>
          </cell>
        </row>
        <row r="210">
          <cell r="O210">
            <v>0</v>
          </cell>
        </row>
        <row r="211">
          <cell r="O211">
            <v>0</v>
          </cell>
        </row>
        <row r="212">
          <cell r="O212">
            <v>0</v>
          </cell>
        </row>
        <row r="213">
          <cell r="O213">
            <v>0</v>
          </cell>
        </row>
        <row r="214">
          <cell r="O214">
            <v>0</v>
          </cell>
        </row>
        <row r="215">
          <cell r="O215">
            <v>0</v>
          </cell>
        </row>
        <row r="216">
          <cell r="O216">
            <v>0</v>
          </cell>
        </row>
        <row r="217">
          <cell r="O217">
            <v>0</v>
          </cell>
        </row>
        <row r="218">
          <cell r="O218">
            <v>0</v>
          </cell>
        </row>
        <row r="219">
          <cell r="O219">
            <v>0</v>
          </cell>
        </row>
        <row r="220">
          <cell r="O220">
            <v>0</v>
          </cell>
        </row>
        <row r="221">
          <cell r="O221">
            <v>0</v>
          </cell>
        </row>
        <row r="222">
          <cell r="O222">
            <v>0</v>
          </cell>
        </row>
        <row r="223">
          <cell r="O223">
            <v>0</v>
          </cell>
        </row>
        <row r="224">
          <cell r="O224">
            <v>0</v>
          </cell>
        </row>
        <row r="225">
          <cell r="O225">
            <v>0</v>
          </cell>
        </row>
        <row r="226">
          <cell r="O226">
            <v>0</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0</v>
          </cell>
        </row>
        <row r="242">
          <cell r="O242">
            <v>0</v>
          </cell>
        </row>
        <row r="243">
          <cell r="O243">
            <v>0</v>
          </cell>
        </row>
        <row r="244">
          <cell r="O244">
            <v>0</v>
          </cell>
        </row>
        <row r="245">
          <cell r="O245">
            <v>0</v>
          </cell>
        </row>
        <row r="246">
          <cell r="O246">
            <v>0</v>
          </cell>
        </row>
        <row r="247">
          <cell r="O247">
            <v>0</v>
          </cell>
        </row>
        <row r="248">
          <cell r="O248">
            <v>0</v>
          </cell>
        </row>
        <row r="249">
          <cell r="O249">
            <v>0</v>
          </cell>
        </row>
        <row r="250">
          <cell r="O250">
            <v>0</v>
          </cell>
        </row>
        <row r="251">
          <cell r="O251">
            <v>0</v>
          </cell>
        </row>
        <row r="252">
          <cell r="O252">
            <v>0</v>
          </cell>
        </row>
        <row r="253">
          <cell r="O253">
            <v>0</v>
          </cell>
        </row>
        <row r="254">
          <cell r="O254">
            <v>0</v>
          </cell>
        </row>
        <row r="255">
          <cell r="O255">
            <v>0</v>
          </cell>
        </row>
        <row r="256">
          <cell r="O256">
            <v>0</v>
          </cell>
        </row>
        <row r="257">
          <cell r="O257">
            <v>0</v>
          </cell>
        </row>
        <row r="258">
          <cell r="O258">
            <v>0</v>
          </cell>
        </row>
        <row r="259">
          <cell r="O259">
            <v>0</v>
          </cell>
        </row>
        <row r="260">
          <cell r="O260">
            <v>0</v>
          </cell>
        </row>
        <row r="261">
          <cell r="O261">
            <v>0</v>
          </cell>
        </row>
        <row r="262">
          <cell r="O262">
            <v>0</v>
          </cell>
        </row>
        <row r="263">
          <cell r="O263">
            <v>0</v>
          </cell>
        </row>
        <row r="264">
          <cell r="O264">
            <v>0</v>
          </cell>
        </row>
        <row r="265">
          <cell r="O265">
            <v>0</v>
          </cell>
        </row>
        <row r="266">
          <cell r="O266">
            <v>0</v>
          </cell>
        </row>
        <row r="267">
          <cell r="O267">
            <v>0</v>
          </cell>
        </row>
        <row r="268">
          <cell r="O268">
            <v>0</v>
          </cell>
        </row>
        <row r="269">
          <cell r="O269">
            <v>0</v>
          </cell>
        </row>
        <row r="270">
          <cell r="O270">
            <v>0</v>
          </cell>
        </row>
        <row r="271">
          <cell r="O271">
            <v>0</v>
          </cell>
        </row>
        <row r="272">
          <cell r="O272">
            <v>0</v>
          </cell>
        </row>
        <row r="273">
          <cell r="O273">
            <v>0</v>
          </cell>
        </row>
        <row r="274">
          <cell r="O274">
            <v>0</v>
          </cell>
        </row>
        <row r="275">
          <cell r="O275">
            <v>0</v>
          </cell>
        </row>
        <row r="276">
          <cell r="O276">
            <v>0</v>
          </cell>
        </row>
        <row r="277">
          <cell r="O277">
            <v>0</v>
          </cell>
        </row>
        <row r="278">
          <cell r="O278">
            <v>0</v>
          </cell>
        </row>
        <row r="279">
          <cell r="O279">
            <v>0</v>
          </cell>
        </row>
        <row r="280">
          <cell r="O280">
            <v>0</v>
          </cell>
        </row>
        <row r="281">
          <cell r="O281">
            <v>0</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0</v>
          </cell>
        </row>
        <row r="294">
          <cell r="O294">
            <v>0</v>
          </cell>
        </row>
        <row r="295">
          <cell r="O295">
            <v>0</v>
          </cell>
        </row>
        <row r="296">
          <cell r="O296">
            <v>0</v>
          </cell>
        </row>
        <row r="297">
          <cell r="O297">
            <v>0</v>
          </cell>
        </row>
        <row r="298">
          <cell r="O298">
            <v>0</v>
          </cell>
        </row>
        <row r="299">
          <cell r="O299">
            <v>0</v>
          </cell>
        </row>
        <row r="300">
          <cell r="O300">
            <v>0</v>
          </cell>
        </row>
        <row r="301">
          <cell r="O301">
            <v>0</v>
          </cell>
        </row>
        <row r="302">
          <cell r="O302">
            <v>0</v>
          </cell>
        </row>
        <row r="303">
          <cell r="O303">
            <v>0</v>
          </cell>
        </row>
        <row r="304">
          <cell r="O304">
            <v>0</v>
          </cell>
        </row>
        <row r="305">
          <cell r="O305">
            <v>0</v>
          </cell>
        </row>
        <row r="306">
          <cell r="O306">
            <v>0</v>
          </cell>
        </row>
        <row r="307">
          <cell r="O307">
            <v>0</v>
          </cell>
        </row>
        <row r="308">
          <cell r="O308">
            <v>0</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0</v>
          </cell>
        </row>
        <row r="331">
          <cell r="O331">
            <v>0</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row r="446">
          <cell r="O446">
            <v>0</v>
          </cell>
        </row>
        <row r="447">
          <cell r="O447">
            <v>0</v>
          </cell>
        </row>
        <row r="448">
          <cell r="O448">
            <v>0</v>
          </cell>
        </row>
        <row r="449">
          <cell r="O449">
            <v>0</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0</v>
          </cell>
        </row>
        <row r="469">
          <cell r="O469">
            <v>0</v>
          </cell>
        </row>
        <row r="470">
          <cell r="O470">
            <v>0</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0</v>
          </cell>
        </row>
        <row r="482">
          <cell r="O482">
            <v>0</v>
          </cell>
        </row>
        <row r="483">
          <cell r="O483">
            <v>0</v>
          </cell>
        </row>
        <row r="484">
          <cell r="O484">
            <v>0</v>
          </cell>
        </row>
        <row r="485">
          <cell r="O485">
            <v>0</v>
          </cell>
        </row>
        <row r="486">
          <cell r="O486">
            <v>0</v>
          </cell>
        </row>
        <row r="487">
          <cell r="O487">
            <v>0</v>
          </cell>
        </row>
        <row r="488">
          <cell r="O488">
            <v>0</v>
          </cell>
        </row>
        <row r="489">
          <cell r="O489">
            <v>0</v>
          </cell>
        </row>
        <row r="490">
          <cell r="O490">
            <v>0</v>
          </cell>
        </row>
        <row r="491">
          <cell r="O491">
            <v>0</v>
          </cell>
        </row>
        <row r="492">
          <cell r="O492">
            <v>0</v>
          </cell>
        </row>
        <row r="493">
          <cell r="O493">
            <v>0</v>
          </cell>
        </row>
        <row r="494">
          <cell r="O494">
            <v>0</v>
          </cell>
        </row>
        <row r="495">
          <cell r="O495">
            <v>0</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0</v>
          </cell>
        </row>
        <row r="508">
          <cell r="O508">
            <v>0</v>
          </cell>
        </row>
        <row r="509">
          <cell r="O509">
            <v>0</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0</v>
          </cell>
        </row>
        <row r="524">
          <cell r="O524">
            <v>0</v>
          </cell>
        </row>
        <row r="525">
          <cell r="O525">
            <v>0</v>
          </cell>
        </row>
        <row r="526">
          <cell r="O526">
            <v>0</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0</v>
          </cell>
        </row>
        <row r="576">
          <cell r="O576">
            <v>0</v>
          </cell>
        </row>
        <row r="577">
          <cell r="O577">
            <v>0</v>
          </cell>
        </row>
        <row r="578">
          <cell r="O578">
            <v>0</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0</v>
          </cell>
        </row>
        <row r="592">
          <cell r="O592">
            <v>0</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0</v>
          </cell>
        </row>
        <row r="617">
          <cell r="O617">
            <v>0</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0</v>
          </cell>
        </row>
        <row r="631">
          <cell r="O631">
            <v>0</v>
          </cell>
        </row>
        <row r="632">
          <cell r="O632">
            <v>0</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0</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0</v>
          </cell>
        </row>
        <row r="675">
          <cell r="O675">
            <v>0</v>
          </cell>
        </row>
        <row r="676">
          <cell r="O676">
            <v>0</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0</v>
          </cell>
        </row>
        <row r="707">
          <cell r="O707">
            <v>0</v>
          </cell>
        </row>
        <row r="708">
          <cell r="O708">
            <v>0</v>
          </cell>
        </row>
        <row r="709">
          <cell r="O709">
            <v>0</v>
          </cell>
        </row>
        <row r="710">
          <cell r="O710">
            <v>0</v>
          </cell>
        </row>
        <row r="711">
          <cell r="O711">
            <v>0</v>
          </cell>
        </row>
        <row r="712">
          <cell r="O712">
            <v>0</v>
          </cell>
        </row>
        <row r="713">
          <cell r="O713">
            <v>0</v>
          </cell>
        </row>
        <row r="714">
          <cell r="O714">
            <v>0</v>
          </cell>
        </row>
        <row r="715">
          <cell r="O715">
            <v>0</v>
          </cell>
        </row>
        <row r="716">
          <cell r="O716">
            <v>0</v>
          </cell>
        </row>
        <row r="717">
          <cell r="O717">
            <v>0</v>
          </cell>
        </row>
        <row r="718">
          <cell r="O718">
            <v>0</v>
          </cell>
        </row>
        <row r="719">
          <cell r="O719">
            <v>0</v>
          </cell>
        </row>
        <row r="720">
          <cell r="O720">
            <v>0</v>
          </cell>
        </row>
        <row r="721">
          <cell r="O721">
            <v>0</v>
          </cell>
        </row>
        <row r="722">
          <cell r="O722">
            <v>0</v>
          </cell>
        </row>
        <row r="723">
          <cell r="O723">
            <v>0</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0</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0</v>
          </cell>
        </row>
        <row r="752">
          <cell r="O752">
            <v>0</v>
          </cell>
        </row>
        <row r="753">
          <cell r="O753">
            <v>0</v>
          </cell>
        </row>
        <row r="754">
          <cell r="O754">
            <v>0</v>
          </cell>
        </row>
        <row r="755">
          <cell r="O755">
            <v>0</v>
          </cell>
        </row>
        <row r="756">
          <cell r="O756">
            <v>0</v>
          </cell>
        </row>
        <row r="757">
          <cell r="O757">
            <v>0</v>
          </cell>
        </row>
        <row r="758">
          <cell r="O758">
            <v>0</v>
          </cell>
        </row>
        <row r="759">
          <cell r="O759">
            <v>0</v>
          </cell>
        </row>
        <row r="760">
          <cell r="O760">
            <v>0</v>
          </cell>
        </row>
        <row r="761">
          <cell r="O761">
            <v>0</v>
          </cell>
        </row>
        <row r="762">
          <cell r="O762">
            <v>0</v>
          </cell>
        </row>
        <row r="763">
          <cell r="O763">
            <v>0</v>
          </cell>
        </row>
        <row r="764">
          <cell r="O764">
            <v>0</v>
          </cell>
        </row>
        <row r="765">
          <cell r="O765">
            <v>0</v>
          </cell>
        </row>
        <row r="766">
          <cell r="O766">
            <v>0</v>
          </cell>
        </row>
        <row r="767">
          <cell r="O767">
            <v>0</v>
          </cell>
        </row>
        <row r="768">
          <cell r="O768">
            <v>0</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0</v>
          </cell>
        </row>
        <row r="781">
          <cell r="O781">
            <v>0</v>
          </cell>
        </row>
        <row r="782">
          <cell r="O782">
            <v>0</v>
          </cell>
        </row>
        <row r="783">
          <cell r="O783">
            <v>0</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0</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0</v>
          </cell>
        </row>
        <row r="817">
          <cell r="O817">
            <v>0</v>
          </cell>
        </row>
        <row r="818">
          <cell r="O818">
            <v>0</v>
          </cell>
        </row>
        <row r="819">
          <cell r="O819">
            <v>0</v>
          </cell>
        </row>
        <row r="820">
          <cell r="O820">
            <v>0</v>
          </cell>
        </row>
        <row r="821">
          <cell r="O821">
            <v>0</v>
          </cell>
        </row>
        <row r="822">
          <cell r="O822">
            <v>0</v>
          </cell>
        </row>
        <row r="823">
          <cell r="O823">
            <v>0</v>
          </cell>
        </row>
        <row r="824">
          <cell r="O824">
            <v>0</v>
          </cell>
        </row>
        <row r="825">
          <cell r="O825">
            <v>0</v>
          </cell>
        </row>
        <row r="826">
          <cell r="O826">
            <v>0</v>
          </cell>
        </row>
        <row r="827">
          <cell r="O827">
            <v>0</v>
          </cell>
        </row>
        <row r="828">
          <cell r="O828">
            <v>0</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0</v>
          </cell>
        </row>
        <row r="849">
          <cell r="O849">
            <v>0</v>
          </cell>
        </row>
        <row r="850">
          <cell r="O850">
            <v>0</v>
          </cell>
        </row>
        <row r="851">
          <cell r="O851">
            <v>0</v>
          </cell>
        </row>
        <row r="852">
          <cell r="O852">
            <v>0</v>
          </cell>
        </row>
        <row r="853">
          <cell r="O853">
            <v>0</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0</v>
          </cell>
        </row>
        <row r="913">
          <cell r="O913">
            <v>0</v>
          </cell>
        </row>
        <row r="914">
          <cell r="O914">
            <v>0</v>
          </cell>
        </row>
        <row r="915">
          <cell r="O915">
            <v>0</v>
          </cell>
        </row>
        <row r="916">
          <cell r="O916">
            <v>0</v>
          </cell>
        </row>
        <row r="917">
          <cell r="O917">
            <v>0</v>
          </cell>
        </row>
        <row r="918">
          <cell r="O918">
            <v>0</v>
          </cell>
        </row>
        <row r="919">
          <cell r="O919">
            <v>0</v>
          </cell>
        </row>
        <row r="920">
          <cell r="O920">
            <v>0</v>
          </cell>
        </row>
        <row r="921">
          <cell r="O921">
            <v>0</v>
          </cell>
        </row>
        <row r="922">
          <cell r="O922">
            <v>0</v>
          </cell>
        </row>
        <row r="923">
          <cell r="O923">
            <v>0</v>
          </cell>
        </row>
        <row r="924">
          <cell r="O924">
            <v>0</v>
          </cell>
        </row>
        <row r="925">
          <cell r="O925">
            <v>0</v>
          </cell>
        </row>
        <row r="926">
          <cell r="O926">
            <v>0</v>
          </cell>
        </row>
        <row r="927">
          <cell r="O927">
            <v>0</v>
          </cell>
        </row>
        <row r="928">
          <cell r="O928">
            <v>0</v>
          </cell>
        </row>
        <row r="929">
          <cell r="O929">
            <v>0</v>
          </cell>
        </row>
        <row r="930">
          <cell r="O930">
            <v>0</v>
          </cell>
        </row>
        <row r="931">
          <cell r="O931">
            <v>0</v>
          </cell>
        </row>
        <row r="932">
          <cell r="O932">
            <v>0</v>
          </cell>
        </row>
        <row r="933">
          <cell r="O933">
            <v>0</v>
          </cell>
        </row>
        <row r="934">
          <cell r="O934">
            <v>0</v>
          </cell>
        </row>
        <row r="935">
          <cell r="O935">
            <v>0</v>
          </cell>
        </row>
        <row r="936">
          <cell r="O936">
            <v>0</v>
          </cell>
        </row>
        <row r="937">
          <cell r="O937">
            <v>0</v>
          </cell>
        </row>
        <row r="938">
          <cell r="O938">
            <v>0</v>
          </cell>
        </row>
        <row r="939">
          <cell r="O939">
            <v>0</v>
          </cell>
        </row>
        <row r="940">
          <cell r="O940">
            <v>0</v>
          </cell>
        </row>
        <row r="941">
          <cell r="O941">
            <v>0</v>
          </cell>
        </row>
        <row r="942">
          <cell r="O942">
            <v>0</v>
          </cell>
        </row>
        <row r="943">
          <cell r="O943">
            <v>0</v>
          </cell>
        </row>
        <row r="944">
          <cell r="O944">
            <v>0</v>
          </cell>
        </row>
        <row r="945">
          <cell r="O945">
            <v>0</v>
          </cell>
        </row>
        <row r="946">
          <cell r="O946">
            <v>0</v>
          </cell>
        </row>
        <row r="947">
          <cell r="O947">
            <v>0</v>
          </cell>
        </row>
        <row r="948">
          <cell r="O948">
            <v>0</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0</v>
          </cell>
        </row>
        <row r="1031">
          <cell r="O1031">
            <v>0</v>
          </cell>
        </row>
        <row r="1032">
          <cell r="O1032">
            <v>0</v>
          </cell>
        </row>
        <row r="1033">
          <cell r="O1033">
            <v>0</v>
          </cell>
        </row>
        <row r="1034">
          <cell r="O1034">
            <v>0</v>
          </cell>
        </row>
        <row r="1035">
          <cell r="O1035">
            <v>0</v>
          </cell>
        </row>
        <row r="1036">
          <cell r="O1036">
            <v>0</v>
          </cell>
        </row>
        <row r="1037">
          <cell r="O1037">
            <v>0</v>
          </cell>
        </row>
        <row r="1038">
          <cell r="O1038">
            <v>0</v>
          </cell>
        </row>
        <row r="1039">
          <cell r="O1039">
            <v>0</v>
          </cell>
        </row>
        <row r="1040">
          <cell r="O1040">
            <v>0</v>
          </cell>
        </row>
        <row r="1041">
          <cell r="O1041">
            <v>0</v>
          </cell>
        </row>
        <row r="1042">
          <cell r="O1042">
            <v>0</v>
          </cell>
        </row>
        <row r="1043">
          <cell r="O1043">
            <v>0</v>
          </cell>
        </row>
        <row r="1044">
          <cell r="O1044">
            <v>0</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row r="1061">
          <cell r="O1061">
            <v>0</v>
          </cell>
        </row>
        <row r="1062">
          <cell r="O1062">
            <v>0</v>
          </cell>
        </row>
        <row r="1063">
          <cell r="O1063">
            <v>0</v>
          </cell>
        </row>
        <row r="1064">
          <cell r="O1064">
            <v>0</v>
          </cell>
        </row>
        <row r="1065">
          <cell r="O1065">
            <v>0</v>
          </cell>
        </row>
        <row r="1066">
          <cell r="O1066">
            <v>0</v>
          </cell>
        </row>
        <row r="1067">
          <cell r="O1067">
            <v>0</v>
          </cell>
        </row>
        <row r="1068">
          <cell r="O1068">
            <v>0</v>
          </cell>
        </row>
        <row r="1069">
          <cell r="O1069">
            <v>0</v>
          </cell>
        </row>
        <row r="1070">
          <cell r="O1070">
            <v>0</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0</v>
          </cell>
        </row>
        <row r="1080">
          <cell r="O1080">
            <v>0</v>
          </cell>
        </row>
        <row r="1081">
          <cell r="O1081">
            <v>0</v>
          </cell>
        </row>
        <row r="1082">
          <cell r="O1082">
            <v>0</v>
          </cell>
        </row>
        <row r="1083">
          <cell r="O1083">
            <v>0</v>
          </cell>
        </row>
        <row r="1084">
          <cell r="O1084">
            <v>0</v>
          </cell>
        </row>
        <row r="1085">
          <cell r="O1085">
            <v>0</v>
          </cell>
        </row>
        <row r="1086">
          <cell r="O1086">
            <v>0</v>
          </cell>
        </row>
        <row r="1087">
          <cell r="O1087">
            <v>0</v>
          </cell>
        </row>
        <row r="1088">
          <cell r="O1088">
            <v>0</v>
          </cell>
        </row>
        <row r="1089">
          <cell r="O1089">
            <v>0</v>
          </cell>
        </row>
        <row r="1090">
          <cell r="O1090">
            <v>0</v>
          </cell>
        </row>
        <row r="1091">
          <cell r="O1091">
            <v>0</v>
          </cell>
        </row>
        <row r="1092">
          <cell r="O1092">
            <v>0</v>
          </cell>
        </row>
        <row r="1093">
          <cell r="O1093">
            <v>0</v>
          </cell>
        </row>
        <row r="1094">
          <cell r="O1094">
            <v>0</v>
          </cell>
        </row>
        <row r="1095">
          <cell r="O1095">
            <v>0</v>
          </cell>
        </row>
        <row r="1096">
          <cell r="O1096">
            <v>0</v>
          </cell>
        </row>
        <row r="1097">
          <cell r="O1097">
            <v>0</v>
          </cell>
        </row>
        <row r="1098">
          <cell r="O1098">
            <v>0</v>
          </cell>
        </row>
        <row r="1099">
          <cell r="O1099">
            <v>0</v>
          </cell>
        </row>
        <row r="1100">
          <cell r="O1100">
            <v>0</v>
          </cell>
        </row>
        <row r="1101">
          <cell r="O1101">
            <v>0</v>
          </cell>
        </row>
        <row r="1102">
          <cell r="O1102">
            <v>0</v>
          </cell>
        </row>
        <row r="1103">
          <cell r="O1103">
            <v>0</v>
          </cell>
        </row>
        <row r="1104">
          <cell r="O1104">
            <v>0</v>
          </cell>
        </row>
        <row r="1105">
          <cell r="O1105">
            <v>0</v>
          </cell>
        </row>
        <row r="1106">
          <cell r="O1106">
            <v>0</v>
          </cell>
        </row>
        <row r="1107">
          <cell r="O1107">
            <v>0</v>
          </cell>
        </row>
        <row r="1108">
          <cell r="O1108">
            <v>0</v>
          </cell>
        </row>
        <row r="1109">
          <cell r="O1109">
            <v>0</v>
          </cell>
        </row>
        <row r="1110">
          <cell r="O1110">
            <v>0</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0</v>
          </cell>
        </row>
        <row r="1121">
          <cell r="O1121">
            <v>0</v>
          </cell>
        </row>
        <row r="1122">
          <cell r="O1122">
            <v>0</v>
          </cell>
        </row>
        <row r="1123">
          <cell r="O1123">
            <v>0</v>
          </cell>
        </row>
        <row r="1124">
          <cell r="O1124">
            <v>0</v>
          </cell>
        </row>
        <row r="1125">
          <cell r="O1125">
            <v>0</v>
          </cell>
        </row>
        <row r="1126">
          <cell r="O1126">
            <v>0</v>
          </cell>
        </row>
        <row r="1127">
          <cell r="O1127">
            <v>0</v>
          </cell>
        </row>
        <row r="1128">
          <cell r="O1128">
            <v>0</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0</v>
          </cell>
        </row>
        <row r="1138">
          <cell r="O1138">
            <v>0</v>
          </cell>
        </row>
        <row r="1139">
          <cell r="O1139">
            <v>0</v>
          </cell>
        </row>
        <row r="1140">
          <cell r="O1140">
            <v>0</v>
          </cell>
        </row>
        <row r="1141">
          <cell r="O1141">
            <v>0</v>
          </cell>
        </row>
        <row r="1142">
          <cell r="O1142">
            <v>0</v>
          </cell>
        </row>
        <row r="1143">
          <cell r="O1143">
            <v>0</v>
          </cell>
        </row>
        <row r="1144">
          <cell r="O1144">
            <v>0</v>
          </cell>
        </row>
        <row r="1145">
          <cell r="O1145">
            <v>0</v>
          </cell>
        </row>
        <row r="1146">
          <cell r="O1146">
            <v>0</v>
          </cell>
        </row>
        <row r="1147">
          <cell r="O1147">
            <v>0</v>
          </cell>
        </row>
        <row r="1148">
          <cell r="O1148">
            <v>0</v>
          </cell>
        </row>
        <row r="1149">
          <cell r="O1149">
            <v>0</v>
          </cell>
        </row>
        <row r="1150">
          <cell r="O1150">
            <v>0</v>
          </cell>
        </row>
        <row r="1151">
          <cell r="O1151">
            <v>0</v>
          </cell>
        </row>
        <row r="1152">
          <cell r="O1152">
            <v>0</v>
          </cell>
        </row>
        <row r="1153">
          <cell r="O1153">
            <v>0</v>
          </cell>
        </row>
        <row r="1154">
          <cell r="O1154">
            <v>0</v>
          </cell>
        </row>
        <row r="1155">
          <cell r="O1155">
            <v>0</v>
          </cell>
        </row>
        <row r="1156">
          <cell r="O1156">
            <v>0</v>
          </cell>
        </row>
        <row r="1157">
          <cell r="O1157">
            <v>0</v>
          </cell>
        </row>
        <row r="1158">
          <cell r="O1158">
            <v>0</v>
          </cell>
        </row>
        <row r="1159">
          <cell r="O1159">
            <v>0</v>
          </cell>
        </row>
        <row r="1160">
          <cell r="O1160">
            <v>0</v>
          </cell>
        </row>
        <row r="1161">
          <cell r="O1161">
            <v>0</v>
          </cell>
        </row>
        <row r="1162">
          <cell r="O1162">
            <v>0</v>
          </cell>
        </row>
        <row r="1163">
          <cell r="O1163">
            <v>0</v>
          </cell>
        </row>
        <row r="1164">
          <cell r="O1164">
            <v>0</v>
          </cell>
        </row>
        <row r="1165">
          <cell r="O1165">
            <v>0</v>
          </cell>
        </row>
        <row r="1166">
          <cell r="O1166">
            <v>0</v>
          </cell>
        </row>
        <row r="1167">
          <cell r="O1167">
            <v>0</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0</v>
          </cell>
        </row>
        <row r="1177">
          <cell r="O1177">
            <v>0</v>
          </cell>
        </row>
        <row r="1178">
          <cell r="O1178">
            <v>0</v>
          </cell>
        </row>
        <row r="1179">
          <cell r="O1179">
            <v>0</v>
          </cell>
        </row>
        <row r="1180">
          <cell r="O1180">
            <v>0</v>
          </cell>
        </row>
        <row r="1181">
          <cell r="O1181">
            <v>0</v>
          </cell>
        </row>
        <row r="1182">
          <cell r="O1182">
            <v>0</v>
          </cell>
        </row>
        <row r="1183">
          <cell r="O1183">
            <v>0</v>
          </cell>
        </row>
        <row r="1184">
          <cell r="O1184">
            <v>0</v>
          </cell>
        </row>
        <row r="1185">
          <cell r="O1185">
            <v>0</v>
          </cell>
        </row>
        <row r="1186">
          <cell r="O1186">
            <v>0</v>
          </cell>
        </row>
        <row r="1187">
          <cell r="O1187">
            <v>0</v>
          </cell>
        </row>
        <row r="1188">
          <cell r="O1188">
            <v>0</v>
          </cell>
        </row>
        <row r="1189">
          <cell r="O1189">
            <v>0</v>
          </cell>
        </row>
        <row r="1190">
          <cell r="O1190">
            <v>0</v>
          </cell>
        </row>
        <row r="1191">
          <cell r="O1191">
            <v>0</v>
          </cell>
        </row>
        <row r="1192">
          <cell r="O1192">
            <v>0</v>
          </cell>
        </row>
        <row r="1193">
          <cell r="O1193">
            <v>0</v>
          </cell>
        </row>
        <row r="1194">
          <cell r="O1194">
            <v>0</v>
          </cell>
        </row>
        <row r="1195">
          <cell r="O1195">
            <v>0</v>
          </cell>
        </row>
        <row r="1196">
          <cell r="O1196">
            <v>0</v>
          </cell>
        </row>
        <row r="1197">
          <cell r="O1197">
            <v>0</v>
          </cell>
        </row>
        <row r="1198">
          <cell r="O1198">
            <v>0</v>
          </cell>
        </row>
        <row r="1199">
          <cell r="O1199">
            <v>0</v>
          </cell>
        </row>
        <row r="1200">
          <cell r="O1200">
            <v>0</v>
          </cell>
        </row>
        <row r="1201">
          <cell r="O1201">
            <v>0</v>
          </cell>
        </row>
        <row r="1202">
          <cell r="O1202">
            <v>0</v>
          </cell>
        </row>
        <row r="1203">
          <cell r="O1203">
            <v>0</v>
          </cell>
        </row>
        <row r="1204">
          <cell r="O1204">
            <v>0</v>
          </cell>
        </row>
        <row r="1205">
          <cell r="O1205">
            <v>0</v>
          </cell>
        </row>
        <row r="1206">
          <cell r="O1206">
            <v>0</v>
          </cell>
        </row>
        <row r="1207">
          <cell r="O1207">
            <v>0</v>
          </cell>
        </row>
        <row r="1208">
          <cell r="O1208">
            <v>0</v>
          </cell>
        </row>
        <row r="1209">
          <cell r="O1209">
            <v>0</v>
          </cell>
        </row>
        <row r="1210">
          <cell r="O1210">
            <v>0</v>
          </cell>
        </row>
        <row r="1211">
          <cell r="O1211">
            <v>0</v>
          </cell>
        </row>
        <row r="1212">
          <cell r="O1212">
            <v>0</v>
          </cell>
        </row>
        <row r="1213">
          <cell r="O1213">
            <v>0</v>
          </cell>
        </row>
        <row r="1214">
          <cell r="O1214">
            <v>0</v>
          </cell>
        </row>
        <row r="1215">
          <cell r="O1215">
            <v>0</v>
          </cell>
        </row>
        <row r="1216">
          <cell r="O1216">
            <v>0</v>
          </cell>
        </row>
        <row r="1217">
          <cell r="O1217">
            <v>0</v>
          </cell>
        </row>
        <row r="1218">
          <cell r="O1218">
            <v>0</v>
          </cell>
        </row>
        <row r="1219">
          <cell r="O1219">
            <v>0</v>
          </cell>
        </row>
        <row r="1220">
          <cell r="O1220">
            <v>0</v>
          </cell>
        </row>
        <row r="1221">
          <cell r="O1221">
            <v>0</v>
          </cell>
        </row>
        <row r="1222">
          <cell r="O1222">
            <v>0</v>
          </cell>
        </row>
        <row r="1223">
          <cell r="O1223">
            <v>0</v>
          </cell>
        </row>
        <row r="1224">
          <cell r="O1224">
            <v>0</v>
          </cell>
        </row>
        <row r="1225">
          <cell r="O1225">
            <v>0</v>
          </cell>
        </row>
        <row r="1226">
          <cell r="O1226">
            <v>0</v>
          </cell>
        </row>
        <row r="1227">
          <cell r="O1227">
            <v>0</v>
          </cell>
        </row>
        <row r="1228">
          <cell r="O1228">
            <v>0</v>
          </cell>
        </row>
        <row r="1229">
          <cell r="O1229">
            <v>0</v>
          </cell>
        </row>
        <row r="1230">
          <cell r="O1230">
            <v>0</v>
          </cell>
        </row>
        <row r="1231">
          <cell r="O1231">
            <v>0</v>
          </cell>
        </row>
        <row r="1232">
          <cell r="O1232">
            <v>0</v>
          </cell>
        </row>
        <row r="1233">
          <cell r="O1233">
            <v>0</v>
          </cell>
        </row>
        <row r="1234">
          <cell r="O1234">
            <v>0</v>
          </cell>
        </row>
        <row r="1235">
          <cell r="O1235">
            <v>0</v>
          </cell>
        </row>
        <row r="1236">
          <cell r="O1236">
            <v>0</v>
          </cell>
        </row>
        <row r="1237">
          <cell r="O1237">
            <v>0</v>
          </cell>
        </row>
        <row r="1238">
          <cell r="O1238">
            <v>0</v>
          </cell>
        </row>
        <row r="1239">
          <cell r="O1239">
            <v>0</v>
          </cell>
        </row>
        <row r="1240">
          <cell r="O1240">
            <v>0</v>
          </cell>
        </row>
        <row r="1241">
          <cell r="O1241">
            <v>0</v>
          </cell>
        </row>
        <row r="1242">
          <cell r="O1242">
            <v>0</v>
          </cell>
        </row>
        <row r="1243">
          <cell r="O1243">
            <v>0</v>
          </cell>
        </row>
        <row r="1244">
          <cell r="O1244">
            <v>0</v>
          </cell>
        </row>
        <row r="1245">
          <cell r="O1245">
            <v>0</v>
          </cell>
        </row>
        <row r="1246">
          <cell r="O1246">
            <v>0</v>
          </cell>
        </row>
        <row r="1247">
          <cell r="O1247">
            <v>0</v>
          </cell>
        </row>
        <row r="1248">
          <cell r="O1248">
            <v>0</v>
          </cell>
        </row>
        <row r="1249">
          <cell r="O1249">
            <v>0</v>
          </cell>
        </row>
        <row r="1250">
          <cell r="O1250">
            <v>0</v>
          </cell>
        </row>
        <row r="1251">
          <cell r="O1251">
            <v>0</v>
          </cell>
        </row>
        <row r="1252">
          <cell r="O1252">
            <v>0</v>
          </cell>
        </row>
        <row r="1253">
          <cell r="O1253">
            <v>0</v>
          </cell>
        </row>
        <row r="1254">
          <cell r="O1254">
            <v>0</v>
          </cell>
        </row>
        <row r="1255">
          <cell r="O1255">
            <v>0</v>
          </cell>
        </row>
        <row r="1256">
          <cell r="O1256">
            <v>0</v>
          </cell>
        </row>
        <row r="1257">
          <cell r="O1257">
            <v>0</v>
          </cell>
        </row>
        <row r="1258">
          <cell r="O1258">
            <v>0</v>
          </cell>
        </row>
        <row r="1259">
          <cell r="O1259">
            <v>0</v>
          </cell>
        </row>
        <row r="1260">
          <cell r="O1260">
            <v>0</v>
          </cell>
        </row>
        <row r="1261">
          <cell r="O1261">
            <v>0</v>
          </cell>
        </row>
        <row r="1262">
          <cell r="O1262">
            <v>0</v>
          </cell>
        </row>
        <row r="1263">
          <cell r="O1263">
            <v>0</v>
          </cell>
        </row>
        <row r="1264">
          <cell r="O1264">
            <v>0</v>
          </cell>
        </row>
        <row r="1265">
          <cell r="O1265">
            <v>0</v>
          </cell>
        </row>
        <row r="1266">
          <cell r="O1266">
            <v>0</v>
          </cell>
        </row>
        <row r="1267">
          <cell r="O1267">
            <v>0</v>
          </cell>
        </row>
        <row r="1268">
          <cell r="O1268">
            <v>0</v>
          </cell>
        </row>
        <row r="1269">
          <cell r="O1269">
            <v>0</v>
          </cell>
        </row>
        <row r="1270">
          <cell r="O1270">
            <v>0</v>
          </cell>
        </row>
        <row r="1271">
          <cell r="O1271">
            <v>0</v>
          </cell>
        </row>
        <row r="1272">
          <cell r="O1272">
            <v>0</v>
          </cell>
        </row>
        <row r="1273">
          <cell r="O1273">
            <v>0</v>
          </cell>
        </row>
        <row r="1274">
          <cell r="O1274">
            <v>0</v>
          </cell>
        </row>
        <row r="1275">
          <cell r="O1275">
            <v>0</v>
          </cell>
        </row>
        <row r="1276">
          <cell r="O1276">
            <v>0</v>
          </cell>
        </row>
        <row r="1277">
          <cell r="O1277">
            <v>0</v>
          </cell>
        </row>
        <row r="1278">
          <cell r="O1278">
            <v>0</v>
          </cell>
        </row>
        <row r="1279">
          <cell r="O1279">
            <v>0</v>
          </cell>
        </row>
        <row r="1280">
          <cell r="O1280">
            <v>0</v>
          </cell>
        </row>
        <row r="1281">
          <cell r="O1281">
            <v>0</v>
          </cell>
        </row>
        <row r="1282">
          <cell r="O1282">
            <v>0</v>
          </cell>
        </row>
        <row r="1283">
          <cell r="O1283">
            <v>0</v>
          </cell>
        </row>
        <row r="1284">
          <cell r="O1284">
            <v>0</v>
          </cell>
        </row>
        <row r="1285">
          <cell r="O1285">
            <v>0</v>
          </cell>
        </row>
        <row r="1286">
          <cell r="O1286">
            <v>0</v>
          </cell>
        </row>
        <row r="1287">
          <cell r="O1287">
            <v>0</v>
          </cell>
        </row>
        <row r="1288">
          <cell r="O1288">
            <v>0</v>
          </cell>
        </row>
        <row r="1289">
          <cell r="O1289">
            <v>0</v>
          </cell>
        </row>
        <row r="1290">
          <cell r="O1290">
            <v>0</v>
          </cell>
        </row>
        <row r="1291">
          <cell r="O1291">
            <v>0</v>
          </cell>
        </row>
        <row r="1292">
          <cell r="O1292">
            <v>0</v>
          </cell>
        </row>
        <row r="1293">
          <cell r="O1293">
            <v>0</v>
          </cell>
        </row>
        <row r="1294">
          <cell r="O1294">
            <v>0</v>
          </cell>
        </row>
        <row r="1295">
          <cell r="O1295">
            <v>0</v>
          </cell>
        </row>
        <row r="1296">
          <cell r="O1296">
            <v>0</v>
          </cell>
        </row>
        <row r="1297">
          <cell r="O1297">
            <v>0</v>
          </cell>
        </row>
        <row r="1298">
          <cell r="O1298">
            <v>0</v>
          </cell>
        </row>
        <row r="1299">
          <cell r="O1299">
            <v>0</v>
          </cell>
        </row>
        <row r="1300">
          <cell r="O1300">
            <v>0</v>
          </cell>
        </row>
        <row r="1301">
          <cell r="O1301">
            <v>0</v>
          </cell>
        </row>
        <row r="1302">
          <cell r="O1302">
            <v>0</v>
          </cell>
        </row>
        <row r="1303">
          <cell r="O1303">
            <v>0</v>
          </cell>
        </row>
        <row r="1304">
          <cell r="O1304">
            <v>0</v>
          </cell>
        </row>
        <row r="1305">
          <cell r="O1305">
            <v>0</v>
          </cell>
        </row>
        <row r="1306">
          <cell r="O1306">
            <v>0</v>
          </cell>
        </row>
        <row r="1307">
          <cell r="O1307">
            <v>0</v>
          </cell>
        </row>
        <row r="1308">
          <cell r="O1308">
            <v>0</v>
          </cell>
        </row>
        <row r="1309">
          <cell r="O1309">
            <v>0</v>
          </cell>
        </row>
        <row r="1310">
          <cell r="O1310">
            <v>0</v>
          </cell>
        </row>
        <row r="1311">
          <cell r="O1311">
            <v>0</v>
          </cell>
        </row>
        <row r="1312">
          <cell r="O1312">
            <v>0</v>
          </cell>
        </row>
        <row r="1313">
          <cell r="O1313">
            <v>0</v>
          </cell>
        </row>
        <row r="1314">
          <cell r="O1314">
            <v>0</v>
          </cell>
        </row>
        <row r="1315">
          <cell r="O1315">
            <v>0</v>
          </cell>
        </row>
        <row r="1316">
          <cell r="O1316">
            <v>0</v>
          </cell>
        </row>
        <row r="1317">
          <cell r="O1317">
            <v>0</v>
          </cell>
        </row>
        <row r="1318">
          <cell r="O1318">
            <v>0</v>
          </cell>
        </row>
        <row r="1319">
          <cell r="O1319">
            <v>0</v>
          </cell>
        </row>
        <row r="1320">
          <cell r="O1320">
            <v>0</v>
          </cell>
        </row>
        <row r="1321">
          <cell r="O1321">
            <v>0</v>
          </cell>
        </row>
        <row r="1322">
          <cell r="O1322">
            <v>0</v>
          </cell>
        </row>
        <row r="1323">
          <cell r="O1323">
            <v>0</v>
          </cell>
        </row>
        <row r="1324">
          <cell r="O1324">
            <v>0</v>
          </cell>
        </row>
        <row r="1325">
          <cell r="O1325">
            <v>0</v>
          </cell>
        </row>
        <row r="1326">
          <cell r="O1326">
            <v>0</v>
          </cell>
        </row>
        <row r="1327">
          <cell r="O1327">
            <v>0</v>
          </cell>
        </row>
        <row r="1328">
          <cell r="O1328">
            <v>0</v>
          </cell>
        </row>
        <row r="1329">
          <cell r="O1329">
            <v>0</v>
          </cell>
        </row>
        <row r="1330">
          <cell r="O1330">
            <v>0</v>
          </cell>
        </row>
        <row r="1331">
          <cell r="O1331">
            <v>0</v>
          </cell>
        </row>
        <row r="1332">
          <cell r="O1332">
            <v>0</v>
          </cell>
        </row>
        <row r="1333">
          <cell r="O1333">
            <v>0</v>
          </cell>
        </row>
        <row r="1334">
          <cell r="O1334">
            <v>0</v>
          </cell>
        </row>
        <row r="1335">
          <cell r="O1335">
            <v>0</v>
          </cell>
        </row>
        <row r="1336">
          <cell r="O1336">
            <v>0</v>
          </cell>
        </row>
        <row r="1337">
          <cell r="O1337">
            <v>0</v>
          </cell>
        </row>
        <row r="1338">
          <cell r="O1338">
            <v>0</v>
          </cell>
        </row>
        <row r="1339">
          <cell r="O1339">
            <v>0</v>
          </cell>
        </row>
        <row r="1340">
          <cell r="O1340">
            <v>0</v>
          </cell>
        </row>
        <row r="1341">
          <cell r="O1341">
            <v>0</v>
          </cell>
        </row>
        <row r="1342">
          <cell r="O1342">
            <v>0</v>
          </cell>
        </row>
        <row r="1343">
          <cell r="O1343">
            <v>0</v>
          </cell>
        </row>
        <row r="1344">
          <cell r="O1344">
            <v>0</v>
          </cell>
        </row>
        <row r="1345">
          <cell r="O1345">
            <v>0</v>
          </cell>
        </row>
        <row r="1346">
          <cell r="O1346">
            <v>0</v>
          </cell>
        </row>
        <row r="1347">
          <cell r="O1347">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efreshError="1">
        <row r="4">
          <cell r="C4" t="e">
            <v>#N/A</v>
          </cell>
        </row>
        <row r="15">
          <cell r="A15" t="b">
            <v>1</v>
          </cell>
        </row>
        <row r="26">
          <cell r="A26" t="b">
            <v>1</v>
          </cell>
        </row>
        <row r="27">
          <cell r="C27" t="e">
            <v>#N/A</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Test5"/>
    </sheetNames>
    <sheetDataSet>
      <sheetData sheetId="0"/>
      <sheetData sheetId="1"/>
      <sheetData sheetId="2">
        <row r="5">
          <cell r="G5" t="str">
            <v>THÖÏC TEÁ</v>
          </cell>
        </row>
        <row r="7">
          <cell r="A7" t="str">
            <v>A0068</v>
          </cell>
        </row>
        <row r="8">
          <cell r="A8" t="str">
            <v>A0785</v>
          </cell>
        </row>
        <row r="9">
          <cell r="A9" t="str">
            <v>A0587</v>
          </cell>
        </row>
      </sheetData>
      <sheetData sheetId="3"/>
      <sheetData sheetId="4"/>
      <sheetData sheetId="5"/>
      <sheetData sheetId="6"/>
      <sheetData sheetId="7">
        <row r="2">
          <cell r="H2" t="b">
            <v>0</v>
          </cell>
        </row>
      </sheetData>
      <sheetData sheetId="8"/>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nha tam"/>
      <sheetName val="cap nuoc DB"/>
      <sheetName val="voi ve"/>
      <sheetName val="Sheet3"/>
      <sheetName val="XXXXXXXX"/>
      <sheetName val="XXXXXXX0"/>
      <sheetName val="XL4Test5"/>
    </sheetNames>
    <sheetDataSet>
      <sheetData sheetId="0"/>
      <sheetData sheetId="1"/>
      <sheetData sheetId="2"/>
      <sheetData sheetId="3"/>
      <sheetData sheetId="4"/>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Tiepdia"/>
      <sheetName val="chitimc"/>
      <sheetName val="DTXL"/>
      <sheetName val="Dulieu"/>
      <sheetName val="gVL"/>
      <sheetName val="XL4Poppy"/>
      <sheetName val="lam-moi"/>
      <sheetName val="Sheet3"/>
      <sheetName val="DATA"/>
      <sheetName val="ma-pt"/>
      <sheetName val="chitiet"/>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t="str">
            <v/>
          </cell>
          <cell r="F12" t="str">
            <v/>
          </cell>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chiet tinh"/>
      <sheetName val="Sheet2"/>
      <sheetName val="XL4Test5"/>
      <sheetName val="XL4Poppy"/>
      <sheetName val="Sheet1"/>
      <sheetName val="Sheet3"/>
    </sheetNames>
    <sheetDataSet>
      <sheetData sheetId="0" refreshError="1"/>
      <sheetData sheetId="1" refreshError="1"/>
      <sheetData sheetId="2" refreshError="1">
        <row r="6">
          <cell r="C6">
            <v>3563</v>
          </cell>
        </row>
        <row r="9">
          <cell r="C9">
            <v>77338</v>
          </cell>
        </row>
        <row r="10">
          <cell r="C10">
            <v>5000</v>
          </cell>
        </row>
        <row r="12">
          <cell r="C12">
            <v>45000</v>
          </cell>
        </row>
        <row r="13">
          <cell r="C13">
            <v>20000</v>
          </cell>
        </row>
        <row r="14">
          <cell r="C14">
            <v>8000</v>
          </cell>
        </row>
        <row r="15">
          <cell r="C15">
            <v>5500</v>
          </cell>
        </row>
        <row r="16">
          <cell r="C16">
            <v>25455</v>
          </cell>
        </row>
      </sheetData>
      <sheetData sheetId="3" refreshError="1"/>
      <sheetData sheetId="4" refreshError="1"/>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B_VL"/>
    </sheetNames>
    <sheetDataSet>
      <sheetData sheetId="0" refreshError="1"/>
      <sheetData sheetId="1"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MT-5</v>
          </cell>
          <cell r="K3">
            <v>729684.07980499999</v>
          </cell>
          <cell r="L3">
            <v>578997.07645299996</v>
          </cell>
          <cell r="M3">
            <v>298.52653499999997</v>
          </cell>
        </row>
        <row r="4">
          <cell r="D4" t="str">
            <v>M50</v>
          </cell>
          <cell r="E4" t="str">
            <v>m3</v>
          </cell>
          <cell r="F4">
            <v>0.28000000000000003</v>
          </cell>
          <cell r="G4">
            <v>1</v>
          </cell>
          <cell r="H4">
            <v>193683</v>
          </cell>
          <cell r="I4">
            <v>24788</v>
          </cell>
          <cell r="K4">
            <v>54231.240000000005</v>
          </cell>
          <cell r="L4">
            <v>6940.64</v>
          </cell>
          <cell r="M4">
            <v>0</v>
          </cell>
        </row>
        <row r="5">
          <cell r="D5" t="str">
            <v>M150</v>
          </cell>
          <cell r="E5" t="str">
            <v>m3</v>
          </cell>
          <cell r="F5">
            <v>1.82</v>
          </cell>
          <cell r="G5">
            <v>1</v>
          </cell>
          <cell r="H5">
            <v>320545</v>
          </cell>
          <cell r="I5">
            <v>51578</v>
          </cell>
          <cell r="K5">
            <v>583391.9</v>
          </cell>
          <cell r="L5">
            <v>93871.96</v>
          </cell>
          <cell r="M5">
            <v>0</v>
          </cell>
        </row>
        <row r="6">
          <cell r="D6" t="str">
            <v>M200</v>
          </cell>
          <cell r="E6" t="str">
            <v>m3</v>
          </cell>
          <cell r="F6">
            <v>0.08</v>
          </cell>
          <cell r="G6">
            <v>1</v>
          </cell>
          <cell r="H6">
            <v>342039</v>
          </cell>
          <cell r="I6">
            <v>51578</v>
          </cell>
          <cell r="K6">
            <v>27363.119999999999</v>
          </cell>
          <cell r="L6">
            <v>4126.24</v>
          </cell>
          <cell r="M6">
            <v>0</v>
          </cell>
        </row>
        <row r="7">
          <cell r="E7" t="str">
            <v>kg</v>
          </cell>
          <cell r="F7">
            <v>13.54</v>
          </cell>
          <cell r="G7">
            <v>1.0249999999999999</v>
          </cell>
          <cell r="H7">
            <v>4661.7299999999996</v>
          </cell>
          <cell r="I7">
            <v>138.81800000000001</v>
          </cell>
          <cell r="J7">
            <v>21.51</v>
          </cell>
          <cell r="K7">
            <v>64697.819804999985</v>
          </cell>
          <cell r="L7">
            <v>1926.585613</v>
          </cell>
          <cell r="M7">
            <v>298.52653499999997</v>
          </cell>
        </row>
        <row r="8">
          <cell r="E8" t="str">
            <v>m3</v>
          </cell>
          <cell r="F8">
            <v>10.560000000000002</v>
          </cell>
          <cell r="G8">
            <v>1</v>
          </cell>
          <cell r="I8">
            <v>28696</v>
          </cell>
          <cell r="K8">
            <v>0</v>
          </cell>
          <cell r="L8">
            <v>303029.76000000007</v>
          </cell>
          <cell r="M8">
            <v>0</v>
          </cell>
        </row>
        <row r="9">
          <cell r="E9" t="str">
            <v>m3</v>
          </cell>
          <cell r="F9">
            <v>9.0280000000000022</v>
          </cell>
          <cell r="G9">
            <v>1</v>
          </cell>
          <cell r="I9">
            <v>8216</v>
          </cell>
          <cell r="K9">
            <v>0</v>
          </cell>
          <cell r="L9">
            <v>74174.048000000024</v>
          </cell>
          <cell r="M9">
            <v>0</v>
          </cell>
        </row>
        <row r="10">
          <cell r="D10" t="str">
            <v>M50</v>
          </cell>
          <cell r="E10" t="str">
            <v>m3</v>
          </cell>
          <cell r="F10">
            <v>0.28000000000000003</v>
          </cell>
          <cell r="G10">
            <v>1</v>
          </cell>
          <cell r="I10">
            <v>35669.244500000001</v>
          </cell>
          <cell r="L10">
            <v>9987.3884600000019</v>
          </cell>
        </row>
        <row r="11">
          <cell r="D11" t="str">
            <v>M150</v>
          </cell>
          <cell r="E11" t="str">
            <v>m3</v>
          </cell>
          <cell r="F11">
            <v>1.82</v>
          </cell>
          <cell r="G11">
            <v>1</v>
          </cell>
          <cell r="I11">
            <v>42422.640999999996</v>
          </cell>
          <cell r="L11">
            <v>77209.206619999997</v>
          </cell>
        </row>
        <row r="12">
          <cell r="D12" t="str">
            <v>M200</v>
          </cell>
          <cell r="E12" t="str">
            <v>m3</v>
          </cell>
          <cell r="F12">
            <v>0.08</v>
          </cell>
          <cell r="G12">
            <v>1</v>
          </cell>
          <cell r="I12">
            <v>42713.765999999996</v>
          </cell>
          <cell r="L12">
            <v>3417.1012799999999</v>
          </cell>
        </row>
        <row r="13">
          <cell r="E13" t="str">
            <v>tÊn</v>
          </cell>
          <cell r="F13">
            <v>1.354E-2</v>
          </cell>
          <cell r="G13">
            <v>1</v>
          </cell>
          <cell r="I13">
            <v>42112</v>
          </cell>
          <cell r="L13">
            <v>570.19647999999995</v>
          </cell>
        </row>
        <row r="14">
          <cell r="E14" t="str">
            <v>tÊn</v>
          </cell>
          <cell r="F14">
            <v>0.1</v>
          </cell>
          <cell r="G14">
            <v>1</v>
          </cell>
          <cell r="I14">
            <v>37439.5</v>
          </cell>
          <cell r="L14">
            <v>3743.9500000000003</v>
          </cell>
        </row>
        <row r="15">
          <cell r="D15" t="str">
            <v>MT-6</v>
          </cell>
          <cell r="K15">
            <v>913198.53980499983</v>
          </cell>
          <cell r="L15">
            <v>677769.51429299987</v>
          </cell>
          <cell r="M15">
            <v>298.52653499999997</v>
          </cell>
        </row>
        <row r="16">
          <cell r="D16" t="str">
            <v>M50</v>
          </cell>
          <cell r="E16" t="str">
            <v>m3</v>
          </cell>
          <cell r="F16">
            <v>0.4</v>
          </cell>
          <cell r="G16">
            <v>1</v>
          </cell>
          <cell r="H16">
            <v>193683</v>
          </cell>
          <cell r="I16">
            <v>24788</v>
          </cell>
          <cell r="K16">
            <v>77473.2</v>
          </cell>
          <cell r="L16">
            <v>9915.2000000000007</v>
          </cell>
          <cell r="M16">
            <v>0</v>
          </cell>
        </row>
        <row r="17">
          <cell r="D17" t="str">
            <v>M150</v>
          </cell>
          <cell r="E17" t="str">
            <v>m3</v>
          </cell>
          <cell r="F17">
            <v>2.3199999999999998</v>
          </cell>
          <cell r="G17">
            <v>1</v>
          </cell>
          <cell r="H17">
            <v>320545</v>
          </cell>
          <cell r="I17">
            <v>51578</v>
          </cell>
          <cell r="K17">
            <v>743664.39999999991</v>
          </cell>
          <cell r="L17">
            <v>119660.95999999999</v>
          </cell>
          <cell r="M17">
            <v>0</v>
          </cell>
        </row>
        <row r="18">
          <cell r="D18" t="str">
            <v>M200</v>
          </cell>
          <cell r="E18" t="str">
            <v>m3</v>
          </cell>
          <cell r="F18">
            <v>0.08</v>
          </cell>
          <cell r="G18">
            <v>1</v>
          </cell>
          <cell r="H18">
            <v>342039</v>
          </cell>
          <cell r="I18">
            <v>51578</v>
          </cell>
          <cell r="K18">
            <v>27363.119999999999</v>
          </cell>
          <cell r="L18">
            <v>4126.24</v>
          </cell>
          <cell r="M18">
            <v>0</v>
          </cell>
        </row>
        <row r="19">
          <cell r="E19" t="str">
            <v>kg</v>
          </cell>
          <cell r="F19">
            <v>13.54</v>
          </cell>
          <cell r="G19">
            <v>1.0249999999999999</v>
          </cell>
          <cell r="H19">
            <v>4661.7299999999996</v>
          </cell>
          <cell r="I19">
            <v>138.81800000000001</v>
          </cell>
          <cell r="J19">
            <v>21.51</v>
          </cell>
          <cell r="K19">
            <v>64697.819804999985</v>
          </cell>
          <cell r="L19">
            <v>1926.585613</v>
          </cell>
          <cell r="M19">
            <v>298.52653499999997</v>
          </cell>
        </row>
        <row r="20">
          <cell r="E20" t="str">
            <v>m3</v>
          </cell>
          <cell r="F20">
            <v>11.88</v>
          </cell>
          <cell r="G20">
            <v>1</v>
          </cell>
          <cell r="I20">
            <v>28696</v>
          </cell>
          <cell r="K20">
            <v>0</v>
          </cell>
          <cell r="L20">
            <v>340908.48000000004</v>
          </cell>
          <cell r="M20">
            <v>0</v>
          </cell>
        </row>
        <row r="21">
          <cell r="E21" t="str">
            <v>m3</v>
          </cell>
          <cell r="F21">
            <v>9.8360000000000003</v>
          </cell>
          <cell r="G21">
            <v>1</v>
          </cell>
          <cell r="I21">
            <v>8216</v>
          </cell>
          <cell r="K21">
            <v>0</v>
          </cell>
          <cell r="L21">
            <v>80812.576000000001</v>
          </cell>
          <cell r="M21">
            <v>0</v>
          </cell>
        </row>
        <row r="22">
          <cell r="D22" t="str">
            <v>M50</v>
          </cell>
          <cell r="E22" t="str">
            <v>m3</v>
          </cell>
          <cell r="F22">
            <v>0.4</v>
          </cell>
          <cell r="G22">
            <v>1</v>
          </cell>
          <cell r="I22">
            <v>35669.244500000001</v>
          </cell>
          <cell r="L22">
            <v>14267.697800000002</v>
          </cell>
        </row>
        <row r="23">
          <cell r="D23" t="str">
            <v>M150</v>
          </cell>
          <cell r="E23" t="str">
            <v>m3</v>
          </cell>
          <cell r="F23">
            <v>2.3199999999999998</v>
          </cell>
          <cell r="G23">
            <v>1</v>
          </cell>
          <cell r="I23">
            <v>42422.640999999996</v>
          </cell>
          <cell r="L23">
            <v>98420.527119999984</v>
          </cell>
        </row>
        <row r="24">
          <cell r="D24" t="str">
            <v>M200</v>
          </cell>
          <cell r="E24" t="str">
            <v>m3</v>
          </cell>
          <cell r="F24">
            <v>0.08</v>
          </cell>
          <cell r="G24">
            <v>1</v>
          </cell>
          <cell r="I24">
            <v>42713.765999999996</v>
          </cell>
          <cell r="L24">
            <v>3417.1012799999999</v>
          </cell>
        </row>
        <row r="25">
          <cell r="E25" t="str">
            <v>tÊn</v>
          </cell>
          <cell r="F25">
            <v>1.354E-2</v>
          </cell>
          <cell r="G25">
            <v>1</v>
          </cell>
          <cell r="I25">
            <v>42112</v>
          </cell>
          <cell r="L25">
            <v>570.19647999999995</v>
          </cell>
        </row>
        <row r="26">
          <cell r="E26" t="str">
            <v>tÊn</v>
          </cell>
          <cell r="F26">
            <v>0.1</v>
          </cell>
          <cell r="G26">
            <v>1</v>
          </cell>
          <cell r="I26">
            <v>37439.5</v>
          </cell>
          <cell r="L26">
            <v>3743.9500000000003</v>
          </cell>
        </row>
        <row r="27">
          <cell r="D27" t="str">
            <v>MT-8</v>
          </cell>
          <cell r="K27">
            <v>1177211.3298049998</v>
          </cell>
          <cell r="L27">
            <v>828074.16388799995</v>
          </cell>
          <cell r="M27">
            <v>298.52653499999997</v>
          </cell>
        </row>
        <row r="28">
          <cell r="D28" t="str">
            <v>M50</v>
          </cell>
          <cell r="E28" t="str">
            <v>m3</v>
          </cell>
          <cell r="F28">
            <v>0.47</v>
          </cell>
          <cell r="G28">
            <v>1</v>
          </cell>
          <cell r="H28">
            <v>193683</v>
          </cell>
          <cell r="I28">
            <v>24788</v>
          </cell>
          <cell r="K28">
            <v>91031.01</v>
          </cell>
          <cell r="L28">
            <v>11650.359999999999</v>
          </cell>
          <cell r="M28">
            <v>0</v>
          </cell>
        </row>
        <row r="29">
          <cell r="D29" t="str">
            <v>M150</v>
          </cell>
          <cell r="E29" t="str">
            <v>m3</v>
          </cell>
          <cell r="F29">
            <v>3.08</v>
          </cell>
          <cell r="G29">
            <v>1</v>
          </cell>
          <cell r="H29">
            <v>320545</v>
          </cell>
          <cell r="I29">
            <v>51578</v>
          </cell>
          <cell r="K29">
            <v>987278.6</v>
          </cell>
          <cell r="L29">
            <v>158860.24</v>
          </cell>
          <cell r="M29">
            <v>0</v>
          </cell>
        </row>
        <row r="30">
          <cell r="D30" t="str">
            <v>M200</v>
          </cell>
          <cell r="E30" t="str">
            <v>m3</v>
          </cell>
          <cell r="F30">
            <v>0.1</v>
          </cell>
          <cell r="G30">
            <v>1</v>
          </cell>
          <cell r="H30">
            <v>342039</v>
          </cell>
          <cell r="I30">
            <v>51578</v>
          </cell>
          <cell r="K30">
            <v>34203.9</v>
          </cell>
          <cell r="L30">
            <v>5157.8</v>
          </cell>
          <cell r="M30">
            <v>0</v>
          </cell>
        </row>
        <row r="31">
          <cell r="E31" t="str">
            <v>kg</v>
          </cell>
          <cell r="F31">
            <v>13.54</v>
          </cell>
          <cell r="G31">
            <v>1.0249999999999999</v>
          </cell>
          <cell r="H31">
            <v>4661.7299999999996</v>
          </cell>
          <cell r="I31">
            <v>138.81800000000001</v>
          </cell>
          <cell r="J31">
            <v>21.51</v>
          </cell>
          <cell r="K31">
            <v>64697.819804999985</v>
          </cell>
          <cell r="L31">
            <v>1926.585613</v>
          </cell>
          <cell r="M31">
            <v>298.52653499999997</v>
          </cell>
        </row>
        <row r="32">
          <cell r="E32" t="str">
            <v>m3</v>
          </cell>
          <cell r="F32">
            <v>14.040000000000003</v>
          </cell>
          <cell r="G32">
            <v>1</v>
          </cell>
          <cell r="I32">
            <v>28696</v>
          </cell>
          <cell r="K32">
            <v>0</v>
          </cell>
          <cell r="L32">
            <v>402891.84000000008</v>
          </cell>
          <cell r="M32">
            <v>0</v>
          </cell>
        </row>
        <row r="33">
          <cell r="E33" t="str">
            <v>m3</v>
          </cell>
          <cell r="F33">
            <v>11.146000000000003</v>
          </cell>
          <cell r="G33">
            <v>1</v>
          </cell>
          <cell r="I33">
            <v>8216</v>
          </cell>
          <cell r="K33">
            <v>0</v>
          </cell>
          <cell r="L33">
            <v>91575.536000000022</v>
          </cell>
          <cell r="M33">
            <v>0</v>
          </cell>
        </row>
        <row r="34">
          <cell r="D34" t="str">
            <v>M50</v>
          </cell>
          <cell r="E34" t="str">
            <v>m3</v>
          </cell>
          <cell r="F34">
            <v>0.47</v>
          </cell>
          <cell r="G34">
            <v>1</v>
          </cell>
          <cell r="I34">
            <v>35669.244500000001</v>
          </cell>
          <cell r="L34">
            <v>16764.544914999999</v>
          </cell>
        </row>
        <row r="35">
          <cell r="D35" t="str">
            <v>M150</v>
          </cell>
          <cell r="E35" t="str">
            <v>m3</v>
          </cell>
          <cell r="F35">
            <v>3.08</v>
          </cell>
          <cell r="G35">
            <v>1</v>
          </cell>
          <cell r="I35">
            <v>42422.640999999996</v>
          </cell>
          <cell r="L35">
            <v>130661.73427999999</v>
          </cell>
        </row>
        <row r="36">
          <cell r="D36" t="str">
            <v>M200</v>
          </cell>
          <cell r="E36" t="str">
            <v>m3</v>
          </cell>
          <cell r="F36">
            <v>0.1</v>
          </cell>
          <cell r="G36">
            <v>1</v>
          </cell>
          <cell r="I36">
            <v>42713.765999999996</v>
          </cell>
          <cell r="L36">
            <v>4271.3765999999996</v>
          </cell>
        </row>
        <row r="37">
          <cell r="E37" t="str">
            <v>tÊn</v>
          </cell>
          <cell r="F37">
            <v>1.354E-2</v>
          </cell>
          <cell r="G37">
            <v>1</v>
          </cell>
          <cell r="I37">
            <v>42112</v>
          </cell>
          <cell r="L37">
            <v>570.19647999999995</v>
          </cell>
        </row>
        <row r="38">
          <cell r="E38" t="str">
            <v>tÊn</v>
          </cell>
          <cell r="F38">
            <v>0.1</v>
          </cell>
          <cell r="G38">
            <v>1</v>
          </cell>
          <cell r="I38">
            <v>37439.5</v>
          </cell>
          <cell r="L38">
            <v>3743.9500000000003</v>
          </cell>
        </row>
        <row r="39">
          <cell r="D39" t="str">
            <v>MTK-14</v>
          </cell>
          <cell r="K39">
            <v>2855034.1393799996</v>
          </cell>
          <cell r="L39">
            <v>1010971.1157979999</v>
          </cell>
          <cell r="M39">
            <v>4996.9020599999994</v>
          </cell>
        </row>
        <row r="40">
          <cell r="D40" t="str">
            <v>M50</v>
          </cell>
          <cell r="E40" t="str">
            <v>m3</v>
          </cell>
          <cell r="F40">
            <v>0.66</v>
          </cell>
          <cell r="G40">
            <v>1</v>
          </cell>
          <cell r="H40">
            <v>193683</v>
          </cell>
          <cell r="I40">
            <v>24788</v>
          </cell>
          <cell r="K40">
            <v>127830.78</v>
          </cell>
          <cell r="L40">
            <v>16360.08</v>
          </cell>
          <cell r="M40">
            <v>0</v>
          </cell>
        </row>
        <row r="41">
          <cell r="D41" t="str">
            <v>M150</v>
          </cell>
          <cell r="E41" t="str">
            <v>m3</v>
          </cell>
          <cell r="F41">
            <v>4.5</v>
          </cell>
          <cell r="G41">
            <v>1</v>
          </cell>
          <cell r="H41">
            <v>320545</v>
          </cell>
          <cell r="I41">
            <v>51578</v>
          </cell>
          <cell r="K41">
            <v>1442452.5</v>
          </cell>
          <cell r="L41">
            <v>232101</v>
          </cell>
          <cell r="M41">
            <v>0</v>
          </cell>
        </row>
        <row r="42">
          <cell r="D42" t="str">
            <v>M200</v>
          </cell>
          <cell r="E42" t="str">
            <v>m3</v>
          </cell>
          <cell r="F42">
            <v>0.59</v>
          </cell>
          <cell r="G42">
            <v>1</v>
          </cell>
          <cell r="H42">
            <v>342039</v>
          </cell>
          <cell r="I42">
            <v>51578</v>
          </cell>
          <cell r="K42">
            <v>201803.00999999998</v>
          </cell>
          <cell r="L42">
            <v>30431.019999999997</v>
          </cell>
          <cell r="M42">
            <v>0</v>
          </cell>
        </row>
        <row r="43">
          <cell r="E43" t="str">
            <v>kg</v>
          </cell>
          <cell r="F43">
            <v>226.64</v>
          </cell>
          <cell r="G43">
            <v>1.0249999999999999</v>
          </cell>
          <cell r="H43">
            <v>4661.7299999999996</v>
          </cell>
          <cell r="I43">
            <v>138.81800000000001</v>
          </cell>
          <cell r="J43">
            <v>21.51</v>
          </cell>
          <cell r="K43">
            <v>1082947.8493799998</v>
          </cell>
          <cell r="L43">
            <v>32248.254308</v>
          </cell>
          <cell r="M43">
            <v>4996.9020599999994</v>
          </cell>
        </row>
        <row r="44">
          <cell r="E44" t="str">
            <v>m3</v>
          </cell>
          <cell r="F44">
            <v>13.200000000000001</v>
          </cell>
          <cell r="G44">
            <v>1</v>
          </cell>
          <cell r="I44">
            <v>28696</v>
          </cell>
          <cell r="K44">
            <v>0</v>
          </cell>
          <cell r="L44">
            <v>378787.2</v>
          </cell>
          <cell r="M44">
            <v>0</v>
          </cell>
        </row>
        <row r="45">
          <cell r="E45" t="str">
            <v>m3</v>
          </cell>
          <cell r="F45">
            <v>8.2900000000000009</v>
          </cell>
          <cell r="G45">
            <v>1</v>
          </cell>
          <cell r="I45">
            <v>8216</v>
          </cell>
          <cell r="K45">
            <v>0</v>
          </cell>
          <cell r="L45">
            <v>68110.640000000014</v>
          </cell>
          <cell r="M45">
            <v>0</v>
          </cell>
        </row>
        <row r="46">
          <cell r="D46" t="str">
            <v>M50</v>
          </cell>
          <cell r="E46" t="str">
            <v>m3</v>
          </cell>
          <cell r="F46">
            <v>0.66</v>
          </cell>
          <cell r="G46">
            <v>1</v>
          </cell>
          <cell r="I46">
            <v>35669.244500000001</v>
          </cell>
          <cell r="L46">
            <v>23541.701370000002</v>
          </cell>
        </row>
        <row r="47">
          <cell r="D47" t="str">
            <v>M150</v>
          </cell>
          <cell r="E47" t="str">
            <v>m3</v>
          </cell>
          <cell r="F47">
            <v>4.5</v>
          </cell>
          <cell r="G47">
            <v>1</v>
          </cell>
          <cell r="I47">
            <v>42422.640999999996</v>
          </cell>
          <cell r="L47">
            <v>190901.88449999999</v>
          </cell>
        </row>
        <row r="48">
          <cell r="D48" t="str">
            <v>M200</v>
          </cell>
          <cell r="E48" t="str">
            <v>m3</v>
          </cell>
          <cell r="F48">
            <v>0.59</v>
          </cell>
          <cell r="G48">
            <v>1</v>
          </cell>
          <cell r="I48">
            <v>42713.765999999996</v>
          </cell>
          <cell r="L48">
            <v>25201.121939999997</v>
          </cell>
        </row>
        <row r="49">
          <cell r="E49" t="str">
            <v>tÊn</v>
          </cell>
          <cell r="F49">
            <v>0.22663999999999998</v>
          </cell>
          <cell r="G49">
            <v>1</v>
          </cell>
          <cell r="I49">
            <v>42112</v>
          </cell>
          <cell r="L49">
            <v>9544.26368</v>
          </cell>
        </row>
        <row r="50">
          <cell r="E50" t="str">
            <v>tÊn</v>
          </cell>
          <cell r="F50">
            <v>0.1</v>
          </cell>
          <cell r="G50">
            <v>1</v>
          </cell>
          <cell r="I50">
            <v>37439.5</v>
          </cell>
          <cell r="L50">
            <v>3743.9500000000003</v>
          </cell>
        </row>
        <row r="51">
          <cell r="D51" t="str">
            <v>MTK-16</v>
          </cell>
          <cell r="K51">
            <v>3342131.8516649995</v>
          </cell>
          <cell r="L51">
            <v>1351260.6689770003</v>
          </cell>
          <cell r="M51">
            <v>5238.986355</v>
          </cell>
        </row>
        <row r="52">
          <cell r="D52" t="str">
            <v>M50</v>
          </cell>
          <cell r="E52" t="str">
            <v>m3</v>
          </cell>
          <cell r="F52">
            <v>1.024</v>
          </cell>
          <cell r="G52">
            <v>1</v>
          </cell>
          <cell r="H52">
            <v>193683</v>
          </cell>
          <cell r="I52">
            <v>24788</v>
          </cell>
          <cell r="K52">
            <v>198331.39199999999</v>
          </cell>
          <cell r="L52">
            <v>25382.912</v>
          </cell>
          <cell r="M52">
            <v>0</v>
          </cell>
        </row>
        <row r="53">
          <cell r="D53" t="str">
            <v>M150</v>
          </cell>
          <cell r="E53" t="str">
            <v>m3</v>
          </cell>
          <cell r="F53">
            <v>5.7</v>
          </cell>
          <cell r="G53">
            <v>1</v>
          </cell>
          <cell r="H53">
            <v>320545</v>
          </cell>
          <cell r="I53">
            <v>51578</v>
          </cell>
          <cell r="K53">
            <v>1827106.5</v>
          </cell>
          <cell r="L53">
            <v>293994.60000000003</v>
          </cell>
          <cell r="M53">
            <v>0</v>
          </cell>
        </row>
        <row r="54">
          <cell r="D54" t="str">
            <v>M200</v>
          </cell>
          <cell r="E54" t="str">
            <v>m3</v>
          </cell>
          <cell r="F54">
            <v>0.53</v>
          </cell>
          <cell r="G54">
            <v>1</v>
          </cell>
          <cell r="H54">
            <v>342039</v>
          </cell>
          <cell r="I54">
            <v>51578</v>
          </cell>
          <cell r="K54">
            <v>181280.67</v>
          </cell>
          <cell r="L54">
            <v>27336.34</v>
          </cell>
          <cell r="M54">
            <v>0</v>
          </cell>
        </row>
        <row r="55">
          <cell r="E55" t="str">
            <v>kg</v>
          </cell>
          <cell r="F55">
            <v>237.62</v>
          </cell>
          <cell r="G55">
            <v>1.0249999999999999</v>
          </cell>
          <cell r="H55">
            <v>4661.7299999999996</v>
          </cell>
          <cell r="I55">
            <v>138.81800000000001</v>
          </cell>
          <cell r="J55">
            <v>21.51</v>
          </cell>
          <cell r="K55">
            <v>1135413.2896649998</v>
          </cell>
          <cell r="L55">
            <v>33810.581488999997</v>
          </cell>
          <cell r="M55">
            <v>5238.986355</v>
          </cell>
        </row>
        <row r="56">
          <cell r="E56" t="str">
            <v>m3</v>
          </cell>
          <cell r="F56">
            <v>19.200000000000003</v>
          </cell>
          <cell r="G56">
            <v>1</v>
          </cell>
          <cell r="I56">
            <v>28696</v>
          </cell>
          <cell r="K56">
            <v>0</v>
          </cell>
          <cell r="L56">
            <v>550963.20000000007</v>
          </cell>
          <cell r="M56">
            <v>0</v>
          </cell>
        </row>
        <row r="57">
          <cell r="E57" t="str">
            <v>m3</v>
          </cell>
          <cell r="F57">
            <v>12.786000000000003</v>
          </cell>
          <cell r="G57">
            <v>1</v>
          </cell>
          <cell r="I57">
            <v>8216</v>
          </cell>
          <cell r="K57">
            <v>0</v>
          </cell>
          <cell r="L57">
            <v>105049.77600000003</v>
          </cell>
          <cell r="M57">
            <v>0</v>
          </cell>
        </row>
        <row r="58">
          <cell r="D58" t="str">
            <v>M50</v>
          </cell>
          <cell r="E58" t="str">
            <v>m3</v>
          </cell>
          <cell r="F58">
            <v>1.024</v>
          </cell>
          <cell r="G58">
            <v>1</v>
          </cell>
          <cell r="I58">
            <v>35669.244500000001</v>
          </cell>
          <cell r="L58">
            <v>36525.306368000005</v>
          </cell>
        </row>
        <row r="59">
          <cell r="D59" t="str">
            <v>M150</v>
          </cell>
          <cell r="E59" t="str">
            <v>m3</v>
          </cell>
          <cell r="F59">
            <v>5.7</v>
          </cell>
          <cell r="G59">
            <v>1</v>
          </cell>
          <cell r="I59">
            <v>42422.640999999996</v>
          </cell>
          <cell r="L59">
            <v>241809.05369999999</v>
          </cell>
        </row>
        <row r="60">
          <cell r="D60" t="str">
            <v>M200</v>
          </cell>
          <cell r="E60" t="str">
            <v>m3</v>
          </cell>
          <cell r="F60">
            <v>0.53</v>
          </cell>
          <cell r="G60">
            <v>1</v>
          </cell>
          <cell r="I60">
            <v>42713.765999999996</v>
          </cell>
          <cell r="L60">
            <v>22638.295979999999</v>
          </cell>
        </row>
        <row r="61">
          <cell r="E61" t="str">
            <v>tÊn</v>
          </cell>
          <cell r="F61">
            <v>0.23762</v>
          </cell>
          <cell r="G61">
            <v>1</v>
          </cell>
          <cell r="I61">
            <v>42112</v>
          </cell>
          <cell r="L61">
            <v>10006.65344</v>
          </cell>
        </row>
        <row r="62">
          <cell r="E62" t="str">
            <v>tÊn</v>
          </cell>
          <cell r="F62">
            <v>0.1</v>
          </cell>
          <cell r="G62">
            <v>1</v>
          </cell>
          <cell r="I62">
            <v>37439.5</v>
          </cell>
          <cell r="L62">
            <v>3743.9500000000003</v>
          </cell>
        </row>
        <row r="63">
          <cell r="D63" t="str">
            <v>rC-2a</v>
          </cell>
          <cell r="K63">
            <v>214274.39999999997</v>
          </cell>
          <cell r="L63">
            <v>433052.18624199997</v>
          </cell>
          <cell r="M63">
            <v>3980.5034499999997</v>
          </cell>
        </row>
        <row r="64">
          <cell r="E64" t="str">
            <v>kg</v>
          </cell>
          <cell r="F64">
            <v>19.239999999999998</v>
          </cell>
          <cell r="G64">
            <v>1.0249999999999999</v>
          </cell>
          <cell r="H64">
            <v>4200</v>
          </cell>
          <cell r="K64">
            <v>82828.2</v>
          </cell>
          <cell r="L64">
            <v>0</v>
          </cell>
          <cell r="M64">
            <v>0</v>
          </cell>
        </row>
        <row r="65">
          <cell r="E65" t="str">
            <v>kg</v>
          </cell>
          <cell r="F65">
            <v>30.2</v>
          </cell>
          <cell r="G65">
            <v>1.03</v>
          </cell>
          <cell r="H65">
            <v>4100</v>
          </cell>
          <cell r="K65">
            <v>127534.6</v>
          </cell>
          <cell r="L65">
            <v>0</v>
          </cell>
          <cell r="M65">
            <v>0</v>
          </cell>
        </row>
        <row r="66">
          <cell r="E66" t="str">
            <v>kg</v>
          </cell>
          <cell r="F66">
            <v>0.27600000000000002</v>
          </cell>
          <cell r="G66">
            <v>1.03</v>
          </cell>
          <cell r="H66">
            <v>10000</v>
          </cell>
          <cell r="K66">
            <v>2842.8000000000006</v>
          </cell>
          <cell r="L66">
            <v>0</v>
          </cell>
          <cell r="M66">
            <v>0</v>
          </cell>
        </row>
        <row r="67">
          <cell r="E67" t="str">
            <v>kg</v>
          </cell>
          <cell r="F67">
            <v>4.36E-2</v>
          </cell>
          <cell r="G67">
            <v>1</v>
          </cell>
          <cell r="H67">
            <v>8000</v>
          </cell>
          <cell r="K67">
            <v>348.8</v>
          </cell>
          <cell r="L67">
            <v>0</v>
          </cell>
          <cell r="M67">
            <v>0</v>
          </cell>
        </row>
        <row r="68">
          <cell r="E68" t="str">
            <v>kg</v>
          </cell>
          <cell r="F68">
            <v>0.04</v>
          </cell>
          <cell r="G68">
            <v>1</v>
          </cell>
          <cell r="H68">
            <v>18000</v>
          </cell>
          <cell r="K68">
            <v>720</v>
          </cell>
          <cell r="L68">
            <v>0</v>
          </cell>
          <cell r="M68">
            <v>0</v>
          </cell>
        </row>
        <row r="69">
          <cell r="E69" t="str">
            <v>tÊn</v>
          </cell>
          <cell r="F69">
            <v>4.9716000000000003E-2</v>
          </cell>
          <cell r="G69">
            <v>1</v>
          </cell>
          <cell r="I69">
            <v>42112</v>
          </cell>
          <cell r="K69">
            <v>0</v>
          </cell>
          <cell r="L69">
            <v>2093.6401920000003</v>
          </cell>
          <cell r="M69">
            <v>0</v>
          </cell>
        </row>
        <row r="70">
          <cell r="E70" t="str">
            <v>kg</v>
          </cell>
          <cell r="F70">
            <v>30.2</v>
          </cell>
          <cell r="G70">
            <v>1.0249999999999999</v>
          </cell>
          <cell r="I70">
            <v>290.31</v>
          </cell>
          <cell r="J70">
            <v>128.59</v>
          </cell>
          <cell r="K70">
            <v>0</v>
          </cell>
          <cell r="L70">
            <v>8986.546049999999</v>
          </cell>
          <cell r="M70">
            <v>3980.5034499999997</v>
          </cell>
        </row>
        <row r="71">
          <cell r="E71" t="str">
            <v>cäc</v>
          </cell>
          <cell r="F71">
            <v>2</v>
          </cell>
          <cell r="G71">
            <v>1</v>
          </cell>
          <cell r="I71">
            <v>13796</v>
          </cell>
          <cell r="K71">
            <v>0</v>
          </cell>
          <cell r="L71">
            <v>27592</v>
          </cell>
          <cell r="M71">
            <v>0</v>
          </cell>
        </row>
        <row r="72">
          <cell r="E72" t="str">
            <v>m3</v>
          </cell>
          <cell r="F72">
            <v>12</v>
          </cell>
          <cell r="G72">
            <v>1</v>
          </cell>
          <cell r="I72">
            <v>25262</v>
          </cell>
          <cell r="K72">
            <v>0</v>
          </cell>
          <cell r="L72">
            <v>303144</v>
          </cell>
          <cell r="M72">
            <v>0</v>
          </cell>
        </row>
        <row r="73">
          <cell r="E73" t="str">
            <v>m3</v>
          </cell>
          <cell r="F73">
            <v>12</v>
          </cell>
          <cell r="G73">
            <v>1</v>
          </cell>
          <cell r="I73">
            <v>7603</v>
          </cell>
          <cell r="K73">
            <v>0</v>
          </cell>
          <cell r="L73">
            <v>91236</v>
          </cell>
          <cell r="M73">
            <v>0</v>
          </cell>
        </row>
      </sheetData>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ct"/>
      <sheetName val="giacot"/>
      <sheetName val="klcot"/>
      <sheetName val="klmong1"/>
      <sheetName val="klmong2"/>
      <sheetName val="klmong3"/>
      <sheetName val="klmong4"/>
      <sheetName val="vlchin1"/>
      <sheetName val="vlchin2"/>
      <sheetName val="vlchin3"/>
      <sheetName val="vlchin4"/>
      <sheetName val="00000000"/>
      <sheetName val="10000000"/>
      <sheetName val="XXXXXXXX"/>
    </sheetNames>
    <sheetDataSet>
      <sheetData sheetId="0" refreshError="1">
        <row r="6">
          <cell r="B6" t="str">
            <v>2MD28-1</v>
          </cell>
          <cell r="C6">
            <v>0</v>
          </cell>
          <cell r="D6">
            <v>57.19</v>
          </cell>
          <cell r="F6">
            <v>57.19</v>
          </cell>
          <cell r="G6">
            <v>276.92</v>
          </cell>
          <cell r="H6">
            <v>1211.52</v>
          </cell>
          <cell r="I6">
            <v>1108.6400000000001</v>
          </cell>
          <cell r="J6">
            <v>2597.08</v>
          </cell>
          <cell r="K6">
            <v>39.864000000000004</v>
          </cell>
        </row>
        <row r="7">
          <cell r="B7" t="str">
            <v>2MD28-2</v>
          </cell>
          <cell r="C7">
            <v>0</v>
          </cell>
          <cell r="D7">
            <v>53.55</v>
          </cell>
          <cell r="F7">
            <v>53.55</v>
          </cell>
          <cell r="G7">
            <v>266.86</v>
          </cell>
          <cell r="H7">
            <v>1024.57</v>
          </cell>
          <cell r="I7">
            <v>1094.56</v>
          </cell>
          <cell r="J7">
            <v>2385.9899999999998</v>
          </cell>
          <cell r="K7">
            <v>48.344000000000001</v>
          </cell>
        </row>
        <row r="8">
          <cell r="B8" t="str">
            <v>2MD34-1</v>
          </cell>
          <cell r="C8">
            <v>0</v>
          </cell>
          <cell r="D8">
            <v>79.599999999999994</v>
          </cell>
          <cell r="F8">
            <v>79.599999999999994</v>
          </cell>
          <cell r="G8">
            <v>354.52</v>
          </cell>
          <cell r="H8">
            <v>1915.48</v>
          </cell>
          <cell r="I8">
            <v>1467.95</v>
          </cell>
          <cell r="J8">
            <v>3737.95</v>
          </cell>
          <cell r="K8">
            <v>44.616</v>
          </cell>
        </row>
        <row r="9">
          <cell r="B9" t="str">
            <v>2MD34-2</v>
          </cell>
          <cell r="C9">
            <v>0</v>
          </cell>
          <cell r="D9">
            <v>78.760000000000005</v>
          </cell>
          <cell r="F9">
            <v>78.760000000000005</v>
          </cell>
          <cell r="G9">
            <v>375.79</v>
          </cell>
          <cell r="H9">
            <v>1731.44</v>
          </cell>
          <cell r="I9">
            <v>1521.59</v>
          </cell>
          <cell r="J9">
            <v>3628.8199999999997</v>
          </cell>
          <cell r="K9">
            <v>64.376000000000005</v>
          </cell>
        </row>
        <row r="10">
          <cell r="B10" t="str">
            <v>2MD38-1</v>
          </cell>
          <cell r="D10">
            <v>92.24</v>
          </cell>
          <cell r="F10">
            <v>92.24</v>
          </cell>
          <cell r="G10">
            <v>358.87</v>
          </cell>
          <cell r="H10">
            <v>1659.21</v>
          </cell>
          <cell r="I10">
            <v>1728.83</v>
          </cell>
          <cell r="J10">
            <v>3746.91</v>
          </cell>
          <cell r="K10">
            <v>56.056000000000004</v>
          </cell>
        </row>
        <row r="11">
          <cell r="B11" t="str">
            <v>2MD38-2</v>
          </cell>
          <cell r="C11">
            <v>0</v>
          </cell>
          <cell r="D11">
            <v>85.4</v>
          </cell>
          <cell r="F11">
            <v>85.4</v>
          </cell>
          <cell r="G11">
            <v>381.63</v>
          </cell>
          <cell r="H11">
            <v>1860.9</v>
          </cell>
          <cell r="I11">
            <v>1774.68</v>
          </cell>
          <cell r="J11">
            <v>4017.21</v>
          </cell>
          <cell r="K11">
            <v>59.543999999999997</v>
          </cell>
        </row>
        <row r="12">
          <cell r="B12" t="str">
            <v>2MD42-1</v>
          </cell>
          <cell r="D12">
            <v>89.74</v>
          </cell>
          <cell r="F12">
            <v>89.74</v>
          </cell>
          <cell r="G12">
            <v>353.61399999999998</v>
          </cell>
          <cell r="H12">
            <v>2062.6239999999998</v>
          </cell>
          <cell r="I12">
            <v>1822.248</v>
          </cell>
          <cell r="J12">
            <v>4238.4859999999999</v>
          </cell>
          <cell r="K12">
            <v>50.951999999999998</v>
          </cell>
        </row>
        <row r="13">
          <cell r="B13" t="str">
            <v>2MD42-2</v>
          </cell>
          <cell r="D13">
            <v>82.47</v>
          </cell>
          <cell r="F13">
            <v>82.47</v>
          </cell>
          <cell r="G13">
            <v>366.88</v>
          </cell>
          <cell r="H13">
            <v>1719.5</v>
          </cell>
          <cell r="I13">
            <v>1849.6200000000001</v>
          </cell>
          <cell r="J13">
            <v>3936</v>
          </cell>
          <cell r="K13">
            <v>61.112000000000002</v>
          </cell>
        </row>
        <row r="14">
          <cell r="B14" t="str">
            <v>2T28-32        2T38-32</v>
          </cell>
          <cell r="C14">
            <v>4.6239999999999997</v>
          </cell>
          <cell r="D14">
            <v>35.328000000000003</v>
          </cell>
          <cell r="F14">
            <v>39.952000000000005</v>
          </cell>
          <cell r="G14">
            <v>251.98000000000002</v>
          </cell>
          <cell r="H14">
            <v>704</v>
          </cell>
          <cell r="I14">
            <v>775.04</v>
          </cell>
          <cell r="J14">
            <v>1731.02</v>
          </cell>
          <cell r="K14">
            <v>69.12</v>
          </cell>
        </row>
        <row r="15">
          <cell r="B15" t="str">
            <v>2T28-32       2T40-32</v>
          </cell>
          <cell r="C15">
            <v>4.6319999999999997</v>
          </cell>
          <cell r="D15">
            <v>35.584000000000003</v>
          </cell>
          <cell r="F15">
            <v>40.216000000000001</v>
          </cell>
          <cell r="G15">
            <v>255.68</v>
          </cell>
          <cell r="H15">
            <v>704</v>
          </cell>
          <cell r="I15">
            <v>928.52</v>
          </cell>
          <cell r="J15">
            <v>1888.2</v>
          </cell>
          <cell r="K15">
            <v>70.400000000000006</v>
          </cell>
        </row>
        <row r="16">
          <cell r="B16" t="str">
            <v>2T28-34        2T38-34</v>
          </cell>
          <cell r="C16">
            <v>5.1840000000000002</v>
          </cell>
          <cell r="D16">
            <v>39.024000000000001</v>
          </cell>
          <cell r="F16">
            <v>44.207999999999998</v>
          </cell>
          <cell r="G16">
            <v>261.86</v>
          </cell>
          <cell r="H16">
            <v>796.96</v>
          </cell>
          <cell r="I16">
            <v>775.04</v>
          </cell>
          <cell r="J16">
            <v>1833.8600000000001</v>
          </cell>
          <cell r="K16">
            <v>71.360000000000014</v>
          </cell>
        </row>
        <row r="17">
          <cell r="B17" t="str">
            <v>2T28-34       2T34-34</v>
          </cell>
          <cell r="C17">
            <v>5.1920000000000002</v>
          </cell>
          <cell r="D17">
            <v>38.512</v>
          </cell>
          <cell r="F17">
            <v>43.704000000000001</v>
          </cell>
          <cell r="G17">
            <v>253.68</v>
          </cell>
          <cell r="H17">
            <v>796.96</v>
          </cell>
          <cell r="I17">
            <v>725.76</v>
          </cell>
          <cell r="J17">
            <v>1776.4</v>
          </cell>
          <cell r="K17">
            <v>68.800000000000011</v>
          </cell>
        </row>
        <row r="18">
          <cell r="B18" t="str">
            <v>2T28-34       2T38-34</v>
          </cell>
          <cell r="C18">
            <v>5.1840000000000002</v>
          </cell>
          <cell r="D18">
            <v>39.024000000000001</v>
          </cell>
          <cell r="F18">
            <v>44.207999999999998</v>
          </cell>
          <cell r="G18">
            <v>261.86</v>
          </cell>
          <cell r="H18">
            <v>796.96</v>
          </cell>
          <cell r="I18">
            <v>775.04</v>
          </cell>
          <cell r="J18">
            <v>1833.8600000000001</v>
          </cell>
          <cell r="K18">
            <v>71.360000000000014</v>
          </cell>
        </row>
        <row r="19">
          <cell r="B19" t="str">
            <v>2T28-36        2T34-36</v>
          </cell>
          <cell r="C19">
            <v>5.78</v>
          </cell>
          <cell r="D19">
            <v>42.44</v>
          </cell>
          <cell r="F19">
            <v>48.22</v>
          </cell>
          <cell r="G19">
            <v>249.76</v>
          </cell>
          <cell r="H19">
            <v>917.76</v>
          </cell>
          <cell r="I19">
            <v>808.3</v>
          </cell>
          <cell r="J19">
            <v>1975.82</v>
          </cell>
          <cell r="K19">
            <v>71.039999999999992</v>
          </cell>
        </row>
        <row r="20">
          <cell r="B20" t="str">
            <v>2T28-36        2T38-36</v>
          </cell>
          <cell r="C20">
            <v>5.78</v>
          </cell>
          <cell r="D20">
            <v>42.951999999999998</v>
          </cell>
          <cell r="F20">
            <v>48.731999999999999</v>
          </cell>
          <cell r="G20">
            <v>257.94</v>
          </cell>
          <cell r="H20">
            <v>917.76</v>
          </cell>
          <cell r="I20">
            <v>857.6</v>
          </cell>
          <cell r="J20">
            <v>2033.3000000000002</v>
          </cell>
          <cell r="K20">
            <v>73.599999999999994</v>
          </cell>
        </row>
        <row r="21">
          <cell r="B21" t="str">
            <v>2T28-36        2T40-36</v>
          </cell>
          <cell r="C21">
            <v>5.78</v>
          </cell>
          <cell r="D21">
            <v>45.58</v>
          </cell>
          <cell r="F21">
            <v>51.36</v>
          </cell>
          <cell r="G21">
            <v>322.79999999999995</v>
          </cell>
          <cell r="H21">
            <v>917.76</v>
          </cell>
          <cell r="I21">
            <v>1011.0799999999999</v>
          </cell>
          <cell r="J21">
            <v>2251.64</v>
          </cell>
          <cell r="K21">
            <v>80.16</v>
          </cell>
        </row>
        <row r="22">
          <cell r="B22" t="str">
            <v>2T28-40        2T34-40        4T28-40        2T28-40        2T34-40</v>
          </cell>
          <cell r="C22">
            <v>21.167999999999999</v>
          </cell>
          <cell r="D22">
            <v>162</v>
          </cell>
          <cell r="F22">
            <v>183.16800000000001</v>
          </cell>
          <cell r="G22">
            <v>1115.5999999999999</v>
          </cell>
          <cell r="H22">
            <v>3324.8</v>
          </cell>
          <cell r="I22">
            <v>2914.4</v>
          </cell>
          <cell r="J22">
            <v>7354.7999999999993</v>
          </cell>
          <cell r="K22">
            <v>244.8</v>
          </cell>
        </row>
        <row r="23">
          <cell r="B23" t="str">
            <v>2T28-40        2T38-40</v>
          </cell>
          <cell r="C23">
            <v>7.056</v>
          </cell>
          <cell r="D23">
            <v>55.2</v>
          </cell>
          <cell r="F23">
            <v>62.256</v>
          </cell>
          <cell r="G23">
            <v>372.6</v>
          </cell>
          <cell r="H23">
            <v>1107.2</v>
          </cell>
          <cell r="I23">
            <v>1072</v>
          </cell>
          <cell r="J23">
            <v>2551.8000000000002</v>
          </cell>
          <cell r="K23">
            <v>86.4</v>
          </cell>
        </row>
        <row r="24">
          <cell r="B24" t="str">
            <v>2T28-40        2T40-40</v>
          </cell>
          <cell r="C24">
            <v>7.056</v>
          </cell>
          <cell r="D24">
            <v>55.6</v>
          </cell>
          <cell r="F24">
            <v>62.655999999999999</v>
          </cell>
          <cell r="G24">
            <v>377.79999999999995</v>
          </cell>
          <cell r="H24">
            <v>1108.8000000000002</v>
          </cell>
          <cell r="I24">
            <v>1102.8399999999999</v>
          </cell>
          <cell r="J24">
            <v>2589.44</v>
          </cell>
          <cell r="K24">
            <v>88</v>
          </cell>
        </row>
        <row r="25">
          <cell r="B25" t="str">
            <v>2T28-40        2T45-40</v>
          </cell>
          <cell r="C25">
            <v>7.056</v>
          </cell>
          <cell r="D25">
            <v>59.944000000000003</v>
          </cell>
          <cell r="F25">
            <v>67</v>
          </cell>
          <cell r="G25">
            <v>422.74</v>
          </cell>
          <cell r="H25">
            <v>1108.8000000000002</v>
          </cell>
          <cell r="I25">
            <v>1180.08</v>
          </cell>
          <cell r="J25">
            <v>2711.62</v>
          </cell>
          <cell r="K25">
            <v>98.08</v>
          </cell>
        </row>
        <row r="26">
          <cell r="B26" t="str">
            <v>2T28-40        2T45-44</v>
          </cell>
          <cell r="C26">
            <v>7.7680000000000007</v>
          </cell>
          <cell r="D26">
            <v>64.64</v>
          </cell>
          <cell r="F26">
            <v>72.408000000000001</v>
          </cell>
          <cell r="G26">
            <v>422.74</v>
          </cell>
          <cell r="H26">
            <v>1218.8800000000001</v>
          </cell>
          <cell r="I26">
            <v>1180.08</v>
          </cell>
          <cell r="J26">
            <v>2821.7</v>
          </cell>
          <cell r="K26">
            <v>100.32</v>
          </cell>
        </row>
        <row r="27">
          <cell r="B27" t="str">
            <v>2T28-44        2T34-44        4T28-44        2T28-44        2T34-44</v>
          </cell>
          <cell r="C27">
            <v>25.408000000000001</v>
          </cell>
          <cell r="D27">
            <v>190.21600000000001</v>
          </cell>
          <cell r="F27">
            <v>215.62400000000002</v>
          </cell>
          <cell r="G27">
            <v>1153.5999999999999</v>
          </cell>
          <cell r="H27">
            <v>4056.44</v>
          </cell>
          <cell r="I27">
            <v>2914.4</v>
          </cell>
          <cell r="J27">
            <v>8124.4400000000005</v>
          </cell>
          <cell r="K27">
            <v>258.24</v>
          </cell>
        </row>
        <row r="28">
          <cell r="B28" t="str">
            <v>2T28-44        2T38-44</v>
          </cell>
          <cell r="C28">
            <v>8.4640000000000004</v>
          </cell>
          <cell r="D28">
            <v>64.603999999999999</v>
          </cell>
          <cell r="F28">
            <v>73.067999999999998</v>
          </cell>
          <cell r="G28">
            <v>411.6</v>
          </cell>
          <cell r="H28">
            <v>1394.62</v>
          </cell>
          <cell r="I28">
            <v>1072</v>
          </cell>
          <cell r="J28">
            <v>2878.22</v>
          </cell>
          <cell r="K28">
            <v>90.88</v>
          </cell>
        </row>
        <row r="29">
          <cell r="B29" t="str">
            <v>2T28-44        2T40-44</v>
          </cell>
          <cell r="C29">
            <v>8.6320000000000014</v>
          </cell>
          <cell r="D29">
            <v>65.004000000000005</v>
          </cell>
          <cell r="F29">
            <v>73.63600000000001</v>
          </cell>
          <cell r="G29">
            <v>377.79999999999995</v>
          </cell>
          <cell r="H29">
            <v>1331.96</v>
          </cell>
          <cell r="I29">
            <v>1102.8399999999999</v>
          </cell>
          <cell r="J29">
            <v>2812.6</v>
          </cell>
          <cell r="K29">
            <v>92.47999999999999</v>
          </cell>
        </row>
        <row r="30">
          <cell r="B30" t="str">
            <v>2T28-44       2T50-44</v>
          </cell>
          <cell r="C30">
            <v>8.4640000000000004</v>
          </cell>
          <cell r="D30">
            <v>70.792000000000002</v>
          </cell>
          <cell r="F30">
            <v>79.256</v>
          </cell>
          <cell r="G30">
            <v>479.17999999999995</v>
          </cell>
          <cell r="H30">
            <v>1579.42</v>
          </cell>
          <cell r="I30">
            <v>1257.2</v>
          </cell>
          <cell r="J30">
            <v>3315.8</v>
          </cell>
          <cell r="K30">
            <v>107.35999999999999</v>
          </cell>
        </row>
        <row r="31">
          <cell r="B31" t="str">
            <v xml:space="preserve">2T28-48        2T34-48        4T28-48        2T28-48       2T34-48        </v>
          </cell>
          <cell r="C31">
            <v>30</v>
          </cell>
          <cell r="D31">
            <v>254.6</v>
          </cell>
          <cell r="F31">
            <v>284.60000000000002</v>
          </cell>
          <cell r="G31">
            <v>1401.56</v>
          </cell>
          <cell r="H31">
            <v>5535.04</v>
          </cell>
          <cell r="I31">
            <v>2938.88</v>
          </cell>
          <cell r="J31">
            <v>9875.48</v>
          </cell>
          <cell r="K31">
            <v>302.72000000000003</v>
          </cell>
        </row>
        <row r="32">
          <cell r="B32" t="str">
            <v xml:space="preserve">2T28-48        2T34-48        4T28-48        2T28-48       2T40-48        </v>
          </cell>
          <cell r="C32">
            <v>30</v>
          </cell>
          <cell r="D32">
            <v>258.62</v>
          </cell>
          <cell r="F32">
            <v>288.62</v>
          </cell>
          <cell r="G32">
            <v>1381.4799999999998</v>
          </cell>
          <cell r="H32">
            <v>5676.8</v>
          </cell>
          <cell r="I32">
            <v>3031.32</v>
          </cell>
          <cell r="J32">
            <v>10089.6</v>
          </cell>
          <cell r="K32">
            <v>312.64</v>
          </cell>
        </row>
        <row r="33">
          <cell r="B33" t="str">
            <v xml:space="preserve">2T28-48        2T40-48        2T28-48        2T40-48        4T28-48              </v>
          </cell>
          <cell r="C33">
            <v>30</v>
          </cell>
          <cell r="D33">
            <v>262.64</v>
          </cell>
          <cell r="F33">
            <v>292.64</v>
          </cell>
          <cell r="G33">
            <v>1361.4</v>
          </cell>
          <cell r="H33">
            <v>5818.5599999999995</v>
          </cell>
          <cell r="I33">
            <v>3123.76</v>
          </cell>
          <cell r="J33">
            <v>10303.719999999999</v>
          </cell>
          <cell r="K33">
            <v>322.56</v>
          </cell>
        </row>
        <row r="34">
          <cell r="B34" t="str">
            <v>2T28-48        2T40-48</v>
          </cell>
          <cell r="C34">
            <v>10</v>
          </cell>
          <cell r="D34">
            <v>88.699999999999989</v>
          </cell>
          <cell r="F34">
            <v>98.699999999999989</v>
          </cell>
          <cell r="G34">
            <v>464.5</v>
          </cell>
          <cell r="H34">
            <v>1939.52</v>
          </cell>
          <cell r="I34">
            <v>1102.96</v>
          </cell>
          <cell r="J34">
            <v>3506.98</v>
          </cell>
          <cell r="K34">
            <v>111.36</v>
          </cell>
        </row>
        <row r="35">
          <cell r="B35" t="str">
            <v>2T34-36        2T38-36        4T34-36        2T34-36        2T38-36</v>
          </cell>
          <cell r="C35">
            <v>17.327999999999999</v>
          </cell>
          <cell r="D35">
            <v>130.624</v>
          </cell>
          <cell r="F35">
            <v>147.952</v>
          </cell>
          <cell r="G35">
            <v>1739.8000000000002</v>
          </cell>
          <cell r="H35">
            <v>2845.44</v>
          </cell>
          <cell r="I35">
            <v>3727.2799999999997</v>
          </cell>
          <cell r="J35">
            <v>8312.52</v>
          </cell>
          <cell r="K35">
            <v>229.76</v>
          </cell>
        </row>
        <row r="36">
          <cell r="B36" t="str">
            <v>2T34-36        2T40-36</v>
          </cell>
          <cell r="C36">
            <v>5.7759999999999998</v>
          </cell>
          <cell r="D36">
            <v>46.34</v>
          </cell>
          <cell r="F36">
            <v>52.116</v>
          </cell>
          <cell r="G36">
            <v>331.36</v>
          </cell>
          <cell r="H36">
            <v>948.48</v>
          </cell>
          <cell r="I36">
            <v>1085.3</v>
          </cell>
          <cell r="J36">
            <v>2365.1400000000003</v>
          </cell>
          <cell r="K36">
            <v>84</v>
          </cell>
        </row>
        <row r="37">
          <cell r="B37" t="str">
            <v>2T34-36        2T40-40        4T34-36        4T34-36</v>
          </cell>
          <cell r="C37">
            <v>17.974</v>
          </cell>
          <cell r="D37">
            <v>137</v>
          </cell>
          <cell r="F37">
            <v>154.97399999999999</v>
          </cell>
          <cell r="G37">
            <v>848</v>
          </cell>
          <cell r="H37">
            <v>2926.3999999999996</v>
          </cell>
          <cell r="I37">
            <v>2850.34</v>
          </cell>
          <cell r="J37">
            <v>6624.74</v>
          </cell>
          <cell r="K37">
            <v>236</v>
          </cell>
        </row>
        <row r="38">
          <cell r="B38" t="str">
            <v>2T34-36        2T45-36</v>
          </cell>
          <cell r="C38">
            <v>5.7759999999999998</v>
          </cell>
          <cell r="D38">
            <v>50.68</v>
          </cell>
          <cell r="F38">
            <v>56.456000000000003</v>
          </cell>
          <cell r="G38">
            <v>376.9</v>
          </cell>
          <cell r="H38">
            <v>948.48</v>
          </cell>
          <cell r="I38">
            <v>1162.54</v>
          </cell>
          <cell r="J38">
            <v>2487.92</v>
          </cell>
          <cell r="K38">
            <v>94.08</v>
          </cell>
        </row>
        <row r="39">
          <cell r="B39" t="str">
            <v>2T34-44       2T45-44</v>
          </cell>
          <cell r="C39">
            <v>8.48</v>
          </cell>
          <cell r="D39">
            <v>70.539999999999992</v>
          </cell>
          <cell r="F39">
            <v>79.02</v>
          </cell>
          <cell r="G39">
            <v>472.74</v>
          </cell>
          <cell r="H39">
            <v>1361.54</v>
          </cell>
          <cell r="I39">
            <v>1260.8800000000001</v>
          </cell>
          <cell r="J39">
            <v>3095.16</v>
          </cell>
          <cell r="K39">
            <v>107.36</v>
          </cell>
        </row>
        <row r="40">
          <cell r="B40" t="str">
            <v>2T40-48        2T50-48</v>
          </cell>
          <cell r="C40">
            <v>10</v>
          </cell>
          <cell r="D40">
            <v>95.04</v>
          </cell>
          <cell r="F40">
            <v>105.04</v>
          </cell>
          <cell r="G40">
            <v>509.64</v>
          </cell>
          <cell r="H40">
            <v>2280.56</v>
          </cell>
          <cell r="I40">
            <v>1430.04</v>
          </cell>
          <cell r="J40">
            <v>4220.24</v>
          </cell>
          <cell r="K40">
            <v>124.32</v>
          </cell>
        </row>
        <row r="41">
          <cell r="B41" t="str">
            <v>3T28-44        T40-44</v>
          </cell>
          <cell r="C41">
            <v>8.468</v>
          </cell>
          <cell r="D41">
            <v>63.805999999999997</v>
          </cell>
          <cell r="F41">
            <v>72.274000000000001</v>
          </cell>
          <cell r="G41">
            <v>364.5</v>
          </cell>
          <cell r="H41">
            <v>1331.96</v>
          </cell>
          <cell r="I41">
            <v>1010.22</v>
          </cell>
          <cell r="J41">
            <v>2706.6800000000003</v>
          </cell>
          <cell r="K41">
            <v>87.679999999999993</v>
          </cell>
        </row>
        <row r="42">
          <cell r="B42" t="str">
            <v xml:space="preserve">4T28-36       4T28-36       2T28-36        2T38-36  </v>
          </cell>
          <cell r="C42">
            <v>17.287999999999997</v>
          </cell>
          <cell r="D42">
            <v>126.312</v>
          </cell>
          <cell r="F42">
            <v>143.6</v>
          </cell>
          <cell r="G42">
            <v>740.34</v>
          </cell>
          <cell r="H42">
            <v>2691.84</v>
          </cell>
          <cell r="I42">
            <v>2325.7600000000002</v>
          </cell>
          <cell r="J42">
            <v>5757.9400000000005</v>
          </cell>
          <cell r="K42">
            <v>208</v>
          </cell>
        </row>
        <row r="43">
          <cell r="B43" t="str">
            <v xml:space="preserve">4T28-44        2T28-44        2T40-44        2T28-44        2T40-44        </v>
          </cell>
          <cell r="C43">
            <v>25.408000000000001</v>
          </cell>
          <cell r="D43">
            <v>192.61599999999999</v>
          </cell>
          <cell r="F43">
            <v>218.024</v>
          </cell>
          <cell r="G43">
            <v>1106.8</v>
          </cell>
          <cell r="H43">
            <v>3995.88</v>
          </cell>
          <cell r="I43">
            <v>3123.2799999999997</v>
          </cell>
          <cell r="J43">
            <v>8225.9599999999991</v>
          </cell>
          <cell r="K43">
            <v>267.83999999999997</v>
          </cell>
        </row>
        <row r="44">
          <cell r="B44" t="str">
            <v>4T34-40        2T34-40        2T40-40        2T34-40        2T40-40</v>
          </cell>
          <cell r="C44">
            <v>21.167999999999999</v>
          </cell>
          <cell r="D44">
            <v>169.2</v>
          </cell>
          <cell r="F44">
            <v>190.36799999999999</v>
          </cell>
          <cell r="G44">
            <v>1150.8</v>
          </cell>
          <cell r="H44">
            <v>3331.2000000000003</v>
          </cell>
          <cell r="I44">
            <v>3446.48</v>
          </cell>
          <cell r="J44">
            <v>7928.48</v>
          </cell>
          <cell r="K44">
            <v>273.60000000000002</v>
          </cell>
        </row>
        <row r="45">
          <cell r="B45" t="str">
            <v>4T38-40        4T38-40        2T38-40        2T45-40</v>
          </cell>
          <cell r="C45">
            <v>21.16</v>
          </cell>
          <cell r="D45">
            <v>176.34399999999999</v>
          </cell>
          <cell r="F45">
            <v>197.50399999999999</v>
          </cell>
          <cell r="G45">
            <v>1232.1399999999999</v>
          </cell>
          <cell r="H45">
            <v>3323.2</v>
          </cell>
          <cell r="I45">
            <v>3787.2799999999997</v>
          </cell>
          <cell r="J45">
            <v>8342.619999999999</v>
          </cell>
          <cell r="K45">
            <v>288.8</v>
          </cell>
        </row>
        <row r="46">
          <cell r="B46" t="str">
            <v>6T28-36        6T34-36</v>
          </cell>
          <cell r="C46">
            <v>17.304000000000002</v>
          </cell>
          <cell r="D46">
            <v>127.32000000000001</v>
          </cell>
          <cell r="F46">
            <v>144.62400000000002</v>
          </cell>
          <cell r="G46">
            <v>749.28</v>
          </cell>
          <cell r="H46">
            <v>2753.2799999999997</v>
          </cell>
          <cell r="I46">
            <v>2424.9</v>
          </cell>
          <cell r="J46">
            <v>5927.4599999999991</v>
          </cell>
          <cell r="K46">
            <v>213.12</v>
          </cell>
        </row>
        <row r="47">
          <cell r="B47" t="str">
            <v>6T28-36        6T38-36</v>
          </cell>
          <cell r="C47">
            <v>17.304000000000002</v>
          </cell>
          <cell r="D47">
            <v>128.85599999999999</v>
          </cell>
          <cell r="F47">
            <v>146.16</v>
          </cell>
          <cell r="G47">
            <v>773.81999999999994</v>
          </cell>
          <cell r="H47">
            <v>2753.2799999999997</v>
          </cell>
          <cell r="I47">
            <v>2572.8000000000002</v>
          </cell>
          <cell r="J47">
            <v>6099.9</v>
          </cell>
          <cell r="K47">
            <v>220.8</v>
          </cell>
        </row>
        <row r="48">
          <cell r="B48" t="str">
            <v>6T28-40        6T38-40</v>
          </cell>
          <cell r="C48">
            <v>21.167999999999999</v>
          </cell>
          <cell r="D48">
            <v>148.32</v>
          </cell>
          <cell r="F48">
            <v>169.488</v>
          </cell>
          <cell r="G48">
            <v>1117.8</v>
          </cell>
          <cell r="H48">
            <v>3321.6000000000004</v>
          </cell>
          <cell r="I48">
            <v>3216</v>
          </cell>
          <cell r="J48">
            <v>7655.4000000000005</v>
          </cell>
          <cell r="K48">
            <v>259.20000000000005</v>
          </cell>
        </row>
        <row r="49">
          <cell r="B49" t="str">
            <v>6T28-40        6T40-40</v>
          </cell>
          <cell r="C49">
            <v>21.167999999999999</v>
          </cell>
          <cell r="D49">
            <v>149.51999999999998</v>
          </cell>
          <cell r="F49">
            <v>170.68799999999999</v>
          </cell>
          <cell r="G49">
            <v>1151.3999999999999</v>
          </cell>
          <cell r="H49">
            <v>3326.4000000000005</v>
          </cell>
          <cell r="I49">
            <v>3308.52</v>
          </cell>
          <cell r="J49">
            <v>7786.32</v>
          </cell>
          <cell r="K49">
            <v>264</v>
          </cell>
        </row>
        <row r="50">
          <cell r="B50" t="str">
            <v>6T28-40        6TN40-40</v>
          </cell>
          <cell r="C50">
            <v>20.567999999999998</v>
          </cell>
          <cell r="D50">
            <v>161.51999999999998</v>
          </cell>
          <cell r="F50">
            <v>182.08799999999997</v>
          </cell>
          <cell r="G50">
            <v>1242.5999999999999</v>
          </cell>
          <cell r="H50">
            <v>3326.4000000000005</v>
          </cell>
          <cell r="I50">
            <v>2289.6</v>
          </cell>
          <cell r="J50">
            <v>6858.6</v>
          </cell>
          <cell r="K50">
            <v>312</v>
          </cell>
        </row>
        <row r="51">
          <cell r="B51" t="str">
            <v>6T28-40       6T34-40</v>
          </cell>
          <cell r="C51">
            <v>21.167999999999999</v>
          </cell>
          <cell r="D51">
            <v>145.92000000000002</v>
          </cell>
          <cell r="F51">
            <v>167.08800000000002</v>
          </cell>
          <cell r="G51">
            <v>1086.5999999999999</v>
          </cell>
          <cell r="H51">
            <v>3326.4000000000005</v>
          </cell>
          <cell r="I51">
            <v>2995.2000000000003</v>
          </cell>
          <cell r="J51">
            <v>7408.2000000000007</v>
          </cell>
          <cell r="K51">
            <v>249.60000000000002</v>
          </cell>
        </row>
        <row r="52">
          <cell r="B52" t="str">
            <v>6T28-44        6T34-44</v>
          </cell>
          <cell r="C52">
            <v>25.416000000000004</v>
          </cell>
          <cell r="D52">
            <v>191.41199999999998</v>
          </cell>
          <cell r="F52">
            <v>216.82799999999997</v>
          </cell>
          <cell r="G52">
            <v>1203.5999999999999</v>
          </cell>
          <cell r="H52">
            <v>4086.72</v>
          </cell>
          <cell r="I52">
            <v>2995.2000000000003</v>
          </cell>
          <cell r="J52">
            <v>8285.52</v>
          </cell>
          <cell r="K52">
            <v>263.03999999999996</v>
          </cell>
        </row>
        <row r="53">
          <cell r="B53" t="str">
            <v>6T28-44        6T38-44</v>
          </cell>
          <cell r="C53">
            <v>25.392000000000003</v>
          </cell>
          <cell r="D53">
            <v>193.81199999999998</v>
          </cell>
          <cell r="F53">
            <v>219.20399999999998</v>
          </cell>
          <cell r="G53">
            <v>1234.8</v>
          </cell>
          <cell r="H53">
            <v>4183.8600000000006</v>
          </cell>
          <cell r="I53">
            <v>3216</v>
          </cell>
          <cell r="J53">
            <v>8634.66</v>
          </cell>
          <cell r="K53">
            <v>272.64</v>
          </cell>
        </row>
        <row r="54">
          <cell r="B54" t="str">
            <v>6T28-44        6T40-44</v>
          </cell>
          <cell r="C54">
            <v>25.416000000000004</v>
          </cell>
          <cell r="D54">
            <v>195.012</v>
          </cell>
          <cell r="F54">
            <v>220.428</v>
          </cell>
          <cell r="G54">
            <v>1133.3999999999999</v>
          </cell>
          <cell r="H54">
            <v>3995.88</v>
          </cell>
          <cell r="I54">
            <v>3308.52</v>
          </cell>
          <cell r="J54">
            <v>8437.7999999999993</v>
          </cell>
          <cell r="K54">
            <v>277.44</v>
          </cell>
        </row>
        <row r="55">
          <cell r="B55" t="str">
            <v>6T28-44        6T45-44</v>
          </cell>
          <cell r="C55">
            <v>25.416000000000004</v>
          </cell>
          <cell r="D55">
            <v>208.03199999999998</v>
          </cell>
          <cell r="F55">
            <v>233.44799999999998</v>
          </cell>
          <cell r="G55">
            <v>1268.2199999999998</v>
          </cell>
          <cell r="H55">
            <v>3993.7799999999997</v>
          </cell>
          <cell r="I55">
            <v>3540.2400000000002</v>
          </cell>
          <cell r="J55">
            <v>8802.24</v>
          </cell>
          <cell r="K55">
            <v>307.67999999999995</v>
          </cell>
        </row>
        <row r="56">
          <cell r="B56" t="str">
            <v>6T28-48        6T40-48</v>
          </cell>
          <cell r="C56">
            <v>30</v>
          </cell>
          <cell r="D56">
            <v>266.10000000000002</v>
          </cell>
          <cell r="F56">
            <v>296.10000000000002</v>
          </cell>
          <cell r="G56">
            <v>896.89999999999986</v>
          </cell>
          <cell r="H56">
            <v>5818.5599999999995</v>
          </cell>
          <cell r="I56">
            <v>3308.88</v>
          </cell>
          <cell r="J56">
            <v>10024.34</v>
          </cell>
          <cell r="K56">
            <v>334.08</v>
          </cell>
        </row>
        <row r="57">
          <cell r="B57" t="str">
            <v>6T28-48        6T45-48</v>
          </cell>
          <cell r="C57">
            <v>30</v>
          </cell>
          <cell r="D57">
            <v>270.41999999999996</v>
          </cell>
          <cell r="F57">
            <v>300.41999999999996</v>
          </cell>
          <cell r="G57">
            <v>909.7399999999999</v>
          </cell>
          <cell r="H57">
            <v>5818.5599999999995</v>
          </cell>
          <cell r="I57">
            <v>3540.6000000000004</v>
          </cell>
          <cell r="J57">
            <v>10268.9</v>
          </cell>
          <cell r="K57">
            <v>348.48</v>
          </cell>
        </row>
        <row r="58">
          <cell r="B58" t="str">
            <v>6T28-52        6T45-48</v>
          </cell>
          <cell r="C58">
            <v>32.519999999999996</v>
          </cell>
          <cell r="D58">
            <v>289.62</v>
          </cell>
          <cell r="F58">
            <v>322.14</v>
          </cell>
          <cell r="G58">
            <v>909.7399999999999</v>
          </cell>
          <cell r="H58">
            <v>6249.84</v>
          </cell>
          <cell r="I58">
            <v>3540.2400000000002</v>
          </cell>
          <cell r="J58">
            <v>10699.82</v>
          </cell>
          <cell r="K58">
            <v>356.16</v>
          </cell>
        </row>
        <row r="59">
          <cell r="B59" t="str">
            <v>6T34-36        6T40-36</v>
          </cell>
          <cell r="C59">
            <v>17.304000000000002</v>
          </cell>
          <cell r="D59">
            <v>95.82</v>
          </cell>
          <cell r="F59">
            <v>113.124</v>
          </cell>
          <cell r="G59">
            <v>994.07999999999993</v>
          </cell>
          <cell r="H59">
            <v>2845.44</v>
          </cell>
          <cell r="I59">
            <v>3255.8999999999996</v>
          </cell>
          <cell r="J59">
            <v>7095.42</v>
          </cell>
          <cell r="K59">
            <v>252</v>
          </cell>
        </row>
        <row r="60">
          <cell r="B60" t="str">
            <v>6T34-40        6T38-40</v>
          </cell>
          <cell r="C60">
            <v>21.167999999999999</v>
          </cell>
          <cell r="D60">
            <v>169.20000000000002</v>
          </cell>
          <cell r="F60">
            <v>190.36800000000002</v>
          </cell>
          <cell r="G60">
            <v>1150.8</v>
          </cell>
          <cell r="H60">
            <v>3326.4000000000005</v>
          </cell>
          <cell r="I60">
            <v>3458.4000000000005</v>
          </cell>
          <cell r="J60">
            <v>7935.6000000000013</v>
          </cell>
          <cell r="K60">
            <v>273.60000000000002</v>
          </cell>
        </row>
        <row r="61">
          <cell r="B61" t="str">
            <v>6T34-40        6T40-40</v>
          </cell>
          <cell r="C61">
            <v>20.564</v>
          </cell>
          <cell r="D61">
            <v>182.4</v>
          </cell>
          <cell r="F61">
            <v>202.964</v>
          </cell>
          <cell r="G61">
            <v>1275.5999999999999</v>
          </cell>
          <cell r="H61">
            <v>3331.2</v>
          </cell>
          <cell r="I61">
            <v>7464.12</v>
          </cell>
          <cell r="J61">
            <v>12070.919999999998</v>
          </cell>
          <cell r="K61">
            <v>278.39999999999998</v>
          </cell>
        </row>
        <row r="62">
          <cell r="B62" t="str">
            <v>6T34-44        6T40-44</v>
          </cell>
          <cell r="C62">
            <v>25.44</v>
          </cell>
          <cell r="D62">
            <v>198.60000000000002</v>
          </cell>
          <cell r="F62">
            <v>224.04000000000002</v>
          </cell>
          <cell r="G62">
            <v>1283.3999999999999</v>
          </cell>
          <cell r="H62">
            <v>4086.72</v>
          </cell>
          <cell r="I62">
            <v>3550.92</v>
          </cell>
          <cell r="J62">
            <v>8921.0400000000009</v>
          </cell>
          <cell r="K62">
            <v>291.84000000000003</v>
          </cell>
        </row>
        <row r="63">
          <cell r="B63" t="str">
            <v>3x4T28-40</v>
          </cell>
          <cell r="C63">
            <v>21.167999999999999</v>
          </cell>
          <cell r="D63">
            <v>159.60000000000002</v>
          </cell>
          <cell r="F63">
            <v>180.76800000000003</v>
          </cell>
          <cell r="G63">
            <v>1053.5999999999999</v>
          </cell>
          <cell r="H63">
            <v>3321.6000000000004</v>
          </cell>
          <cell r="I63">
            <v>2752.8</v>
          </cell>
          <cell r="J63">
            <v>7128.0000000000009</v>
          </cell>
          <cell r="K63">
            <v>235.20000000000002</v>
          </cell>
        </row>
        <row r="64">
          <cell r="B64" t="str">
            <v>3x4T28-44</v>
          </cell>
          <cell r="C64">
            <v>25.392000000000003</v>
          </cell>
          <cell r="D64">
            <v>187.82399999999998</v>
          </cell>
          <cell r="F64">
            <v>213.21599999999998</v>
          </cell>
          <cell r="G64">
            <v>1053.5999999999999</v>
          </cell>
          <cell r="H64">
            <v>3995.88</v>
          </cell>
          <cell r="I64">
            <v>2752.8</v>
          </cell>
          <cell r="J64">
            <v>7802.28</v>
          </cell>
          <cell r="K64">
            <v>248.64</v>
          </cell>
        </row>
        <row r="65">
          <cell r="B65" t="str">
            <v>3x4T28-48</v>
          </cell>
          <cell r="C65">
            <v>30</v>
          </cell>
          <cell r="D65">
            <v>255.71999999999997</v>
          </cell>
          <cell r="F65">
            <v>285.71999999999997</v>
          </cell>
          <cell r="G65">
            <v>1297.1999999999998</v>
          </cell>
          <cell r="H65">
            <v>5818.5599999999995</v>
          </cell>
          <cell r="I65">
            <v>2753.52</v>
          </cell>
          <cell r="J65">
            <v>9869.2799999999988</v>
          </cell>
          <cell r="K65">
            <v>299.52</v>
          </cell>
        </row>
        <row r="66">
          <cell r="B66" t="str">
            <v>3x4T28-48§</v>
          </cell>
          <cell r="C66">
            <v>30</v>
          </cell>
          <cell r="D66">
            <v>255.71999999999997</v>
          </cell>
          <cell r="F66">
            <v>285.71999999999997</v>
          </cell>
          <cell r="G66">
            <v>1297.1999999999998</v>
          </cell>
          <cell r="H66">
            <v>5818.5599999999995</v>
          </cell>
          <cell r="I66">
            <v>2753.52</v>
          </cell>
          <cell r="J66">
            <v>9869.2799999999988</v>
          </cell>
          <cell r="K66">
            <v>299.52</v>
          </cell>
        </row>
        <row r="67">
          <cell r="B67" t="str">
            <v>3x4T34-36</v>
          </cell>
          <cell r="C67">
            <v>17.327999999999999</v>
          </cell>
          <cell r="D67">
            <v>129.60000000000002</v>
          </cell>
          <cell r="F67">
            <v>146.92800000000003</v>
          </cell>
          <cell r="G67">
            <v>774.96</v>
          </cell>
          <cell r="H67">
            <v>2845.44</v>
          </cell>
          <cell r="I67">
            <v>2647.56</v>
          </cell>
          <cell r="J67">
            <v>6267.96</v>
          </cell>
          <cell r="K67">
            <v>224.64</v>
          </cell>
        </row>
        <row r="68">
          <cell r="B68" t="str">
            <v>3x4T34-38</v>
          </cell>
          <cell r="C68">
            <v>19.200000000000003</v>
          </cell>
          <cell r="D68">
            <v>153.72</v>
          </cell>
          <cell r="F68">
            <v>172.92000000000002</v>
          </cell>
          <cell r="G68">
            <v>1119.5999999999999</v>
          </cell>
          <cell r="H68">
            <v>3003.2400000000002</v>
          </cell>
          <cell r="I68">
            <v>3309.6000000000004</v>
          </cell>
          <cell r="J68">
            <v>7432.4400000000005</v>
          </cell>
          <cell r="K68">
            <v>257.27999999999997</v>
          </cell>
        </row>
        <row r="69">
          <cell r="B69" t="str">
            <v>3x4T34-40</v>
          </cell>
          <cell r="C69">
            <v>21.167999999999999</v>
          </cell>
          <cell r="D69">
            <v>166.8</v>
          </cell>
          <cell r="F69">
            <v>187.96800000000002</v>
          </cell>
          <cell r="G69">
            <v>1119.5999999999999</v>
          </cell>
          <cell r="H69">
            <v>3331.2000000000003</v>
          </cell>
          <cell r="I69">
            <v>3237.6000000000004</v>
          </cell>
          <cell r="J69">
            <v>7688.4000000000005</v>
          </cell>
          <cell r="K69">
            <v>264</v>
          </cell>
        </row>
        <row r="70">
          <cell r="B70" t="str">
            <v>3x4T34-42</v>
          </cell>
          <cell r="C70">
            <v>23.231999999999999</v>
          </cell>
          <cell r="D70">
            <v>180.60000000000002</v>
          </cell>
          <cell r="F70">
            <v>203.83200000000002</v>
          </cell>
          <cell r="G70">
            <v>1229.4000000000001</v>
          </cell>
          <cell r="H70">
            <v>3638.88</v>
          </cell>
          <cell r="I70">
            <v>3309.6000000000004</v>
          </cell>
          <cell r="J70">
            <v>8177.880000000001</v>
          </cell>
          <cell r="K70">
            <v>270.72000000000003</v>
          </cell>
        </row>
        <row r="71">
          <cell r="B71" t="str">
            <v>3x4T34-44</v>
          </cell>
          <cell r="C71">
            <v>25.44</v>
          </cell>
          <cell r="D71">
            <v>195</v>
          </cell>
          <cell r="F71">
            <v>220.44</v>
          </cell>
          <cell r="G71">
            <v>1353.6</v>
          </cell>
          <cell r="H71">
            <v>4177.5599999999995</v>
          </cell>
          <cell r="I71">
            <v>3237.6000000000004</v>
          </cell>
          <cell r="J71">
            <v>8768.76</v>
          </cell>
          <cell r="K71">
            <v>277.44</v>
          </cell>
        </row>
        <row r="72">
          <cell r="B72" t="str">
            <v>3x4T34-46</v>
          </cell>
          <cell r="C72">
            <v>27.599999999999998</v>
          </cell>
          <cell r="D72">
            <v>210.12</v>
          </cell>
          <cell r="F72">
            <v>237.72</v>
          </cell>
          <cell r="G72">
            <v>1353.6</v>
          </cell>
          <cell r="H72">
            <v>4371.84</v>
          </cell>
          <cell r="I72">
            <v>3309.6000000000004</v>
          </cell>
          <cell r="J72">
            <v>9035.0400000000009</v>
          </cell>
          <cell r="K72">
            <v>284.15999999999997</v>
          </cell>
        </row>
        <row r="73">
          <cell r="B73" t="str">
            <v>3x4T34-48</v>
          </cell>
          <cell r="C73">
            <v>30</v>
          </cell>
          <cell r="D73">
            <v>252.36</v>
          </cell>
          <cell r="F73">
            <v>282.36</v>
          </cell>
          <cell r="G73">
            <v>1610.28</v>
          </cell>
          <cell r="H73">
            <v>4968</v>
          </cell>
          <cell r="I73">
            <v>3309.6</v>
          </cell>
          <cell r="J73">
            <v>9887.8799999999992</v>
          </cell>
          <cell r="K73">
            <v>309.12</v>
          </cell>
        </row>
        <row r="74">
          <cell r="B74" t="str">
            <v>3x4T38-30</v>
          </cell>
          <cell r="C74">
            <v>12.288</v>
          </cell>
          <cell r="D74">
            <v>89.376000000000005</v>
          </cell>
          <cell r="F74">
            <v>101.664</v>
          </cell>
          <cell r="G74">
            <v>668.04</v>
          </cell>
          <cell r="H74">
            <v>1850.3999999999999</v>
          </cell>
          <cell r="I74">
            <v>2943.36</v>
          </cell>
          <cell r="J74">
            <v>5461.7999999999993</v>
          </cell>
          <cell r="K74">
            <v>209.28000000000003</v>
          </cell>
        </row>
        <row r="75">
          <cell r="B75" t="str">
            <v>3x4T38-32</v>
          </cell>
          <cell r="C75">
            <v>13.872</v>
          </cell>
          <cell r="D75">
            <v>109.82399999999998</v>
          </cell>
          <cell r="F75">
            <v>123.69599999999998</v>
          </cell>
          <cell r="G75">
            <v>698.76</v>
          </cell>
          <cell r="H75">
            <v>2112</v>
          </cell>
          <cell r="I75">
            <v>2943.36</v>
          </cell>
          <cell r="J75">
            <v>5754.1200000000008</v>
          </cell>
          <cell r="K75">
            <v>226.56000000000003</v>
          </cell>
        </row>
        <row r="76">
          <cell r="B76" t="str">
            <v>3x4T38-34</v>
          </cell>
          <cell r="C76">
            <v>15.55</v>
          </cell>
          <cell r="D76">
            <v>120.91</v>
          </cell>
          <cell r="F76">
            <v>136.46</v>
          </cell>
          <cell r="G76">
            <v>758.04</v>
          </cell>
          <cell r="H76">
            <v>2390.88</v>
          </cell>
          <cell r="I76">
            <v>2943.36</v>
          </cell>
          <cell r="J76">
            <v>6092.2800000000007</v>
          </cell>
          <cell r="K76">
            <v>233.28000000000003</v>
          </cell>
        </row>
        <row r="77">
          <cell r="B77" t="str">
            <v>3x4T38-36</v>
          </cell>
          <cell r="C77">
            <v>17.329999999999998</v>
          </cell>
          <cell r="D77">
            <v>132.66999999999999</v>
          </cell>
          <cell r="F77">
            <v>150</v>
          </cell>
          <cell r="G77">
            <v>824.04</v>
          </cell>
          <cell r="H77">
            <v>2845.44</v>
          </cell>
          <cell r="I77">
            <v>2943.36</v>
          </cell>
          <cell r="J77">
            <v>6612.84</v>
          </cell>
          <cell r="K77">
            <v>240</v>
          </cell>
        </row>
        <row r="78">
          <cell r="B78" t="str">
            <v>3x4T38-38</v>
          </cell>
          <cell r="C78">
            <v>19.2</v>
          </cell>
          <cell r="D78">
            <v>158.5</v>
          </cell>
          <cell r="F78">
            <v>177.7</v>
          </cell>
          <cell r="G78">
            <v>1182</v>
          </cell>
          <cell r="H78">
            <v>3003.24</v>
          </cell>
          <cell r="I78">
            <v>3679.2</v>
          </cell>
          <cell r="J78">
            <v>7864.44</v>
          </cell>
          <cell r="K78">
            <v>276.48</v>
          </cell>
        </row>
        <row r="79">
          <cell r="B79" t="str">
            <v>3x4T38-40</v>
          </cell>
          <cell r="C79">
            <v>21.17</v>
          </cell>
          <cell r="D79">
            <v>171.6</v>
          </cell>
          <cell r="F79">
            <v>192.76999999999998</v>
          </cell>
          <cell r="G79">
            <v>1182</v>
          </cell>
          <cell r="H79">
            <v>3321.6</v>
          </cell>
          <cell r="I79">
            <v>3679.2</v>
          </cell>
          <cell r="J79">
            <v>8182.8</v>
          </cell>
          <cell r="K79">
            <v>283.20000000000005</v>
          </cell>
        </row>
        <row r="80">
          <cell r="B80" t="str">
            <v>3x4T38-42</v>
          </cell>
          <cell r="C80">
            <v>23.23</v>
          </cell>
          <cell r="D80">
            <v>185.4</v>
          </cell>
          <cell r="F80">
            <v>208.63</v>
          </cell>
          <cell r="G80">
            <v>1291.8</v>
          </cell>
          <cell r="H80">
            <v>3638.88</v>
          </cell>
          <cell r="I80">
            <v>3679.2</v>
          </cell>
          <cell r="J80">
            <v>8609.880000000001</v>
          </cell>
          <cell r="K80">
            <v>289.92</v>
          </cell>
        </row>
        <row r="81">
          <cell r="B81" t="str">
            <v>3x4T38-44</v>
          </cell>
          <cell r="C81">
            <v>25.392000000000003</v>
          </cell>
          <cell r="D81">
            <v>199.82400000000001</v>
          </cell>
          <cell r="F81">
            <v>225.21600000000001</v>
          </cell>
          <cell r="G81">
            <v>1416</v>
          </cell>
          <cell r="H81">
            <v>4371.84</v>
          </cell>
          <cell r="I81">
            <v>3679.2000000000003</v>
          </cell>
          <cell r="J81">
            <v>9467.0400000000009</v>
          </cell>
          <cell r="K81">
            <v>296.64</v>
          </cell>
        </row>
        <row r="82">
          <cell r="B82" t="str">
            <v>3x4T40-44</v>
          </cell>
          <cell r="C82">
            <v>25.44</v>
          </cell>
          <cell r="D82">
            <v>202.20000000000002</v>
          </cell>
          <cell r="F82">
            <v>227.64000000000001</v>
          </cell>
          <cell r="G82">
            <v>1213.1999999999998</v>
          </cell>
          <cell r="H82">
            <v>3995.88</v>
          </cell>
          <cell r="I82">
            <v>3864.24</v>
          </cell>
          <cell r="J82">
            <v>9073.32</v>
          </cell>
          <cell r="K82">
            <v>306.24</v>
          </cell>
        </row>
        <row r="83">
          <cell r="B83" t="str">
            <v>3x4T40-46</v>
          </cell>
          <cell r="C83">
            <v>27.647999999999996</v>
          </cell>
          <cell r="D83">
            <v>217.34399999999999</v>
          </cell>
          <cell r="F83">
            <v>244.99199999999999</v>
          </cell>
          <cell r="G83">
            <v>1452.3600000000001</v>
          </cell>
          <cell r="H83">
            <v>6005.76</v>
          </cell>
          <cell r="I83">
            <v>3864.24</v>
          </cell>
          <cell r="J83">
            <v>11322.36</v>
          </cell>
          <cell r="K83">
            <v>312.95999999999998</v>
          </cell>
        </row>
        <row r="84">
          <cell r="B84" t="str">
            <v>3x4T40-48§</v>
          </cell>
          <cell r="C84">
            <v>30</v>
          </cell>
          <cell r="D84">
            <v>276.48</v>
          </cell>
          <cell r="F84">
            <v>306.48</v>
          </cell>
          <cell r="G84">
            <v>1489.8</v>
          </cell>
          <cell r="H84">
            <v>5818.56</v>
          </cell>
          <cell r="I84">
            <v>3864.24</v>
          </cell>
          <cell r="J84">
            <v>11172.6</v>
          </cell>
          <cell r="K84">
            <v>368.64</v>
          </cell>
        </row>
        <row r="85">
          <cell r="B85" t="str">
            <v>3x4T40-48</v>
          </cell>
          <cell r="C85">
            <v>30</v>
          </cell>
          <cell r="D85">
            <v>276.48</v>
          </cell>
          <cell r="F85">
            <v>306.48</v>
          </cell>
          <cell r="G85">
            <v>1489.8</v>
          </cell>
          <cell r="H85">
            <v>5818.56</v>
          </cell>
          <cell r="I85">
            <v>3864.24</v>
          </cell>
          <cell r="J85">
            <v>11172.6</v>
          </cell>
          <cell r="K85">
            <v>368.64</v>
          </cell>
        </row>
        <row r="86">
          <cell r="B86" t="str">
            <v>3x4T40-50</v>
          </cell>
          <cell r="C86">
            <v>32.448</v>
          </cell>
          <cell r="D86">
            <v>267.024</v>
          </cell>
          <cell r="F86">
            <v>299.47199999999998</v>
          </cell>
          <cell r="G86">
            <v>1802.4</v>
          </cell>
          <cell r="H86">
            <v>7104</v>
          </cell>
          <cell r="I86">
            <v>3864.24</v>
          </cell>
          <cell r="J86">
            <v>12770.64</v>
          </cell>
          <cell r="K86">
            <v>358.07999999999993</v>
          </cell>
        </row>
        <row r="87">
          <cell r="B87" t="str">
            <v>3x4T45-40N</v>
          </cell>
          <cell r="C87">
            <v>21.12</v>
          </cell>
          <cell r="D87">
            <v>200.06400000000002</v>
          </cell>
          <cell r="F87">
            <v>221.18400000000003</v>
          </cell>
          <cell r="G87">
            <v>1482.84</v>
          </cell>
          <cell r="H87">
            <v>3331.2000000000003</v>
          </cell>
          <cell r="I87">
            <v>4327.68</v>
          </cell>
          <cell r="J87">
            <v>9141.7200000000012</v>
          </cell>
          <cell r="K87">
            <v>353.28</v>
          </cell>
        </row>
        <row r="88">
          <cell r="B88" t="str">
            <v>3x4T45-48§</v>
          </cell>
          <cell r="C88">
            <v>30</v>
          </cell>
          <cell r="D88">
            <v>285.12</v>
          </cell>
          <cell r="F88">
            <v>315.12</v>
          </cell>
          <cell r="G88">
            <v>1566.84</v>
          </cell>
          <cell r="H88">
            <v>5818.5599999999995</v>
          </cell>
          <cell r="I88">
            <v>4327.68</v>
          </cell>
          <cell r="J88">
            <v>11713.08</v>
          </cell>
          <cell r="K88">
            <v>397.44000000000005</v>
          </cell>
        </row>
        <row r="89">
          <cell r="B89" t="str">
            <v>4MC6-18</v>
          </cell>
          <cell r="D89">
            <v>49.39</v>
          </cell>
          <cell r="F89">
            <v>49.39</v>
          </cell>
          <cell r="G89">
            <v>203.07</v>
          </cell>
          <cell r="H89">
            <v>589.58999999999992</v>
          </cell>
          <cell r="I89">
            <v>2551.73</v>
          </cell>
          <cell r="J89">
            <v>3344.39</v>
          </cell>
          <cell r="K89">
            <v>125.2724</v>
          </cell>
        </row>
        <row r="90">
          <cell r="B90" t="str">
            <v>4MC6-22</v>
          </cell>
          <cell r="D90">
            <v>108.94</v>
          </cell>
          <cell r="F90">
            <v>108.94</v>
          </cell>
          <cell r="G90">
            <v>737.31</v>
          </cell>
          <cell r="H90">
            <v>959.99</v>
          </cell>
          <cell r="I90">
            <v>4066.95</v>
          </cell>
          <cell r="J90">
            <v>5764.25</v>
          </cell>
          <cell r="K90">
            <v>249.26399999999995</v>
          </cell>
        </row>
        <row r="91">
          <cell r="B91" t="str">
            <v>4MC6-24</v>
          </cell>
          <cell r="D91">
            <v>49.39</v>
          </cell>
          <cell r="F91">
            <v>49.39</v>
          </cell>
          <cell r="G91">
            <v>245</v>
          </cell>
          <cell r="H91">
            <v>424.71999999999997</v>
          </cell>
          <cell r="I91">
            <v>2005.32</v>
          </cell>
          <cell r="J91">
            <v>2675.04</v>
          </cell>
          <cell r="K91">
            <v>133.72040000000001</v>
          </cell>
        </row>
        <row r="92">
          <cell r="B92" t="str">
            <v>4MC8-22</v>
          </cell>
          <cell r="D92">
            <v>117.34</v>
          </cell>
          <cell r="F92">
            <v>117.34</v>
          </cell>
          <cell r="G92">
            <v>703.42</v>
          </cell>
          <cell r="H92">
            <v>1013.23</v>
          </cell>
          <cell r="I92">
            <v>4152.1499999999996</v>
          </cell>
          <cell r="J92">
            <v>5868.7999999999993</v>
          </cell>
          <cell r="K92">
            <v>249.26399999999995</v>
          </cell>
        </row>
        <row r="93">
          <cell r="B93" t="str">
            <v>4MC8-26</v>
          </cell>
          <cell r="D93">
            <v>100.49</v>
          </cell>
          <cell r="F93">
            <v>100.49</v>
          </cell>
          <cell r="G93">
            <v>457.84</v>
          </cell>
          <cell r="H93">
            <v>1013.23</v>
          </cell>
          <cell r="I93">
            <v>3697.85</v>
          </cell>
          <cell r="J93">
            <v>5168.92</v>
          </cell>
          <cell r="K93">
            <v>205.93199999999999</v>
          </cell>
        </row>
        <row r="94">
          <cell r="B94" t="str">
            <v>2T24-50</v>
          </cell>
          <cell r="C94">
            <v>5.4080000000000004</v>
          </cell>
          <cell r="D94">
            <v>35.183999999999997</v>
          </cell>
          <cell r="F94">
            <v>40.591999999999999</v>
          </cell>
          <cell r="G94">
            <v>760.42</v>
          </cell>
          <cell r="I94">
            <v>730.56</v>
          </cell>
          <cell r="J94">
            <v>1490.98</v>
          </cell>
          <cell r="K94">
            <v>58.56</v>
          </cell>
        </row>
        <row r="95">
          <cell r="B95" t="str">
            <v>4T28-32</v>
          </cell>
          <cell r="C95">
            <v>4.6239999999999997</v>
          </cell>
          <cell r="D95">
            <v>34.048000000000002</v>
          </cell>
          <cell r="F95">
            <v>38.672000000000004</v>
          </cell>
          <cell r="G95">
            <v>271.04000000000002</v>
          </cell>
          <cell r="H95">
            <v>704</v>
          </cell>
          <cell r="I95">
            <v>568.96</v>
          </cell>
          <cell r="J95">
            <v>1544</v>
          </cell>
          <cell r="K95">
            <v>62.72</v>
          </cell>
        </row>
        <row r="96">
          <cell r="B96" t="str">
            <v>4T28-34</v>
          </cell>
          <cell r="C96">
            <v>5.1840000000000002</v>
          </cell>
          <cell r="D96">
            <v>37.744</v>
          </cell>
          <cell r="F96">
            <v>42.927999999999997</v>
          </cell>
          <cell r="G96">
            <v>271.04000000000002</v>
          </cell>
          <cell r="H96">
            <v>796.96</v>
          </cell>
          <cell r="I96">
            <v>568.96</v>
          </cell>
          <cell r="J96">
            <v>1636.96</v>
          </cell>
          <cell r="K96">
            <v>64.960000000000008</v>
          </cell>
        </row>
        <row r="97">
          <cell r="B97" t="str">
            <v>4T28-36</v>
          </cell>
          <cell r="C97">
            <v>5.78</v>
          </cell>
          <cell r="D97">
            <v>41.66</v>
          </cell>
          <cell r="F97">
            <v>47.44</v>
          </cell>
          <cell r="G97">
            <v>241.2</v>
          </cell>
          <cell r="H97">
            <v>887.04</v>
          </cell>
          <cell r="I97">
            <v>734.04</v>
          </cell>
          <cell r="J97">
            <v>1862.28</v>
          </cell>
          <cell r="K97">
            <v>67.2</v>
          </cell>
        </row>
        <row r="98">
          <cell r="B98" t="str">
            <v>4T28-40</v>
          </cell>
          <cell r="C98">
            <v>7.056</v>
          </cell>
          <cell r="D98">
            <v>53.2</v>
          </cell>
          <cell r="F98">
            <v>60.256</v>
          </cell>
          <cell r="G98">
            <v>351.2</v>
          </cell>
          <cell r="H98">
            <v>1107.2</v>
          </cell>
          <cell r="I98">
            <v>917.6</v>
          </cell>
          <cell r="J98">
            <v>2376</v>
          </cell>
          <cell r="K98">
            <v>78.400000000000006</v>
          </cell>
        </row>
        <row r="99">
          <cell r="B99" t="str">
            <v>4T28-44</v>
          </cell>
          <cell r="C99">
            <v>8.4640000000000004</v>
          </cell>
          <cell r="D99">
            <v>62.607999999999997</v>
          </cell>
          <cell r="F99">
            <v>71.072000000000003</v>
          </cell>
          <cell r="G99">
            <v>351.2</v>
          </cell>
          <cell r="H99">
            <v>1331.96</v>
          </cell>
          <cell r="I99">
            <v>917.6</v>
          </cell>
          <cell r="J99">
            <v>2600.7600000000002</v>
          </cell>
          <cell r="K99">
            <v>82.88</v>
          </cell>
        </row>
        <row r="100">
          <cell r="B100" t="str">
            <v>4T28-48</v>
          </cell>
          <cell r="C100">
            <v>10</v>
          </cell>
          <cell r="D100">
            <v>85.248000000000005</v>
          </cell>
          <cell r="F100">
            <v>95.248000000000005</v>
          </cell>
          <cell r="G100">
            <v>432.4</v>
          </cell>
          <cell r="H100">
            <v>1939.52</v>
          </cell>
          <cell r="I100">
            <v>917.6</v>
          </cell>
          <cell r="J100">
            <v>3289.52</v>
          </cell>
          <cell r="K100">
            <v>99.84</v>
          </cell>
        </row>
        <row r="101">
          <cell r="B101" t="str">
            <v>4T28-48§</v>
          </cell>
          <cell r="C101">
            <v>10</v>
          </cell>
          <cell r="D101">
            <v>85.248000000000005</v>
          </cell>
          <cell r="F101">
            <v>95.248000000000005</v>
          </cell>
          <cell r="G101">
            <v>432.4</v>
          </cell>
          <cell r="H101">
            <v>1939.52</v>
          </cell>
          <cell r="I101">
            <v>917.6</v>
          </cell>
          <cell r="J101">
            <v>3289.52</v>
          </cell>
          <cell r="K101">
            <v>99.84</v>
          </cell>
        </row>
        <row r="102">
          <cell r="B102" t="str">
            <v>4T28-52</v>
          </cell>
          <cell r="C102">
            <v>11.66</v>
          </cell>
          <cell r="D102">
            <v>98.05</v>
          </cell>
          <cell r="F102">
            <v>109.71</v>
          </cell>
          <cell r="G102">
            <v>432.4</v>
          </cell>
          <cell r="H102">
            <v>2227.04</v>
          </cell>
          <cell r="I102">
            <v>917.6</v>
          </cell>
          <cell r="J102">
            <v>3577.04</v>
          </cell>
          <cell r="K102">
            <v>104.96000000000001</v>
          </cell>
        </row>
        <row r="103">
          <cell r="B103" t="str">
            <v>4T28-52§</v>
          </cell>
          <cell r="C103">
            <v>11.66</v>
          </cell>
          <cell r="D103">
            <v>98.05</v>
          </cell>
          <cell r="F103">
            <v>109.71</v>
          </cell>
          <cell r="G103">
            <v>432.4</v>
          </cell>
          <cell r="H103">
            <v>2227.04</v>
          </cell>
          <cell r="I103">
            <v>917.6</v>
          </cell>
          <cell r="J103">
            <v>3577.04</v>
          </cell>
          <cell r="K103">
            <v>104.96000000000001</v>
          </cell>
        </row>
        <row r="104">
          <cell r="B104" t="str">
            <v>4T34-26</v>
          </cell>
          <cell r="C104">
            <v>3.3919999999999999</v>
          </cell>
          <cell r="D104">
            <v>23.391999999999999</v>
          </cell>
          <cell r="F104">
            <v>26.783999999999999</v>
          </cell>
          <cell r="G104">
            <v>178.32</v>
          </cell>
          <cell r="H104">
            <v>497.28</v>
          </cell>
          <cell r="I104">
            <v>683.6</v>
          </cell>
          <cell r="J104">
            <v>1359.1999999999998</v>
          </cell>
          <cell r="K104">
            <v>60.8</v>
          </cell>
        </row>
        <row r="105">
          <cell r="B105" t="str">
            <v>4T34-28</v>
          </cell>
          <cell r="C105">
            <v>3.6</v>
          </cell>
          <cell r="D105">
            <v>25.984000000000002</v>
          </cell>
          <cell r="F105">
            <v>29.584000000000003</v>
          </cell>
          <cell r="G105">
            <v>206.32</v>
          </cell>
          <cell r="H105">
            <v>573.6</v>
          </cell>
          <cell r="I105">
            <v>683.6</v>
          </cell>
          <cell r="J105">
            <v>1463.52</v>
          </cell>
          <cell r="K105">
            <v>62.72</v>
          </cell>
        </row>
        <row r="106">
          <cell r="B106" t="str">
            <v>4T34-30</v>
          </cell>
          <cell r="C106">
            <v>4.0960000000000001</v>
          </cell>
          <cell r="D106">
            <v>28.77</v>
          </cell>
          <cell r="F106">
            <v>32.866</v>
          </cell>
          <cell r="G106">
            <v>206.32</v>
          </cell>
          <cell r="H106">
            <v>616.79999999999995</v>
          </cell>
          <cell r="I106">
            <v>683.6</v>
          </cell>
          <cell r="J106">
            <v>1506.7199999999998</v>
          </cell>
          <cell r="K106">
            <v>64.639999999999986</v>
          </cell>
        </row>
        <row r="107">
          <cell r="B107" t="str">
            <v>4T34-32</v>
          </cell>
          <cell r="C107">
            <v>4.62</v>
          </cell>
          <cell r="D107">
            <v>35.840000000000003</v>
          </cell>
          <cell r="F107">
            <v>40.46</v>
          </cell>
          <cell r="G107">
            <v>216.56</v>
          </cell>
          <cell r="H107">
            <v>704</v>
          </cell>
          <cell r="I107">
            <v>882.56</v>
          </cell>
          <cell r="J107">
            <v>1803.12</v>
          </cell>
          <cell r="K107">
            <v>70.400000000000006</v>
          </cell>
        </row>
        <row r="108">
          <cell r="B108" t="str">
            <v>4T34-34</v>
          </cell>
          <cell r="C108">
            <v>5.18</v>
          </cell>
          <cell r="D108">
            <v>39.28</v>
          </cell>
          <cell r="F108">
            <v>44.46</v>
          </cell>
          <cell r="G108">
            <v>236.32</v>
          </cell>
          <cell r="H108">
            <v>796.96</v>
          </cell>
          <cell r="I108">
            <v>882.56</v>
          </cell>
          <cell r="J108">
            <v>1915.84</v>
          </cell>
          <cell r="K108">
            <v>72.64</v>
          </cell>
        </row>
        <row r="109">
          <cell r="B109" t="str">
            <v>4T34-36</v>
          </cell>
          <cell r="C109">
            <v>5.7759999999999998</v>
          </cell>
          <cell r="D109">
            <v>43.2</v>
          </cell>
          <cell r="F109">
            <v>48.975999999999999</v>
          </cell>
          <cell r="G109">
            <v>258.32</v>
          </cell>
          <cell r="H109">
            <v>948.48</v>
          </cell>
          <cell r="I109">
            <v>882.52</v>
          </cell>
          <cell r="J109">
            <v>2089.3199999999997</v>
          </cell>
          <cell r="K109">
            <v>74.88</v>
          </cell>
        </row>
        <row r="110">
          <cell r="B110" t="str">
            <v>4T34-38</v>
          </cell>
          <cell r="C110">
            <v>6.4</v>
          </cell>
          <cell r="D110">
            <v>51.23</v>
          </cell>
          <cell r="F110">
            <v>57.629999999999995</v>
          </cell>
          <cell r="G110">
            <v>373.2</v>
          </cell>
          <cell r="H110">
            <v>1001.08</v>
          </cell>
          <cell r="I110">
            <v>1103.2</v>
          </cell>
          <cell r="J110">
            <v>2477.48</v>
          </cell>
          <cell r="K110">
            <v>85.759999999999991</v>
          </cell>
        </row>
        <row r="111">
          <cell r="B111" t="str">
            <v>4T34-40</v>
          </cell>
          <cell r="C111">
            <v>7.056</v>
          </cell>
          <cell r="D111">
            <v>55.6</v>
          </cell>
          <cell r="F111">
            <v>62.655999999999999</v>
          </cell>
          <cell r="G111">
            <v>373.2</v>
          </cell>
          <cell r="H111">
            <v>1110.4000000000001</v>
          </cell>
          <cell r="I111">
            <v>1079.2</v>
          </cell>
          <cell r="J111">
            <v>2562.8000000000002</v>
          </cell>
          <cell r="K111">
            <v>88</v>
          </cell>
        </row>
        <row r="112">
          <cell r="B112" t="str">
            <v>4T34-42</v>
          </cell>
          <cell r="C112">
            <v>7.7439999999999998</v>
          </cell>
          <cell r="D112">
            <v>60.19</v>
          </cell>
          <cell r="F112">
            <v>67.933999999999997</v>
          </cell>
          <cell r="G112">
            <v>409.8</v>
          </cell>
          <cell r="H112">
            <v>1212.96</v>
          </cell>
          <cell r="I112">
            <v>1103.2</v>
          </cell>
          <cell r="J112">
            <v>2725.96</v>
          </cell>
          <cell r="K112">
            <v>90.240000000000009</v>
          </cell>
        </row>
        <row r="113">
          <cell r="B113" t="str">
            <v>4T34-44</v>
          </cell>
          <cell r="C113">
            <v>8.4600000000000009</v>
          </cell>
          <cell r="D113">
            <v>65.010000000000005</v>
          </cell>
          <cell r="F113">
            <v>73.47</v>
          </cell>
          <cell r="G113">
            <v>451.2</v>
          </cell>
          <cell r="H113">
            <v>1392.52</v>
          </cell>
          <cell r="I113">
            <v>1079.2</v>
          </cell>
          <cell r="J113">
            <v>2922.92</v>
          </cell>
          <cell r="K113">
            <v>92.48</v>
          </cell>
        </row>
        <row r="114">
          <cell r="B114" t="str">
            <v>4T34-46</v>
          </cell>
          <cell r="C114">
            <v>9.1999999999999993</v>
          </cell>
          <cell r="D114">
            <v>70.400000000000006</v>
          </cell>
          <cell r="F114">
            <v>79.600000000000009</v>
          </cell>
          <cell r="G114">
            <v>451.2</v>
          </cell>
          <cell r="H114">
            <v>1457.28</v>
          </cell>
          <cell r="I114">
            <v>1103.2</v>
          </cell>
          <cell r="J114">
            <v>3011.6800000000003</v>
          </cell>
          <cell r="K114">
            <v>94.72</v>
          </cell>
        </row>
        <row r="115">
          <cell r="B115" t="str">
            <v>4T34-48</v>
          </cell>
          <cell r="C115">
            <v>10</v>
          </cell>
          <cell r="D115">
            <v>84.12</v>
          </cell>
          <cell r="F115">
            <v>94.12</v>
          </cell>
          <cell r="G115">
            <v>536.76</v>
          </cell>
          <cell r="H115">
            <v>1656</v>
          </cell>
          <cell r="I115">
            <v>1103.2</v>
          </cell>
          <cell r="J115">
            <v>3295.96</v>
          </cell>
          <cell r="K115">
            <v>103.03999999999999</v>
          </cell>
        </row>
        <row r="116">
          <cell r="B116" t="str">
            <v>4T38-36N</v>
          </cell>
          <cell r="C116">
            <v>5.7759999999999998</v>
          </cell>
          <cell r="D116">
            <v>44.223999999999997</v>
          </cell>
          <cell r="F116">
            <v>50</v>
          </cell>
          <cell r="G116">
            <v>274.68</v>
          </cell>
          <cell r="H116">
            <v>948.48</v>
          </cell>
          <cell r="I116">
            <v>981.12</v>
          </cell>
          <cell r="J116">
            <v>2204.2800000000002</v>
          </cell>
          <cell r="K116">
            <v>82.240000000000009</v>
          </cell>
        </row>
        <row r="117">
          <cell r="B117" t="str">
            <v>4T38-38N</v>
          </cell>
          <cell r="C117">
            <v>6.4</v>
          </cell>
          <cell r="D117">
            <v>52.84</v>
          </cell>
          <cell r="F117">
            <v>59.24</v>
          </cell>
          <cell r="G117">
            <v>394</v>
          </cell>
          <cell r="H117">
            <v>1001.08</v>
          </cell>
          <cell r="I117">
            <v>1226.4000000000001</v>
          </cell>
          <cell r="J117">
            <v>2621.48</v>
          </cell>
          <cell r="K117">
            <v>92.16</v>
          </cell>
        </row>
        <row r="118">
          <cell r="B118" t="str">
            <v>4T38-40N</v>
          </cell>
          <cell r="C118">
            <v>7.056</v>
          </cell>
          <cell r="D118">
            <v>57.2</v>
          </cell>
          <cell r="F118">
            <v>64.256</v>
          </cell>
          <cell r="G118">
            <v>394</v>
          </cell>
          <cell r="H118">
            <v>1107.2</v>
          </cell>
          <cell r="I118">
            <v>1226.4000000000001</v>
          </cell>
          <cell r="J118">
            <v>2727.6000000000004</v>
          </cell>
          <cell r="K118">
            <v>94.4</v>
          </cell>
        </row>
        <row r="119">
          <cell r="B119" t="str">
            <v>4T40-44</v>
          </cell>
          <cell r="C119">
            <v>8.48</v>
          </cell>
          <cell r="D119">
            <v>67.400000000000006</v>
          </cell>
          <cell r="F119">
            <v>75.88000000000001</v>
          </cell>
          <cell r="G119">
            <v>404.4</v>
          </cell>
          <cell r="H119">
            <v>1331.96</v>
          </cell>
          <cell r="I119">
            <v>1288.08</v>
          </cell>
          <cell r="J119">
            <v>3024.44</v>
          </cell>
          <cell r="K119">
            <v>102.08</v>
          </cell>
        </row>
        <row r="120">
          <cell r="B120" t="str">
            <v>4T40-46</v>
          </cell>
          <cell r="C120">
            <v>9.2159999999999993</v>
          </cell>
          <cell r="D120">
            <v>72.447999999999993</v>
          </cell>
          <cell r="F120">
            <v>81.663999999999987</v>
          </cell>
          <cell r="G120">
            <v>484.12</v>
          </cell>
          <cell r="H120">
            <v>2001.92</v>
          </cell>
          <cell r="I120">
            <v>1288.08</v>
          </cell>
          <cell r="J120">
            <v>3774.12</v>
          </cell>
          <cell r="K120">
            <v>104.32</v>
          </cell>
        </row>
        <row r="121">
          <cell r="B121" t="str">
            <v>4T40-48</v>
          </cell>
          <cell r="C121">
            <v>10</v>
          </cell>
          <cell r="D121">
            <v>92.16</v>
          </cell>
          <cell r="F121">
            <v>102.16</v>
          </cell>
          <cell r="G121">
            <v>496.6</v>
          </cell>
          <cell r="H121">
            <v>1939.52</v>
          </cell>
          <cell r="I121">
            <v>1288.08</v>
          </cell>
          <cell r="J121">
            <v>3724.2</v>
          </cell>
          <cell r="K121">
            <v>106.56</v>
          </cell>
        </row>
        <row r="122">
          <cell r="B122" t="str">
            <v>4T40-48§</v>
          </cell>
          <cell r="C122">
            <v>10</v>
          </cell>
          <cell r="D122">
            <v>92.16</v>
          </cell>
          <cell r="F122">
            <v>102.16</v>
          </cell>
          <cell r="G122">
            <v>496.6</v>
          </cell>
          <cell r="H122">
            <v>1939.52</v>
          </cell>
          <cell r="I122">
            <v>1288.08</v>
          </cell>
          <cell r="J122">
            <v>3724.2</v>
          </cell>
          <cell r="K122">
            <v>106.56</v>
          </cell>
        </row>
        <row r="123">
          <cell r="B123" t="str">
            <v>4T45-40A</v>
          </cell>
          <cell r="C123">
            <v>7.04</v>
          </cell>
          <cell r="D123">
            <v>66.688000000000002</v>
          </cell>
          <cell r="F123">
            <v>73.728000000000009</v>
          </cell>
          <cell r="G123">
            <v>494.28</v>
          </cell>
          <cell r="H123">
            <v>1110.4000000000001</v>
          </cell>
          <cell r="I123">
            <v>1442.56</v>
          </cell>
          <cell r="J123">
            <v>3047.24</v>
          </cell>
          <cell r="K123">
            <v>117.75999999999999</v>
          </cell>
        </row>
        <row r="124">
          <cell r="B124" t="str">
            <v>4T45-44</v>
          </cell>
          <cell r="C124">
            <v>8.48</v>
          </cell>
          <cell r="D124">
            <v>76.08</v>
          </cell>
          <cell r="F124">
            <v>84.56</v>
          </cell>
          <cell r="G124">
            <v>494.28</v>
          </cell>
          <cell r="H124">
            <v>1330.56</v>
          </cell>
          <cell r="I124">
            <v>1442.56</v>
          </cell>
          <cell r="J124">
            <v>3267.3999999999996</v>
          </cell>
          <cell r="K124">
            <v>122.24</v>
          </cell>
        </row>
        <row r="125">
          <cell r="B125" t="str">
            <v>4T45-48</v>
          </cell>
          <cell r="C125">
            <v>10</v>
          </cell>
          <cell r="D125">
            <v>95.04</v>
          </cell>
          <cell r="F125">
            <v>105.04</v>
          </cell>
          <cell r="G125">
            <v>522.26</v>
          </cell>
          <cell r="H125">
            <v>1939.52</v>
          </cell>
          <cell r="I125">
            <v>1442.56</v>
          </cell>
          <cell r="J125">
            <v>3904.3399999999997</v>
          </cell>
          <cell r="K125">
            <v>132.48000000000002</v>
          </cell>
        </row>
        <row r="126">
          <cell r="B126" t="str">
            <v>4T50-44</v>
          </cell>
          <cell r="C126">
            <v>8.4640000000000004</v>
          </cell>
          <cell r="D126">
            <v>78.975999999999999</v>
          </cell>
          <cell r="F126">
            <v>87.44</v>
          </cell>
          <cell r="G126">
            <v>607.16</v>
          </cell>
          <cell r="H126">
            <v>1826.88</v>
          </cell>
          <cell r="I126">
            <v>1596.8</v>
          </cell>
          <cell r="J126">
            <v>4030.84</v>
          </cell>
          <cell r="K126">
            <v>131.83999999999997</v>
          </cell>
        </row>
        <row r="127">
          <cell r="B127" t="str">
            <v>4T50-56</v>
          </cell>
          <cell r="C127">
            <v>13.456</v>
          </cell>
          <cell r="D127">
            <v>193.572</v>
          </cell>
          <cell r="F127">
            <v>207.02799999999999</v>
          </cell>
          <cell r="G127">
            <v>516</v>
          </cell>
          <cell r="H127">
            <v>2943.2</v>
          </cell>
          <cell r="I127">
            <v>1833.92</v>
          </cell>
          <cell r="J127">
            <v>5293.12</v>
          </cell>
          <cell r="K127">
            <v>214</v>
          </cell>
        </row>
        <row r="128">
          <cell r="B128" t="str">
            <v>MB34-12x11</v>
          </cell>
          <cell r="C128">
            <v>13.34</v>
          </cell>
          <cell r="D128">
            <v>80.510000000000005</v>
          </cell>
          <cell r="F128">
            <v>93.850000000000009</v>
          </cell>
          <cell r="G128">
            <v>376.42</v>
          </cell>
          <cell r="H128">
            <v>2531.6</v>
          </cell>
          <cell r="I128">
            <v>2213.92</v>
          </cell>
          <cell r="J128">
            <v>5121.9400000000005</v>
          </cell>
          <cell r="K128">
            <v>94.16548339959391</v>
          </cell>
        </row>
        <row r="129">
          <cell r="B129" t="str">
            <v>MB34-13x12</v>
          </cell>
          <cell r="C129">
            <v>15.88</v>
          </cell>
          <cell r="D129">
            <v>94.06</v>
          </cell>
          <cell r="F129">
            <v>109.94</v>
          </cell>
          <cell r="G129">
            <v>421.37</v>
          </cell>
          <cell r="H129">
            <v>3598.22</v>
          </cell>
          <cell r="I129">
            <v>2357.2800000000002</v>
          </cell>
          <cell r="J129">
            <v>6376.87</v>
          </cell>
          <cell r="K129">
            <v>99.445483399593911</v>
          </cell>
        </row>
        <row r="130">
          <cell r="B130" t="str">
            <v>MB38-13x11</v>
          </cell>
          <cell r="C130">
            <v>14.46</v>
          </cell>
          <cell r="D130">
            <v>86.504000000000005</v>
          </cell>
          <cell r="F130">
            <v>100.964</v>
          </cell>
          <cell r="G130">
            <v>425.18999999999994</v>
          </cell>
          <cell r="H130">
            <v>3404.52</v>
          </cell>
          <cell r="I130">
            <v>2285.7600000000002</v>
          </cell>
          <cell r="J130">
            <v>6115.47</v>
          </cell>
          <cell r="K130">
            <v>97.165483399593924</v>
          </cell>
        </row>
        <row r="131">
          <cell r="B131" t="str">
            <v>MB38-13x12</v>
          </cell>
          <cell r="C131">
            <v>15.78</v>
          </cell>
          <cell r="D131">
            <v>93.504000000000005</v>
          </cell>
          <cell r="F131">
            <v>109.28400000000001</v>
          </cell>
          <cell r="G131">
            <v>431.34999999999997</v>
          </cell>
          <cell r="H131">
            <v>3477.59</v>
          </cell>
          <cell r="I131">
            <v>2357.2800000000002</v>
          </cell>
          <cell r="J131">
            <v>6266.22</v>
          </cell>
          <cell r="K131">
            <v>100.16548339959392</v>
          </cell>
        </row>
        <row r="132">
          <cell r="B132" t="str">
            <v>MB38-14x12</v>
          </cell>
          <cell r="C132">
            <v>17</v>
          </cell>
          <cell r="D132">
            <v>100</v>
          </cell>
          <cell r="F132">
            <v>117</v>
          </cell>
          <cell r="G132">
            <v>439.97</v>
          </cell>
          <cell r="H132">
            <v>3981.6</v>
          </cell>
          <cell r="I132">
            <v>2967.8399999999997</v>
          </cell>
          <cell r="J132">
            <v>7389.41</v>
          </cell>
          <cell r="K132">
            <v>103.16548339959392</v>
          </cell>
        </row>
        <row r="133">
          <cell r="B133" t="str">
            <v>MB42-14x12</v>
          </cell>
          <cell r="C133">
            <v>17</v>
          </cell>
          <cell r="D133">
            <v>104.5</v>
          </cell>
          <cell r="F133">
            <v>121.5</v>
          </cell>
          <cell r="G133">
            <v>481.43</v>
          </cell>
          <cell r="H133">
            <v>3874.84</v>
          </cell>
          <cell r="I133">
            <v>3138.08</v>
          </cell>
          <cell r="J133">
            <v>7494.35</v>
          </cell>
          <cell r="K133">
            <v>119.85567675943146</v>
          </cell>
        </row>
        <row r="134">
          <cell r="B134" t="str">
            <v>MB42-15x13</v>
          </cell>
          <cell r="C134">
            <v>19.739999999999998</v>
          </cell>
          <cell r="D134">
            <v>119.65</v>
          </cell>
          <cell r="F134">
            <v>139.39000000000001</v>
          </cell>
          <cell r="G134">
            <v>540.91999999999996</v>
          </cell>
          <cell r="H134">
            <v>4183.3500000000004</v>
          </cell>
          <cell r="I134">
            <v>4489.09</v>
          </cell>
          <cell r="J134">
            <v>9213.36</v>
          </cell>
          <cell r="K134">
            <v>127.45567675943147</v>
          </cell>
        </row>
        <row r="135">
          <cell r="B135" t="str">
            <v>MB42-16x14</v>
          </cell>
          <cell r="C135">
            <v>22.68</v>
          </cell>
          <cell r="D135">
            <v>135.55000000000001</v>
          </cell>
          <cell r="F135">
            <v>158.23000000000002</v>
          </cell>
          <cell r="G135">
            <v>573.04</v>
          </cell>
          <cell r="H135">
            <v>5066.29</v>
          </cell>
          <cell r="I135">
            <v>3273.82</v>
          </cell>
          <cell r="J135">
            <v>8913.15</v>
          </cell>
          <cell r="K135">
            <v>135.05567675943146</v>
          </cell>
        </row>
        <row r="136">
          <cell r="B136" t="str">
            <v>MB60-18x18</v>
          </cell>
          <cell r="C136">
            <v>32.340000000000003</v>
          </cell>
          <cell r="D136">
            <v>237.24</v>
          </cell>
          <cell r="F136">
            <v>269.58000000000004</v>
          </cell>
          <cell r="G136">
            <v>834.53</v>
          </cell>
          <cell r="H136">
            <v>7500.32</v>
          </cell>
          <cell r="I136">
            <v>4990.22</v>
          </cell>
          <cell r="J136">
            <v>13325.07</v>
          </cell>
          <cell r="K136">
            <v>207.77096679918782</v>
          </cell>
        </row>
        <row r="137">
          <cell r="B137" t="str">
            <v>MB70-18x18</v>
          </cell>
          <cell r="C137">
            <v>32.340000000000003</v>
          </cell>
          <cell r="D137">
            <v>338.01600000000002</v>
          </cell>
          <cell r="F137">
            <v>370.35599999999999</v>
          </cell>
          <cell r="G137">
            <v>1144.3699999999999</v>
          </cell>
          <cell r="H137">
            <v>6981.92</v>
          </cell>
          <cell r="I137">
            <v>6648.58</v>
          </cell>
          <cell r="J137">
            <v>14774.869999999999</v>
          </cell>
          <cell r="K137">
            <v>228.09096679918781</v>
          </cell>
        </row>
        <row r="138">
          <cell r="B138" t="str">
            <v>MB70-20x20</v>
          </cell>
          <cell r="C138">
            <v>40.020000000000003</v>
          </cell>
          <cell r="D138">
            <v>396.42</v>
          </cell>
          <cell r="F138">
            <v>436.44</v>
          </cell>
          <cell r="G138">
            <v>1240.29</v>
          </cell>
          <cell r="H138">
            <v>8896.9699999999993</v>
          </cell>
          <cell r="I138">
            <v>7260.18</v>
          </cell>
          <cell r="J138">
            <v>17397.439999999999</v>
          </cell>
          <cell r="K138">
            <v>244.01096679918783</v>
          </cell>
        </row>
        <row r="139">
          <cell r="B139" t="str">
            <v>3MB28-12x12</v>
          </cell>
          <cell r="C139">
            <v>44.160000000000004</v>
          </cell>
          <cell r="D139">
            <v>263.64</v>
          </cell>
          <cell r="F139">
            <v>307.8</v>
          </cell>
          <cell r="G139">
            <v>1283.25</v>
          </cell>
          <cell r="H139">
            <v>10038.66</v>
          </cell>
          <cell r="I139">
            <v>6857.58</v>
          </cell>
          <cell r="J139">
            <v>18179.489999999998</v>
          </cell>
          <cell r="K139">
            <v>287.89645019878174</v>
          </cell>
        </row>
        <row r="140">
          <cell r="B140" t="str">
            <v>3MB30-11x10</v>
          </cell>
          <cell r="C140">
            <v>33.839999999999996</v>
          </cell>
          <cell r="D140">
            <v>166.71</v>
          </cell>
          <cell r="F140">
            <v>200.55</v>
          </cell>
          <cell r="G140">
            <v>1092.33</v>
          </cell>
          <cell r="H140">
            <v>8332.41</v>
          </cell>
          <cell r="I140">
            <v>4293.96</v>
          </cell>
          <cell r="J140">
            <v>13718.7</v>
          </cell>
          <cell r="K140">
            <v>231.6611601590254</v>
          </cell>
        </row>
        <row r="141">
          <cell r="B141" t="str">
            <v>3MB30-11x11</v>
          </cell>
          <cell r="C141">
            <v>37.14</v>
          </cell>
          <cell r="D141">
            <v>180.51599999999999</v>
          </cell>
          <cell r="F141">
            <v>217.65600000000001</v>
          </cell>
          <cell r="G141">
            <v>1032.4499999999998</v>
          </cell>
          <cell r="H141">
            <v>9139.02</v>
          </cell>
          <cell r="I141">
            <v>4431.54</v>
          </cell>
          <cell r="J141">
            <v>14603.010000000002</v>
          </cell>
          <cell r="K141">
            <v>239.46116015902538</v>
          </cell>
        </row>
        <row r="142">
          <cell r="B142" t="str">
            <v>3MB30-12x12</v>
          </cell>
          <cell r="C142">
            <v>44.160000000000004</v>
          </cell>
          <cell r="D142">
            <v>263.64</v>
          </cell>
          <cell r="F142">
            <v>307.8</v>
          </cell>
          <cell r="G142">
            <v>1221.81</v>
          </cell>
          <cell r="H142">
            <v>10038.66</v>
          </cell>
          <cell r="I142">
            <v>6857.58</v>
          </cell>
          <cell r="J142">
            <v>18118.05</v>
          </cell>
          <cell r="K142">
            <v>286.09645019878178</v>
          </cell>
        </row>
        <row r="143">
          <cell r="B143" t="str">
            <v>3MB30-13x13</v>
          </cell>
          <cell r="C143">
            <v>51.78</v>
          </cell>
          <cell r="D143">
            <v>317.61599999999999</v>
          </cell>
          <cell r="F143">
            <v>369.39599999999996</v>
          </cell>
          <cell r="G143">
            <v>1669.23</v>
          </cell>
          <cell r="H143">
            <v>12069.33</v>
          </cell>
          <cell r="I143">
            <v>8306.64</v>
          </cell>
          <cell r="J143">
            <v>22045.199999999997</v>
          </cell>
          <cell r="K143">
            <v>354.16703027829442</v>
          </cell>
        </row>
        <row r="144">
          <cell r="B144" t="str">
            <v>3MB34-12x12</v>
          </cell>
          <cell r="C144">
            <v>44.16</v>
          </cell>
          <cell r="D144">
            <v>263.64</v>
          </cell>
          <cell r="F144">
            <v>307.79999999999995</v>
          </cell>
          <cell r="G144">
            <v>1283.25</v>
          </cell>
          <cell r="H144">
            <v>10038.66</v>
          </cell>
          <cell r="I144">
            <v>6857.58</v>
          </cell>
          <cell r="J144">
            <v>18179.489999999998</v>
          </cell>
          <cell r="K144">
            <v>287.89645019878174</v>
          </cell>
        </row>
        <row r="145">
          <cell r="B145" t="str">
            <v>3MB34-13x13</v>
          </cell>
          <cell r="C145">
            <v>51.78</v>
          </cell>
          <cell r="D145">
            <v>304.14</v>
          </cell>
          <cell r="F145">
            <v>355.91999999999996</v>
          </cell>
          <cell r="G145">
            <v>1569.69</v>
          </cell>
          <cell r="H145">
            <v>12032.880000000001</v>
          </cell>
          <cell r="I145">
            <v>8306.64</v>
          </cell>
          <cell r="J145">
            <v>21909.21</v>
          </cell>
          <cell r="K145">
            <v>305.89645019878174</v>
          </cell>
        </row>
        <row r="146">
          <cell r="B146" t="str">
            <v>3MB38-12x12</v>
          </cell>
          <cell r="C146">
            <v>43.68</v>
          </cell>
          <cell r="D146">
            <v>261</v>
          </cell>
          <cell r="F146">
            <v>304.68</v>
          </cell>
          <cell r="G146">
            <v>1247.73</v>
          </cell>
          <cell r="H146">
            <v>9845.43</v>
          </cell>
          <cell r="I146">
            <v>6857.58</v>
          </cell>
          <cell r="J146">
            <v>17950.739999999998</v>
          </cell>
          <cell r="K146">
            <v>291.49645019878176</v>
          </cell>
        </row>
        <row r="147">
          <cell r="B147" t="str">
            <v>3MB38-13x13</v>
          </cell>
          <cell r="C147">
            <v>51.300000000000004</v>
          </cell>
          <cell r="D147">
            <v>301.53000000000003</v>
          </cell>
          <cell r="F147">
            <v>352.83000000000004</v>
          </cell>
          <cell r="G147">
            <v>1459.77</v>
          </cell>
          <cell r="H147">
            <v>11740.89</v>
          </cell>
          <cell r="I147">
            <v>8306.64</v>
          </cell>
          <cell r="J147">
            <v>21507.3</v>
          </cell>
          <cell r="K147">
            <v>318.96000000000004</v>
          </cell>
        </row>
        <row r="148">
          <cell r="B148" t="str">
            <v>Bu l«ng nÐo</v>
          </cell>
        </row>
        <row r="149">
          <cell r="B149" t="str">
            <v>2x8BL42-250</v>
          </cell>
          <cell r="H149">
            <v>487.04</v>
          </cell>
        </row>
        <row r="150">
          <cell r="B150" t="str">
            <v>16BL42-354</v>
          </cell>
          <cell r="H150">
            <v>508.8</v>
          </cell>
        </row>
        <row r="151">
          <cell r="B151" t="str">
            <v>8BL48-250</v>
          </cell>
          <cell r="H151">
            <v>356.16</v>
          </cell>
        </row>
        <row r="152">
          <cell r="B152" t="str">
            <v>8BL56-250</v>
          </cell>
          <cell r="H152">
            <v>505.12</v>
          </cell>
        </row>
        <row r="153">
          <cell r="B153" t="str">
            <v>3x8BL48-250</v>
          </cell>
          <cell r="H153">
            <v>1068.48</v>
          </cell>
        </row>
        <row r="154">
          <cell r="B154" t="str">
            <v>3x8BL56-250</v>
          </cell>
          <cell r="H154">
            <v>1515.3600000000001</v>
          </cell>
        </row>
        <row r="155">
          <cell r="B155" t="str">
            <v>3x16BL64</v>
          </cell>
          <cell r="H155">
            <v>2816.16</v>
          </cell>
        </row>
        <row r="156">
          <cell r="B156" t="str">
            <v>16BL64</v>
          </cell>
          <cell r="H156">
            <v>938.72</v>
          </cell>
        </row>
        <row r="157">
          <cell r="B157" t="str">
            <v>16BL72</v>
          </cell>
          <cell r="H157">
            <v>984.64</v>
          </cell>
        </row>
        <row r="158">
          <cell r="B158" t="str">
            <v>16BL80</v>
          </cell>
          <cell r="H158">
            <v>1237.92</v>
          </cell>
        </row>
        <row r="159">
          <cell r="B159" t="str">
            <v>TiÕp ®Þa</v>
          </cell>
        </row>
        <row r="160">
          <cell r="B160" t="str">
            <v>R1T-1</v>
          </cell>
          <cell r="H160">
            <v>35.770000000000003</v>
          </cell>
        </row>
        <row r="161">
          <cell r="B161" t="str">
            <v>R1T-§</v>
          </cell>
          <cell r="H161">
            <v>53.78</v>
          </cell>
        </row>
        <row r="162">
          <cell r="B162" t="str">
            <v>R1T-2</v>
          </cell>
          <cell r="H162">
            <v>71.540000000000006</v>
          </cell>
        </row>
      </sheetData>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 val="May"/>
      <sheetName val="Khoan TD"/>
      <sheetName val="Luong"/>
      <sheetName val="VL(duyet)"/>
      <sheetName val="Vua(duyet)"/>
      <sheetName val="DG(duyet)"/>
      <sheetName val="DTBS-5nhip(L=m)"/>
      <sheetName val="GTXL-BS"/>
      <sheetName val="GT khoan"/>
      <sheetName val="KL toan bo"/>
      <sheetName val="KL chi tiet"/>
      <sheetName val="XXXXXXXX"/>
      <sheetName val="10000000"/>
      <sheetName val="20000000"/>
      <sheetName val="#REF"/>
      <sheetName val="tc"/>
      <sheetName val="TDT"/>
      <sheetName val="xl"/>
      <sheetName val="NN"/>
      <sheetName val="Tralaivay"/>
      <sheetName val="TBTN"/>
      <sheetName val="CPTV"/>
      <sheetName val="PCCHAY"/>
      <sheetName val="dtks"/>
      <sheetName val="XL4Test5"/>
      <sheetName val="#REF!"/>
      <sheetName val="Tongke"/>
      <sheetName val="th_x000d_CB"/>
      <sheetName val="b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thau"/>
      <sheetName val="Chitiet-Studio"/>
      <sheetName val="TA-Fancoil"/>
      <sheetName val="TH1"/>
      <sheetName val="TH1 (bx)"/>
      <sheetName val="TH-gt(BX)"/>
      <sheetName val="Bia "/>
      <sheetName val="TB"/>
      <sheetName val="TH Lap dat"/>
      <sheetName val="DM-FCU"/>
      <sheetName val="DM-Maylanh"/>
      <sheetName val="DM-quat"/>
      <sheetName val="VLP (2)"/>
      <sheetName val="THBaoon-thau"/>
      <sheetName val="DM-Onn"/>
      <sheetName val="BO-NN"/>
      <sheetName val="DM-BO"/>
      <sheetName val="Dien-thau"/>
      <sheetName val="TH-gt"/>
      <sheetName val="LM "/>
      <sheetName val="GH"/>
      <sheetName val="CT-oGio"/>
      <sheetName val="NuocGN"/>
      <sheetName val="htd"/>
      <sheetName val="Dien"/>
      <sheetName val="Baoduong"/>
      <sheetName val="4.CT-XLtienluong"/>
      <sheetName val="NNgung"/>
      <sheetName val="GioTuoi-thau"/>
      <sheetName val="TA-bmay"/>
      <sheetName val="TT-OG "/>
      <sheetName val="TT-BG"/>
      <sheetName val="C-T maylanh"/>
      <sheetName val="DMOThep"/>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 val="Bia_thau"/>
      <sheetName val="DL-FC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B"/>
      <sheetName val="TH-XL"/>
      <sheetName val="Chitiet-Studio"/>
      <sheetName val="TA-Fancoil"/>
      <sheetName val="TH"/>
      <sheetName val="TH-gt"/>
      <sheetName val="Lapmay"/>
      <sheetName val="Fancoil loai 1"/>
      <sheetName val="Fancoil loai 2"/>
      <sheetName val="Fancoil loai 3"/>
      <sheetName val="Maylanh"/>
      <sheetName val="NuocLanh"/>
      <sheetName val="DMOThep"/>
      <sheetName val="VLP"/>
      <sheetName val="THBaoon"/>
      <sheetName val="DM-Baoon"/>
      <sheetName val="NNgung"/>
      <sheetName val="DMnn"/>
      <sheetName val="TH-BO"/>
      <sheetName val="DMBO"/>
      <sheetName val="GioTuoi"/>
      <sheetName val="Gio-Tuoi"/>
      <sheetName val="Gio-Thai"/>
      <sheetName val="TH-Dien"/>
      <sheetName val="Dien"/>
      <sheetName val="TH-tieuam "/>
      <sheetName val="Studio"/>
      <sheetName val="CT-Tieu am STUDIO"/>
      <sheetName val="CT-Tieuam-thai"/>
      <sheetName val="CT-tieuam-PM"/>
      <sheetName val="TH-PS"/>
      <sheetName val="Phatsinh tang6,7"/>
      <sheetName val="Phatsinh tang 2-8"/>
      <sheetName val="Dongia"/>
      <sheetName val="Sheet1"/>
      <sheetName val="TH_Di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
          <cell r="D10">
            <v>181894859.19490001</v>
          </cell>
        </row>
      </sheetData>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ong"/>
      <sheetName val="Tong DS"/>
      <sheetName val="#REF"/>
    </sheetNames>
    <sheetDataSet>
      <sheetData sheetId="0"/>
      <sheetData sheetId="1"/>
      <sheetData sheetId="2"/>
      <sheetData sheetId="3"/>
      <sheetData sheetId="4"/>
      <sheetData sheetId="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R1"/>
      <sheetName val="01"/>
      <sheetName val="V2"/>
      <sheetName val="R2"/>
      <sheetName val="02"/>
      <sheetName val="V3"/>
      <sheetName val="R3"/>
      <sheetName val="03"/>
      <sheetName val="V4"/>
      <sheetName val="R4"/>
      <sheetName val="4"/>
      <sheetName val="V5"/>
      <sheetName val="R5"/>
      <sheetName val="5"/>
      <sheetName val="V6"/>
      <sheetName val="R6"/>
      <sheetName val="6"/>
      <sheetName val="V7"/>
      <sheetName val="R7"/>
      <sheetName val="7"/>
      <sheetName val="v8"/>
      <sheetName val="r8"/>
      <sheetName val="8"/>
      <sheetName val="TH THUE"/>
      <sheetName val="V9"/>
      <sheetName val="R9"/>
      <sheetName val="9"/>
      <sheetName val="V10"/>
      <sheetName val="R10"/>
      <sheetName val="10"/>
      <sheetName val="V11"/>
      <sheetName val="R11"/>
      <sheetName val="11"/>
      <sheetName val="V12"/>
      <sheetName val="R12"/>
      <sheetName val="12"/>
      <sheetName val="BKE"/>
      <sheetName val="V2001"/>
      <sheetName val="R2001"/>
      <sheetName val="2001"/>
      <sheetName val="V01-2"/>
      <sheetName val="R01-2"/>
      <sheetName val="01-02"/>
      <sheetName val="ma"/>
      <sheetName val="V02-2"/>
      <sheetName val="R02-2"/>
      <sheetName val="02-02"/>
      <sheetName val="SOLIEU"/>
      <sheetName val="GTGT TONGHOP"/>
      <sheetName val="NOP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5">
          <cell r="A5">
            <v>3600402796</v>
          </cell>
          <cell r="B5" t="str">
            <v>DNTN Ñaïi Thaønh</v>
          </cell>
          <cell r="C5" t="str">
            <v>B/Hoaø- ÑN</v>
          </cell>
        </row>
        <row r="6">
          <cell r="A6" t="str">
            <v>3700102450</v>
          </cell>
          <cell r="B6" t="str">
            <v>CH Vuõ Kyù</v>
          </cell>
          <cell r="C6" t="str">
            <v>TDM - BD</v>
          </cell>
        </row>
        <row r="7">
          <cell r="A7">
            <v>3700103581</v>
          </cell>
          <cell r="B7" t="str">
            <v>VPP Chaâu</v>
          </cell>
          <cell r="C7" t="str">
            <v>TDM - BD</v>
          </cell>
        </row>
        <row r="8">
          <cell r="A8">
            <v>3700148529</v>
          </cell>
          <cell r="B8" t="str">
            <v>Cty VL&amp;XD BD</v>
          </cell>
          <cell r="C8" t="str">
            <v>Dó An -BD</v>
          </cell>
        </row>
        <row r="9">
          <cell r="A9">
            <v>3700154265</v>
          </cell>
          <cell r="B9" t="str">
            <v>Cöûa haøng An Bình</v>
          </cell>
          <cell r="C9" t="str">
            <v>BD</v>
          </cell>
        </row>
        <row r="10">
          <cell r="A10">
            <v>3700217465</v>
          </cell>
          <cell r="B10" t="str">
            <v>Xaêng daàu Phuù Giaùo</v>
          </cell>
          <cell r="C10" t="str">
            <v>P/Giaùo-BD</v>
          </cell>
        </row>
        <row r="11">
          <cell r="A11" t="str">
            <v>3700255721</v>
          </cell>
          <cell r="B11" t="str">
            <v>NH No &amp; PTNT BD</v>
          </cell>
          <cell r="C11" t="str">
            <v>TDM - BD</v>
          </cell>
        </row>
        <row r="12">
          <cell r="A12" t="str">
            <v>3700255721-1</v>
          </cell>
          <cell r="B12" t="str">
            <v>NH No &amp; PTNT BD</v>
          </cell>
          <cell r="C12" t="str">
            <v>TDM - BD</v>
          </cell>
        </row>
        <row r="13">
          <cell r="A13">
            <v>3700269463</v>
          </cell>
          <cell r="B13" t="str">
            <v>CH Hoaøng Duy</v>
          </cell>
          <cell r="C13" t="str">
            <v>TDM - BD</v>
          </cell>
        </row>
        <row r="14">
          <cell r="A14" t="str">
            <v>3700269749</v>
          </cell>
          <cell r="B14" t="str">
            <v>CH Phong Nhaõ</v>
          </cell>
          <cell r="C14" t="str">
            <v>TDM - BD</v>
          </cell>
        </row>
        <row r="15">
          <cell r="A15">
            <v>3700274234</v>
          </cell>
          <cell r="B15" t="str">
            <v>Baõi caùt Nguyeãn Duõng</v>
          </cell>
          <cell r="C15" t="str">
            <v>T/Uyeân-BD</v>
          </cell>
        </row>
        <row r="16">
          <cell r="A16">
            <v>3700277958</v>
          </cell>
          <cell r="B16" t="str">
            <v>HTX VT TX TDM</v>
          </cell>
          <cell r="C16" t="str">
            <v>TDM - BD</v>
          </cell>
        </row>
        <row r="17">
          <cell r="A17">
            <v>3700285317</v>
          </cell>
          <cell r="B17" t="str">
            <v>CS SC OÂToâ Buøi Hieån</v>
          </cell>
          <cell r="C17" t="str">
            <v>T/An - BD</v>
          </cell>
        </row>
        <row r="18">
          <cell r="A18">
            <v>3700339629</v>
          </cell>
          <cell r="B18" t="str">
            <v>Minh Quang</v>
          </cell>
          <cell r="C18" t="str">
            <v>BD</v>
          </cell>
        </row>
        <row r="19">
          <cell r="A19">
            <v>3700339717</v>
          </cell>
          <cell r="B19" t="str">
            <v>Xaêng daàu Thaønh Taâm</v>
          </cell>
          <cell r="C19" t="str">
            <v>BD</v>
          </cell>
        </row>
        <row r="20">
          <cell r="A20" t="str">
            <v>3700345693</v>
          </cell>
          <cell r="B20" t="str">
            <v>Baõi caùt soá 6</v>
          </cell>
          <cell r="C20" t="str">
            <v>T/Uyeân-BD</v>
          </cell>
        </row>
        <row r="21">
          <cell r="A21">
            <v>3700349835</v>
          </cell>
          <cell r="B21" t="str">
            <v>Xaêng daàu Vieät Phi</v>
          </cell>
          <cell r="C21" t="str">
            <v>BD</v>
          </cell>
        </row>
        <row r="22">
          <cell r="A22">
            <v>3700367859</v>
          </cell>
          <cell r="B22" t="str">
            <v>CS VLXD Thaùi Hoøa</v>
          </cell>
          <cell r="C22" t="str">
            <v>T/Uyeân-BD</v>
          </cell>
        </row>
        <row r="23">
          <cell r="A23">
            <v>3800167317</v>
          </cell>
          <cell r="B23" t="str">
            <v>CH VLXD Hoøa Phaùt</v>
          </cell>
          <cell r="C23" t="str">
            <v>ÑX - BP</v>
          </cell>
        </row>
        <row r="24">
          <cell r="A24">
            <v>3800182957</v>
          </cell>
          <cell r="B24" t="str">
            <v>Xaêng Daàu Taân Höng</v>
          </cell>
          <cell r="C24" t="str">
            <v>ÑX - BP</v>
          </cell>
        </row>
        <row r="25">
          <cell r="A25">
            <v>3800211365</v>
          </cell>
          <cell r="B25" t="str">
            <v>Xaêêng Daàu Tieán Phaùt</v>
          </cell>
          <cell r="C25" t="str">
            <v>Ñ/Phuù -BP</v>
          </cell>
        </row>
        <row r="26">
          <cell r="A26" t="str">
            <v>3700191884-4</v>
          </cell>
          <cell r="B26" t="str">
            <v>Cô sôû Phöôùc Thaùi</v>
          </cell>
          <cell r="C26" t="str">
            <v>BD</v>
          </cell>
        </row>
        <row r="27">
          <cell r="A27" t="str">
            <v>3800183855</v>
          </cell>
          <cell r="B27" t="str">
            <v>Traïm Ñaêng Kieåm 9301S</v>
          </cell>
          <cell r="C27" t="str">
            <v>ÑX - BP</v>
          </cell>
        </row>
        <row r="28">
          <cell r="A28" t="str">
            <v>0100111761-22-1</v>
          </cell>
          <cell r="B28" t="str">
            <v>Cty Baûo Hieåm Bình Phöôùc</v>
          </cell>
          <cell r="C28" t="str">
            <v>ÑX - BP</v>
          </cell>
        </row>
        <row r="29">
          <cell r="A29" t="str">
            <v>0100150619-57-1</v>
          </cell>
          <cell r="B29" t="str">
            <v>NH ÑT vaø PT Bình Phöôùc</v>
          </cell>
          <cell r="C29" t="str">
            <v>ÑX - BP</v>
          </cell>
        </row>
        <row r="30">
          <cell r="A30" t="str">
            <v>0300180191-4</v>
          </cell>
          <cell r="B30" t="str">
            <v>CH Saùch T/bò Tröôøng Hoïc</v>
          </cell>
          <cell r="C30" t="str">
            <v>TP HCM</v>
          </cell>
        </row>
        <row r="31">
          <cell r="A31" t="str">
            <v>0300216930-2</v>
          </cell>
          <cell r="B31" t="str">
            <v>CH Hoàng Lieân Hoa</v>
          </cell>
          <cell r="C31" t="str">
            <v>TP HCM</v>
          </cell>
        </row>
        <row r="32">
          <cell r="A32" t="str">
            <v>0300285042</v>
          </cell>
          <cell r="B32" t="str">
            <v>CH Thoâng Thuaän</v>
          </cell>
          <cell r="C32" t="str">
            <v>TP HCM</v>
          </cell>
        </row>
        <row r="33">
          <cell r="A33" t="str">
            <v>0300315096</v>
          </cell>
          <cell r="B33" t="str">
            <v>DNTN  Ng Thò Hoàng</v>
          </cell>
          <cell r="C33" t="str">
            <v>TP HCM</v>
          </cell>
        </row>
        <row r="34">
          <cell r="A34" t="str">
            <v>0300381564</v>
          </cell>
          <cell r="B34" t="str">
            <v>CH Thaønh Myõ</v>
          </cell>
          <cell r="C34" t="str">
            <v>TP HCM</v>
          </cell>
        </row>
        <row r="35">
          <cell r="A35" t="str">
            <v>0300381564-2-1</v>
          </cell>
          <cell r="B35" t="str">
            <v>XN Thaønh Myõ</v>
          </cell>
          <cell r="C35" t="str">
            <v>B/Hoaø- ÑN</v>
          </cell>
        </row>
        <row r="36">
          <cell r="A36" t="str">
            <v>0300420157-3-1</v>
          </cell>
          <cell r="B36" t="str">
            <v>Xí Nghieäp Cô Ñieän</v>
          </cell>
          <cell r="C36" t="str">
            <v>TP HCM</v>
          </cell>
        </row>
        <row r="37">
          <cell r="A37" t="str">
            <v>0300422669-4-1</v>
          </cell>
          <cell r="B37" t="str">
            <v>XN BTLT Thuû Ñöùc</v>
          </cell>
          <cell r="C37" t="str">
            <v>TP HCM</v>
          </cell>
        </row>
        <row r="38">
          <cell r="A38" t="str">
            <v>0300446995</v>
          </cell>
          <cell r="B38" t="str">
            <v>Cty Kieåm Toaùn Saigon</v>
          </cell>
          <cell r="C38" t="str">
            <v>TP HCM</v>
          </cell>
        </row>
        <row r="39">
          <cell r="A39" t="str">
            <v>0300450673-1</v>
          </cell>
          <cell r="B39" t="str">
            <v>Xaêng daàu Haø Noäi</v>
          </cell>
          <cell r="C39" t="str">
            <v>TP HCM</v>
          </cell>
        </row>
        <row r="40">
          <cell r="A40" t="str">
            <v>0300481551-1</v>
          </cell>
          <cell r="B40" t="str">
            <v>Cty Cô khí oâ toâ Saigon</v>
          </cell>
          <cell r="C40" t="str">
            <v>TP HCM</v>
          </cell>
        </row>
        <row r="41">
          <cell r="A41" t="str">
            <v>0300481625</v>
          </cell>
          <cell r="B41" t="str">
            <v>Cty DVDL Ñöôøng Saét SG</v>
          </cell>
          <cell r="C41" t="str">
            <v>TP HCM</v>
          </cell>
        </row>
        <row r="42">
          <cell r="A42" t="str">
            <v>0300537067-2</v>
          </cell>
          <cell r="B42" t="str">
            <v>Cô sôû Tín Nghóa</v>
          </cell>
          <cell r="C42" t="str">
            <v>TP HCM</v>
          </cell>
        </row>
        <row r="43">
          <cell r="A43" t="str">
            <v>0300539667</v>
          </cell>
          <cell r="B43" t="str">
            <v>CH Phuù Xuaân</v>
          </cell>
          <cell r="C43" t="str">
            <v>TP HCM</v>
          </cell>
        </row>
        <row r="44">
          <cell r="A44" t="str">
            <v>0300546008-2</v>
          </cell>
          <cell r="B44" t="str">
            <v>Co sôû Tröôøng Thaønh</v>
          </cell>
          <cell r="C44" t="str">
            <v>TP HCM</v>
          </cell>
        </row>
        <row r="45">
          <cell r="A45" t="str">
            <v>0300725879-2</v>
          </cell>
          <cell r="B45" t="str">
            <v>CH Hoà Theá Ñieàn</v>
          </cell>
          <cell r="C45" t="str">
            <v>TP HCM</v>
          </cell>
        </row>
        <row r="46">
          <cell r="A46" t="str">
            <v>0300848351-1</v>
          </cell>
          <cell r="B46" t="str">
            <v>Cty DONGAH</v>
          </cell>
          <cell r="C46" t="str">
            <v>TP HCM</v>
          </cell>
        </row>
        <row r="47">
          <cell r="A47" t="str">
            <v>0300894654-3</v>
          </cell>
          <cell r="B47" t="str">
            <v>CH Hoaøng Phaùt</v>
          </cell>
          <cell r="C47" t="str">
            <v>TP HCM</v>
          </cell>
        </row>
        <row r="48">
          <cell r="A48" t="str">
            <v>0300942001</v>
          </cell>
          <cell r="B48" t="str">
            <v>Ñieän Löïc Bình Döông</v>
          </cell>
          <cell r="C48" t="str">
            <v>TDM - BD</v>
          </cell>
        </row>
        <row r="49">
          <cell r="A49" t="str">
            <v>0300942001-9-1</v>
          </cell>
          <cell r="B49" t="str">
            <v>T/taâm Thí Nghieäm Ñieän</v>
          </cell>
          <cell r="C49" t="str">
            <v>TP HCM</v>
          </cell>
        </row>
        <row r="50">
          <cell r="A50" t="str">
            <v>0301007336</v>
          </cell>
          <cell r="B50" t="str">
            <v>CH  Cöôøng Thònh</v>
          </cell>
          <cell r="C50" t="str">
            <v>TP HCM</v>
          </cell>
        </row>
        <row r="51">
          <cell r="A51" t="str">
            <v>0301043286-1</v>
          </cell>
          <cell r="B51" t="str">
            <v>Cty Hoàng Loan</v>
          </cell>
          <cell r="C51" t="str">
            <v>TP HCM</v>
          </cell>
        </row>
        <row r="52">
          <cell r="A52" t="str">
            <v>0301073770-1</v>
          </cell>
          <cell r="B52" t="str">
            <v xml:space="preserve">HTX Xe Hieäp Phaùt </v>
          </cell>
          <cell r="C52" t="str">
            <v>TP HCM</v>
          </cell>
        </row>
        <row r="53">
          <cell r="A53" t="str">
            <v>0301129141-1</v>
          </cell>
          <cell r="B53" t="str">
            <v>HTX VT Soá 9</v>
          </cell>
          <cell r="C53" t="str">
            <v>TP HCM</v>
          </cell>
        </row>
        <row r="54">
          <cell r="A54" t="str">
            <v>0301164065-1</v>
          </cell>
          <cell r="B54" t="str">
            <v xml:space="preserve">Cty Beán Thaønh </v>
          </cell>
          <cell r="C54" t="str">
            <v>TP HCM</v>
          </cell>
        </row>
        <row r="55">
          <cell r="A55" t="str">
            <v>0301171827-1</v>
          </cell>
          <cell r="B55" t="str">
            <v>NH Laøng Nöôùng Nam Boä 2</v>
          </cell>
          <cell r="C55" t="str">
            <v>TP HCM</v>
          </cell>
        </row>
        <row r="56">
          <cell r="A56" t="str">
            <v>0301240326-1</v>
          </cell>
          <cell r="B56" t="str">
            <v>Cty Kieän Naêng</v>
          </cell>
          <cell r="C56" t="str">
            <v>TP HCM</v>
          </cell>
        </row>
        <row r="57">
          <cell r="A57" t="str">
            <v>0301254174-4</v>
          </cell>
          <cell r="B57" t="str">
            <v>CH Raïch Tre</v>
          </cell>
          <cell r="C57" t="str">
            <v>TP HCM</v>
          </cell>
        </row>
        <row r="58">
          <cell r="A58" t="str">
            <v>0301291419-1</v>
          </cell>
          <cell r="B58" t="str">
            <v>HTX Vaän Taûi Soá 9</v>
          </cell>
          <cell r="C58" t="str">
            <v>TP HCM</v>
          </cell>
        </row>
        <row r="59">
          <cell r="A59" t="str">
            <v>0301400650-1</v>
          </cell>
          <cell r="B59" t="str">
            <v>CN Cty Thanh Nam</v>
          </cell>
          <cell r="C59" t="str">
            <v>B/Hoaø- ÑN</v>
          </cell>
        </row>
        <row r="60">
          <cell r="A60" t="str">
            <v>0301413755</v>
          </cell>
          <cell r="B60" t="str">
            <v>Cty Thieát Bò Ñieän Saøigoøn</v>
          </cell>
          <cell r="C60" t="str">
            <v>TP HCM</v>
          </cell>
        </row>
        <row r="61">
          <cell r="A61" t="str">
            <v>0301427388</v>
          </cell>
          <cell r="B61" t="str">
            <v>HTX VT Bình Chaùnh</v>
          </cell>
          <cell r="C61" t="str">
            <v>TP HCM</v>
          </cell>
        </row>
        <row r="62">
          <cell r="A62" t="str">
            <v>0301434579-1</v>
          </cell>
          <cell r="B62" t="str">
            <v>Cty Lieân Ñaït</v>
          </cell>
          <cell r="C62" t="str">
            <v>TP HCM</v>
          </cell>
        </row>
        <row r="63">
          <cell r="A63" t="str">
            <v>0301434811-1</v>
          </cell>
          <cell r="B63" t="str">
            <v>HTX VT Taân Hieäp Phuù</v>
          </cell>
          <cell r="C63" t="str">
            <v>TP HCM</v>
          </cell>
        </row>
        <row r="64">
          <cell r="A64" t="str">
            <v>0301439552-1</v>
          </cell>
          <cell r="B64" t="str">
            <v>Cty Ñoâng Thô</v>
          </cell>
          <cell r="C64" t="str">
            <v>TP HCM</v>
          </cell>
        </row>
        <row r="65">
          <cell r="A65" t="str">
            <v>0301458072</v>
          </cell>
          <cell r="B65" t="str">
            <v>HTX Quaän 8</v>
          </cell>
          <cell r="C65" t="str">
            <v>TP HCM</v>
          </cell>
        </row>
        <row r="66">
          <cell r="A66" t="str">
            <v>0301460120-1</v>
          </cell>
          <cell r="B66" t="str">
            <v>Cty XD &amp; KD Vaät tö</v>
          </cell>
          <cell r="C66" t="str">
            <v>TP HCM</v>
          </cell>
        </row>
        <row r="67">
          <cell r="A67" t="str">
            <v>0301465513-1</v>
          </cell>
          <cell r="B67" t="str">
            <v>Cty VN  Scheùeder</v>
          </cell>
          <cell r="C67" t="str">
            <v>TP HCM</v>
          </cell>
        </row>
        <row r="68">
          <cell r="A68" t="str">
            <v>0301479266</v>
          </cell>
          <cell r="B68" t="str">
            <v>CS Thaéng Lôïi</v>
          </cell>
          <cell r="C68" t="str">
            <v>TP HCM</v>
          </cell>
        </row>
        <row r="69">
          <cell r="A69" t="str">
            <v>0301520027-1</v>
          </cell>
          <cell r="B69" t="str">
            <v>Cty Tö Hieàn</v>
          </cell>
          <cell r="C69" t="str">
            <v>TP HCM</v>
          </cell>
        </row>
        <row r="70">
          <cell r="A70" t="str">
            <v>0301523451-1</v>
          </cell>
          <cell r="B70" t="str">
            <v>Cty Taân Ngheä Nam</v>
          </cell>
          <cell r="C70" t="str">
            <v>TP HCM</v>
          </cell>
        </row>
        <row r="71">
          <cell r="A71" t="str">
            <v>0301595079-3</v>
          </cell>
          <cell r="B71" t="str">
            <v>CH Thaønh Quaân</v>
          </cell>
          <cell r="C71" t="str">
            <v>TP HCM</v>
          </cell>
        </row>
        <row r="72">
          <cell r="A72" t="str">
            <v>0301657800</v>
          </cell>
          <cell r="B72" t="str">
            <v>Cty Taán Ñöùc</v>
          </cell>
          <cell r="C72" t="str">
            <v>TP HCM</v>
          </cell>
        </row>
        <row r="73">
          <cell r="A73" t="str">
            <v>0301719535</v>
          </cell>
          <cell r="B73" t="str">
            <v>Cty  Truùc Haï</v>
          </cell>
          <cell r="C73" t="str">
            <v>TP HCM</v>
          </cell>
        </row>
        <row r="74">
          <cell r="A74" t="str">
            <v>0301725867</v>
          </cell>
          <cell r="B74" t="str">
            <v>CH Hoà Coâng Chaùnh</v>
          </cell>
          <cell r="C74" t="str">
            <v>TP HCM</v>
          </cell>
        </row>
        <row r="75">
          <cell r="A75" t="str">
            <v>0301730627</v>
          </cell>
          <cell r="B75" t="str">
            <v>Cty Hieäp Tín</v>
          </cell>
          <cell r="C75" t="str">
            <v>TP HCM</v>
          </cell>
        </row>
        <row r="76">
          <cell r="A76" t="str">
            <v>0301753889</v>
          </cell>
          <cell r="B76" t="str">
            <v>Cty Taøi Tröôøng Thaønh</v>
          </cell>
          <cell r="C76" t="str">
            <v>TP HCM</v>
          </cell>
        </row>
        <row r="77">
          <cell r="A77" t="str">
            <v>0301769991</v>
          </cell>
          <cell r="B77" t="str">
            <v>Cty Thieân Ñænh</v>
          </cell>
          <cell r="C77" t="str">
            <v>TP HCM</v>
          </cell>
        </row>
        <row r="78">
          <cell r="A78" t="str">
            <v>0301776766-3</v>
          </cell>
          <cell r="B78" t="str">
            <v>CH Cao Phong</v>
          </cell>
          <cell r="C78" t="str">
            <v>TP HCM</v>
          </cell>
        </row>
        <row r="79">
          <cell r="A79" t="str">
            <v>0301785256</v>
          </cell>
          <cell r="B79" t="str">
            <v>Cty Quang Loäc</v>
          </cell>
          <cell r="C79" t="str">
            <v>TP HCM</v>
          </cell>
        </row>
        <row r="80">
          <cell r="A80" t="str">
            <v>0301857101-1</v>
          </cell>
          <cell r="B80" t="str">
            <v>CS Vieät Tröôøng</v>
          </cell>
          <cell r="C80" t="str">
            <v>TP HCM</v>
          </cell>
        </row>
        <row r="81">
          <cell r="A81" t="str">
            <v>0301883447</v>
          </cell>
          <cell r="B81" t="str">
            <v xml:space="preserve">Cty Hoaøng Höng </v>
          </cell>
          <cell r="C81" t="str">
            <v>TP HCM</v>
          </cell>
        </row>
        <row r="82">
          <cell r="A82" t="str">
            <v>0301975112</v>
          </cell>
          <cell r="B82" t="str">
            <v>Cty  Minh Ñaït</v>
          </cell>
          <cell r="C82" t="str">
            <v>TP HCM</v>
          </cell>
        </row>
        <row r="83">
          <cell r="A83" t="str">
            <v>0301975264</v>
          </cell>
          <cell r="B83" t="str">
            <v>CH 74 Phaïm Hoàng Thaùi</v>
          </cell>
          <cell r="C83" t="str">
            <v>TP HCM</v>
          </cell>
        </row>
        <row r="84">
          <cell r="A84" t="str">
            <v>0301984678</v>
          </cell>
          <cell r="B84" t="str">
            <v>Cty Phuù Nghóa</v>
          </cell>
          <cell r="C84" t="str">
            <v>TP HCM</v>
          </cell>
        </row>
        <row r="85">
          <cell r="A85" t="str">
            <v>0302010607</v>
          </cell>
          <cell r="B85" t="str">
            <v>Cty Taây Nam</v>
          </cell>
          <cell r="C85" t="str">
            <v>TP HCM</v>
          </cell>
        </row>
        <row r="86">
          <cell r="A86" t="str">
            <v>0302166971</v>
          </cell>
          <cell r="B86" t="str">
            <v>CHâ Thaùi Taøi Nguyeân</v>
          </cell>
          <cell r="C86" t="str">
            <v>TP HCM</v>
          </cell>
        </row>
        <row r="87">
          <cell r="A87" t="str">
            <v>0302180863</v>
          </cell>
          <cell r="B87" t="str">
            <v>Cty  Minh Kieän</v>
          </cell>
          <cell r="C87" t="str">
            <v>TP HCM</v>
          </cell>
        </row>
        <row r="88">
          <cell r="A88" t="str">
            <v>0302200855</v>
          </cell>
          <cell r="B88" t="str">
            <v>Cty Duy Phöông</v>
          </cell>
          <cell r="C88" t="str">
            <v>TP HCM</v>
          </cell>
        </row>
        <row r="89">
          <cell r="A89" t="str">
            <v>0302209865</v>
          </cell>
          <cell r="B89" t="str">
            <v>Cty Ngoïc Khaùnh</v>
          </cell>
          <cell r="C89" t="str">
            <v>TP HCM</v>
          </cell>
        </row>
        <row r="90">
          <cell r="A90" t="str">
            <v>0302213572</v>
          </cell>
          <cell r="B90" t="str">
            <v xml:space="preserve">Cty Trung Nam </v>
          </cell>
          <cell r="C90" t="str">
            <v>TP HCM</v>
          </cell>
        </row>
        <row r="91">
          <cell r="A91" t="str">
            <v>0302221446</v>
          </cell>
          <cell r="B91" t="str">
            <v xml:space="preserve">Cty Leâ Nam </v>
          </cell>
          <cell r="C91" t="str">
            <v>TP HCM</v>
          </cell>
        </row>
        <row r="92">
          <cell r="A92" t="str">
            <v>0302234452</v>
          </cell>
          <cell r="B92" t="str">
            <v>Nhaân Long Computer</v>
          </cell>
          <cell r="C92" t="str">
            <v>TP HCM</v>
          </cell>
        </row>
        <row r="93">
          <cell r="A93" t="str">
            <v>0302275385-1</v>
          </cell>
          <cell r="B93" t="str">
            <v>CSû Vieät Tröôøng</v>
          </cell>
          <cell r="C93" t="str">
            <v>TP HCM</v>
          </cell>
        </row>
        <row r="94">
          <cell r="A94" t="str">
            <v>0302284037</v>
          </cell>
          <cell r="B94" t="str">
            <v>Cty Phöôùc Ñònh</v>
          </cell>
          <cell r="C94" t="str">
            <v>TP HCM</v>
          </cell>
        </row>
        <row r="95">
          <cell r="A95" t="str">
            <v>0302294500</v>
          </cell>
          <cell r="B95" t="str">
            <v>Cty Haûi Trieàu</v>
          </cell>
          <cell r="C95" t="str">
            <v>TP HCM</v>
          </cell>
        </row>
        <row r="96">
          <cell r="A96" t="str">
            <v>0302323208</v>
          </cell>
          <cell r="B96" t="str">
            <v xml:space="preserve">Cty Minh Long </v>
          </cell>
          <cell r="C96" t="str">
            <v>TP HCM</v>
          </cell>
        </row>
        <row r="97">
          <cell r="A97" t="str">
            <v>0302351903</v>
          </cell>
          <cell r="B97" t="str">
            <v>Cty Ñaêng Khoa</v>
          </cell>
          <cell r="C97" t="str">
            <v>TP HCM</v>
          </cell>
        </row>
        <row r="98">
          <cell r="A98" t="str">
            <v>1200190021-1</v>
          </cell>
          <cell r="B98" t="str">
            <v xml:space="preserve">DNTN Hoàng Khaùnh   </v>
          </cell>
          <cell r="C98" t="str">
            <v>Tieàn Giang</v>
          </cell>
        </row>
        <row r="99">
          <cell r="A99" t="str">
            <v>1700354172</v>
          </cell>
          <cell r="B99" t="str">
            <v>DNTN Hoaøng Thoï</v>
          </cell>
          <cell r="C99" t="str">
            <v>Kieân Giang</v>
          </cell>
        </row>
        <row r="100">
          <cell r="A100" t="str">
            <v>1800155491-1</v>
          </cell>
          <cell r="B100" t="str">
            <v>CN  Cty VT OÂTOÂ Caàn Thô</v>
          </cell>
          <cell r="C100" t="str">
            <v>TP HCM</v>
          </cell>
        </row>
        <row r="101">
          <cell r="A101" t="str">
            <v>3600246762-1</v>
          </cell>
          <cell r="B101" t="str">
            <v>Nhaø Haøng Hoaù An</v>
          </cell>
          <cell r="C101" t="str">
            <v>B/Hoaø- ÑN</v>
          </cell>
        </row>
        <row r="102">
          <cell r="A102" t="str">
            <v>3600253826</v>
          </cell>
          <cell r="B102" t="str">
            <v>Cty Thieát Bò Ñieän BH</v>
          </cell>
          <cell r="C102" t="str">
            <v>B/Hoaø- ÑN</v>
          </cell>
        </row>
        <row r="103">
          <cell r="A103" t="str">
            <v>3600275107-7</v>
          </cell>
          <cell r="B103" t="str">
            <v>XN KT Caùt - CtyVLXD  BH</v>
          </cell>
          <cell r="C103" t="str">
            <v>B/Hoaø- ÑN</v>
          </cell>
        </row>
        <row r="104">
          <cell r="A104">
            <v>3600286194</v>
          </cell>
          <cell r="B104" t="str">
            <v>DNTN Trung Nam</v>
          </cell>
          <cell r="C104" t="str">
            <v>B/Hoaø- ÑN</v>
          </cell>
        </row>
        <row r="105">
          <cell r="A105" t="str">
            <v>3600366989</v>
          </cell>
          <cell r="B105" t="str">
            <v>DNTN  Ng Thò Yeán</v>
          </cell>
          <cell r="C105" t="str">
            <v>B/Hoaø- ÑN</v>
          </cell>
        </row>
        <row r="106">
          <cell r="A106" t="str">
            <v>3600448180</v>
          </cell>
          <cell r="B106" t="str">
            <v>Cty Betong Bieân Hoøa</v>
          </cell>
          <cell r="C106" t="str">
            <v>B/Hoaø- ÑN</v>
          </cell>
        </row>
        <row r="107">
          <cell r="A107" t="str">
            <v>3600464464</v>
          </cell>
          <cell r="B107" t="str">
            <v>CP Hoùa An</v>
          </cell>
          <cell r="C107" t="str">
            <v>B/Hoaø- ÑN</v>
          </cell>
        </row>
        <row r="108">
          <cell r="A108" t="str">
            <v>3600475829</v>
          </cell>
          <cell r="B108" t="str">
            <v>CH  Nghóa Hieäp</v>
          </cell>
          <cell r="C108" t="str">
            <v>B/Hoaø- ÑN</v>
          </cell>
        </row>
        <row r="109">
          <cell r="A109" t="str">
            <v>3700100661-4</v>
          </cell>
          <cell r="B109" t="str">
            <v>VPP  Minh Thaønh</v>
          </cell>
          <cell r="C109" t="str">
            <v>TDM - BD</v>
          </cell>
        </row>
        <row r="110">
          <cell r="A110" t="str">
            <v>3700101143-4</v>
          </cell>
          <cell r="B110" t="str">
            <v>CS Vaên Trung</v>
          </cell>
          <cell r="C110" t="str">
            <v>TDM - BD</v>
          </cell>
        </row>
        <row r="111">
          <cell r="A111" t="str">
            <v>3700101898</v>
          </cell>
          <cell r="B111" t="str">
            <v xml:space="preserve">CH Töøø Hieáu Kyù </v>
          </cell>
          <cell r="C111" t="str">
            <v>TDM - BD</v>
          </cell>
        </row>
        <row r="112">
          <cell r="A112" t="str">
            <v>3700102387-4</v>
          </cell>
          <cell r="B112" t="str">
            <v>Kiosque 27 -Chôï TDM</v>
          </cell>
          <cell r="C112" t="str">
            <v>TDM - BD</v>
          </cell>
        </row>
        <row r="113">
          <cell r="A113" t="str">
            <v>3700103581</v>
          </cell>
          <cell r="B113" t="str">
            <v>VPP Chaâu</v>
          </cell>
          <cell r="C113" t="str">
            <v>TDM - BD</v>
          </cell>
        </row>
        <row r="114">
          <cell r="A114" t="str">
            <v>3700103581-4</v>
          </cell>
          <cell r="B114" t="str">
            <v>VPP Chaâu</v>
          </cell>
          <cell r="C114" t="str">
            <v>TDM - BD</v>
          </cell>
        </row>
        <row r="115">
          <cell r="A115" t="str">
            <v>3700105500</v>
          </cell>
          <cell r="B115" t="str">
            <v>Baùnh xeøo Saigon</v>
          </cell>
          <cell r="C115" t="str">
            <v>TDM - BD</v>
          </cell>
        </row>
        <row r="116">
          <cell r="A116" t="str">
            <v>3700105500-4</v>
          </cell>
          <cell r="B116" t="str">
            <v>Quaùn Baùnh Xeøo Saigon</v>
          </cell>
          <cell r="C116" t="str">
            <v>TDM - BD</v>
          </cell>
        </row>
        <row r="117">
          <cell r="A117" t="str">
            <v>3700100809-4</v>
          </cell>
          <cell r="B117" t="str">
            <v>CH Quaûng Hoøa Minh</v>
          </cell>
          <cell r="C117" t="str">
            <v>TDM - BD</v>
          </cell>
        </row>
        <row r="118">
          <cell r="A118" t="str">
            <v>3700108759-4</v>
          </cell>
          <cell r="B118" t="str">
            <v>Cô Ñieän Thaønh Coâng</v>
          </cell>
          <cell r="C118" t="str">
            <v>TDM - BD</v>
          </cell>
        </row>
        <row r="119">
          <cell r="A119" t="str">
            <v>3700108879</v>
          </cell>
          <cell r="B119" t="str">
            <v>CH  Thuaän Phong</v>
          </cell>
          <cell r="C119" t="str">
            <v>TDM - BD</v>
          </cell>
        </row>
        <row r="120">
          <cell r="A120" t="str">
            <v>3700109054-4</v>
          </cell>
          <cell r="B120" t="str">
            <v>Phuï tuøng OÂToâ Baûo Quoác</v>
          </cell>
          <cell r="C120" t="str">
            <v>TDM - BD</v>
          </cell>
        </row>
        <row r="121">
          <cell r="A121" t="str">
            <v>3700110684</v>
          </cell>
          <cell r="B121" t="str">
            <v>CH Hoaøng Vieät</v>
          </cell>
          <cell r="C121" t="str">
            <v>TDM - BD</v>
          </cell>
        </row>
        <row r="122">
          <cell r="A122" t="str">
            <v>3700111046-4</v>
          </cell>
          <cell r="B122" t="str">
            <v>Nhaø Haøng Thieân Nga</v>
          </cell>
          <cell r="C122" t="str">
            <v>TDM - BD</v>
          </cell>
        </row>
        <row r="123">
          <cell r="A123" t="str">
            <v>3700111215-4</v>
          </cell>
          <cell r="B123" t="str">
            <v>Quaùn 242</v>
          </cell>
          <cell r="C123" t="str">
            <v>TDM - BD</v>
          </cell>
        </row>
        <row r="124">
          <cell r="A124" t="str">
            <v>3700111744</v>
          </cell>
          <cell r="B124" t="str">
            <v xml:space="preserve">Quaùn Taây Hoà </v>
          </cell>
          <cell r="C124" t="str">
            <v>TDM - BD</v>
          </cell>
        </row>
        <row r="125">
          <cell r="A125" t="str">
            <v>3700112556-1</v>
          </cell>
          <cell r="B125" t="str">
            <v>CH Hueä</v>
          </cell>
          <cell r="C125" t="str">
            <v>TDM - BD</v>
          </cell>
        </row>
        <row r="126">
          <cell r="A126" t="str">
            <v>3700115040-4</v>
          </cell>
          <cell r="B126" t="str">
            <v>Quaùn Raén Laåu Maém</v>
          </cell>
          <cell r="C126" t="str">
            <v>TDM - BD</v>
          </cell>
        </row>
        <row r="127">
          <cell r="A127" t="str">
            <v>3700116005-4</v>
          </cell>
          <cell r="B127" t="str">
            <v>Shop Hoa Bích Höôøng</v>
          </cell>
          <cell r="C127" t="str">
            <v>TDM - BD</v>
          </cell>
        </row>
        <row r="128">
          <cell r="A128" t="str">
            <v>3700116291-4</v>
          </cell>
          <cell r="B128" t="str">
            <v>Cô sôû Haûi Vaân</v>
          </cell>
          <cell r="C128" t="str">
            <v>TDM - BD</v>
          </cell>
        </row>
        <row r="129">
          <cell r="A129" t="str">
            <v>3700118411-4</v>
          </cell>
          <cell r="B129" t="str">
            <v>CS Q/Caùo Chí Thaønh</v>
          </cell>
          <cell r="C129" t="str">
            <v>TDM - BD</v>
          </cell>
        </row>
        <row r="130">
          <cell r="A130" t="str">
            <v>3700119197</v>
          </cell>
          <cell r="B130" t="str">
            <v>PHOTOCOOPY Höõu Hieäp</v>
          </cell>
          <cell r="C130" t="str">
            <v>TDM - BD</v>
          </cell>
        </row>
        <row r="131">
          <cell r="A131" t="str">
            <v>3700119380-4</v>
          </cell>
          <cell r="B131" t="str">
            <v>Vi tính soá 1</v>
          </cell>
          <cell r="C131" t="str">
            <v>TDM - BD</v>
          </cell>
        </row>
        <row r="132">
          <cell r="A132" t="str">
            <v>3700124559</v>
          </cell>
          <cell r="B132" t="str">
            <v>Quaùn Hoaøng Hoa</v>
          </cell>
          <cell r="C132" t="str">
            <v>TDM - BD</v>
          </cell>
        </row>
        <row r="133">
          <cell r="A133" t="str">
            <v>3700124912</v>
          </cell>
          <cell r="B133" t="str">
            <v>Quaùn Hoaøng Duõng</v>
          </cell>
          <cell r="C133" t="str">
            <v>TDM - BD</v>
          </cell>
        </row>
        <row r="134">
          <cell r="A134" t="str">
            <v>3700125641</v>
          </cell>
          <cell r="B134" t="str">
            <v>Quaùn  Höông Ñoàng</v>
          </cell>
          <cell r="C134" t="str">
            <v>TDM - BD</v>
          </cell>
        </row>
        <row r="135">
          <cell r="A135" t="str">
            <v>3700128547</v>
          </cell>
          <cell r="B135" t="str">
            <v>CH Voõ xe  Phuù Hoaø</v>
          </cell>
          <cell r="C135" t="str">
            <v>TDM - BD</v>
          </cell>
        </row>
        <row r="136">
          <cell r="A136" t="str">
            <v>3700129354-4</v>
          </cell>
          <cell r="B136" t="str">
            <v>CH  Hoàng Cuùc</v>
          </cell>
          <cell r="C136" t="str">
            <v>TDM - BD</v>
          </cell>
        </row>
        <row r="137">
          <cell r="A137" t="str">
            <v>3700129903</v>
          </cell>
          <cell r="B137" t="str">
            <v>Cô sôû Nhaät Anh</v>
          </cell>
          <cell r="C137" t="str">
            <v>TDM - BD</v>
          </cell>
        </row>
        <row r="138">
          <cell r="A138" t="str">
            <v>3700143520-1</v>
          </cell>
          <cell r="B138" t="str">
            <v>Xaêng Daàu Chaùnh Loäc</v>
          </cell>
          <cell r="C138" t="str">
            <v>TDM - BD</v>
          </cell>
        </row>
        <row r="139">
          <cell r="A139" t="str">
            <v>3700144147-1-1</v>
          </cell>
          <cell r="B139" t="str">
            <v>Cty Ñieän Thoaïi BD</v>
          </cell>
          <cell r="C139" t="str">
            <v>TDM - BD</v>
          </cell>
        </row>
        <row r="140">
          <cell r="A140" t="str">
            <v>3700144147-1</v>
          </cell>
          <cell r="B140" t="str">
            <v>TTTH Böu Ñieän Bình Döông</v>
          </cell>
          <cell r="C140" t="str">
            <v>TDM - BD</v>
          </cell>
        </row>
        <row r="141">
          <cell r="A141" t="str">
            <v>3700144147-2-1</v>
          </cell>
          <cell r="B141" t="str">
            <v>Cty Böu Chính PHBC BD</v>
          </cell>
          <cell r="C141" t="str">
            <v>TDM - BD</v>
          </cell>
        </row>
        <row r="142">
          <cell r="A142" t="str">
            <v>3700144588-1</v>
          </cell>
          <cell r="B142" t="str">
            <v>Cty Coâng trình KTÑ 621</v>
          </cell>
          <cell r="C142" t="str">
            <v>Dó An -BD</v>
          </cell>
        </row>
        <row r="143">
          <cell r="A143" t="str">
            <v>3700144838-10</v>
          </cell>
          <cell r="B143" t="str">
            <v>NHKS Boâng Sen</v>
          </cell>
          <cell r="C143" t="str">
            <v>TDM - BD</v>
          </cell>
        </row>
        <row r="144">
          <cell r="A144" t="str">
            <v>3700144838-3</v>
          </cell>
          <cell r="B144" t="str">
            <v>CH Thanh Nieân 2</v>
          </cell>
          <cell r="C144" t="str">
            <v>TDM - BD</v>
          </cell>
        </row>
        <row r="145">
          <cell r="A145" t="str">
            <v>3700144838-5</v>
          </cell>
          <cell r="B145" t="str">
            <v>Khu Du Lòch Hoà Bình An</v>
          </cell>
          <cell r="C145" t="str">
            <v>Dó An -BD</v>
          </cell>
        </row>
        <row r="146">
          <cell r="A146" t="str">
            <v>3700144838-6-1</v>
          </cell>
          <cell r="B146" t="str">
            <v>NH  Noåi Bình Döông</v>
          </cell>
          <cell r="C146" t="str">
            <v>TDM - BD</v>
          </cell>
        </row>
        <row r="147">
          <cell r="A147" t="str">
            <v>3700144838-9</v>
          </cell>
          <cell r="B147" t="str">
            <v>Cöûa Haøng Caàu Ngang</v>
          </cell>
          <cell r="C147" t="str">
            <v>T/An - BD</v>
          </cell>
        </row>
        <row r="148">
          <cell r="A148" t="str">
            <v>3700144965-1</v>
          </cell>
          <cell r="B148" t="str">
            <v>DNTN Minh Phuù</v>
          </cell>
          <cell r="C148" t="str">
            <v>T/An - BD</v>
          </cell>
        </row>
        <row r="149">
          <cell r="A149" t="str">
            <v>3700145031-25-1</v>
          </cell>
          <cell r="B149" t="str">
            <v>Xaêng daàu Tö Hieàn 1</v>
          </cell>
          <cell r="C149" t="str">
            <v>BD</v>
          </cell>
        </row>
        <row r="150">
          <cell r="A150" t="str">
            <v>3700145207-1</v>
          </cell>
          <cell r="B150" t="str">
            <v>Xaêng daàu Maïnh Phaùt</v>
          </cell>
          <cell r="C150" t="str">
            <v>TDM - BD</v>
          </cell>
        </row>
        <row r="151">
          <cell r="A151" t="str">
            <v>3700145341-1</v>
          </cell>
          <cell r="B151" t="str">
            <v>DNTN Ñieän Vaên Hoa</v>
          </cell>
          <cell r="C151" t="str">
            <v>TDM - BD</v>
          </cell>
        </row>
        <row r="152">
          <cell r="A152" t="str">
            <v>3700145341</v>
          </cell>
          <cell r="B152" t="str">
            <v>DNTN Ñieän Vaên Hoa</v>
          </cell>
          <cell r="C152" t="str">
            <v>TDM - BD</v>
          </cell>
        </row>
        <row r="153">
          <cell r="A153" t="str">
            <v>3700145408</v>
          </cell>
          <cell r="B153" t="str">
            <v>Cty Xaây Laép Ñieän BD</v>
          </cell>
          <cell r="C153" t="str">
            <v>TDM - BD</v>
          </cell>
        </row>
        <row r="154">
          <cell r="A154" t="str">
            <v>3700145454-1</v>
          </cell>
          <cell r="B154" t="str">
            <v>Xaêng daàu Minh Phuïng</v>
          </cell>
          <cell r="C154" t="str">
            <v>BD</v>
          </cell>
        </row>
        <row r="155">
          <cell r="A155" t="str">
            <v>3700144933</v>
          </cell>
          <cell r="B155" t="str">
            <v>Xaêng Daàu Thieân Taïo 3</v>
          </cell>
          <cell r="C155" t="str">
            <v>T/An - BD</v>
          </cell>
        </row>
        <row r="156">
          <cell r="A156" t="str">
            <v>3700145581</v>
          </cell>
          <cell r="B156" t="str">
            <v>Xaêng Daàu Thieân Taïo</v>
          </cell>
          <cell r="C156" t="str">
            <v>T/An - BD</v>
          </cell>
        </row>
        <row r="157">
          <cell r="A157" t="str">
            <v>3700145694-1</v>
          </cell>
          <cell r="B157" t="str">
            <v>CTy Caáp Thoaùt Nöôùc BD</v>
          </cell>
          <cell r="C157" t="str">
            <v>TDM - BD</v>
          </cell>
        </row>
        <row r="158">
          <cell r="A158" t="str">
            <v>3700145729</v>
          </cell>
          <cell r="B158" t="str">
            <v>Cty Laâm Saûn XNK BD</v>
          </cell>
          <cell r="C158" t="str">
            <v>TDM - BD</v>
          </cell>
        </row>
        <row r="159">
          <cell r="A159" t="str">
            <v>3700145729-1</v>
          </cell>
          <cell r="B159" t="str">
            <v>Cty Laâm Saûn XNK BD</v>
          </cell>
          <cell r="C159" t="str">
            <v>TDM - BD</v>
          </cell>
        </row>
        <row r="160">
          <cell r="A160" t="str">
            <v>3700145951</v>
          </cell>
          <cell r="B160" t="str">
            <v>Xaêng Daàu H Nguyeân Thuûy</v>
          </cell>
          <cell r="C160" t="str">
            <v>T/An - BD</v>
          </cell>
        </row>
        <row r="161">
          <cell r="A161" t="str">
            <v>3700146031-1</v>
          </cell>
          <cell r="B161" t="str">
            <v>Xaêng Daàu Soá 2</v>
          </cell>
          <cell r="C161" t="str">
            <v>TDM - BD</v>
          </cell>
        </row>
        <row r="162">
          <cell r="A162" t="str">
            <v>3700146031-10-1</v>
          </cell>
          <cell r="B162" t="str">
            <v>Xaêng Daàu Myõ Phöôùc</v>
          </cell>
          <cell r="C162" t="str">
            <v>B/Caùt - BD</v>
          </cell>
        </row>
        <row r="163">
          <cell r="A163" t="str">
            <v>3700146031-1-1</v>
          </cell>
          <cell r="B163" t="str">
            <v>Xaêng daàu Myõ Phöôùc</v>
          </cell>
          <cell r="C163" t="str">
            <v>BD</v>
          </cell>
        </row>
        <row r="164">
          <cell r="A164" t="str">
            <v>3700146031-14-1</v>
          </cell>
          <cell r="B164" t="str">
            <v>Xaêng daàu Phöôùc Vónh</v>
          </cell>
          <cell r="C164" t="str">
            <v>BD</v>
          </cell>
        </row>
        <row r="165">
          <cell r="A165" t="str">
            <v>3700146031-20-1</v>
          </cell>
          <cell r="B165" t="str">
            <v>Xaêng daàu An Loäc</v>
          </cell>
          <cell r="C165" t="str">
            <v>BD</v>
          </cell>
        </row>
        <row r="166">
          <cell r="A166" t="str">
            <v>3700146031-3-1</v>
          </cell>
          <cell r="B166" t="str">
            <v>Xaêng daàu soá 2A</v>
          </cell>
          <cell r="C166" t="str">
            <v>TDM - BD</v>
          </cell>
        </row>
        <row r="167">
          <cell r="A167" t="str">
            <v>3700146031-32-1</v>
          </cell>
          <cell r="B167" t="str">
            <v xml:space="preserve">Xaêng Daàu Taân Thaønh </v>
          </cell>
          <cell r="C167" t="str">
            <v>BD</v>
          </cell>
        </row>
        <row r="168">
          <cell r="A168" t="str">
            <v>3700146031-4-1</v>
          </cell>
          <cell r="B168" t="str">
            <v>Xaêng daàu soá 3</v>
          </cell>
          <cell r="C168" t="str">
            <v>BD</v>
          </cell>
        </row>
        <row r="169">
          <cell r="A169" t="str">
            <v>3700146031-6-1</v>
          </cell>
          <cell r="B169" t="str">
            <v>Xaêng daàu soá 5</v>
          </cell>
          <cell r="C169" t="str">
            <v>TDM - BD</v>
          </cell>
        </row>
        <row r="170">
          <cell r="A170" t="str">
            <v>3700146031-7-1</v>
          </cell>
          <cell r="B170" t="str">
            <v>Xaêng Daàu Goø Ñaäu</v>
          </cell>
          <cell r="C170" t="str">
            <v>TDM - BD</v>
          </cell>
        </row>
        <row r="171">
          <cell r="A171" t="str">
            <v>3700146225</v>
          </cell>
          <cell r="B171" t="str">
            <v>Cty Ñaàu tö  XD  3/2</v>
          </cell>
          <cell r="C171" t="str">
            <v>BD</v>
          </cell>
        </row>
        <row r="172">
          <cell r="A172" t="str">
            <v>3700147652-1</v>
          </cell>
          <cell r="B172" t="str">
            <v>Cty Minh Long 2</v>
          </cell>
          <cell r="C172" t="str">
            <v>T/An - BD</v>
          </cell>
        </row>
        <row r="173">
          <cell r="A173" t="str">
            <v>3700148335-1</v>
          </cell>
          <cell r="B173" t="str">
            <v>Cty BTLT  BD</v>
          </cell>
          <cell r="C173" t="str">
            <v>T/An - BD</v>
          </cell>
        </row>
        <row r="174">
          <cell r="A174" t="str">
            <v>3700148529</v>
          </cell>
          <cell r="B174" t="str">
            <v>Cty VL&amp;XD BD</v>
          </cell>
          <cell r="C174" t="str">
            <v>Dó An -BD</v>
          </cell>
        </row>
        <row r="175">
          <cell r="A175" t="str">
            <v>3700148783-1</v>
          </cell>
          <cell r="B175" t="str">
            <v>Cty Cô Ñieän Thuaän An</v>
          </cell>
          <cell r="C175" t="str">
            <v>T/An - BD</v>
          </cell>
        </row>
        <row r="176">
          <cell r="A176" t="str">
            <v>3700148825</v>
          </cell>
          <cell r="B176" t="str">
            <v>Cty K/saûn vaø XD BD</v>
          </cell>
          <cell r="C176" t="str">
            <v>T/An - BD</v>
          </cell>
        </row>
        <row r="177">
          <cell r="A177" t="str">
            <v>3700160269</v>
          </cell>
          <cell r="B177" t="str">
            <v>CH Thònh Phaùt</v>
          </cell>
          <cell r="C177" t="str">
            <v>BD</v>
          </cell>
        </row>
        <row r="178">
          <cell r="A178" t="str">
            <v>3700162788</v>
          </cell>
          <cell r="B178" t="str">
            <v xml:space="preserve">CH Phöông Thaûo </v>
          </cell>
          <cell r="C178" t="str">
            <v>TDM - BD</v>
          </cell>
        </row>
        <row r="179">
          <cell r="A179" t="str">
            <v>3700163573-4</v>
          </cell>
          <cell r="B179" t="str">
            <v>CH VLXD Thu Thaûo</v>
          </cell>
          <cell r="C179" t="str">
            <v>Th/An - BD</v>
          </cell>
        </row>
        <row r="180">
          <cell r="A180" t="str">
            <v>3700170764</v>
          </cell>
          <cell r="B180" t="str">
            <v xml:space="preserve">Quaùn côm  Minh Thu </v>
          </cell>
          <cell r="C180" t="str">
            <v>Dó An -BD</v>
          </cell>
        </row>
        <row r="181">
          <cell r="A181" t="str">
            <v>3700172634-4</v>
          </cell>
          <cell r="B181" t="str">
            <v>CHVLXD Ñöùc Minh</v>
          </cell>
          <cell r="C181" t="str">
            <v>T/Uyeân - BD</v>
          </cell>
        </row>
        <row r="182">
          <cell r="A182" t="str">
            <v>3700174448-4</v>
          </cell>
          <cell r="B182" t="str">
            <v>VLXD Ngoïc Thaønh</v>
          </cell>
          <cell r="C182" t="str">
            <v>Th/An - BD</v>
          </cell>
        </row>
        <row r="183">
          <cell r="A183" t="str">
            <v>3700189945-1</v>
          </cell>
          <cell r="B183" t="str">
            <v>HTX VT Thuaän An</v>
          </cell>
          <cell r="C183" t="str">
            <v>T/An - BD</v>
          </cell>
        </row>
        <row r="184">
          <cell r="A184" t="str">
            <v>3700191884-4</v>
          </cell>
          <cell r="B184" t="str">
            <v xml:space="preserve">CS Phöôùc Thaùi </v>
          </cell>
          <cell r="C184" t="str">
            <v>T/Uyeân - BD</v>
          </cell>
        </row>
        <row r="185">
          <cell r="A185" t="str">
            <v>3700192172</v>
          </cell>
          <cell r="B185" t="str">
            <v>Quaùn Höông</v>
          </cell>
          <cell r="C185" t="str">
            <v>P/ùGiaùo-BD</v>
          </cell>
        </row>
        <row r="186">
          <cell r="A186" t="str">
            <v>3700208506-4</v>
          </cell>
          <cell r="B186" t="str">
            <v>Quaùn Huyønh Hoa</v>
          </cell>
          <cell r="C186" t="str">
            <v>T/An - BD</v>
          </cell>
        </row>
        <row r="187">
          <cell r="A187" t="str">
            <v>3700211379-1</v>
          </cell>
          <cell r="B187" t="str">
            <v>XNTN Phöôùc Thaïnh</v>
          </cell>
          <cell r="C187" t="str">
            <v>BD</v>
          </cell>
        </row>
        <row r="188">
          <cell r="A188" t="str">
            <v>3700212157</v>
          </cell>
          <cell r="B188" t="str">
            <v>Xaêng  Daàu Phöôùc Duõng</v>
          </cell>
          <cell r="C188" t="str">
            <v>T/Uyeân -BD</v>
          </cell>
        </row>
        <row r="189">
          <cell r="A189" t="str">
            <v>3700215969-1</v>
          </cell>
          <cell r="B189" t="str">
            <v>DNTN Thaùi Hoøa I</v>
          </cell>
          <cell r="C189" t="str">
            <v>T/Uyeân - BD</v>
          </cell>
        </row>
        <row r="190">
          <cell r="A190" t="str">
            <v>3700216962-1-1</v>
          </cell>
          <cell r="B190" t="str">
            <v>Coâng Ty Xaây Döïng</v>
          </cell>
          <cell r="C190" t="str">
            <v>T/Uyeân - BD</v>
          </cell>
        </row>
        <row r="191">
          <cell r="A191" t="str">
            <v>3700216962-1-1</v>
          </cell>
          <cell r="B191" t="str">
            <v>PX Taán An-Cty XD BD</v>
          </cell>
          <cell r="C191" t="str">
            <v>T/Uyeân - BD</v>
          </cell>
        </row>
        <row r="192">
          <cell r="A192" t="str">
            <v>3700216962-2</v>
          </cell>
          <cell r="B192" t="str">
            <v>Coâng Ty Xaây Döïng</v>
          </cell>
          <cell r="C192" t="str">
            <v>T/Uyeân - BD</v>
          </cell>
        </row>
        <row r="193">
          <cell r="A193" t="str">
            <v>3700216962-2</v>
          </cell>
          <cell r="B193" t="str">
            <v>Cty Xaây Döïng BD</v>
          </cell>
          <cell r="C193" t="str">
            <v>T/Uyeân - BD</v>
          </cell>
        </row>
        <row r="194">
          <cell r="A194" t="str">
            <v>3700216962-2</v>
          </cell>
          <cell r="B194" t="str">
            <v>Cty Xaây Döïng BD</v>
          </cell>
          <cell r="C194" t="str">
            <v>T/Uyeân - BD</v>
          </cell>
        </row>
        <row r="195">
          <cell r="A195" t="str">
            <v>3700216962-2-1</v>
          </cell>
          <cell r="B195" t="str">
            <v>PXKT Caùt -Cty XD</v>
          </cell>
          <cell r="C195" t="str">
            <v>T/Uyeân - BD</v>
          </cell>
        </row>
        <row r="196">
          <cell r="A196" t="str">
            <v>3700217324-1</v>
          </cell>
          <cell r="B196" t="str">
            <v>CN Cty Chaán Anh</v>
          </cell>
          <cell r="C196" t="str">
            <v>BLong -BP</v>
          </cell>
        </row>
        <row r="197">
          <cell r="A197" t="str">
            <v>3700219219-4</v>
          </cell>
          <cell r="B197" t="str">
            <v>Quaùn Côm Ngoïc Vaân</v>
          </cell>
          <cell r="C197" t="str">
            <v>BD</v>
          </cell>
        </row>
        <row r="198">
          <cell r="A198" t="str">
            <v>3700220013</v>
          </cell>
          <cell r="B198" t="str">
            <v>Quaùn Caàu Oâng Coä</v>
          </cell>
          <cell r="C198" t="str">
            <v>B/Caùt - BD</v>
          </cell>
        </row>
        <row r="199">
          <cell r="A199" t="str">
            <v>3700228478-4</v>
          </cell>
          <cell r="B199" t="str">
            <v>CH Taân Phaùt</v>
          </cell>
          <cell r="C199" t="str">
            <v>BD</v>
          </cell>
        </row>
        <row r="200">
          <cell r="A200" t="str">
            <v>3700240097</v>
          </cell>
          <cell r="B200" t="str">
            <v>Quaùn Thaûo Uyeân</v>
          </cell>
          <cell r="C200" t="str">
            <v>Beán caùt-BD</v>
          </cell>
        </row>
        <row r="201">
          <cell r="A201" t="str">
            <v>3700254291-4</v>
          </cell>
          <cell r="B201" t="str">
            <v>Quaùn Nhö Quyønh</v>
          </cell>
          <cell r="C201" t="str">
            <v>P/ùGiaùo-BD</v>
          </cell>
        </row>
        <row r="202">
          <cell r="A202" t="str">
            <v>3700255721</v>
          </cell>
          <cell r="B202" t="str">
            <v xml:space="preserve">NHNo vaø PTNT  BD </v>
          </cell>
          <cell r="C202" t="str">
            <v>TDM - BD</v>
          </cell>
        </row>
        <row r="203">
          <cell r="A203" t="str">
            <v>3700255739-1</v>
          </cell>
          <cell r="B203" t="str">
            <v xml:space="preserve">Cty Trandi   </v>
          </cell>
          <cell r="C203" t="str">
            <v>T/An - BD</v>
          </cell>
        </row>
        <row r="204">
          <cell r="A204" t="str">
            <v>3700255778-1</v>
          </cell>
          <cell r="B204" t="str">
            <v>Cty Tröôøng Haûi</v>
          </cell>
          <cell r="C204" t="str">
            <v>BD</v>
          </cell>
        </row>
        <row r="205">
          <cell r="A205" t="str">
            <v>3700257172</v>
          </cell>
          <cell r="B205" t="str">
            <v>Quaùn Ngoïc Loan</v>
          </cell>
          <cell r="C205" t="str">
            <v>B/Caùt - BD</v>
          </cell>
        </row>
        <row r="206">
          <cell r="A206" t="str">
            <v>3700259807-2</v>
          </cell>
          <cell r="B206" t="str">
            <v>Quaùn  Hoàng Phaùt</v>
          </cell>
          <cell r="C206" t="str">
            <v>TDM - BD</v>
          </cell>
        </row>
        <row r="207">
          <cell r="A207" t="str">
            <v>3700261027</v>
          </cell>
          <cell r="B207" t="str">
            <v>CH  Minh Nhöït II</v>
          </cell>
          <cell r="C207" t="str">
            <v>T/An - BD</v>
          </cell>
        </row>
        <row r="208">
          <cell r="A208" t="str">
            <v>3700264525</v>
          </cell>
          <cell r="B208" t="str">
            <v>Xaêng Daàu Thieân Höông</v>
          </cell>
          <cell r="C208" t="str">
            <v>TDM - BD</v>
          </cell>
        </row>
        <row r="209">
          <cell r="A209" t="str">
            <v>3700267668-4</v>
          </cell>
          <cell r="B209" t="str">
            <v>CH  Duy Bình</v>
          </cell>
          <cell r="C209" t="str">
            <v>TDM - BD</v>
          </cell>
        </row>
        <row r="210">
          <cell r="A210" t="str">
            <v>3700268657</v>
          </cell>
          <cell r="B210" t="str">
            <v>Xaêng Daàu Nhö Yeán</v>
          </cell>
          <cell r="C210" t="str">
            <v>TDM - BD</v>
          </cell>
        </row>
        <row r="211">
          <cell r="A211" t="str">
            <v>3700269731</v>
          </cell>
          <cell r="B211" t="str">
            <v>Quaùn Thanh Xuaân</v>
          </cell>
          <cell r="C211" t="str">
            <v>TDM - BD</v>
          </cell>
        </row>
        <row r="212">
          <cell r="A212" t="str">
            <v>3700272565</v>
          </cell>
          <cell r="B212" t="str">
            <v>Quaùn Phöôïng Hoàng</v>
          </cell>
          <cell r="C212" t="str">
            <v>TDM - BD</v>
          </cell>
        </row>
        <row r="213">
          <cell r="A213" t="str">
            <v>3700274594</v>
          </cell>
          <cell r="B213" t="str">
            <v>Quaùn Hoaøng Dung</v>
          </cell>
          <cell r="C213" t="str">
            <v>T/An - BD</v>
          </cell>
        </row>
        <row r="214">
          <cell r="A214" t="str">
            <v>3700274636</v>
          </cell>
          <cell r="B214" t="str">
            <v xml:space="preserve">VLXD Hoaøng Aân </v>
          </cell>
          <cell r="C214" t="str">
            <v>T/An - BD</v>
          </cell>
        </row>
        <row r="215">
          <cell r="A215" t="str">
            <v>3700274812-1</v>
          </cell>
          <cell r="B215" t="str">
            <v>Xaêng Daàu Moäi Nöôùc</v>
          </cell>
          <cell r="C215" t="str">
            <v>TDM - BD</v>
          </cell>
        </row>
        <row r="216">
          <cell r="A216" t="str">
            <v>3700276697</v>
          </cell>
          <cell r="B216" t="str">
            <v>Quaùn 18 A</v>
          </cell>
          <cell r="C216" t="str">
            <v>BD</v>
          </cell>
        </row>
        <row r="217">
          <cell r="A217" t="str">
            <v>3700276697-2</v>
          </cell>
          <cell r="B217" t="str">
            <v>Quaùn 18 A</v>
          </cell>
          <cell r="C217" t="str">
            <v>TDM - BD</v>
          </cell>
        </row>
        <row r="218">
          <cell r="A218" t="str">
            <v>3700277958</v>
          </cell>
          <cell r="B218" t="str">
            <v>HTX VTÑB TX TDM</v>
          </cell>
          <cell r="C218" t="str">
            <v>TDM - BD</v>
          </cell>
        </row>
        <row r="219">
          <cell r="A219" t="str">
            <v>3700284514</v>
          </cell>
          <cell r="B219" t="str">
            <v>Quaùn Thanh Dung</v>
          </cell>
          <cell r="C219" t="str">
            <v>T/An - BD</v>
          </cell>
        </row>
        <row r="220">
          <cell r="A220" t="str">
            <v>3700285229</v>
          </cell>
          <cell r="B220" t="str">
            <v>Quaùn Aên 246</v>
          </cell>
          <cell r="C220" t="str">
            <v>T/An - BD</v>
          </cell>
        </row>
        <row r="221">
          <cell r="A221" t="str">
            <v>3700285317</v>
          </cell>
          <cell r="B221" t="str">
            <v>CS SC Buøi Hieån</v>
          </cell>
          <cell r="C221" t="str">
            <v>BD</v>
          </cell>
        </row>
        <row r="222">
          <cell r="A222" t="str">
            <v>3700292804-4</v>
          </cell>
          <cell r="B222" t="str">
            <v xml:space="preserve">CH VLXD Hoa </v>
          </cell>
          <cell r="C222" t="str">
            <v>TX TDM - BD</v>
          </cell>
        </row>
        <row r="223">
          <cell r="A223" t="str">
            <v>3700302876</v>
          </cell>
          <cell r="B223" t="str">
            <v>Quaùn  Caây Döøa</v>
          </cell>
          <cell r="C223" t="str">
            <v>P/ùGiaùo-BD</v>
          </cell>
        </row>
        <row r="224">
          <cell r="A224" t="str">
            <v>3700313564</v>
          </cell>
          <cell r="B224" t="str">
            <v>CSKD Vónh Phaùt</v>
          </cell>
          <cell r="C224" t="str">
            <v>TDM - BD</v>
          </cell>
        </row>
        <row r="225">
          <cell r="A225" t="str">
            <v>3700315681</v>
          </cell>
          <cell r="B225" t="str">
            <v>Quaùn Thuaän Kieàu</v>
          </cell>
          <cell r="C225" t="str">
            <v>B/Caùt - BD</v>
          </cell>
        </row>
        <row r="226">
          <cell r="A226" t="str">
            <v>3700316540</v>
          </cell>
          <cell r="B226" t="str">
            <v>Quaùn  Loäc Dung</v>
          </cell>
          <cell r="C226" t="str">
            <v>D/Tieáng -BD</v>
          </cell>
        </row>
        <row r="227">
          <cell r="A227" t="str">
            <v>3700326972</v>
          </cell>
          <cell r="B227" t="str">
            <v>Quaùn  Ba Ñaùng</v>
          </cell>
          <cell r="C227" t="str">
            <v>T/An - BD</v>
          </cell>
        </row>
        <row r="228">
          <cell r="A228" t="str">
            <v>3700327461</v>
          </cell>
          <cell r="B228" t="str">
            <v>DNTN Thanh Phöông</v>
          </cell>
          <cell r="C228" t="str">
            <v>TDM - BD</v>
          </cell>
        </row>
        <row r="229">
          <cell r="A229" t="str">
            <v>3700329074</v>
          </cell>
          <cell r="B229" t="str">
            <v>CH Thaùi Bình Döông</v>
          </cell>
          <cell r="C229" t="str">
            <v>TDM - BD</v>
          </cell>
        </row>
        <row r="230">
          <cell r="A230" t="str">
            <v>3700329839</v>
          </cell>
          <cell r="B230" t="str">
            <v>PHOTOCOOPY Höõu Hieäp</v>
          </cell>
          <cell r="C230" t="str">
            <v>TDM - BD</v>
          </cell>
        </row>
        <row r="231">
          <cell r="A231" t="str">
            <v>3700332380</v>
          </cell>
          <cell r="B231" t="str">
            <v>CH Aên Uoáng Naêm Sôn</v>
          </cell>
          <cell r="C231" t="str">
            <v>TDM - BD</v>
          </cell>
        </row>
        <row r="232">
          <cell r="A232" t="str">
            <v>3700333225</v>
          </cell>
          <cell r="B232" t="str">
            <v>DNTN Ngoïc Haûi</v>
          </cell>
          <cell r="C232" t="str">
            <v>T/An - BD</v>
          </cell>
        </row>
        <row r="233">
          <cell r="A233" t="str">
            <v>3700334892</v>
          </cell>
          <cell r="B233" t="str">
            <v>Xaêng Daåu Myõ Thaïnh</v>
          </cell>
          <cell r="C233" t="str">
            <v>B/Caùt - BD</v>
          </cell>
        </row>
        <row r="234">
          <cell r="A234" t="str">
            <v>3700336272</v>
          </cell>
          <cell r="B234" t="str">
            <v>CH Ngoïc Thanh</v>
          </cell>
          <cell r="C234" t="str">
            <v>TDM - BD</v>
          </cell>
        </row>
        <row r="235">
          <cell r="A235" t="str">
            <v>3700339629</v>
          </cell>
          <cell r="B235" t="str">
            <v>CH  Minh Quang</v>
          </cell>
          <cell r="C235" t="str">
            <v>Dó An -BD</v>
          </cell>
        </row>
        <row r="236">
          <cell r="A236" t="str">
            <v>3700339682</v>
          </cell>
          <cell r="B236" t="str">
            <v>Cty Huy Hoàng</v>
          </cell>
          <cell r="C236" t="str">
            <v>TDM - BD</v>
          </cell>
        </row>
        <row r="237">
          <cell r="A237" t="str">
            <v>3700340007</v>
          </cell>
          <cell r="B237" t="str">
            <v>Shop Kim Lieân</v>
          </cell>
          <cell r="C237" t="str">
            <v>BD</v>
          </cell>
        </row>
        <row r="238">
          <cell r="A238" t="str">
            <v>3700342653</v>
          </cell>
          <cell r="B238" t="str">
            <v>Quaùn Côm Kieán Vaøng</v>
          </cell>
          <cell r="C238" t="str">
            <v>D/Tieáng -BD</v>
          </cell>
        </row>
        <row r="239">
          <cell r="A239" t="str">
            <v>3700344675</v>
          </cell>
          <cell r="B239" t="str">
            <v>Cty Kinh Thaønh</v>
          </cell>
          <cell r="C239" t="str">
            <v>T/An - BD</v>
          </cell>
        </row>
        <row r="240">
          <cell r="A240" t="str">
            <v>3700348937</v>
          </cell>
          <cell r="B240" t="str">
            <v xml:space="preserve">CH  Quoác Bình </v>
          </cell>
          <cell r="C240" t="str">
            <v>TDM - BD</v>
          </cell>
        </row>
        <row r="241">
          <cell r="A241" t="str">
            <v>3700349779</v>
          </cell>
          <cell r="B241" t="str">
            <v>DNTN Hoàng Ngoïc</v>
          </cell>
          <cell r="C241" t="str">
            <v>T/An - BD</v>
          </cell>
        </row>
        <row r="242">
          <cell r="A242" t="str">
            <v>3700349835</v>
          </cell>
          <cell r="B242" t="str">
            <v>Xaêng Daàu Vieät Phi</v>
          </cell>
          <cell r="C242" t="str">
            <v>T/An - BD</v>
          </cell>
        </row>
        <row r="243">
          <cell r="A243" t="str">
            <v>3700355311</v>
          </cell>
          <cell r="B243" t="str">
            <v>VLXD Hoaø Thaønh</v>
          </cell>
          <cell r="C243" t="str">
            <v>T/Uyeân-BD</v>
          </cell>
        </row>
        <row r="244">
          <cell r="A244" t="str">
            <v>3700357836</v>
          </cell>
          <cell r="B244" t="str">
            <v>Quaùn  Ngoïc Nga</v>
          </cell>
          <cell r="C244" t="str">
            <v>T/An - BD</v>
          </cell>
        </row>
        <row r="245">
          <cell r="A245" t="str">
            <v>3700358371</v>
          </cell>
          <cell r="B245" t="str">
            <v xml:space="preserve">DNTN Hoaøng Yeán </v>
          </cell>
          <cell r="C245" t="str">
            <v>T/An - BD</v>
          </cell>
        </row>
        <row r="246">
          <cell r="A246" t="str">
            <v>3700358928</v>
          </cell>
          <cell r="B246" t="str">
            <v>Cty Giao Nhaän TM Saøigoøn</v>
          </cell>
          <cell r="C246" t="str">
            <v>TDM - BD</v>
          </cell>
        </row>
        <row r="247">
          <cell r="A247" t="str">
            <v>3700359495</v>
          </cell>
          <cell r="B247" t="str">
            <v>Quaùn Nöôùng Taây Hoà</v>
          </cell>
          <cell r="C247" t="str">
            <v>TDM - BD</v>
          </cell>
        </row>
        <row r="248">
          <cell r="A248" t="str">
            <v>3700364343</v>
          </cell>
          <cell r="B248" t="str">
            <v xml:space="preserve">Laøng Nöôùng Höông Truùc </v>
          </cell>
          <cell r="C248" t="str">
            <v>TDM - BD</v>
          </cell>
        </row>
        <row r="249">
          <cell r="A249" t="str">
            <v>3700365019</v>
          </cell>
          <cell r="B249" t="str">
            <v>CS SC OÂToâ Vaên Hieàn</v>
          </cell>
          <cell r="C249" t="str">
            <v>TDM - BD</v>
          </cell>
        </row>
        <row r="250">
          <cell r="A250" t="str">
            <v>3700365428</v>
          </cell>
          <cell r="B250" t="str">
            <v>DNTN Hoaøng Dung</v>
          </cell>
          <cell r="C250" t="str">
            <v>T/An - BD</v>
          </cell>
        </row>
        <row r="251">
          <cell r="A251" t="str">
            <v>3700367697</v>
          </cell>
          <cell r="B251" t="str">
            <v xml:space="preserve">DNTN Thanh Truùc </v>
          </cell>
          <cell r="C251" t="str">
            <v>Th/An - BD</v>
          </cell>
        </row>
        <row r="252">
          <cell r="A252" t="str">
            <v>3700373683</v>
          </cell>
          <cell r="B252" t="str">
            <v>DNTN Soá 18</v>
          </cell>
          <cell r="C252" t="str">
            <v>TDM - BD</v>
          </cell>
        </row>
        <row r="253">
          <cell r="A253" t="str">
            <v>3700380507</v>
          </cell>
          <cell r="B253" t="str">
            <v>DNTN Thieân Kim</v>
          </cell>
          <cell r="C253" t="str">
            <v>TDM - BD</v>
          </cell>
        </row>
        <row r="254">
          <cell r="A254" t="str">
            <v>3700384149</v>
          </cell>
          <cell r="B254" t="str">
            <v>Xaêng Daàu Tröôøng Thònh</v>
          </cell>
          <cell r="C254" t="str">
            <v>B/Caùt - BD</v>
          </cell>
        </row>
        <row r="255">
          <cell r="A255" t="str">
            <v>3700384364</v>
          </cell>
          <cell r="B255" t="str">
            <v>Cô Ñieän Thaønh Coâng</v>
          </cell>
          <cell r="C255" t="str">
            <v>TDM - BD</v>
          </cell>
        </row>
        <row r="256">
          <cell r="A256" t="str">
            <v>3700385311</v>
          </cell>
          <cell r="B256" t="str">
            <v xml:space="preserve">CH  Thaùi Bình Döông </v>
          </cell>
          <cell r="C256" t="str">
            <v>TDM - BD</v>
          </cell>
        </row>
        <row r="257">
          <cell r="A257" t="str">
            <v>3800100841-1</v>
          </cell>
          <cell r="B257" t="str">
            <v>Xaêng Daàu Thu Cuùc</v>
          </cell>
          <cell r="C257" t="str">
            <v>BP</v>
          </cell>
        </row>
        <row r="258">
          <cell r="A258" t="str">
            <v>3800105046-4</v>
          </cell>
          <cell r="B258" t="str">
            <v>CH  Hoaøng Yeán</v>
          </cell>
          <cell r="C258" t="str">
            <v>L/Ninh- BP</v>
          </cell>
        </row>
        <row r="259">
          <cell r="A259" t="str">
            <v>3800106071</v>
          </cell>
          <cell r="B259" t="str">
            <v>Quaùn Haûi Phöôïng</v>
          </cell>
          <cell r="C259" t="str">
            <v>L/Ninh- BP</v>
          </cell>
        </row>
        <row r="260">
          <cell r="A260" t="str">
            <v>3800106191-1</v>
          </cell>
          <cell r="B260" t="str">
            <v>CH  Tuyeát Sang</v>
          </cell>
          <cell r="C260" t="str">
            <v>L/Ninh- BP</v>
          </cell>
        </row>
        <row r="261">
          <cell r="A261" t="str">
            <v>3800135996</v>
          </cell>
          <cell r="B261" t="str">
            <v>Quaùn Caây Traâm</v>
          </cell>
          <cell r="C261" t="str">
            <v>P/Long -BP</v>
          </cell>
        </row>
        <row r="262">
          <cell r="A262" t="str">
            <v>3800143387-4</v>
          </cell>
          <cell r="B262" t="str">
            <v>CH VLXD  Buø Ñaêng</v>
          </cell>
          <cell r="C262" t="str">
            <v>Ñ/Phuù -BP</v>
          </cell>
        </row>
        <row r="263">
          <cell r="A263" t="str">
            <v>3800148917</v>
          </cell>
          <cell r="B263" t="str">
            <v>Quaùn Phôû Haø</v>
          </cell>
          <cell r="C263" t="str">
            <v>ÑX - BP</v>
          </cell>
        </row>
        <row r="264">
          <cell r="A264" t="str">
            <v>3800152247</v>
          </cell>
          <cell r="B264" t="str">
            <v xml:space="preserve">Quaùn Thaûo           </v>
          </cell>
          <cell r="C264" t="str">
            <v>ÑX - BP</v>
          </cell>
        </row>
        <row r="265">
          <cell r="A265" t="str">
            <v>3800157541-4</v>
          </cell>
          <cell r="B265" t="str">
            <v>Quaùn Anh Tuaán</v>
          </cell>
          <cell r="C265" t="str">
            <v>BLong - BP</v>
          </cell>
        </row>
        <row r="266">
          <cell r="A266" t="str">
            <v>3800158577-4</v>
          </cell>
          <cell r="B266" t="str">
            <v>Quaùn Höõu Nghò</v>
          </cell>
          <cell r="C266" t="str">
            <v>ÑX - BP</v>
          </cell>
        </row>
        <row r="267">
          <cell r="A267" t="str">
            <v>3800162647</v>
          </cell>
          <cell r="B267" t="str">
            <v>CH VL XD Linh Thuaän</v>
          </cell>
          <cell r="C267" t="str">
            <v>BLong - BP</v>
          </cell>
        </row>
        <row r="268">
          <cell r="A268" t="str">
            <v>3800162647-3</v>
          </cell>
          <cell r="B268" t="str">
            <v>CH VLXD  Linh Thuaän</v>
          </cell>
          <cell r="C268" t="str">
            <v>BLong - BP</v>
          </cell>
        </row>
        <row r="269">
          <cell r="A269" t="str">
            <v>3800217374</v>
          </cell>
          <cell r="B269" t="str">
            <v>CH VLXD  Linh Thuaän</v>
          </cell>
          <cell r="C269" t="str">
            <v>BLong - BP</v>
          </cell>
        </row>
        <row r="270">
          <cell r="A270" t="str">
            <v>3800167229-4</v>
          </cell>
          <cell r="B270" t="str">
            <v>CH Ñieän Thanh Phöông</v>
          </cell>
          <cell r="C270" t="str">
            <v>ÑX - BP</v>
          </cell>
        </row>
        <row r="271">
          <cell r="A271" t="str">
            <v>3800167317</v>
          </cell>
          <cell r="B271" t="str">
            <v xml:space="preserve">CH VLXD Hoaø Phaùt </v>
          </cell>
          <cell r="C271" t="str">
            <v>ÑX - BP</v>
          </cell>
        </row>
        <row r="272">
          <cell r="A272" t="str">
            <v>3800168991-4</v>
          </cell>
          <cell r="B272" t="str">
            <v>Tieäm Côm Bích Ngoïc</v>
          </cell>
          <cell r="C272" t="str">
            <v>ÑX - BP</v>
          </cell>
        </row>
        <row r="273">
          <cell r="A273" t="str">
            <v>3800169113-4</v>
          </cell>
          <cell r="B273" t="str">
            <v>CH Thieân Thanh</v>
          </cell>
          <cell r="C273" t="str">
            <v>ÑX - BP</v>
          </cell>
        </row>
        <row r="274">
          <cell r="A274" t="str">
            <v>3800169226-4</v>
          </cell>
          <cell r="B274" t="str">
            <v xml:space="preserve">Quaùn Taây Nguyeân </v>
          </cell>
          <cell r="C274" t="str">
            <v>Ñ/Phuù -BP</v>
          </cell>
        </row>
        <row r="275">
          <cell r="A275" t="str">
            <v>3800169378-4</v>
          </cell>
          <cell r="B275" t="str">
            <v>Quaùn Kieàu Oanh</v>
          </cell>
          <cell r="C275" t="str">
            <v>ÑX - BP</v>
          </cell>
        </row>
        <row r="276">
          <cell r="A276" t="str">
            <v>3800170119</v>
          </cell>
          <cell r="B276" t="str">
            <v xml:space="preserve">Quaùn Trung Tín </v>
          </cell>
          <cell r="C276" t="str">
            <v>BP</v>
          </cell>
        </row>
        <row r="277">
          <cell r="A277" t="str">
            <v>3800170158-4</v>
          </cell>
          <cell r="B277" t="str">
            <v>Quaùn Thuûy Tieân</v>
          </cell>
          <cell r="C277" t="str">
            <v>ÑX - BP</v>
          </cell>
        </row>
        <row r="278">
          <cell r="A278" t="str">
            <v>3800175533</v>
          </cell>
          <cell r="B278" t="str">
            <v>Quaùn Kim Sang</v>
          </cell>
          <cell r="C278" t="str">
            <v>ÑX - BP</v>
          </cell>
        </row>
        <row r="279">
          <cell r="A279" t="str">
            <v>3800177499</v>
          </cell>
          <cell r="B279" t="str">
            <v>VLXD Tö Thoâng</v>
          </cell>
          <cell r="C279" t="str">
            <v>ÑX - BP</v>
          </cell>
        </row>
        <row r="280">
          <cell r="A280" t="str">
            <v>3800178502-1</v>
          </cell>
          <cell r="B280" t="str">
            <v>CS SC Naêm Thôï Maùy</v>
          </cell>
          <cell r="C280" t="str">
            <v>ÑX - BP</v>
          </cell>
        </row>
        <row r="281">
          <cell r="A281" t="str">
            <v>3800182294</v>
          </cell>
          <cell r="B281" t="str">
            <v>CH Mai Phöông</v>
          </cell>
          <cell r="C281" t="str">
            <v>BP</v>
          </cell>
        </row>
        <row r="282">
          <cell r="A282" t="str">
            <v>3800182900-1</v>
          </cell>
          <cell r="B282" t="str">
            <v>XN  K/T Ñaù Ñoàng Taâm</v>
          </cell>
          <cell r="C282" t="str">
            <v>ÑX - BP</v>
          </cell>
        </row>
        <row r="283">
          <cell r="A283" t="str">
            <v>3800183855</v>
          </cell>
          <cell r="B283" t="str">
            <v>Traïn Ñaêng Kieåm 9301S</v>
          </cell>
          <cell r="C283" t="str">
            <v>ÑX - BP</v>
          </cell>
        </row>
        <row r="284">
          <cell r="A284" t="str">
            <v>3800194141</v>
          </cell>
          <cell r="B284" t="str">
            <v>Cuïc Thueá Tænh BP</v>
          </cell>
          <cell r="C284" t="str">
            <v>ÑX - BP</v>
          </cell>
        </row>
        <row r="285">
          <cell r="A285" t="str">
            <v>3800197849</v>
          </cell>
          <cell r="B285" t="str">
            <v>Quaùn Phaïm Xuaân Ñính</v>
          </cell>
          <cell r="C285" t="str">
            <v>ÑX - BP</v>
          </cell>
        </row>
        <row r="286">
          <cell r="A286" t="str">
            <v>3800200376</v>
          </cell>
          <cell r="B286" t="str">
            <v>DV M/Thuaät  Nguyeãn Anh</v>
          </cell>
          <cell r="C286" t="str">
            <v>BLong - BP</v>
          </cell>
        </row>
        <row r="287">
          <cell r="A287" t="str">
            <v>3800203967</v>
          </cell>
          <cell r="B287" t="str">
            <v>Cty Thöông Maïi Ñ/ Xoaøi</v>
          </cell>
          <cell r="C287" t="str">
            <v>BLong - BP</v>
          </cell>
        </row>
        <row r="288">
          <cell r="A288" t="str">
            <v>3800207898</v>
          </cell>
          <cell r="B288" t="str">
            <v xml:space="preserve"> Xaêng Daàu Ñöùc Quang</v>
          </cell>
          <cell r="C288" t="str">
            <v>ÑX - BP</v>
          </cell>
        </row>
        <row r="289">
          <cell r="A289" t="str">
            <v>3800211975</v>
          </cell>
          <cell r="B289" t="str">
            <v>CH  Thanh An</v>
          </cell>
          <cell r="C289" t="str">
            <v>BLong - BP</v>
          </cell>
        </row>
        <row r="290">
          <cell r="A290" t="str">
            <v>3800212224</v>
          </cell>
          <cell r="B290" t="str">
            <v>Quaùn Thanh Long</v>
          </cell>
          <cell r="C290" t="str">
            <v>BP</v>
          </cell>
        </row>
        <row r="291">
          <cell r="A291" t="str">
            <v>3800212746</v>
          </cell>
          <cell r="B291" t="str">
            <v>CH  Minh Hoa</v>
          </cell>
          <cell r="C291" t="str">
            <v>B/Ñaêng -BP</v>
          </cell>
        </row>
        <row r="292">
          <cell r="A292" t="str">
            <v>3800215377</v>
          </cell>
          <cell r="B292" t="str">
            <v>Quaùn Thanh Vaân</v>
          </cell>
          <cell r="C292" t="str">
            <v>ÑX - BP</v>
          </cell>
        </row>
        <row r="293">
          <cell r="A293" t="str">
            <v>3800215401</v>
          </cell>
          <cell r="B293" t="str">
            <v>Cty Nam Trang</v>
          </cell>
          <cell r="C293" t="str">
            <v>B/Ñaêng -BP</v>
          </cell>
        </row>
        <row r="294">
          <cell r="A294" t="str">
            <v>3800216673</v>
          </cell>
          <cell r="B294" t="str">
            <v>DNTN Hoà Lan Höông</v>
          </cell>
          <cell r="C294" t="str">
            <v>ÑX - BP</v>
          </cell>
        </row>
        <row r="295">
          <cell r="A295" t="str">
            <v>3800217529</v>
          </cell>
          <cell r="B295" t="str">
            <v>Quaùn Ngoïc Chaâu</v>
          </cell>
          <cell r="C295" t="str">
            <v>ÑX - BP</v>
          </cell>
        </row>
        <row r="296">
          <cell r="A296" t="str">
            <v>3800217913</v>
          </cell>
          <cell r="B296" t="str">
            <v>CH VPP Vónh Phaùt</v>
          </cell>
          <cell r="C296" t="str">
            <v>BP</v>
          </cell>
        </row>
        <row r="297">
          <cell r="A297" t="str">
            <v>3800219621</v>
          </cell>
          <cell r="B297" t="str">
            <v>CH VLXD Hoààng Haø</v>
          </cell>
          <cell r="C297" t="str">
            <v>ÑX - BP</v>
          </cell>
        </row>
        <row r="298">
          <cell r="A298" t="str">
            <v>3800219981</v>
          </cell>
          <cell r="B298" t="str">
            <v xml:space="preserve">Quaùn Thaûo Nguyeân </v>
          </cell>
          <cell r="C298" t="str">
            <v>ÑX - BP</v>
          </cell>
        </row>
        <row r="299">
          <cell r="A299" t="str">
            <v>3800225343</v>
          </cell>
          <cell r="B299" t="str">
            <v>Nhaø HaøngTheá Kyû 21</v>
          </cell>
          <cell r="C299" t="str">
            <v>BLong - BP</v>
          </cell>
        </row>
        <row r="300">
          <cell r="A300" t="str">
            <v>3800226026</v>
          </cell>
          <cell r="B300" t="str">
            <v>Nhaø HaøngThieân Höông</v>
          </cell>
          <cell r="C300" t="str">
            <v>BP</v>
          </cell>
        </row>
        <row r="301">
          <cell r="A301" t="str">
            <v>3800228898</v>
          </cell>
          <cell r="B301" t="str">
            <v>Quaùn Phong Dinh</v>
          </cell>
          <cell r="C301" t="str">
            <v>ÑX - BP</v>
          </cell>
        </row>
        <row r="302">
          <cell r="A302" t="str">
            <v>3800917688</v>
          </cell>
          <cell r="B302" t="str">
            <v>Quaùn Raïch Traàu</v>
          </cell>
          <cell r="C302" t="str">
            <v>Ñ/Phuù -BP</v>
          </cell>
        </row>
        <row r="303">
          <cell r="A303" t="str">
            <v>3500378998-1</v>
          </cell>
          <cell r="B303" t="str">
            <v>Xaêng daàu Tieán Thaønh</v>
          </cell>
        </row>
        <row r="304">
          <cell r="A304" t="str">
            <v>0301955451</v>
          </cell>
          <cell r="B304" t="str">
            <v>CH Huy Chöông</v>
          </cell>
          <cell r="C304" t="str">
            <v>TP HCM</v>
          </cell>
        </row>
        <row r="305">
          <cell r="A305" t="str">
            <v>0302286034</v>
          </cell>
          <cell r="B305" t="str">
            <v>CH Ñieän Hoaøng Phaùt</v>
          </cell>
          <cell r="C305" t="str">
            <v>TP HCM</v>
          </cell>
        </row>
        <row r="306">
          <cell r="A306" t="str">
            <v>3700101760-4</v>
          </cell>
          <cell r="B306" t="str">
            <v>Ñaïi lyù CoKe Kim Oanh</v>
          </cell>
          <cell r="C306" t="str">
            <v>TDM - BD</v>
          </cell>
        </row>
        <row r="307">
          <cell r="A307" t="str">
            <v>3700269562</v>
          </cell>
          <cell r="B307" t="str">
            <v>ÑL Baùch Hoùa Ngoïc Thieän</v>
          </cell>
          <cell r="C307" t="str">
            <v>TDM - BD</v>
          </cell>
        </row>
        <row r="308">
          <cell r="A308" t="str">
            <v>3700388270</v>
          </cell>
          <cell r="B308" t="str">
            <v>DNTN Hoàng Phaùt</v>
          </cell>
          <cell r="C308" t="str">
            <v>TDM - BD</v>
          </cell>
        </row>
        <row r="309">
          <cell r="A309" t="str">
            <v>0301958935</v>
          </cell>
          <cell r="B309" t="str">
            <v>Cty Thaønh Long</v>
          </cell>
          <cell r="C309" t="str">
            <v>TPHCM</v>
          </cell>
        </row>
        <row r="310">
          <cell r="A310" t="str">
            <v>3700101880-4</v>
          </cell>
          <cell r="B310" t="str">
            <v>Sôn Daàu Hoaøng Haûi</v>
          </cell>
          <cell r="C310" t="str">
            <v>TDM - BD</v>
          </cell>
        </row>
        <row r="311">
          <cell r="A311" t="str">
            <v>0300251597-2</v>
          </cell>
          <cell r="B311" t="str">
            <v>KD Ñoà Ñieän Dö Caåm</v>
          </cell>
          <cell r="C311" t="str">
            <v>TPHCM</v>
          </cell>
        </row>
        <row r="312">
          <cell r="A312" t="str">
            <v>3700148529-9-1</v>
          </cell>
          <cell r="B312" t="str">
            <v>CN Cty VLXD BD</v>
          </cell>
          <cell r="C312" t="str">
            <v>ÑX - BP</v>
          </cell>
        </row>
        <row r="313">
          <cell r="A313" t="str">
            <v>3700358421</v>
          </cell>
          <cell r="B313" t="str">
            <v>VLXD Hoøa Thanh</v>
          </cell>
          <cell r="C313" t="str">
            <v>T/Uyeân-BD</v>
          </cell>
        </row>
        <row r="314">
          <cell r="A314" t="str">
            <v>3600307084</v>
          </cell>
          <cell r="B314" t="str">
            <v>VLXD Ñoång Vaên Thaønh</v>
          </cell>
          <cell r="C314" t="str">
            <v>Bieân Hoaø</v>
          </cell>
        </row>
        <row r="315">
          <cell r="A315" t="str">
            <v>3600480709</v>
          </cell>
          <cell r="B315" t="str">
            <v>Cty Taân Haïnh</v>
          </cell>
          <cell r="C315" t="str">
            <v>Bieân Hoaø</v>
          </cell>
        </row>
        <row r="316">
          <cell r="A316" t="str">
            <v>3700284560</v>
          </cell>
          <cell r="B316" t="str">
            <v>VLXD Duy Phöôùc</v>
          </cell>
          <cell r="C316" t="str">
            <v>T/An - BD</v>
          </cell>
        </row>
        <row r="317">
          <cell r="A317" t="str">
            <v>3800177562-4</v>
          </cell>
          <cell r="B317" t="str">
            <v>Cty Thuaän Lôïi</v>
          </cell>
          <cell r="C317" t="str">
            <v>T/Lôïi-BP</v>
          </cell>
        </row>
        <row r="318">
          <cell r="A318" t="str">
            <v>0301914208</v>
          </cell>
          <cell r="B318" t="str">
            <v>Cty CP Maùy Tính VN</v>
          </cell>
          <cell r="C318" t="str">
            <v>TPHCM</v>
          </cell>
        </row>
        <row r="319">
          <cell r="A319" t="str">
            <v>0301824508</v>
          </cell>
          <cell r="B319" t="str">
            <v>Cty Cô Ñieän Thuû Ñöùc</v>
          </cell>
          <cell r="C319" t="str">
            <v>TPHCM</v>
          </cell>
        </row>
        <row r="320">
          <cell r="A320" t="str">
            <v>3600275107</v>
          </cell>
          <cell r="B320" t="str">
            <v>Cty XD &amp; SX VLXD Bieân Hoaø</v>
          </cell>
          <cell r="C320" t="str">
            <v>Bieân Hoaø</v>
          </cell>
        </row>
        <row r="321">
          <cell r="A321" t="str">
            <v>3700340800</v>
          </cell>
          <cell r="B321" t="str">
            <v>Veõ AMC</v>
          </cell>
          <cell r="C321" t="str">
            <v>TDM - BD</v>
          </cell>
        </row>
        <row r="322">
          <cell r="A322" t="str">
            <v>6000184929</v>
          </cell>
          <cell r="B322" t="str">
            <v>HOTEL Thanh Bình</v>
          </cell>
          <cell r="C322" t="str">
            <v>BMT</v>
          </cell>
        </row>
        <row r="323">
          <cell r="A323" t="str">
            <v>0301680662</v>
          </cell>
          <cell r="B323" t="str">
            <v>Cty Leâ Döông Minh</v>
          </cell>
          <cell r="C323" t="str">
            <v>TPHCM</v>
          </cell>
        </row>
        <row r="324">
          <cell r="A324" t="str">
            <v>3700137943-4</v>
          </cell>
          <cell r="B324" t="str">
            <v>CS SX Cöûa Thanh Thanh</v>
          </cell>
          <cell r="C324" t="str">
            <v>TDM - BD</v>
          </cell>
        </row>
        <row r="325">
          <cell r="A325" t="str">
            <v>3700372947</v>
          </cell>
          <cell r="B325" t="str">
            <v>Quaùn Anh Tuaán 2</v>
          </cell>
          <cell r="C325" t="str">
            <v>TDM - BD</v>
          </cell>
        </row>
        <row r="326">
          <cell r="A326" t="str">
            <v>0301593138</v>
          </cell>
          <cell r="B326" t="str">
            <v>CHKD Nguyeãn Thò Haûo</v>
          </cell>
          <cell r="C326" t="str">
            <v>TPHCM</v>
          </cell>
        </row>
        <row r="327">
          <cell r="A327" t="str">
            <v>3700192158</v>
          </cell>
          <cell r="B327" t="str">
            <v>Quaùn Huyeàn Trang</v>
          </cell>
          <cell r="C327" t="str">
            <v>P/Giaùo-BD</v>
          </cell>
        </row>
        <row r="328">
          <cell r="A328" t="str">
            <v>0302502655-1</v>
          </cell>
          <cell r="B328" t="str">
            <v>Quaùn "Phoá Cuõ Ngöôøi Xöa"</v>
          </cell>
          <cell r="C328" t="str">
            <v>TPHCM</v>
          </cell>
        </row>
        <row r="329">
          <cell r="A329" t="str">
            <v>3700346915</v>
          </cell>
          <cell r="B329" t="str">
            <v>KS Mini Phi Vaân</v>
          </cell>
          <cell r="C329" t="str">
            <v>T/An - BD</v>
          </cell>
        </row>
        <row r="330">
          <cell r="A330" t="str">
            <v>6000170203-1</v>
          </cell>
          <cell r="B330" t="str">
            <v>CH xaêng daàu Kim Seng</v>
          </cell>
          <cell r="C330" t="str">
            <v>Ñaklak</v>
          </cell>
        </row>
        <row r="331">
          <cell r="A331" t="str">
            <v>0302491587</v>
          </cell>
          <cell r="B331" t="str">
            <v>Cty Nam Hoa</v>
          </cell>
          <cell r="C331" t="str">
            <v>TPHCM</v>
          </cell>
        </row>
        <row r="332">
          <cell r="A332" t="str">
            <v>0302558312</v>
          </cell>
          <cell r="B332" t="str">
            <v>Cty Hoaøng Nguyeãn</v>
          </cell>
          <cell r="C332" t="str">
            <v>TPHCM</v>
          </cell>
        </row>
        <row r="333">
          <cell r="A333" t="str">
            <v>0301720925</v>
          </cell>
          <cell r="B333" t="str">
            <v>Cô Khí Minh Phuïng</v>
          </cell>
          <cell r="C333" t="str">
            <v>TPHCM</v>
          </cell>
        </row>
        <row r="334">
          <cell r="A334" t="str">
            <v>3700367859</v>
          </cell>
          <cell r="B334" t="str">
            <v>CS KD VLXD Thaùi Hoøa</v>
          </cell>
          <cell r="C334" t="str">
            <v>T/uyeân-BD</v>
          </cell>
        </row>
        <row r="335">
          <cell r="A335" t="str">
            <v>3700359696</v>
          </cell>
          <cell r="B335" t="str">
            <v>KD caùt Taân Tieán</v>
          </cell>
          <cell r="C335" t="str">
            <v>T/Uyeân-BD</v>
          </cell>
        </row>
        <row r="336">
          <cell r="A336" t="str">
            <v>3700359706</v>
          </cell>
          <cell r="B336" t="str">
            <v>Baõi caùt Thanh Phöông</v>
          </cell>
          <cell r="C336" t="str">
            <v>T/Uyeân-BD</v>
          </cell>
        </row>
        <row r="337">
          <cell r="A337" t="str">
            <v>3700344900</v>
          </cell>
          <cell r="B337" t="str">
            <v>Cty TBÑ Tuaán Phöông</v>
          </cell>
          <cell r="C337" t="str">
            <v>T/An - BD</v>
          </cell>
        </row>
        <row r="338">
          <cell r="A338" t="str">
            <v>0301515556</v>
          </cell>
          <cell r="B338" t="str">
            <v>CH Tuaán Anh</v>
          </cell>
          <cell r="C338" t="str">
            <v>TPHCM</v>
          </cell>
        </row>
        <row r="339">
          <cell r="A339" t="str">
            <v>3700387125</v>
          </cell>
          <cell r="B339" t="str">
            <v>Cty Tri Thöùc</v>
          </cell>
          <cell r="C339" t="str">
            <v>TDM - BD</v>
          </cell>
        </row>
        <row r="340">
          <cell r="A340" t="str">
            <v>0302108761-3</v>
          </cell>
          <cell r="B340" t="str">
            <v>CH Thanh Taâm 9</v>
          </cell>
          <cell r="C340" t="str">
            <v>TDM - BD</v>
          </cell>
        </row>
        <row r="341">
          <cell r="A341" t="str">
            <v>0301852706</v>
          </cell>
          <cell r="B341" t="str">
            <v>Ñaïi lyù AC Höng Phaùt</v>
          </cell>
          <cell r="C341" t="str">
            <v>TPHCM</v>
          </cell>
        </row>
        <row r="342">
          <cell r="A342" t="str">
            <v>0302072201</v>
          </cell>
          <cell r="B342" t="str">
            <v>CH Thuaän Phaùt</v>
          </cell>
          <cell r="C342" t="str">
            <v>TPHCM</v>
          </cell>
        </row>
        <row r="343">
          <cell r="A343" t="str">
            <v>0302307196</v>
          </cell>
          <cell r="B343" t="str">
            <v>Ñaïi lyù TBÑ Nguyeãn Giang</v>
          </cell>
          <cell r="C343" t="str">
            <v>TPHCM</v>
          </cell>
        </row>
        <row r="344">
          <cell r="A344" t="str">
            <v>3700143457</v>
          </cell>
          <cell r="B344" t="str">
            <v>Traïm xaêng daàu Phuù Vaên</v>
          </cell>
          <cell r="C344" t="str">
            <v>TDM - BD</v>
          </cell>
        </row>
        <row r="345">
          <cell r="A345" t="str">
            <v>3700133321</v>
          </cell>
          <cell r="B345" t="str">
            <v>Cöûa saét Hai Xe</v>
          </cell>
          <cell r="C345" t="str">
            <v>TDM - BD</v>
          </cell>
        </row>
        <row r="346">
          <cell r="A346" t="str">
            <v>0301103030-1</v>
          </cell>
          <cell r="B346" t="str">
            <v>PACIFIC AIRLINES</v>
          </cell>
          <cell r="C346" t="str">
            <v>TPHCM</v>
          </cell>
        </row>
        <row r="347">
          <cell r="A347" t="str">
            <v>0101221943</v>
          </cell>
          <cell r="B347" t="str">
            <v>Cty Dòch vuï Tröôøng Sa</v>
          </cell>
          <cell r="C347" t="str">
            <v>Haø Noäi</v>
          </cell>
        </row>
        <row r="348">
          <cell r="A348" t="str">
            <v>0400100023-1-1</v>
          </cell>
          <cell r="B348" t="str">
            <v>Ñoaøn An Döôõng Nha Trang</v>
          </cell>
          <cell r="C348" t="str">
            <v>Nha Trang</v>
          </cell>
        </row>
        <row r="349">
          <cell r="A349" t="str">
            <v>5700332320</v>
          </cell>
          <cell r="B349" t="str">
            <v>DNTN Hoaøng Gia</v>
          </cell>
          <cell r="C349" t="str">
            <v>Haï Long</v>
          </cell>
        </row>
        <row r="350">
          <cell r="A350" t="str">
            <v>5200123505-1</v>
          </cell>
          <cell r="B350" t="str">
            <v>Cty XSKT Yeân Baùi</v>
          </cell>
          <cell r="C350" t="str">
            <v>Yeân Baùi</v>
          </cell>
        </row>
        <row r="351">
          <cell r="A351" t="str">
            <v>0300942001032</v>
          </cell>
          <cell r="B351" t="str">
            <v>Cty TV Thieát keá ñieän</v>
          </cell>
          <cell r="C351" t="str">
            <v>TPHCM</v>
          </cell>
        </row>
        <row r="352">
          <cell r="A352" t="str">
            <v>3700298404</v>
          </cell>
          <cell r="B352" t="str">
            <v>Quaùn Thieân Trang</v>
          </cell>
          <cell r="C352" t="str">
            <v>TDM - BD</v>
          </cell>
        </row>
        <row r="353">
          <cell r="A353" t="str">
            <v>3700388954</v>
          </cell>
          <cell r="B353" t="str">
            <v>Quùan Kim Mai</v>
          </cell>
          <cell r="C353" t="str">
            <v>D/An - BD</v>
          </cell>
        </row>
        <row r="354">
          <cell r="A354" t="str">
            <v>3800148829</v>
          </cell>
          <cell r="B354" t="str">
            <v>Quaùn Mai Phöông</v>
          </cell>
          <cell r="C354" t="str">
            <v>BL-BP</v>
          </cell>
        </row>
        <row r="355">
          <cell r="A355" t="str">
            <v>3700327398</v>
          </cell>
          <cell r="B355" t="str">
            <v>DNTN Nhö YÙ</v>
          </cell>
          <cell r="C355" t="str">
            <v>TDM - BD</v>
          </cell>
        </row>
        <row r="356">
          <cell r="A356" t="str">
            <v>3600277626</v>
          </cell>
          <cell r="B356" t="str">
            <v>Nhaø Haøng Bieân Huøng</v>
          </cell>
          <cell r="C356" t="str">
            <v>Bieân Hoaø</v>
          </cell>
        </row>
        <row r="357">
          <cell r="A357" t="str">
            <v>3800100697</v>
          </cell>
          <cell r="B357" t="str">
            <v>Traïm xaêng daàu Nghóa Trung</v>
          </cell>
          <cell r="C357" t="str">
            <v>ÑP-BP</v>
          </cell>
        </row>
        <row r="358">
          <cell r="A358" t="str">
            <v>0301246448-4</v>
          </cell>
          <cell r="B358" t="str">
            <v>Tieäm Ñieän Khang</v>
          </cell>
          <cell r="C358" t="str">
            <v>TPHCM</v>
          </cell>
        </row>
        <row r="359">
          <cell r="A359" t="str">
            <v>0302229149</v>
          </cell>
          <cell r="B359" t="str">
            <v>Cty Aùnh Linh</v>
          </cell>
          <cell r="C359" t="str">
            <v>TPHCM</v>
          </cell>
        </row>
        <row r="360">
          <cell r="A360" t="str">
            <v>3700373147</v>
          </cell>
          <cell r="B360" t="str">
            <v>CS Gaïch Huyønh Phaùt 1</v>
          </cell>
          <cell r="C360" t="str">
            <v>T/Uyeân - BD</v>
          </cell>
        </row>
        <row r="361">
          <cell r="A361" t="str">
            <v>3700217123-1</v>
          </cell>
          <cell r="B361" t="str">
            <v>Cty Trung Thaønh</v>
          </cell>
          <cell r="C361" t="str">
            <v>D/An - BD</v>
          </cell>
        </row>
        <row r="362">
          <cell r="A362" t="str">
            <v>0301248452-4</v>
          </cell>
          <cell r="B362" t="str">
            <v>Möôøi</v>
          </cell>
          <cell r="C362" t="str">
            <v>TPHCM</v>
          </cell>
        </row>
        <row r="363">
          <cell r="A363" t="str">
            <v>3700168130</v>
          </cell>
          <cell r="B363" t="str">
            <v>CH Voõ Nguyeân</v>
          </cell>
          <cell r="C363" t="str">
            <v>T/An - BD</v>
          </cell>
        </row>
        <row r="364">
          <cell r="A364" t="str">
            <v>0301254079-4</v>
          </cell>
          <cell r="B364" t="str">
            <v>CH Thanh Nhaøn</v>
          </cell>
          <cell r="C364" t="str">
            <v>TPHCM</v>
          </cell>
        </row>
        <row r="365">
          <cell r="A365" t="str">
            <v>0100111761-020</v>
          </cell>
          <cell r="B365" t="str">
            <v>Cty Baûo Hieåm Bình Döông</v>
          </cell>
          <cell r="C365" t="str">
            <v>TDM - BD</v>
          </cell>
        </row>
        <row r="366">
          <cell r="A366" t="str">
            <v>3700145775</v>
          </cell>
          <cell r="B366" t="str">
            <v>Traïm Ñaêng Kieåm 61.015</v>
          </cell>
          <cell r="C366" t="str">
            <v>TDM - BD</v>
          </cell>
        </row>
        <row r="367">
          <cell r="A367" t="str">
            <v>3700146031-11-1</v>
          </cell>
          <cell r="B367" t="str">
            <v>Traïm xaêng daàu Lai Kheâ</v>
          </cell>
          <cell r="C367" t="str">
            <v>L/Kheâ - BD</v>
          </cell>
        </row>
        <row r="368">
          <cell r="A368" t="str">
            <v>4500217978</v>
          </cell>
          <cell r="B368" t="str">
            <v>DNTM Hoaøng Duõng</v>
          </cell>
          <cell r="C368" t="str">
            <v>Ninh Thuaän</v>
          </cell>
        </row>
        <row r="369">
          <cell r="A369" t="str">
            <v>4200246380-16-1</v>
          </cell>
          <cell r="B369" t="str">
            <v>Cty xaêng daàu Phuù Khaùnh</v>
          </cell>
          <cell r="C369" t="str">
            <v>Ninh Thuaän</v>
          </cell>
        </row>
        <row r="370">
          <cell r="A370" t="str">
            <v>3600321071-4</v>
          </cell>
          <cell r="B370" t="str">
            <v>Mua baùn phuï tuøng oâtoâ Cöôøng</v>
          </cell>
          <cell r="C370" t="str">
            <v>Bieân Hoaø</v>
          </cell>
        </row>
        <row r="371">
          <cell r="A371" t="str">
            <v>3700368595</v>
          </cell>
          <cell r="B371" t="str">
            <v>CH VLXD Minh Thuy</v>
          </cell>
          <cell r="C371" t="str">
            <v>D/Tieáng -BD</v>
          </cell>
        </row>
        <row r="372">
          <cell r="A372" t="str">
            <v>3800214937</v>
          </cell>
          <cell r="B372" t="str">
            <v>GARAGE Lyù Noâ</v>
          </cell>
          <cell r="C372" t="str">
            <v>Ñ/Xoaøi - BP</v>
          </cell>
        </row>
        <row r="373">
          <cell r="A373" t="str">
            <v>3800233873</v>
          </cell>
          <cell r="B373" t="str">
            <v>GARAGE Thaønh Vinh</v>
          </cell>
          <cell r="C373" t="str">
            <v>Ñ/Xoaøi - BP</v>
          </cell>
        </row>
        <row r="374">
          <cell r="A374" t="str">
            <v>0301380683-1</v>
          </cell>
          <cell r="B374" t="str">
            <v>Cty Hoaøng Chaâu</v>
          </cell>
          <cell r="C374" t="str">
            <v>TPHCM</v>
          </cell>
        </row>
        <row r="375">
          <cell r="A375" t="str">
            <v>0301449857</v>
          </cell>
          <cell r="B375" t="str">
            <v>Cty Myõ Phöông</v>
          </cell>
          <cell r="C375" t="str">
            <v>TPHCM</v>
          </cell>
        </row>
        <row r="376">
          <cell r="A376" t="str">
            <v>0302483787</v>
          </cell>
          <cell r="B376" t="str">
            <v>Cty Tröôøng Aân</v>
          </cell>
          <cell r="C376" t="str">
            <v>TPHCM</v>
          </cell>
        </row>
        <row r="377">
          <cell r="A377" t="str">
            <v>0302461254</v>
          </cell>
          <cell r="B377" t="str">
            <v>Cty Nam AÙ</v>
          </cell>
          <cell r="C377" t="str">
            <v>TPHCM</v>
          </cell>
        </row>
        <row r="378">
          <cell r="A378" t="str">
            <v>3800175117-4</v>
          </cell>
          <cell r="B378" t="str">
            <v>CH Ñieän Cöôøng Loan</v>
          </cell>
          <cell r="C378" t="str">
            <v>Ñ/Xoaøi - BP</v>
          </cell>
        </row>
        <row r="379">
          <cell r="A379" t="str">
            <v>3800229725</v>
          </cell>
          <cell r="B379" t="str">
            <v>CH Ñieän Toân Thaát Quoác</v>
          </cell>
          <cell r="C379" t="str">
            <v>Ñ/Xoaøi - BP</v>
          </cell>
        </row>
        <row r="380">
          <cell r="A380" t="str">
            <v>3700148529-9</v>
          </cell>
          <cell r="B380" t="str">
            <v>CN Cty VLXD BD</v>
          </cell>
          <cell r="C380" t="str">
            <v>Ñ/Xoaøi - BP</v>
          </cell>
        </row>
        <row r="381">
          <cell r="A381" t="str">
            <v>0302455412</v>
          </cell>
          <cell r="B381" t="str">
            <v>Vuõ Xuaân Phong</v>
          </cell>
          <cell r="C381" t="str">
            <v>TPHCM</v>
          </cell>
        </row>
        <row r="382">
          <cell r="A382" t="str">
            <v>0300254559-2</v>
          </cell>
          <cell r="B382" t="str">
            <v>Löu Kính Minh</v>
          </cell>
          <cell r="C382" t="str">
            <v>TPHCM</v>
          </cell>
        </row>
        <row r="383">
          <cell r="A383" t="str">
            <v>0301917865-1</v>
          </cell>
          <cell r="B383" t="str">
            <v>Cô sôû Thaùi Döông</v>
          </cell>
          <cell r="C383" t="str">
            <v>TPHCM</v>
          </cell>
        </row>
        <row r="384">
          <cell r="A384" t="str">
            <v>3700126236-4</v>
          </cell>
          <cell r="B384" t="str">
            <v>Cô sôû Haûi Vaân</v>
          </cell>
          <cell r="C384" t="str">
            <v>ÑL BD</v>
          </cell>
        </row>
        <row r="385">
          <cell r="A385" t="str">
            <v>3700100566-4</v>
          </cell>
          <cell r="B385" t="str">
            <v>Cöûa haøng Lieâm</v>
          </cell>
          <cell r="C385" t="str">
            <v>TDM - BD</v>
          </cell>
        </row>
        <row r="386">
          <cell r="A386" t="str">
            <v>3700127293-4</v>
          </cell>
          <cell r="B386" t="str">
            <v>Röûa xe Thoâng</v>
          </cell>
          <cell r="C386" t="str">
            <v>TDM - BD</v>
          </cell>
        </row>
        <row r="387">
          <cell r="A387" t="str">
            <v>0300283687-4</v>
          </cell>
          <cell r="B387" t="str">
            <v>VPP Thaønh Coâng</v>
          </cell>
          <cell r="C387" t="str">
            <v>TPHCM</v>
          </cell>
        </row>
        <row r="388">
          <cell r="A388" t="str">
            <v>0301523998-2</v>
          </cell>
          <cell r="B388" t="str">
            <v>Nguyeân Chaán Cöôøng</v>
          </cell>
          <cell r="C388" t="str">
            <v>TPHCM</v>
          </cell>
        </row>
        <row r="389">
          <cell r="A389" t="str">
            <v>0301481473-1</v>
          </cell>
          <cell r="B389" t="str">
            <v>Cty Taân Cöôøng Thaønh</v>
          </cell>
          <cell r="C389" t="str">
            <v>TPHCM</v>
          </cell>
        </row>
        <row r="390">
          <cell r="A390" t="str">
            <v>3800223353</v>
          </cell>
          <cell r="B390" t="str">
            <v>DNTN Minh Taân</v>
          </cell>
          <cell r="C390" t="str">
            <v>Ñ/Xoaøi - BP</v>
          </cell>
        </row>
        <row r="391">
          <cell r="A391" t="str">
            <v>0302160867</v>
          </cell>
          <cell r="B391" t="str">
            <v>Cty Tín Thaønh</v>
          </cell>
          <cell r="C391" t="str">
            <v>TPHCM</v>
          </cell>
        </row>
        <row r="392">
          <cell r="A392" t="str">
            <v>3700365266</v>
          </cell>
          <cell r="B392" t="str">
            <v>TT TM-DV TH Phöông Anh</v>
          </cell>
          <cell r="C392" t="str">
            <v xml:space="preserve"> TDM - BD</v>
          </cell>
        </row>
        <row r="393">
          <cell r="A393" t="str">
            <v>3700144223</v>
          </cell>
          <cell r="B393" t="str">
            <v>DNTN TM Trung Thaûo</v>
          </cell>
          <cell r="C393" t="str">
            <v>TDM - BD</v>
          </cell>
        </row>
        <row r="394">
          <cell r="A394" t="str">
            <v>3700329853</v>
          </cell>
          <cell r="B394" t="str">
            <v>Vi Tính Bình Döông</v>
          </cell>
          <cell r="C394" t="str">
            <v>TDM - BD</v>
          </cell>
        </row>
        <row r="395">
          <cell r="A395" t="str">
            <v>3700293406</v>
          </cell>
          <cell r="B395" t="str">
            <v>VLXD Taùm Quyønh</v>
          </cell>
          <cell r="C395" t="str">
            <v>T/Uyeân - BD</v>
          </cell>
        </row>
        <row r="396">
          <cell r="A396" t="str">
            <v>0301371424-1</v>
          </cell>
          <cell r="B396" t="str">
            <v>Nhaø haøng Sao Bieån</v>
          </cell>
          <cell r="C396" t="str">
            <v>TPHCM</v>
          </cell>
        </row>
        <row r="397">
          <cell r="A397" t="str">
            <v>3800170214-4</v>
          </cell>
          <cell r="B397" t="str">
            <v>CH Thanh Bình</v>
          </cell>
          <cell r="C397" t="str">
            <v>Ñ/Xoaøi - BP</v>
          </cell>
        </row>
        <row r="398">
          <cell r="A398" t="str">
            <v>3800100841</v>
          </cell>
          <cell r="B398" t="str">
            <v>Traïm xaêng daàu Thu Cuùc</v>
          </cell>
          <cell r="C398" t="str">
            <v>Chôn Thaønh</v>
          </cell>
        </row>
        <row r="399">
          <cell r="A399" t="str">
            <v>3800225953</v>
          </cell>
          <cell r="B399" t="str">
            <v>DNTN Möôøi Vöông</v>
          </cell>
          <cell r="C399" t="str">
            <v>Ñ/Xoaøi - BP</v>
          </cell>
        </row>
        <row r="400">
          <cell r="A400" t="str">
            <v>0302597600</v>
          </cell>
          <cell r="B400" t="str">
            <v>DNTN DV Höng Phöôùc</v>
          </cell>
          <cell r="C400" t="str">
            <v>TPHCM</v>
          </cell>
        </row>
        <row r="401">
          <cell r="A401" t="str">
            <v>3700110194</v>
          </cell>
          <cell r="B401" t="str">
            <v>CS SX Goám Ngoïc Loan</v>
          </cell>
          <cell r="C401" t="str">
            <v>TDM - BD</v>
          </cell>
        </row>
        <row r="402">
          <cell r="A402" t="str">
            <v>0301727159</v>
          </cell>
          <cell r="B402" t="str">
            <v>Huyønh Thanh Vieät</v>
          </cell>
          <cell r="C402" t="str">
            <v>TPHCM</v>
          </cell>
        </row>
        <row r="403">
          <cell r="A403" t="str">
            <v>0301723605</v>
          </cell>
          <cell r="B403" t="str">
            <v>Cty Anh Tröôøng</v>
          </cell>
          <cell r="C403" t="str">
            <v>TPHCM</v>
          </cell>
        </row>
        <row r="404">
          <cell r="A404" t="str">
            <v>3800224170</v>
          </cell>
          <cell r="B404" t="str">
            <v>Quaùn Thuøy Linh</v>
          </cell>
          <cell r="C404" t="str">
            <v>Buø Ñaêng</v>
          </cell>
        </row>
        <row r="405">
          <cell r="A405" t="str">
            <v>3800226354</v>
          </cell>
          <cell r="B405" t="str">
            <v>Quaùn Haûi Vaân</v>
          </cell>
          <cell r="C405" t="str">
            <v>P/Long -BP</v>
          </cell>
        </row>
        <row r="406">
          <cell r="A406" t="str">
            <v>3700367922</v>
          </cell>
          <cell r="B406" t="str">
            <v>Cty TM-DV Vieãn Taây</v>
          </cell>
          <cell r="C406" t="str">
            <v>TDM - BD</v>
          </cell>
        </row>
        <row r="407">
          <cell r="A407" t="str">
            <v>3700398705</v>
          </cell>
          <cell r="B407" t="str">
            <v>DNTN Höông Nguyeãn</v>
          </cell>
          <cell r="C407" t="str">
            <v>TDM - BD</v>
          </cell>
        </row>
        <row r="408">
          <cell r="A408" t="str">
            <v>3700119630-4</v>
          </cell>
          <cell r="B408" t="str">
            <v>CH Xuaân Oaùnh</v>
          </cell>
          <cell r="C408" t="str">
            <v>TDM - BD</v>
          </cell>
        </row>
        <row r="409">
          <cell r="A409" t="str">
            <v>580000068-9-11</v>
          </cell>
          <cell r="B409" t="str">
            <v>Cty xaêng daàu Laâm Ñoàng</v>
          </cell>
          <cell r="C409" t="str">
            <v>Ñaø Laït</v>
          </cell>
        </row>
        <row r="410">
          <cell r="A410" t="str">
            <v>3800229147</v>
          </cell>
          <cell r="B410" t="str">
            <v>DNTN Thanh Huøng</v>
          </cell>
          <cell r="C410" t="str">
            <v>Ñ/Xoaøi - BP</v>
          </cell>
        </row>
        <row r="411">
          <cell r="A411" t="str">
            <v>3800154068</v>
          </cell>
          <cell r="B411" t="str">
            <v>Ñaøo Thò Bích</v>
          </cell>
          <cell r="C411" t="str">
            <v>An Loäc - BL</v>
          </cell>
        </row>
        <row r="416">
          <cell r="B416" t="str">
            <v>ÑOÀNG NAI</v>
          </cell>
        </row>
        <row r="419">
          <cell r="B419" t="str">
            <v>BÌNH DÖÔNG</v>
          </cell>
        </row>
        <row r="420">
          <cell r="B420" t="str">
            <v>VAÄT TÖ</v>
          </cell>
        </row>
        <row r="422">
          <cell r="B422" t="str">
            <v>DÒCH VUÏ KHAÙC</v>
          </cell>
        </row>
        <row r="423">
          <cell r="B423" t="str">
            <v>CH XAÊNG DAÀU</v>
          </cell>
        </row>
        <row r="424">
          <cell r="B424" t="str">
            <v>CÔ SÔÛ AÊN UOÁNG</v>
          </cell>
        </row>
        <row r="426">
          <cell r="B426" t="str">
            <v>BÌNH PHÖÔÙC</v>
          </cell>
        </row>
        <row r="428">
          <cell r="A428" t="str">
            <v>3700143898-1</v>
          </cell>
          <cell r="B428" t="str">
            <v>DNTN Bình Phöông</v>
          </cell>
          <cell r="C428" t="str">
            <v>TDM-BD</v>
          </cell>
        </row>
        <row r="429">
          <cell r="A429" t="str">
            <v>0301434811</v>
          </cell>
          <cell r="B429" t="str">
            <v>HTX VT Taân Hieäp Phuù</v>
          </cell>
          <cell r="C429" t="str">
            <v>TP HCM</v>
          </cell>
        </row>
        <row r="430">
          <cell r="A430" t="str">
            <v>3800101845</v>
          </cell>
          <cell r="B430" t="str">
            <v>Xaêng daàu Buø Nho</v>
          </cell>
          <cell r="C430" t="str">
            <v>BP</v>
          </cell>
        </row>
        <row r="431">
          <cell r="A431" t="str">
            <v>0100150619-57-1</v>
          </cell>
          <cell r="B431" t="str">
            <v>NH ÑT &amp; PT BP</v>
          </cell>
          <cell r="C431" t="str">
            <v>ÑX - BP</v>
          </cell>
        </row>
        <row r="432">
          <cell r="B432" t="str">
            <v>MAÕ SOÁ KHAÙC</v>
          </cell>
        </row>
      </sheetData>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U"/>
      <sheetName val="CDOI"/>
      <sheetName val="SCAI"/>
      <sheetName val="MATK"/>
      <sheetName val="CDKT"/>
      <sheetName val="KQKD"/>
      <sheetName val="TKHAI"/>
      <sheetName val="oo"/>
      <sheetName val="Sheet2"/>
      <sheetName val="Sheet1"/>
      <sheetName val="KL"/>
      <sheetName val="BC ngay (mau 2)"/>
      <sheetName val="VL-NC-MTC tram bien ap"/>
      <sheetName val="Sheet14"/>
      <sheetName val=""/>
    </sheetNames>
    <sheetDataSet>
      <sheetData sheetId="0" refreshError="1">
        <row r="4">
          <cell r="E4">
            <v>111</v>
          </cell>
          <cell r="G4">
            <v>200000000</v>
          </cell>
        </row>
        <row r="5">
          <cell r="E5">
            <v>331</v>
          </cell>
          <cell r="G5">
            <v>50000000</v>
          </cell>
        </row>
        <row r="6">
          <cell r="E6">
            <v>111</v>
          </cell>
          <cell r="G6">
            <v>1800000000</v>
          </cell>
        </row>
        <row r="7">
          <cell r="E7">
            <v>111</v>
          </cell>
          <cell r="G7">
            <v>1794763</v>
          </cell>
        </row>
        <row r="8">
          <cell r="E8">
            <v>331</v>
          </cell>
          <cell r="G8">
            <v>50000000</v>
          </cell>
        </row>
        <row r="9">
          <cell r="E9">
            <v>152</v>
          </cell>
          <cell r="G9">
            <v>25224850</v>
          </cell>
        </row>
        <row r="10">
          <cell r="E10">
            <v>133</v>
          </cell>
          <cell r="G10">
            <v>1351852</v>
          </cell>
        </row>
        <row r="11">
          <cell r="E11">
            <v>331</v>
          </cell>
          <cell r="G11">
            <v>100000000</v>
          </cell>
        </row>
        <row r="12">
          <cell r="E12">
            <v>331</v>
          </cell>
          <cell r="G12">
            <v>50000000</v>
          </cell>
        </row>
        <row r="13">
          <cell r="E13">
            <v>331</v>
          </cell>
          <cell r="G13">
            <v>300000000</v>
          </cell>
        </row>
        <row r="14">
          <cell r="E14">
            <v>331</v>
          </cell>
          <cell r="G14">
            <v>50000000</v>
          </cell>
        </row>
        <row r="15">
          <cell r="E15">
            <v>338</v>
          </cell>
          <cell r="G15">
            <v>300000000</v>
          </cell>
        </row>
        <row r="16">
          <cell r="E16">
            <v>152</v>
          </cell>
          <cell r="G16">
            <v>5644915</v>
          </cell>
        </row>
        <row r="17">
          <cell r="E17">
            <v>133</v>
          </cell>
          <cell r="G17">
            <v>174585</v>
          </cell>
        </row>
        <row r="18">
          <cell r="E18">
            <v>331</v>
          </cell>
          <cell r="G18">
            <v>96888000</v>
          </cell>
        </row>
        <row r="19">
          <cell r="E19">
            <v>111</v>
          </cell>
          <cell r="G19">
            <v>450000000</v>
          </cell>
        </row>
        <row r="20">
          <cell r="E20">
            <v>331</v>
          </cell>
          <cell r="G20">
            <v>30000000</v>
          </cell>
        </row>
        <row r="21">
          <cell r="E21">
            <v>111</v>
          </cell>
          <cell r="G21">
            <v>250000000</v>
          </cell>
        </row>
        <row r="22">
          <cell r="E22">
            <v>111</v>
          </cell>
          <cell r="G22">
            <v>70000000</v>
          </cell>
        </row>
        <row r="23">
          <cell r="E23">
            <v>331</v>
          </cell>
          <cell r="G23">
            <v>100000000</v>
          </cell>
        </row>
        <row r="24">
          <cell r="E24">
            <v>331</v>
          </cell>
          <cell r="G24">
            <v>100000000</v>
          </cell>
        </row>
        <row r="25">
          <cell r="E25">
            <v>331</v>
          </cell>
          <cell r="G25">
            <v>100000000</v>
          </cell>
        </row>
        <row r="26">
          <cell r="E26">
            <v>152</v>
          </cell>
          <cell r="G26">
            <v>6916100</v>
          </cell>
        </row>
        <row r="27">
          <cell r="E27">
            <v>133</v>
          </cell>
          <cell r="G27">
            <v>213900</v>
          </cell>
        </row>
        <row r="28">
          <cell r="E28">
            <v>331</v>
          </cell>
          <cell r="G28">
            <v>100000000</v>
          </cell>
        </row>
        <row r="29">
          <cell r="E29">
            <v>111</v>
          </cell>
          <cell r="G29">
            <v>180000000</v>
          </cell>
        </row>
        <row r="30">
          <cell r="E30">
            <v>111</v>
          </cell>
          <cell r="G30">
            <v>218000000</v>
          </cell>
        </row>
        <row r="31">
          <cell r="E31">
            <v>111</v>
          </cell>
          <cell r="G31">
            <v>93363575</v>
          </cell>
        </row>
        <row r="32">
          <cell r="E32">
            <v>111</v>
          </cell>
          <cell r="G32">
            <v>85818650</v>
          </cell>
        </row>
        <row r="33">
          <cell r="E33">
            <v>642</v>
          </cell>
          <cell r="G33">
            <v>4477683</v>
          </cell>
        </row>
        <row r="34">
          <cell r="E34">
            <v>133</v>
          </cell>
          <cell r="G34">
            <v>447769</v>
          </cell>
        </row>
        <row r="35">
          <cell r="E35">
            <v>642</v>
          </cell>
          <cell r="G35">
            <v>47935050</v>
          </cell>
        </row>
        <row r="36">
          <cell r="E36">
            <v>133</v>
          </cell>
          <cell r="G36">
            <v>2374805</v>
          </cell>
        </row>
        <row r="37">
          <cell r="E37">
            <v>627</v>
          </cell>
          <cell r="G37">
            <v>7663000</v>
          </cell>
        </row>
        <row r="38">
          <cell r="E38">
            <v>133</v>
          </cell>
          <cell r="G38">
            <v>237000</v>
          </cell>
        </row>
        <row r="39">
          <cell r="E39">
            <v>642</v>
          </cell>
          <cell r="G39">
            <v>1455000</v>
          </cell>
        </row>
        <row r="40">
          <cell r="E40">
            <v>133</v>
          </cell>
          <cell r="G40">
            <v>45000</v>
          </cell>
        </row>
        <row r="41">
          <cell r="E41">
            <v>642</v>
          </cell>
          <cell r="G41">
            <v>850000</v>
          </cell>
        </row>
        <row r="42">
          <cell r="E42">
            <v>152</v>
          </cell>
          <cell r="G42">
            <v>42993795</v>
          </cell>
        </row>
        <row r="43">
          <cell r="E43">
            <v>133</v>
          </cell>
          <cell r="G43">
            <v>1329705</v>
          </cell>
        </row>
        <row r="44">
          <cell r="E44">
            <v>152</v>
          </cell>
          <cell r="G44">
            <v>2012750</v>
          </cell>
        </row>
        <row r="45">
          <cell r="E45">
            <v>133</v>
          </cell>
          <cell r="G45">
            <v>62250</v>
          </cell>
        </row>
        <row r="46">
          <cell r="E46">
            <v>152</v>
          </cell>
          <cell r="G46">
            <v>20410000</v>
          </cell>
        </row>
        <row r="47">
          <cell r="E47">
            <v>133</v>
          </cell>
          <cell r="G47">
            <v>1020500</v>
          </cell>
        </row>
        <row r="48">
          <cell r="E48">
            <v>152</v>
          </cell>
          <cell r="G48">
            <v>2376500</v>
          </cell>
        </row>
        <row r="49">
          <cell r="E49">
            <v>133</v>
          </cell>
          <cell r="G49">
            <v>73500</v>
          </cell>
        </row>
        <row r="50">
          <cell r="E50">
            <v>111</v>
          </cell>
          <cell r="G50">
            <v>10000000</v>
          </cell>
        </row>
        <row r="51">
          <cell r="E51">
            <v>111</v>
          </cell>
          <cell r="G51">
            <v>17000000</v>
          </cell>
        </row>
        <row r="52">
          <cell r="E52">
            <v>111</v>
          </cell>
          <cell r="G52">
            <v>103500000</v>
          </cell>
        </row>
        <row r="53">
          <cell r="E53">
            <v>642</v>
          </cell>
          <cell r="G53">
            <v>8818000</v>
          </cell>
        </row>
        <row r="54">
          <cell r="E54">
            <v>152</v>
          </cell>
          <cell r="G54">
            <v>9321700</v>
          </cell>
        </row>
        <row r="55">
          <cell r="E55">
            <v>133</v>
          </cell>
          <cell r="G55">
            <v>288300</v>
          </cell>
        </row>
        <row r="56">
          <cell r="E56">
            <v>334</v>
          </cell>
          <cell r="G56">
            <v>20007300</v>
          </cell>
        </row>
        <row r="57">
          <cell r="E57">
            <v>642</v>
          </cell>
          <cell r="G57">
            <v>432145</v>
          </cell>
        </row>
        <row r="58">
          <cell r="E58">
            <v>133</v>
          </cell>
          <cell r="G58">
            <v>43214</v>
          </cell>
        </row>
        <row r="59">
          <cell r="E59">
            <v>642</v>
          </cell>
          <cell r="G59">
            <v>3967300</v>
          </cell>
        </row>
        <row r="60">
          <cell r="E60">
            <v>133</v>
          </cell>
          <cell r="G60">
            <v>122700</v>
          </cell>
        </row>
        <row r="61">
          <cell r="E61">
            <v>642</v>
          </cell>
          <cell r="G61">
            <v>678000</v>
          </cell>
        </row>
        <row r="62">
          <cell r="E62">
            <v>133</v>
          </cell>
          <cell r="G62">
            <v>67800</v>
          </cell>
        </row>
        <row r="63">
          <cell r="E63">
            <v>642</v>
          </cell>
          <cell r="G63">
            <v>152143</v>
          </cell>
        </row>
        <row r="64">
          <cell r="E64">
            <v>133</v>
          </cell>
          <cell r="G64">
            <v>6857</v>
          </cell>
        </row>
        <row r="65">
          <cell r="E65">
            <v>642</v>
          </cell>
          <cell r="G65">
            <v>369084</v>
          </cell>
        </row>
        <row r="66">
          <cell r="E66">
            <v>133</v>
          </cell>
          <cell r="G66">
            <v>36916</v>
          </cell>
        </row>
        <row r="67">
          <cell r="E67">
            <v>152</v>
          </cell>
          <cell r="G67">
            <v>6609580</v>
          </cell>
        </row>
        <row r="68">
          <cell r="E68">
            <v>133</v>
          </cell>
          <cell r="G68">
            <v>204420</v>
          </cell>
        </row>
        <row r="69">
          <cell r="E69">
            <v>331</v>
          </cell>
          <cell r="G69">
            <v>175948000</v>
          </cell>
        </row>
        <row r="70">
          <cell r="E70">
            <v>331</v>
          </cell>
          <cell r="G70">
            <v>16635000</v>
          </cell>
        </row>
        <row r="71">
          <cell r="E71">
            <v>331</v>
          </cell>
          <cell r="G71">
            <v>22567000</v>
          </cell>
        </row>
        <row r="72">
          <cell r="E72">
            <v>331</v>
          </cell>
          <cell r="G72">
            <v>135058000</v>
          </cell>
        </row>
        <row r="73">
          <cell r="E73">
            <v>331</v>
          </cell>
          <cell r="G73">
            <v>4271000</v>
          </cell>
        </row>
        <row r="74">
          <cell r="E74">
            <v>331</v>
          </cell>
          <cell r="G74">
            <v>15094000</v>
          </cell>
        </row>
        <row r="75">
          <cell r="E75">
            <v>331</v>
          </cell>
          <cell r="G75">
            <v>120146000</v>
          </cell>
        </row>
        <row r="76">
          <cell r="E76">
            <v>331</v>
          </cell>
          <cell r="G76">
            <v>14943000</v>
          </cell>
        </row>
        <row r="77">
          <cell r="E77">
            <v>331</v>
          </cell>
          <cell r="G77">
            <v>51012550</v>
          </cell>
        </row>
        <row r="78">
          <cell r="E78">
            <v>331</v>
          </cell>
          <cell r="G78">
            <v>4975444</v>
          </cell>
        </row>
        <row r="79">
          <cell r="E79">
            <v>811</v>
          </cell>
          <cell r="G79">
            <v>6000000</v>
          </cell>
        </row>
        <row r="80">
          <cell r="E80">
            <v>311</v>
          </cell>
          <cell r="G80">
            <v>400000000</v>
          </cell>
        </row>
        <row r="81">
          <cell r="E81">
            <v>811</v>
          </cell>
          <cell r="G81">
            <v>3000000</v>
          </cell>
        </row>
        <row r="82">
          <cell r="E82">
            <v>311</v>
          </cell>
          <cell r="G82">
            <v>200000000</v>
          </cell>
        </row>
        <row r="83">
          <cell r="E83">
            <v>811</v>
          </cell>
          <cell r="G83">
            <v>4500000</v>
          </cell>
        </row>
        <row r="84">
          <cell r="E84">
            <v>311</v>
          </cell>
          <cell r="G84">
            <v>300000000</v>
          </cell>
        </row>
        <row r="85">
          <cell r="E85">
            <v>811</v>
          </cell>
          <cell r="G85">
            <v>17500000</v>
          </cell>
        </row>
        <row r="86">
          <cell r="E86">
            <v>311</v>
          </cell>
          <cell r="G86">
            <v>150000000</v>
          </cell>
        </row>
        <row r="87">
          <cell r="E87">
            <v>431</v>
          </cell>
          <cell r="G87">
            <v>42500000</v>
          </cell>
        </row>
        <row r="90">
          <cell r="E90">
            <v>333</v>
          </cell>
          <cell r="G90">
            <v>40280654</v>
          </cell>
        </row>
        <row r="91">
          <cell r="E91">
            <v>642</v>
          </cell>
          <cell r="G91">
            <v>2727</v>
          </cell>
        </row>
        <row r="92">
          <cell r="E92">
            <v>133</v>
          </cell>
          <cell r="G92">
            <v>273</v>
          </cell>
        </row>
        <row r="93">
          <cell r="E93">
            <v>112</v>
          </cell>
          <cell r="G93">
            <v>188114000</v>
          </cell>
        </row>
        <row r="94">
          <cell r="E94">
            <v>112</v>
          </cell>
          <cell r="G94">
            <v>79293000</v>
          </cell>
        </row>
        <row r="95">
          <cell r="E95">
            <v>112</v>
          </cell>
          <cell r="G95">
            <v>93450000</v>
          </cell>
        </row>
        <row r="96">
          <cell r="E96">
            <v>112</v>
          </cell>
          <cell r="G96">
            <v>79355000</v>
          </cell>
        </row>
        <row r="97">
          <cell r="E97">
            <v>112</v>
          </cell>
          <cell r="G97">
            <v>124685000</v>
          </cell>
        </row>
        <row r="98">
          <cell r="E98">
            <v>112</v>
          </cell>
          <cell r="G98">
            <v>22760000</v>
          </cell>
        </row>
        <row r="99">
          <cell r="E99">
            <v>112</v>
          </cell>
          <cell r="G99">
            <v>1576619</v>
          </cell>
        </row>
        <row r="101">
          <cell r="E101">
            <v>112</v>
          </cell>
          <cell r="G101">
            <v>216118000</v>
          </cell>
        </row>
        <row r="102">
          <cell r="E102">
            <v>112</v>
          </cell>
          <cell r="G102">
            <v>191088000</v>
          </cell>
        </row>
        <row r="103">
          <cell r="E103">
            <v>112</v>
          </cell>
          <cell r="G103">
            <v>234297000</v>
          </cell>
        </row>
        <row r="104">
          <cell r="E104">
            <v>112</v>
          </cell>
          <cell r="G104">
            <v>10931000</v>
          </cell>
        </row>
        <row r="105">
          <cell r="E105">
            <v>112</v>
          </cell>
          <cell r="G105">
            <v>179981000</v>
          </cell>
        </row>
        <row r="106">
          <cell r="E106">
            <v>331</v>
          </cell>
          <cell r="G106">
            <v>400000000</v>
          </cell>
        </row>
        <row r="107">
          <cell r="E107">
            <v>642</v>
          </cell>
          <cell r="G107">
            <v>350000</v>
          </cell>
        </row>
        <row r="108">
          <cell r="E108">
            <v>133</v>
          </cell>
          <cell r="G108">
            <v>35000</v>
          </cell>
        </row>
        <row r="109">
          <cell r="E109">
            <v>112</v>
          </cell>
          <cell r="G109">
            <v>311457</v>
          </cell>
        </row>
        <row r="113">
          <cell r="E113">
            <v>152</v>
          </cell>
          <cell r="G113">
            <v>7128000</v>
          </cell>
        </row>
        <row r="114">
          <cell r="E114">
            <v>133</v>
          </cell>
          <cell r="G114">
            <v>356400</v>
          </cell>
        </row>
        <row r="115">
          <cell r="E115">
            <v>152</v>
          </cell>
          <cell r="G115">
            <v>117066000</v>
          </cell>
        </row>
        <row r="116">
          <cell r="E116">
            <v>133</v>
          </cell>
          <cell r="G116">
            <v>5853300</v>
          </cell>
        </row>
        <row r="117">
          <cell r="E117">
            <v>152</v>
          </cell>
          <cell r="G117">
            <v>117363625</v>
          </cell>
        </row>
        <row r="118">
          <cell r="E118">
            <v>133</v>
          </cell>
          <cell r="G118">
            <v>11736375</v>
          </cell>
        </row>
        <row r="121">
          <cell r="E121">
            <v>621</v>
          </cell>
          <cell r="G121">
            <v>6817600</v>
          </cell>
        </row>
        <row r="122">
          <cell r="E122">
            <v>621</v>
          </cell>
          <cell r="G122">
            <v>130480842</v>
          </cell>
        </row>
        <row r="123">
          <cell r="E123">
            <v>621</v>
          </cell>
          <cell r="G123">
            <v>326311555</v>
          </cell>
        </row>
        <row r="124">
          <cell r="E124">
            <v>331</v>
          </cell>
          <cell r="G124">
            <v>19596590</v>
          </cell>
        </row>
        <row r="125">
          <cell r="E125">
            <v>621</v>
          </cell>
          <cell r="G125">
            <v>885610</v>
          </cell>
        </row>
        <row r="127">
          <cell r="E127">
            <v>622</v>
          </cell>
          <cell r="G127">
            <v>25562000</v>
          </cell>
        </row>
        <row r="135">
          <cell r="E135">
            <v>642</v>
          </cell>
          <cell r="G135">
            <v>20539000</v>
          </cell>
        </row>
        <row r="136">
          <cell r="E136">
            <v>334</v>
          </cell>
          <cell r="G136">
            <v>531700</v>
          </cell>
        </row>
        <row r="137">
          <cell r="E137">
            <v>642</v>
          </cell>
          <cell r="G137">
            <v>1594200</v>
          </cell>
        </row>
        <row r="138">
          <cell r="E138">
            <v>642</v>
          </cell>
          <cell r="G138">
            <v>1476900</v>
          </cell>
        </row>
        <row r="139">
          <cell r="E139">
            <v>627</v>
          </cell>
          <cell r="G139">
            <v>3451000</v>
          </cell>
        </row>
        <row r="140">
          <cell r="E140">
            <v>154</v>
          </cell>
          <cell r="G140">
            <v>464495607</v>
          </cell>
        </row>
        <row r="141">
          <cell r="E141">
            <v>154</v>
          </cell>
          <cell r="G141">
            <v>25562000</v>
          </cell>
        </row>
        <row r="142">
          <cell r="E142">
            <v>154</v>
          </cell>
          <cell r="G142">
            <v>11114000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K"/>
      <sheetName val="003 -3A"/>
      <sheetName val="CN-3A"/>
      <sheetName val="003 -TPSG"/>
      <sheetName val="003-LB"/>
      <sheetName val="003 - CL"/>
      <sheetName val="003 - TH"/>
      <sheetName val="SCAI"/>
      <sheetName val="CDOI"/>
      <sheetName val="111"/>
      <sheetName val="112"/>
      <sheetName val="331"/>
      <sheetName val="333"/>
      <sheetName val="334"/>
      <sheetName val="411"/>
      <sheetName val="421"/>
      <sheetName val="511"/>
      <sheetName val="CTU"/>
      <sheetName val="642"/>
      <sheetName val="911"/>
      <sheetName val="NKC"/>
      <sheetName val="XL4Poppy"/>
    </sheetNames>
    <sheetDataSet>
      <sheetData sheetId="0">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NH</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v>
          </cell>
          <cell r="C23" t="str">
            <v>Chi tiÕt theo qu¶n lý</v>
          </cell>
        </row>
        <row r="24">
          <cell r="A24">
            <v>133</v>
          </cell>
          <cell r="B24" t="str">
            <v>ThuÕ GTGT ®­îc k/trõ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 xml:space="preserve">T¹m øng </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 xml:space="preserve">TSC§ h÷u h×nh </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KD,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KT &amp; PL</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NC trùc tiÕp</v>
          </cell>
        </row>
        <row r="217">
          <cell r="A217">
            <v>627</v>
          </cell>
          <cell r="B217" t="str">
            <v>Chi phÝ SX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DN</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TC</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TC</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Detail"/>
      <sheetName val="No Detail"/>
      <sheetName val="Bienban_kiemdinh"/>
      <sheetName val="BBBG&amp;PBH"/>
      <sheetName val="denghi_thanhtoan"/>
      <sheetName val="DTKP1"/>
      <sheetName val="DTKP1 (2)"/>
      <sheetName val="Bienban_kiemdinh (2)"/>
      <sheetName val="Macros"/>
      <sheetName val="ATW"/>
      <sheetName val="Lock"/>
      <sheetName val="Intl Data Table"/>
      <sheetName val="Template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inh"/>
      <sheetName val="T.hop"/>
      <sheetName val="vl-nc-m"/>
      <sheetName val="Ds.PK"/>
      <sheetName val="chi tiet 110kv"/>
      <sheetName val="C.tinhbt"/>
      <sheetName val="VLth"/>
      <sheetName val="K-sat110"/>
      <sheetName val="PL.ksat"/>
      <sheetName val="PL.vcdd"/>
      <sheetName val="T.ke"/>
      <sheetName val="Gia V.L"/>
      <sheetName val="Van chuyen"/>
      <sheetName val="00000000"/>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cong tac"/>
      <sheetName val="thekhachhang (trang 1)"/>
      <sheetName val="thekhachhang (trang 2)"/>
      <sheetName val="BC ngay (mau 1)"/>
      <sheetName val="BC ngay (mau 2)"/>
      <sheetName val="BC thang"/>
      <sheetName val="Mau 1"/>
      <sheetName val="Mau 2"/>
      <sheetName val="Mau 3"/>
      <sheetName val="Mau 4"/>
      <sheetName val="Mau 5"/>
      <sheetName val="#REF"/>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Sheet1"/>
      <sheetName val="XL4Poppy"/>
    </sheetNames>
    <sheetDataSet>
      <sheetData sheetId="0"/>
      <sheetData sheetId="1"/>
      <sheetData sheetId="2"/>
      <sheetData sheetId="3"/>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dongiachitiet-dg"/>
      <sheetName val="dongiachitiet"/>
      <sheetName val="phulucvua"/>
      <sheetName val="Giavatlieu"/>
      <sheetName val="cay xanh"/>
      <sheetName val="chieusang"/>
      <sheetName val="th-chieusang"/>
      <sheetName val="tonghop"/>
      <sheetName val="duong"/>
      <sheetName val="ham"/>
      <sheetName val="tuynen"/>
      <sheetName val="cong"/>
      <sheetName val="00000000"/>
      <sheetName val="10000000"/>
      <sheetName val="XL4Poppy"/>
    </sheetNames>
    <sheetDataSet>
      <sheetData sheetId="0"/>
      <sheetData sheetId="1"/>
      <sheetData sheetId="2"/>
      <sheetData sheetId="3" refreshError="1">
        <row r="31">
          <cell r="F31">
            <v>310212.24</v>
          </cell>
        </row>
        <row r="40">
          <cell r="F40">
            <v>392941</v>
          </cell>
        </row>
        <row r="54">
          <cell r="F54">
            <v>286961</v>
          </cell>
        </row>
        <row r="61">
          <cell r="F61">
            <v>370587</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ÇnCK"/>
      <sheetName val="Gia vat tu"/>
      <sheetName val="Sum_Arch "/>
      <sheetName val="PhÇn XD"/>
      <sheetName val="dtxl"/>
      <sheetName val="TNHCHINH"/>
    </sheetNames>
    <sheetDataSet>
      <sheetData sheetId="0"/>
      <sheetData sheetId="1" refreshError="1">
        <row r="9">
          <cell r="D9">
            <v>1.1499999999999999</v>
          </cell>
        </row>
        <row r="31">
          <cell r="D31">
            <v>336000</v>
          </cell>
        </row>
        <row r="35">
          <cell r="D35">
            <v>560</v>
          </cell>
        </row>
        <row r="44">
          <cell r="D44">
            <v>42400</v>
          </cell>
        </row>
        <row r="84">
          <cell r="D84">
            <v>540000</v>
          </cell>
        </row>
        <row r="87">
          <cell r="D87">
            <v>690000</v>
          </cell>
        </row>
      </sheetData>
      <sheetData sheetId="2" refreshError="1"/>
      <sheetData sheetId="3" refreshError="1"/>
      <sheetData sheetId="4" refreshError="1"/>
      <sheetData sheetId="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Viet)"/>
      <sheetName val="Gia-TH(Viet)"/>
      <sheetName val="Cong tac chuan bi"/>
      <sheetName val="Sheet1"/>
      <sheetName val="DG-Don vi"/>
      <sheetName val="Dau-noi"/>
      <sheetName val="Thi nghiem"/>
      <sheetName val="VC-vtu "/>
      <sheetName val="Gia-vt(A)"/>
      <sheetName val="Bo-xung TH"/>
      <sheetName val="Bo-xung.ct"/>
      <sheetName val="PTH"/>
      <sheetName val="XL4Poppy"/>
      <sheetName val="DG_Don v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T3"/>
      <sheetName val="THVL,NC,MTC"/>
      <sheetName val="TTD3 Rai da nen tram"/>
      <sheetName val="Chi tiet phan XD"/>
      <sheetName val="xaydung"/>
      <sheetName val="tonghop"/>
      <sheetName val="Tram"/>
      <sheetName val="tn dien"/>
      <sheetName val="Dz35"/>
      <sheetName val="c.phoi BT"/>
      <sheetName val="gia chung"/>
      <sheetName val="VC vtB cap"/>
      <sheetName val="Sheet3"/>
      <sheetName val="VC v.tu A cap"/>
      <sheetName val="TT D2 khong dung"/>
      <sheetName val="00000000"/>
      <sheetName val="000000000000"/>
      <sheetName val="100000000000"/>
      <sheetName val="10000000"/>
      <sheetName val="2000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muc"/>
      <sheetName val="Gia thau"/>
      <sheetName val="Nghiem thu dot 3"/>
      <sheetName val="Nghiem thu dot 31"/>
      <sheetName val="Dinh muc (2)"/>
      <sheetName val="T12345 (2)"/>
      <sheetName val="Bang TT (2)"/>
      <sheetName val="T12345"/>
      <sheetName val="Bang TT"/>
      <sheetName val="Bia TT (2)"/>
      <sheetName val="Bia TT"/>
      <sheetName val="Sheet1"/>
      <sheetName val="Sheet2"/>
      <sheetName val="Sheet3"/>
      <sheetName val="XL4Popp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9">
          <cell r="C39" t="b">
            <v>1</v>
          </cell>
        </row>
      </sheetData>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Tong hop KP02"/>
      <sheetName val="Tong hop KP03"/>
      <sheetName val="Bia TT"/>
      <sheetName val="Sheet3"/>
      <sheetName val="XL4Poppy"/>
    </sheetNames>
    <sheetDataSet>
      <sheetData sheetId="0"/>
      <sheetData sheetId="1"/>
      <sheetData sheetId="2"/>
      <sheetData sheetId="3"/>
      <sheetData sheetId="4"/>
      <sheetData sheetId="5" refreshError="1">
        <row r="15">
          <cell r="A15" t="b">
            <v>1</v>
          </cell>
        </row>
        <row r="26">
          <cell r="A26" t="b">
            <v>1</v>
          </cell>
        </row>
        <row r="27">
          <cell r="C27" t="e">
            <v>#N/A</v>
          </cell>
        </row>
        <row r="39">
          <cell r="C39" t="b">
            <v>1</v>
          </cell>
        </row>
      </sheetData>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DT (bu05va25_x0003_$_x0005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VL-TH"/>
      <sheetName val="CP-khac"/>
      <sheetName val="Tong-276"/>
      <sheetName val="K-sat"/>
      <sheetName val="TH-XL"/>
      <sheetName val="VT-a"/>
      <sheetName val="X-L-1"/>
      <sheetName val="T-hoi"/>
      <sheetName val="cot_xa"/>
      <sheetName val="V-Ch"/>
      <sheetName val="X-C-D"/>
      <sheetName val="CL-VL-B"/>
      <sheetName val="Mong"/>
      <sheetName val="B_tong"/>
      <sheetName val="Sheet2"/>
    </sheetNames>
    <sheetDataSet>
      <sheetData sheetId="0"/>
      <sheetData sheetId="1"/>
      <sheetData sheetId="2"/>
      <sheetData sheetId="3"/>
      <sheetData sheetId="4"/>
      <sheetData sheetId="5"/>
      <sheetData sheetId="6"/>
      <sheetData sheetId="7"/>
      <sheetData sheetId="8"/>
      <sheetData sheetId="9"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4">
          <cell r="D4" t="str">
            <v>btlt-12C</v>
          </cell>
          <cell r="K4">
            <v>8490</v>
          </cell>
          <cell r="L4">
            <v>81978.349999999991</v>
          </cell>
          <cell r="M4">
            <v>0</v>
          </cell>
        </row>
        <row r="5">
          <cell r="E5" t="str">
            <v>cét</v>
          </cell>
          <cell r="F5">
            <v>1</v>
          </cell>
          <cell r="G5">
            <v>1</v>
          </cell>
          <cell r="H5">
            <v>8490</v>
          </cell>
          <cell r="I5">
            <v>81978.349999999991</v>
          </cell>
          <cell r="K5">
            <v>8490</v>
          </cell>
          <cell r="L5">
            <v>81978.349999999991</v>
          </cell>
          <cell r="M5">
            <v>0</v>
          </cell>
        </row>
        <row r="7">
          <cell r="D7" t="str">
            <v>btlt-16</v>
          </cell>
          <cell r="K7">
            <v>15261</v>
          </cell>
          <cell r="L7">
            <v>159754.79999999999</v>
          </cell>
          <cell r="M7">
            <v>0</v>
          </cell>
        </row>
        <row r="8">
          <cell r="E8" t="str">
            <v>cét</v>
          </cell>
          <cell r="F8">
            <v>1</v>
          </cell>
          <cell r="G8">
            <v>1</v>
          </cell>
          <cell r="H8">
            <v>9854</v>
          </cell>
          <cell r="I8">
            <v>111001.79999999999</v>
          </cell>
          <cell r="K8">
            <v>9854</v>
          </cell>
          <cell r="L8">
            <v>111001.79999999999</v>
          </cell>
          <cell r="M8">
            <v>0</v>
          </cell>
        </row>
        <row r="9">
          <cell r="E9" t="str">
            <v>MN</v>
          </cell>
          <cell r="F9">
            <v>1</v>
          </cell>
          <cell r="G9">
            <v>1</v>
          </cell>
          <cell r="H9">
            <v>5407</v>
          </cell>
          <cell r="I9">
            <v>48753</v>
          </cell>
          <cell r="K9">
            <v>5407</v>
          </cell>
          <cell r="L9">
            <v>48753</v>
          </cell>
          <cell r="M9">
            <v>0</v>
          </cell>
        </row>
        <row r="11">
          <cell r="D11" t="str">
            <v>X§T-1L &amp; X§T-1L1</v>
          </cell>
          <cell r="K11">
            <v>683161.18287499994</v>
          </cell>
          <cell r="L11">
            <v>34198.574999999997</v>
          </cell>
          <cell r="M11">
            <v>0</v>
          </cell>
        </row>
        <row r="12">
          <cell r="E12" t="str">
            <v>kg</v>
          </cell>
          <cell r="F12">
            <v>69.826999999999998</v>
          </cell>
          <cell r="G12">
            <v>1.0249999999999999</v>
          </cell>
          <cell r="H12">
            <v>9545</v>
          </cell>
          <cell r="K12">
            <v>683161.18287499994</v>
          </cell>
          <cell r="L12">
            <v>0</v>
          </cell>
          <cell r="M12">
            <v>0</v>
          </cell>
        </row>
        <row r="13">
          <cell r="E13" t="str">
            <v>bé</v>
          </cell>
          <cell r="F13">
            <v>1</v>
          </cell>
          <cell r="G13">
            <v>1.5</v>
          </cell>
          <cell r="I13">
            <v>22799.05</v>
          </cell>
          <cell r="K13">
            <v>0</v>
          </cell>
          <cell r="L13">
            <v>34198.574999999997</v>
          </cell>
          <cell r="M13">
            <v>0</v>
          </cell>
        </row>
        <row r="15">
          <cell r="D15" t="str">
            <v>XC-1a</v>
          </cell>
          <cell r="K15">
            <v>620966.67874999996</v>
          </cell>
          <cell r="L15">
            <v>34198.574999999997</v>
          </cell>
          <cell r="M15">
            <v>0</v>
          </cell>
        </row>
        <row r="16">
          <cell r="E16" t="str">
            <v>kg</v>
          </cell>
          <cell r="F16">
            <v>63.47</v>
          </cell>
          <cell r="G16">
            <v>1.0249999999999999</v>
          </cell>
          <cell r="H16">
            <v>9545</v>
          </cell>
          <cell r="K16">
            <v>620966.67874999996</v>
          </cell>
          <cell r="L16">
            <v>0</v>
          </cell>
          <cell r="M16">
            <v>0</v>
          </cell>
        </row>
        <row r="17">
          <cell r="E17" t="str">
            <v>bé</v>
          </cell>
          <cell r="F17">
            <v>1</v>
          </cell>
          <cell r="G17">
            <v>1.5</v>
          </cell>
          <cell r="I17">
            <v>22799.05</v>
          </cell>
          <cell r="K17">
            <v>0</v>
          </cell>
          <cell r="L17">
            <v>34198.574999999997</v>
          </cell>
          <cell r="M17">
            <v>0</v>
          </cell>
        </row>
        <row r="19">
          <cell r="D19" t="str">
            <v>XN1-1L</v>
          </cell>
          <cell r="K19">
            <v>601986.44624999992</v>
          </cell>
          <cell r="L19">
            <v>45451.799999999996</v>
          </cell>
          <cell r="M19">
            <v>0</v>
          </cell>
        </row>
        <row r="20">
          <cell r="E20" t="str">
            <v>kg</v>
          </cell>
          <cell r="F20">
            <v>61.53</v>
          </cell>
          <cell r="G20">
            <v>1.0249999999999999</v>
          </cell>
          <cell r="H20">
            <v>9545</v>
          </cell>
          <cell r="K20">
            <v>601986.44624999992</v>
          </cell>
          <cell r="L20">
            <v>0</v>
          </cell>
          <cell r="M20">
            <v>0</v>
          </cell>
        </row>
        <row r="21">
          <cell r="E21" t="str">
            <v>bé</v>
          </cell>
          <cell r="F21">
            <v>1</v>
          </cell>
          <cell r="G21">
            <v>1.5</v>
          </cell>
          <cell r="I21">
            <v>30301.199999999997</v>
          </cell>
          <cell r="K21">
            <v>0</v>
          </cell>
          <cell r="L21">
            <v>45451.799999999996</v>
          </cell>
          <cell r="M21">
            <v>0</v>
          </cell>
        </row>
        <row r="23">
          <cell r="D23" t="str">
            <v>XN1-1lb</v>
          </cell>
          <cell r="K23">
            <v>639066.38499999989</v>
          </cell>
          <cell r="L23">
            <v>45451.799999999996</v>
          </cell>
          <cell r="M23">
            <v>0</v>
          </cell>
        </row>
        <row r="24">
          <cell r="E24" t="str">
            <v>kg</v>
          </cell>
          <cell r="F24">
            <v>65.319999999999993</v>
          </cell>
          <cell r="G24">
            <v>1.0249999999999999</v>
          </cell>
          <cell r="H24">
            <v>9545</v>
          </cell>
          <cell r="K24">
            <v>639066.38499999989</v>
          </cell>
          <cell r="L24">
            <v>0</v>
          </cell>
          <cell r="M24">
            <v>0</v>
          </cell>
        </row>
        <row r="25">
          <cell r="E25" t="str">
            <v>bé</v>
          </cell>
          <cell r="F25">
            <v>1</v>
          </cell>
          <cell r="G25">
            <v>1.5</v>
          </cell>
          <cell r="I25">
            <v>30301.199999999997</v>
          </cell>
          <cell r="K25">
            <v>0</v>
          </cell>
          <cell r="L25">
            <v>45451.799999999996</v>
          </cell>
          <cell r="M25">
            <v>0</v>
          </cell>
        </row>
        <row r="27">
          <cell r="D27" t="str">
            <v>XN1-1la</v>
          </cell>
          <cell r="K27">
            <v>625271.47374999989</v>
          </cell>
          <cell r="L27">
            <v>45451.799999999996</v>
          </cell>
          <cell r="M27">
            <v>0</v>
          </cell>
        </row>
        <row r="28">
          <cell r="E28" t="str">
            <v>kg</v>
          </cell>
          <cell r="F28">
            <v>63.91</v>
          </cell>
          <cell r="G28">
            <v>1.0249999999999999</v>
          </cell>
          <cell r="H28">
            <v>9545</v>
          </cell>
          <cell r="K28">
            <v>625271.47374999989</v>
          </cell>
          <cell r="L28">
            <v>0</v>
          </cell>
          <cell r="M28">
            <v>0</v>
          </cell>
        </row>
        <row r="29">
          <cell r="E29" t="str">
            <v>bé</v>
          </cell>
          <cell r="F29">
            <v>1</v>
          </cell>
          <cell r="G29">
            <v>1.5</v>
          </cell>
          <cell r="I29">
            <v>30301.199999999997</v>
          </cell>
          <cell r="K29">
            <v>0</v>
          </cell>
          <cell r="L29">
            <v>45451.799999999996</v>
          </cell>
          <cell r="M29">
            <v>0</v>
          </cell>
        </row>
        <row r="31">
          <cell r="D31" t="str">
            <v>XNC22-2Ld</v>
          </cell>
          <cell r="K31">
            <v>625075.80125000002</v>
          </cell>
          <cell r="L31">
            <v>45451.799999999996</v>
          </cell>
          <cell r="M31">
            <v>0</v>
          </cell>
        </row>
        <row r="32">
          <cell r="E32" t="str">
            <v>kg</v>
          </cell>
          <cell r="F32">
            <v>63.89</v>
          </cell>
          <cell r="G32">
            <v>1.0249999999999999</v>
          </cell>
          <cell r="H32">
            <v>9545</v>
          </cell>
          <cell r="K32">
            <v>625075.80125000002</v>
          </cell>
          <cell r="L32">
            <v>0</v>
          </cell>
          <cell r="M32">
            <v>0</v>
          </cell>
        </row>
        <row r="33">
          <cell r="E33" t="str">
            <v>bé</v>
          </cell>
          <cell r="F33">
            <v>1</v>
          </cell>
          <cell r="G33">
            <v>1.5</v>
          </cell>
          <cell r="I33">
            <v>30301.199999999997</v>
          </cell>
          <cell r="K33">
            <v>0</v>
          </cell>
          <cell r="L33">
            <v>45451.799999999996</v>
          </cell>
          <cell r="M33">
            <v>0</v>
          </cell>
        </row>
        <row r="35">
          <cell r="D35" t="str">
            <v>CND2a</v>
          </cell>
          <cell r="K35">
            <v>116620.80999999998</v>
          </cell>
          <cell r="L35">
            <v>8937.5</v>
          </cell>
          <cell r="M35">
            <v>0</v>
          </cell>
        </row>
        <row r="36">
          <cell r="E36" t="str">
            <v>kg</v>
          </cell>
          <cell r="F36">
            <v>11.92</v>
          </cell>
          <cell r="G36">
            <v>1.0249999999999999</v>
          </cell>
          <cell r="H36">
            <v>9545</v>
          </cell>
          <cell r="K36">
            <v>116620.80999999998</v>
          </cell>
          <cell r="L36">
            <v>0</v>
          </cell>
          <cell r="M36">
            <v>0</v>
          </cell>
        </row>
        <row r="37">
          <cell r="E37" t="str">
            <v>bé</v>
          </cell>
          <cell r="F37">
            <v>1</v>
          </cell>
          <cell r="G37">
            <v>1.1000000000000001</v>
          </cell>
          <cell r="I37">
            <v>8125</v>
          </cell>
          <cell r="K37">
            <v>0</v>
          </cell>
          <cell r="L37">
            <v>8937.5</v>
          </cell>
          <cell r="M37">
            <v>0</v>
          </cell>
        </row>
        <row r="39">
          <cell r="D39" t="str">
            <v>CND2b</v>
          </cell>
          <cell r="K39">
            <v>131491.91999999998</v>
          </cell>
          <cell r="L39">
            <v>8125</v>
          </cell>
          <cell r="M39">
            <v>0</v>
          </cell>
        </row>
        <row r="40">
          <cell r="E40" t="str">
            <v>kg</v>
          </cell>
          <cell r="F40">
            <v>13.44</v>
          </cell>
          <cell r="G40">
            <v>1.0249999999999999</v>
          </cell>
          <cell r="H40">
            <v>9545</v>
          </cell>
          <cell r="K40">
            <v>131491.91999999998</v>
          </cell>
          <cell r="L40">
            <v>0</v>
          </cell>
          <cell r="M40">
            <v>0</v>
          </cell>
        </row>
        <row r="41">
          <cell r="E41" t="str">
            <v>bé</v>
          </cell>
          <cell r="F41">
            <v>1</v>
          </cell>
          <cell r="G41">
            <v>1</v>
          </cell>
          <cell r="I41">
            <v>8125</v>
          </cell>
          <cell r="K41">
            <v>0</v>
          </cell>
          <cell r="L41">
            <v>8125</v>
          </cell>
          <cell r="M41">
            <v>0</v>
          </cell>
        </row>
        <row r="43">
          <cell r="D43" t="str">
            <v>CND2</v>
          </cell>
          <cell r="K43">
            <v>108989.58249999999</v>
          </cell>
          <cell r="L43">
            <v>8125</v>
          </cell>
          <cell r="M43">
            <v>0</v>
          </cell>
        </row>
        <row r="44">
          <cell r="E44" t="str">
            <v>kg</v>
          </cell>
          <cell r="F44">
            <v>11.14</v>
          </cell>
          <cell r="G44">
            <v>1.0249999999999999</v>
          </cell>
          <cell r="H44">
            <v>9545</v>
          </cell>
          <cell r="K44">
            <v>108989.58249999999</v>
          </cell>
          <cell r="L44">
            <v>0</v>
          </cell>
          <cell r="M44">
            <v>0</v>
          </cell>
        </row>
        <row r="45">
          <cell r="E45" t="str">
            <v>bé</v>
          </cell>
          <cell r="F45">
            <v>1</v>
          </cell>
          <cell r="G45">
            <v>1</v>
          </cell>
          <cell r="I45">
            <v>8125</v>
          </cell>
          <cell r="K45">
            <v>0</v>
          </cell>
          <cell r="L45">
            <v>8125</v>
          </cell>
          <cell r="M45">
            <v>0</v>
          </cell>
        </row>
        <row r="47">
          <cell r="D47" t="str">
            <v>CD-1</v>
          </cell>
          <cell r="K47">
            <v>240785.10134999998</v>
          </cell>
          <cell r="L47">
            <v>12187.5</v>
          </cell>
          <cell r="M47">
            <v>0</v>
          </cell>
        </row>
        <row r="48">
          <cell r="E48" t="str">
            <v>kg</v>
          </cell>
          <cell r="F48">
            <v>24.61</v>
          </cell>
          <cell r="G48">
            <v>1.0249999999999999</v>
          </cell>
          <cell r="H48">
            <v>9545.4</v>
          </cell>
          <cell r="K48">
            <v>240785.10134999998</v>
          </cell>
          <cell r="L48">
            <v>0</v>
          </cell>
          <cell r="M48">
            <v>0</v>
          </cell>
        </row>
        <row r="49">
          <cell r="E49" t="str">
            <v>bé</v>
          </cell>
          <cell r="F49">
            <v>1</v>
          </cell>
          <cell r="G49">
            <v>1.5</v>
          </cell>
          <cell r="I49">
            <v>8125</v>
          </cell>
          <cell r="K49">
            <v>0</v>
          </cell>
          <cell r="L49">
            <v>12187.5</v>
          </cell>
          <cell r="M49">
            <v>0</v>
          </cell>
        </row>
        <row r="51">
          <cell r="D51" t="str">
            <v>CD-1b</v>
          </cell>
          <cell r="K51">
            <v>306618.80749999994</v>
          </cell>
          <cell r="L51">
            <v>8125</v>
          </cell>
          <cell r="M51">
            <v>0</v>
          </cell>
        </row>
        <row r="52">
          <cell r="E52" t="str">
            <v>kg</v>
          </cell>
          <cell r="F52">
            <v>31.34</v>
          </cell>
          <cell r="G52">
            <v>1.0249999999999999</v>
          </cell>
          <cell r="H52">
            <v>9545</v>
          </cell>
          <cell r="K52">
            <v>306618.80749999994</v>
          </cell>
          <cell r="L52">
            <v>0</v>
          </cell>
          <cell r="M52">
            <v>0</v>
          </cell>
        </row>
        <row r="53">
          <cell r="E53" t="str">
            <v>bé</v>
          </cell>
          <cell r="F53">
            <v>1</v>
          </cell>
          <cell r="G53">
            <v>1</v>
          </cell>
          <cell r="I53">
            <v>8125</v>
          </cell>
          <cell r="K53">
            <v>0</v>
          </cell>
          <cell r="L53">
            <v>8125</v>
          </cell>
          <cell r="M53">
            <v>0</v>
          </cell>
        </row>
        <row r="55">
          <cell r="D55" t="str">
            <v>CD-1a</v>
          </cell>
          <cell r="K55">
            <v>269832.37749999994</v>
          </cell>
          <cell r="L55">
            <v>8125</v>
          </cell>
          <cell r="M55">
            <v>0</v>
          </cell>
        </row>
        <row r="56">
          <cell r="E56" t="str">
            <v>kg</v>
          </cell>
          <cell r="F56">
            <v>27.58</v>
          </cell>
          <cell r="G56">
            <v>1.0249999999999999</v>
          </cell>
          <cell r="H56">
            <v>9545</v>
          </cell>
          <cell r="K56">
            <v>269832.37749999994</v>
          </cell>
          <cell r="L56">
            <v>0</v>
          </cell>
          <cell r="M56">
            <v>0</v>
          </cell>
        </row>
        <row r="57">
          <cell r="E57" t="str">
            <v>bé</v>
          </cell>
          <cell r="F57">
            <v>1</v>
          </cell>
          <cell r="G57">
            <v>1</v>
          </cell>
          <cell r="I57">
            <v>8125</v>
          </cell>
          <cell r="K57">
            <v>0</v>
          </cell>
          <cell r="L57">
            <v>8125</v>
          </cell>
          <cell r="M57">
            <v>0</v>
          </cell>
        </row>
        <row r="59">
          <cell r="D59" t="str">
            <v>CD-1</v>
          </cell>
          <cell r="K59">
            <v>233241.61999999997</v>
          </cell>
          <cell r="L59">
            <v>8125</v>
          </cell>
          <cell r="M59">
            <v>0</v>
          </cell>
        </row>
        <row r="60">
          <cell r="E60" t="str">
            <v>kg</v>
          </cell>
          <cell r="F60">
            <v>23.84</v>
          </cell>
          <cell r="G60">
            <v>1.0249999999999999</v>
          </cell>
          <cell r="H60">
            <v>9545</v>
          </cell>
          <cell r="K60">
            <v>233241.61999999997</v>
          </cell>
          <cell r="L60">
            <v>0</v>
          </cell>
          <cell r="M60">
            <v>0</v>
          </cell>
        </row>
        <row r="61">
          <cell r="E61" t="str">
            <v>bé</v>
          </cell>
          <cell r="F61">
            <v>1</v>
          </cell>
          <cell r="G61">
            <v>1</v>
          </cell>
          <cell r="I61">
            <v>8125</v>
          </cell>
          <cell r="K61">
            <v>0</v>
          </cell>
          <cell r="L61">
            <v>8125</v>
          </cell>
          <cell r="M61">
            <v>0</v>
          </cell>
        </row>
        <row r="63">
          <cell r="D63" t="str">
            <v>XP</v>
          </cell>
          <cell r="K63">
            <v>390676.51754999993</v>
          </cell>
          <cell r="L63">
            <v>21144.149999999998</v>
          </cell>
          <cell r="M63">
            <v>0</v>
          </cell>
        </row>
        <row r="64">
          <cell r="E64" t="str">
            <v>kg</v>
          </cell>
          <cell r="F64">
            <v>39.93</v>
          </cell>
          <cell r="G64">
            <v>1.0249999999999999</v>
          </cell>
          <cell r="H64">
            <v>9545.4</v>
          </cell>
          <cell r="K64">
            <v>390676.51754999993</v>
          </cell>
          <cell r="L64">
            <v>0</v>
          </cell>
          <cell r="M64">
            <v>0</v>
          </cell>
        </row>
        <row r="65">
          <cell r="E65" t="str">
            <v>bé</v>
          </cell>
          <cell r="F65">
            <v>1</v>
          </cell>
          <cell r="G65">
            <v>1.5</v>
          </cell>
          <cell r="I65">
            <v>14096.099999999999</v>
          </cell>
          <cell r="K65">
            <v>0</v>
          </cell>
          <cell r="L65">
            <v>21144.149999999998</v>
          </cell>
          <cell r="M65">
            <v>0</v>
          </cell>
        </row>
        <row r="67">
          <cell r="D67" t="str">
            <v>X§-1a</v>
          </cell>
          <cell r="K67">
            <v>540251.77249999996</v>
          </cell>
          <cell r="L67">
            <v>35998.5</v>
          </cell>
          <cell r="M67">
            <v>0</v>
          </cell>
        </row>
        <row r="68">
          <cell r="E68" t="str">
            <v>kg</v>
          </cell>
          <cell r="F68">
            <v>55.22</v>
          </cell>
          <cell r="G68">
            <v>1.0249999999999999</v>
          </cell>
          <cell r="H68">
            <v>9545</v>
          </cell>
          <cell r="K68">
            <v>540251.77249999996</v>
          </cell>
          <cell r="L68">
            <v>0</v>
          </cell>
          <cell r="M68">
            <v>0</v>
          </cell>
        </row>
        <row r="69">
          <cell r="E69" t="str">
            <v>bé</v>
          </cell>
          <cell r="F69">
            <v>1</v>
          </cell>
          <cell r="G69">
            <v>1.5</v>
          </cell>
          <cell r="I69">
            <v>23999</v>
          </cell>
          <cell r="K69">
            <v>0</v>
          </cell>
          <cell r="L69">
            <v>35998.5</v>
          </cell>
          <cell r="M69">
            <v>0</v>
          </cell>
        </row>
        <row r="71">
          <cell r="D71" t="str">
            <v>X§-1b</v>
          </cell>
          <cell r="K71">
            <v>501117.2724999999</v>
          </cell>
          <cell r="L71">
            <v>35998.5</v>
          </cell>
          <cell r="M71">
            <v>0</v>
          </cell>
        </row>
        <row r="72">
          <cell r="E72" t="str">
            <v>kg</v>
          </cell>
          <cell r="F72">
            <v>51.22</v>
          </cell>
          <cell r="G72">
            <v>1.0249999999999999</v>
          </cell>
          <cell r="H72">
            <v>9545</v>
          </cell>
          <cell r="K72">
            <v>501117.2724999999</v>
          </cell>
          <cell r="L72">
            <v>0</v>
          </cell>
          <cell r="M72">
            <v>0</v>
          </cell>
        </row>
        <row r="73">
          <cell r="E73" t="str">
            <v>bé</v>
          </cell>
          <cell r="F73">
            <v>1</v>
          </cell>
          <cell r="G73">
            <v>1.5</v>
          </cell>
          <cell r="I73">
            <v>23999</v>
          </cell>
          <cell r="K73">
            <v>0</v>
          </cell>
          <cell r="L73">
            <v>35998.5</v>
          </cell>
          <cell r="M73">
            <v>0</v>
          </cell>
        </row>
        <row r="75">
          <cell r="D75" t="str">
            <v>X§-1</v>
          </cell>
          <cell r="K75">
            <v>528609.25875000004</v>
          </cell>
          <cell r="L75">
            <v>35998.5</v>
          </cell>
          <cell r="M75">
            <v>0</v>
          </cell>
        </row>
        <row r="76">
          <cell r="E76" t="str">
            <v>kg</v>
          </cell>
          <cell r="F76">
            <v>54.03</v>
          </cell>
          <cell r="G76">
            <v>1.0249999999999999</v>
          </cell>
          <cell r="H76">
            <v>9545</v>
          </cell>
          <cell r="K76">
            <v>528609.25875000004</v>
          </cell>
          <cell r="L76">
            <v>0</v>
          </cell>
          <cell r="M76">
            <v>0</v>
          </cell>
        </row>
        <row r="77">
          <cell r="E77" t="str">
            <v>bé</v>
          </cell>
          <cell r="F77">
            <v>1</v>
          </cell>
          <cell r="G77">
            <v>1.5</v>
          </cell>
          <cell r="I77">
            <v>23999</v>
          </cell>
          <cell r="K77">
            <v>0</v>
          </cell>
          <cell r="L77">
            <v>35998.5</v>
          </cell>
          <cell r="M77">
            <v>0</v>
          </cell>
        </row>
        <row r="79">
          <cell r="D79" t="str">
            <v>X§-2</v>
          </cell>
          <cell r="K79">
            <v>539400.59712499997</v>
          </cell>
          <cell r="L79">
            <v>35998.5</v>
          </cell>
          <cell r="M79">
            <v>0</v>
          </cell>
        </row>
        <row r="80">
          <cell r="E80" t="str">
            <v>kg</v>
          </cell>
          <cell r="F80">
            <v>55.133000000000003</v>
          </cell>
          <cell r="G80">
            <v>1.0249999999999999</v>
          </cell>
          <cell r="H80">
            <v>9545</v>
          </cell>
          <cell r="K80">
            <v>539400.59712499997</v>
          </cell>
          <cell r="L80">
            <v>0</v>
          </cell>
          <cell r="M80">
            <v>0</v>
          </cell>
        </row>
        <row r="81">
          <cell r="E81" t="str">
            <v>bé</v>
          </cell>
          <cell r="F81">
            <v>1</v>
          </cell>
          <cell r="G81">
            <v>1.5</v>
          </cell>
          <cell r="I81">
            <v>23999</v>
          </cell>
          <cell r="K81">
            <v>0</v>
          </cell>
          <cell r="L81">
            <v>35998.5</v>
          </cell>
          <cell r="M81">
            <v>0</v>
          </cell>
        </row>
        <row r="83">
          <cell r="D83" t="str">
            <v>XP-TC</v>
          </cell>
          <cell r="K83">
            <v>98521.103749999995</v>
          </cell>
          <cell r="L83">
            <v>19741.5</v>
          </cell>
          <cell r="M83">
            <v>0</v>
          </cell>
        </row>
        <row r="84">
          <cell r="E84" t="str">
            <v>kg</v>
          </cell>
          <cell r="F84">
            <v>10.07</v>
          </cell>
          <cell r="G84">
            <v>1.0249999999999999</v>
          </cell>
          <cell r="H84">
            <v>9545</v>
          </cell>
          <cell r="K84">
            <v>98521.103749999995</v>
          </cell>
          <cell r="L84">
            <v>0</v>
          </cell>
          <cell r="M84">
            <v>0</v>
          </cell>
        </row>
        <row r="85">
          <cell r="E85" t="str">
            <v>bé</v>
          </cell>
          <cell r="F85">
            <v>1</v>
          </cell>
          <cell r="G85">
            <v>1.5</v>
          </cell>
          <cell r="I85">
            <v>13161</v>
          </cell>
          <cell r="K85">
            <v>0</v>
          </cell>
          <cell r="L85">
            <v>19741.5</v>
          </cell>
          <cell r="M85">
            <v>0</v>
          </cell>
        </row>
      </sheetData>
      <sheetData sheetId="10"/>
      <sheetData sheetId="11"/>
      <sheetData sheetId="12"/>
      <sheetData sheetId="13"/>
      <sheetData sheetId="14"/>
      <sheetData sheetId="15"/>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A6_MA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2"/>
      <sheetName val="t1"/>
      <sheetName val="Sheet1"/>
      <sheetName val="Sheet2"/>
      <sheetName val="Sheet3"/>
    </sheetNames>
    <sheetDataSet>
      <sheetData sheetId="0"/>
      <sheetData sheetId="1"/>
      <sheetData sheetId="2"/>
      <sheetData sheetId="3"/>
      <sheetData sheetId="4" refreshError="1">
        <row r="2">
          <cell r="C2">
            <v>0.5</v>
          </cell>
          <cell r="D2">
            <v>1</v>
          </cell>
        </row>
      </sheetData>
      <sheetData sheetId="5"/>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20">
          <cell r="F20">
            <v>6545.5763809523805</v>
          </cell>
        </row>
        <row r="22">
          <cell r="F22">
            <v>1160576.3809523811</v>
          </cell>
        </row>
      </sheetData>
      <sheetData sheetId="5" refreshError="1"/>
      <sheetData sheetId="6" refreshError="1"/>
      <sheetData sheetId="7" refreshError="1"/>
      <sheetData sheetId="8" refreshError="1"/>
      <sheetData sheetId="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s>
    <sheetDataSet>
      <sheetData sheetId="0"/>
      <sheetData sheetId="1"/>
      <sheetData sheetId="2"/>
      <sheetData sheetId="3"/>
      <sheetData sheetId="4"/>
      <sheetData sheetId="5"/>
      <sheetData sheetId="6"/>
      <sheetData sheetId="7">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x-âit cxa"/>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2"/>
      <sheetName val="943"/>
      <sheetName val="944"/>
      <sheetName val="945"/>
      <sheetName val="946"/>
      <sheetName val="KLTH"/>
      <sheetName val="nga3"/>
      <sheetName val="coctieu"/>
      <sheetName val="XL4Poppy"/>
      <sheetName val="#REF"/>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B_VL"/>
    </sheetNames>
    <sheetDataSet>
      <sheetData sheetId="0" refreshError="1"/>
      <sheetData sheetId="1"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MT-5</v>
          </cell>
          <cell r="K3">
            <v>729684.07980499999</v>
          </cell>
          <cell r="L3">
            <v>578997.07645299996</v>
          </cell>
          <cell r="M3">
            <v>298.52653499999997</v>
          </cell>
        </row>
        <row r="4">
          <cell r="D4" t="str">
            <v>M50</v>
          </cell>
          <cell r="E4" t="str">
            <v>m3</v>
          </cell>
          <cell r="F4">
            <v>0.28000000000000003</v>
          </cell>
          <cell r="G4">
            <v>1</v>
          </cell>
          <cell r="H4">
            <v>193683</v>
          </cell>
          <cell r="I4">
            <v>24788</v>
          </cell>
          <cell r="K4">
            <v>54231.240000000005</v>
          </cell>
          <cell r="L4">
            <v>6940.64</v>
          </cell>
          <cell r="M4">
            <v>0</v>
          </cell>
        </row>
        <row r="5">
          <cell r="D5" t="str">
            <v>M150</v>
          </cell>
          <cell r="E5" t="str">
            <v>m3</v>
          </cell>
          <cell r="F5">
            <v>1.82</v>
          </cell>
          <cell r="G5">
            <v>1</v>
          </cell>
          <cell r="H5">
            <v>320545</v>
          </cell>
          <cell r="I5">
            <v>51578</v>
          </cell>
          <cell r="K5">
            <v>583391.9</v>
          </cell>
          <cell r="L5">
            <v>93871.96</v>
          </cell>
          <cell r="M5">
            <v>0</v>
          </cell>
        </row>
        <row r="6">
          <cell r="D6" t="str">
            <v>M200</v>
          </cell>
          <cell r="E6" t="str">
            <v>m3</v>
          </cell>
          <cell r="F6">
            <v>0.08</v>
          </cell>
          <cell r="G6">
            <v>1</v>
          </cell>
          <cell r="H6">
            <v>342039</v>
          </cell>
          <cell r="I6">
            <v>51578</v>
          </cell>
          <cell r="K6">
            <v>27363.119999999999</v>
          </cell>
          <cell r="L6">
            <v>4126.24</v>
          </cell>
          <cell r="M6">
            <v>0</v>
          </cell>
        </row>
        <row r="7">
          <cell r="E7" t="str">
            <v>kg</v>
          </cell>
          <cell r="F7">
            <v>13.54</v>
          </cell>
          <cell r="G7">
            <v>1.0249999999999999</v>
          </cell>
          <cell r="H7">
            <v>4661.7299999999996</v>
          </cell>
          <cell r="I7">
            <v>138.81800000000001</v>
          </cell>
          <cell r="J7">
            <v>21.51</v>
          </cell>
          <cell r="K7">
            <v>64697.819804999985</v>
          </cell>
          <cell r="L7">
            <v>1926.585613</v>
          </cell>
          <cell r="M7">
            <v>298.52653499999997</v>
          </cell>
        </row>
        <row r="8">
          <cell r="E8" t="str">
            <v>m3</v>
          </cell>
          <cell r="F8">
            <v>10.560000000000002</v>
          </cell>
          <cell r="G8">
            <v>1</v>
          </cell>
          <cell r="I8">
            <v>28696</v>
          </cell>
          <cell r="K8">
            <v>0</v>
          </cell>
          <cell r="L8">
            <v>303029.76000000007</v>
          </cell>
          <cell r="M8">
            <v>0</v>
          </cell>
        </row>
        <row r="9">
          <cell r="E9" t="str">
            <v>m3</v>
          </cell>
          <cell r="F9">
            <v>9.0280000000000022</v>
          </cell>
          <cell r="G9">
            <v>1</v>
          </cell>
          <cell r="I9">
            <v>8216</v>
          </cell>
          <cell r="K9">
            <v>0</v>
          </cell>
          <cell r="L9">
            <v>74174.048000000024</v>
          </cell>
          <cell r="M9">
            <v>0</v>
          </cell>
        </row>
        <row r="10">
          <cell r="D10" t="str">
            <v>M50</v>
          </cell>
          <cell r="E10" t="str">
            <v>m3</v>
          </cell>
          <cell r="F10">
            <v>0.28000000000000003</v>
          </cell>
          <cell r="G10">
            <v>1</v>
          </cell>
          <cell r="I10">
            <v>35669.244500000001</v>
          </cell>
          <cell r="L10">
            <v>9987.3884600000019</v>
          </cell>
        </row>
        <row r="11">
          <cell r="D11" t="str">
            <v>M150</v>
          </cell>
          <cell r="E11" t="str">
            <v>m3</v>
          </cell>
          <cell r="F11">
            <v>1.82</v>
          </cell>
          <cell r="G11">
            <v>1</v>
          </cell>
          <cell r="I11">
            <v>42422.640999999996</v>
          </cell>
          <cell r="L11">
            <v>77209.206619999997</v>
          </cell>
        </row>
        <row r="12">
          <cell r="D12" t="str">
            <v>M200</v>
          </cell>
          <cell r="E12" t="str">
            <v>m3</v>
          </cell>
          <cell r="F12">
            <v>0.08</v>
          </cell>
          <cell r="G12">
            <v>1</v>
          </cell>
          <cell r="I12">
            <v>42713.765999999996</v>
          </cell>
          <cell r="L12">
            <v>3417.1012799999999</v>
          </cell>
        </row>
        <row r="13">
          <cell r="E13" t="str">
            <v>tÊn</v>
          </cell>
          <cell r="F13">
            <v>1.354E-2</v>
          </cell>
          <cell r="G13">
            <v>1</v>
          </cell>
          <cell r="I13">
            <v>42112</v>
          </cell>
          <cell r="L13">
            <v>570.19647999999995</v>
          </cell>
        </row>
        <row r="14">
          <cell r="E14" t="str">
            <v>tÊn</v>
          </cell>
          <cell r="F14">
            <v>0.1</v>
          </cell>
          <cell r="G14">
            <v>1</v>
          </cell>
          <cell r="I14">
            <v>37439.5</v>
          </cell>
          <cell r="L14">
            <v>3743.9500000000003</v>
          </cell>
        </row>
        <row r="15">
          <cell r="D15" t="str">
            <v>MT-6</v>
          </cell>
          <cell r="K15">
            <v>913198.53980499983</v>
          </cell>
          <cell r="L15">
            <v>677769.51429299987</v>
          </cell>
          <cell r="M15">
            <v>298.52653499999997</v>
          </cell>
        </row>
        <row r="16">
          <cell r="D16" t="str">
            <v>M50</v>
          </cell>
          <cell r="E16" t="str">
            <v>m3</v>
          </cell>
          <cell r="F16">
            <v>0.4</v>
          </cell>
          <cell r="G16">
            <v>1</v>
          </cell>
          <cell r="H16">
            <v>193683</v>
          </cell>
          <cell r="I16">
            <v>24788</v>
          </cell>
          <cell r="K16">
            <v>77473.2</v>
          </cell>
          <cell r="L16">
            <v>9915.2000000000007</v>
          </cell>
          <cell r="M16">
            <v>0</v>
          </cell>
        </row>
        <row r="17">
          <cell r="D17" t="str">
            <v>M150</v>
          </cell>
          <cell r="E17" t="str">
            <v>m3</v>
          </cell>
          <cell r="F17">
            <v>2.3199999999999998</v>
          </cell>
          <cell r="G17">
            <v>1</v>
          </cell>
          <cell r="H17">
            <v>320545</v>
          </cell>
          <cell r="I17">
            <v>51578</v>
          </cell>
          <cell r="K17">
            <v>743664.39999999991</v>
          </cell>
          <cell r="L17">
            <v>119660.95999999999</v>
          </cell>
          <cell r="M17">
            <v>0</v>
          </cell>
        </row>
        <row r="18">
          <cell r="D18" t="str">
            <v>M200</v>
          </cell>
          <cell r="E18" t="str">
            <v>m3</v>
          </cell>
          <cell r="F18">
            <v>0.08</v>
          </cell>
          <cell r="G18">
            <v>1</v>
          </cell>
          <cell r="H18">
            <v>342039</v>
          </cell>
          <cell r="I18">
            <v>51578</v>
          </cell>
          <cell r="K18">
            <v>27363.119999999999</v>
          </cell>
          <cell r="L18">
            <v>4126.24</v>
          </cell>
          <cell r="M18">
            <v>0</v>
          </cell>
        </row>
        <row r="19">
          <cell r="E19" t="str">
            <v>kg</v>
          </cell>
          <cell r="F19">
            <v>13.54</v>
          </cell>
          <cell r="G19">
            <v>1.0249999999999999</v>
          </cell>
          <cell r="H19">
            <v>4661.7299999999996</v>
          </cell>
          <cell r="I19">
            <v>138.81800000000001</v>
          </cell>
          <cell r="J19">
            <v>21.51</v>
          </cell>
          <cell r="K19">
            <v>64697.819804999985</v>
          </cell>
          <cell r="L19">
            <v>1926.585613</v>
          </cell>
          <cell r="M19">
            <v>298.52653499999997</v>
          </cell>
        </row>
        <row r="20">
          <cell r="E20" t="str">
            <v>m3</v>
          </cell>
          <cell r="F20">
            <v>11.88</v>
          </cell>
          <cell r="G20">
            <v>1</v>
          </cell>
          <cell r="I20">
            <v>28696</v>
          </cell>
          <cell r="K20">
            <v>0</v>
          </cell>
          <cell r="L20">
            <v>340908.48000000004</v>
          </cell>
          <cell r="M20">
            <v>0</v>
          </cell>
        </row>
        <row r="21">
          <cell r="E21" t="str">
            <v>m3</v>
          </cell>
          <cell r="F21">
            <v>9.8360000000000003</v>
          </cell>
          <cell r="G21">
            <v>1</v>
          </cell>
          <cell r="I21">
            <v>8216</v>
          </cell>
          <cell r="K21">
            <v>0</v>
          </cell>
          <cell r="L21">
            <v>80812.576000000001</v>
          </cell>
          <cell r="M21">
            <v>0</v>
          </cell>
        </row>
        <row r="22">
          <cell r="D22" t="str">
            <v>M50</v>
          </cell>
          <cell r="E22" t="str">
            <v>m3</v>
          </cell>
          <cell r="F22">
            <v>0.4</v>
          </cell>
          <cell r="G22">
            <v>1</v>
          </cell>
          <cell r="I22">
            <v>35669.244500000001</v>
          </cell>
          <cell r="L22">
            <v>14267.697800000002</v>
          </cell>
        </row>
        <row r="23">
          <cell r="D23" t="str">
            <v>M150</v>
          </cell>
          <cell r="E23" t="str">
            <v>m3</v>
          </cell>
          <cell r="F23">
            <v>2.3199999999999998</v>
          </cell>
          <cell r="G23">
            <v>1</v>
          </cell>
          <cell r="I23">
            <v>42422.640999999996</v>
          </cell>
          <cell r="L23">
            <v>98420.527119999984</v>
          </cell>
        </row>
        <row r="24">
          <cell r="D24" t="str">
            <v>M200</v>
          </cell>
          <cell r="E24" t="str">
            <v>m3</v>
          </cell>
          <cell r="F24">
            <v>0.08</v>
          </cell>
          <cell r="G24">
            <v>1</v>
          </cell>
          <cell r="I24">
            <v>42713.765999999996</v>
          </cell>
          <cell r="L24">
            <v>3417.1012799999999</v>
          </cell>
        </row>
        <row r="25">
          <cell r="E25" t="str">
            <v>tÊn</v>
          </cell>
          <cell r="F25">
            <v>1.354E-2</v>
          </cell>
          <cell r="G25">
            <v>1</v>
          </cell>
          <cell r="I25">
            <v>42112</v>
          </cell>
          <cell r="L25">
            <v>570.19647999999995</v>
          </cell>
        </row>
        <row r="26">
          <cell r="E26" t="str">
            <v>tÊn</v>
          </cell>
          <cell r="F26">
            <v>0.1</v>
          </cell>
          <cell r="G26">
            <v>1</v>
          </cell>
          <cell r="I26">
            <v>37439.5</v>
          </cell>
          <cell r="L26">
            <v>3743.9500000000003</v>
          </cell>
        </row>
        <row r="27">
          <cell r="D27" t="str">
            <v>MT-8</v>
          </cell>
          <cell r="K27">
            <v>1177211.3298049998</v>
          </cell>
          <cell r="L27">
            <v>828074.16388799995</v>
          </cell>
          <cell r="M27">
            <v>298.52653499999997</v>
          </cell>
        </row>
        <row r="28">
          <cell r="D28" t="str">
            <v>M50</v>
          </cell>
          <cell r="E28" t="str">
            <v>m3</v>
          </cell>
          <cell r="F28">
            <v>0.47</v>
          </cell>
          <cell r="G28">
            <v>1</v>
          </cell>
          <cell r="H28">
            <v>193683</v>
          </cell>
          <cell r="I28">
            <v>24788</v>
          </cell>
          <cell r="K28">
            <v>91031.01</v>
          </cell>
          <cell r="L28">
            <v>11650.359999999999</v>
          </cell>
          <cell r="M28">
            <v>0</v>
          </cell>
        </row>
        <row r="29">
          <cell r="D29" t="str">
            <v>M150</v>
          </cell>
          <cell r="E29" t="str">
            <v>m3</v>
          </cell>
          <cell r="F29">
            <v>3.08</v>
          </cell>
          <cell r="G29">
            <v>1</v>
          </cell>
          <cell r="H29">
            <v>320545</v>
          </cell>
          <cell r="I29">
            <v>51578</v>
          </cell>
          <cell r="K29">
            <v>987278.6</v>
          </cell>
          <cell r="L29">
            <v>158860.24</v>
          </cell>
          <cell r="M29">
            <v>0</v>
          </cell>
        </row>
        <row r="30">
          <cell r="D30" t="str">
            <v>M200</v>
          </cell>
          <cell r="E30" t="str">
            <v>m3</v>
          </cell>
          <cell r="F30">
            <v>0.1</v>
          </cell>
          <cell r="G30">
            <v>1</v>
          </cell>
          <cell r="H30">
            <v>342039</v>
          </cell>
          <cell r="I30">
            <v>51578</v>
          </cell>
          <cell r="K30">
            <v>34203.9</v>
          </cell>
          <cell r="L30">
            <v>5157.8</v>
          </cell>
          <cell r="M30">
            <v>0</v>
          </cell>
        </row>
        <row r="31">
          <cell r="E31" t="str">
            <v>kg</v>
          </cell>
          <cell r="F31">
            <v>13.54</v>
          </cell>
          <cell r="G31">
            <v>1.0249999999999999</v>
          </cell>
          <cell r="H31">
            <v>4661.7299999999996</v>
          </cell>
          <cell r="I31">
            <v>138.81800000000001</v>
          </cell>
          <cell r="J31">
            <v>21.51</v>
          </cell>
          <cell r="K31">
            <v>64697.819804999985</v>
          </cell>
          <cell r="L31">
            <v>1926.585613</v>
          </cell>
          <cell r="M31">
            <v>298.52653499999997</v>
          </cell>
        </row>
        <row r="32">
          <cell r="E32" t="str">
            <v>m3</v>
          </cell>
          <cell r="F32">
            <v>14.040000000000003</v>
          </cell>
          <cell r="G32">
            <v>1</v>
          </cell>
          <cell r="I32">
            <v>28696</v>
          </cell>
          <cell r="K32">
            <v>0</v>
          </cell>
          <cell r="L32">
            <v>402891.84000000008</v>
          </cell>
          <cell r="M32">
            <v>0</v>
          </cell>
        </row>
        <row r="33">
          <cell r="E33" t="str">
            <v>m3</v>
          </cell>
          <cell r="F33">
            <v>11.146000000000003</v>
          </cell>
          <cell r="G33">
            <v>1</v>
          </cell>
          <cell r="I33">
            <v>8216</v>
          </cell>
          <cell r="K33">
            <v>0</v>
          </cell>
          <cell r="L33">
            <v>91575.536000000022</v>
          </cell>
          <cell r="M33">
            <v>0</v>
          </cell>
        </row>
        <row r="34">
          <cell r="D34" t="str">
            <v>M50</v>
          </cell>
          <cell r="E34" t="str">
            <v>m3</v>
          </cell>
          <cell r="F34">
            <v>0.47</v>
          </cell>
          <cell r="G34">
            <v>1</v>
          </cell>
          <cell r="I34">
            <v>35669.244500000001</v>
          </cell>
          <cell r="L34">
            <v>16764.544914999999</v>
          </cell>
        </row>
        <row r="35">
          <cell r="D35" t="str">
            <v>M150</v>
          </cell>
          <cell r="E35" t="str">
            <v>m3</v>
          </cell>
          <cell r="F35">
            <v>3.08</v>
          </cell>
          <cell r="G35">
            <v>1</v>
          </cell>
          <cell r="I35">
            <v>42422.640999999996</v>
          </cell>
          <cell r="L35">
            <v>130661.73427999999</v>
          </cell>
        </row>
        <row r="36">
          <cell r="D36" t="str">
            <v>M200</v>
          </cell>
          <cell r="E36" t="str">
            <v>m3</v>
          </cell>
          <cell r="F36">
            <v>0.1</v>
          </cell>
          <cell r="G36">
            <v>1</v>
          </cell>
          <cell r="I36">
            <v>42713.765999999996</v>
          </cell>
          <cell r="L36">
            <v>4271.3765999999996</v>
          </cell>
        </row>
        <row r="37">
          <cell r="E37" t="str">
            <v>tÊn</v>
          </cell>
          <cell r="F37">
            <v>1.354E-2</v>
          </cell>
          <cell r="G37">
            <v>1</v>
          </cell>
          <cell r="I37">
            <v>42112</v>
          </cell>
          <cell r="L37">
            <v>570.19647999999995</v>
          </cell>
        </row>
        <row r="38">
          <cell r="E38" t="str">
            <v>tÊn</v>
          </cell>
          <cell r="F38">
            <v>0.1</v>
          </cell>
          <cell r="G38">
            <v>1</v>
          </cell>
          <cell r="I38">
            <v>37439.5</v>
          </cell>
          <cell r="L38">
            <v>3743.9500000000003</v>
          </cell>
        </row>
        <row r="39">
          <cell r="D39" t="str">
            <v>MTK-14</v>
          </cell>
          <cell r="K39">
            <v>2855034.1393799996</v>
          </cell>
          <cell r="L39">
            <v>1010971.1157979999</v>
          </cell>
          <cell r="M39">
            <v>4996.9020599999994</v>
          </cell>
        </row>
        <row r="40">
          <cell r="D40" t="str">
            <v>M50</v>
          </cell>
          <cell r="E40" t="str">
            <v>m3</v>
          </cell>
          <cell r="F40">
            <v>0.66</v>
          </cell>
          <cell r="G40">
            <v>1</v>
          </cell>
          <cell r="H40">
            <v>193683</v>
          </cell>
          <cell r="I40">
            <v>24788</v>
          </cell>
          <cell r="K40">
            <v>127830.78</v>
          </cell>
          <cell r="L40">
            <v>16360.08</v>
          </cell>
          <cell r="M40">
            <v>0</v>
          </cell>
        </row>
        <row r="41">
          <cell r="D41" t="str">
            <v>M150</v>
          </cell>
          <cell r="E41" t="str">
            <v>m3</v>
          </cell>
          <cell r="F41">
            <v>4.5</v>
          </cell>
          <cell r="G41">
            <v>1</v>
          </cell>
          <cell r="H41">
            <v>320545</v>
          </cell>
          <cell r="I41">
            <v>51578</v>
          </cell>
          <cell r="K41">
            <v>1442452.5</v>
          </cell>
          <cell r="L41">
            <v>232101</v>
          </cell>
          <cell r="M41">
            <v>0</v>
          </cell>
        </row>
        <row r="42">
          <cell r="D42" t="str">
            <v>M200</v>
          </cell>
          <cell r="E42" t="str">
            <v>m3</v>
          </cell>
          <cell r="F42">
            <v>0.59</v>
          </cell>
          <cell r="G42">
            <v>1</v>
          </cell>
          <cell r="H42">
            <v>342039</v>
          </cell>
          <cell r="I42">
            <v>51578</v>
          </cell>
          <cell r="K42">
            <v>201803.00999999998</v>
          </cell>
          <cell r="L42">
            <v>30431.019999999997</v>
          </cell>
          <cell r="M42">
            <v>0</v>
          </cell>
        </row>
        <row r="43">
          <cell r="E43" t="str">
            <v>kg</v>
          </cell>
          <cell r="F43">
            <v>226.64</v>
          </cell>
          <cell r="G43">
            <v>1.0249999999999999</v>
          </cell>
          <cell r="H43">
            <v>4661.7299999999996</v>
          </cell>
          <cell r="I43">
            <v>138.81800000000001</v>
          </cell>
          <cell r="J43">
            <v>21.51</v>
          </cell>
          <cell r="K43">
            <v>1082947.8493799998</v>
          </cell>
          <cell r="L43">
            <v>32248.254308</v>
          </cell>
          <cell r="M43">
            <v>4996.9020599999994</v>
          </cell>
        </row>
        <row r="44">
          <cell r="E44" t="str">
            <v>m3</v>
          </cell>
          <cell r="F44">
            <v>13.200000000000001</v>
          </cell>
          <cell r="G44">
            <v>1</v>
          </cell>
          <cell r="I44">
            <v>28696</v>
          </cell>
          <cell r="K44">
            <v>0</v>
          </cell>
          <cell r="L44">
            <v>378787.2</v>
          </cell>
          <cell r="M44">
            <v>0</v>
          </cell>
        </row>
        <row r="45">
          <cell r="E45" t="str">
            <v>m3</v>
          </cell>
          <cell r="F45">
            <v>8.2900000000000009</v>
          </cell>
          <cell r="G45">
            <v>1</v>
          </cell>
          <cell r="I45">
            <v>8216</v>
          </cell>
          <cell r="K45">
            <v>0</v>
          </cell>
          <cell r="L45">
            <v>68110.640000000014</v>
          </cell>
          <cell r="M45">
            <v>0</v>
          </cell>
        </row>
        <row r="46">
          <cell r="D46" t="str">
            <v>M50</v>
          </cell>
          <cell r="E46" t="str">
            <v>m3</v>
          </cell>
          <cell r="F46">
            <v>0.66</v>
          </cell>
          <cell r="G46">
            <v>1</v>
          </cell>
          <cell r="I46">
            <v>35669.244500000001</v>
          </cell>
          <cell r="L46">
            <v>23541.701370000002</v>
          </cell>
        </row>
        <row r="47">
          <cell r="D47" t="str">
            <v>M150</v>
          </cell>
          <cell r="E47" t="str">
            <v>m3</v>
          </cell>
          <cell r="F47">
            <v>4.5</v>
          </cell>
          <cell r="G47">
            <v>1</v>
          </cell>
          <cell r="I47">
            <v>42422.640999999996</v>
          </cell>
          <cell r="L47">
            <v>190901.88449999999</v>
          </cell>
        </row>
        <row r="48">
          <cell r="D48" t="str">
            <v>M200</v>
          </cell>
          <cell r="E48" t="str">
            <v>m3</v>
          </cell>
          <cell r="F48">
            <v>0.59</v>
          </cell>
          <cell r="G48">
            <v>1</v>
          </cell>
          <cell r="I48">
            <v>42713.765999999996</v>
          </cell>
          <cell r="L48">
            <v>25201.121939999997</v>
          </cell>
        </row>
        <row r="49">
          <cell r="E49" t="str">
            <v>tÊn</v>
          </cell>
          <cell r="F49">
            <v>0.22663999999999998</v>
          </cell>
          <cell r="G49">
            <v>1</v>
          </cell>
          <cell r="I49">
            <v>42112</v>
          </cell>
          <cell r="L49">
            <v>9544.26368</v>
          </cell>
        </row>
        <row r="50">
          <cell r="E50" t="str">
            <v>tÊn</v>
          </cell>
          <cell r="F50">
            <v>0.1</v>
          </cell>
          <cell r="G50">
            <v>1</v>
          </cell>
          <cell r="I50">
            <v>37439.5</v>
          </cell>
          <cell r="L50">
            <v>3743.9500000000003</v>
          </cell>
        </row>
        <row r="51">
          <cell r="D51" t="str">
            <v>MTK-16</v>
          </cell>
          <cell r="K51">
            <v>3342131.8516649995</v>
          </cell>
          <cell r="L51">
            <v>1351260.6689770003</v>
          </cell>
          <cell r="M51">
            <v>5238.986355</v>
          </cell>
        </row>
        <row r="52">
          <cell r="D52" t="str">
            <v>M50</v>
          </cell>
          <cell r="E52" t="str">
            <v>m3</v>
          </cell>
          <cell r="F52">
            <v>1.024</v>
          </cell>
          <cell r="G52">
            <v>1</v>
          </cell>
          <cell r="H52">
            <v>193683</v>
          </cell>
          <cell r="I52">
            <v>24788</v>
          </cell>
          <cell r="K52">
            <v>198331.39199999999</v>
          </cell>
          <cell r="L52">
            <v>25382.912</v>
          </cell>
          <cell r="M52">
            <v>0</v>
          </cell>
        </row>
        <row r="53">
          <cell r="D53" t="str">
            <v>M150</v>
          </cell>
          <cell r="E53" t="str">
            <v>m3</v>
          </cell>
          <cell r="F53">
            <v>5.7</v>
          </cell>
          <cell r="G53">
            <v>1</v>
          </cell>
          <cell r="H53">
            <v>320545</v>
          </cell>
          <cell r="I53">
            <v>51578</v>
          </cell>
          <cell r="K53">
            <v>1827106.5</v>
          </cell>
          <cell r="L53">
            <v>293994.60000000003</v>
          </cell>
          <cell r="M53">
            <v>0</v>
          </cell>
        </row>
        <row r="54">
          <cell r="D54" t="str">
            <v>M200</v>
          </cell>
          <cell r="E54" t="str">
            <v>m3</v>
          </cell>
          <cell r="F54">
            <v>0.53</v>
          </cell>
          <cell r="G54">
            <v>1</v>
          </cell>
          <cell r="H54">
            <v>342039</v>
          </cell>
          <cell r="I54">
            <v>51578</v>
          </cell>
          <cell r="K54">
            <v>181280.67</v>
          </cell>
          <cell r="L54">
            <v>27336.34</v>
          </cell>
          <cell r="M54">
            <v>0</v>
          </cell>
        </row>
        <row r="55">
          <cell r="E55" t="str">
            <v>kg</v>
          </cell>
          <cell r="F55">
            <v>237.62</v>
          </cell>
          <cell r="G55">
            <v>1.0249999999999999</v>
          </cell>
          <cell r="H55">
            <v>4661.7299999999996</v>
          </cell>
          <cell r="I55">
            <v>138.81800000000001</v>
          </cell>
          <cell r="J55">
            <v>21.51</v>
          </cell>
          <cell r="K55">
            <v>1135413.2896649998</v>
          </cell>
          <cell r="L55">
            <v>33810.581488999997</v>
          </cell>
          <cell r="M55">
            <v>5238.986355</v>
          </cell>
        </row>
        <row r="56">
          <cell r="E56" t="str">
            <v>m3</v>
          </cell>
          <cell r="F56">
            <v>19.200000000000003</v>
          </cell>
          <cell r="G56">
            <v>1</v>
          </cell>
          <cell r="I56">
            <v>28696</v>
          </cell>
          <cell r="K56">
            <v>0</v>
          </cell>
          <cell r="L56">
            <v>550963.20000000007</v>
          </cell>
          <cell r="M56">
            <v>0</v>
          </cell>
        </row>
        <row r="57">
          <cell r="E57" t="str">
            <v>m3</v>
          </cell>
          <cell r="F57">
            <v>12.786000000000003</v>
          </cell>
          <cell r="G57">
            <v>1</v>
          </cell>
          <cell r="I57">
            <v>8216</v>
          </cell>
          <cell r="K57">
            <v>0</v>
          </cell>
          <cell r="L57">
            <v>105049.77600000003</v>
          </cell>
          <cell r="M57">
            <v>0</v>
          </cell>
        </row>
        <row r="58">
          <cell r="D58" t="str">
            <v>M50</v>
          </cell>
          <cell r="E58" t="str">
            <v>m3</v>
          </cell>
          <cell r="F58">
            <v>1.024</v>
          </cell>
          <cell r="G58">
            <v>1</v>
          </cell>
          <cell r="I58">
            <v>35669.244500000001</v>
          </cell>
          <cell r="L58">
            <v>36525.306368000005</v>
          </cell>
        </row>
        <row r="59">
          <cell r="D59" t="str">
            <v>M150</v>
          </cell>
          <cell r="E59" t="str">
            <v>m3</v>
          </cell>
          <cell r="F59">
            <v>5.7</v>
          </cell>
          <cell r="G59">
            <v>1</v>
          </cell>
          <cell r="I59">
            <v>42422.640999999996</v>
          </cell>
          <cell r="L59">
            <v>241809.05369999999</v>
          </cell>
        </row>
        <row r="60">
          <cell r="D60" t="str">
            <v>M200</v>
          </cell>
          <cell r="E60" t="str">
            <v>m3</v>
          </cell>
          <cell r="F60">
            <v>0.53</v>
          </cell>
          <cell r="G60">
            <v>1</v>
          </cell>
          <cell r="I60">
            <v>42713.765999999996</v>
          </cell>
          <cell r="L60">
            <v>22638.295979999999</v>
          </cell>
        </row>
        <row r="61">
          <cell r="E61" t="str">
            <v>tÊn</v>
          </cell>
          <cell r="F61">
            <v>0.23762</v>
          </cell>
          <cell r="G61">
            <v>1</v>
          </cell>
          <cell r="I61">
            <v>42112</v>
          </cell>
          <cell r="L61">
            <v>10006.65344</v>
          </cell>
        </row>
        <row r="62">
          <cell r="E62" t="str">
            <v>tÊn</v>
          </cell>
          <cell r="F62">
            <v>0.1</v>
          </cell>
          <cell r="G62">
            <v>1</v>
          </cell>
          <cell r="I62">
            <v>37439.5</v>
          </cell>
          <cell r="L62">
            <v>3743.9500000000003</v>
          </cell>
        </row>
        <row r="63">
          <cell r="D63" t="str">
            <v>rC-2a</v>
          </cell>
          <cell r="K63">
            <v>214274.39999999997</v>
          </cell>
          <cell r="L63">
            <v>433052.18624199997</v>
          </cell>
          <cell r="M63">
            <v>3980.5034499999997</v>
          </cell>
        </row>
        <row r="64">
          <cell r="E64" t="str">
            <v>kg</v>
          </cell>
          <cell r="F64">
            <v>19.239999999999998</v>
          </cell>
          <cell r="G64">
            <v>1.0249999999999999</v>
          </cell>
          <cell r="H64">
            <v>4200</v>
          </cell>
          <cell r="K64">
            <v>82828.2</v>
          </cell>
          <cell r="L64">
            <v>0</v>
          </cell>
          <cell r="M64">
            <v>0</v>
          </cell>
        </row>
        <row r="65">
          <cell r="E65" t="str">
            <v>kg</v>
          </cell>
          <cell r="F65">
            <v>30.2</v>
          </cell>
          <cell r="G65">
            <v>1.03</v>
          </cell>
          <cell r="H65">
            <v>4100</v>
          </cell>
          <cell r="K65">
            <v>127534.6</v>
          </cell>
          <cell r="L65">
            <v>0</v>
          </cell>
          <cell r="M65">
            <v>0</v>
          </cell>
        </row>
        <row r="66">
          <cell r="E66" t="str">
            <v>kg</v>
          </cell>
          <cell r="F66">
            <v>0.27600000000000002</v>
          </cell>
          <cell r="G66">
            <v>1.03</v>
          </cell>
          <cell r="H66">
            <v>10000</v>
          </cell>
          <cell r="K66">
            <v>2842.8000000000006</v>
          </cell>
          <cell r="L66">
            <v>0</v>
          </cell>
          <cell r="M66">
            <v>0</v>
          </cell>
        </row>
        <row r="67">
          <cell r="E67" t="str">
            <v>kg</v>
          </cell>
          <cell r="F67">
            <v>4.36E-2</v>
          </cell>
          <cell r="G67">
            <v>1</v>
          </cell>
          <cell r="H67">
            <v>8000</v>
          </cell>
          <cell r="K67">
            <v>348.8</v>
          </cell>
          <cell r="L67">
            <v>0</v>
          </cell>
          <cell r="M67">
            <v>0</v>
          </cell>
        </row>
        <row r="68">
          <cell r="E68" t="str">
            <v>kg</v>
          </cell>
          <cell r="F68">
            <v>0.04</v>
          </cell>
          <cell r="G68">
            <v>1</v>
          </cell>
          <cell r="H68">
            <v>18000</v>
          </cell>
          <cell r="K68">
            <v>720</v>
          </cell>
          <cell r="L68">
            <v>0</v>
          </cell>
          <cell r="M68">
            <v>0</v>
          </cell>
        </row>
        <row r="69">
          <cell r="E69" t="str">
            <v>tÊn</v>
          </cell>
          <cell r="F69">
            <v>4.9716000000000003E-2</v>
          </cell>
          <cell r="G69">
            <v>1</v>
          </cell>
          <cell r="I69">
            <v>42112</v>
          </cell>
          <cell r="K69">
            <v>0</v>
          </cell>
          <cell r="L69">
            <v>2093.6401920000003</v>
          </cell>
          <cell r="M69">
            <v>0</v>
          </cell>
        </row>
        <row r="70">
          <cell r="E70" t="str">
            <v>kg</v>
          </cell>
          <cell r="F70">
            <v>30.2</v>
          </cell>
          <cell r="G70">
            <v>1.0249999999999999</v>
          </cell>
          <cell r="I70">
            <v>290.31</v>
          </cell>
          <cell r="J70">
            <v>128.59</v>
          </cell>
          <cell r="K70">
            <v>0</v>
          </cell>
          <cell r="L70">
            <v>8986.546049999999</v>
          </cell>
          <cell r="M70">
            <v>3980.5034499999997</v>
          </cell>
        </row>
        <row r="71">
          <cell r="E71" t="str">
            <v>cäc</v>
          </cell>
          <cell r="F71">
            <v>2</v>
          </cell>
          <cell r="G71">
            <v>1</v>
          </cell>
          <cell r="I71">
            <v>13796</v>
          </cell>
          <cell r="K71">
            <v>0</v>
          </cell>
          <cell r="L71">
            <v>27592</v>
          </cell>
          <cell r="M71">
            <v>0</v>
          </cell>
        </row>
        <row r="72">
          <cell r="E72" t="str">
            <v>m3</v>
          </cell>
          <cell r="F72">
            <v>12</v>
          </cell>
          <cell r="G72">
            <v>1</v>
          </cell>
          <cell r="I72">
            <v>25262</v>
          </cell>
          <cell r="K72">
            <v>0</v>
          </cell>
          <cell r="L72">
            <v>303144</v>
          </cell>
          <cell r="M72">
            <v>0</v>
          </cell>
        </row>
        <row r="73">
          <cell r="E73" t="str">
            <v>m3</v>
          </cell>
          <cell r="F73">
            <v>12</v>
          </cell>
          <cell r="G73">
            <v>1</v>
          </cell>
          <cell r="I73">
            <v>7603</v>
          </cell>
          <cell r="K73">
            <v>0</v>
          </cell>
          <cell r="L73">
            <v>91236</v>
          </cell>
          <cell r="M73">
            <v>0</v>
          </cell>
        </row>
      </sheetData>
      <sheetData sheetId="2"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TH"/>
      <sheetName val="TH-CT"/>
      <sheetName val="XL"/>
      <sheetName val="CPKH"/>
      <sheetName val="XL (3)"/>
      <sheetName val="XL (2)"/>
      <sheetName val="TH-CT -S"/>
      <sheetName val="TH-CT -S (2)"/>
      <sheetName val="XXXXXXXX"/>
      <sheetName val="CHAY-TL"/>
      <sheetName val="dghn"/>
      <sheetName val="tra-vat-lieu"/>
      <sheetName val="BGVL"/>
      <sheetName val="NC&amp;M"/>
    </sheetNames>
    <definedNames>
      <definedName name="TLTH"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Module1"/>
      <sheetName val="Sheet3"/>
      <sheetName val="PTH"/>
      <sheetName val="PERSONAL"/>
      <sheetName val=""/>
      <sheetName val="qui che"/>
      <sheetName val="Thu lao"/>
      <sheetName val="An trua T1"/>
      <sheetName val="Luong thang 1(1)"/>
      <sheetName val="PA chia luong T1(2)"/>
      <sheetName val="Tong hop luong T1"/>
      <sheetName val="00000000"/>
      <sheetName val="10000000"/>
    </sheetNames>
    <definedNames>
      <definedName name="TLTH1" sheetId="0"/>
    </defined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hn"/>
      <sheetName val="GVT"/>
      <sheetName val="dm56"/>
      <sheetName val="dgth"/>
      <sheetName val="Sheet1"/>
      <sheetName val="Sheet2"/>
      <sheetName val="Sheet3"/>
      <sheetName val="XL4Poppy"/>
      <sheetName val="H4"/>
      <sheetName val="gvl"/>
      <sheetName val="DM 56"/>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EDESB"/>
    </sheetNames>
    <sheetDataSet>
      <sheetData sheetId="0" refreshError="1"/>
      <sheetData sheetId="1" refreshError="1"/>
      <sheetData sheetId="2" refreshError="1">
        <row r="136">
          <cell r="D136">
            <v>0.6332000000000001</v>
          </cell>
        </row>
        <row r="543">
          <cell r="D543">
            <v>98.7</v>
          </cell>
        </row>
      </sheetData>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cn"/>
      <sheetName val="Eng"/>
      <sheetName val="PTH"/>
    </sheetNames>
    <sheetDataSet>
      <sheetData sheetId="0" refreshError="1">
        <row r="228">
          <cell r="F228">
            <v>5</v>
          </cell>
        </row>
      </sheetData>
      <sheetData sheetId="1" refreshError="1"/>
      <sheetData sheetId="2"/>
      <sheetData sheetId="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 lech (coc thapT)"/>
      <sheetName val="Du toan (coc thapT)"/>
      <sheetName val="Sheet1"/>
      <sheetName val="XL4Poppy"/>
    </sheetNames>
    <sheetDataSet>
      <sheetData sheetId="0" refreshError="1"/>
      <sheetData sheetId="1" refreshError="1"/>
      <sheetData sheetId="2" refreshError="1"/>
      <sheetData sheetId="3">
        <row r="15">
          <cell r="A15" t="b">
            <v>1</v>
          </cell>
        </row>
      </sheetData>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q "/>
      <sheetName val="Linh kien + CMS PC"/>
      <sheetName val="#REF"/>
    </sheetNames>
    <sheetDataSet>
      <sheetData sheetId="0" refreshError="1"/>
      <sheetData sheetId="1" refreshError="1"/>
      <sheetData sheetId="2"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gvl"/>
      <sheetName val="Sheet1"/>
      <sheetName val="Sheet2"/>
      <sheetName val="Sheet3"/>
      <sheetName val="XL4Test5"/>
      <sheetName val="Gia_NC"/>
      <sheetName val="VAT &amp; CIT COMIN"/>
      <sheetName val="VN 9"/>
      <sheetName val="VN 8"/>
      <sheetName val="VN 6"/>
      <sheetName val="VN 3"/>
      <sheetName val="VN 1"/>
      <sheetName val="lot 10.1"/>
      <sheetName val="lot 10.2"/>
      <sheetName val="lot 11.1"/>
      <sheetName val="lot 11.2"/>
      <sheetName val="lot 12.1"/>
      <sheetName val="lot 12.2"/>
      <sheetName val="Gia_GC_Satthep"/>
      <sheetName val="dtct cong"/>
      <sheetName val="tra-vat-lieu"/>
      <sheetName val="gia vt,nc,may"/>
      <sheetName val="TTTram"/>
      <sheetName val="COAT&amp;WRAP-QIOT-#3"/>
      <sheetName val="PNT-QUOT-#3"/>
      <sheetName val="XL4Poppy"/>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ctdg"/>
      <sheetName val="T_x0014_04"/>
      <sheetName val="XT_Buoc 3"/>
      <sheetName val="ctTBA"/>
      <sheetName val="Chart1"/>
      <sheetName val="mong + than"/>
      <sheetName val="h thien tt"/>
      <sheetName val="hoµn thien x trat"/>
      <sheetName val="~         "/>
      <sheetName val="TH_TB"/>
      <sheetName val="bia_"/>
      <sheetName val="Gia_MBA_(2)"/>
      <sheetName val="Gi¸_tñ_bï"/>
      <sheetName val="Gia_KH"/>
      <sheetName val="GiaVT_XDCB"/>
      <sheetName val="Gia_MBA"/>
      <sheetName val="Cac_HS_hay_SD"/>
      <sheetName val="TTDZ22"/>
      <sheetName val="tuong"/>
      <sheetName val="Tổng kê"/>
      <sheetName val="DGIAgoi1"/>
      <sheetName val="bka "/>
      <sheetName val="Yen Dinh 1"/>
      <sheetName val="KLHT"/>
      <sheetName val="00 00000"/>
      <sheetName val="Out"/>
      <sheetName val="T?ng kê"/>
      <sheetName val="Chiet tinh"/>
      <sheetName val="Gia vat tu"/>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Du toan (2)"/>
      <sheetName val="Du toan (3)"/>
      <sheetName val="02-12"/>
      <sheetName val="He so"/>
      <sheetName val="Sheet3"/>
      <sheetName val="XL4Poppy"/>
    </sheetNames>
    <sheetDataSet>
      <sheetData sheetId="0" refreshError="1"/>
      <sheetData sheetId="1" refreshError="1"/>
      <sheetData sheetId="2" refreshError="1"/>
      <sheetData sheetId="3" refreshError="1"/>
      <sheetData sheetId="4" refreshError="1">
        <row r="1">
          <cell r="A1">
            <v>0.67</v>
          </cell>
        </row>
      </sheetData>
      <sheetData sheetId="5" refreshError="1"/>
      <sheetData sheetId="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Phan Tien Xuan Son&quot;La"/>
      <sheetName val="TT04"/>
      <sheetName val="GVL"/>
      <sheetName val="CTV Di dong"/>
      <sheetName val="ctTBA"/>
      <sheetName val="QMCT"/>
      <sheetName val="Gia_NC"/>
      <sheetName val="SHS"/>
      <sheetName val="6A"/>
      <sheetName val="6B"/>
      <sheetName val="6c"/>
      <sheetName val="7A"/>
      <sheetName val="7B"/>
      <sheetName val="7C"/>
      <sheetName val="8A"/>
      <sheetName val="8B"/>
      <sheetName val="8C"/>
      <sheetName val="9A"/>
      <sheetName val="9B"/>
      <sheetName val="THTK"/>
      <sheetName val="THC"/>
      <sheetName val="ds"/>
      <sheetName val="Chart1"/>
      <sheetName val="Sheet2"/>
      <sheetName val="Sheet3"/>
      <sheetName val="Bó-DZ0,4"/>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정부노임단가"/>
      <sheetName val="chitiet"/>
      <sheetName val="vat tu"/>
      <sheetName val="Gia_GC_Satthep"/>
      <sheetName val="TTVanChuyen"/>
      <sheetName val="GVT"/>
      <sheetName val="??????"/>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mong + than"/>
      <sheetName val="h thien tt"/>
      <sheetName val="hoµn thien x trat"/>
      <sheetName val="~         "/>
      <sheetName val="TH-Dien"/>
      <sheetName val="NEW-PANEL"/>
      <sheetName val="Sheat1"/>
      <sheetName val="subload"/>
      <sheetName val="tienluong"/>
      <sheetName val="DTDZ35"/>
      <sheetName val="T_x0014_DZ04"/>
      <sheetName val="DH-QT"/>
      <sheetName val="Co gioi% Nam Mu"/>
      <sheetName val="_x0001_nca BV"/>
      <sheetName val="_x0002_ao ve Son La"/>
      <sheetName val="Ky Thua4 Nam Mu"/>
      <sheetName val="CD_x0016_"/>
      <sheetName val="CD1!"/>
      <sheetName val="C@12"/>
      <sheetName val="Gia"/>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Tonghop"/>
      <sheetName val="0"/>
      <sheetName val="5"/>
      <sheetName val="6"/>
      <sheetName val="7"/>
      <sheetName val="8"/>
      <sheetName val="9"/>
      <sheetName val="10"/>
      <sheetName val="11"/>
      <sheetName val="12"/>
      <sheetName val="13"/>
      <sheetName val="14"/>
      <sheetName val="15"/>
      <sheetName val="16"/>
    </sheetNames>
    <sheetDataSet>
      <sheetData sheetId="0" refreshError="1">
        <row r="13">
          <cell r="K13">
            <v>4400</v>
          </cell>
        </row>
        <row r="14">
          <cell r="K14">
            <v>4400</v>
          </cell>
        </row>
        <row r="16">
          <cell r="K16">
            <v>4849.9000000000005</v>
          </cell>
        </row>
        <row r="23">
          <cell r="K23">
            <v>5149.9000000000005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Phuluc"/>
    </sheetNames>
    <sheetDataSet>
      <sheetData sheetId="0">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s>
    <sheetDataSet>
      <sheetData sheetId="0" refreshError="1">
        <row r="8">
          <cell r="K8">
            <v>1</v>
          </cell>
        </row>
        <row r="17">
          <cell r="E17">
            <v>0</v>
          </cell>
        </row>
        <row r="215">
          <cell r="D215">
            <v>3.1692017254946676</v>
          </cell>
        </row>
      </sheetData>
      <sheetData sheetId="1" refreshError="1"/>
      <sheetData sheetId="2" refreshError="1"/>
      <sheetData sheetId="3" refreshError="1"/>
      <sheetData sheetId="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
      <sheetName val="Sheet2"/>
      <sheetName val="Sheet3"/>
      <sheetName val="XL4Test5"/>
      <sheetName val="௔按਱ဵ_x0000__x0000_"/>
      <sheetName val="#REF"/>
      <sheetName val="coctuatrenda"/>
      <sheetName val="Du_lieu"/>
      <sheetName val="_x0000_Database: [2]. Exceeded number of expressions limit of 32 in WHERE clause of SQL query: "/>
      <sheetName val="ERE `ODBCDriver`.`Component_` = `Component` AND (`ActionRequest` = 1 OR "/>
      <sheetName val="elfReg`, `FileAction` Where `SelfReg`.`File_` = `FileAction`.`File`  And (`FileActi"/>
      <sheetName val="1-11%20MOI.xls_x0000__x0000__x0016__x0000__x0000__x000d__x0000__x0000__x000c__x0000_ň_x0000__x0002__x0000_Ӥ_x0000__x001e__x0000__x000c__x0000_楖慮業歬_x0000__x0000__x0003__x0000_ᗦ_x000b__x000b_"/>
      <sheetName val="ல"/>
      <sheetName val="Lç khoan LK1"/>
      <sheetName val="Chu Trong"/>
      <sheetName val="kim Cuong"/>
      <sheetName val="Khong Luong"/>
      <sheetName val="Tien Hai"/>
      <sheetName val="Ngoc Hai"/>
      <sheetName val="Quyet chien"/>
      <sheetName val="Phu"/>
      <sheetName val="Sheet4"/>
      <sheetName val="Sheet5"/>
      <sheetName val="Sheet6"/>
      <sheetName val="Sheet7"/>
      <sheetName val="Sheet8"/>
      <sheetName val="Sheet9"/>
      <sheetName val="_x0000_☨耀_x0000_♀耀_x0000_♘耀 _x0000_♰耀¡_x0000_⚈耀¢_x0000_⚠耀£_x0000_⚸耀¤_x0000_⛐耀¥_x0000_⛨耀¦_x0000_✀耀§_x0000_✘耀¨_x0000_✰耀©_x0000_❈耀ª_x0000_❠耀«_x0000_❸耀¬_x0000_➐耀­_x0000_➨耀®_x0000_⟀耀¯_x0000_⟘耀°_x0000_⟰耀±_x0000_⠈耀²_x0000_⠠耀³_x0000_⠸耀´_x0000_⡐耀µ_x0000_⡨耀¶_x0000_⢀耀·_x0000_⢘耀¸_x0000_⢰耀¹_x0000_⣈耀º_x0000_⣠耀»_x0000_⣸耀¼_x0000_⤐耀½_x0000_⤨耀¾_x0000_⥀耀¿_x0000_⥘耀À_x0000_⥰耀Á_x0000_⦈耀Â_x0000_⦠耀Ã_x0000_⦸耀Ä_x0000_"/>
      <sheetName val="LL(665+026)-1x24"/>
      <sheetName val="XL4Poppy"/>
      <sheetName val="º¾ÃÅÉÍÑØâçìõ÷üĄĊčēėęěĝğġģĥħĩĬįĲĵĸĻľń久䕔呒䉁卅䕃䍓偁䡅䵏䕅䑎䕌呆䥒䡇啔䑐坏偎啇偐䑇乎䵕佌䭃䍓佒䱌佌䭃剐協䉃䕒䭁䅂䭃偓䍁䉅䍓䕌剁䅃卐佌䭃义䕓呒䕄䑌䱅呅䡅䱅䙐䘱䘲䘳䘴䘵䘶䘷䘸䘹〱ㅆ䘱㈱ㅆ䘳㐱ㅆ䘵㘱䕒啔乒久䕔呒䉁卅䕃䍓偁䡅䵏䕅䑎䕌呆䥒䡇啔䑐坏偎啇偐䑇乎䵕佌䭃䍓佒䱌佌䭃剐協䉃䕒䭁䅂䭃偓䍁䉅䍓䕌剁䅃卐佌䭃义䕓呒䕄䑌䱅呅䡅䱅䙐䘱䘲䘳䘴䘵䘶䘷"/>
      <sheetName val="1-11%20MOI.xls_x0000__x0000__x0016__x0000__x0000__x000d__x0000__x000c__x0000_ň_x0000__x0002__x0000_Ӥ"/>
      <sheetName val="Database: [2]. Exceeded number "/>
      <sheetName val="ERE `ODBCDriver`.`Component_` ="/>
      <sheetName val="elfReg`, `FileAction` Where `Se"/>
      <sheetName val="????_x0000__x0000_"/>
      <sheetName val="Hauspie Speech Products N.V. All"/>
      <sheetName val="#REF!"/>
      <sheetName val="d%20Settings\Administrator\Desktop\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
      <sheetName val="௔按਱ဵ_x0000_"/>
      <sheetName val="Hauspie Speech Products N.V. Al"/>
      <sheetName val="BIEU (sua)"/>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sheetData sheetId="1" refreshError="1">
        <row r="1">
          <cell r="A1" t="str">
            <v>SOÁ</v>
          </cell>
          <cell r="B1" t="str">
            <v>NGAØY</v>
          </cell>
          <cell r="C1" t="str">
            <v>MADONVI</v>
          </cell>
          <cell r="D1" t="str">
            <v>ÑONVÒ</v>
          </cell>
          <cell r="F1" t="str">
            <v>NGAÂNHAØNG</v>
          </cell>
          <cell r="G1" t="str">
            <v>TÆNH,TP</v>
          </cell>
          <cell r="I1" t="str">
            <v>SOÁTIEÀN</v>
          </cell>
        </row>
        <row r="2">
          <cell r="A2">
            <v>50</v>
          </cell>
          <cell r="B2">
            <v>37744</v>
          </cell>
          <cell r="C2">
            <v>3</v>
          </cell>
          <cell r="D2" t="str">
            <v>Cty Coå Phaàn Boät Giaët Lix</v>
          </cell>
          <cell r="F2" t="str">
            <v>Coâng Thöông CN 14</v>
          </cell>
          <cell r="G2" t="str">
            <v>Hoà Chí Minh</v>
          </cell>
          <cell r="I2">
            <v>250000000</v>
          </cell>
        </row>
        <row r="3">
          <cell r="A3">
            <v>51</v>
          </cell>
          <cell r="B3">
            <v>37744</v>
          </cell>
          <cell r="C3">
            <v>41</v>
          </cell>
          <cell r="D3" t="str">
            <v>Cty Xi Maêng Nghi Sôn</v>
          </cell>
          <cell r="F3" t="str">
            <v>Coâng Thöông CN 9</v>
          </cell>
          <cell r="G3" t="str">
            <v>Hoà Chí Minh</v>
          </cell>
          <cell r="I3">
            <v>246000000</v>
          </cell>
        </row>
        <row r="4">
          <cell r="A4">
            <v>3</v>
          </cell>
          <cell r="B4">
            <v>37746</v>
          </cell>
          <cell r="C4">
            <v>8</v>
          </cell>
          <cell r="D4" t="str">
            <v>Cty Xi Maêng Haø Tieân II</v>
          </cell>
          <cell r="F4" t="str">
            <v>Coâng Thöông</v>
          </cell>
          <cell r="G4" t="str">
            <v>Kieân Giang</v>
          </cell>
          <cell r="I4">
            <v>160160000</v>
          </cell>
        </row>
        <row r="5">
          <cell r="A5">
            <v>4</v>
          </cell>
          <cell r="B5">
            <v>37746</v>
          </cell>
          <cell r="C5">
            <v>5</v>
          </cell>
          <cell r="D5" t="str">
            <v>Cty TNHH TMaïi Thaønh Long</v>
          </cell>
          <cell r="F5" t="str">
            <v>Coâng Thöong CN6</v>
          </cell>
          <cell r="G5" t="str">
            <v>Hoà Chí Minh</v>
          </cell>
          <cell r="I5">
            <v>250630399</v>
          </cell>
        </row>
        <row r="6">
          <cell r="A6">
            <v>1</v>
          </cell>
          <cell r="B6">
            <v>37746</v>
          </cell>
          <cell r="C6">
            <v>19</v>
          </cell>
          <cell r="D6" t="str">
            <v>Cty LD Khí Ñoát Saøi Goøn (Elf)</v>
          </cell>
          <cell r="F6" t="str">
            <v>Eximbank</v>
          </cell>
          <cell r="G6" t="str">
            <v>Hoà Chí Minh</v>
          </cell>
          <cell r="I6">
            <v>23820360</v>
          </cell>
        </row>
        <row r="7">
          <cell r="A7">
            <v>5</v>
          </cell>
          <cell r="B7">
            <v>37746</v>
          </cell>
          <cell r="C7">
            <v>1</v>
          </cell>
          <cell r="D7" t="str">
            <v>Nhaø Maùy Thuoác Laù Saøi Goøn</v>
          </cell>
          <cell r="F7" t="str">
            <v>Sôû Giao Dòch II CTVN</v>
          </cell>
          <cell r="G7" t="str">
            <v>Hoà Chí Minh</v>
          </cell>
          <cell r="I7">
            <v>136300000</v>
          </cell>
        </row>
        <row r="8">
          <cell r="A8">
            <v>6</v>
          </cell>
          <cell r="B8">
            <v>37746</v>
          </cell>
          <cell r="C8">
            <v>10</v>
          </cell>
          <cell r="D8" t="str">
            <v>Cty TNHH Daàu Nhôùt vaø Hoùa Chaát VN</v>
          </cell>
          <cell r="F8" t="str">
            <v>Hoàng Kong&amp; Thöôïng Haûi</v>
          </cell>
          <cell r="G8" t="str">
            <v>Hoà Chí Minh</v>
          </cell>
          <cell r="I8">
            <v>307000000</v>
          </cell>
        </row>
        <row r="9">
          <cell r="A9">
            <v>2</v>
          </cell>
          <cell r="B9">
            <v>37746</v>
          </cell>
          <cell r="C9">
            <v>83</v>
          </cell>
          <cell r="D9" t="str">
            <v>CTy TNHH TM TH Thuaän Taân</v>
          </cell>
          <cell r="F9" t="str">
            <v>Ngoaïi Thöông</v>
          </cell>
          <cell r="G9" t="str">
            <v>Hoà Chí Minh</v>
          </cell>
          <cell r="I9">
            <v>43649600</v>
          </cell>
        </row>
        <row r="10">
          <cell r="A10">
            <v>3</v>
          </cell>
          <cell r="B10">
            <v>37746</v>
          </cell>
          <cell r="C10">
            <v>31</v>
          </cell>
          <cell r="D10" t="str">
            <v>Cty Daàu Aên Golden Hope - Nhaø Beø</v>
          </cell>
          <cell r="F10" t="str">
            <v>Sôû Giao Dòch II CTVN</v>
          </cell>
          <cell r="G10" t="str">
            <v>Hoà Chí Minh</v>
          </cell>
          <cell r="I10">
            <v>75965070</v>
          </cell>
        </row>
        <row r="11">
          <cell r="A11">
            <v>4</v>
          </cell>
          <cell r="B11">
            <v>37747</v>
          </cell>
          <cell r="C11">
            <v>25</v>
          </cell>
          <cell r="D11" t="str">
            <v xml:space="preserve"> Thu Baûo Hieåm Xaõ Hoäi Tænh Baïc Lieâu</v>
          </cell>
          <cell r="F11" t="str">
            <v>NN &amp; P/T N/Thoân</v>
          </cell>
          <cell r="G11" t="str">
            <v>Baïc Lieâu</v>
          </cell>
          <cell r="I11">
            <v>25053850</v>
          </cell>
        </row>
        <row r="12">
          <cell r="A12">
            <v>7</v>
          </cell>
          <cell r="B12">
            <v>37748</v>
          </cell>
          <cell r="C12">
            <v>41</v>
          </cell>
          <cell r="D12" t="str">
            <v>Cty Xi Maêng Nghi Sôn</v>
          </cell>
          <cell r="F12" t="str">
            <v>Coâng Thöông CN 9</v>
          </cell>
          <cell r="G12" t="str">
            <v>Hoà Chí Minh</v>
          </cell>
          <cell r="I12">
            <v>246000000</v>
          </cell>
        </row>
        <row r="13">
          <cell r="A13">
            <v>5</v>
          </cell>
          <cell r="B13">
            <v>37749</v>
          </cell>
          <cell r="C13">
            <v>31</v>
          </cell>
          <cell r="D13" t="str">
            <v>Cty Daàu Aên Golden Hope - Nhaø Beø</v>
          </cell>
          <cell r="F13" t="str">
            <v>Sôû Giao Dòch II CTVN</v>
          </cell>
          <cell r="G13" t="str">
            <v>Hoà Chí Minh</v>
          </cell>
          <cell r="I13">
            <v>90315528</v>
          </cell>
        </row>
        <row r="14">
          <cell r="A14">
            <v>6</v>
          </cell>
          <cell r="B14">
            <v>37750</v>
          </cell>
          <cell r="C14">
            <v>27</v>
          </cell>
          <cell r="D14" t="str">
            <v>Cty TNHH Quoác Teá Nagarjuna</v>
          </cell>
          <cell r="F14" t="str">
            <v>INDOVINA</v>
          </cell>
          <cell r="G14" t="str">
            <v>Hoà Chí Minh</v>
          </cell>
          <cell r="I14">
            <v>27300000</v>
          </cell>
        </row>
        <row r="15">
          <cell r="A15">
            <v>7</v>
          </cell>
          <cell r="B15">
            <v>37750</v>
          </cell>
          <cell r="C15">
            <v>83</v>
          </cell>
          <cell r="D15" t="str">
            <v>CTy TNHH TM TH Thuaän Taân</v>
          </cell>
          <cell r="F15" t="str">
            <v>Ngoaïi Thöông</v>
          </cell>
          <cell r="G15" t="str">
            <v>Hoà Chí Minh</v>
          </cell>
          <cell r="I15">
            <v>15880260</v>
          </cell>
        </row>
        <row r="16">
          <cell r="A16">
            <v>8</v>
          </cell>
          <cell r="B16">
            <v>37750</v>
          </cell>
          <cell r="C16">
            <v>14</v>
          </cell>
          <cell r="D16" t="str">
            <v>Coâng Ty Theùp Mieàn Nam</v>
          </cell>
          <cell r="F16" t="str">
            <v>Coâng Thöông CN I</v>
          </cell>
          <cell r="G16" t="str">
            <v>Hoà Chí Minh</v>
          </cell>
          <cell r="I16">
            <v>449567255</v>
          </cell>
        </row>
        <row r="17">
          <cell r="A17">
            <v>9</v>
          </cell>
          <cell r="B17">
            <v>37750</v>
          </cell>
          <cell r="C17">
            <v>5</v>
          </cell>
          <cell r="D17" t="str">
            <v>Cty TNHH TMaïi Thaønh Long</v>
          </cell>
          <cell r="F17" t="str">
            <v>Coâng Thöong CN6</v>
          </cell>
          <cell r="G17" t="str">
            <v>Hoà Chí Minh</v>
          </cell>
          <cell r="I17">
            <v>257555067</v>
          </cell>
        </row>
        <row r="18">
          <cell r="A18">
            <v>8</v>
          </cell>
          <cell r="B18">
            <v>37750</v>
          </cell>
          <cell r="C18">
            <v>94</v>
          </cell>
          <cell r="D18" t="str">
            <v>CTy TNHH SX Taân AÙ Chaâu</v>
          </cell>
          <cell r="F18" t="str">
            <v>Coâng Thöông CN 9</v>
          </cell>
          <cell r="G18" t="str">
            <v>Hoà Chí Minh</v>
          </cell>
          <cell r="I18">
            <v>5963000</v>
          </cell>
        </row>
        <row r="19">
          <cell r="A19">
            <v>9</v>
          </cell>
          <cell r="B19">
            <v>37750</v>
          </cell>
          <cell r="C19">
            <v>44</v>
          </cell>
          <cell r="D19" t="str">
            <v>CTy Ñieän Baùo Ñieän Thoaïi Baïc Lieâu</v>
          </cell>
          <cell r="F19" t="str">
            <v xml:space="preserve">Coâng Thöông </v>
          </cell>
          <cell r="G19" t="str">
            <v>Baïc Lieâu</v>
          </cell>
          <cell r="I19">
            <v>10122657</v>
          </cell>
        </row>
        <row r="20">
          <cell r="A20">
            <v>10</v>
          </cell>
          <cell r="B20">
            <v>37753</v>
          </cell>
          <cell r="C20">
            <v>28</v>
          </cell>
          <cell r="D20" t="str">
            <v>Chi Nhaùnh Cty CP Söõa VN Taïi Caàn Thô</v>
          </cell>
          <cell r="F20" t="str">
            <v>Ñaàu Tö &amp; Phaùt Trieån</v>
          </cell>
          <cell r="G20" t="str">
            <v>Caàn Thô</v>
          </cell>
          <cell r="I20">
            <v>374144218</v>
          </cell>
        </row>
        <row r="21">
          <cell r="A21">
            <v>11</v>
          </cell>
          <cell r="B21">
            <v>37753</v>
          </cell>
          <cell r="C21">
            <v>73</v>
          </cell>
          <cell r="D21" t="str">
            <v>Cty. TNHH SX.TM.HMP Myõ Haûo</v>
          </cell>
          <cell r="F21" t="str">
            <v>Ngoaïi Thöông</v>
          </cell>
          <cell r="G21" t="str">
            <v>Hoà Chí Minh</v>
          </cell>
          <cell r="I21">
            <v>77687949</v>
          </cell>
        </row>
        <row r="22">
          <cell r="A22">
            <v>10</v>
          </cell>
          <cell r="B22">
            <v>37753</v>
          </cell>
          <cell r="C22">
            <v>8</v>
          </cell>
          <cell r="D22" t="str">
            <v>Cty Xi Maêng Haø Tieân II</v>
          </cell>
          <cell r="F22" t="str">
            <v>Coâng Thöông</v>
          </cell>
          <cell r="G22" t="str">
            <v>Kieân Giang</v>
          </cell>
          <cell r="I22">
            <v>200200000</v>
          </cell>
        </row>
        <row r="23">
          <cell r="A23">
            <v>12</v>
          </cell>
          <cell r="B23">
            <v>37754</v>
          </cell>
          <cell r="C23">
            <v>90</v>
          </cell>
          <cell r="D23" t="str">
            <v>CN CTy. CP Ñöôøng Bieân Hoøa taïi Caàn Thô</v>
          </cell>
          <cell r="F23" t="str">
            <v>Coâng Thöông</v>
          </cell>
          <cell r="G23" t="str">
            <v>Caàn Thô</v>
          </cell>
          <cell r="I23">
            <v>10220000</v>
          </cell>
        </row>
        <row r="24">
          <cell r="A24">
            <v>13</v>
          </cell>
          <cell r="B24">
            <v>37755</v>
          </cell>
          <cell r="C24">
            <v>66</v>
          </cell>
          <cell r="D24" t="str">
            <v>Cty UNI PRESIDENT</v>
          </cell>
          <cell r="F24" t="str">
            <v>ANZ</v>
          </cell>
          <cell r="G24" t="str">
            <v>Hoà Chí Minh</v>
          </cell>
          <cell r="I24">
            <v>56918400</v>
          </cell>
        </row>
        <row r="25">
          <cell r="A25">
            <v>11</v>
          </cell>
          <cell r="B25">
            <v>37755</v>
          </cell>
          <cell r="C25">
            <v>16</v>
          </cell>
          <cell r="D25" t="str">
            <v>Cty Daàu Khí Petechim</v>
          </cell>
          <cell r="F25" t="str">
            <v>Ngoaïi Thöông</v>
          </cell>
          <cell r="G25" t="str">
            <v>Hoà Chí Minh</v>
          </cell>
          <cell r="I25">
            <v>3930000000</v>
          </cell>
        </row>
        <row r="26">
          <cell r="A26">
            <v>12</v>
          </cell>
          <cell r="B26">
            <v>37755</v>
          </cell>
          <cell r="C26">
            <v>5</v>
          </cell>
          <cell r="D26" t="str">
            <v>Cty TNHH TMaïi Thaønh Long</v>
          </cell>
          <cell r="F26" t="str">
            <v>Coâng Thöong CN6</v>
          </cell>
          <cell r="G26" t="str">
            <v>Hoà Chí Minh</v>
          </cell>
          <cell r="I26">
            <v>280171260</v>
          </cell>
        </row>
        <row r="27">
          <cell r="A27">
            <v>13</v>
          </cell>
          <cell r="B27">
            <v>37755</v>
          </cell>
          <cell r="C27">
            <v>8</v>
          </cell>
          <cell r="D27" t="str">
            <v>Cty Xi Maêng Haø Tieân II</v>
          </cell>
          <cell r="F27" t="str">
            <v>Coâng Thöông</v>
          </cell>
          <cell r="G27" t="str">
            <v>Kieân Giang</v>
          </cell>
          <cell r="I27">
            <v>200200000</v>
          </cell>
        </row>
        <row r="28">
          <cell r="A28">
            <v>14</v>
          </cell>
          <cell r="B28">
            <v>37755</v>
          </cell>
          <cell r="C28">
            <v>1</v>
          </cell>
          <cell r="D28" t="str">
            <v>Nhaø Maùy Thuoác Laù Saøi Goøn</v>
          </cell>
          <cell r="F28" t="str">
            <v>Sôû Giao Dòch II CTVN</v>
          </cell>
          <cell r="G28" t="str">
            <v>Hoà Chí Minh</v>
          </cell>
          <cell r="I28">
            <v>187500000</v>
          </cell>
        </row>
        <row r="29">
          <cell r="A29">
            <v>15</v>
          </cell>
          <cell r="B29">
            <v>37755</v>
          </cell>
          <cell r="C29">
            <v>3</v>
          </cell>
          <cell r="D29" t="str">
            <v>Cty Coå Phaàn Boät Giaët Lix</v>
          </cell>
          <cell r="F29" t="str">
            <v>Coâng Thöông CN 14</v>
          </cell>
          <cell r="G29" t="str">
            <v>Hoà Chí Minh</v>
          </cell>
          <cell r="I29">
            <v>300000000</v>
          </cell>
        </row>
        <row r="30">
          <cell r="A30">
            <v>14</v>
          </cell>
          <cell r="B30">
            <v>37756</v>
          </cell>
          <cell r="C30">
            <v>27</v>
          </cell>
          <cell r="D30" t="str">
            <v>Cty TNHH Quoác Teá Nagarjuna</v>
          </cell>
          <cell r="F30" t="str">
            <v>INDOVINA</v>
          </cell>
          <cell r="G30" t="str">
            <v>Hoà Chí Minh</v>
          </cell>
          <cell r="I30">
            <v>27650000</v>
          </cell>
        </row>
        <row r="31">
          <cell r="A31">
            <v>15</v>
          </cell>
          <cell r="B31">
            <v>37756</v>
          </cell>
          <cell r="C31">
            <v>9</v>
          </cell>
          <cell r="D31" t="str">
            <v>Castrol Vieät Nam Ltd</v>
          </cell>
          <cell r="F31" t="str">
            <v>Ngoaïi Thöông</v>
          </cell>
          <cell r="G31" t="str">
            <v>Hoà Chí Minh</v>
          </cell>
          <cell r="I31">
            <v>158147302</v>
          </cell>
        </row>
        <row r="32">
          <cell r="A32">
            <v>16</v>
          </cell>
          <cell r="B32">
            <v>37756</v>
          </cell>
          <cell r="C32">
            <v>95</v>
          </cell>
          <cell r="D32" t="str">
            <v>Cty Deät May Thaønh Coâng - CN MieànTaây</v>
          </cell>
          <cell r="F32" t="str">
            <v>Ñaàu Tö &amp; Phaùt Trieån</v>
          </cell>
          <cell r="G32" t="str">
            <v>Caàn Thô</v>
          </cell>
          <cell r="I32">
            <v>2667640</v>
          </cell>
        </row>
        <row r="33">
          <cell r="A33">
            <v>17</v>
          </cell>
          <cell r="B33">
            <v>37757</v>
          </cell>
          <cell r="C33">
            <v>21</v>
          </cell>
          <cell r="D33" t="str">
            <v>Cty Coå Phaàn Vaät Tö  Haäu Giang</v>
          </cell>
          <cell r="F33" t="str">
            <v>Coâng Thöông</v>
          </cell>
          <cell r="G33" t="str">
            <v>Caàn Thô</v>
          </cell>
          <cell r="I33">
            <v>50000000</v>
          </cell>
        </row>
        <row r="34">
          <cell r="A34">
            <v>18</v>
          </cell>
          <cell r="B34">
            <v>37760</v>
          </cell>
          <cell r="C34">
            <v>28</v>
          </cell>
          <cell r="D34" t="str">
            <v>Chi Nhaùnh Cty CP Söõa VN Taïi Caàn Thô</v>
          </cell>
          <cell r="F34" t="str">
            <v>Ñaàu Tö &amp; Phaùt Trieån</v>
          </cell>
          <cell r="G34" t="str">
            <v>Caàn Thô</v>
          </cell>
          <cell r="I34">
            <v>444196009</v>
          </cell>
        </row>
        <row r="35">
          <cell r="A35">
            <v>19</v>
          </cell>
          <cell r="B35">
            <v>37760</v>
          </cell>
          <cell r="C35">
            <v>31</v>
          </cell>
          <cell r="D35" t="str">
            <v>Cty Daàu Aên Golden Hope - Nhaø Beø</v>
          </cell>
          <cell r="F35" t="str">
            <v>Sôû Giao Dòch II CTVN</v>
          </cell>
          <cell r="G35" t="str">
            <v>Hoà Chí Minh</v>
          </cell>
          <cell r="I35">
            <v>160298424</v>
          </cell>
        </row>
        <row r="36">
          <cell r="A36">
            <v>16</v>
          </cell>
          <cell r="B36">
            <v>37760</v>
          </cell>
          <cell r="C36">
            <v>8</v>
          </cell>
          <cell r="D36" t="str">
            <v>Cty Xi Maêng Haø Tieân II</v>
          </cell>
          <cell r="F36" t="str">
            <v>Coâng Thöông</v>
          </cell>
          <cell r="G36" t="str">
            <v>Kieân Giang</v>
          </cell>
          <cell r="I36">
            <v>160160000</v>
          </cell>
        </row>
        <row r="37">
          <cell r="A37">
            <v>20</v>
          </cell>
          <cell r="B37">
            <v>37760</v>
          </cell>
          <cell r="C37">
            <v>27</v>
          </cell>
          <cell r="D37" t="str">
            <v>Cty TNHH Quoác Teá Nagarjuna</v>
          </cell>
          <cell r="F37" t="str">
            <v>INDOVINA</v>
          </cell>
          <cell r="G37" t="str">
            <v>Hoà Chí Minh</v>
          </cell>
          <cell r="I37">
            <v>27650000</v>
          </cell>
        </row>
        <row r="38">
          <cell r="A38">
            <v>21</v>
          </cell>
          <cell r="B38">
            <v>37760</v>
          </cell>
          <cell r="C38">
            <v>73</v>
          </cell>
          <cell r="D38" t="str">
            <v>Cty. TNHH SX.TM.HMP Myõ Haûo</v>
          </cell>
          <cell r="F38" t="str">
            <v>Ngoaïi Thöông</v>
          </cell>
          <cell r="G38" t="str">
            <v>Hoà Chí Minh</v>
          </cell>
          <cell r="I38">
            <v>97475979</v>
          </cell>
        </row>
        <row r="39">
          <cell r="A39">
            <v>17</v>
          </cell>
          <cell r="B39">
            <v>37761</v>
          </cell>
          <cell r="C39">
            <v>4</v>
          </cell>
          <cell r="D39" t="str">
            <v>Cty TMKT &amp; Ñaàu Tö PETEC</v>
          </cell>
          <cell r="F39" t="str">
            <v>Sôû Giao Dòch II  CTVN</v>
          </cell>
          <cell r="G39" t="str">
            <v>Hoà Chí Minh</v>
          </cell>
          <cell r="I39">
            <v>1000000000</v>
          </cell>
        </row>
        <row r="40">
          <cell r="A40">
            <v>18</v>
          </cell>
          <cell r="B40">
            <v>37761</v>
          </cell>
          <cell r="C40">
            <v>14</v>
          </cell>
          <cell r="D40" t="str">
            <v>Coâng Ty Theùp Mieàn Nam</v>
          </cell>
          <cell r="F40" t="str">
            <v>Coâng Thöông CN I</v>
          </cell>
          <cell r="G40" t="str">
            <v>Hoà Chí Minh</v>
          </cell>
          <cell r="I40">
            <v>250000000</v>
          </cell>
        </row>
        <row r="41">
          <cell r="A41">
            <v>22</v>
          </cell>
          <cell r="B41">
            <v>37761</v>
          </cell>
          <cell r="C41">
            <v>19</v>
          </cell>
          <cell r="D41" t="str">
            <v>Cty LD Khí Ñoát Saøi Goøn (Elf)</v>
          </cell>
          <cell r="F41" t="str">
            <v>Eximbank</v>
          </cell>
          <cell r="G41" t="str">
            <v>Hoà Chí Minh</v>
          </cell>
          <cell r="I41">
            <v>23922360</v>
          </cell>
        </row>
        <row r="42">
          <cell r="A42">
            <v>19</v>
          </cell>
          <cell r="B42">
            <v>37762</v>
          </cell>
          <cell r="C42">
            <v>8</v>
          </cell>
          <cell r="D42" t="str">
            <v>Cty Xi Maêng Haø Tieân II</v>
          </cell>
          <cell r="F42" t="str">
            <v>Coâng Thöông</v>
          </cell>
          <cell r="G42" t="str">
            <v>Kieân Giang</v>
          </cell>
          <cell r="I42">
            <v>157190000</v>
          </cell>
        </row>
        <row r="43">
          <cell r="A43">
            <v>20</v>
          </cell>
          <cell r="B43">
            <v>37762</v>
          </cell>
          <cell r="C43">
            <v>1</v>
          </cell>
          <cell r="D43" t="str">
            <v>Nhaø Maùy Thuoác Laù Saøi Goøn</v>
          </cell>
          <cell r="F43" t="str">
            <v>Sôû Giao Dòch II CTVN</v>
          </cell>
          <cell r="G43" t="str">
            <v>Hoà Chí Minh</v>
          </cell>
          <cell r="I43">
            <v>300000000</v>
          </cell>
        </row>
        <row r="44">
          <cell r="A44">
            <v>23</v>
          </cell>
          <cell r="B44">
            <v>37762</v>
          </cell>
          <cell r="C44">
            <v>31</v>
          </cell>
          <cell r="D44" t="str">
            <v>Cty Daàu Aên Golden Hope - Nhaø Beø</v>
          </cell>
          <cell r="F44" t="str">
            <v>Sôû Giao Dòch II CTVN</v>
          </cell>
          <cell r="G44" t="str">
            <v>Hoà Chí Minh</v>
          </cell>
          <cell r="I44">
            <v>76436404</v>
          </cell>
        </row>
        <row r="45">
          <cell r="A45">
            <v>24</v>
          </cell>
          <cell r="B45">
            <v>37763</v>
          </cell>
          <cell r="C45">
            <v>28</v>
          </cell>
          <cell r="D45" t="str">
            <v>Chi Nhaùnh Cty CP Söõa VN Taïi Caàn Thô</v>
          </cell>
          <cell r="F45" t="str">
            <v>Ñaàu Tö &amp; Phaùt Trieån</v>
          </cell>
          <cell r="G45" t="str">
            <v>Caàn Thô</v>
          </cell>
          <cell r="I45">
            <v>213758688</v>
          </cell>
        </row>
        <row r="46">
          <cell r="A46">
            <v>25</v>
          </cell>
          <cell r="B46">
            <v>37764</v>
          </cell>
          <cell r="C46">
            <v>31</v>
          </cell>
          <cell r="D46" t="str">
            <v>Cty Daàu Aên Golden Hope - Nhaø Beø</v>
          </cell>
          <cell r="F46" t="str">
            <v>Sôû Giao Dòch II CTVN</v>
          </cell>
          <cell r="G46" t="str">
            <v>Hoà Chí Minh</v>
          </cell>
          <cell r="I46">
            <v>80386240</v>
          </cell>
        </row>
        <row r="47">
          <cell r="A47">
            <v>26</v>
          </cell>
          <cell r="B47">
            <v>37764</v>
          </cell>
          <cell r="C47">
            <v>27</v>
          </cell>
          <cell r="D47" t="str">
            <v>Cty TNHH Quoác Teá Nagarjuna</v>
          </cell>
          <cell r="F47" t="str">
            <v>INDOVINA</v>
          </cell>
          <cell r="G47" t="str">
            <v>Hoà Chí Minh</v>
          </cell>
          <cell r="I47">
            <v>27650000</v>
          </cell>
        </row>
        <row r="48">
          <cell r="A48">
            <v>21</v>
          </cell>
          <cell r="B48">
            <v>37764</v>
          </cell>
          <cell r="C48">
            <v>5</v>
          </cell>
          <cell r="D48" t="str">
            <v>Cty TNHH TMaïi Thaønh Long</v>
          </cell>
          <cell r="F48" t="str">
            <v>Coâng Thöong CN6</v>
          </cell>
          <cell r="G48" t="str">
            <v>Hoà Chí Minh</v>
          </cell>
          <cell r="I48">
            <v>178321565</v>
          </cell>
        </row>
        <row r="49">
          <cell r="A49">
            <v>22</v>
          </cell>
          <cell r="B49">
            <v>37764</v>
          </cell>
          <cell r="C49">
            <v>36</v>
          </cell>
          <cell r="D49" t="str">
            <v>XN Xaêng Daàu Daàu Khí Vuõng Taøu</v>
          </cell>
          <cell r="F49" t="str">
            <v>Coâng Thöông</v>
          </cell>
          <cell r="G49" t="str">
            <v>Baø Ròa-Vuõng Taøu</v>
          </cell>
          <cell r="I49">
            <v>7700000000</v>
          </cell>
        </row>
        <row r="50">
          <cell r="A50">
            <v>27</v>
          </cell>
          <cell r="B50">
            <v>37764</v>
          </cell>
          <cell r="C50">
            <v>31</v>
          </cell>
          <cell r="D50" t="str">
            <v>Cty Daàu Aên Golden Hope - Nhaø Beø</v>
          </cell>
          <cell r="F50" t="str">
            <v>Sôû Giao Dòch II CTVN</v>
          </cell>
          <cell r="G50" t="str">
            <v>Hoà Chí Minh</v>
          </cell>
          <cell r="I50">
            <v>75292290</v>
          </cell>
        </row>
        <row r="51">
          <cell r="A51">
            <v>28</v>
          </cell>
          <cell r="B51">
            <v>37764</v>
          </cell>
          <cell r="C51">
            <v>83</v>
          </cell>
          <cell r="D51" t="str">
            <v>CTy TNHH TM TH Thuaän Taân</v>
          </cell>
          <cell r="F51" t="str">
            <v>Ngoaïi Thöông</v>
          </cell>
          <cell r="G51" t="str">
            <v>Hoà Chí Minh</v>
          </cell>
          <cell r="I51">
            <v>30206880</v>
          </cell>
        </row>
        <row r="52">
          <cell r="A52">
            <v>29</v>
          </cell>
          <cell r="B52">
            <v>37767</v>
          </cell>
          <cell r="C52">
            <v>28</v>
          </cell>
          <cell r="D52" t="str">
            <v>Chi Nhaùnh Cty CP Söõa VN Taïi Caàn Thô</v>
          </cell>
          <cell r="F52" t="str">
            <v>Ñaàu Tö &amp; Phaùt Trieån</v>
          </cell>
          <cell r="G52" t="str">
            <v>Caàn Thô</v>
          </cell>
          <cell r="I52">
            <v>282740000</v>
          </cell>
        </row>
        <row r="53">
          <cell r="A53">
            <v>23</v>
          </cell>
          <cell r="B53">
            <v>37767</v>
          </cell>
          <cell r="C53">
            <v>8</v>
          </cell>
          <cell r="D53" t="str">
            <v>Cty Xi Maêng Haø Tieân II</v>
          </cell>
          <cell r="F53" t="str">
            <v>Coâng Thöông</v>
          </cell>
          <cell r="G53" t="str">
            <v>Kieân Giang</v>
          </cell>
          <cell r="I53">
            <v>196487500</v>
          </cell>
        </row>
        <row r="54">
          <cell r="A54">
            <v>24</v>
          </cell>
          <cell r="B54">
            <v>37767</v>
          </cell>
          <cell r="C54">
            <v>73</v>
          </cell>
          <cell r="D54" t="str">
            <v>Cty. TNHH SX.TM.HMP Myõ Haûo</v>
          </cell>
          <cell r="F54" t="str">
            <v>Ngoaïi Thöông</v>
          </cell>
          <cell r="G54" t="str">
            <v>Hoà Chí Minh</v>
          </cell>
          <cell r="I54">
            <v>68103836</v>
          </cell>
        </row>
        <row r="55">
          <cell r="A55">
            <v>25</v>
          </cell>
          <cell r="B55">
            <v>37768</v>
          </cell>
          <cell r="C55">
            <v>4</v>
          </cell>
          <cell r="D55" t="str">
            <v>Cty TMKT &amp; Ñaàu Tö PETEC</v>
          </cell>
          <cell r="F55" t="str">
            <v>Sôû Giao Dòch II  CTVN</v>
          </cell>
          <cell r="G55" t="str">
            <v>Hoà Chí Minh</v>
          </cell>
          <cell r="I55">
            <v>4300000000</v>
          </cell>
        </row>
        <row r="56">
          <cell r="A56">
            <v>26</v>
          </cell>
          <cell r="B56">
            <v>37768</v>
          </cell>
          <cell r="C56">
            <v>4</v>
          </cell>
          <cell r="D56" t="str">
            <v>Cty TMKT &amp; Ñaàu Tö PETEC</v>
          </cell>
          <cell r="F56" t="str">
            <v>Sôû Giao Dòch II  CTVN</v>
          </cell>
          <cell r="G56" t="str">
            <v>Hoà Chí Minh</v>
          </cell>
          <cell r="I56">
            <v>6640000000</v>
          </cell>
        </row>
        <row r="57">
          <cell r="A57">
            <v>27</v>
          </cell>
          <cell r="B57">
            <v>37769</v>
          </cell>
          <cell r="C57">
            <v>90</v>
          </cell>
          <cell r="D57" t="str">
            <v>CN CTy. CP Ñöôøng Bieân Hoøa taïi Caàn Thô</v>
          </cell>
          <cell r="F57" t="str">
            <v>Coâng Thöông</v>
          </cell>
          <cell r="G57" t="str">
            <v>Caàn Thô</v>
          </cell>
          <cell r="I57">
            <v>43943642</v>
          </cell>
        </row>
        <row r="58">
          <cell r="A58">
            <v>28</v>
          </cell>
          <cell r="B58">
            <v>37769</v>
          </cell>
          <cell r="C58">
            <v>10</v>
          </cell>
          <cell r="D58" t="str">
            <v>Cty TNHH Daàu Nhôùt vaø Hoùa Chaát VN</v>
          </cell>
          <cell r="F58" t="str">
            <v>Hoàng Kong&amp; Thöôïng Haûi</v>
          </cell>
          <cell r="G58" t="str">
            <v>Hoà Chí Minh</v>
          </cell>
          <cell r="I58">
            <v>414580000</v>
          </cell>
        </row>
        <row r="59">
          <cell r="A59">
            <v>29</v>
          </cell>
          <cell r="B59">
            <v>37770</v>
          </cell>
          <cell r="C59">
            <v>1</v>
          </cell>
          <cell r="D59" t="str">
            <v>Nhaø Maùy Thuoác Laù Saøi Goøn</v>
          </cell>
          <cell r="F59" t="str">
            <v>Sôû Giao Dòch II CTVN</v>
          </cell>
          <cell r="G59" t="str">
            <v>Hoà Chí Minh</v>
          </cell>
          <cell r="I59">
            <v>184825000</v>
          </cell>
        </row>
        <row r="60">
          <cell r="A60">
            <v>30</v>
          </cell>
          <cell r="B60">
            <v>37770</v>
          </cell>
          <cell r="C60">
            <v>12</v>
          </cell>
          <cell r="D60" t="str">
            <v>Cty Miwon Vieät Nam</v>
          </cell>
          <cell r="F60" t="str">
            <v>Coâng Thöông</v>
          </cell>
          <cell r="G60" t="str">
            <v>Phuù Thoï</v>
          </cell>
          <cell r="I60">
            <v>85317300</v>
          </cell>
        </row>
        <row r="61">
          <cell r="A61">
            <v>31</v>
          </cell>
          <cell r="B61">
            <v>37770</v>
          </cell>
          <cell r="C61">
            <v>41</v>
          </cell>
          <cell r="D61" t="str">
            <v>Cty Xi Maêng Nghi Sôn</v>
          </cell>
          <cell r="F61" t="str">
            <v>Coâng Thöông CN 9</v>
          </cell>
          <cell r="G61" t="str">
            <v>Hoà Chí Minh</v>
          </cell>
          <cell r="I61">
            <v>246000000</v>
          </cell>
        </row>
        <row r="62">
          <cell r="A62">
            <v>30</v>
          </cell>
          <cell r="B62">
            <v>37771</v>
          </cell>
          <cell r="C62">
            <v>28</v>
          </cell>
          <cell r="D62" t="str">
            <v>Chi Nhaùnh Cty CP Söõa VN Taïi Caàn Thô</v>
          </cell>
          <cell r="F62" t="str">
            <v>Ñaàu Tö &amp; Phaùt Trieån</v>
          </cell>
          <cell r="G62" t="str">
            <v>Caàn Thô</v>
          </cell>
          <cell r="I62">
            <v>387001969</v>
          </cell>
        </row>
        <row r="63">
          <cell r="A63">
            <v>31</v>
          </cell>
          <cell r="B63">
            <v>37771</v>
          </cell>
          <cell r="C63">
            <v>90</v>
          </cell>
          <cell r="D63" t="str">
            <v>CN CTy. CP Ñöôøng Bieân Hoøa taïi Caàn Thô</v>
          </cell>
          <cell r="F63" t="str">
            <v>Coâng Thöông</v>
          </cell>
          <cell r="G63" t="str">
            <v>Caàn Thô</v>
          </cell>
          <cell r="I63">
            <v>10243500</v>
          </cell>
        </row>
        <row r="64">
          <cell r="A64">
            <v>1</v>
          </cell>
          <cell r="B64">
            <v>37774</v>
          </cell>
          <cell r="C64">
            <v>28</v>
          </cell>
          <cell r="D64" t="str">
            <v>Chi Nhaùnh Cty CP Söõa VN Taïi Caàn Thô</v>
          </cell>
          <cell r="F64" t="str">
            <v>Ñaàu Tö &amp; Phaùt Trieån</v>
          </cell>
          <cell r="G64" t="str">
            <v>Caàn Thô</v>
          </cell>
          <cell r="I64">
            <v>477437721</v>
          </cell>
        </row>
        <row r="65">
          <cell r="A65">
            <v>1</v>
          </cell>
          <cell r="B65">
            <v>37774</v>
          </cell>
          <cell r="C65">
            <v>8</v>
          </cell>
          <cell r="D65" t="str">
            <v>Cty Xi Maêng Haø Tieân II</v>
          </cell>
          <cell r="F65" t="str">
            <v>Coâng Thöông</v>
          </cell>
          <cell r="G65" t="str">
            <v>Kieân Giang</v>
          </cell>
          <cell r="I65">
            <v>160160000</v>
          </cell>
        </row>
        <row r="66">
          <cell r="A66">
            <v>2</v>
          </cell>
          <cell r="B66">
            <v>37774</v>
          </cell>
          <cell r="C66">
            <v>73</v>
          </cell>
          <cell r="D66" t="str">
            <v>Cty. TNHH SX.TM.HMP Myõ Haûo</v>
          </cell>
          <cell r="F66" t="str">
            <v>Ngoaïi Thöông</v>
          </cell>
          <cell r="G66" t="str">
            <v>Hoà Chí Minh</v>
          </cell>
          <cell r="I66">
            <v>27631646</v>
          </cell>
        </row>
        <row r="67">
          <cell r="A67">
            <v>3</v>
          </cell>
          <cell r="B67">
            <v>37774</v>
          </cell>
          <cell r="C67">
            <v>19</v>
          </cell>
          <cell r="D67" t="str">
            <v>Cty LD Khí Ñoát Saøi Goøn (Elf)</v>
          </cell>
          <cell r="F67" t="str">
            <v>Eximbank</v>
          </cell>
          <cell r="G67" t="str">
            <v>Hoà Chí Minh</v>
          </cell>
          <cell r="I67">
            <v>23922360</v>
          </cell>
        </row>
        <row r="68">
          <cell r="A68">
            <v>4</v>
          </cell>
          <cell r="B68">
            <v>37774</v>
          </cell>
          <cell r="C68">
            <v>31</v>
          </cell>
          <cell r="D68" t="str">
            <v>Cty Daàu Aên Golden Hope - Nhaø Beø</v>
          </cell>
          <cell r="F68" t="str">
            <v>Sôû Giao Dòch II CTVN</v>
          </cell>
          <cell r="G68" t="str">
            <v>Hoà Chí Minh</v>
          </cell>
          <cell r="I68">
            <v>103364668</v>
          </cell>
        </row>
        <row r="69">
          <cell r="A69">
            <v>2</v>
          </cell>
          <cell r="B69">
            <v>37775</v>
          </cell>
          <cell r="C69">
            <v>3</v>
          </cell>
          <cell r="D69" t="str">
            <v>Cty Coå Phaàn Boät Giaët Lix</v>
          </cell>
          <cell r="F69" t="str">
            <v>Coâng Thöông CN 14</v>
          </cell>
          <cell r="G69" t="str">
            <v>Hoà Chí Minh</v>
          </cell>
          <cell r="I69">
            <v>320000000</v>
          </cell>
        </row>
        <row r="70">
          <cell r="A70">
            <v>3</v>
          </cell>
          <cell r="B70">
            <v>37775</v>
          </cell>
          <cell r="C70">
            <v>5</v>
          </cell>
          <cell r="D70" t="str">
            <v>Cty TNHH TMaïi Thaønh Long</v>
          </cell>
          <cell r="F70" t="str">
            <v>Coâng Thöong CN6</v>
          </cell>
          <cell r="G70" t="str">
            <v>Hoà Chí Minh</v>
          </cell>
          <cell r="I70">
            <v>253568855</v>
          </cell>
        </row>
        <row r="71">
          <cell r="A71">
            <v>4</v>
          </cell>
          <cell r="B71">
            <v>37775</v>
          </cell>
          <cell r="C71">
            <v>14</v>
          </cell>
          <cell r="D71" t="str">
            <v>Coâng Ty Theùp Mieàn Nam</v>
          </cell>
          <cell r="F71" t="str">
            <v>Coâng Thöông CN I</v>
          </cell>
          <cell r="G71" t="str">
            <v>Hoà Chí Minh</v>
          </cell>
          <cell r="I71">
            <v>220921628</v>
          </cell>
        </row>
        <row r="72">
          <cell r="A72">
            <v>5</v>
          </cell>
          <cell r="B72">
            <v>37775</v>
          </cell>
          <cell r="C72">
            <v>25</v>
          </cell>
          <cell r="D72" t="str">
            <v xml:space="preserve"> Thu Baûo Hieåm Xaõ Hoäi Tænh Baïc Lieâu</v>
          </cell>
          <cell r="F72" t="str">
            <v>NN &amp; P/T N/Thoân</v>
          </cell>
          <cell r="G72" t="str">
            <v>Baïc Lieâu</v>
          </cell>
          <cell r="I72">
            <v>23806564</v>
          </cell>
        </row>
        <row r="73">
          <cell r="A73">
            <v>6</v>
          </cell>
          <cell r="B73">
            <v>37775</v>
          </cell>
          <cell r="C73">
            <v>79</v>
          </cell>
          <cell r="D73" t="str">
            <v>Doanh Nghiệp Tư Nhaân Minh Nghi</v>
          </cell>
          <cell r="F73" t="str">
            <v>T.M.C.P SG Coâng Thöông CN Bình Chaùnh</v>
          </cell>
          <cell r="G73" t="str">
            <v>Hoà Chí Minh</v>
          </cell>
          <cell r="I73">
            <v>12045000</v>
          </cell>
        </row>
        <row r="74">
          <cell r="A74">
            <v>7</v>
          </cell>
          <cell r="B74">
            <v>37775</v>
          </cell>
          <cell r="C74">
            <v>66</v>
          </cell>
          <cell r="D74" t="str">
            <v>Cty UNI PRESIDENT</v>
          </cell>
          <cell r="F74" t="str">
            <v>ANZ</v>
          </cell>
          <cell r="G74" t="str">
            <v>Hoà Chí Minh</v>
          </cell>
          <cell r="I74">
            <v>45995586</v>
          </cell>
        </row>
        <row r="75">
          <cell r="A75">
            <v>8</v>
          </cell>
          <cell r="B75">
            <v>37775</v>
          </cell>
          <cell r="C75">
            <v>93</v>
          </cell>
          <cell r="D75" t="str">
            <v>Cty Coå Phaàn Giaáy Vieãn Ñoâng</v>
          </cell>
          <cell r="F75" t="str">
            <v>Coâng Thöông CN 12</v>
          </cell>
          <cell r="G75" t="str">
            <v>Hoà Chí Minh</v>
          </cell>
          <cell r="I75">
            <v>20372022</v>
          </cell>
        </row>
        <row r="76">
          <cell r="A76">
            <v>9</v>
          </cell>
          <cell r="B76">
            <v>37776</v>
          </cell>
          <cell r="C76">
            <v>96</v>
          </cell>
          <cell r="D76" t="str">
            <v>CTy Xi Maêng Kieân Giang</v>
          </cell>
          <cell r="F76" t="str">
            <v>Noâng Nghieäp Kieân Löông</v>
          </cell>
          <cell r="G76" t="str">
            <v>Kieân Giang</v>
          </cell>
          <cell r="I76">
            <v>34912500</v>
          </cell>
        </row>
        <row r="77">
          <cell r="A77">
            <v>10</v>
          </cell>
          <cell r="B77">
            <v>37776</v>
          </cell>
          <cell r="C77">
            <v>28</v>
          </cell>
          <cell r="D77" t="str">
            <v>Chi Nhaùnh Cty CP Söõa VN Taïi Caàn Thô</v>
          </cell>
          <cell r="F77" t="str">
            <v>Ñaàu Tö &amp; Phaùt Trieån</v>
          </cell>
          <cell r="G77" t="str">
            <v>Caàn Thô</v>
          </cell>
          <cell r="I77">
            <v>412585425</v>
          </cell>
        </row>
        <row r="78">
          <cell r="A78">
            <v>11</v>
          </cell>
          <cell r="B78">
            <v>37776</v>
          </cell>
          <cell r="C78">
            <v>94</v>
          </cell>
          <cell r="D78" t="str">
            <v>CTy TNHH SX Taân AÙ Chaâu</v>
          </cell>
          <cell r="F78" t="str">
            <v>Coâng Thöông CN 9</v>
          </cell>
          <cell r="G78" t="str">
            <v>Hoà Chí Minh</v>
          </cell>
          <cell r="I78">
            <v>5909000</v>
          </cell>
        </row>
        <row r="79">
          <cell r="A79">
            <v>12</v>
          </cell>
          <cell r="B79">
            <v>37777</v>
          </cell>
          <cell r="C79">
            <v>31</v>
          </cell>
          <cell r="D79" t="str">
            <v>Cty Daàu Aên Golden Hope - Nhaø Beø</v>
          </cell>
          <cell r="F79" t="str">
            <v>Sôû Giao Dòch II CTVN</v>
          </cell>
          <cell r="G79" t="str">
            <v>Hoà Chí Minh</v>
          </cell>
          <cell r="I79">
            <v>76906808</v>
          </cell>
        </row>
        <row r="80">
          <cell r="A80">
            <v>13</v>
          </cell>
          <cell r="B80">
            <v>37777</v>
          </cell>
          <cell r="C80">
            <v>27</v>
          </cell>
          <cell r="D80" t="str">
            <v>Cty TNHH Quoác Teá Nagarjuna</v>
          </cell>
          <cell r="F80" t="str">
            <v>INDOVINA</v>
          </cell>
          <cell r="G80" t="str">
            <v>Hoà Chí Minh</v>
          </cell>
          <cell r="I80">
            <v>55300000</v>
          </cell>
        </row>
        <row r="81">
          <cell r="A81">
            <v>5</v>
          </cell>
          <cell r="B81">
            <v>37778</v>
          </cell>
          <cell r="C81">
            <v>36</v>
          </cell>
          <cell r="D81" t="str">
            <v>XN Xaêng Daàu Daàu Khí Vuõng Taøu</v>
          </cell>
          <cell r="F81" t="str">
            <v>Coâng Thöông</v>
          </cell>
          <cell r="G81" t="str">
            <v>Baø Ròa-Vuõng Taøu</v>
          </cell>
          <cell r="I81">
            <v>1710000000</v>
          </cell>
        </row>
        <row r="82">
          <cell r="A82">
            <v>6</v>
          </cell>
          <cell r="B82">
            <v>37778</v>
          </cell>
          <cell r="C82">
            <v>8</v>
          </cell>
          <cell r="D82" t="str">
            <v>Cty Xi Maêng Haø Tieân II</v>
          </cell>
          <cell r="F82" t="str">
            <v>Coâng Thöông</v>
          </cell>
          <cell r="G82" t="str">
            <v>Kieân Giang</v>
          </cell>
          <cell r="I82">
            <v>200200000</v>
          </cell>
        </row>
        <row r="83">
          <cell r="A83">
            <v>14</v>
          </cell>
          <cell r="B83">
            <v>37781</v>
          </cell>
          <cell r="C83">
            <v>31</v>
          </cell>
          <cell r="D83" t="str">
            <v>Cty Daàu Aên Golden Hope - Nhaø Beø</v>
          </cell>
          <cell r="F83" t="str">
            <v>Sôû Giao Dòch II CTVN</v>
          </cell>
          <cell r="G83" t="str">
            <v>Hoà Chí Minh</v>
          </cell>
          <cell r="I83">
            <v>118206000</v>
          </cell>
        </row>
        <row r="84">
          <cell r="A84">
            <v>15</v>
          </cell>
          <cell r="B84">
            <v>37782</v>
          </cell>
          <cell r="C84">
            <v>77</v>
          </cell>
          <cell r="D84" t="str">
            <v>Cty Ñieän &amp; Ñieän Töû SAMSUNG VINA</v>
          </cell>
          <cell r="F84" t="str">
            <v>Coâng Thöông CN 4</v>
          </cell>
          <cell r="G84" t="str">
            <v>Hoà Chí Minh</v>
          </cell>
          <cell r="I84">
            <v>34371189</v>
          </cell>
        </row>
        <row r="85">
          <cell r="A85">
            <v>16</v>
          </cell>
          <cell r="B85">
            <v>37782</v>
          </cell>
          <cell r="C85">
            <v>44</v>
          </cell>
          <cell r="D85" t="str">
            <v>CTy Ñieän Baùo Ñieän Thoaïi Baïc Lieâu</v>
          </cell>
          <cell r="F85" t="str">
            <v xml:space="preserve">Coâng Thöông </v>
          </cell>
          <cell r="G85" t="str">
            <v>Baïc Lieâu</v>
          </cell>
          <cell r="I85">
            <v>10124274</v>
          </cell>
        </row>
        <row r="86">
          <cell r="A86">
            <v>7</v>
          </cell>
          <cell r="B86">
            <v>37782</v>
          </cell>
          <cell r="C86">
            <v>5</v>
          </cell>
          <cell r="D86" t="str">
            <v>Cty TNHH TMaïi Thaønh Long</v>
          </cell>
          <cell r="F86" t="str">
            <v>Coâng Thöong CN6</v>
          </cell>
          <cell r="G86" t="str">
            <v>Hoà Chí Minh</v>
          </cell>
          <cell r="I86">
            <v>267589825</v>
          </cell>
        </row>
        <row r="87">
          <cell r="A87">
            <v>8</v>
          </cell>
          <cell r="B87">
            <v>37782</v>
          </cell>
          <cell r="C87">
            <v>1</v>
          </cell>
          <cell r="D87" t="str">
            <v>Nhaø Maùy Thuoác Laù Saøi Goøn</v>
          </cell>
          <cell r="F87" t="str">
            <v>Sôû Giao Dòch II CTVN</v>
          </cell>
          <cell r="G87" t="str">
            <v>Hoà Chí Minh</v>
          </cell>
          <cell r="I87">
            <v>185000000</v>
          </cell>
        </row>
        <row r="88">
          <cell r="A88">
            <v>9</v>
          </cell>
          <cell r="B88">
            <v>37782</v>
          </cell>
          <cell r="C88">
            <v>10</v>
          </cell>
          <cell r="D88" t="str">
            <v>Cty TNHH Daàu Nhôùt vaø Hoùa Chaát VN</v>
          </cell>
          <cell r="F88" t="str">
            <v>Hoàng Kong&amp; Thöôïng Haûi</v>
          </cell>
          <cell r="G88" t="str">
            <v>Hoà Chí Minh</v>
          </cell>
          <cell r="I88">
            <v>275280000</v>
          </cell>
        </row>
        <row r="89">
          <cell r="A89">
            <v>17</v>
          </cell>
          <cell r="B89">
            <v>37783</v>
          </cell>
          <cell r="C89">
            <v>28</v>
          </cell>
          <cell r="D89" t="str">
            <v>Chi Nhaùnh Cty CP Söõa VN Taïi Caàn Thô</v>
          </cell>
          <cell r="F89" t="str">
            <v>Ñaàu Tö &amp; Phaùt Trieån</v>
          </cell>
          <cell r="G89" t="str">
            <v>Caàn Thô</v>
          </cell>
          <cell r="I89">
            <v>383158406</v>
          </cell>
        </row>
        <row r="90">
          <cell r="A90">
            <v>18</v>
          </cell>
          <cell r="B90">
            <v>37783</v>
          </cell>
          <cell r="C90">
            <v>62</v>
          </cell>
          <cell r="D90" t="str">
            <v>CTy Coå Phaàn Cô Khí Tænh Soùc Traêng</v>
          </cell>
          <cell r="F90" t="str">
            <v>Ñaàu Tö vaø Phaùt Trieån</v>
          </cell>
          <cell r="G90" t="str">
            <v>Soùc Traêng</v>
          </cell>
          <cell r="I90">
            <v>40000000</v>
          </cell>
        </row>
        <row r="91">
          <cell r="A91">
            <v>10</v>
          </cell>
          <cell r="B91">
            <v>37784</v>
          </cell>
          <cell r="C91">
            <v>8</v>
          </cell>
          <cell r="D91" t="str">
            <v>Cty Xi Maêng Haø Tieân II</v>
          </cell>
          <cell r="F91" t="str">
            <v>Coâng Thöông</v>
          </cell>
          <cell r="G91" t="str">
            <v>Kieân Giang</v>
          </cell>
          <cell r="I91">
            <v>160160000</v>
          </cell>
        </row>
        <row r="92">
          <cell r="A92">
            <v>19</v>
          </cell>
          <cell r="B92">
            <v>37784</v>
          </cell>
          <cell r="C92">
            <v>95</v>
          </cell>
          <cell r="D92" t="str">
            <v>Cty Deät May Thaønh Coâng - CN MieànTaây</v>
          </cell>
          <cell r="F92" t="str">
            <v>Ñaàu Tö &amp; Phaùt Trieån</v>
          </cell>
          <cell r="G92" t="str">
            <v>Caàn Thô</v>
          </cell>
          <cell r="I92">
            <v>1503393</v>
          </cell>
        </row>
        <row r="93">
          <cell r="A93">
            <v>20</v>
          </cell>
          <cell r="B93">
            <v>37784</v>
          </cell>
          <cell r="C93">
            <v>83</v>
          </cell>
          <cell r="D93" t="str">
            <v>CTy TNHH TM TH Thuaän Taân</v>
          </cell>
          <cell r="F93" t="str">
            <v>Ngoaïi Thöông</v>
          </cell>
          <cell r="G93" t="str">
            <v>Hoà Chí Minh</v>
          </cell>
          <cell r="I93">
            <v>46154900</v>
          </cell>
        </row>
        <row r="94">
          <cell r="A94">
            <v>21</v>
          </cell>
          <cell r="B94">
            <v>37784</v>
          </cell>
          <cell r="C94">
            <v>76</v>
          </cell>
          <cell r="D94" t="str">
            <v>Cty Ñieän &amp; Ñieän Töû TCL Vieät Nam</v>
          </cell>
          <cell r="F94" t="str">
            <v>Ngoaïi Thöông</v>
          </cell>
          <cell r="G94" t="str">
            <v>Ñoàng Nai</v>
          </cell>
          <cell r="I94">
            <v>27994000</v>
          </cell>
        </row>
        <row r="95">
          <cell r="A95">
            <v>11</v>
          </cell>
          <cell r="B95">
            <v>37785</v>
          </cell>
          <cell r="C95">
            <v>56</v>
          </cell>
          <cell r="D95" t="str">
            <v>Coâng Ty Thöông Maïi Caàn Thô</v>
          </cell>
          <cell r="F95" t="str">
            <v>Coâng Thöông</v>
          </cell>
          <cell r="G95" t="str">
            <v>Caàn Thô</v>
          </cell>
          <cell r="I95">
            <v>1793600000</v>
          </cell>
        </row>
        <row r="96">
          <cell r="A96">
            <v>22</v>
          </cell>
          <cell r="B96">
            <v>37785</v>
          </cell>
          <cell r="C96">
            <v>73</v>
          </cell>
          <cell r="D96" t="str">
            <v>Cty. TNHH SX.TM.HMP Myõ Haûo</v>
          </cell>
          <cell r="F96" t="str">
            <v>Ngoaïi Thöông</v>
          </cell>
          <cell r="G96" t="str">
            <v>Hoà Chí Minh</v>
          </cell>
          <cell r="I96">
            <v>101515336</v>
          </cell>
        </row>
        <row r="97">
          <cell r="A97">
            <v>23</v>
          </cell>
          <cell r="B97">
            <v>37785</v>
          </cell>
          <cell r="C97">
            <v>27</v>
          </cell>
          <cell r="D97" t="str">
            <v>Cty TNHH Quoác Teá Nagarjuna</v>
          </cell>
          <cell r="F97" t="str">
            <v>INDOVINA</v>
          </cell>
          <cell r="G97" t="str">
            <v>Hoà Chí Minh</v>
          </cell>
          <cell r="I97">
            <v>27650000</v>
          </cell>
        </row>
        <row r="98">
          <cell r="A98">
            <v>11</v>
          </cell>
          <cell r="B98">
            <v>37785</v>
          </cell>
          <cell r="C98">
            <v>56</v>
          </cell>
          <cell r="D98" t="str">
            <v>Coâng Ty Thöông Maïi Caàn Thô</v>
          </cell>
          <cell r="F98" t="str">
            <v>Coâng Thöông</v>
          </cell>
          <cell r="G98" t="str">
            <v>Caàn Thô</v>
          </cell>
          <cell r="I98">
            <v>1793600000</v>
          </cell>
        </row>
        <row r="99">
          <cell r="A99">
            <v>24</v>
          </cell>
          <cell r="B99">
            <v>37785</v>
          </cell>
          <cell r="C99">
            <v>31</v>
          </cell>
          <cell r="D99" t="str">
            <v>Cty Daàu Aên Golden Hope - Nhaø Beø</v>
          </cell>
          <cell r="F99" t="str">
            <v>Sôû Giao Dòch II CTVN</v>
          </cell>
          <cell r="G99" t="str">
            <v>Hoà Chí Minh</v>
          </cell>
          <cell r="I99">
            <v>74527992</v>
          </cell>
        </row>
        <row r="100">
          <cell r="A100">
            <v>12</v>
          </cell>
          <cell r="B100">
            <v>37785</v>
          </cell>
          <cell r="C100">
            <v>69</v>
          </cell>
          <cell r="D100" t="str">
            <v>Cty TNHH Vaän Taûi-TM-DV T.H.P</v>
          </cell>
          <cell r="F100" t="str">
            <v>Coâng Thöông CN 5</v>
          </cell>
          <cell r="G100" t="str">
            <v>Hoà Chí Minh</v>
          </cell>
          <cell r="I100">
            <v>269280000</v>
          </cell>
        </row>
        <row r="101">
          <cell r="A101">
            <v>13</v>
          </cell>
          <cell r="B101">
            <v>37788</v>
          </cell>
          <cell r="C101">
            <v>8</v>
          </cell>
          <cell r="D101" t="str">
            <v>Cty Xi Maêng Haø Tieân II</v>
          </cell>
          <cell r="F101" t="str">
            <v>Coâng Thöông</v>
          </cell>
          <cell r="G101" t="str">
            <v>Kieân Giang</v>
          </cell>
          <cell r="I101">
            <v>160160000</v>
          </cell>
        </row>
        <row r="102">
          <cell r="A102">
            <v>14</v>
          </cell>
          <cell r="B102">
            <v>37788</v>
          </cell>
          <cell r="C102">
            <v>5</v>
          </cell>
          <cell r="D102" t="str">
            <v>Cty TNHH TMaïi Thaønh Long</v>
          </cell>
          <cell r="F102" t="str">
            <v>Coâng Thöong CN6</v>
          </cell>
          <cell r="G102" t="str">
            <v>Hoà Chí Minh</v>
          </cell>
          <cell r="I102">
            <v>412067254</v>
          </cell>
        </row>
        <row r="103">
          <cell r="A103">
            <v>15</v>
          </cell>
          <cell r="B103">
            <v>37788</v>
          </cell>
          <cell r="C103">
            <v>41</v>
          </cell>
          <cell r="D103" t="str">
            <v>Cty Xi Maêng Nghi Sôn</v>
          </cell>
          <cell r="F103" t="str">
            <v>Coâng Thöông CN 9</v>
          </cell>
          <cell r="G103" t="str">
            <v>Hoà Chí Minh</v>
          </cell>
          <cell r="I103">
            <v>328000000</v>
          </cell>
        </row>
        <row r="104">
          <cell r="A104">
            <v>25</v>
          </cell>
          <cell r="B104">
            <v>37788</v>
          </cell>
          <cell r="C104">
            <v>31</v>
          </cell>
          <cell r="D104" t="str">
            <v>Cty Daàu Aên Golden Hope - Nhaø Beø</v>
          </cell>
          <cell r="F104" t="str">
            <v>Sôû Giao Dòch II CTVN</v>
          </cell>
          <cell r="G104" t="str">
            <v>Hoà Chí Minh</v>
          </cell>
          <cell r="I104">
            <v>69654749</v>
          </cell>
        </row>
        <row r="105">
          <cell r="A105">
            <v>26</v>
          </cell>
          <cell r="B105">
            <v>37788</v>
          </cell>
          <cell r="C105">
            <v>73</v>
          </cell>
          <cell r="D105" t="str">
            <v>Cty. TNHH SX.TM.HMP Myõ Haûo</v>
          </cell>
          <cell r="F105" t="str">
            <v>Ngoaïi Thöông</v>
          </cell>
          <cell r="G105" t="str">
            <v>Hoà Chí Minh</v>
          </cell>
          <cell r="I105">
            <v>27352179</v>
          </cell>
        </row>
        <row r="106">
          <cell r="A106">
            <v>27</v>
          </cell>
          <cell r="B106">
            <v>37788</v>
          </cell>
          <cell r="C106">
            <v>66</v>
          </cell>
          <cell r="D106" t="str">
            <v>Cty UNI PRESIDENT</v>
          </cell>
          <cell r="F106" t="str">
            <v>ANZ</v>
          </cell>
          <cell r="G106" t="str">
            <v>Hoà Chí Minh</v>
          </cell>
          <cell r="I106">
            <v>53795484</v>
          </cell>
        </row>
        <row r="107">
          <cell r="A107">
            <v>28</v>
          </cell>
          <cell r="B107">
            <v>37789</v>
          </cell>
          <cell r="C107">
            <v>77</v>
          </cell>
          <cell r="D107" t="str">
            <v>Cty Ñieän &amp; Ñieän Töû SAMSUNG VINA</v>
          </cell>
          <cell r="F107" t="str">
            <v>Coâng Thöông CN 4</v>
          </cell>
          <cell r="G107" t="str">
            <v>Hoà Chí Minh</v>
          </cell>
          <cell r="I107">
            <v>32797991</v>
          </cell>
        </row>
        <row r="108">
          <cell r="A108">
            <v>29</v>
          </cell>
          <cell r="B108">
            <v>37790</v>
          </cell>
          <cell r="C108">
            <v>73</v>
          </cell>
          <cell r="D108" t="str">
            <v>Cty. TNHH SX.TM.HMP Myõ Haûo</v>
          </cell>
          <cell r="F108" t="str">
            <v>Ngoaïi Thöông</v>
          </cell>
          <cell r="G108" t="str">
            <v>Hoà Chí Minh</v>
          </cell>
          <cell r="I108">
            <v>54477574</v>
          </cell>
        </row>
        <row r="109">
          <cell r="A109">
            <v>30</v>
          </cell>
          <cell r="B109">
            <v>37790</v>
          </cell>
          <cell r="C109">
            <v>83</v>
          </cell>
          <cell r="D109" t="str">
            <v>CTy TNHH TM TH Thuaän Taân</v>
          </cell>
          <cell r="F109" t="str">
            <v>Ngoaïi Thöông</v>
          </cell>
          <cell r="G109" t="str">
            <v>Hoà Chí Minh</v>
          </cell>
          <cell r="I109">
            <v>14927000</v>
          </cell>
        </row>
        <row r="110">
          <cell r="A110">
            <v>16</v>
          </cell>
          <cell r="B110">
            <v>37790</v>
          </cell>
          <cell r="C110">
            <v>8</v>
          </cell>
          <cell r="D110" t="str">
            <v>Cty Xi Maêng Haø Tieân II</v>
          </cell>
          <cell r="F110" t="str">
            <v>Coâng Thöông</v>
          </cell>
          <cell r="G110" t="str">
            <v>Kieân Giang</v>
          </cell>
          <cell r="I110">
            <v>80080000</v>
          </cell>
        </row>
        <row r="111">
          <cell r="A111">
            <v>17</v>
          </cell>
          <cell r="B111">
            <v>37790</v>
          </cell>
          <cell r="C111">
            <v>36</v>
          </cell>
          <cell r="D111" t="str">
            <v>XN Xaêng Daàu Daàu Khí Vuõng Taøu</v>
          </cell>
          <cell r="F111" t="str">
            <v>Coâng Thöông</v>
          </cell>
          <cell r="G111" t="str">
            <v>Baø Ròa-Vuõng Taøu</v>
          </cell>
          <cell r="I111">
            <v>170000000</v>
          </cell>
        </row>
        <row r="112">
          <cell r="A112">
            <v>18</v>
          </cell>
          <cell r="B112">
            <v>37790</v>
          </cell>
          <cell r="C112">
            <v>90</v>
          </cell>
          <cell r="D112" t="str">
            <v>CN CTy. CP Ñöôøng Bieân Hoøa taïi Caàn Thô</v>
          </cell>
          <cell r="F112" t="str">
            <v>Coâng Thöông</v>
          </cell>
          <cell r="G112" t="str">
            <v>Caàn Thô</v>
          </cell>
          <cell r="I112">
            <v>10216000</v>
          </cell>
        </row>
        <row r="113">
          <cell r="A113">
            <v>19</v>
          </cell>
          <cell r="B113">
            <v>37790</v>
          </cell>
          <cell r="C113">
            <v>36</v>
          </cell>
          <cell r="D113" t="str">
            <v>XN Xaêng Daàu Daàu Khí Vuõng Taøu</v>
          </cell>
          <cell r="F113" t="str">
            <v>Coâng Thöông</v>
          </cell>
          <cell r="G113" t="str">
            <v>Baø Ròa-Vuõng Taøu</v>
          </cell>
          <cell r="I113">
            <v>1390000000</v>
          </cell>
        </row>
        <row r="114">
          <cell r="A114">
            <v>20</v>
          </cell>
          <cell r="B114">
            <v>37791</v>
          </cell>
          <cell r="C114">
            <v>3</v>
          </cell>
          <cell r="D114" t="str">
            <v>Cty Coå Phaàn Boät Giaët Lix</v>
          </cell>
          <cell r="F114" t="str">
            <v>Coâng Thöông CN 14</v>
          </cell>
          <cell r="G114" t="str">
            <v>Hoà Chí Minh</v>
          </cell>
          <cell r="I114">
            <v>300000000</v>
          </cell>
        </row>
        <row r="115">
          <cell r="A115">
            <v>31</v>
          </cell>
          <cell r="B115">
            <v>37791</v>
          </cell>
          <cell r="C115">
            <v>28</v>
          </cell>
          <cell r="D115" t="str">
            <v>Chi Nhaùnh Cty CP Söõa VN Taïi Caàn Thô</v>
          </cell>
          <cell r="F115" t="str">
            <v>Ñaàu Tö &amp; Phaùt Trieån</v>
          </cell>
          <cell r="G115" t="str">
            <v>Caàn Thô</v>
          </cell>
          <cell r="I115">
            <v>224711795</v>
          </cell>
        </row>
        <row r="116">
          <cell r="A116">
            <v>32</v>
          </cell>
          <cell r="B116">
            <v>37791</v>
          </cell>
          <cell r="C116">
            <v>4</v>
          </cell>
          <cell r="D116" t="str">
            <v>Cty TMKT &amp; Ñaàu Tö PETEC</v>
          </cell>
          <cell r="F116" t="str">
            <v>Sôû Giao Dòch II  CTVN</v>
          </cell>
          <cell r="G116" t="str">
            <v>Hoà Chí Minh</v>
          </cell>
          <cell r="I116">
            <v>50400000</v>
          </cell>
        </row>
        <row r="117">
          <cell r="A117">
            <v>33</v>
          </cell>
          <cell r="B117">
            <v>37791</v>
          </cell>
          <cell r="C117">
            <v>68</v>
          </cell>
          <cell r="D117" t="str">
            <v>Nhaø Maùy Daàu Töôøng An</v>
          </cell>
          <cell r="F117" t="str">
            <v>Sôû Giao Dòch II CTVN</v>
          </cell>
          <cell r="G117" t="str">
            <v>Hoà Chí Minh</v>
          </cell>
          <cell r="I117">
            <v>22716430</v>
          </cell>
        </row>
        <row r="118">
          <cell r="A118">
            <v>34</v>
          </cell>
          <cell r="B118">
            <v>37792</v>
          </cell>
          <cell r="C118">
            <v>73</v>
          </cell>
          <cell r="D118" t="str">
            <v>Cty. TNHH SX.TM.HMP Myõ Haûo</v>
          </cell>
          <cell r="F118" t="str">
            <v>Ngoaïi Thöông</v>
          </cell>
          <cell r="G118" t="str">
            <v>Hoà Chí Minh</v>
          </cell>
          <cell r="I118">
            <v>60145462</v>
          </cell>
        </row>
        <row r="119">
          <cell r="A119">
            <v>35</v>
          </cell>
          <cell r="B119">
            <v>37792</v>
          </cell>
          <cell r="C119">
            <v>31</v>
          </cell>
          <cell r="D119" t="str">
            <v>Cty Daàu Aên Golden Hope - Nhaø Beø</v>
          </cell>
          <cell r="F119" t="str">
            <v>Sôû Giao Dòch II CTVN</v>
          </cell>
          <cell r="G119" t="str">
            <v>Hoà Chí Minh</v>
          </cell>
          <cell r="I119">
            <v>80666564</v>
          </cell>
        </row>
        <row r="120">
          <cell r="A120">
            <v>21</v>
          </cell>
          <cell r="B120">
            <v>37792</v>
          </cell>
          <cell r="C120">
            <v>8</v>
          </cell>
          <cell r="D120" t="str">
            <v>Cty Xi Maêng Haø Tieân II</v>
          </cell>
          <cell r="F120" t="str">
            <v>Coâng Thöông</v>
          </cell>
          <cell r="G120" t="str">
            <v>Kieân Giang</v>
          </cell>
          <cell r="I120">
            <v>160160000</v>
          </cell>
        </row>
        <row r="121">
          <cell r="A121">
            <v>36</v>
          </cell>
          <cell r="B121">
            <v>37792</v>
          </cell>
          <cell r="C121">
            <v>25</v>
          </cell>
          <cell r="D121" t="str">
            <v xml:space="preserve"> Thu Baûo Hieåm Xaõ Hoäi Tænh Baïc Lieâu</v>
          </cell>
          <cell r="F121" t="str">
            <v>NN &amp; P/T N/Thoân</v>
          </cell>
          <cell r="G121" t="str">
            <v>Baïc Lieâu</v>
          </cell>
          <cell r="I121">
            <v>15074407</v>
          </cell>
        </row>
        <row r="122">
          <cell r="A122">
            <v>37</v>
          </cell>
          <cell r="B122">
            <v>37792</v>
          </cell>
          <cell r="C122">
            <v>83</v>
          </cell>
          <cell r="D122" t="str">
            <v>CTy TNHH TM TH Thuaän Taân</v>
          </cell>
          <cell r="F122" t="str">
            <v>Ngoaïi Thöông</v>
          </cell>
          <cell r="G122" t="str">
            <v>Hoà Chí Minh</v>
          </cell>
          <cell r="I122">
            <v>12397000</v>
          </cell>
        </row>
        <row r="123">
          <cell r="A123">
            <v>38</v>
          </cell>
          <cell r="B123">
            <v>37792</v>
          </cell>
          <cell r="C123">
            <v>31</v>
          </cell>
          <cell r="D123" t="str">
            <v>Cty Daàu Aên Golden Hope - Nhaø Beø</v>
          </cell>
          <cell r="F123" t="str">
            <v>Sôû Giao Dòch II CTVN</v>
          </cell>
          <cell r="G123" t="str">
            <v>Hoà Chí Minh</v>
          </cell>
          <cell r="I123">
            <v>76920615</v>
          </cell>
        </row>
        <row r="124">
          <cell r="A124">
            <v>22</v>
          </cell>
          <cell r="B124">
            <v>37795</v>
          </cell>
          <cell r="C124">
            <v>36</v>
          </cell>
          <cell r="D124" t="str">
            <v>XN Xaêng Daàu Daàu Khí Vuõng Taøu</v>
          </cell>
          <cell r="F124" t="str">
            <v>Coâng Thöông</v>
          </cell>
          <cell r="G124" t="str">
            <v>Baø Ròa-Vuõng Taøu</v>
          </cell>
          <cell r="I124">
            <v>2300000000</v>
          </cell>
        </row>
        <row r="125">
          <cell r="A125">
            <v>23</v>
          </cell>
          <cell r="B125">
            <v>37795</v>
          </cell>
          <cell r="C125">
            <v>16</v>
          </cell>
          <cell r="D125" t="str">
            <v>Cty Daàu Khí Petechim</v>
          </cell>
          <cell r="F125" t="str">
            <v>Ngoaïi Thöông</v>
          </cell>
          <cell r="G125" t="str">
            <v>Hoà Chí Minh</v>
          </cell>
          <cell r="I125">
            <v>1500000000</v>
          </cell>
        </row>
        <row r="126">
          <cell r="A126">
            <v>40</v>
          </cell>
          <cell r="B126">
            <v>37795</v>
          </cell>
          <cell r="C126">
            <v>73</v>
          </cell>
          <cell r="D126" t="str">
            <v>Cty. TNHH SX.TM.HMP Myõ Haûo</v>
          </cell>
          <cell r="F126" t="str">
            <v>Ngoaïi Thöông</v>
          </cell>
          <cell r="G126" t="str">
            <v>Hoà Chí Minh</v>
          </cell>
          <cell r="I126">
            <v>35430157</v>
          </cell>
        </row>
        <row r="127">
          <cell r="A127">
            <v>39</v>
          </cell>
          <cell r="B127">
            <v>37795</v>
          </cell>
          <cell r="C127">
            <v>19</v>
          </cell>
          <cell r="D127" t="str">
            <v>Cty LD Khí Ñoát Saøi Goøn (Elf)</v>
          </cell>
          <cell r="F127" t="str">
            <v>Eximbank</v>
          </cell>
          <cell r="G127" t="str">
            <v>Hoà Chí Minh</v>
          </cell>
          <cell r="I127">
            <v>27703650</v>
          </cell>
        </row>
        <row r="128">
          <cell r="A128">
            <v>24</v>
          </cell>
          <cell r="B128">
            <v>37795</v>
          </cell>
          <cell r="C128">
            <v>90</v>
          </cell>
          <cell r="D128" t="str">
            <v>CN CTy. CP Ñöôøng Bieân Hoøa taïi Caàn Thô</v>
          </cell>
          <cell r="F128" t="str">
            <v>Coâng Thöông</v>
          </cell>
          <cell r="G128" t="str">
            <v>Caàn Thô</v>
          </cell>
          <cell r="I128">
            <v>10216000</v>
          </cell>
        </row>
        <row r="129">
          <cell r="A129">
            <v>25</v>
          </cell>
          <cell r="B129">
            <v>37795</v>
          </cell>
          <cell r="C129">
            <v>4</v>
          </cell>
          <cell r="D129" t="str">
            <v>Cty TMKT &amp; Ñaàu Tö PETEC</v>
          </cell>
          <cell r="F129" t="str">
            <v>Sôû Giao Dòch II  CTVN</v>
          </cell>
          <cell r="G129" t="str">
            <v>Hoà Chí Minh</v>
          </cell>
          <cell r="I129">
            <v>2500000000</v>
          </cell>
        </row>
        <row r="130">
          <cell r="A130">
            <v>41</v>
          </cell>
          <cell r="B130">
            <v>37796</v>
          </cell>
          <cell r="C130">
            <v>73</v>
          </cell>
          <cell r="D130" t="str">
            <v>Cty. TNHH SX.TM.HMP Myõ Haûo</v>
          </cell>
          <cell r="F130" t="str">
            <v>Ngoaïi Thöông</v>
          </cell>
          <cell r="G130" t="str">
            <v>Hoà Chí Minh</v>
          </cell>
          <cell r="I130">
            <v>67176554</v>
          </cell>
        </row>
        <row r="131">
          <cell r="A131">
            <v>42</v>
          </cell>
          <cell r="B131">
            <v>37796</v>
          </cell>
          <cell r="C131">
            <v>31</v>
          </cell>
          <cell r="D131" t="str">
            <v>Cty Daàu Aên Golden Hope - Nhaø Beø</v>
          </cell>
          <cell r="F131" t="str">
            <v>Sôû Giao Dòch II CTVN</v>
          </cell>
          <cell r="G131" t="str">
            <v>Hoà Chí Minh</v>
          </cell>
          <cell r="I131">
            <v>78014376</v>
          </cell>
        </row>
        <row r="132">
          <cell r="A132">
            <v>43</v>
          </cell>
          <cell r="B132">
            <v>37796</v>
          </cell>
          <cell r="C132">
            <v>83</v>
          </cell>
          <cell r="D132" t="str">
            <v>CTy TNHH TM TH Thuaän Taân</v>
          </cell>
          <cell r="F132" t="str">
            <v>Ngoaïi Thöông</v>
          </cell>
          <cell r="G132" t="str">
            <v>Hoà Chí Minh</v>
          </cell>
          <cell r="I132">
            <v>12997600</v>
          </cell>
        </row>
        <row r="133">
          <cell r="A133">
            <v>44</v>
          </cell>
          <cell r="B133">
            <v>37796</v>
          </cell>
          <cell r="C133">
            <v>76</v>
          </cell>
          <cell r="D133" t="str">
            <v>Cty Ñieän &amp; Ñieän Töû TCL Vieät Nam</v>
          </cell>
          <cell r="F133" t="str">
            <v>Ngoaïi Thöông</v>
          </cell>
          <cell r="G133" t="str">
            <v>Ñoàng Nai</v>
          </cell>
          <cell r="I133">
            <v>20750000</v>
          </cell>
        </row>
        <row r="134">
          <cell r="A134">
            <v>26</v>
          </cell>
          <cell r="B134">
            <v>37796</v>
          </cell>
          <cell r="C134">
            <v>1</v>
          </cell>
          <cell r="D134" t="str">
            <v>Nhaø Maùy Thuoác Laù Saøi Goøn</v>
          </cell>
          <cell r="F134" t="str">
            <v>Sôû Giao Dòch II CTVN</v>
          </cell>
          <cell r="G134" t="str">
            <v>Hoà Chí Minh</v>
          </cell>
          <cell r="I134">
            <v>219775000</v>
          </cell>
        </row>
        <row r="135">
          <cell r="A135">
            <v>27</v>
          </cell>
          <cell r="B135">
            <v>37796</v>
          </cell>
          <cell r="C135">
            <v>5</v>
          </cell>
          <cell r="D135" t="str">
            <v>Cty TNHH TMaïi Thaønh Long</v>
          </cell>
          <cell r="F135" t="str">
            <v>Coâng Thöong CN6</v>
          </cell>
          <cell r="G135" t="str">
            <v>Hoà Chí Minh</v>
          </cell>
          <cell r="I135">
            <v>275808757</v>
          </cell>
        </row>
        <row r="136">
          <cell r="A136">
            <v>28</v>
          </cell>
          <cell r="B136">
            <v>37797</v>
          </cell>
          <cell r="C136">
            <v>77</v>
          </cell>
          <cell r="D136" t="str">
            <v>Cty Ñieän &amp; Ñieän Töû SAMSUNG VINA</v>
          </cell>
          <cell r="F136" t="str">
            <v>Coâng Thöông CN 4</v>
          </cell>
          <cell r="G136" t="str">
            <v>Hoà Chí Minh</v>
          </cell>
          <cell r="I136">
            <v>14497978</v>
          </cell>
        </row>
        <row r="137">
          <cell r="A137">
            <v>29</v>
          </cell>
          <cell r="B137">
            <v>37797</v>
          </cell>
          <cell r="C137">
            <v>27</v>
          </cell>
          <cell r="D137" t="str">
            <v>Cty TNHH Quoác Teá Nagarjuna</v>
          </cell>
          <cell r="F137" t="str">
            <v>INDOVINA</v>
          </cell>
          <cell r="G137" t="str">
            <v>Hoà Chí Minh</v>
          </cell>
          <cell r="I137">
            <v>27650000</v>
          </cell>
        </row>
        <row r="138">
          <cell r="A138">
            <v>30</v>
          </cell>
          <cell r="B138">
            <v>37797</v>
          </cell>
          <cell r="C138">
            <v>4</v>
          </cell>
          <cell r="D138" t="str">
            <v>Cty TMKT &amp; Ñaàu Tö PETEC</v>
          </cell>
          <cell r="F138" t="str">
            <v>Sôû Giao Dòch II  CTVN</v>
          </cell>
          <cell r="G138" t="str">
            <v>Hoà Chí Minh</v>
          </cell>
          <cell r="I138">
            <v>1600000000</v>
          </cell>
        </row>
        <row r="139">
          <cell r="A139">
            <v>47</v>
          </cell>
          <cell r="B139">
            <v>37798</v>
          </cell>
          <cell r="C139">
            <v>28</v>
          </cell>
          <cell r="D139" t="str">
            <v>Chi Nhaùnh Cty CP Söõa VN Taïi Caàn Thô</v>
          </cell>
          <cell r="F139" t="str">
            <v>Ñaàu Tö &amp; Phaùt Trieån</v>
          </cell>
          <cell r="G139" t="str">
            <v>Caàn Thô</v>
          </cell>
          <cell r="I139">
            <v>344783551</v>
          </cell>
        </row>
        <row r="140">
          <cell r="A140">
            <v>31</v>
          </cell>
          <cell r="B140">
            <v>37798</v>
          </cell>
          <cell r="C140">
            <v>21</v>
          </cell>
          <cell r="D140" t="str">
            <v>Cty Coå Phaàn Vaät Tö  Haäu Giang</v>
          </cell>
          <cell r="F140" t="str">
            <v>Coâng Thöông</v>
          </cell>
          <cell r="G140" t="str">
            <v>Caàn Thô</v>
          </cell>
          <cell r="I140">
            <v>74115006</v>
          </cell>
        </row>
        <row r="141">
          <cell r="A141">
            <v>48</v>
          </cell>
          <cell r="B141">
            <v>37798</v>
          </cell>
          <cell r="C141">
            <v>80</v>
          </cell>
          <cell r="D141" t="str">
            <v>Chi Nhaùnh Cty TNHH AÉC-QUY GS VN</v>
          </cell>
          <cell r="F141" t="str">
            <v>Ngoaïi Thöông</v>
          </cell>
          <cell r="G141" t="str">
            <v>Hoà Chí Minh</v>
          </cell>
          <cell r="I141">
            <v>18090001</v>
          </cell>
        </row>
        <row r="142">
          <cell r="A142">
            <v>32</v>
          </cell>
          <cell r="B142">
            <v>37799</v>
          </cell>
          <cell r="C142">
            <v>4</v>
          </cell>
          <cell r="D142" t="str">
            <v>Cty TMKT &amp; Ñaàu Tö PETEC</v>
          </cell>
          <cell r="F142" t="str">
            <v>Sôû Giao Dòch II  CTVN</v>
          </cell>
          <cell r="G142" t="str">
            <v>Hoà Chí Minh</v>
          </cell>
          <cell r="I142">
            <v>8700000000</v>
          </cell>
        </row>
        <row r="143">
          <cell r="A143">
            <v>33</v>
          </cell>
          <cell r="B143">
            <v>37799</v>
          </cell>
          <cell r="C143">
            <v>41</v>
          </cell>
          <cell r="D143" t="str">
            <v>Cty Xi Maêng Nghi Sôn</v>
          </cell>
          <cell r="F143" t="str">
            <v>Coâng Thöông CN 9</v>
          </cell>
          <cell r="G143" t="str">
            <v>Hoà Chí Minh</v>
          </cell>
          <cell r="I143">
            <v>164000000</v>
          </cell>
        </row>
        <row r="144">
          <cell r="A144">
            <v>49</v>
          </cell>
          <cell r="B144">
            <v>37799</v>
          </cell>
          <cell r="C144">
            <v>31</v>
          </cell>
          <cell r="D144" t="str">
            <v>Cty Daàu Aên Golden Hope - Nhaø Beø</v>
          </cell>
          <cell r="F144" t="str">
            <v>Sôû Giao Dòch II CTVN</v>
          </cell>
          <cell r="G144" t="str">
            <v>Hoà Chí Minh</v>
          </cell>
          <cell r="I144">
            <v>26460500</v>
          </cell>
        </row>
        <row r="145">
          <cell r="A145">
            <v>50</v>
          </cell>
          <cell r="B145">
            <v>37799</v>
          </cell>
          <cell r="C145">
            <v>73</v>
          </cell>
          <cell r="D145" t="str">
            <v>Cty. TNHH SX.TM.HMP Myõ Haûo</v>
          </cell>
          <cell r="F145" t="str">
            <v>Ngoaïi Thöông</v>
          </cell>
          <cell r="G145" t="str">
            <v>Hoà Chí Minh</v>
          </cell>
          <cell r="I145">
            <v>40829637</v>
          </cell>
        </row>
        <row r="146">
          <cell r="A146">
            <v>51</v>
          </cell>
          <cell r="B146">
            <v>37802</v>
          </cell>
          <cell r="C146">
            <v>28</v>
          </cell>
          <cell r="D146" t="str">
            <v>Chi Nhaùnh Cty CP Söõa VN Taïi Caàn Thô</v>
          </cell>
          <cell r="F146" t="str">
            <v>Ñaàu Tö &amp; Phaùt Trieån</v>
          </cell>
          <cell r="G146" t="str">
            <v>Caàn Thô</v>
          </cell>
          <cell r="I146">
            <v>232811975</v>
          </cell>
        </row>
        <row r="147">
          <cell r="A147">
            <v>52</v>
          </cell>
          <cell r="B147">
            <v>37802</v>
          </cell>
          <cell r="C147">
            <v>27</v>
          </cell>
          <cell r="D147" t="str">
            <v>Cty TNHH Quoác Teá Nagarjuna</v>
          </cell>
          <cell r="F147" t="str">
            <v>INDOVINA</v>
          </cell>
          <cell r="G147" t="str">
            <v>Hoà Chí Minh</v>
          </cell>
          <cell r="I147">
            <v>55300000</v>
          </cell>
        </row>
        <row r="148">
          <cell r="A148">
            <v>34</v>
          </cell>
          <cell r="B148">
            <v>37802</v>
          </cell>
          <cell r="C148">
            <v>1</v>
          </cell>
          <cell r="D148" t="str">
            <v>Nhaø Maùy Thuoác Laù Saøi Goøn</v>
          </cell>
          <cell r="F148" t="str">
            <v>Sôû Giao Dòch II CTVN</v>
          </cell>
          <cell r="G148" t="str">
            <v>Hoà Chí Minh</v>
          </cell>
          <cell r="I148">
            <v>219775000</v>
          </cell>
        </row>
        <row r="149">
          <cell r="A149">
            <v>35</v>
          </cell>
          <cell r="B149">
            <v>37802</v>
          </cell>
          <cell r="C149">
            <v>8</v>
          </cell>
          <cell r="D149" t="str">
            <v>Cty Xi Maêng Haø Tieân II</v>
          </cell>
          <cell r="F149" t="str">
            <v>Coâng Thöông</v>
          </cell>
          <cell r="G149" t="str">
            <v>Kieân Giang</v>
          </cell>
          <cell r="I149">
            <v>85880000</v>
          </cell>
        </row>
        <row r="150">
          <cell r="A150">
            <v>1</v>
          </cell>
          <cell r="B150">
            <v>37803</v>
          </cell>
          <cell r="C150">
            <v>36</v>
          </cell>
          <cell r="D150" t="str">
            <v>XN Xaêng Daàu Daàu Khí Vuõng Taøu</v>
          </cell>
          <cell r="F150" t="str">
            <v>Coâng Thöông</v>
          </cell>
          <cell r="G150" t="str">
            <v>Baø Ròa-Vuõng Taøu</v>
          </cell>
          <cell r="I150">
            <v>1400000000</v>
          </cell>
        </row>
        <row r="151">
          <cell r="A151">
            <v>2</v>
          </cell>
          <cell r="B151">
            <v>37804</v>
          </cell>
          <cell r="C151">
            <v>3</v>
          </cell>
          <cell r="D151" t="str">
            <v>Cty Coå Phaàn Boät Giaët Lix</v>
          </cell>
          <cell r="F151" t="str">
            <v>Coâng Thöông CN 14</v>
          </cell>
          <cell r="G151" t="str">
            <v>Hoà Chí Minh</v>
          </cell>
          <cell r="I151">
            <v>300000000</v>
          </cell>
        </row>
        <row r="152">
          <cell r="A152">
            <v>1</v>
          </cell>
          <cell r="B152">
            <v>37804</v>
          </cell>
          <cell r="C152">
            <v>31</v>
          </cell>
          <cell r="D152" t="str">
            <v>Cty Daàu Aên Golden Hope - Nhaø Beø</v>
          </cell>
          <cell r="F152" t="str">
            <v>Sôû Giao Dòch II CTVN</v>
          </cell>
          <cell r="G152" t="str">
            <v>Hoà Chí Minh</v>
          </cell>
          <cell r="I152">
            <v>193236006</v>
          </cell>
        </row>
        <row r="153">
          <cell r="A153">
            <v>3</v>
          </cell>
          <cell r="B153">
            <v>37804</v>
          </cell>
          <cell r="C153">
            <v>36</v>
          </cell>
          <cell r="D153" t="str">
            <v>XN Xaêng Daàu Daàu Khí Vuõng Taøu</v>
          </cell>
          <cell r="F153" t="str">
            <v>Coâng Thöông</v>
          </cell>
          <cell r="G153" t="str">
            <v>Baø Ròa-Vuõng Taøu</v>
          </cell>
          <cell r="I153">
            <v>553000000</v>
          </cell>
        </row>
        <row r="154">
          <cell r="A154">
            <v>2</v>
          </cell>
          <cell r="B154">
            <v>37804</v>
          </cell>
          <cell r="C154">
            <v>66</v>
          </cell>
          <cell r="D154" t="str">
            <v>Cty UNI PRESIDENT</v>
          </cell>
          <cell r="F154" t="str">
            <v>ANZ</v>
          </cell>
          <cell r="G154" t="str">
            <v>Hoà Chí Minh</v>
          </cell>
          <cell r="I154">
            <v>75368958</v>
          </cell>
        </row>
        <row r="155">
          <cell r="A155">
            <v>4</v>
          </cell>
          <cell r="B155">
            <v>37805</v>
          </cell>
          <cell r="C155">
            <v>36</v>
          </cell>
          <cell r="D155" t="str">
            <v>XN Xaêng Daàu Daàu Khí Vuõng Taøu</v>
          </cell>
          <cell r="F155" t="str">
            <v>Coâng Thöông</v>
          </cell>
          <cell r="G155" t="str">
            <v>Baø Ròa-Vuõng Taøu</v>
          </cell>
          <cell r="I155">
            <v>1750000000</v>
          </cell>
        </row>
        <row r="156">
          <cell r="A156">
            <v>5</v>
          </cell>
          <cell r="B156">
            <v>37805</v>
          </cell>
          <cell r="C156">
            <v>8</v>
          </cell>
          <cell r="D156" t="str">
            <v>Cty Xi Maêng Haø Tieân II</v>
          </cell>
          <cell r="F156" t="str">
            <v>Coâng Thöông</v>
          </cell>
          <cell r="G156" t="str">
            <v>Kieân Giang</v>
          </cell>
          <cell r="I156">
            <v>160160000</v>
          </cell>
        </row>
        <row r="157">
          <cell r="A157">
            <v>9</v>
          </cell>
          <cell r="B157">
            <v>37806</v>
          </cell>
          <cell r="C157">
            <v>85</v>
          </cell>
          <cell r="D157" t="str">
            <v>CTy TNHH TM Minh Tuøng</v>
          </cell>
          <cell r="F157" t="str">
            <v>Sôû Giao Dòch II CTVN</v>
          </cell>
          <cell r="G157" t="str">
            <v>Hoà Chí Minh</v>
          </cell>
          <cell r="I157">
            <v>53491000</v>
          </cell>
        </row>
        <row r="158">
          <cell r="A158">
            <v>6</v>
          </cell>
          <cell r="B158">
            <v>37806</v>
          </cell>
          <cell r="C158">
            <v>14</v>
          </cell>
          <cell r="D158" t="str">
            <v>Coâng Ty Theùp Mieàn Nam</v>
          </cell>
          <cell r="F158" t="str">
            <v>Coâng Thöông CN I</v>
          </cell>
          <cell r="G158" t="str">
            <v>Hoà Chí Minh</v>
          </cell>
          <cell r="I158">
            <v>421457505</v>
          </cell>
        </row>
        <row r="159">
          <cell r="A159">
            <v>7</v>
          </cell>
          <cell r="B159">
            <v>37806</v>
          </cell>
          <cell r="C159">
            <v>4</v>
          </cell>
          <cell r="D159" t="str">
            <v>Cty TMKT &amp; Ñaàu Tö PETEC</v>
          </cell>
          <cell r="F159" t="str">
            <v>Sôû Giao Dòch II  CTVN</v>
          </cell>
          <cell r="G159" t="str">
            <v>Hoà Chí Minh</v>
          </cell>
          <cell r="I159">
            <v>590000000</v>
          </cell>
        </row>
        <row r="160">
          <cell r="A160">
            <v>8</v>
          </cell>
          <cell r="B160">
            <v>37806</v>
          </cell>
          <cell r="C160">
            <v>73</v>
          </cell>
          <cell r="D160" t="str">
            <v>Cty. TNHH SX.TM.HMP Myõ Haûo</v>
          </cell>
          <cell r="F160" t="str">
            <v>Ngoaïi Thöông</v>
          </cell>
          <cell r="G160" t="str">
            <v>Hoà Chí Minh</v>
          </cell>
          <cell r="I160">
            <v>31384500</v>
          </cell>
        </row>
        <row r="161">
          <cell r="A161">
            <v>9</v>
          </cell>
          <cell r="B161">
            <v>37806</v>
          </cell>
          <cell r="C161">
            <v>85</v>
          </cell>
          <cell r="D161" t="str">
            <v>CTy TNHH TM Minh Tuøng</v>
          </cell>
          <cell r="F161" t="str">
            <v>Sôû Giao Dòch II CTVN</v>
          </cell>
          <cell r="G161" t="str">
            <v>Hoà Chí Minh</v>
          </cell>
          <cell r="I161">
            <v>53491000</v>
          </cell>
        </row>
        <row r="162">
          <cell r="A162">
            <v>3</v>
          </cell>
          <cell r="B162">
            <v>37809</v>
          </cell>
          <cell r="C162">
            <v>73</v>
          </cell>
          <cell r="D162" t="str">
            <v>Cty. TNHH SX.TM.HMP Myõ Haûo</v>
          </cell>
          <cell r="F162" t="str">
            <v>Ngoaïi Thöông</v>
          </cell>
          <cell r="G162" t="str">
            <v>Hoà Chí Minh</v>
          </cell>
          <cell r="I162">
            <v>66415736</v>
          </cell>
        </row>
        <row r="163">
          <cell r="A163">
            <v>4</v>
          </cell>
          <cell r="B163">
            <v>37810</v>
          </cell>
          <cell r="C163">
            <v>25</v>
          </cell>
          <cell r="D163" t="str">
            <v xml:space="preserve"> Thu Baûo Hieåm Xaõ Hoäi Tænh Baïc Lieâu</v>
          </cell>
          <cell r="F163" t="str">
            <v>NN &amp; P/T N/Thoân</v>
          </cell>
          <cell r="G163" t="str">
            <v>Baïc Lieâu</v>
          </cell>
          <cell r="I163">
            <v>9000000</v>
          </cell>
        </row>
        <row r="164">
          <cell r="A164">
            <v>5</v>
          </cell>
          <cell r="B164">
            <v>37810</v>
          </cell>
          <cell r="C164">
            <v>93</v>
          </cell>
          <cell r="D164" t="str">
            <v>Cty Coå Phaàn Giaáy Vieãn Ñoâng</v>
          </cell>
          <cell r="F164" t="str">
            <v>Coâng Thöông CN 12</v>
          </cell>
          <cell r="G164" t="str">
            <v>Hoà Chí Minh</v>
          </cell>
          <cell r="I164">
            <v>10232046</v>
          </cell>
        </row>
        <row r="165">
          <cell r="A165">
            <v>6</v>
          </cell>
          <cell r="B165">
            <v>37810</v>
          </cell>
          <cell r="C165">
            <v>31</v>
          </cell>
          <cell r="D165" t="str">
            <v>Cty Daàu Aên Golden Hope - Nhaø Beø</v>
          </cell>
          <cell r="F165" t="str">
            <v>Sôû Giao Dòch II CTVN</v>
          </cell>
          <cell r="G165" t="str">
            <v>Hoà Chí Minh</v>
          </cell>
          <cell r="I165">
            <v>170796560</v>
          </cell>
        </row>
        <row r="166">
          <cell r="A166">
            <v>10</v>
          </cell>
          <cell r="B166">
            <v>37810</v>
          </cell>
          <cell r="C166">
            <v>8</v>
          </cell>
          <cell r="D166" t="str">
            <v>Cty Xi Maêng Haø Tieân II</v>
          </cell>
          <cell r="F166" t="str">
            <v>Coâng Thöông</v>
          </cell>
          <cell r="G166" t="str">
            <v>Kieân Giang</v>
          </cell>
          <cell r="I166">
            <v>160160000</v>
          </cell>
        </row>
        <row r="167">
          <cell r="A167">
            <v>11</v>
          </cell>
          <cell r="B167">
            <v>37810</v>
          </cell>
          <cell r="C167">
            <v>5</v>
          </cell>
          <cell r="D167" t="str">
            <v>Cty TNHH TMaïi Thaønh Long</v>
          </cell>
          <cell r="F167" t="str">
            <v>Coâng Thöong CN6</v>
          </cell>
          <cell r="G167" t="str">
            <v>Hoà Chí Minh</v>
          </cell>
          <cell r="I167">
            <v>517163103</v>
          </cell>
        </row>
        <row r="168">
          <cell r="A168">
            <v>12</v>
          </cell>
          <cell r="B168">
            <v>37811</v>
          </cell>
          <cell r="C168">
            <v>44</v>
          </cell>
          <cell r="D168" t="str">
            <v>CTy Ñieän Baùo Ñieän Thoaïi Baïc Lieâu</v>
          </cell>
          <cell r="F168" t="str">
            <v xml:space="preserve">Coâng Thöông </v>
          </cell>
          <cell r="G168" t="str">
            <v>Baïc Lieâu</v>
          </cell>
          <cell r="I168">
            <v>9471776</v>
          </cell>
        </row>
        <row r="169">
          <cell r="A169">
            <v>13</v>
          </cell>
          <cell r="B169">
            <v>37811</v>
          </cell>
          <cell r="C169">
            <v>73</v>
          </cell>
          <cell r="D169" t="str">
            <v>Cty. TNHH SX.TM.HMP Myõ Haûo</v>
          </cell>
          <cell r="F169" t="str">
            <v>Ngoaïi Thöông</v>
          </cell>
          <cell r="G169" t="str">
            <v>Hoà Chí Minh</v>
          </cell>
          <cell r="I169">
            <v>32955078</v>
          </cell>
        </row>
        <row r="170">
          <cell r="A170">
            <v>14</v>
          </cell>
          <cell r="B170">
            <v>37811</v>
          </cell>
          <cell r="C170">
            <v>68</v>
          </cell>
          <cell r="D170" t="str">
            <v>Nhaø Maùy Daàu Töôøng An</v>
          </cell>
          <cell r="F170" t="str">
            <v>Sôû Giao Dòch II CTVN</v>
          </cell>
          <cell r="G170" t="str">
            <v>Hoà Chí Minh</v>
          </cell>
          <cell r="I170">
            <v>11709500</v>
          </cell>
        </row>
        <row r="171">
          <cell r="A171">
            <v>15</v>
          </cell>
          <cell r="B171">
            <v>37811</v>
          </cell>
          <cell r="C171">
            <v>31</v>
          </cell>
          <cell r="D171" t="str">
            <v>Cty Daàu Aên Golden Hope - Nhaø Beø</v>
          </cell>
          <cell r="F171" t="str">
            <v>Sôû Giao Dòch II CTVN</v>
          </cell>
          <cell r="G171" t="str">
            <v>Hoà Chí Minh</v>
          </cell>
          <cell r="I171">
            <v>80990008</v>
          </cell>
        </row>
        <row r="172">
          <cell r="A172">
            <v>16</v>
          </cell>
          <cell r="B172">
            <v>37812</v>
          </cell>
          <cell r="C172">
            <v>31</v>
          </cell>
          <cell r="D172" t="str">
            <v>Cty Daàu Aên Golden Hope - Nhaø Beø</v>
          </cell>
          <cell r="F172" t="str">
            <v>Sôû Giao Dòch II CTVN</v>
          </cell>
          <cell r="G172" t="str">
            <v>Hoà Chí Minh</v>
          </cell>
          <cell r="I172">
            <v>65932366</v>
          </cell>
        </row>
        <row r="173">
          <cell r="A173">
            <v>17</v>
          </cell>
          <cell r="B173">
            <v>37812</v>
          </cell>
          <cell r="C173">
            <v>73</v>
          </cell>
          <cell r="D173" t="str">
            <v>Cty. TNHH SX.TM.HMP Myõ Haûo</v>
          </cell>
          <cell r="F173" t="str">
            <v>Ngoaïi Thöông</v>
          </cell>
          <cell r="G173" t="str">
            <v>Hoà Chí Minh</v>
          </cell>
          <cell r="I173">
            <v>44875548</v>
          </cell>
        </row>
        <row r="174">
          <cell r="A174">
            <v>18</v>
          </cell>
          <cell r="B174">
            <v>37813</v>
          </cell>
          <cell r="C174">
            <v>93</v>
          </cell>
          <cell r="D174" t="str">
            <v>Cty Coå Phaàn Giaáy Vieãn Ñoâng</v>
          </cell>
          <cell r="F174" t="str">
            <v>Coâng Thöông CN 12</v>
          </cell>
          <cell r="G174" t="str">
            <v>Hoà Chí Minh</v>
          </cell>
          <cell r="I174">
            <v>11273460</v>
          </cell>
        </row>
        <row r="175">
          <cell r="A175">
            <v>19</v>
          </cell>
          <cell r="B175">
            <v>37813</v>
          </cell>
          <cell r="C175">
            <v>68</v>
          </cell>
          <cell r="D175" t="str">
            <v>Nhaø Maùy Daàu Töôøng An</v>
          </cell>
          <cell r="F175" t="str">
            <v>Sôû Giao Dòch II CTVN</v>
          </cell>
          <cell r="G175" t="str">
            <v>Hoà Chí Minh</v>
          </cell>
          <cell r="I175">
            <v>21709500</v>
          </cell>
        </row>
        <row r="176">
          <cell r="A176">
            <v>7</v>
          </cell>
          <cell r="B176">
            <v>37813</v>
          </cell>
          <cell r="C176">
            <v>8</v>
          </cell>
          <cell r="D176" t="str">
            <v>Cty Xi Maêng Haø Tieân II</v>
          </cell>
          <cell r="F176" t="str">
            <v>Coâng Thöông</v>
          </cell>
          <cell r="G176" t="str">
            <v>Kieân Giang</v>
          </cell>
          <cell r="I176">
            <v>160160000</v>
          </cell>
        </row>
        <row r="177">
          <cell r="A177">
            <v>8</v>
          </cell>
          <cell r="B177">
            <v>37813</v>
          </cell>
          <cell r="C177">
            <v>41</v>
          </cell>
          <cell r="D177" t="str">
            <v>Cty Xi Maêng Nghi Sôn</v>
          </cell>
          <cell r="F177" t="str">
            <v>Coâng Thöông CN 9</v>
          </cell>
          <cell r="G177" t="str">
            <v>Hoà Chí Minh</v>
          </cell>
          <cell r="I177">
            <v>246000000</v>
          </cell>
        </row>
        <row r="178">
          <cell r="A178">
            <v>20</v>
          </cell>
          <cell r="B178">
            <v>37813</v>
          </cell>
          <cell r="C178">
            <v>28</v>
          </cell>
          <cell r="D178" t="str">
            <v>Chi Nhaùnh Cty CP Söõa VN Taïi Caàn Thô</v>
          </cell>
          <cell r="F178" t="str">
            <v>Ñaàu Tö &amp; Phaùt Trieån</v>
          </cell>
          <cell r="G178" t="str">
            <v>Caàn Thô</v>
          </cell>
          <cell r="I178">
            <v>452010920</v>
          </cell>
        </row>
        <row r="179">
          <cell r="A179">
            <v>9</v>
          </cell>
          <cell r="B179">
            <v>37813</v>
          </cell>
          <cell r="C179">
            <v>4</v>
          </cell>
          <cell r="D179" t="str">
            <v>Cty TMKT &amp; Ñaàu Tö PETEC</v>
          </cell>
          <cell r="F179" t="str">
            <v>Sôû Giao Dòch II  CTVN</v>
          </cell>
          <cell r="G179" t="str">
            <v>Hoà Chí Minh</v>
          </cell>
          <cell r="I179">
            <v>2000000000</v>
          </cell>
        </row>
        <row r="180">
          <cell r="A180">
            <v>10</v>
          </cell>
          <cell r="B180">
            <v>37817</v>
          </cell>
          <cell r="C180">
            <v>14</v>
          </cell>
          <cell r="D180" t="str">
            <v>Coâng Ty Theùp Mieàn Nam</v>
          </cell>
          <cell r="F180" t="str">
            <v>Coâng Thöông CN I</v>
          </cell>
          <cell r="G180" t="str">
            <v>Hoà Chí Minh</v>
          </cell>
          <cell r="I180">
            <v>370090319</v>
          </cell>
        </row>
        <row r="181">
          <cell r="A181">
            <v>21</v>
          </cell>
          <cell r="B181">
            <v>37817</v>
          </cell>
          <cell r="C181">
            <v>28</v>
          </cell>
          <cell r="D181" t="str">
            <v>Chi Nhaùnh Cty CP Söõa VN Taïi Caàn Thô</v>
          </cell>
          <cell r="F181" t="str">
            <v>Ñaàu Tö &amp; Phaùt Trieån</v>
          </cell>
          <cell r="G181" t="str">
            <v>Caàn Thô</v>
          </cell>
          <cell r="I181">
            <v>286903465</v>
          </cell>
        </row>
        <row r="182">
          <cell r="A182">
            <v>22</v>
          </cell>
          <cell r="B182">
            <v>37817</v>
          </cell>
          <cell r="C182">
            <v>27</v>
          </cell>
          <cell r="D182" t="str">
            <v>Cty TNHH Quoác Teá Nagarjuna</v>
          </cell>
          <cell r="F182" t="str">
            <v>INDOVINA</v>
          </cell>
          <cell r="G182" t="str">
            <v>Hoà Chí Minh</v>
          </cell>
          <cell r="I182">
            <v>27650000</v>
          </cell>
        </row>
        <row r="183">
          <cell r="A183">
            <v>22</v>
          </cell>
          <cell r="B183">
            <v>37817</v>
          </cell>
          <cell r="C183">
            <v>93</v>
          </cell>
          <cell r="D183" t="str">
            <v>Cty Coå Phaàn Giaáy Vieãn Ñoâng</v>
          </cell>
          <cell r="F183" t="str">
            <v>Coâng Thöông CN 12</v>
          </cell>
          <cell r="G183" t="str">
            <v>Hoà Chí Minh</v>
          </cell>
          <cell r="I183">
            <v>11273460</v>
          </cell>
        </row>
        <row r="184">
          <cell r="A184">
            <v>23</v>
          </cell>
          <cell r="B184">
            <v>37817</v>
          </cell>
          <cell r="C184">
            <v>31</v>
          </cell>
          <cell r="D184" t="str">
            <v>Cty Daàu Aên Golden Hope - Nhaø Beø</v>
          </cell>
          <cell r="F184" t="str">
            <v>Sôû Giao Dòch II CTVN</v>
          </cell>
          <cell r="G184" t="str">
            <v>Hoà Chí Minh</v>
          </cell>
          <cell r="I184">
            <v>81982653</v>
          </cell>
        </row>
        <row r="185">
          <cell r="A185">
            <v>24</v>
          </cell>
          <cell r="B185">
            <v>37817</v>
          </cell>
          <cell r="C185">
            <v>73</v>
          </cell>
          <cell r="D185" t="str">
            <v>Cty. TNHH SX.TM.HMP Myõ Haûo</v>
          </cell>
          <cell r="F185" t="str">
            <v>Ngoaïi Thöông</v>
          </cell>
          <cell r="G185" t="str">
            <v>Hoà Chí Minh</v>
          </cell>
          <cell r="I185">
            <v>30833510</v>
          </cell>
        </row>
        <row r="186">
          <cell r="A186">
            <v>25</v>
          </cell>
          <cell r="B186">
            <v>37817</v>
          </cell>
          <cell r="C186">
            <v>77</v>
          </cell>
          <cell r="D186" t="str">
            <v>Cty Ñieän &amp; Ñieän Töû SAMSUNG VINA</v>
          </cell>
          <cell r="F186" t="str">
            <v>Coâng Thöông CN 4</v>
          </cell>
          <cell r="G186" t="str">
            <v>Hoà Chí Minh</v>
          </cell>
          <cell r="I186">
            <v>55350000</v>
          </cell>
        </row>
        <row r="187">
          <cell r="A187">
            <v>26</v>
          </cell>
          <cell r="B187">
            <v>37817</v>
          </cell>
          <cell r="C187">
            <v>94</v>
          </cell>
          <cell r="D187" t="str">
            <v>CTy TNHH SX Taân AÙ Chaâu</v>
          </cell>
          <cell r="F187" t="str">
            <v>Coâng Thöông CN 9</v>
          </cell>
          <cell r="G187" t="str">
            <v>Hoà Chí Minh</v>
          </cell>
          <cell r="I187">
            <v>11849600</v>
          </cell>
        </row>
        <row r="188">
          <cell r="A188">
            <v>11</v>
          </cell>
          <cell r="B188">
            <v>37817</v>
          </cell>
          <cell r="C188">
            <v>9</v>
          </cell>
          <cell r="D188" t="str">
            <v>Castrol Vieät Nam Ltd</v>
          </cell>
          <cell r="F188" t="str">
            <v>Ngoaïi Thöông</v>
          </cell>
          <cell r="G188" t="str">
            <v>Hoà Chí Minh</v>
          </cell>
          <cell r="I188">
            <v>139167841</v>
          </cell>
        </row>
        <row r="189">
          <cell r="A189">
            <v>27</v>
          </cell>
          <cell r="B189">
            <v>37817</v>
          </cell>
          <cell r="C189">
            <v>73</v>
          </cell>
          <cell r="D189" t="str">
            <v>Cty. TNHH SX.TM.HMP Myõ Haûo</v>
          </cell>
          <cell r="F189" t="str">
            <v>Ngoaïi Thöông</v>
          </cell>
          <cell r="G189" t="str">
            <v>Hoà Chí Minh</v>
          </cell>
          <cell r="I189">
            <v>31923817</v>
          </cell>
        </row>
        <row r="190">
          <cell r="A190">
            <v>28</v>
          </cell>
          <cell r="B190">
            <v>37818</v>
          </cell>
          <cell r="C190">
            <v>27</v>
          </cell>
          <cell r="D190" t="str">
            <v>Cty TNHH Quoác Teá Nagarjuna</v>
          </cell>
          <cell r="F190" t="str">
            <v>INDOVINA</v>
          </cell>
          <cell r="G190" t="str">
            <v>Hoà Chí Minh</v>
          </cell>
          <cell r="I190">
            <v>27650000</v>
          </cell>
        </row>
        <row r="191">
          <cell r="A191">
            <v>29</v>
          </cell>
          <cell r="B191">
            <v>37818</v>
          </cell>
          <cell r="C191">
            <v>90</v>
          </cell>
          <cell r="D191" t="str">
            <v>CN CTy. CP Ñöôøng Bieân Hoøa taïi Caàn Thô</v>
          </cell>
          <cell r="F191" t="str">
            <v>Coâng Thöông</v>
          </cell>
          <cell r="G191" t="str">
            <v>Caàn Thô</v>
          </cell>
          <cell r="I191">
            <v>10241000</v>
          </cell>
        </row>
        <row r="192">
          <cell r="A192">
            <v>12</v>
          </cell>
          <cell r="B192">
            <v>37818</v>
          </cell>
          <cell r="C192">
            <v>5</v>
          </cell>
          <cell r="D192" t="str">
            <v>Cty TNHH TMaïi Thaønh Long</v>
          </cell>
          <cell r="F192" t="str">
            <v>Coâng Thöong CN6</v>
          </cell>
          <cell r="G192" t="str">
            <v>Hoà Chí Minh</v>
          </cell>
          <cell r="I192">
            <v>264384099</v>
          </cell>
        </row>
        <row r="193">
          <cell r="A193">
            <v>30</v>
          </cell>
          <cell r="B193">
            <v>37818</v>
          </cell>
          <cell r="C193">
            <v>31</v>
          </cell>
          <cell r="D193" t="str">
            <v>Cty Daàu Aên Golden Hope - Nhaø Beø</v>
          </cell>
          <cell r="F193" t="str">
            <v>Sôû Giao Dòch II CTVN</v>
          </cell>
          <cell r="G193" t="str">
            <v>Hoà Chí Minh</v>
          </cell>
          <cell r="I193">
            <v>58080701</v>
          </cell>
        </row>
        <row r="194">
          <cell r="A194">
            <v>31</v>
          </cell>
          <cell r="B194">
            <v>37818</v>
          </cell>
          <cell r="C194">
            <v>62</v>
          </cell>
          <cell r="D194" t="str">
            <v>CTy Coå Phaàn Cô Khí Tænh Soùc Traêng</v>
          </cell>
          <cell r="F194" t="str">
            <v>Ñaàu Tö vaø Phaùt Trieån</v>
          </cell>
          <cell r="G194" t="str">
            <v>Soùc Traêng</v>
          </cell>
          <cell r="I194">
            <v>11970000</v>
          </cell>
        </row>
        <row r="195">
          <cell r="A195">
            <v>13</v>
          </cell>
          <cell r="B195">
            <v>37819</v>
          </cell>
          <cell r="C195">
            <v>3</v>
          </cell>
          <cell r="D195" t="str">
            <v>Cty Coå Phaàn Boät Giaët Lix</v>
          </cell>
          <cell r="F195" t="str">
            <v>Coâng Thöông CN 14</v>
          </cell>
          <cell r="G195" t="str">
            <v>Hoà Chí Minh</v>
          </cell>
          <cell r="I195">
            <v>300000000</v>
          </cell>
        </row>
        <row r="196">
          <cell r="A196">
            <v>14</v>
          </cell>
          <cell r="B196">
            <v>37819</v>
          </cell>
          <cell r="C196">
            <v>17</v>
          </cell>
          <cell r="D196" t="str">
            <v>Cty Daàu Khí -TP/HCM (Saøi Goøn Petro)</v>
          </cell>
          <cell r="F196" t="str">
            <v>Ngoaïi Thöông</v>
          </cell>
          <cell r="G196" t="str">
            <v>Hoà Chí Minh</v>
          </cell>
          <cell r="I196">
            <v>922000000</v>
          </cell>
        </row>
        <row r="197">
          <cell r="A197">
            <v>32</v>
          </cell>
          <cell r="B197">
            <v>37819</v>
          </cell>
          <cell r="C197">
            <v>73</v>
          </cell>
          <cell r="D197" t="str">
            <v>Cty. TNHH SX.TM.HMP Myõ Haûo</v>
          </cell>
          <cell r="F197" t="str">
            <v>Ngoaïi Thöông</v>
          </cell>
          <cell r="G197" t="str">
            <v>Hoà Chí Minh</v>
          </cell>
          <cell r="I197">
            <v>63543540</v>
          </cell>
        </row>
        <row r="198">
          <cell r="A198">
            <v>15</v>
          </cell>
          <cell r="B198">
            <v>37820</v>
          </cell>
          <cell r="C198">
            <v>37</v>
          </cell>
          <cell r="D198" t="str">
            <v>Cty LD Daàu Khí Mekong (Petromekong)</v>
          </cell>
          <cell r="F198" t="str">
            <v>Ngoïai Thöông</v>
          </cell>
          <cell r="G198" t="str">
            <v>Caàn Thô</v>
          </cell>
          <cell r="I198">
            <v>1763200000</v>
          </cell>
        </row>
        <row r="199">
          <cell r="A199">
            <v>33</v>
          </cell>
          <cell r="B199">
            <v>37819</v>
          </cell>
          <cell r="C199">
            <v>31</v>
          </cell>
          <cell r="D199" t="str">
            <v>Cty Daàu Aên Golden Hope - Nhaø Beø</v>
          </cell>
          <cell r="F199" t="str">
            <v>Sôû Giao Dòch II CTVN</v>
          </cell>
          <cell r="G199" t="str">
            <v>Hoà Chí Minh</v>
          </cell>
          <cell r="I199">
            <v>81492338</v>
          </cell>
        </row>
        <row r="200">
          <cell r="A200">
            <v>16</v>
          </cell>
          <cell r="B200">
            <v>37820</v>
          </cell>
          <cell r="C200">
            <v>4</v>
          </cell>
          <cell r="D200" t="str">
            <v>Cty TMKT &amp; Ñaàu Tö PETEC</v>
          </cell>
          <cell r="F200" t="str">
            <v>Sôû Giao Dòch II  CTVN</v>
          </cell>
          <cell r="G200" t="str">
            <v>Hoà Chí Minh</v>
          </cell>
          <cell r="I200">
            <v>466000000</v>
          </cell>
        </row>
        <row r="201">
          <cell r="A201">
            <v>34</v>
          </cell>
          <cell r="B201">
            <v>37820</v>
          </cell>
          <cell r="C201">
            <v>73</v>
          </cell>
          <cell r="D201" t="str">
            <v>Cty. TNHH SX.TM.HMP Myõ Haûo</v>
          </cell>
          <cell r="F201" t="str">
            <v>Ngoaïi Thöông</v>
          </cell>
          <cell r="G201" t="str">
            <v>Hoà Chí Minh</v>
          </cell>
          <cell r="I201">
            <v>62595488</v>
          </cell>
        </row>
        <row r="202">
          <cell r="A202">
            <v>17</v>
          </cell>
          <cell r="B202">
            <v>37820</v>
          </cell>
          <cell r="C202">
            <v>37</v>
          </cell>
          <cell r="D202" t="str">
            <v>Cty LD Daàu Khí Mekong (Petromekong)</v>
          </cell>
          <cell r="F202" t="str">
            <v>Ngoïai Thöông</v>
          </cell>
          <cell r="G202" t="str">
            <v>Caàn Thô</v>
          </cell>
          <cell r="I202">
            <v>3825000000</v>
          </cell>
        </row>
        <row r="203">
          <cell r="A203">
            <v>18</v>
          </cell>
          <cell r="B203">
            <v>37823</v>
          </cell>
          <cell r="C203">
            <v>8</v>
          </cell>
          <cell r="D203" t="str">
            <v>Cty Xi Maêng Haø Tieân II</v>
          </cell>
          <cell r="F203" t="str">
            <v>Coâng Thöông</v>
          </cell>
          <cell r="G203" t="str">
            <v>Kieân Giang</v>
          </cell>
          <cell r="I203">
            <v>160160000</v>
          </cell>
        </row>
        <row r="204">
          <cell r="A204">
            <v>35</v>
          </cell>
          <cell r="B204">
            <v>37823</v>
          </cell>
          <cell r="C204">
            <v>31</v>
          </cell>
          <cell r="D204" t="str">
            <v>Cty Daàu Aên Golden Hope - Nhaø Beø</v>
          </cell>
          <cell r="F204" t="str">
            <v>Sôû Giao Dòch II CTVN</v>
          </cell>
          <cell r="G204" t="str">
            <v>Hoà Chí Minh</v>
          </cell>
          <cell r="I204">
            <v>38083441</v>
          </cell>
        </row>
        <row r="205">
          <cell r="A205">
            <v>36</v>
          </cell>
          <cell r="B205">
            <v>37823</v>
          </cell>
          <cell r="C205">
            <v>97</v>
          </cell>
          <cell r="D205" t="str">
            <v>Phoøng TMaïi vaø CNghieäp VN  CN taïi Caàn Thô</v>
          </cell>
          <cell r="F205" t="str">
            <v>Ngoaïi Thöông</v>
          </cell>
          <cell r="G205" t="str">
            <v>Caàn Thô</v>
          </cell>
          <cell r="I205">
            <v>5000000</v>
          </cell>
        </row>
        <row r="206">
          <cell r="A206">
            <v>37</v>
          </cell>
          <cell r="B206">
            <v>37823</v>
          </cell>
          <cell r="C206">
            <v>22</v>
          </cell>
          <cell r="D206" t="str">
            <v>Cty Deät Long An</v>
          </cell>
          <cell r="F206" t="str">
            <v>Coâng Thöông</v>
          </cell>
          <cell r="G206" t="str">
            <v>Long An</v>
          </cell>
          <cell r="I206">
            <v>4828490</v>
          </cell>
        </row>
        <row r="207">
          <cell r="A207">
            <v>19</v>
          </cell>
          <cell r="B207">
            <v>37823</v>
          </cell>
          <cell r="C207">
            <v>10</v>
          </cell>
          <cell r="D207" t="str">
            <v>Cty TNHH Daàu Nhôùt vaø Hoùa Chaát VN</v>
          </cell>
          <cell r="F207" t="str">
            <v>Hoàng Kong&amp; Thöôïng Haûi</v>
          </cell>
          <cell r="G207" t="str">
            <v>Hoà Chí Minh</v>
          </cell>
          <cell r="I207">
            <v>250000000</v>
          </cell>
        </row>
        <row r="208">
          <cell r="A208">
            <v>20</v>
          </cell>
          <cell r="B208">
            <v>37824</v>
          </cell>
          <cell r="C208">
            <v>17</v>
          </cell>
          <cell r="D208" t="str">
            <v>Cty Daàu Khí -TP/HCM (Saøi Goøn Petro)</v>
          </cell>
          <cell r="F208" t="str">
            <v>Ngoaïi Thöông</v>
          </cell>
          <cell r="G208" t="str">
            <v>Hoà Chí Minh</v>
          </cell>
          <cell r="I208">
            <v>2000000000</v>
          </cell>
        </row>
        <row r="209">
          <cell r="A209">
            <v>21</v>
          </cell>
          <cell r="B209">
            <v>37824</v>
          </cell>
          <cell r="C209">
            <v>4</v>
          </cell>
          <cell r="D209" t="str">
            <v>Cty TMKT &amp; Ñaàu Tö PETEC</v>
          </cell>
          <cell r="F209" t="str">
            <v>Sôû Giao Dòch II  CTVN</v>
          </cell>
          <cell r="G209" t="str">
            <v>Hoà Chí Minh</v>
          </cell>
          <cell r="I209">
            <v>1500000000</v>
          </cell>
        </row>
        <row r="210">
          <cell r="A210">
            <v>38</v>
          </cell>
          <cell r="B210">
            <v>37825</v>
          </cell>
          <cell r="C210">
            <v>95</v>
          </cell>
          <cell r="D210" t="str">
            <v>Cty Deät May Thaønh Coâng - CN MieànTaây</v>
          </cell>
          <cell r="F210" t="str">
            <v>Ñaàu Tö &amp; Phaùt Trieån</v>
          </cell>
          <cell r="G210" t="str">
            <v>Caàn Thô</v>
          </cell>
          <cell r="I210">
            <v>2123720</v>
          </cell>
        </row>
        <row r="211">
          <cell r="A211">
            <v>39</v>
          </cell>
          <cell r="B211">
            <v>37825</v>
          </cell>
          <cell r="C211">
            <v>66</v>
          </cell>
          <cell r="D211" t="str">
            <v>Cty UNI PRESIDENT</v>
          </cell>
          <cell r="F211" t="str">
            <v>ANZ</v>
          </cell>
          <cell r="G211" t="str">
            <v>Hoà Chí Minh</v>
          </cell>
          <cell r="I211">
            <v>74684100</v>
          </cell>
        </row>
        <row r="212">
          <cell r="A212">
            <v>40</v>
          </cell>
          <cell r="B212">
            <v>37825</v>
          </cell>
          <cell r="C212">
            <v>73</v>
          </cell>
          <cell r="D212" t="str">
            <v>Cty. TNHH SX.TM.HMP Myõ Haûo</v>
          </cell>
          <cell r="F212" t="str">
            <v>Ngoaïi Thöông</v>
          </cell>
          <cell r="G212" t="str">
            <v>Hoà Chí Minh</v>
          </cell>
          <cell r="I212">
            <v>26861405</v>
          </cell>
        </row>
        <row r="213">
          <cell r="A213">
            <v>41</v>
          </cell>
          <cell r="B213">
            <v>37826</v>
          </cell>
          <cell r="C213">
            <v>28</v>
          </cell>
          <cell r="D213" t="str">
            <v>Chi Nhaùnh Cty CP Söõa VN Taïi Caàn Thô</v>
          </cell>
          <cell r="F213" t="str">
            <v>Ñaàu Tö &amp; Phaùt Trieån</v>
          </cell>
          <cell r="G213" t="str">
            <v>Caàn Thô</v>
          </cell>
          <cell r="I213">
            <v>411422902</v>
          </cell>
        </row>
        <row r="214">
          <cell r="A214">
            <v>22</v>
          </cell>
          <cell r="B214">
            <v>37826</v>
          </cell>
          <cell r="C214">
            <v>41</v>
          </cell>
          <cell r="D214" t="str">
            <v>Cty Xi Maêng Nghi Sôn</v>
          </cell>
          <cell r="F214" t="str">
            <v>Coâng Thöông CN 9</v>
          </cell>
          <cell r="G214" t="str">
            <v>Hoà Chí Minh</v>
          </cell>
          <cell r="I214">
            <v>246000000</v>
          </cell>
        </row>
        <row r="215">
          <cell r="A215">
            <v>42</v>
          </cell>
          <cell r="B215">
            <v>37827</v>
          </cell>
          <cell r="C215">
            <v>31</v>
          </cell>
          <cell r="D215" t="str">
            <v>Cty Daàu Aên Golden Hope - Nhaø Beø</v>
          </cell>
          <cell r="F215" t="str">
            <v>Sôû Giao Dòch II CTVN</v>
          </cell>
          <cell r="G215" t="str">
            <v>Hoà Chí Minh</v>
          </cell>
          <cell r="I215">
            <v>91155121</v>
          </cell>
        </row>
        <row r="216">
          <cell r="A216">
            <v>43</v>
          </cell>
          <cell r="B216">
            <v>37827</v>
          </cell>
          <cell r="C216">
            <v>19</v>
          </cell>
          <cell r="D216" t="str">
            <v>Cty LD Khí Ñoát Saøi Goøn (Elf)</v>
          </cell>
          <cell r="F216" t="str">
            <v>Eximbank</v>
          </cell>
          <cell r="G216" t="str">
            <v>Hoà Chí Minh</v>
          </cell>
          <cell r="I216">
            <v>29107000</v>
          </cell>
        </row>
        <row r="217">
          <cell r="A217">
            <v>44</v>
          </cell>
          <cell r="B217">
            <v>37827</v>
          </cell>
          <cell r="C217">
            <v>83</v>
          </cell>
          <cell r="D217" t="str">
            <v>CTy TNHH TM TH Thuaän Taân</v>
          </cell>
          <cell r="F217" t="str">
            <v>Ngoaïi Thöông</v>
          </cell>
          <cell r="G217" t="str">
            <v>Hoà Chí Minh</v>
          </cell>
          <cell r="I217">
            <v>10707700</v>
          </cell>
        </row>
        <row r="218">
          <cell r="A218">
            <v>23</v>
          </cell>
          <cell r="B218">
            <v>37827</v>
          </cell>
          <cell r="C218">
            <v>5</v>
          </cell>
          <cell r="D218" t="str">
            <v>Cty TNHH TMaïi Thaønh Long</v>
          </cell>
          <cell r="F218" t="str">
            <v>Coâng Thöong CN6</v>
          </cell>
          <cell r="G218" t="str">
            <v>Hoà Chí Minh</v>
          </cell>
          <cell r="I218">
            <v>255948639</v>
          </cell>
        </row>
        <row r="219">
          <cell r="A219">
            <v>24</v>
          </cell>
          <cell r="B219">
            <v>37830</v>
          </cell>
          <cell r="C219">
            <v>8</v>
          </cell>
          <cell r="D219" t="str">
            <v>Cty Xi Maêng Haø Tieân II</v>
          </cell>
          <cell r="F219" t="str">
            <v>Coâng Thöông</v>
          </cell>
          <cell r="G219" t="str">
            <v>Kieân Giang</v>
          </cell>
          <cell r="I219">
            <v>157190000</v>
          </cell>
        </row>
        <row r="220">
          <cell r="A220">
            <v>25</v>
          </cell>
          <cell r="B220">
            <v>37830</v>
          </cell>
          <cell r="C220">
            <v>36</v>
          </cell>
          <cell r="D220" t="str">
            <v>XN Xaêng Daàu Daàu Khí Vuõng Taøu</v>
          </cell>
          <cell r="F220" t="str">
            <v>Coâng Thöông</v>
          </cell>
          <cell r="G220" t="str">
            <v>Baø Ròa-Vuõng Taøu</v>
          </cell>
          <cell r="I220">
            <v>1459200000</v>
          </cell>
        </row>
        <row r="221">
          <cell r="A221">
            <v>45</v>
          </cell>
          <cell r="B221">
            <v>37830</v>
          </cell>
          <cell r="C221">
            <v>68</v>
          </cell>
          <cell r="D221" t="str">
            <v>Nhaø Maùy Daàu Töôøng An</v>
          </cell>
          <cell r="F221" t="str">
            <v>Sôû Giao Dòch II CTVN</v>
          </cell>
          <cell r="G221" t="str">
            <v>Hoà Chí Minh</v>
          </cell>
          <cell r="I221">
            <v>40000000</v>
          </cell>
        </row>
        <row r="222">
          <cell r="A222">
            <v>46</v>
          </cell>
          <cell r="B222">
            <v>37830</v>
          </cell>
          <cell r="C222">
            <v>73</v>
          </cell>
          <cell r="D222" t="str">
            <v>Cty. TNHH SX.TM.HMP Myõ Haûo</v>
          </cell>
          <cell r="F222" t="str">
            <v>Ngoaïi Thöông</v>
          </cell>
          <cell r="G222" t="str">
            <v>Hoà Chí Minh</v>
          </cell>
          <cell r="I222">
            <v>61679221</v>
          </cell>
        </row>
        <row r="223">
          <cell r="A223">
            <v>25</v>
          </cell>
          <cell r="B223">
            <v>37830</v>
          </cell>
          <cell r="C223">
            <v>36</v>
          </cell>
          <cell r="D223" t="str">
            <v>XN Xaêng Daàu Daàu Khí Vuõng Taøu</v>
          </cell>
          <cell r="F223" t="str">
            <v>Coâng Thöông</v>
          </cell>
          <cell r="G223" t="str">
            <v>Baø Ròa-Vuõng Taøu</v>
          </cell>
          <cell r="I223">
            <v>1459200000</v>
          </cell>
        </row>
        <row r="224">
          <cell r="A224">
            <v>26</v>
          </cell>
          <cell r="B224">
            <v>37830</v>
          </cell>
          <cell r="C224">
            <v>1</v>
          </cell>
          <cell r="D224" t="str">
            <v>Nhaø Maùy Thuoác Laù Saøi Goøn</v>
          </cell>
          <cell r="F224" t="str">
            <v>Sôû Giao Dòch II CTVN</v>
          </cell>
          <cell r="G224" t="str">
            <v>Hoà Chí Minh</v>
          </cell>
          <cell r="I224">
            <v>215825000</v>
          </cell>
        </row>
        <row r="225">
          <cell r="A225">
            <v>47</v>
          </cell>
          <cell r="B225">
            <v>37830</v>
          </cell>
          <cell r="C225">
            <v>31</v>
          </cell>
          <cell r="D225" t="str">
            <v>Cty Daàu Aên Golden Hope - Nhaø Beø</v>
          </cell>
          <cell r="F225" t="str">
            <v>Sôû Giao Dòch II CTVN</v>
          </cell>
          <cell r="G225" t="str">
            <v>Hoà Chí Minh</v>
          </cell>
          <cell r="I225">
            <v>80314582</v>
          </cell>
        </row>
        <row r="226">
          <cell r="A226">
            <v>48</v>
          </cell>
          <cell r="B226">
            <v>37830</v>
          </cell>
          <cell r="C226">
            <v>9</v>
          </cell>
          <cell r="D226" t="str">
            <v>Castrol Vieät Nam Ltd</v>
          </cell>
          <cell r="F226" t="str">
            <v>Ngoaïi Thöông</v>
          </cell>
          <cell r="G226" t="str">
            <v>Hoà Chí Minh</v>
          </cell>
          <cell r="I226">
            <v>18779543</v>
          </cell>
        </row>
        <row r="227">
          <cell r="A227">
            <v>49</v>
          </cell>
          <cell r="B227">
            <v>37831</v>
          </cell>
          <cell r="C227">
            <v>73</v>
          </cell>
          <cell r="D227" t="str">
            <v>Cty. TNHH SX.TM.HMP Myõ Haûo</v>
          </cell>
          <cell r="F227" t="str">
            <v>Ngoaïi Thöông</v>
          </cell>
          <cell r="G227" t="str">
            <v>Hoà Chí Minh</v>
          </cell>
          <cell r="I227">
            <v>38083435</v>
          </cell>
        </row>
        <row r="228">
          <cell r="A228">
            <v>50</v>
          </cell>
          <cell r="B228">
            <v>37831</v>
          </cell>
          <cell r="C228">
            <v>28</v>
          </cell>
          <cell r="D228" t="str">
            <v>Chi Nhaùnh Cty CP Söõa VN Taïi Caàn Thô</v>
          </cell>
          <cell r="F228" t="str">
            <v>Ñaàu Tö &amp; Phaùt Trieån</v>
          </cell>
          <cell r="G228" t="str">
            <v>Caàn Thô</v>
          </cell>
          <cell r="I228">
            <v>282700477</v>
          </cell>
        </row>
        <row r="229">
          <cell r="A229">
            <v>27</v>
          </cell>
          <cell r="B229">
            <v>37831</v>
          </cell>
          <cell r="C229">
            <v>36</v>
          </cell>
          <cell r="D229" t="str">
            <v>XN Xaêng Daàu Daàu Khí Vuõng Taøu</v>
          </cell>
          <cell r="F229" t="str">
            <v>Coâng Thöông</v>
          </cell>
          <cell r="G229" t="str">
            <v>Baø Ròa-Vuõng Taøu</v>
          </cell>
          <cell r="I229">
            <v>1920000000</v>
          </cell>
        </row>
        <row r="230">
          <cell r="A230">
            <v>28</v>
          </cell>
          <cell r="B230">
            <v>37831</v>
          </cell>
          <cell r="C230">
            <v>4</v>
          </cell>
          <cell r="D230" t="str">
            <v>Cty TMKT &amp; Ñaàu Tö PETEC</v>
          </cell>
          <cell r="F230" t="str">
            <v>Sôû Giao Dòch II  CTVN</v>
          </cell>
          <cell r="G230" t="str">
            <v>Hoà Chí Minh</v>
          </cell>
          <cell r="I230">
            <v>3180000</v>
          </cell>
        </row>
        <row r="231">
          <cell r="A231">
            <v>27</v>
          </cell>
          <cell r="B231">
            <v>37831</v>
          </cell>
          <cell r="C231">
            <v>36</v>
          </cell>
          <cell r="D231" t="str">
            <v>XN Xaêng Daàu Daàu Khí Vuõng Taøu</v>
          </cell>
          <cell r="F231" t="str">
            <v>Coâng Thöông</v>
          </cell>
          <cell r="G231" t="str">
            <v>Baø Ròa-Vuõng Taøu</v>
          </cell>
          <cell r="I231">
            <v>2468000000</v>
          </cell>
        </row>
        <row r="232">
          <cell r="A232">
            <v>29</v>
          </cell>
          <cell r="B232">
            <v>37832</v>
          </cell>
          <cell r="C232">
            <v>73</v>
          </cell>
          <cell r="D232" t="str">
            <v>Cty. TNHH SX.TM.HMP Myõ Haûo</v>
          </cell>
          <cell r="F232" t="str">
            <v>Ngoaïi Thöông</v>
          </cell>
          <cell r="G232" t="str">
            <v>Hoà Chí Minh</v>
          </cell>
          <cell r="I232">
            <v>95927234</v>
          </cell>
        </row>
        <row r="233">
          <cell r="A233">
            <v>30</v>
          </cell>
          <cell r="B233">
            <v>37832</v>
          </cell>
          <cell r="C233">
            <v>27</v>
          </cell>
          <cell r="D233" t="str">
            <v>Cty TNHH Quoác Teá Nagarjuna</v>
          </cell>
          <cell r="F233" t="str">
            <v>INDOVINA</v>
          </cell>
          <cell r="G233" t="str">
            <v>Hoà Chí Minh</v>
          </cell>
          <cell r="I233">
            <v>27650000</v>
          </cell>
        </row>
        <row r="234">
          <cell r="A234">
            <v>51</v>
          </cell>
          <cell r="B234">
            <v>37833</v>
          </cell>
          <cell r="C234">
            <v>76</v>
          </cell>
          <cell r="D234" t="str">
            <v>Cty Ñieän &amp; Ñieän Töû TCL Vieät Nam</v>
          </cell>
          <cell r="F234" t="str">
            <v>Ngoaïi Thöông</v>
          </cell>
          <cell r="G234" t="str">
            <v>Ñoàng Nai</v>
          </cell>
          <cell r="I234">
            <v>21750000</v>
          </cell>
        </row>
        <row r="235">
          <cell r="A235">
            <v>31</v>
          </cell>
          <cell r="B235">
            <v>37833</v>
          </cell>
          <cell r="C235">
            <v>21</v>
          </cell>
          <cell r="D235" t="str">
            <v>Cty Coå Phaàn Vaät Tö  Haäu Giang</v>
          </cell>
          <cell r="F235" t="str">
            <v>Coâng Thöông</v>
          </cell>
          <cell r="G235" t="str">
            <v>Caàn Thô</v>
          </cell>
          <cell r="I235">
            <v>65000000</v>
          </cell>
        </row>
        <row r="236">
          <cell r="A236">
            <v>52</v>
          </cell>
          <cell r="B236">
            <v>37833</v>
          </cell>
          <cell r="C236">
            <v>28</v>
          </cell>
          <cell r="D236" t="str">
            <v>Chi Nhaùnh Cty CP Söõa VN Taïi Caàn Thô</v>
          </cell>
          <cell r="F236" t="str">
            <v>Ñaàu Tö &amp; Phaùt Trieån</v>
          </cell>
          <cell r="G236" t="str">
            <v>Caàn Thô</v>
          </cell>
          <cell r="I236">
            <v>181707383</v>
          </cell>
        </row>
        <row r="237">
          <cell r="A237">
            <v>1</v>
          </cell>
          <cell r="B237">
            <v>37834</v>
          </cell>
          <cell r="C237">
            <v>3</v>
          </cell>
          <cell r="D237" t="str">
            <v>Cty Coå Phaàn Boät Giaët Lix</v>
          </cell>
          <cell r="F237" t="str">
            <v>Coâng Thöông CN 14</v>
          </cell>
          <cell r="G237" t="str">
            <v>Hoà Chí Minh</v>
          </cell>
          <cell r="I237">
            <v>200000000</v>
          </cell>
        </row>
        <row r="238">
          <cell r="A238">
            <v>2</v>
          </cell>
          <cell r="B238">
            <v>37837</v>
          </cell>
          <cell r="C238">
            <v>8</v>
          </cell>
          <cell r="D238" t="str">
            <v>Cty Xi Maêng Haø Tieân II</v>
          </cell>
          <cell r="F238" t="str">
            <v>Coâng Thöông</v>
          </cell>
          <cell r="G238" t="str">
            <v>Kieân Giang</v>
          </cell>
          <cell r="I238">
            <v>120120000</v>
          </cell>
        </row>
        <row r="239">
          <cell r="A239">
            <v>1</v>
          </cell>
          <cell r="B239">
            <v>37837</v>
          </cell>
          <cell r="C239">
            <v>27</v>
          </cell>
          <cell r="D239" t="str">
            <v>Cty TNHH Quoác Teá Nagarjuna</v>
          </cell>
          <cell r="F239" t="str">
            <v>INDOVINA</v>
          </cell>
          <cell r="G239" t="str">
            <v>Hoà Chí Minh</v>
          </cell>
          <cell r="I239">
            <v>28350000</v>
          </cell>
        </row>
        <row r="240">
          <cell r="A240">
            <v>2</v>
          </cell>
          <cell r="B240">
            <v>37837</v>
          </cell>
          <cell r="C240">
            <v>93</v>
          </cell>
          <cell r="D240" t="str">
            <v>Cty Coå Phaàn Giaáy Vieãn Ñoâng</v>
          </cell>
          <cell r="F240" t="str">
            <v>Coâng Thöông CN 12</v>
          </cell>
          <cell r="G240" t="str">
            <v>Hoà Chí Minh</v>
          </cell>
          <cell r="I240">
            <v>13804362</v>
          </cell>
        </row>
        <row r="241">
          <cell r="A241">
            <v>3</v>
          </cell>
          <cell r="B241">
            <v>37837</v>
          </cell>
          <cell r="C241">
            <v>83</v>
          </cell>
          <cell r="D241" t="str">
            <v>CTy TNHH TM TH Thuaän Taân</v>
          </cell>
          <cell r="F241" t="str">
            <v>Ngoaïi Thöông</v>
          </cell>
          <cell r="G241" t="str">
            <v>Hoà Chí Minh</v>
          </cell>
          <cell r="I241">
            <v>22990000</v>
          </cell>
        </row>
        <row r="242">
          <cell r="A242">
            <v>3</v>
          </cell>
          <cell r="B242">
            <v>37838</v>
          </cell>
          <cell r="C242">
            <v>36</v>
          </cell>
          <cell r="D242" t="str">
            <v>XN Xaêng Daàu Daàu Khí Vuõng Taøu</v>
          </cell>
          <cell r="F242" t="str">
            <v>Coâng Thöông</v>
          </cell>
          <cell r="G242" t="str">
            <v>Baø Ròa-Vuõng Taøu</v>
          </cell>
          <cell r="I242">
            <v>5440000000</v>
          </cell>
        </row>
        <row r="243">
          <cell r="A243">
            <v>4</v>
          </cell>
          <cell r="B243">
            <v>37838</v>
          </cell>
          <cell r="C243">
            <v>25</v>
          </cell>
          <cell r="D243" t="str">
            <v xml:space="preserve"> Thu Baûo Hieåm Xaõ Hoäi Tænh Baïc Lieâu</v>
          </cell>
          <cell r="F243" t="str">
            <v>NN &amp; P/T N/Thoân</v>
          </cell>
          <cell r="G243" t="str">
            <v>Baïc Lieâu</v>
          </cell>
          <cell r="I243">
            <v>15544266</v>
          </cell>
        </row>
        <row r="244">
          <cell r="A244">
            <v>4</v>
          </cell>
          <cell r="B244">
            <v>37838</v>
          </cell>
          <cell r="C244">
            <v>4</v>
          </cell>
          <cell r="D244" t="str">
            <v>Cty TMKT &amp; Ñaàu Tö PETEC</v>
          </cell>
          <cell r="F244" t="str">
            <v>Sôû Giao Dòch II  CTVN</v>
          </cell>
          <cell r="G244" t="str">
            <v>Hoà Chí Minh</v>
          </cell>
          <cell r="I244">
            <v>10000000000</v>
          </cell>
        </row>
        <row r="245">
          <cell r="A245">
            <v>5</v>
          </cell>
          <cell r="B245">
            <v>37839</v>
          </cell>
          <cell r="C245">
            <v>5</v>
          </cell>
          <cell r="D245" t="str">
            <v>Cty TNHH TMaïi Thaønh Long</v>
          </cell>
          <cell r="F245" t="str">
            <v>Coâng Thöong CN6</v>
          </cell>
          <cell r="G245" t="str">
            <v>Hoà Chí Minh</v>
          </cell>
          <cell r="I245">
            <v>423628777</v>
          </cell>
        </row>
        <row r="246">
          <cell r="A246">
            <v>6</v>
          </cell>
          <cell r="B246">
            <v>37840</v>
          </cell>
          <cell r="C246">
            <v>36</v>
          </cell>
          <cell r="D246" t="str">
            <v>XN Xaêng Daàu Daàu Khí Vuõng Taøu</v>
          </cell>
          <cell r="F246" t="str">
            <v>Coâng Thöông</v>
          </cell>
          <cell r="G246" t="str">
            <v>Baø Ròa-Vuõng Taøu</v>
          </cell>
          <cell r="I246">
            <v>3600000000</v>
          </cell>
        </row>
        <row r="247">
          <cell r="A247">
            <v>5</v>
          </cell>
          <cell r="B247">
            <v>37840</v>
          </cell>
          <cell r="C247">
            <v>31</v>
          </cell>
          <cell r="D247" t="str">
            <v>Cty Daàu Aên Golden Hope - Nhaø Beø</v>
          </cell>
          <cell r="F247" t="str">
            <v>Sôû Giao Dòch II CTVN</v>
          </cell>
          <cell r="G247" t="str">
            <v>Hoà Chí Minh</v>
          </cell>
          <cell r="I247">
            <v>63240148</v>
          </cell>
        </row>
        <row r="248">
          <cell r="A248">
            <v>6</v>
          </cell>
          <cell r="B248">
            <v>37840</v>
          </cell>
          <cell r="C248">
            <v>90</v>
          </cell>
          <cell r="D248" t="str">
            <v>CN CTy. CP Ñöôøng Bieân Hoøa taïi Caàn Thô</v>
          </cell>
          <cell r="F248" t="str">
            <v>Coâng Thöông</v>
          </cell>
          <cell r="G248" t="str">
            <v>Caàn Thô</v>
          </cell>
          <cell r="I248">
            <v>10216000</v>
          </cell>
        </row>
        <row r="249">
          <cell r="A249">
            <v>7</v>
          </cell>
          <cell r="B249">
            <v>37840</v>
          </cell>
          <cell r="C249">
            <v>28</v>
          </cell>
          <cell r="D249" t="str">
            <v>Chi Nhaùnh Cty CP Söõa VN Taïi Caàn Thô</v>
          </cell>
          <cell r="F249" t="str">
            <v>Ñaàu Tö &amp; Phaùt Trieån</v>
          </cell>
          <cell r="G249" t="str">
            <v>Caàn Thô</v>
          </cell>
          <cell r="I249">
            <v>269697331</v>
          </cell>
        </row>
        <row r="250">
          <cell r="A250">
            <v>8</v>
          </cell>
          <cell r="B250">
            <v>37840</v>
          </cell>
          <cell r="C250">
            <v>44</v>
          </cell>
          <cell r="D250" t="str">
            <v>CTy Ñieän Baùo Ñieän Thoaïi Baïc Lieâu</v>
          </cell>
          <cell r="F250" t="str">
            <v xml:space="preserve">Coâng Thöông </v>
          </cell>
          <cell r="G250" t="str">
            <v>Baïc Lieâu</v>
          </cell>
          <cell r="I250">
            <v>9618018</v>
          </cell>
        </row>
        <row r="251">
          <cell r="A251">
            <v>7</v>
          </cell>
          <cell r="B251">
            <v>37841</v>
          </cell>
          <cell r="C251">
            <v>1</v>
          </cell>
          <cell r="D251" t="str">
            <v>Nhaø Maùy Thuoác Laù Saøi Goøn</v>
          </cell>
          <cell r="F251" t="str">
            <v>Sôû Giao Dòch II CTVN</v>
          </cell>
          <cell r="G251" t="str">
            <v>Hoà Chí Minh</v>
          </cell>
          <cell r="I251">
            <v>221300000</v>
          </cell>
        </row>
        <row r="252">
          <cell r="A252">
            <v>8</v>
          </cell>
          <cell r="B252">
            <v>37841</v>
          </cell>
          <cell r="C252">
            <v>69</v>
          </cell>
          <cell r="D252" t="str">
            <v>Cty TNHH Vaän Taûi-TM-DV T.H.P</v>
          </cell>
          <cell r="F252" t="str">
            <v>Coâng Thöông CN 5</v>
          </cell>
          <cell r="G252" t="str">
            <v>Hoà Chí Minh</v>
          </cell>
          <cell r="I252">
            <v>77119000</v>
          </cell>
        </row>
        <row r="253">
          <cell r="A253">
            <v>9</v>
          </cell>
          <cell r="B253">
            <v>37841</v>
          </cell>
          <cell r="C253">
            <v>27</v>
          </cell>
          <cell r="D253" t="str">
            <v>Cty TNHH Quoác Teá Nagarjuna</v>
          </cell>
          <cell r="F253" t="str">
            <v>INDOVINA</v>
          </cell>
          <cell r="G253" t="str">
            <v>Hoà Chí Minh</v>
          </cell>
          <cell r="I253">
            <v>27650000</v>
          </cell>
        </row>
        <row r="254">
          <cell r="A254">
            <v>9</v>
          </cell>
          <cell r="B254">
            <v>37844</v>
          </cell>
          <cell r="C254">
            <v>5</v>
          </cell>
          <cell r="D254" t="str">
            <v>Cty TNHH TMaïi Thaønh Long</v>
          </cell>
          <cell r="F254" t="str">
            <v>Coâng Thöong CN6</v>
          </cell>
          <cell r="G254" t="str">
            <v>Hoà Chí Minh</v>
          </cell>
          <cell r="I254">
            <v>259948474</v>
          </cell>
        </row>
        <row r="255">
          <cell r="A255">
            <v>10</v>
          </cell>
          <cell r="B255">
            <v>37844</v>
          </cell>
          <cell r="C255">
            <v>41</v>
          </cell>
          <cell r="D255" t="str">
            <v>Cty Xi Maêng Nghi Sôn</v>
          </cell>
          <cell r="F255" t="str">
            <v>Coâng Thöông CN 9</v>
          </cell>
          <cell r="G255" t="str">
            <v>Hoà Chí Minh</v>
          </cell>
          <cell r="I255">
            <v>270600000</v>
          </cell>
        </row>
        <row r="256">
          <cell r="A256">
            <v>11</v>
          </cell>
          <cell r="B256">
            <v>37844</v>
          </cell>
          <cell r="C256">
            <v>8</v>
          </cell>
          <cell r="D256" t="str">
            <v>Cty Xi Maêng Haø Tieân II</v>
          </cell>
          <cell r="F256" t="str">
            <v>Coâng Thöông</v>
          </cell>
          <cell r="G256" t="str">
            <v>Kieân Giang</v>
          </cell>
          <cell r="I256">
            <v>120120000</v>
          </cell>
        </row>
        <row r="257">
          <cell r="A257">
            <v>12</v>
          </cell>
          <cell r="B257">
            <v>37844</v>
          </cell>
          <cell r="C257">
            <v>10</v>
          </cell>
          <cell r="D257" t="str">
            <v>Cty TNHH Daàu Nhôùt vaø Hoùa Chaát VN</v>
          </cell>
          <cell r="F257" t="str">
            <v>Hoàng Kong&amp; Thöôïng Haûi</v>
          </cell>
          <cell r="G257" t="str">
            <v>Hoà Chí Minh</v>
          </cell>
          <cell r="I257">
            <v>144960000</v>
          </cell>
        </row>
        <row r="258">
          <cell r="A258">
            <v>13</v>
          </cell>
          <cell r="B258">
            <v>37844</v>
          </cell>
          <cell r="C258">
            <v>14</v>
          </cell>
          <cell r="D258" t="str">
            <v>Coâng Ty Theùp Mieàn Nam</v>
          </cell>
          <cell r="F258" t="str">
            <v>Coâng Thöông CN I</v>
          </cell>
          <cell r="G258" t="str">
            <v>Hoà Chí Minh</v>
          </cell>
          <cell r="I258">
            <v>247926274</v>
          </cell>
        </row>
        <row r="259">
          <cell r="A259">
            <v>10</v>
          </cell>
          <cell r="B259">
            <v>37844</v>
          </cell>
          <cell r="C259">
            <v>98</v>
          </cell>
          <cell r="D259" t="str">
            <v>CTy Lieân Doanh Xi Maêng Haø Tieân II-Caàn Thô</v>
          </cell>
          <cell r="F259" t="str">
            <v>Coâng Thöông</v>
          </cell>
          <cell r="G259" t="str">
            <v>Caàn Thô</v>
          </cell>
          <cell r="I259">
            <v>60750000</v>
          </cell>
        </row>
        <row r="260">
          <cell r="A260">
            <v>14</v>
          </cell>
          <cell r="B260">
            <v>37844</v>
          </cell>
          <cell r="C260">
            <v>4</v>
          </cell>
          <cell r="D260" t="str">
            <v>Cty TMKT &amp; Ñaàu Tö PETEC</v>
          </cell>
          <cell r="F260" t="str">
            <v>Sôû Giao Dòch II  CTVN</v>
          </cell>
          <cell r="G260" t="str">
            <v>Hoà Chí Minh</v>
          </cell>
          <cell r="I260">
            <v>2200000000</v>
          </cell>
        </row>
        <row r="261">
          <cell r="A261">
            <v>11</v>
          </cell>
          <cell r="B261">
            <v>37845</v>
          </cell>
          <cell r="C261">
            <v>31</v>
          </cell>
          <cell r="D261" t="str">
            <v>Cty Daàu Aên Golden Hope - Nhaø Beø</v>
          </cell>
          <cell r="F261" t="str">
            <v>Sôû Giao Dòch II CTVN</v>
          </cell>
          <cell r="G261" t="str">
            <v>Hoà Chí Minh</v>
          </cell>
          <cell r="I261">
            <v>122013975</v>
          </cell>
        </row>
        <row r="262">
          <cell r="A262">
            <v>12</v>
          </cell>
          <cell r="B262">
            <v>37845</v>
          </cell>
          <cell r="C262">
            <v>90</v>
          </cell>
          <cell r="D262" t="str">
            <v>CN CTy. CP Ñöôøng Bieân Hoøa taïi Caàn Thô</v>
          </cell>
          <cell r="F262" t="str">
            <v>Coâng Thöông</v>
          </cell>
          <cell r="G262" t="str">
            <v>Caàn Thô</v>
          </cell>
          <cell r="I262">
            <v>10216000</v>
          </cell>
        </row>
        <row r="263">
          <cell r="A263">
            <v>13</v>
          </cell>
          <cell r="B263">
            <v>37846</v>
          </cell>
          <cell r="C263">
            <v>27</v>
          </cell>
          <cell r="D263" t="str">
            <v>Cty TNHH Quoác Teá Nagarjuna</v>
          </cell>
          <cell r="F263" t="str">
            <v>INDOVINA</v>
          </cell>
          <cell r="G263" t="str">
            <v>Hoà Chí Minh</v>
          </cell>
          <cell r="I263">
            <v>27650000</v>
          </cell>
        </row>
        <row r="264">
          <cell r="A264">
            <v>14</v>
          </cell>
          <cell r="B264">
            <v>37846</v>
          </cell>
          <cell r="C264">
            <v>76</v>
          </cell>
          <cell r="D264" t="str">
            <v>Cty Ñieän &amp; Ñieän Töû TCL Vieät Nam</v>
          </cell>
          <cell r="F264" t="str">
            <v>Ngoaïi Thöông</v>
          </cell>
          <cell r="G264" t="str">
            <v>Ñoàng Nai</v>
          </cell>
          <cell r="I264">
            <v>34600000</v>
          </cell>
        </row>
        <row r="265">
          <cell r="A265">
            <v>15</v>
          </cell>
          <cell r="B265">
            <v>37847</v>
          </cell>
          <cell r="C265">
            <v>9</v>
          </cell>
          <cell r="D265" t="str">
            <v>Castrol Vieät Nam Ltd</v>
          </cell>
          <cell r="F265" t="str">
            <v>Ngoaïi Thöông</v>
          </cell>
          <cell r="G265" t="str">
            <v>Hoà Chí Minh</v>
          </cell>
          <cell r="I265">
            <v>53065824</v>
          </cell>
        </row>
        <row r="266">
          <cell r="A266">
            <v>16</v>
          </cell>
          <cell r="B266">
            <v>37847</v>
          </cell>
          <cell r="C266">
            <v>51</v>
          </cell>
          <cell r="D266" t="str">
            <v xml:space="preserve">Trung Taâm Thoâng Tin Thöông Maïi </v>
          </cell>
          <cell r="F266" t="str">
            <v xml:space="preserve">Ngoaïi Thöông </v>
          </cell>
          <cell r="G266" t="str">
            <v>Haø Noâi</v>
          </cell>
          <cell r="I266">
            <v>1200000</v>
          </cell>
        </row>
        <row r="267">
          <cell r="A267">
            <v>17</v>
          </cell>
          <cell r="B267">
            <v>37848</v>
          </cell>
          <cell r="C267">
            <v>73</v>
          </cell>
          <cell r="D267" t="str">
            <v>Cty. TNHH SX.TM.HMP Myõ Haûo</v>
          </cell>
          <cell r="F267" t="str">
            <v>Ngoaïi Thöông</v>
          </cell>
          <cell r="G267" t="str">
            <v>Hoà Chí Minh</v>
          </cell>
          <cell r="I267">
            <v>28595809</v>
          </cell>
        </row>
        <row r="268">
          <cell r="A268">
            <v>18</v>
          </cell>
          <cell r="B268">
            <v>37848</v>
          </cell>
          <cell r="C268">
            <v>31</v>
          </cell>
          <cell r="D268" t="str">
            <v>Cty Daàu Aên Golden Hope - Nhaø Beø</v>
          </cell>
          <cell r="F268" t="str">
            <v>Sôû Giao Dòch II CTVN</v>
          </cell>
          <cell r="G268" t="str">
            <v>Hoà Chí Minh</v>
          </cell>
          <cell r="I268">
            <v>119466155</v>
          </cell>
        </row>
        <row r="269">
          <cell r="A269">
            <v>19</v>
          </cell>
          <cell r="B269">
            <v>37848</v>
          </cell>
          <cell r="C269">
            <v>80</v>
          </cell>
          <cell r="D269" t="str">
            <v>Chi Nhaùnh Cty TNHH AÉC-QUY GS VN</v>
          </cell>
          <cell r="F269" t="str">
            <v>Ngoaïi Thöông</v>
          </cell>
          <cell r="G269" t="str">
            <v>Hoà Chí Minh</v>
          </cell>
          <cell r="I269">
            <v>16632000</v>
          </cell>
        </row>
        <row r="270">
          <cell r="A270">
            <v>20</v>
          </cell>
          <cell r="B270">
            <v>37848</v>
          </cell>
          <cell r="C270">
            <v>66</v>
          </cell>
          <cell r="D270" t="str">
            <v>Cty UNI PRESIDENT</v>
          </cell>
          <cell r="F270" t="str">
            <v>ANZ</v>
          </cell>
          <cell r="G270" t="str">
            <v>Hoà Chí Minh</v>
          </cell>
          <cell r="I270">
            <v>40195680</v>
          </cell>
        </row>
        <row r="271">
          <cell r="A271">
            <v>15</v>
          </cell>
          <cell r="B271">
            <v>37848</v>
          </cell>
          <cell r="C271">
            <v>90</v>
          </cell>
          <cell r="D271" t="str">
            <v>CN CTy. CP Ñöôøng Bieân Hoøa taïi Caàn Thô</v>
          </cell>
          <cell r="F271" t="str">
            <v>Coâng Thöông</v>
          </cell>
          <cell r="G271" t="str">
            <v>Caàn Thô</v>
          </cell>
          <cell r="I271">
            <v>14733980</v>
          </cell>
        </row>
        <row r="272">
          <cell r="A272">
            <v>16</v>
          </cell>
          <cell r="B272">
            <v>37848</v>
          </cell>
          <cell r="C272">
            <v>5</v>
          </cell>
          <cell r="D272" t="str">
            <v>Cty TNHH TMaïi Thaønh Long</v>
          </cell>
          <cell r="F272" t="str">
            <v>Coâng Thöong CN6</v>
          </cell>
          <cell r="G272" t="str">
            <v>Hoà Chí Minh</v>
          </cell>
          <cell r="I272">
            <v>80360940</v>
          </cell>
        </row>
        <row r="273">
          <cell r="A273">
            <v>17</v>
          </cell>
          <cell r="B273">
            <v>37848</v>
          </cell>
          <cell r="C273">
            <v>79</v>
          </cell>
          <cell r="D273" t="str">
            <v>Doanh Nghiệp Tư Nhaân Minh Nghi</v>
          </cell>
          <cell r="F273" t="str">
            <v>T.M.C.P SG Coâng Thöông CN Bình Chaùnh</v>
          </cell>
          <cell r="G273" t="str">
            <v>Hoà Chí Minh</v>
          </cell>
          <cell r="I273">
            <v>12925000</v>
          </cell>
        </row>
        <row r="274">
          <cell r="A274">
            <v>21</v>
          </cell>
          <cell r="B274">
            <v>37848</v>
          </cell>
          <cell r="C274">
            <v>8</v>
          </cell>
          <cell r="D274" t="str">
            <v>Cty Xi Maêng Haø Tieân II</v>
          </cell>
          <cell r="F274" t="str">
            <v>Coâng Thöông</v>
          </cell>
          <cell r="G274" t="str">
            <v>Kieân Giang</v>
          </cell>
          <cell r="I274">
            <v>160160000</v>
          </cell>
        </row>
        <row r="275">
          <cell r="A275">
            <v>18</v>
          </cell>
          <cell r="B275">
            <v>37851</v>
          </cell>
          <cell r="C275">
            <v>28</v>
          </cell>
          <cell r="D275" t="str">
            <v>Chi Nhaùnh Cty CP Söõa VN Taïi Caàn Thô</v>
          </cell>
          <cell r="F275" t="str">
            <v>Ñaàu Tö &amp; Phaùt Trieån</v>
          </cell>
          <cell r="G275" t="str">
            <v>Caàn Thô</v>
          </cell>
          <cell r="I275">
            <v>414753779</v>
          </cell>
        </row>
        <row r="276">
          <cell r="A276">
            <v>19</v>
          </cell>
          <cell r="B276">
            <v>37851</v>
          </cell>
          <cell r="C276">
            <v>27</v>
          </cell>
          <cell r="D276" t="str">
            <v>Cty TNHH Quoác Teá Nagarjuna</v>
          </cell>
          <cell r="F276" t="str">
            <v>INDOVINA</v>
          </cell>
          <cell r="G276" t="str">
            <v>Hoà Chí Minh</v>
          </cell>
          <cell r="I276">
            <v>28350000</v>
          </cell>
        </row>
        <row r="277">
          <cell r="A277">
            <v>20</v>
          </cell>
          <cell r="B277">
            <v>37851</v>
          </cell>
          <cell r="C277">
            <v>83</v>
          </cell>
          <cell r="D277" t="str">
            <v>CTy TNHH TM TH Thuaän Taân</v>
          </cell>
          <cell r="F277" t="str">
            <v>Ngoaïi Thöông</v>
          </cell>
          <cell r="G277" t="str">
            <v>Hoà Chí Minh</v>
          </cell>
          <cell r="I277">
            <v>28955300</v>
          </cell>
        </row>
        <row r="278">
          <cell r="A278">
            <v>21</v>
          </cell>
          <cell r="B278">
            <v>37851</v>
          </cell>
          <cell r="C278">
            <v>85</v>
          </cell>
          <cell r="D278" t="str">
            <v>CTy TNHH TM Minh Tuøng</v>
          </cell>
          <cell r="F278" t="str">
            <v>Sôû Giao Dòch II CTVN</v>
          </cell>
          <cell r="G278" t="str">
            <v>Hoà Chí Minh</v>
          </cell>
          <cell r="I278">
            <v>12676000</v>
          </cell>
        </row>
        <row r="279">
          <cell r="A279">
            <v>22</v>
          </cell>
          <cell r="B279">
            <v>37851</v>
          </cell>
          <cell r="C279">
            <v>99</v>
          </cell>
          <cell r="D279" t="str">
            <v xml:space="preserve">Löu Thò Myõ Phöôïng (CTyTNHH Taân Thaùi Thònh) </v>
          </cell>
          <cell r="F279" t="str">
            <v>AÙ Chaâu</v>
          </cell>
          <cell r="G279" t="str">
            <v>Hoà Chí Minh</v>
          </cell>
          <cell r="I279">
            <v>7147859</v>
          </cell>
        </row>
        <row r="280">
          <cell r="A280">
            <v>21</v>
          </cell>
          <cell r="B280">
            <v>37852</v>
          </cell>
          <cell r="C280">
            <v>5</v>
          </cell>
          <cell r="D280" t="str">
            <v>Cty TNHH TMaïi Thaønh Long</v>
          </cell>
          <cell r="F280" t="str">
            <v>Coâng Thöong CN6</v>
          </cell>
          <cell r="G280" t="str">
            <v>Hoà Chí Minh</v>
          </cell>
          <cell r="I280">
            <v>268040512</v>
          </cell>
        </row>
        <row r="281">
          <cell r="A281">
            <v>22</v>
          </cell>
          <cell r="B281">
            <v>37852</v>
          </cell>
          <cell r="C281">
            <v>8</v>
          </cell>
          <cell r="D281" t="str">
            <v>Cty Xi Maêng Haø Tieân II</v>
          </cell>
          <cell r="F281" t="str">
            <v>Coâng Thöông</v>
          </cell>
          <cell r="G281" t="str">
            <v>Kieân Giang</v>
          </cell>
          <cell r="I281">
            <v>160160000</v>
          </cell>
        </row>
        <row r="282">
          <cell r="A282">
            <v>23</v>
          </cell>
          <cell r="B282">
            <v>37852</v>
          </cell>
          <cell r="C282">
            <v>31</v>
          </cell>
          <cell r="D282" t="str">
            <v>Cty Daàu Aên Golden Hope - Nhaø Beø</v>
          </cell>
          <cell r="F282" t="str">
            <v>Sôû Giao Dòch II CTVN</v>
          </cell>
          <cell r="G282" t="str">
            <v>Hoà Chí Minh</v>
          </cell>
          <cell r="I282">
            <v>83068546</v>
          </cell>
        </row>
        <row r="283">
          <cell r="A283">
            <v>24</v>
          </cell>
          <cell r="B283">
            <v>37852</v>
          </cell>
          <cell r="C283">
            <v>95</v>
          </cell>
          <cell r="D283" t="str">
            <v>Cty Deät May Thaønh Coâng - CN MieànTaây</v>
          </cell>
          <cell r="F283" t="str">
            <v>Ñaàu Tö &amp; Phaùt Trieån</v>
          </cell>
          <cell r="G283" t="str">
            <v>Caàn Thô</v>
          </cell>
          <cell r="I283">
            <v>3120010</v>
          </cell>
        </row>
        <row r="284">
          <cell r="A284">
            <v>25</v>
          </cell>
          <cell r="B284">
            <v>37853</v>
          </cell>
          <cell r="C284">
            <v>73</v>
          </cell>
          <cell r="D284" t="str">
            <v>Cty. TNHH SX.TM.HMP Myõ Haûo</v>
          </cell>
          <cell r="F284" t="str">
            <v>Ngoaïi Thöông</v>
          </cell>
          <cell r="G284" t="str">
            <v>Hoà Chí Minh</v>
          </cell>
          <cell r="I284">
            <v>38728934</v>
          </cell>
        </row>
        <row r="285">
          <cell r="A285">
            <v>26</v>
          </cell>
          <cell r="B285">
            <v>37853</v>
          </cell>
          <cell r="C285">
            <v>27</v>
          </cell>
          <cell r="D285" t="str">
            <v>Cty TNHH Quoác Teá Nagarjuna</v>
          </cell>
          <cell r="F285" t="str">
            <v>INDOVINA</v>
          </cell>
          <cell r="G285" t="str">
            <v>Hoà Chí Minh</v>
          </cell>
          <cell r="I285">
            <v>28350000</v>
          </cell>
        </row>
        <row r="286">
          <cell r="A286">
            <v>27</v>
          </cell>
          <cell r="B286">
            <v>37853</v>
          </cell>
          <cell r="C286">
            <v>83</v>
          </cell>
          <cell r="D286" t="str">
            <v>CTy TNHH TM TH Thuaän Taân</v>
          </cell>
          <cell r="F286" t="str">
            <v>Ngoaïi Thöông</v>
          </cell>
          <cell r="G286" t="str">
            <v>Hoà Chí Minh</v>
          </cell>
          <cell r="I286">
            <v>27296500</v>
          </cell>
        </row>
        <row r="287">
          <cell r="A287">
            <v>23</v>
          </cell>
          <cell r="B287">
            <v>37853</v>
          </cell>
          <cell r="C287">
            <v>36</v>
          </cell>
          <cell r="D287" t="str">
            <v>XN Xaêng Daàu Daàu Khí Vuõng Taøu</v>
          </cell>
          <cell r="F287" t="str">
            <v>Coâng Thöông</v>
          </cell>
          <cell r="G287" t="str">
            <v>Baø Ròa-Vuõng Taøu</v>
          </cell>
          <cell r="I287">
            <v>1440000000</v>
          </cell>
        </row>
        <row r="288">
          <cell r="A288">
            <v>24</v>
          </cell>
          <cell r="B288">
            <v>37854</v>
          </cell>
          <cell r="C288">
            <v>31</v>
          </cell>
          <cell r="D288" t="str">
            <v>Cty Daàu Aên Golden Hope - Nhaø Beø</v>
          </cell>
          <cell r="F288" t="str">
            <v>Sôû Giao Dòch II CTVN</v>
          </cell>
          <cell r="G288" t="str">
            <v>Hoà Chí Minh</v>
          </cell>
          <cell r="I288">
            <v>78103643</v>
          </cell>
        </row>
        <row r="289">
          <cell r="A289">
            <v>24</v>
          </cell>
          <cell r="B289">
            <v>37854</v>
          </cell>
          <cell r="C289">
            <v>31</v>
          </cell>
          <cell r="D289" t="str">
            <v>Cty Daàu Aên Golden Hope - Nhaø Beø</v>
          </cell>
          <cell r="F289" t="str">
            <v>Sôû Giao Dòch II CTVN</v>
          </cell>
          <cell r="G289" t="str">
            <v>Hoà Chí Minh</v>
          </cell>
          <cell r="I289">
            <v>77421080</v>
          </cell>
        </row>
        <row r="290">
          <cell r="A290">
            <v>25</v>
          </cell>
          <cell r="B290">
            <v>37854</v>
          </cell>
          <cell r="C290">
            <v>25</v>
          </cell>
          <cell r="D290" t="str">
            <v xml:space="preserve"> Thu Baûo Hieåm Xaõ Hoäi Tænh Baïc Lieâu</v>
          </cell>
          <cell r="F290" t="str">
            <v>NN &amp; P/T N/Thoân</v>
          </cell>
          <cell r="G290" t="str">
            <v>Baïc Lieâu</v>
          </cell>
          <cell r="I290">
            <v>24293474</v>
          </cell>
        </row>
        <row r="291">
          <cell r="A291">
            <v>26</v>
          </cell>
          <cell r="B291">
            <v>37855</v>
          </cell>
          <cell r="C291">
            <v>90</v>
          </cell>
          <cell r="D291" t="str">
            <v>CN CTy. CP Ñöôøng Bieân Hoøa taïi Caàn Thô</v>
          </cell>
          <cell r="F291" t="str">
            <v>Coâng Thöông</v>
          </cell>
          <cell r="G291" t="str">
            <v>Caàn Thô</v>
          </cell>
          <cell r="I291">
            <v>19538930</v>
          </cell>
        </row>
        <row r="292">
          <cell r="A292">
            <v>26</v>
          </cell>
          <cell r="B292">
            <v>37855</v>
          </cell>
          <cell r="C292">
            <v>90</v>
          </cell>
          <cell r="D292" t="str">
            <v>CN CTy. CP Ñöôøng Bieân Hoøa taïi Caàn Thô</v>
          </cell>
          <cell r="F292" t="str">
            <v>Coâng Thöông</v>
          </cell>
          <cell r="G292" t="str">
            <v>Caàn Thô</v>
          </cell>
          <cell r="I292">
            <v>19538930</v>
          </cell>
        </row>
        <row r="293">
          <cell r="A293">
            <v>27</v>
          </cell>
          <cell r="B293">
            <v>37855</v>
          </cell>
          <cell r="C293">
            <v>19</v>
          </cell>
          <cell r="D293" t="str">
            <v>Cty LD Khí Ñoát Saøi Goøn (Elf)</v>
          </cell>
          <cell r="F293" t="str">
            <v>Eximbank</v>
          </cell>
          <cell r="G293" t="str">
            <v>Hoà Chí Minh</v>
          </cell>
          <cell r="I293">
            <v>29107155</v>
          </cell>
        </row>
        <row r="294">
          <cell r="A294">
            <v>28</v>
          </cell>
          <cell r="B294">
            <v>37858</v>
          </cell>
          <cell r="C294">
            <v>73</v>
          </cell>
          <cell r="D294" t="str">
            <v>Cty. TNHH SX.TM.HMP Myõ Haûo</v>
          </cell>
          <cell r="F294" t="str">
            <v>Ngoaïi Thöông</v>
          </cell>
          <cell r="G294" t="str">
            <v>Hoà Chí Minh</v>
          </cell>
          <cell r="I294">
            <v>54695319</v>
          </cell>
        </row>
        <row r="295">
          <cell r="A295">
            <v>25</v>
          </cell>
          <cell r="B295">
            <v>37858</v>
          </cell>
          <cell r="C295">
            <v>8</v>
          </cell>
          <cell r="D295" t="str">
            <v>Cty Xi Maêng Haø Tieân II</v>
          </cell>
          <cell r="F295" t="str">
            <v>Coâng Thöông</v>
          </cell>
          <cell r="G295" t="str">
            <v>Kieân Giang</v>
          </cell>
          <cell r="I295">
            <v>80080000</v>
          </cell>
        </row>
        <row r="296">
          <cell r="A296">
            <v>26</v>
          </cell>
          <cell r="B296">
            <v>37858</v>
          </cell>
          <cell r="C296">
            <v>41</v>
          </cell>
          <cell r="D296" t="str">
            <v>Cty Xi Maêng Nghi Sôn</v>
          </cell>
          <cell r="F296" t="str">
            <v>Coâng Thöông CN 9</v>
          </cell>
          <cell r="G296" t="str">
            <v>Hoà Chí Minh</v>
          </cell>
          <cell r="I296">
            <v>328000000</v>
          </cell>
        </row>
        <row r="297">
          <cell r="A297">
            <v>27</v>
          </cell>
          <cell r="B297">
            <v>37858</v>
          </cell>
          <cell r="C297">
            <v>14</v>
          </cell>
          <cell r="D297" t="str">
            <v>Coâng Ty Theùp Mieàn Nam</v>
          </cell>
          <cell r="F297" t="str">
            <v>Coâng Thöông CN I</v>
          </cell>
          <cell r="G297" t="str">
            <v>Hoà Chí Minh</v>
          </cell>
          <cell r="I297">
            <v>300000000</v>
          </cell>
        </row>
        <row r="298">
          <cell r="A298">
            <v>28</v>
          </cell>
          <cell r="B298">
            <v>37858</v>
          </cell>
          <cell r="C298">
            <v>100</v>
          </cell>
          <cell r="D298" t="str">
            <v>CTy TNHH TM &amp; SX Vieät Tuøng</v>
          </cell>
          <cell r="F298" t="str">
            <v>Coâng Thöông CN 12</v>
          </cell>
          <cell r="G298" t="str">
            <v>Hoà Chí Minh</v>
          </cell>
          <cell r="I298">
            <v>26140000</v>
          </cell>
        </row>
        <row r="299">
          <cell r="A299">
            <v>29</v>
          </cell>
          <cell r="B299">
            <v>37858</v>
          </cell>
          <cell r="C299">
            <v>101</v>
          </cell>
          <cell r="D299" t="str">
            <v>Cty TMKT &amp; Ñaàu Tö PETEC</v>
          </cell>
          <cell r="F299" t="str">
            <v>Deutsche Bank</v>
          </cell>
          <cell r="G299" t="str">
            <v>Hoà Chí Minh</v>
          </cell>
          <cell r="I299">
            <v>4070000000</v>
          </cell>
        </row>
        <row r="300">
          <cell r="A300">
            <v>29</v>
          </cell>
          <cell r="B300">
            <v>37859</v>
          </cell>
          <cell r="C300">
            <v>27</v>
          </cell>
          <cell r="D300" t="str">
            <v>Cty TNHH Quoác Teá Nagarjuna</v>
          </cell>
          <cell r="F300" t="str">
            <v>INDOVINA</v>
          </cell>
          <cell r="G300" t="str">
            <v>Hoà Chí Minh</v>
          </cell>
          <cell r="I300">
            <v>32400000</v>
          </cell>
        </row>
        <row r="301">
          <cell r="A301">
            <v>30</v>
          </cell>
          <cell r="B301">
            <v>37859</v>
          </cell>
          <cell r="C301">
            <v>66</v>
          </cell>
          <cell r="D301" t="str">
            <v>Cty UNI PRESIDENT</v>
          </cell>
          <cell r="F301" t="str">
            <v>ANZ</v>
          </cell>
          <cell r="G301" t="str">
            <v>Hoà Chí Minh</v>
          </cell>
          <cell r="I301">
            <v>50212284</v>
          </cell>
        </row>
        <row r="302">
          <cell r="A302">
            <v>31</v>
          </cell>
          <cell r="B302">
            <v>37859</v>
          </cell>
          <cell r="C302">
            <v>102</v>
          </cell>
          <cell r="D302" t="str">
            <v>CTy TNHH SX-TM-DV Phöông Ñoâng</v>
          </cell>
          <cell r="F302" t="str">
            <v>Ngoaïi Thöông</v>
          </cell>
          <cell r="G302" t="str">
            <v>Hoà Chí Minh</v>
          </cell>
          <cell r="I302">
            <v>20130000</v>
          </cell>
        </row>
        <row r="303">
          <cell r="A303">
            <v>32</v>
          </cell>
          <cell r="B303">
            <v>37860</v>
          </cell>
          <cell r="C303">
            <v>28</v>
          </cell>
          <cell r="D303" t="str">
            <v>Chi Nhaùnh Cty CP Söõa VN Taïi Caàn Thô</v>
          </cell>
          <cell r="F303" t="str">
            <v>Ñaàu Tö &amp; Phaùt Trieån</v>
          </cell>
          <cell r="G303" t="str">
            <v>Caàn Thô</v>
          </cell>
          <cell r="I303">
            <v>434196271</v>
          </cell>
        </row>
        <row r="304">
          <cell r="A304">
            <v>30</v>
          </cell>
          <cell r="B304">
            <v>37860</v>
          </cell>
          <cell r="C304">
            <v>1</v>
          </cell>
          <cell r="D304" t="str">
            <v>Nhaø Maùy Thuoác Laù Saøi Goøn</v>
          </cell>
          <cell r="F304" t="str">
            <v>Sôû Giao Dòch II CTVN</v>
          </cell>
          <cell r="G304" t="str">
            <v>Hoà Chí Minh</v>
          </cell>
          <cell r="I304">
            <v>223525000</v>
          </cell>
        </row>
        <row r="305">
          <cell r="A305">
            <v>31</v>
          </cell>
          <cell r="B305">
            <v>37860</v>
          </cell>
          <cell r="C305">
            <v>5</v>
          </cell>
          <cell r="D305" t="str">
            <v>Cty TNHH TMaïi Thaønh Long</v>
          </cell>
          <cell r="F305" t="str">
            <v>Coâng Thöong CN6</v>
          </cell>
          <cell r="G305" t="str">
            <v>Hoà Chí Minh</v>
          </cell>
          <cell r="I305">
            <v>295240814</v>
          </cell>
        </row>
        <row r="306">
          <cell r="A306">
            <v>32</v>
          </cell>
          <cell r="B306">
            <v>37860</v>
          </cell>
          <cell r="C306">
            <v>8</v>
          </cell>
          <cell r="D306" t="str">
            <v>Cty Xi Maêng Haø Tieân II</v>
          </cell>
          <cell r="F306" t="str">
            <v>Coâng Thöông</v>
          </cell>
          <cell r="G306" t="str">
            <v>Kieân Giang</v>
          </cell>
          <cell r="I306">
            <v>78485000</v>
          </cell>
        </row>
        <row r="307">
          <cell r="A307">
            <v>33</v>
          </cell>
          <cell r="B307">
            <v>37860</v>
          </cell>
          <cell r="C307">
            <v>31</v>
          </cell>
          <cell r="D307" t="str">
            <v>Cty Daàu Aên Golden Hope - Nhaø Beø</v>
          </cell>
          <cell r="F307" t="str">
            <v>Sôû Giao Dòch II CTVN</v>
          </cell>
          <cell r="G307" t="str">
            <v>Hoà Chí Minh</v>
          </cell>
          <cell r="I307">
            <v>107469758</v>
          </cell>
        </row>
        <row r="308">
          <cell r="A308">
            <v>33</v>
          </cell>
          <cell r="B308">
            <v>37861</v>
          </cell>
          <cell r="C308">
            <v>9</v>
          </cell>
          <cell r="D308" t="str">
            <v>Castrol Vieät Nam Ltd</v>
          </cell>
          <cell r="F308" t="str">
            <v>Ngoaïi Thöông</v>
          </cell>
          <cell r="G308" t="str">
            <v>Hoà Chí Minh</v>
          </cell>
          <cell r="I308">
            <v>131408946</v>
          </cell>
        </row>
        <row r="309">
          <cell r="A309">
            <v>34</v>
          </cell>
          <cell r="B309">
            <v>37861</v>
          </cell>
          <cell r="C309">
            <v>46</v>
          </cell>
          <cell r="D309" t="str">
            <v>CTy MIWON VIETNAM</v>
          </cell>
          <cell r="F309" t="str">
            <v xml:space="preserve">Coâng Thöông </v>
          </cell>
          <cell r="G309" t="str">
            <v>Phuù Thoï</v>
          </cell>
          <cell r="I309">
            <v>109254076</v>
          </cell>
        </row>
        <row r="310">
          <cell r="A310">
            <v>35</v>
          </cell>
          <cell r="B310">
            <v>37862</v>
          </cell>
          <cell r="C310">
            <v>21</v>
          </cell>
          <cell r="D310" t="str">
            <v>Cty Coå Phaàn Vaät Tö  Haäu Giang</v>
          </cell>
          <cell r="F310" t="str">
            <v>Coâng Thöông</v>
          </cell>
          <cell r="G310" t="str">
            <v>Caàn Thô</v>
          </cell>
          <cell r="I310">
            <v>43290001</v>
          </cell>
        </row>
        <row r="311">
          <cell r="A311">
            <v>36</v>
          </cell>
          <cell r="B311">
            <v>37862</v>
          </cell>
          <cell r="C311">
            <v>41</v>
          </cell>
          <cell r="D311" t="str">
            <v>Cty Xi Maêng Nghi Sôn</v>
          </cell>
          <cell r="F311" t="str">
            <v>Coâng Thöông CN 9</v>
          </cell>
          <cell r="G311" t="str">
            <v>Hoà Chí Minh</v>
          </cell>
          <cell r="I311">
            <v>246000000</v>
          </cell>
        </row>
        <row r="312">
          <cell r="A312">
            <v>34</v>
          </cell>
          <cell r="B312">
            <v>37862</v>
          </cell>
          <cell r="C312">
            <v>27</v>
          </cell>
          <cell r="D312" t="str">
            <v>Cty TNHH Quoác Teá Nagarjuna</v>
          </cell>
          <cell r="F312" t="str">
            <v>INDOVINA</v>
          </cell>
          <cell r="G312" t="str">
            <v>Hoà Chí Minh</v>
          </cell>
          <cell r="I312">
            <v>28350000</v>
          </cell>
        </row>
        <row r="313">
          <cell r="A313">
            <v>37</v>
          </cell>
          <cell r="B313">
            <v>37862</v>
          </cell>
          <cell r="C313">
            <v>77</v>
          </cell>
          <cell r="D313" t="str">
            <v>Cty Ñieän &amp; Ñieän Töû SAMSUNG VINA</v>
          </cell>
          <cell r="F313" t="str">
            <v>Coâng Thöông CN 4</v>
          </cell>
          <cell r="G313" t="str">
            <v>Hoà Chí Minh</v>
          </cell>
          <cell r="I313">
            <v>24118347</v>
          </cell>
        </row>
        <row r="314">
          <cell r="A314">
            <v>1</v>
          </cell>
          <cell r="B314">
            <v>37865</v>
          </cell>
          <cell r="C314">
            <v>73</v>
          </cell>
          <cell r="D314" t="str">
            <v>Cty. TNHH SX.TM.HMP Myõ Haûo</v>
          </cell>
          <cell r="F314" t="str">
            <v>Ngoaïi Thöông</v>
          </cell>
          <cell r="G314" t="str">
            <v>Hoà Chí Minh</v>
          </cell>
          <cell r="I314">
            <v>62210842</v>
          </cell>
        </row>
        <row r="315">
          <cell r="A315">
            <v>1</v>
          </cell>
          <cell r="B315">
            <v>37865</v>
          </cell>
          <cell r="C315">
            <v>8</v>
          </cell>
          <cell r="D315" t="str">
            <v>Cty Xi Maêng Haø Tieân II</v>
          </cell>
          <cell r="F315" t="str">
            <v>Coâng Thöông</v>
          </cell>
          <cell r="G315" t="str">
            <v>Kieân Giang</v>
          </cell>
          <cell r="I315">
            <v>200200000</v>
          </cell>
        </row>
        <row r="316">
          <cell r="A316">
            <v>2</v>
          </cell>
          <cell r="B316">
            <v>37865</v>
          </cell>
          <cell r="C316">
            <v>3</v>
          </cell>
          <cell r="D316" t="str">
            <v>Cty Coå Phaàn Boät Giaët Lix</v>
          </cell>
          <cell r="F316" t="str">
            <v>Coâng Thöông CN 14</v>
          </cell>
          <cell r="G316" t="str">
            <v>Hoà Chí Minh</v>
          </cell>
          <cell r="I316">
            <v>450000000</v>
          </cell>
        </row>
        <row r="317">
          <cell r="A317">
            <v>2</v>
          </cell>
          <cell r="B317">
            <v>37867</v>
          </cell>
          <cell r="C317">
            <v>73</v>
          </cell>
          <cell r="D317" t="str">
            <v>Cty. TNHH SX.TM.HMP Myõ Haûo</v>
          </cell>
          <cell r="F317" t="str">
            <v>Ngoaïi Thöông</v>
          </cell>
          <cell r="G317" t="str">
            <v>Hoà Chí Minh</v>
          </cell>
          <cell r="I317">
            <v>26814757</v>
          </cell>
        </row>
        <row r="318">
          <cell r="A318">
            <v>3</v>
          </cell>
          <cell r="B318">
            <v>37867</v>
          </cell>
          <cell r="C318">
            <v>27</v>
          </cell>
          <cell r="D318" t="str">
            <v>Cty TNHH Quoác Teá Nagarjuna</v>
          </cell>
          <cell r="F318" t="str">
            <v>INDOVINA</v>
          </cell>
          <cell r="G318" t="str">
            <v>Hoà Chí Minh</v>
          </cell>
          <cell r="I318">
            <v>29750000</v>
          </cell>
        </row>
        <row r="319">
          <cell r="A319">
            <v>4</v>
          </cell>
          <cell r="B319">
            <v>37868</v>
          </cell>
          <cell r="C319">
            <v>31</v>
          </cell>
          <cell r="D319" t="str">
            <v>Cty Daàu Aên Golden Hope - Nhaø Beø</v>
          </cell>
          <cell r="F319" t="str">
            <v>Sôû Giao Dòch II CTVN</v>
          </cell>
          <cell r="G319" t="str">
            <v>Hoà Chí Minh</v>
          </cell>
          <cell r="I319">
            <v>141228470</v>
          </cell>
        </row>
        <row r="320">
          <cell r="A320">
            <v>5</v>
          </cell>
          <cell r="B320">
            <v>37868</v>
          </cell>
          <cell r="C320">
            <v>94</v>
          </cell>
          <cell r="D320" t="str">
            <v>CTy TNHH SX Taân AÙ Chaâu</v>
          </cell>
          <cell r="F320" t="str">
            <v>Coâng Thöông CN 9</v>
          </cell>
          <cell r="G320" t="str">
            <v>Hoà Chí Minh</v>
          </cell>
          <cell r="I320">
            <v>11894400</v>
          </cell>
        </row>
        <row r="321">
          <cell r="A321">
            <v>3</v>
          </cell>
          <cell r="B321">
            <v>37868</v>
          </cell>
          <cell r="C321">
            <v>5</v>
          </cell>
          <cell r="D321" t="str">
            <v>Cty TNHH TMaïi Thaønh Long</v>
          </cell>
          <cell r="F321" t="str">
            <v>Coâng Thöong CN6</v>
          </cell>
          <cell r="G321" t="str">
            <v>Hoà Chí Minh</v>
          </cell>
          <cell r="I321">
            <v>289852021</v>
          </cell>
        </row>
        <row r="322">
          <cell r="A322">
            <v>4</v>
          </cell>
          <cell r="B322">
            <v>37868</v>
          </cell>
          <cell r="C322">
            <v>98</v>
          </cell>
          <cell r="D322" t="str">
            <v>CTy Lieân Doanh Xi Maêng Haø Tieân II-Caàn Thô</v>
          </cell>
          <cell r="F322" t="str">
            <v>Coâng Thöông</v>
          </cell>
          <cell r="G322" t="str">
            <v>Caàn Thô</v>
          </cell>
          <cell r="I322">
            <v>116000000</v>
          </cell>
        </row>
        <row r="323">
          <cell r="A323">
            <v>5</v>
          </cell>
          <cell r="B323">
            <v>37869</v>
          </cell>
          <cell r="C323">
            <v>10</v>
          </cell>
          <cell r="D323" t="str">
            <v>Cty TNHH Daàu Nhôùt vaø Hoùa Chaát VN</v>
          </cell>
          <cell r="F323" t="str">
            <v>Hoàng Kong&amp; Thöôïng Haûi</v>
          </cell>
          <cell r="G323" t="str">
            <v>Hoà Chí Minh</v>
          </cell>
          <cell r="I323">
            <v>251260000</v>
          </cell>
        </row>
        <row r="324">
          <cell r="A324">
            <v>6</v>
          </cell>
          <cell r="B324">
            <v>37869</v>
          </cell>
          <cell r="C324">
            <v>93</v>
          </cell>
          <cell r="D324" t="str">
            <v>Cty Coå Phaàn Giaáy Vieãn Ñoâng</v>
          </cell>
          <cell r="F324" t="str">
            <v>Coâng Thöông CN 12</v>
          </cell>
          <cell r="G324" t="str">
            <v>Hoà Chí Minh</v>
          </cell>
          <cell r="I324">
            <v>11023848</v>
          </cell>
        </row>
        <row r="325">
          <cell r="A325">
            <v>7</v>
          </cell>
          <cell r="B325">
            <v>37869</v>
          </cell>
          <cell r="C325">
            <v>73</v>
          </cell>
          <cell r="D325" t="str">
            <v>Cty. TNHH SX.TM.HMP Myõ Haûo</v>
          </cell>
          <cell r="F325" t="str">
            <v>Ngoaïi Thöông</v>
          </cell>
          <cell r="G325" t="str">
            <v>Hoà Chí Minh</v>
          </cell>
          <cell r="I325">
            <v>34963260</v>
          </cell>
        </row>
        <row r="326">
          <cell r="A326">
            <v>8</v>
          </cell>
          <cell r="B326">
            <v>37869</v>
          </cell>
          <cell r="C326">
            <v>90</v>
          </cell>
          <cell r="D326" t="str">
            <v>CN CTy. CP Ñöôøng Bieân Hoøa taïi Caàn Thô</v>
          </cell>
          <cell r="F326" t="str">
            <v>Coâng Thöông</v>
          </cell>
          <cell r="G326" t="str">
            <v>Caàn Thô</v>
          </cell>
          <cell r="I326">
            <v>10216000</v>
          </cell>
        </row>
        <row r="327">
          <cell r="A327">
            <v>9</v>
          </cell>
          <cell r="B327">
            <v>37869</v>
          </cell>
          <cell r="C327">
            <v>83</v>
          </cell>
          <cell r="D327" t="str">
            <v>CTy TNHH TM TH Thuaän Taân</v>
          </cell>
          <cell r="F327" t="str">
            <v>Ngoaïi Thöông</v>
          </cell>
          <cell r="G327" t="str">
            <v>Hoà Chí Minh</v>
          </cell>
          <cell r="I327">
            <v>45977800</v>
          </cell>
        </row>
        <row r="328">
          <cell r="A328">
            <v>10</v>
          </cell>
          <cell r="B328">
            <v>37869</v>
          </cell>
          <cell r="C328">
            <v>36</v>
          </cell>
          <cell r="D328" t="str">
            <v>XN Xaêng Daàu Daàu Khí Vuõng Taøu</v>
          </cell>
          <cell r="F328" t="str">
            <v>Coâng Thöông</v>
          </cell>
          <cell r="G328" t="str">
            <v>Baø Ròa-Vuõng Taøu</v>
          </cell>
          <cell r="I328">
            <v>1736700000</v>
          </cell>
        </row>
        <row r="329">
          <cell r="A329">
            <v>6</v>
          </cell>
          <cell r="B329">
            <v>37872</v>
          </cell>
          <cell r="C329">
            <v>28</v>
          </cell>
          <cell r="D329" t="str">
            <v>Chi Nhaùnh Cty CP Söõa VN Taïi Caàn Thô</v>
          </cell>
          <cell r="F329" t="str">
            <v>Ñaàu Tö &amp; Phaùt Trieån</v>
          </cell>
          <cell r="G329" t="str">
            <v>Caàn Thô</v>
          </cell>
          <cell r="I329">
            <v>291845992</v>
          </cell>
        </row>
        <row r="330">
          <cell r="A330">
            <v>7</v>
          </cell>
          <cell r="B330">
            <v>37872</v>
          </cell>
          <cell r="C330">
            <v>73</v>
          </cell>
          <cell r="D330" t="str">
            <v>Cty. TNHH SX.TM.HMP Myõ Haûo</v>
          </cell>
          <cell r="F330" t="str">
            <v>Ngoaïi Thöông</v>
          </cell>
          <cell r="G330" t="str">
            <v>Hoà Chí Minh</v>
          </cell>
          <cell r="I330">
            <v>35082207</v>
          </cell>
        </row>
        <row r="331">
          <cell r="A331">
            <v>11</v>
          </cell>
          <cell r="B331">
            <v>37872</v>
          </cell>
          <cell r="C331">
            <v>8</v>
          </cell>
          <cell r="D331" t="str">
            <v>Cty Xi Maêng Haø Tieân II</v>
          </cell>
          <cell r="F331" t="str">
            <v>Coâng Thöông</v>
          </cell>
          <cell r="G331" t="str">
            <v>Kieân Giang</v>
          </cell>
          <cell r="I331">
            <v>160160000</v>
          </cell>
        </row>
        <row r="332">
          <cell r="A332">
            <v>12</v>
          </cell>
          <cell r="B332">
            <v>37872</v>
          </cell>
          <cell r="C332">
            <v>14</v>
          </cell>
          <cell r="D332" t="str">
            <v>Coâng Ty Theùp Mieàn Nam</v>
          </cell>
          <cell r="F332" t="str">
            <v>Coâng Thöông CN I</v>
          </cell>
          <cell r="G332" t="str">
            <v>Hoà Chí Minh</v>
          </cell>
          <cell r="I332">
            <v>261191601</v>
          </cell>
        </row>
        <row r="333">
          <cell r="A333">
            <v>13</v>
          </cell>
          <cell r="B333">
            <v>37872</v>
          </cell>
          <cell r="C333">
            <v>36</v>
          </cell>
          <cell r="D333" t="str">
            <v>XN Xaêng Daàu Daàu Khí Vuõng Taøu</v>
          </cell>
          <cell r="F333" t="str">
            <v>Coâng Thöông</v>
          </cell>
          <cell r="G333" t="str">
            <v>Baø Ròa-Vuõng Taøu</v>
          </cell>
          <cell r="I333">
            <v>125000000</v>
          </cell>
        </row>
        <row r="334">
          <cell r="A334">
            <v>8</v>
          </cell>
          <cell r="B334">
            <v>37872</v>
          </cell>
          <cell r="C334">
            <v>31</v>
          </cell>
          <cell r="D334" t="str">
            <v>Cty Daàu Aên Golden Hope - Nhaø Beø</v>
          </cell>
          <cell r="F334" t="str">
            <v>Sôû Giao Dòch II CTVN</v>
          </cell>
          <cell r="G334" t="str">
            <v>Hoà Chí Minh</v>
          </cell>
          <cell r="I334">
            <v>160019570</v>
          </cell>
        </row>
        <row r="335">
          <cell r="A335">
            <v>14</v>
          </cell>
          <cell r="B335">
            <v>37873</v>
          </cell>
          <cell r="C335">
            <v>41</v>
          </cell>
          <cell r="D335" t="str">
            <v>Cty Xi Maêng Nghi Sôn</v>
          </cell>
          <cell r="F335" t="str">
            <v>Coâng Thöông CN 9</v>
          </cell>
          <cell r="G335" t="str">
            <v>Hoà Chí Minh</v>
          </cell>
          <cell r="I335">
            <v>123000000</v>
          </cell>
        </row>
        <row r="336">
          <cell r="A336">
            <v>15</v>
          </cell>
          <cell r="B336">
            <v>37874</v>
          </cell>
          <cell r="C336">
            <v>14</v>
          </cell>
          <cell r="D336" t="str">
            <v>Coâng Ty Theùp Mieàn Nam</v>
          </cell>
          <cell r="F336" t="str">
            <v>Coâng Thöông CN I</v>
          </cell>
          <cell r="G336" t="str">
            <v>Hoà Chí Minh</v>
          </cell>
          <cell r="I336">
            <v>338100578</v>
          </cell>
        </row>
        <row r="337">
          <cell r="A337">
            <v>16</v>
          </cell>
          <cell r="B337">
            <v>37875</v>
          </cell>
          <cell r="C337">
            <v>8</v>
          </cell>
          <cell r="D337" t="str">
            <v>Cty Xi Maêng Haø Tieân II</v>
          </cell>
          <cell r="F337" t="str">
            <v>Coâng Thöông</v>
          </cell>
          <cell r="G337" t="str">
            <v>Kieân Giang</v>
          </cell>
          <cell r="I337">
            <v>160160000</v>
          </cell>
        </row>
        <row r="338">
          <cell r="A338">
            <v>17</v>
          </cell>
          <cell r="B338">
            <v>37875</v>
          </cell>
          <cell r="C338">
            <v>5</v>
          </cell>
          <cell r="D338" t="str">
            <v>Cty TNHH TMaïi Thaønh Long</v>
          </cell>
          <cell r="F338" t="str">
            <v>Coâng Thöong CN6</v>
          </cell>
          <cell r="G338" t="str">
            <v>Hoà Chí Minh</v>
          </cell>
          <cell r="I338">
            <v>253558173</v>
          </cell>
        </row>
        <row r="339">
          <cell r="A339">
            <v>9</v>
          </cell>
          <cell r="B339">
            <v>37875</v>
          </cell>
          <cell r="C339">
            <v>95</v>
          </cell>
          <cell r="D339" t="str">
            <v>Cty Deät May Thaønh Coâng - CN MieànTaây</v>
          </cell>
          <cell r="F339" t="str">
            <v>Ñaàu Tö &amp; Phaùt Trieån</v>
          </cell>
          <cell r="G339" t="str">
            <v>Caàn Thô</v>
          </cell>
          <cell r="I339">
            <v>3120010</v>
          </cell>
        </row>
        <row r="340">
          <cell r="A340">
            <v>10</v>
          </cell>
          <cell r="B340">
            <v>37875</v>
          </cell>
          <cell r="C340">
            <v>73</v>
          </cell>
          <cell r="D340" t="str">
            <v>Cty. TNHH SX.TM.HMP Myõ Haûo</v>
          </cell>
          <cell r="F340" t="str">
            <v>Ngoaïi Thöông</v>
          </cell>
          <cell r="G340" t="str">
            <v>Hoà Chí Minh</v>
          </cell>
          <cell r="I340">
            <v>17827048</v>
          </cell>
        </row>
        <row r="341">
          <cell r="A341">
            <v>11</v>
          </cell>
          <cell r="B341">
            <v>37876</v>
          </cell>
          <cell r="C341">
            <v>44</v>
          </cell>
          <cell r="D341" t="str">
            <v>CTy Ñieän Baùo Ñieän Thoaïi Baïc Lieâu</v>
          </cell>
          <cell r="F341" t="str">
            <v xml:space="preserve">Coâng Thöông </v>
          </cell>
          <cell r="G341" t="str">
            <v>Baïc Lieâu</v>
          </cell>
          <cell r="I341">
            <v>10279334</v>
          </cell>
        </row>
        <row r="342">
          <cell r="A342">
            <v>12</v>
          </cell>
          <cell r="B342">
            <v>37876</v>
          </cell>
          <cell r="C342">
            <v>73</v>
          </cell>
          <cell r="D342" t="str">
            <v>Cty. TNHH SX.TM.HMP Myõ Haûo</v>
          </cell>
          <cell r="F342" t="str">
            <v>Ngoaïi Thöông</v>
          </cell>
          <cell r="G342" t="str">
            <v>Hoà Chí Minh</v>
          </cell>
          <cell r="I342">
            <v>32079660</v>
          </cell>
        </row>
        <row r="343">
          <cell r="A343">
            <v>18</v>
          </cell>
          <cell r="B343">
            <v>37876</v>
          </cell>
          <cell r="C343">
            <v>1</v>
          </cell>
          <cell r="D343" t="str">
            <v>Nhaø Maùy Thuoác Laù Saøi Goøn</v>
          </cell>
          <cell r="F343" t="str">
            <v>Sôû Giao Dòch II CTVN</v>
          </cell>
          <cell r="G343" t="str">
            <v>Hoà Chí Minh</v>
          </cell>
          <cell r="I343">
            <v>222575000</v>
          </cell>
        </row>
        <row r="344">
          <cell r="A344">
            <v>13</v>
          </cell>
          <cell r="B344">
            <v>37876</v>
          </cell>
          <cell r="C344">
            <v>28</v>
          </cell>
          <cell r="D344" t="str">
            <v>Chi Nhaùnh Cty CP Söõa VN Taïi Caàn Thô</v>
          </cell>
          <cell r="F344" t="str">
            <v>Ñaàu Tö &amp; Phaùt Trieån</v>
          </cell>
          <cell r="G344" t="str">
            <v>Caàn Thô</v>
          </cell>
          <cell r="I344">
            <v>255684856</v>
          </cell>
        </row>
        <row r="345">
          <cell r="A345">
            <v>14</v>
          </cell>
          <cell r="B345">
            <v>37876</v>
          </cell>
          <cell r="C345">
            <v>90</v>
          </cell>
          <cell r="D345" t="str">
            <v>CN CTy. CP Ñöôøng Bieân Hoøa taïi Caàn Thô</v>
          </cell>
          <cell r="F345" t="str">
            <v>Coâng Thöông</v>
          </cell>
          <cell r="G345" t="str">
            <v>Caàn Thô</v>
          </cell>
          <cell r="I345">
            <v>21250000</v>
          </cell>
        </row>
        <row r="346">
          <cell r="A346">
            <v>15</v>
          </cell>
          <cell r="B346">
            <v>37879</v>
          </cell>
          <cell r="C346">
            <v>28</v>
          </cell>
          <cell r="D346" t="str">
            <v>Chi Nhaùnh Cty CP Söõa VN Taïi Caàn Thô</v>
          </cell>
          <cell r="F346" t="str">
            <v>Ñaàu Tö &amp; Phaùt Trieån</v>
          </cell>
          <cell r="G346" t="str">
            <v>Caàn Thô</v>
          </cell>
          <cell r="I346">
            <v>342891712</v>
          </cell>
        </row>
        <row r="347">
          <cell r="A347">
            <v>16</v>
          </cell>
          <cell r="B347">
            <v>37879</v>
          </cell>
          <cell r="C347">
            <v>27</v>
          </cell>
          <cell r="D347" t="str">
            <v>Cty TNHH Quoác Teá Nagarjuna</v>
          </cell>
          <cell r="F347" t="str">
            <v>INDOVINA</v>
          </cell>
          <cell r="G347" t="str">
            <v>Hoà Chí Minh</v>
          </cell>
          <cell r="I347">
            <v>57050000</v>
          </cell>
        </row>
        <row r="348">
          <cell r="A348">
            <v>17</v>
          </cell>
          <cell r="B348">
            <v>37879</v>
          </cell>
          <cell r="C348">
            <v>73</v>
          </cell>
          <cell r="D348" t="str">
            <v>Cty. TNHH SX.TM.HMP Myõ Haûo</v>
          </cell>
          <cell r="F348" t="str">
            <v>Ngoaïi Thöông</v>
          </cell>
          <cell r="G348" t="str">
            <v>Hoà Chí Minh</v>
          </cell>
          <cell r="I348">
            <v>38931855</v>
          </cell>
        </row>
        <row r="349">
          <cell r="A349">
            <v>18</v>
          </cell>
          <cell r="B349">
            <v>37879</v>
          </cell>
          <cell r="C349">
            <v>99</v>
          </cell>
          <cell r="D349" t="str">
            <v xml:space="preserve">Löu Thò Myõ Phöôïng (CTyTNHH Taân Thaùi Thònh) </v>
          </cell>
          <cell r="F349" t="str">
            <v>AÙ Chaâu</v>
          </cell>
          <cell r="G349" t="str">
            <v>Hoà Chí Minh</v>
          </cell>
          <cell r="I349">
            <v>20787517</v>
          </cell>
        </row>
        <row r="350">
          <cell r="A350">
            <v>19</v>
          </cell>
          <cell r="B350">
            <v>37879</v>
          </cell>
          <cell r="C350">
            <v>83</v>
          </cell>
          <cell r="D350" t="str">
            <v>CTy TNHH TM TH Thuaän Taân</v>
          </cell>
          <cell r="F350" t="str">
            <v>Ngoaïi Thöông</v>
          </cell>
          <cell r="G350" t="str">
            <v>Hoà Chí Minh</v>
          </cell>
          <cell r="I350">
            <v>27244500</v>
          </cell>
        </row>
        <row r="351">
          <cell r="A351">
            <v>20</v>
          </cell>
          <cell r="B351">
            <v>37881</v>
          </cell>
          <cell r="C351">
            <v>73</v>
          </cell>
          <cell r="D351" t="str">
            <v>Cty. TNHH SX.TM.HMP Myõ Haûo</v>
          </cell>
          <cell r="F351" t="str">
            <v>Ngoaïi Thöông</v>
          </cell>
          <cell r="G351" t="str">
            <v>Hoà Chí Minh</v>
          </cell>
          <cell r="I351">
            <v>33098688</v>
          </cell>
        </row>
        <row r="352">
          <cell r="A352">
            <v>21</v>
          </cell>
          <cell r="B352">
            <v>37881</v>
          </cell>
          <cell r="C352">
            <v>31</v>
          </cell>
          <cell r="D352" t="str">
            <v>Cty Daàu Aên Golden Hope - Nhaø Beø</v>
          </cell>
          <cell r="F352" t="str">
            <v>Sôû Giao Dòch II CTVN</v>
          </cell>
          <cell r="G352" t="str">
            <v>Hoà Chí Minh</v>
          </cell>
          <cell r="I352">
            <v>78397440</v>
          </cell>
        </row>
        <row r="353">
          <cell r="A353">
            <v>19</v>
          </cell>
          <cell r="B353">
            <v>37881</v>
          </cell>
          <cell r="C353">
            <v>101</v>
          </cell>
          <cell r="D353" t="str">
            <v>Cty TMKT &amp; Ñaàu Tö PETEC</v>
          </cell>
          <cell r="F353" t="str">
            <v>Deutsche Bank</v>
          </cell>
          <cell r="G353" t="str">
            <v>Hoà Chí Minh</v>
          </cell>
          <cell r="I353">
            <v>1700000000</v>
          </cell>
        </row>
        <row r="354">
          <cell r="A354">
            <v>20</v>
          </cell>
          <cell r="B354">
            <v>37881</v>
          </cell>
          <cell r="C354">
            <v>36</v>
          </cell>
          <cell r="D354" t="str">
            <v>XN Xaêng Daàu Daàu Khí Vuõng Taøu</v>
          </cell>
          <cell r="F354" t="str">
            <v>Coâng Thöông</v>
          </cell>
          <cell r="G354" t="str">
            <v>Baø Ròa-Vuõng Taøu</v>
          </cell>
          <cell r="I354">
            <v>1865000000</v>
          </cell>
        </row>
        <row r="355">
          <cell r="A355">
            <v>21</v>
          </cell>
          <cell r="B355">
            <v>37882</v>
          </cell>
          <cell r="C355">
            <v>5</v>
          </cell>
          <cell r="D355" t="str">
            <v>Cty TNHH TMaïi Thaønh Long</v>
          </cell>
          <cell r="F355" t="str">
            <v>Coâng Thöong CN6</v>
          </cell>
          <cell r="G355" t="str">
            <v>Hoà Chí Minh</v>
          </cell>
          <cell r="I355">
            <v>263226480</v>
          </cell>
        </row>
        <row r="356">
          <cell r="A356">
            <v>22</v>
          </cell>
          <cell r="B356">
            <v>37882</v>
          </cell>
          <cell r="C356">
            <v>95</v>
          </cell>
          <cell r="D356" t="str">
            <v>Cty Deät May Thaønh Coâng - CN MieànTaây</v>
          </cell>
          <cell r="F356" t="str">
            <v>Ñaàu Tö &amp; Phaùt Trieån</v>
          </cell>
          <cell r="G356" t="str">
            <v>Caàn Thô</v>
          </cell>
          <cell r="I356">
            <v>2006850</v>
          </cell>
        </row>
        <row r="357">
          <cell r="A357">
            <v>23</v>
          </cell>
          <cell r="B357">
            <v>37883</v>
          </cell>
          <cell r="C357">
            <v>31</v>
          </cell>
          <cell r="D357" t="str">
            <v>Cty Daàu Aên Golden Hope - Nhaø Beø</v>
          </cell>
          <cell r="F357" t="str">
            <v>Sôû Giao Dòch II CTVN</v>
          </cell>
          <cell r="G357" t="str">
            <v>Hoà Chí Minh</v>
          </cell>
          <cell r="I357">
            <v>74327563</v>
          </cell>
        </row>
        <row r="358">
          <cell r="A358">
            <v>24</v>
          </cell>
          <cell r="B358">
            <v>37886</v>
          </cell>
          <cell r="C358">
            <v>31</v>
          </cell>
          <cell r="D358" t="str">
            <v>Cty Daàu Aên Golden Hope - Nhaø Beø</v>
          </cell>
          <cell r="F358" t="str">
            <v>Sôû Giao Dòch II CTVN</v>
          </cell>
          <cell r="G358" t="str">
            <v>Hoà Chí Minh</v>
          </cell>
          <cell r="I358">
            <v>61599758</v>
          </cell>
        </row>
        <row r="359">
          <cell r="A359">
            <v>25</v>
          </cell>
          <cell r="B359">
            <v>37886</v>
          </cell>
          <cell r="C359">
            <v>73</v>
          </cell>
          <cell r="D359" t="str">
            <v>Cty. TNHH SX.TM.HMP Myõ Haûo</v>
          </cell>
          <cell r="F359" t="str">
            <v>Ngoaïi Thöông</v>
          </cell>
          <cell r="G359" t="str">
            <v>Hoà Chí Minh</v>
          </cell>
          <cell r="I359">
            <v>27088277</v>
          </cell>
        </row>
        <row r="360">
          <cell r="A360">
            <v>22</v>
          </cell>
          <cell r="B360">
            <v>37886</v>
          </cell>
          <cell r="C360">
            <v>36</v>
          </cell>
          <cell r="D360" t="str">
            <v>XN Xaêng Daàu Daàu Khí Vuõng Taøu</v>
          </cell>
          <cell r="F360" t="str">
            <v>Coâng Thöông</v>
          </cell>
          <cell r="G360" t="str">
            <v>Baø Ròa-Vuõng Taøu</v>
          </cell>
          <cell r="I360">
            <v>1729000000</v>
          </cell>
        </row>
        <row r="361">
          <cell r="A361">
            <v>23</v>
          </cell>
          <cell r="B361">
            <v>37886</v>
          </cell>
          <cell r="C361">
            <v>10</v>
          </cell>
          <cell r="D361" t="str">
            <v>Cty TNHH Daàu Nhôùt vaø Hoùa Chaát VN</v>
          </cell>
          <cell r="F361" t="str">
            <v>Hoàng Kong&amp; Thöôïng Haûi</v>
          </cell>
          <cell r="G361" t="str">
            <v>Hoà Chí Minh</v>
          </cell>
          <cell r="I361">
            <v>319099999</v>
          </cell>
        </row>
        <row r="362">
          <cell r="A362">
            <v>24</v>
          </cell>
          <cell r="B362">
            <v>37886</v>
          </cell>
          <cell r="C362">
            <v>9</v>
          </cell>
          <cell r="D362" t="str">
            <v>Castrol Vieät Nam Ltd</v>
          </cell>
          <cell r="F362" t="str">
            <v>Ngoaïi Thöông</v>
          </cell>
          <cell r="G362" t="str">
            <v>Hoà Chí Minh</v>
          </cell>
          <cell r="I362">
            <v>15241000</v>
          </cell>
        </row>
        <row r="363">
          <cell r="A363">
            <v>25</v>
          </cell>
          <cell r="B363">
            <v>37887</v>
          </cell>
          <cell r="C363">
            <v>66</v>
          </cell>
          <cell r="D363" t="str">
            <v>Cty UNI PRESIDENT</v>
          </cell>
          <cell r="F363" t="str">
            <v>ANZ</v>
          </cell>
          <cell r="G363" t="str">
            <v>Hoà Chí Minh</v>
          </cell>
          <cell r="I363">
            <v>50244600</v>
          </cell>
        </row>
        <row r="364">
          <cell r="A364">
            <v>24</v>
          </cell>
          <cell r="B364">
            <v>37887</v>
          </cell>
          <cell r="C364">
            <v>5</v>
          </cell>
          <cell r="D364" t="str">
            <v>Cty TNHH TMaïi Thaønh Long</v>
          </cell>
          <cell r="F364" t="str">
            <v>Coâng Thöong CN6</v>
          </cell>
          <cell r="G364" t="str">
            <v>Hoà Chí Minh</v>
          </cell>
          <cell r="I364">
            <v>143285340</v>
          </cell>
        </row>
        <row r="365">
          <cell r="A365">
            <v>25</v>
          </cell>
          <cell r="B365">
            <v>37887</v>
          </cell>
          <cell r="C365">
            <v>1</v>
          </cell>
          <cell r="D365" t="str">
            <v>Nhaø Maùy Thuoác Laù Saøi Goøn</v>
          </cell>
          <cell r="F365" t="str">
            <v>Sôû Giao Dòch II CTVN</v>
          </cell>
          <cell r="G365" t="str">
            <v>Hoà Chí Minh</v>
          </cell>
          <cell r="I365">
            <v>213025000</v>
          </cell>
        </row>
        <row r="366">
          <cell r="A366">
            <v>26</v>
          </cell>
          <cell r="B366">
            <v>37887</v>
          </cell>
          <cell r="C366">
            <v>8</v>
          </cell>
          <cell r="D366" t="str">
            <v>Cty Xi Maêng Haø Tieân II</v>
          </cell>
          <cell r="F366" t="str">
            <v>Coâng Thöông</v>
          </cell>
          <cell r="G366" t="str">
            <v>Kieân Giang</v>
          </cell>
          <cell r="I366">
            <v>120120000</v>
          </cell>
        </row>
        <row r="367">
          <cell r="A367">
            <v>26</v>
          </cell>
          <cell r="B367">
            <v>37887</v>
          </cell>
          <cell r="C367">
            <v>28</v>
          </cell>
          <cell r="D367" t="str">
            <v>Chi Nhaùnh Cty CP Söõa VN Taïi Caàn Thô</v>
          </cell>
          <cell r="F367" t="str">
            <v>Ñaàu Tö &amp; Phaùt Trieån</v>
          </cell>
          <cell r="G367" t="str">
            <v>Caàn Thô</v>
          </cell>
          <cell r="I367">
            <v>332548586</v>
          </cell>
        </row>
        <row r="368">
          <cell r="A368">
            <v>27</v>
          </cell>
          <cell r="B368">
            <v>37887</v>
          </cell>
          <cell r="C368">
            <v>25</v>
          </cell>
          <cell r="D368" t="str">
            <v xml:space="preserve"> Thu Baûo Hieåm Xaõ Hoäi Tænh Baïc Lieâu</v>
          </cell>
          <cell r="F368" t="str">
            <v>NN &amp; P/T N/Thoân</v>
          </cell>
          <cell r="G368" t="str">
            <v>Baïc Lieâu</v>
          </cell>
          <cell r="I368">
            <v>24652545</v>
          </cell>
        </row>
        <row r="369">
          <cell r="A369">
            <v>27</v>
          </cell>
          <cell r="B369">
            <v>37887</v>
          </cell>
          <cell r="C369">
            <v>101</v>
          </cell>
          <cell r="D369" t="str">
            <v>Cty TMKT &amp; Ñaàu Tö PETEC</v>
          </cell>
          <cell r="F369" t="str">
            <v>Deutsche Bank</v>
          </cell>
          <cell r="G369" t="str">
            <v>Hoà Chí Minh</v>
          </cell>
          <cell r="I369">
            <v>2500000000</v>
          </cell>
        </row>
        <row r="370">
          <cell r="A370">
            <v>28</v>
          </cell>
          <cell r="B370">
            <v>37888</v>
          </cell>
          <cell r="C370">
            <v>31</v>
          </cell>
          <cell r="D370" t="str">
            <v>Cty Daàu Aên Golden Hope - Nhaø Beø</v>
          </cell>
          <cell r="F370" t="str">
            <v>Sôû Giao Dòch II CTVN</v>
          </cell>
          <cell r="G370" t="str">
            <v>Hoà Chí Minh</v>
          </cell>
          <cell r="I370">
            <v>37341150</v>
          </cell>
        </row>
        <row r="371">
          <cell r="A371">
            <v>29</v>
          </cell>
          <cell r="B371">
            <v>37888</v>
          </cell>
          <cell r="C371">
            <v>90</v>
          </cell>
          <cell r="D371" t="str">
            <v>CN CTy. CP Ñöôøng Bieân Hoøa taïi Caàn Thô</v>
          </cell>
          <cell r="F371" t="str">
            <v>Coâng Thöông</v>
          </cell>
          <cell r="G371" t="str">
            <v>Caàn Thô</v>
          </cell>
          <cell r="I371">
            <v>14280000</v>
          </cell>
        </row>
        <row r="372">
          <cell r="A372">
            <v>30</v>
          </cell>
          <cell r="B372">
            <v>37889</v>
          </cell>
          <cell r="C372">
            <v>31</v>
          </cell>
          <cell r="D372" t="str">
            <v>Cty Daàu Aên Golden Hope - Nhaø Beø</v>
          </cell>
          <cell r="F372" t="str">
            <v>Sôû Giao Dòch II CTVN</v>
          </cell>
          <cell r="G372" t="str">
            <v>Hoà Chí Minh</v>
          </cell>
          <cell r="I372">
            <v>80203407</v>
          </cell>
        </row>
        <row r="373">
          <cell r="A373">
            <v>31</v>
          </cell>
          <cell r="B373">
            <v>37889</v>
          </cell>
          <cell r="C373">
            <v>6</v>
          </cell>
          <cell r="D373" t="str">
            <v>BP Petco Ltd</v>
          </cell>
          <cell r="F373" t="str">
            <v>Citibank</v>
          </cell>
          <cell r="G373" t="str">
            <v>Hoà Chí Minh</v>
          </cell>
          <cell r="I373">
            <v>33371000</v>
          </cell>
        </row>
        <row r="374">
          <cell r="A374">
            <v>32</v>
          </cell>
          <cell r="B374">
            <v>37889</v>
          </cell>
          <cell r="C374">
            <v>27</v>
          </cell>
          <cell r="D374" t="str">
            <v>Cty TNHH Quoác Teá Nagarjuna</v>
          </cell>
          <cell r="F374" t="str">
            <v>INDOVINA</v>
          </cell>
          <cell r="G374" t="str">
            <v>Hoà Chí Minh</v>
          </cell>
          <cell r="I374">
            <v>28700000</v>
          </cell>
        </row>
        <row r="375">
          <cell r="A375">
            <v>33</v>
          </cell>
          <cell r="B375">
            <v>37890</v>
          </cell>
          <cell r="C375">
            <v>73</v>
          </cell>
          <cell r="D375" t="str">
            <v>Cty. TNHH SX.TM.HMP Myõ Haûo</v>
          </cell>
          <cell r="F375" t="str">
            <v>Ngoaïi Thöông</v>
          </cell>
          <cell r="G375" t="str">
            <v>Hoà Chí Minh</v>
          </cell>
          <cell r="I375">
            <v>72396067</v>
          </cell>
        </row>
        <row r="376">
          <cell r="A376">
            <v>28</v>
          </cell>
          <cell r="B376">
            <v>37890</v>
          </cell>
          <cell r="C376">
            <v>36</v>
          </cell>
          <cell r="D376" t="str">
            <v>XN Xaêng Daàu Daàu Khí Vuõng Taøu</v>
          </cell>
          <cell r="F376" t="str">
            <v>Coâng Thöông</v>
          </cell>
          <cell r="G376" t="str">
            <v>Baø Ròa-Vuõng Taøu</v>
          </cell>
          <cell r="I376">
            <v>4368000000</v>
          </cell>
        </row>
        <row r="377">
          <cell r="A377">
            <v>29</v>
          </cell>
          <cell r="B377">
            <v>37890</v>
          </cell>
          <cell r="C377">
            <v>8</v>
          </cell>
          <cell r="D377" t="str">
            <v>Cty Xi Maêng Haø Tieân II</v>
          </cell>
          <cell r="F377" t="str">
            <v>Coâng Thöông</v>
          </cell>
          <cell r="G377" t="str">
            <v>Kieân Giang</v>
          </cell>
          <cell r="I377">
            <v>200200000</v>
          </cell>
        </row>
        <row r="378">
          <cell r="A378">
            <v>30</v>
          </cell>
          <cell r="B378">
            <v>37890</v>
          </cell>
          <cell r="C378">
            <v>22</v>
          </cell>
          <cell r="D378" t="str">
            <v>Cty Deät Long An</v>
          </cell>
          <cell r="F378" t="str">
            <v>Coâng Thöông</v>
          </cell>
          <cell r="G378" t="str">
            <v>Long An</v>
          </cell>
          <cell r="I378">
            <v>18414190</v>
          </cell>
        </row>
        <row r="379">
          <cell r="A379">
            <v>31</v>
          </cell>
          <cell r="B379">
            <v>37893</v>
          </cell>
          <cell r="C379">
            <v>3</v>
          </cell>
          <cell r="D379" t="str">
            <v>Cty Coå Phaàn Boät Giaët Lix</v>
          </cell>
          <cell r="F379" t="str">
            <v>Coâng Thöông CN 14</v>
          </cell>
          <cell r="G379" t="str">
            <v>Hoà Chí Minh</v>
          </cell>
          <cell r="I379">
            <v>330000000</v>
          </cell>
        </row>
        <row r="380">
          <cell r="A380">
            <v>32</v>
          </cell>
          <cell r="B380">
            <v>37893</v>
          </cell>
          <cell r="C380">
            <v>41</v>
          </cell>
          <cell r="D380" t="str">
            <v>Cty Xi Maêng Nghi Sôn</v>
          </cell>
          <cell r="F380" t="str">
            <v>Coâng Thöông CN 9</v>
          </cell>
          <cell r="G380" t="str">
            <v>Hoà Chí Minh</v>
          </cell>
          <cell r="I380">
            <v>369000000</v>
          </cell>
        </row>
        <row r="381">
          <cell r="A381">
            <v>33</v>
          </cell>
          <cell r="B381">
            <v>37893</v>
          </cell>
          <cell r="C381">
            <v>77</v>
          </cell>
          <cell r="D381" t="str">
            <v>Cty Ñieän &amp; Ñieän Töû SAMSUNG VINA</v>
          </cell>
          <cell r="F381" t="str">
            <v>Coâng Thöông CN 4</v>
          </cell>
          <cell r="G381" t="str">
            <v>Hoà Chí Minh</v>
          </cell>
          <cell r="I381">
            <v>34642864</v>
          </cell>
        </row>
        <row r="382">
          <cell r="A382">
            <v>34</v>
          </cell>
          <cell r="B382">
            <v>37893</v>
          </cell>
          <cell r="C382">
            <v>27</v>
          </cell>
          <cell r="D382" t="str">
            <v>Cty TNHH Quoác Teá Nagarjuna</v>
          </cell>
          <cell r="F382" t="str">
            <v>INDOVINA</v>
          </cell>
          <cell r="G382" t="str">
            <v>Hoà Chí Minh</v>
          </cell>
          <cell r="I382">
            <v>28700000</v>
          </cell>
        </row>
        <row r="383">
          <cell r="A383">
            <v>35</v>
          </cell>
          <cell r="B383">
            <v>37893</v>
          </cell>
          <cell r="C383">
            <v>31</v>
          </cell>
          <cell r="D383" t="str">
            <v>Cty Daàu Aên Golden Hope - Nhaø Beø</v>
          </cell>
          <cell r="F383" t="str">
            <v>Sôû Giao Dòch II CTVN</v>
          </cell>
          <cell r="G383" t="str">
            <v>Hoà Chí Minh</v>
          </cell>
          <cell r="I383">
            <v>227819501</v>
          </cell>
        </row>
        <row r="384">
          <cell r="A384">
            <v>36</v>
          </cell>
          <cell r="B384">
            <v>37894</v>
          </cell>
          <cell r="C384">
            <v>28</v>
          </cell>
          <cell r="D384" t="str">
            <v>Chi Nhaùnh Cty CP Söõa VN Taïi Caàn Thô</v>
          </cell>
          <cell r="F384" t="str">
            <v>Ñaàu Tö &amp; Phaùt Trieån</v>
          </cell>
          <cell r="G384" t="str">
            <v>Caàn Thô</v>
          </cell>
          <cell r="I384">
            <v>531742190</v>
          </cell>
        </row>
        <row r="385">
          <cell r="A385">
            <v>37</v>
          </cell>
          <cell r="B385">
            <v>37894</v>
          </cell>
          <cell r="C385">
            <v>76</v>
          </cell>
          <cell r="D385" t="str">
            <v>Cty Ñieän &amp; Ñieän Töû TCL Vieät Nam</v>
          </cell>
          <cell r="F385" t="str">
            <v>Ngoaïi Thöông</v>
          </cell>
          <cell r="G385" t="str">
            <v>Ñoàng Nai</v>
          </cell>
          <cell r="I385">
            <v>29300000</v>
          </cell>
        </row>
        <row r="386">
          <cell r="A386">
            <v>38</v>
          </cell>
          <cell r="B386">
            <v>37894</v>
          </cell>
          <cell r="C386">
            <v>93</v>
          </cell>
          <cell r="D386" t="str">
            <v>Cty Coå Phaàn Giaáy Vieãn Ñoâng</v>
          </cell>
          <cell r="F386" t="str">
            <v>Coâng Thöông CN 12</v>
          </cell>
          <cell r="G386" t="str">
            <v>Hoà Chí Minh</v>
          </cell>
          <cell r="I386">
            <v>46744345</v>
          </cell>
        </row>
        <row r="387">
          <cell r="A387">
            <v>34</v>
          </cell>
          <cell r="B387">
            <v>37894</v>
          </cell>
          <cell r="C387">
            <v>3</v>
          </cell>
          <cell r="D387" t="str">
            <v>Cty Coå Phaàn Boät Giaët Lix</v>
          </cell>
          <cell r="F387" t="str">
            <v>Coâng Thöông CN 14</v>
          </cell>
          <cell r="G387" t="str">
            <v>Hoà Chí Minh</v>
          </cell>
          <cell r="I387">
            <v>200000000</v>
          </cell>
        </row>
        <row r="388">
          <cell r="A388">
            <v>35</v>
          </cell>
          <cell r="B388">
            <v>37894</v>
          </cell>
          <cell r="C388">
            <v>21</v>
          </cell>
          <cell r="D388" t="str">
            <v>Cty Coå Phaàn Vaät Tö  Haäu Giang</v>
          </cell>
          <cell r="F388" t="str">
            <v>Coâng Thöông</v>
          </cell>
          <cell r="G388" t="str">
            <v>Caàn Thô</v>
          </cell>
          <cell r="I388">
            <v>54381003</v>
          </cell>
        </row>
        <row r="389">
          <cell r="A389">
            <v>36</v>
          </cell>
          <cell r="B389">
            <v>37894</v>
          </cell>
          <cell r="C389">
            <v>12</v>
          </cell>
          <cell r="D389" t="str">
            <v>Cty Miwon Vieät Nam</v>
          </cell>
          <cell r="F389" t="str">
            <v>Coâng Thöông</v>
          </cell>
          <cell r="G389" t="str">
            <v>Phuù Thoï</v>
          </cell>
          <cell r="I389">
            <v>120232874</v>
          </cell>
        </row>
        <row r="390">
          <cell r="A390">
            <v>37</v>
          </cell>
          <cell r="B390">
            <v>37894</v>
          </cell>
          <cell r="C390">
            <v>93</v>
          </cell>
          <cell r="D390" t="str">
            <v>Cty Coå Phaàn Giaáy Vieãn Ñoâng</v>
          </cell>
          <cell r="F390" t="str">
            <v>Coâng Thöông CN 12</v>
          </cell>
          <cell r="G390" t="str">
            <v>Hoà Chí Minh</v>
          </cell>
          <cell r="I390">
            <v>21347964</v>
          </cell>
        </row>
        <row r="391">
          <cell r="A391">
            <v>38</v>
          </cell>
          <cell r="B391">
            <v>37894</v>
          </cell>
          <cell r="C391">
            <v>73</v>
          </cell>
          <cell r="D391" t="str">
            <v>Cty. TNHH SX.TM.HMP Myõ Haûo</v>
          </cell>
          <cell r="F391" t="str">
            <v>Ngoaïi Thöông</v>
          </cell>
          <cell r="G391" t="str">
            <v>Hoà Chí Minh</v>
          </cell>
          <cell r="I391">
            <v>46744345</v>
          </cell>
        </row>
        <row r="392">
          <cell r="A392">
            <v>1</v>
          </cell>
          <cell r="B392">
            <v>37895</v>
          </cell>
          <cell r="C392">
            <v>17</v>
          </cell>
          <cell r="D392" t="str">
            <v>Cty Daàu Khí -TP/HCM (Saøi Goøn Petro)</v>
          </cell>
          <cell r="F392" t="str">
            <v>Ngoaïi Thöông</v>
          </cell>
          <cell r="G392" t="str">
            <v>Hoà Chí Minh</v>
          </cell>
          <cell r="I392">
            <v>1550000000</v>
          </cell>
        </row>
        <row r="393">
          <cell r="A393">
            <v>2</v>
          </cell>
          <cell r="B393">
            <v>37896</v>
          </cell>
          <cell r="C393">
            <v>8</v>
          </cell>
          <cell r="D393" t="str">
            <v>Cty Xi Maêng Haø Tieân II</v>
          </cell>
          <cell r="F393" t="str">
            <v>Coâng Thöông</v>
          </cell>
          <cell r="G393" t="str">
            <v>Kieân Giang</v>
          </cell>
          <cell r="I393">
            <v>200200000</v>
          </cell>
        </row>
        <row r="394">
          <cell r="A394">
            <v>3</v>
          </cell>
          <cell r="B394">
            <v>37897</v>
          </cell>
          <cell r="C394">
            <v>98</v>
          </cell>
          <cell r="D394" t="str">
            <v>CTy Lieân Doanh Xi Maêng Haø Tieân II-Caàn Thô</v>
          </cell>
          <cell r="F394" t="str">
            <v>Coâng Thöông</v>
          </cell>
          <cell r="G394" t="str">
            <v>Caàn Thô</v>
          </cell>
          <cell r="I394">
            <v>176000000</v>
          </cell>
        </row>
        <row r="395">
          <cell r="A395">
            <v>4</v>
          </cell>
          <cell r="B395">
            <v>37897</v>
          </cell>
          <cell r="C395">
            <v>5</v>
          </cell>
          <cell r="D395" t="str">
            <v>Cty TNHH TMaïi Thaønh Long</v>
          </cell>
          <cell r="F395" t="str">
            <v>Coâng Thöong CN6</v>
          </cell>
          <cell r="G395" t="str">
            <v>Hoà Chí Minh</v>
          </cell>
          <cell r="I395">
            <v>358458473</v>
          </cell>
        </row>
        <row r="396">
          <cell r="A396">
            <v>5</v>
          </cell>
          <cell r="B396">
            <v>37897</v>
          </cell>
          <cell r="C396">
            <v>36</v>
          </cell>
          <cell r="D396" t="str">
            <v>XN Xaêng Daàu Daàu Khí Vuõng Taøu</v>
          </cell>
          <cell r="F396" t="str">
            <v>Coâng Thöông</v>
          </cell>
          <cell r="G396" t="str">
            <v>Baø Ròa-Vuõng Taøu</v>
          </cell>
          <cell r="I396">
            <v>2300000000</v>
          </cell>
        </row>
        <row r="397">
          <cell r="A397">
            <v>1</v>
          </cell>
          <cell r="B397">
            <v>37897</v>
          </cell>
          <cell r="C397">
            <v>27</v>
          </cell>
          <cell r="D397" t="str">
            <v>Cty TNHH Quoác Teá Nagarjuna</v>
          </cell>
          <cell r="F397" t="str">
            <v>INDOVINA</v>
          </cell>
          <cell r="G397" t="str">
            <v>Hoà Chí Minh</v>
          </cell>
          <cell r="I397">
            <v>28700000</v>
          </cell>
        </row>
        <row r="398">
          <cell r="A398">
            <v>6</v>
          </cell>
          <cell r="B398">
            <v>37901</v>
          </cell>
          <cell r="C398">
            <v>14</v>
          </cell>
          <cell r="D398" t="str">
            <v>Coâng Ty Theùp Mieàn Nam</v>
          </cell>
          <cell r="F398" t="str">
            <v>Coâng Thöông CN I</v>
          </cell>
          <cell r="G398" t="str">
            <v>Hoà Chí Minh</v>
          </cell>
          <cell r="I398">
            <v>215337990</v>
          </cell>
        </row>
        <row r="399">
          <cell r="A399">
            <v>2</v>
          </cell>
          <cell r="B399">
            <v>37901</v>
          </cell>
          <cell r="C399">
            <v>73</v>
          </cell>
          <cell r="D399" t="str">
            <v>Cty. TNHH SX.TM.HMP Myõ Haûo</v>
          </cell>
          <cell r="F399" t="str">
            <v>Ngoaïi Thöông</v>
          </cell>
          <cell r="G399" t="str">
            <v>Hoà Chí Minh</v>
          </cell>
          <cell r="I399">
            <v>59020049</v>
          </cell>
        </row>
        <row r="400">
          <cell r="A400">
            <v>3</v>
          </cell>
          <cell r="B400">
            <v>37901</v>
          </cell>
          <cell r="C400">
            <v>28</v>
          </cell>
          <cell r="D400" t="str">
            <v>Chi Nhaùnh Cty CP Söõa VN Taïi Caàn Thô</v>
          </cell>
          <cell r="F400" t="str">
            <v>Ñaàu Tö &amp; Phaùt Trieån</v>
          </cell>
          <cell r="G400" t="str">
            <v>Caàn Thô</v>
          </cell>
          <cell r="I400">
            <v>368874563</v>
          </cell>
        </row>
        <row r="401">
          <cell r="A401">
            <v>4</v>
          </cell>
          <cell r="B401">
            <v>37901</v>
          </cell>
          <cell r="C401">
            <v>6</v>
          </cell>
          <cell r="D401" t="str">
            <v>BP Petco Ltd</v>
          </cell>
          <cell r="F401" t="str">
            <v>Citibank</v>
          </cell>
          <cell r="G401" t="str">
            <v>Hoà Chí Minh</v>
          </cell>
          <cell r="I401">
            <v>20350000</v>
          </cell>
        </row>
        <row r="402">
          <cell r="A402">
            <v>5</v>
          </cell>
          <cell r="B402">
            <v>37902</v>
          </cell>
          <cell r="C402">
            <v>31</v>
          </cell>
          <cell r="D402" t="str">
            <v>Cty Daàu Aên Golden Hope - Nhaø Beø</v>
          </cell>
          <cell r="F402" t="str">
            <v>Sôû Giao Dòch II CTVN</v>
          </cell>
          <cell r="G402" t="str">
            <v>Hoà Chí Minh</v>
          </cell>
          <cell r="I402">
            <v>81155048</v>
          </cell>
        </row>
        <row r="403">
          <cell r="A403">
            <v>6</v>
          </cell>
          <cell r="B403">
            <v>37903</v>
          </cell>
          <cell r="C403">
            <v>27</v>
          </cell>
          <cell r="D403" t="str">
            <v>Cty TNHH Quoác Teá Nagarjuna</v>
          </cell>
          <cell r="F403" t="str">
            <v>INDOVINA</v>
          </cell>
          <cell r="G403" t="str">
            <v>Hoà Chí Minh</v>
          </cell>
          <cell r="I403">
            <v>41250000</v>
          </cell>
        </row>
        <row r="404">
          <cell r="A404">
            <v>7</v>
          </cell>
          <cell r="B404">
            <v>37903</v>
          </cell>
          <cell r="C404">
            <v>66</v>
          </cell>
          <cell r="D404" t="str">
            <v>Cty UNI PRESIDENT</v>
          </cell>
          <cell r="F404" t="str">
            <v>ANZ</v>
          </cell>
          <cell r="G404" t="str">
            <v>Hoà Chí Minh</v>
          </cell>
          <cell r="I404">
            <v>52756839</v>
          </cell>
        </row>
        <row r="405">
          <cell r="A405">
            <v>8</v>
          </cell>
          <cell r="B405">
            <v>37904</v>
          </cell>
          <cell r="C405">
            <v>31</v>
          </cell>
          <cell r="D405" t="str">
            <v>Cty Daàu Aên Golden Hope - Nhaø Beø</v>
          </cell>
          <cell r="F405" t="str">
            <v>Sôû Giao Dòch II CTVN</v>
          </cell>
          <cell r="G405" t="str">
            <v>Hoà Chí Minh</v>
          </cell>
          <cell r="I405">
            <v>76020956</v>
          </cell>
        </row>
        <row r="406">
          <cell r="A406">
            <v>9</v>
          </cell>
          <cell r="B406">
            <v>37904</v>
          </cell>
          <cell r="C406">
            <v>83</v>
          </cell>
          <cell r="D406" t="str">
            <v>CTy TNHH TM TH Thuaän Taân</v>
          </cell>
          <cell r="F406" t="str">
            <v>Ngoaïi Thöông</v>
          </cell>
          <cell r="G406" t="str">
            <v>Hoà Chí Minh</v>
          </cell>
          <cell r="I406">
            <v>29909000</v>
          </cell>
        </row>
        <row r="407">
          <cell r="A407">
            <v>7</v>
          </cell>
          <cell r="B407">
            <v>37904</v>
          </cell>
          <cell r="C407">
            <v>1</v>
          </cell>
          <cell r="D407" t="str">
            <v>Nhaø Maùy Thuoác Laù Saøi Goøn</v>
          </cell>
          <cell r="F407" t="str">
            <v>Sôû Giao Dòch II CTVN</v>
          </cell>
          <cell r="G407" t="str">
            <v>Hoà Chí Minh</v>
          </cell>
          <cell r="I407">
            <v>224025000</v>
          </cell>
        </row>
        <row r="408">
          <cell r="A408">
            <v>8</v>
          </cell>
          <cell r="B408">
            <v>37904</v>
          </cell>
          <cell r="C408">
            <v>8</v>
          </cell>
          <cell r="D408" t="str">
            <v>Cty Xi Maêng Haø Tieân II</v>
          </cell>
          <cell r="F408" t="str">
            <v>Coâng Thöông</v>
          </cell>
          <cell r="G408" t="str">
            <v>Kieân Giang</v>
          </cell>
          <cell r="I408">
            <v>200200000</v>
          </cell>
        </row>
        <row r="409">
          <cell r="A409">
            <v>10</v>
          </cell>
          <cell r="B409">
            <v>37907</v>
          </cell>
          <cell r="C409">
            <v>31</v>
          </cell>
          <cell r="D409" t="str">
            <v>Cty Daàu Aên Golden Hope - Nhaø Beø</v>
          </cell>
          <cell r="F409" t="str">
            <v>Sôû Giao Dòch II CTVN</v>
          </cell>
          <cell r="G409" t="str">
            <v>Hoà Chí Minh</v>
          </cell>
          <cell r="I409">
            <v>77052026</v>
          </cell>
        </row>
        <row r="410">
          <cell r="A410">
            <v>11</v>
          </cell>
          <cell r="B410">
            <v>37907</v>
          </cell>
          <cell r="C410">
            <v>73</v>
          </cell>
          <cell r="D410" t="str">
            <v>Cty. TNHH SX.TM.HMP Myõ Haûo</v>
          </cell>
          <cell r="F410" t="str">
            <v>Ngoaïi Thöông</v>
          </cell>
          <cell r="G410" t="str">
            <v>Hoà Chí Minh</v>
          </cell>
          <cell r="I410">
            <v>85538638</v>
          </cell>
        </row>
        <row r="411">
          <cell r="A411">
            <v>9</v>
          </cell>
          <cell r="B411">
            <v>37907</v>
          </cell>
          <cell r="C411">
            <v>36</v>
          </cell>
          <cell r="D411" t="str">
            <v>XN Xaêng Daàu Daàu Khí Vuõng Taøu</v>
          </cell>
          <cell r="F411" t="str">
            <v>Coâng Thöông</v>
          </cell>
          <cell r="G411" t="str">
            <v>Baø Ròa-Vuõng Taøu</v>
          </cell>
          <cell r="I411">
            <v>3278000000</v>
          </cell>
        </row>
        <row r="412">
          <cell r="A412">
            <v>10</v>
          </cell>
          <cell r="B412">
            <v>37907</v>
          </cell>
          <cell r="C412">
            <v>101</v>
          </cell>
          <cell r="D412" t="str">
            <v>Cty TMKT &amp; Ñaàu Tö PETEC</v>
          </cell>
          <cell r="F412" t="str">
            <v>Deutsche Bank</v>
          </cell>
          <cell r="G412" t="str">
            <v>Hoà Chí Minh</v>
          </cell>
          <cell r="I412">
            <v>1000000000</v>
          </cell>
        </row>
        <row r="413">
          <cell r="A413">
            <v>12</v>
          </cell>
          <cell r="B413">
            <v>37907</v>
          </cell>
          <cell r="C413">
            <v>27</v>
          </cell>
          <cell r="D413" t="str">
            <v>Cty TNHH Quoác Teá Nagarjuna</v>
          </cell>
          <cell r="F413" t="str">
            <v>INDOVINA</v>
          </cell>
          <cell r="G413" t="str">
            <v>Hoà Chí Minh</v>
          </cell>
          <cell r="I413">
            <v>58800000</v>
          </cell>
        </row>
        <row r="414">
          <cell r="A414">
            <v>12</v>
          </cell>
          <cell r="B414">
            <v>37908</v>
          </cell>
          <cell r="C414">
            <v>41</v>
          </cell>
          <cell r="D414" t="str">
            <v>Cty Xi Maêng Nghi Sôn</v>
          </cell>
          <cell r="F414" t="str">
            <v>Coâng Thöông CN 9</v>
          </cell>
          <cell r="G414" t="str">
            <v>Hoà Chí Minh</v>
          </cell>
          <cell r="I414">
            <v>172000000</v>
          </cell>
        </row>
        <row r="415">
          <cell r="A415">
            <v>13</v>
          </cell>
          <cell r="B415">
            <v>37908</v>
          </cell>
          <cell r="C415">
            <v>5</v>
          </cell>
          <cell r="D415" t="str">
            <v>Cty TNHH TMaïi Thaønh Long</v>
          </cell>
          <cell r="F415" t="str">
            <v>Coâng Thöong CN6</v>
          </cell>
          <cell r="G415" t="str">
            <v>Hoà Chí Minh</v>
          </cell>
          <cell r="I415">
            <v>344171453</v>
          </cell>
        </row>
        <row r="416">
          <cell r="A416">
            <v>14</v>
          </cell>
          <cell r="B416">
            <v>37909</v>
          </cell>
          <cell r="C416">
            <v>36</v>
          </cell>
          <cell r="D416" t="str">
            <v>XN Xaêng Daàu Daàu Khí Vuõng Taøu</v>
          </cell>
          <cell r="F416" t="str">
            <v>Coâng Thöông</v>
          </cell>
          <cell r="G416" t="str">
            <v>Baø Ròa-Vuõng Taøu</v>
          </cell>
          <cell r="I416">
            <v>2491000000</v>
          </cell>
        </row>
        <row r="417">
          <cell r="A417">
            <v>15</v>
          </cell>
          <cell r="B417">
            <v>37909</v>
          </cell>
          <cell r="C417">
            <v>14</v>
          </cell>
          <cell r="D417" t="str">
            <v>Coâng Ty Theùp Mieàn Nam</v>
          </cell>
          <cell r="F417" t="str">
            <v>Coâng Thöông CN I</v>
          </cell>
          <cell r="G417" t="str">
            <v>Hoà Chí Minh</v>
          </cell>
          <cell r="I417">
            <v>192375120</v>
          </cell>
        </row>
        <row r="418">
          <cell r="A418">
            <v>13</v>
          </cell>
          <cell r="B418">
            <v>37909</v>
          </cell>
          <cell r="C418">
            <v>28</v>
          </cell>
          <cell r="D418" t="str">
            <v>Chi Nhaùnh Cty CP Söõa VN Taïi Caàn Thô</v>
          </cell>
          <cell r="F418" t="str">
            <v>Ñaàu Tö &amp; Phaùt Trieån</v>
          </cell>
          <cell r="G418" t="str">
            <v>Caàn Thô</v>
          </cell>
          <cell r="I418">
            <v>279370531</v>
          </cell>
        </row>
        <row r="419">
          <cell r="A419">
            <v>16</v>
          </cell>
          <cell r="B419">
            <v>37909</v>
          </cell>
          <cell r="C419">
            <v>73</v>
          </cell>
          <cell r="D419" t="str">
            <v>Cty. TNHH SX.TM.HMP Myõ Haûo</v>
          </cell>
          <cell r="F419" t="str">
            <v>Ngoaïi Thöông</v>
          </cell>
          <cell r="G419" t="str">
            <v>Hoà Chí Minh</v>
          </cell>
          <cell r="I419">
            <v>120000000</v>
          </cell>
        </row>
        <row r="420">
          <cell r="A420">
            <v>17</v>
          </cell>
          <cell r="B420">
            <v>37911</v>
          </cell>
          <cell r="C420">
            <v>31</v>
          </cell>
          <cell r="D420" t="str">
            <v>Cty Daàu Aên Golden Hope - Nhaø Beø</v>
          </cell>
          <cell r="F420" t="str">
            <v>Sôû Giao Dòch II CTVN</v>
          </cell>
          <cell r="G420" t="str">
            <v>Hoà Chí Minh</v>
          </cell>
          <cell r="I420">
            <v>75822208</v>
          </cell>
        </row>
        <row r="421">
          <cell r="A421">
            <v>18</v>
          </cell>
          <cell r="B421">
            <v>37911</v>
          </cell>
          <cell r="C421">
            <v>44</v>
          </cell>
          <cell r="D421" t="str">
            <v>CTy Ñieän Baùo Ñieän Thoaïi Baïc Lieâu</v>
          </cell>
          <cell r="F421" t="str">
            <v xml:space="preserve">Coâng Thöông </v>
          </cell>
          <cell r="G421" t="str">
            <v>Baïc Lieâu</v>
          </cell>
          <cell r="I421">
            <v>9637210</v>
          </cell>
        </row>
        <row r="422">
          <cell r="A422">
            <v>16</v>
          </cell>
          <cell r="B422">
            <v>37911</v>
          </cell>
          <cell r="C422">
            <v>8</v>
          </cell>
          <cell r="D422" t="str">
            <v>Cty Xi Maêng Haø Tieân II</v>
          </cell>
          <cell r="F422" t="str">
            <v>Coâng Thöông</v>
          </cell>
          <cell r="G422" t="str">
            <v>Kieân Giang</v>
          </cell>
          <cell r="I422">
            <v>200200000</v>
          </cell>
        </row>
        <row r="423">
          <cell r="A423">
            <v>19</v>
          </cell>
          <cell r="B423">
            <v>37911</v>
          </cell>
          <cell r="C423">
            <v>31</v>
          </cell>
          <cell r="D423" t="str">
            <v>Cty Daàu Aên Golden Hope - Nhaø Beø</v>
          </cell>
          <cell r="F423" t="str">
            <v>Sôû Giao Dòch II CTVN</v>
          </cell>
          <cell r="G423" t="str">
            <v>Hoà Chí Minh</v>
          </cell>
          <cell r="I423">
            <v>80723808</v>
          </cell>
        </row>
        <row r="424">
          <cell r="A424">
            <v>20</v>
          </cell>
          <cell r="B424">
            <v>37914</v>
          </cell>
          <cell r="C424">
            <v>80</v>
          </cell>
          <cell r="D424" t="str">
            <v>Chi Nhaùnh Cty TNHH AÉC-QUY GS VN</v>
          </cell>
          <cell r="F424" t="str">
            <v>Ngoaïi Thöông</v>
          </cell>
          <cell r="G424" t="str">
            <v>Hoà Chí Minh</v>
          </cell>
          <cell r="I424">
            <v>18090000</v>
          </cell>
        </row>
        <row r="425">
          <cell r="A425">
            <v>21</v>
          </cell>
          <cell r="B425">
            <v>37914</v>
          </cell>
          <cell r="C425">
            <v>25</v>
          </cell>
          <cell r="D425" t="str">
            <v xml:space="preserve"> Thu Baûo Hieåm Xaõ Hoäi Tænh Baïc Lieâu</v>
          </cell>
          <cell r="F425" t="str">
            <v>NN &amp; P/T N/Thoân</v>
          </cell>
          <cell r="G425" t="str">
            <v>Baïc Lieâu</v>
          </cell>
          <cell r="I425">
            <v>24334161</v>
          </cell>
        </row>
        <row r="426">
          <cell r="A426">
            <v>17</v>
          </cell>
          <cell r="B426">
            <v>37914</v>
          </cell>
          <cell r="C426">
            <v>36</v>
          </cell>
          <cell r="D426" t="str">
            <v>XN Xaêng Daàu Daàu Khí Vuõng Taøu</v>
          </cell>
          <cell r="F426" t="str">
            <v>Coâng Thöông</v>
          </cell>
          <cell r="G426" t="str">
            <v>Baø Ròa-Vuõng Taøu</v>
          </cell>
          <cell r="I426">
            <v>2538000000</v>
          </cell>
        </row>
        <row r="427">
          <cell r="A427">
            <v>22</v>
          </cell>
          <cell r="B427">
            <v>37914</v>
          </cell>
          <cell r="C427">
            <v>73</v>
          </cell>
          <cell r="D427" t="str">
            <v>Cty. TNHH SX.TM.HMP Myõ Haûo</v>
          </cell>
          <cell r="F427" t="str">
            <v>Ngoaïi Thöông</v>
          </cell>
          <cell r="G427" t="str">
            <v>Hoà Chí Minh</v>
          </cell>
          <cell r="I427">
            <v>32071341</v>
          </cell>
        </row>
        <row r="428">
          <cell r="A428">
            <v>18</v>
          </cell>
          <cell r="B428">
            <v>37916</v>
          </cell>
          <cell r="C428">
            <v>5</v>
          </cell>
          <cell r="D428" t="str">
            <v>Cty TNHH TMaïi Thaønh Long</v>
          </cell>
          <cell r="F428" t="str">
            <v>Coâng Thöong CN6</v>
          </cell>
          <cell r="G428" t="str">
            <v>Hoà Chí Minh</v>
          </cell>
          <cell r="I428">
            <v>213296429</v>
          </cell>
        </row>
        <row r="429">
          <cell r="A429">
            <v>19</v>
          </cell>
          <cell r="B429">
            <v>37916</v>
          </cell>
          <cell r="C429">
            <v>3</v>
          </cell>
          <cell r="D429" t="str">
            <v>Cty Coå Phaàn Boät Giaët Lix</v>
          </cell>
          <cell r="F429" t="str">
            <v>Coâng Thöông CN 14</v>
          </cell>
          <cell r="G429" t="str">
            <v>Hoà Chí Minh</v>
          </cell>
          <cell r="I429">
            <v>290000000</v>
          </cell>
        </row>
        <row r="430">
          <cell r="A430">
            <v>23</v>
          </cell>
          <cell r="B430">
            <v>37916</v>
          </cell>
          <cell r="C430">
            <v>28</v>
          </cell>
          <cell r="D430" t="str">
            <v>Chi Nhaùnh Cty CP Söõa VN Taïi Caàn Thô</v>
          </cell>
          <cell r="F430" t="str">
            <v>Ñaàu Tö &amp; Phaùt Trieån</v>
          </cell>
          <cell r="G430" t="str">
            <v>Caàn Thô</v>
          </cell>
          <cell r="I430">
            <v>385955524</v>
          </cell>
        </row>
        <row r="431">
          <cell r="A431">
            <v>24</v>
          </cell>
          <cell r="B431">
            <v>37917</v>
          </cell>
          <cell r="C431">
            <v>73</v>
          </cell>
          <cell r="D431" t="str">
            <v>Cty. TNHH SX.TM.HMP Myõ Haûo</v>
          </cell>
          <cell r="F431" t="str">
            <v>Ngoaïi Thöông</v>
          </cell>
          <cell r="G431" t="str">
            <v>Hoà Chí Minh</v>
          </cell>
          <cell r="I431">
            <v>62534084</v>
          </cell>
        </row>
        <row r="432">
          <cell r="A432">
            <v>25</v>
          </cell>
          <cell r="B432">
            <v>37917</v>
          </cell>
          <cell r="C432">
            <v>22</v>
          </cell>
          <cell r="D432" t="str">
            <v>Cty Deät Long An</v>
          </cell>
          <cell r="F432" t="str">
            <v>Coâng Thöông</v>
          </cell>
          <cell r="G432" t="str">
            <v>Long An</v>
          </cell>
          <cell r="I432">
            <v>16369570</v>
          </cell>
        </row>
        <row r="433">
          <cell r="A433">
            <v>26</v>
          </cell>
          <cell r="B433">
            <v>37918</v>
          </cell>
          <cell r="C433">
            <v>31</v>
          </cell>
          <cell r="D433" t="str">
            <v>Cty Daàu Aên Golden Hope - Nhaø Beø</v>
          </cell>
          <cell r="F433" t="str">
            <v>Sôû Giao Dòch II CTVN</v>
          </cell>
          <cell r="G433" t="str">
            <v>Hoà Chí Minh</v>
          </cell>
          <cell r="I433">
            <v>48639450</v>
          </cell>
        </row>
        <row r="434">
          <cell r="A434">
            <v>20</v>
          </cell>
          <cell r="B434">
            <v>37918</v>
          </cell>
          <cell r="C434">
            <v>8</v>
          </cell>
          <cell r="D434" t="str">
            <v>Cty Xi Maêng Haø Tieân II</v>
          </cell>
          <cell r="F434" t="str">
            <v>Coâng Thöông</v>
          </cell>
          <cell r="G434" t="str">
            <v>Kieân Giang</v>
          </cell>
          <cell r="I434">
            <v>160160000</v>
          </cell>
        </row>
        <row r="435">
          <cell r="A435">
            <v>27</v>
          </cell>
          <cell r="B435">
            <v>37921</v>
          </cell>
          <cell r="C435">
            <v>83</v>
          </cell>
          <cell r="D435" t="str">
            <v>CTy TNHH TM TH Thuaän Taân</v>
          </cell>
          <cell r="F435" t="str">
            <v>Ngoaïi Thöông</v>
          </cell>
          <cell r="G435" t="str">
            <v>Hoà Chí Minh</v>
          </cell>
          <cell r="I435">
            <v>77777300</v>
          </cell>
        </row>
        <row r="436">
          <cell r="A436">
            <v>28</v>
          </cell>
          <cell r="B436">
            <v>37921</v>
          </cell>
          <cell r="C436">
            <v>31</v>
          </cell>
          <cell r="D436" t="str">
            <v>Cty Daàu Aên Golden Hope - Nhaø Beø</v>
          </cell>
          <cell r="F436" t="str">
            <v>Sôû Giao Dòch II CTVN</v>
          </cell>
          <cell r="G436" t="str">
            <v>Hoà Chí Minh</v>
          </cell>
          <cell r="I436">
            <v>73394970</v>
          </cell>
        </row>
        <row r="437">
          <cell r="A437">
            <v>21</v>
          </cell>
          <cell r="B437">
            <v>37921</v>
          </cell>
          <cell r="C437">
            <v>36</v>
          </cell>
          <cell r="D437" t="str">
            <v>XN Xaêng Daàu Daàu Khí Vuõng Taøu</v>
          </cell>
          <cell r="F437" t="str">
            <v>Coâng Thöông</v>
          </cell>
          <cell r="G437" t="str">
            <v>Baø Ròa-Vuõng Taøu</v>
          </cell>
          <cell r="I437">
            <v>1927000000</v>
          </cell>
        </row>
        <row r="438">
          <cell r="A438">
            <v>22</v>
          </cell>
          <cell r="B438">
            <v>37921</v>
          </cell>
          <cell r="C438">
            <v>41</v>
          </cell>
          <cell r="D438" t="str">
            <v>Cty Xi Maêng Nghi Sôn</v>
          </cell>
          <cell r="F438" t="str">
            <v>Coâng Thöông CN 9</v>
          </cell>
          <cell r="G438" t="str">
            <v>Hoà Chí Minh</v>
          </cell>
          <cell r="I438">
            <v>215000000</v>
          </cell>
        </row>
        <row r="439">
          <cell r="A439">
            <v>23</v>
          </cell>
          <cell r="B439">
            <v>37921</v>
          </cell>
          <cell r="C439">
            <v>14</v>
          </cell>
          <cell r="D439" t="str">
            <v>Coâng Ty Theùp Mieàn Nam</v>
          </cell>
          <cell r="F439" t="str">
            <v>Coâng Thöông CN I</v>
          </cell>
          <cell r="G439" t="str">
            <v>Hoà Chí Minh</v>
          </cell>
          <cell r="I439">
            <v>221993415</v>
          </cell>
        </row>
        <row r="440">
          <cell r="A440">
            <v>29</v>
          </cell>
          <cell r="B440">
            <v>37921</v>
          </cell>
          <cell r="C440">
            <v>31</v>
          </cell>
          <cell r="D440" t="str">
            <v>Cty Daàu Aên Golden Hope - Nhaø Beø</v>
          </cell>
          <cell r="F440" t="str">
            <v>Sôû Giao Dòch II CTVN</v>
          </cell>
          <cell r="G440" t="str">
            <v>Hoà Chí Minh</v>
          </cell>
          <cell r="I440">
            <v>104904998</v>
          </cell>
        </row>
        <row r="441">
          <cell r="A441">
            <v>30</v>
          </cell>
          <cell r="B441">
            <v>37922</v>
          </cell>
          <cell r="C441">
            <v>73</v>
          </cell>
          <cell r="D441" t="str">
            <v>Cty. TNHH SX.TM.HMP Myõ Haûo</v>
          </cell>
          <cell r="F441" t="str">
            <v>Ngoaïi Thöông</v>
          </cell>
          <cell r="G441" t="str">
            <v>Hoà Chí Minh</v>
          </cell>
          <cell r="I441">
            <v>57798229</v>
          </cell>
        </row>
        <row r="442">
          <cell r="A442">
            <v>30</v>
          </cell>
          <cell r="B442">
            <v>37922</v>
          </cell>
          <cell r="C442">
            <v>73</v>
          </cell>
          <cell r="D442" t="str">
            <v>Cty. TNHH SX.TM.HMP Myõ Haûo</v>
          </cell>
          <cell r="F442" t="str">
            <v>Ngoaïi Thöông</v>
          </cell>
          <cell r="G442" t="str">
            <v>Hoà Chí Minh</v>
          </cell>
          <cell r="I442">
            <v>57798229</v>
          </cell>
        </row>
        <row r="443">
          <cell r="A443">
            <v>31</v>
          </cell>
          <cell r="B443">
            <v>37922</v>
          </cell>
          <cell r="C443">
            <v>27</v>
          </cell>
          <cell r="D443" t="str">
            <v>Cty TNHH Quoác Teá Nagarjuna</v>
          </cell>
          <cell r="F443" t="str">
            <v>INDOVINA</v>
          </cell>
          <cell r="G443" t="str">
            <v>Hoà Chí Minh</v>
          </cell>
          <cell r="I443">
            <v>61600000</v>
          </cell>
        </row>
        <row r="444">
          <cell r="A444">
            <v>24</v>
          </cell>
          <cell r="B444">
            <v>37922</v>
          </cell>
          <cell r="C444">
            <v>1</v>
          </cell>
          <cell r="D444" t="str">
            <v>Nhaø Maùy Thuoác Laù Saøi Goøn</v>
          </cell>
          <cell r="F444" t="str">
            <v>Sôû Giao Dòch II CTVN</v>
          </cell>
          <cell r="G444" t="str">
            <v>Hoà Chí Minh</v>
          </cell>
          <cell r="I444">
            <v>221275000</v>
          </cell>
        </row>
        <row r="445">
          <cell r="A445">
            <v>30</v>
          </cell>
          <cell r="B445">
            <v>37922</v>
          </cell>
          <cell r="C445">
            <v>73</v>
          </cell>
          <cell r="D445" t="str">
            <v>Cty. TNHH SX.TM.HMP Myõ Haûo</v>
          </cell>
          <cell r="F445" t="str">
            <v>Ngoaïi Thöông</v>
          </cell>
          <cell r="G445" t="str">
            <v>Hoà Chí Minh</v>
          </cell>
          <cell r="I445">
            <v>57798229</v>
          </cell>
        </row>
        <row r="446">
          <cell r="A446">
            <v>31</v>
          </cell>
          <cell r="B446">
            <v>37922</v>
          </cell>
          <cell r="C446">
            <v>27</v>
          </cell>
          <cell r="D446" t="str">
            <v>Cty TNHH Quoác Teá Nagarjuna</v>
          </cell>
          <cell r="F446" t="str">
            <v>INDOVINA</v>
          </cell>
          <cell r="G446" t="str">
            <v>Hoà Chí Minh</v>
          </cell>
          <cell r="I446">
            <v>61600000</v>
          </cell>
        </row>
        <row r="447">
          <cell r="A447">
            <v>32</v>
          </cell>
          <cell r="B447">
            <v>37924</v>
          </cell>
          <cell r="C447">
            <v>28</v>
          </cell>
          <cell r="D447" t="str">
            <v>Chi Nhaùnh Cty CP Söõa VN Taïi Caàn Thô</v>
          </cell>
          <cell r="F447" t="str">
            <v>Ñaàu Tö &amp; Phaùt Trieån</v>
          </cell>
          <cell r="G447" t="str">
            <v>Caàn Thô</v>
          </cell>
          <cell r="I447">
            <v>386314036</v>
          </cell>
        </row>
        <row r="448">
          <cell r="A448">
            <v>25</v>
          </cell>
          <cell r="B448">
            <v>37924</v>
          </cell>
          <cell r="C448">
            <v>5</v>
          </cell>
          <cell r="D448" t="str">
            <v>Cty TNHH TMaïi Thaønh Long</v>
          </cell>
          <cell r="F448" t="str">
            <v>Coâng Thöong CN6</v>
          </cell>
          <cell r="G448" t="str">
            <v>Hoà Chí Minh</v>
          </cell>
          <cell r="I448">
            <v>426483031</v>
          </cell>
        </row>
        <row r="449">
          <cell r="A449">
            <v>33</v>
          </cell>
          <cell r="B449">
            <v>37924</v>
          </cell>
          <cell r="C449">
            <v>31</v>
          </cell>
          <cell r="D449" t="str">
            <v>Cty Daàu Aên Golden Hope - Nhaø Beø</v>
          </cell>
          <cell r="F449" t="str">
            <v>Sôû Giao Dòch II CTVN</v>
          </cell>
          <cell r="G449" t="str">
            <v>Hoà Chí Minh</v>
          </cell>
          <cell r="I449">
            <v>89692872</v>
          </cell>
        </row>
        <row r="450">
          <cell r="A450">
            <v>34</v>
          </cell>
          <cell r="B450">
            <v>37924</v>
          </cell>
          <cell r="C450">
            <v>77</v>
          </cell>
          <cell r="D450" t="str">
            <v>Cty Ñieän &amp; Ñieän Töû SAMSUNG VINA</v>
          </cell>
          <cell r="F450" t="str">
            <v>Coâng Thöông CN 4</v>
          </cell>
          <cell r="G450" t="str">
            <v>Hoà Chí Minh</v>
          </cell>
          <cell r="I450">
            <v>9390000</v>
          </cell>
        </row>
        <row r="451">
          <cell r="A451">
            <v>26</v>
          </cell>
          <cell r="B451">
            <v>37925</v>
          </cell>
          <cell r="C451">
            <v>8</v>
          </cell>
          <cell r="D451" t="str">
            <v>Cty Xi Maêng Haø Tieân II</v>
          </cell>
          <cell r="F451" t="str">
            <v>Coâng Thöông</v>
          </cell>
          <cell r="G451" t="str">
            <v>Kieân Giang</v>
          </cell>
          <cell r="I451">
            <v>35318250</v>
          </cell>
        </row>
        <row r="452">
          <cell r="A452">
            <v>27</v>
          </cell>
          <cell r="B452">
            <v>37925</v>
          </cell>
          <cell r="C452">
            <v>46</v>
          </cell>
          <cell r="D452" t="str">
            <v>CTy MIWON VIETNAM</v>
          </cell>
          <cell r="F452" t="str">
            <v xml:space="preserve">Coâng Thöông </v>
          </cell>
          <cell r="G452" t="str">
            <v>Phuù Thoï</v>
          </cell>
          <cell r="I452">
            <v>116866067</v>
          </cell>
        </row>
        <row r="453">
          <cell r="A453">
            <v>35</v>
          </cell>
          <cell r="B453">
            <v>37925</v>
          </cell>
          <cell r="C453">
            <v>73</v>
          </cell>
          <cell r="D453" t="str">
            <v>Cty. TNHH SX.TM.HMP Myõ Haûo</v>
          </cell>
          <cell r="F453" t="str">
            <v>Ngoaïi Thöông</v>
          </cell>
          <cell r="G453" t="str">
            <v>Hoà Chí Minh</v>
          </cell>
          <cell r="I453">
            <v>118145141</v>
          </cell>
        </row>
        <row r="454">
          <cell r="A454">
            <v>28</v>
          </cell>
          <cell r="B454">
            <v>37925</v>
          </cell>
          <cell r="C454">
            <v>101</v>
          </cell>
          <cell r="D454" t="str">
            <v>Cty TMKT &amp; Ñaàu Tö PETEC</v>
          </cell>
          <cell r="F454" t="str">
            <v>Deutsche Bank</v>
          </cell>
          <cell r="G454" t="str">
            <v>Hoà Chí Minh</v>
          </cell>
          <cell r="I454">
            <v>1958000000</v>
          </cell>
        </row>
        <row r="455">
          <cell r="A455">
            <v>29</v>
          </cell>
          <cell r="B455">
            <v>37925</v>
          </cell>
          <cell r="C455">
            <v>16</v>
          </cell>
          <cell r="D455" t="str">
            <v>Cty Daàu Khí Petechim</v>
          </cell>
          <cell r="F455" t="str">
            <v>Ngoaïi Thöông</v>
          </cell>
          <cell r="G455" t="str">
            <v>Hoà Chí Minh</v>
          </cell>
          <cell r="I455">
            <v>1736550000</v>
          </cell>
        </row>
        <row r="456">
          <cell r="A456">
            <v>1</v>
          </cell>
          <cell r="B456">
            <v>37928</v>
          </cell>
          <cell r="C456">
            <v>36</v>
          </cell>
          <cell r="D456" t="str">
            <v>XN Xaêng Daàu Daàu Khí Vuõng Taøu</v>
          </cell>
          <cell r="F456" t="str">
            <v>Coâng Thöông</v>
          </cell>
          <cell r="G456" t="str">
            <v>Baø Ròa-Vuõng Taøu</v>
          </cell>
          <cell r="I456">
            <v>1974000000</v>
          </cell>
        </row>
        <row r="457">
          <cell r="A457">
            <v>2</v>
          </cell>
          <cell r="B457">
            <v>37928</v>
          </cell>
          <cell r="C457">
            <v>8</v>
          </cell>
          <cell r="D457" t="str">
            <v>Cty Xi Maêng Haø Tieân II</v>
          </cell>
          <cell r="F457" t="str">
            <v>Coâng Thöông</v>
          </cell>
          <cell r="G457" t="str">
            <v>Kieân Giang</v>
          </cell>
          <cell r="I457">
            <v>200200000</v>
          </cell>
        </row>
        <row r="458">
          <cell r="A458">
            <v>3</v>
          </cell>
          <cell r="B458">
            <v>37928</v>
          </cell>
          <cell r="C458">
            <v>90</v>
          </cell>
          <cell r="D458" t="str">
            <v>CN CTy. CP Ñöôøng Bieân Hoøa taïi Caàn Thô</v>
          </cell>
          <cell r="F458" t="str">
            <v>Coâng Thöông</v>
          </cell>
          <cell r="G458" t="str">
            <v>Caàn Thô</v>
          </cell>
          <cell r="I458">
            <v>25493761</v>
          </cell>
        </row>
        <row r="459">
          <cell r="A459">
            <v>1</v>
          </cell>
          <cell r="B459">
            <v>37928</v>
          </cell>
          <cell r="C459">
            <v>73</v>
          </cell>
          <cell r="D459" t="str">
            <v>Cty. TNHH SX.TM.HMP Myõ Haûo</v>
          </cell>
          <cell r="F459" t="str">
            <v>Ngoaïi Thöông</v>
          </cell>
          <cell r="G459" t="str">
            <v>Hoà Chí Minh</v>
          </cell>
          <cell r="I459">
            <v>21577336</v>
          </cell>
        </row>
        <row r="460">
          <cell r="A460">
            <v>4</v>
          </cell>
          <cell r="B460">
            <v>37928</v>
          </cell>
          <cell r="C460">
            <v>3</v>
          </cell>
          <cell r="D460" t="str">
            <v>Cty Coå Phaàn Boät Giaët Lix</v>
          </cell>
          <cell r="F460" t="str">
            <v>Coâng Thöông CN 14</v>
          </cell>
          <cell r="G460" t="str">
            <v>Hoà Chí Minh</v>
          </cell>
          <cell r="I460">
            <v>280000000</v>
          </cell>
        </row>
        <row r="461">
          <cell r="A461">
            <v>5</v>
          </cell>
          <cell r="B461">
            <v>37928</v>
          </cell>
          <cell r="C461">
            <v>17</v>
          </cell>
          <cell r="D461" t="str">
            <v>Cty Daàu Khí -TP/HCM (Saøi Goøn Petro)</v>
          </cell>
          <cell r="F461" t="str">
            <v>Ngoaïi Thöông</v>
          </cell>
          <cell r="G461" t="str">
            <v>Hoà Chí Minh</v>
          </cell>
          <cell r="I461">
            <v>732000000</v>
          </cell>
        </row>
        <row r="462">
          <cell r="A462">
            <v>2</v>
          </cell>
          <cell r="B462">
            <v>37929</v>
          </cell>
          <cell r="C462">
            <v>93</v>
          </cell>
          <cell r="D462" t="str">
            <v>Cty Coå Phaàn Giaáy Vieãn Ñoâng</v>
          </cell>
          <cell r="F462" t="str">
            <v>Coâng Thöông CN 12</v>
          </cell>
          <cell r="G462" t="str">
            <v>Hoà Chí Minh</v>
          </cell>
          <cell r="I462">
            <v>21348987</v>
          </cell>
        </row>
        <row r="463">
          <cell r="A463">
            <v>6</v>
          </cell>
          <cell r="B463">
            <v>37930</v>
          </cell>
          <cell r="C463">
            <v>8</v>
          </cell>
          <cell r="D463" t="str">
            <v>Cty Xi Maêng Haø Tieân II</v>
          </cell>
          <cell r="F463" t="str">
            <v>Coâng Thöông</v>
          </cell>
          <cell r="G463" t="str">
            <v>Kieân Giang</v>
          </cell>
          <cell r="I463">
            <v>200200000</v>
          </cell>
        </row>
        <row r="464">
          <cell r="A464">
            <v>3</v>
          </cell>
          <cell r="B464">
            <v>37930</v>
          </cell>
          <cell r="C464">
            <v>66</v>
          </cell>
          <cell r="D464" t="str">
            <v>Cty UNI PRESIDENT</v>
          </cell>
          <cell r="F464" t="str">
            <v>ANZ</v>
          </cell>
          <cell r="G464" t="str">
            <v>Hoà Chí Minh</v>
          </cell>
          <cell r="I464">
            <v>49930695</v>
          </cell>
        </row>
        <row r="465">
          <cell r="A465">
            <v>7</v>
          </cell>
          <cell r="B465">
            <v>37930</v>
          </cell>
          <cell r="C465">
            <v>41</v>
          </cell>
          <cell r="D465" t="str">
            <v>Cty Xi Maêng Nghi Sôn</v>
          </cell>
          <cell r="F465" t="str">
            <v>Coâng Thöông CN 9</v>
          </cell>
          <cell r="G465" t="str">
            <v>Hoà Chí Minh</v>
          </cell>
          <cell r="I465">
            <v>212500000</v>
          </cell>
        </row>
        <row r="466">
          <cell r="A466">
            <v>4</v>
          </cell>
          <cell r="B466">
            <v>37932</v>
          </cell>
          <cell r="C466">
            <v>31</v>
          </cell>
          <cell r="D466" t="str">
            <v>Cty Daàu Aên Golden Hope - Nhaø Beø</v>
          </cell>
          <cell r="F466" t="str">
            <v>Sôû Giao Dòch II CTVN</v>
          </cell>
          <cell r="G466" t="str">
            <v>Hoà Chí Minh</v>
          </cell>
          <cell r="I466">
            <v>42116250</v>
          </cell>
        </row>
        <row r="467">
          <cell r="A467">
            <v>5</v>
          </cell>
          <cell r="B467">
            <v>37932</v>
          </cell>
          <cell r="C467">
            <v>73</v>
          </cell>
          <cell r="D467" t="str">
            <v>Cty. TNHH SX.TM.HMP Myõ Haûo</v>
          </cell>
          <cell r="F467" t="str">
            <v>Ngoaïi Thöông</v>
          </cell>
          <cell r="G467" t="str">
            <v>Hoà Chí Minh</v>
          </cell>
          <cell r="I467">
            <v>30779697</v>
          </cell>
        </row>
        <row r="468">
          <cell r="A468">
            <v>6</v>
          </cell>
          <cell r="B468">
            <v>37935</v>
          </cell>
          <cell r="C468">
            <v>73</v>
          </cell>
          <cell r="D468" t="str">
            <v>Cty. TNHH SX.TM.HMP Myõ Haûo</v>
          </cell>
          <cell r="F468" t="str">
            <v>Ngoaïi Thöông</v>
          </cell>
          <cell r="G468" t="str">
            <v>Hoà Chí Minh</v>
          </cell>
          <cell r="I468">
            <v>61835435</v>
          </cell>
        </row>
        <row r="469">
          <cell r="A469">
            <v>7</v>
          </cell>
          <cell r="B469">
            <v>37935</v>
          </cell>
          <cell r="C469">
            <v>31</v>
          </cell>
          <cell r="D469" t="str">
            <v>Cty Daàu Aên Golden Hope - Nhaø Beø</v>
          </cell>
          <cell r="F469" t="str">
            <v>Sôû Giao Dòch II CTVN</v>
          </cell>
          <cell r="G469" t="str">
            <v>Hoà Chí Minh</v>
          </cell>
          <cell r="I469">
            <v>57529800</v>
          </cell>
        </row>
        <row r="470">
          <cell r="A470">
            <v>8</v>
          </cell>
          <cell r="B470">
            <v>37935</v>
          </cell>
          <cell r="C470">
            <v>77</v>
          </cell>
          <cell r="D470" t="str">
            <v>Cty Ñieän &amp; Ñieän Töû SAMSUNG VINA</v>
          </cell>
          <cell r="F470" t="str">
            <v>Coâng Thöông CN 4</v>
          </cell>
          <cell r="G470" t="str">
            <v>Hoà Chí Minh</v>
          </cell>
          <cell r="I470">
            <v>18008951</v>
          </cell>
        </row>
        <row r="471">
          <cell r="A471">
            <v>9</v>
          </cell>
          <cell r="B471">
            <v>37935</v>
          </cell>
          <cell r="C471">
            <v>95</v>
          </cell>
          <cell r="D471" t="str">
            <v>Cty Deät May Thaønh Coâng - CN MieànTaây</v>
          </cell>
          <cell r="F471" t="str">
            <v>Ñaàu Tö &amp; Phaùt Trieån</v>
          </cell>
          <cell r="G471" t="str">
            <v>Caàn Thô</v>
          </cell>
          <cell r="I471">
            <v>8543265</v>
          </cell>
        </row>
        <row r="472">
          <cell r="A472">
            <v>8</v>
          </cell>
          <cell r="B472">
            <v>37935</v>
          </cell>
          <cell r="C472">
            <v>8</v>
          </cell>
          <cell r="D472" t="str">
            <v>Cty Xi Maêng Haø Tieân II</v>
          </cell>
          <cell r="F472" t="str">
            <v>Coâng Thöông</v>
          </cell>
          <cell r="G472" t="str">
            <v>Kieân Giang</v>
          </cell>
          <cell r="I472">
            <v>240240000</v>
          </cell>
        </row>
        <row r="473">
          <cell r="A473">
            <v>9</v>
          </cell>
          <cell r="B473">
            <v>37935</v>
          </cell>
          <cell r="C473">
            <v>21</v>
          </cell>
          <cell r="D473" t="str">
            <v>Cty Coå Phaàn Vaät Tö  Haäu Giang</v>
          </cell>
          <cell r="F473" t="str">
            <v>Coâng Thöông</v>
          </cell>
          <cell r="G473" t="str">
            <v>Caàn Thô</v>
          </cell>
          <cell r="I473">
            <v>55860000</v>
          </cell>
        </row>
        <row r="474">
          <cell r="A474">
            <v>10</v>
          </cell>
          <cell r="B474">
            <v>37935</v>
          </cell>
          <cell r="C474">
            <v>17</v>
          </cell>
          <cell r="D474" t="str">
            <v>Cty Daàu Khí -TP/HCM (Saøi Goøn Petro)</v>
          </cell>
          <cell r="F474" t="str">
            <v>Ngoaïi Thöông</v>
          </cell>
          <cell r="G474" t="str">
            <v>Hoà Chí Minh</v>
          </cell>
          <cell r="I474">
            <v>586000000</v>
          </cell>
        </row>
        <row r="475">
          <cell r="A475">
            <v>11</v>
          </cell>
          <cell r="B475">
            <v>37935</v>
          </cell>
          <cell r="C475">
            <v>4</v>
          </cell>
          <cell r="D475" t="str">
            <v>Cty TMKT &amp; Ñaàu Tö PETEC</v>
          </cell>
          <cell r="F475" t="str">
            <v>Sôû Giao Dòch II  CTVN</v>
          </cell>
          <cell r="G475" t="str">
            <v>Hoà Chí Minh</v>
          </cell>
          <cell r="I475">
            <v>2573000000</v>
          </cell>
        </row>
        <row r="476">
          <cell r="A476">
            <v>12</v>
          </cell>
          <cell r="B476">
            <v>37935</v>
          </cell>
          <cell r="C476">
            <v>4</v>
          </cell>
          <cell r="D476" t="str">
            <v>Cty TMKT &amp; Ñaàu Tö PETEC</v>
          </cell>
          <cell r="F476" t="str">
            <v>Sôû Giao Dòch II  CTVN</v>
          </cell>
          <cell r="G476" t="str">
            <v>Hoà Chí Minh</v>
          </cell>
          <cell r="I476">
            <v>996000000</v>
          </cell>
        </row>
        <row r="477">
          <cell r="A477">
            <v>13</v>
          </cell>
          <cell r="B477">
            <v>37936</v>
          </cell>
          <cell r="C477">
            <v>36</v>
          </cell>
          <cell r="D477" t="str">
            <v>XN Xaêng Daàu Daàu Khí Vuõng Taøu</v>
          </cell>
          <cell r="F477" t="str">
            <v>Coâng Thöông</v>
          </cell>
          <cell r="G477" t="str">
            <v>Baø Ròa-Vuõng Taøu</v>
          </cell>
          <cell r="I477">
            <v>5692000000</v>
          </cell>
        </row>
        <row r="478">
          <cell r="A478">
            <v>14</v>
          </cell>
          <cell r="B478">
            <v>37936</v>
          </cell>
          <cell r="C478">
            <v>10</v>
          </cell>
          <cell r="D478" t="str">
            <v>Cty TNHH Daàu Nhôùt vaø Hoùa Chaát VN</v>
          </cell>
          <cell r="F478" t="str">
            <v>Hoàng Kong&amp; Thöôïng Haûi</v>
          </cell>
          <cell r="G478" t="str">
            <v>Hoà Chí Minh</v>
          </cell>
          <cell r="I478">
            <v>490840000</v>
          </cell>
        </row>
        <row r="479">
          <cell r="A479">
            <v>15</v>
          </cell>
          <cell r="B479">
            <v>37936</v>
          </cell>
          <cell r="C479">
            <v>28</v>
          </cell>
          <cell r="D479" t="str">
            <v>Chi Nhaùnh Cty CP Söõa VN Taïi Caàn Thô</v>
          </cell>
          <cell r="F479" t="str">
            <v>Ñaàu Tö &amp; Phaùt Trieån</v>
          </cell>
          <cell r="G479" t="str">
            <v>Caàn Thô</v>
          </cell>
          <cell r="I479">
            <v>341238940</v>
          </cell>
        </row>
        <row r="480">
          <cell r="A480">
            <v>15</v>
          </cell>
          <cell r="B480">
            <v>37937</v>
          </cell>
          <cell r="C480">
            <v>1</v>
          </cell>
          <cell r="D480" t="str">
            <v>Nhaø Maùy Thuoác Laù Saøi Goøn</v>
          </cell>
          <cell r="F480" t="str">
            <v>Sôû Giao Dòch II CTVN</v>
          </cell>
          <cell r="G480" t="str">
            <v>Hoà Chí Minh</v>
          </cell>
          <cell r="I480">
            <v>219300000</v>
          </cell>
        </row>
        <row r="481">
          <cell r="A481">
            <v>16</v>
          </cell>
          <cell r="B481">
            <v>37938</v>
          </cell>
          <cell r="C481">
            <v>8</v>
          </cell>
          <cell r="D481" t="str">
            <v>Cty Xi Maêng Haø Tieân II</v>
          </cell>
          <cell r="F481" t="str">
            <v>Coâng Thöông</v>
          </cell>
          <cell r="G481" t="str">
            <v>Kieân Giang</v>
          </cell>
          <cell r="I481">
            <v>200200000</v>
          </cell>
        </row>
        <row r="482">
          <cell r="A482">
            <v>17</v>
          </cell>
          <cell r="B482">
            <v>37938</v>
          </cell>
          <cell r="C482">
            <v>5</v>
          </cell>
          <cell r="D482" t="str">
            <v>Cty TNHH TMaïi Thaønh Long</v>
          </cell>
          <cell r="F482" t="str">
            <v>Coâng Thöong CN6</v>
          </cell>
          <cell r="G482" t="str">
            <v>Hoà Chí Minh</v>
          </cell>
          <cell r="I482">
            <v>413286047</v>
          </cell>
        </row>
        <row r="483">
          <cell r="A483">
            <v>19</v>
          </cell>
          <cell r="B483">
            <v>37942</v>
          </cell>
          <cell r="C483">
            <v>98</v>
          </cell>
          <cell r="D483" t="str">
            <v>CTy Lieân Doanh Xi Maêng Haø Tieân II-Caàn Thô</v>
          </cell>
          <cell r="F483" t="str">
            <v>Coâng Thöông</v>
          </cell>
          <cell r="G483" t="str">
            <v>Caàn Thô</v>
          </cell>
          <cell r="I483">
            <v>169555000</v>
          </cell>
        </row>
        <row r="484">
          <cell r="A484">
            <v>11</v>
          </cell>
          <cell r="B484">
            <v>37942</v>
          </cell>
          <cell r="C484">
            <v>79</v>
          </cell>
          <cell r="D484" t="str">
            <v>Doanh Nghiệp Tư Nhaân Minh Nghi</v>
          </cell>
          <cell r="F484" t="str">
            <v>T.M.C.P SG Coâng Thöông CN Bình Chaùnh</v>
          </cell>
          <cell r="G484" t="str">
            <v>Hoà Chí Minh</v>
          </cell>
          <cell r="I484">
            <v>9936679</v>
          </cell>
        </row>
        <row r="485">
          <cell r="A485">
            <v>20</v>
          </cell>
          <cell r="B485">
            <v>37942</v>
          </cell>
          <cell r="C485">
            <v>101</v>
          </cell>
          <cell r="D485" t="str">
            <v>Cty TMKT &amp; Ñaàu Tö PETEC</v>
          </cell>
          <cell r="F485" t="str">
            <v>Deutsche Bank</v>
          </cell>
          <cell r="G485" t="str">
            <v>Hoà Chí Minh</v>
          </cell>
          <cell r="I485">
            <v>5147000000</v>
          </cell>
        </row>
        <row r="486">
          <cell r="A486">
            <v>12</v>
          </cell>
          <cell r="B486">
            <v>37942</v>
          </cell>
          <cell r="C486">
            <v>83</v>
          </cell>
          <cell r="D486" t="str">
            <v>CTy TNHH TM TH Thuaän Taân</v>
          </cell>
          <cell r="F486" t="str">
            <v>Ngoaïi Thöông</v>
          </cell>
          <cell r="G486" t="str">
            <v>Hoà Chí Minh</v>
          </cell>
          <cell r="I486">
            <v>25976500</v>
          </cell>
        </row>
        <row r="487">
          <cell r="A487">
            <v>20</v>
          </cell>
          <cell r="B487">
            <v>37942</v>
          </cell>
          <cell r="C487">
            <v>101</v>
          </cell>
          <cell r="D487" t="str">
            <v>Cty TMKT &amp; Ñaàu Tö PETEC</v>
          </cell>
          <cell r="F487" t="str">
            <v>Deutsche Bank</v>
          </cell>
          <cell r="G487" t="str">
            <v>Hoà Chí Minh</v>
          </cell>
          <cell r="I487">
            <v>5147000000</v>
          </cell>
        </row>
        <row r="488">
          <cell r="A488">
            <v>13</v>
          </cell>
          <cell r="B488">
            <v>37943</v>
          </cell>
          <cell r="C488">
            <v>28</v>
          </cell>
          <cell r="D488" t="str">
            <v>Chi Nhaùnh Cty CP Söõa VN Taïi Caàn Thô</v>
          </cell>
          <cell r="F488" t="str">
            <v>Ñaàu Tö &amp; Phaùt Trieån</v>
          </cell>
          <cell r="G488" t="str">
            <v>Caàn Thô</v>
          </cell>
          <cell r="I488">
            <v>449082873</v>
          </cell>
        </row>
        <row r="489">
          <cell r="A489">
            <v>21</v>
          </cell>
          <cell r="B489">
            <v>37943</v>
          </cell>
          <cell r="C489">
            <v>8</v>
          </cell>
          <cell r="D489" t="str">
            <v>Cty Xi Maêng Haø Tieân II</v>
          </cell>
          <cell r="F489" t="str">
            <v>Coâng Thöông</v>
          </cell>
          <cell r="G489" t="str">
            <v>Kieân Giang</v>
          </cell>
          <cell r="I489">
            <v>156970000</v>
          </cell>
        </row>
        <row r="490">
          <cell r="A490">
            <v>22</v>
          </cell>
          <cell r="B490">
            <v>37944</v>
          </cell>
          <cell r="C490">
            <v>14</v>
          </cell>
          <cell r="D490" t="str">
            <v>Coâng Ty Theùp Mieàn Nam</v>
          </cell>
          <cell r="F490" t="str">
            <v>Coâng Thöông CN I</v>
          </cell>
          <cell r="G490" t="str">
            <v>Hoà Chí Minh</v>
          </cell>
          <cell r="I490">
            <v>233748271</v>
          </cell>
        </row>
        <row r="491">
          <cell r="A491">
            <v>14</v>
          </cell>
          <cell r="B491">
            <v>37944</v>
          </cell>
          <cell r="C491">
            <v>73</v>
          </cell>
          <cell r="D491" t="str">
            <v>Cty. TNHH SX.TM.HMP Myõ Haûo</v>
          </cell>
          <cell r="F491" t="str">
            <v>Ngoaïi Thöông</v>
          </cell>
          <cell r="G491" t="str">
            <v>Hoà Chí Minh</v>
          </cell>
          <cell r="I491">
            <v>31204570</v>
          </cell>
        </row>
        <row r="492">
          <cell r="A492">
            <v>15</v>
          </cell>
          <cell r="B492">
            <v>37944</v>
          </cell>
          <cell r="C492">
            <v>31</v>
          </cell>
          <cell r="D492" t="str">
            <v>Cty Daàu Aên Golden Hope - Nhaø Beø</v>
          </cell>
          <cell r="F492" t="str">
            <v>Sôû Giao Dòch II CTVN</v>
          </cell>
          <cell r="G492" t="str">
            <v>Hoà Chí Minh</v>
          </cell>
          <cell r="I492">
            <v>155201556</v>
          </cell>
        </row>
        <row r="493">
          <cell r="A493">
            <v>16</v>
          </cell>
          <cell r="B493">
            <v>37944</v>
          </cell>
          <cell r="C493">
            <v>44</v>
          </cell>
          <cell r="D493" t="str">
            <v>CTy Ñieän Baùo Ñieän Thoaïi Baïc Lieâu</v>
          </cell>
          <cell r="F493" t="str">
            <v xml:space="preserve">Coâng Thöông </v>
          </cell>
          <cell r="G493" t="str">
            <v>Baïc Lieâu</v>
          </cell>
          <cell r="I493">
            <v>8878411</v>
          </cell>
        </row>
        <row r="494">
          <cell r="A494">
            <v>23</v>
          </cell>
          <cell r="B494">
            <v>37944</v>
          </cell>
          <cell r="C494">
            <v>94</v>
          </cell>
          <cell r="D494" t="str">
            <v>CTy TNHH SX Taân AÙ Chaâu</v>
          </cell>
          <cell r="F494" t="str">
            <v>Coâng Thöông CN 9</v>
          </cell>
          <cell r="G494" t="str">
            <v>Hoà Chí Minh</v>
          </cell>
          <cell r="I494">
            <v>17808000</v>
          </cell>
        </row>
        <row r="495">
          <cell r="A495">
            <v>24</v>
          </cell>
          <cell r="B495">
            <v>37944</v>
          </cell>
          <cell r="C495">
            <v>98</v>
          </cell>
          <cell r="D495" t="str">
            <v>CTy Lieân Doanh Xi Maêng Haø Tieân II-Caàn Thô</v>
          </cell>
          <cell r="F495" t="str">
            <v>Coâng Thöông</v>
          </cell>
          <cell r="G495" t="str">
            <v>Caàn Thô</v>
          </cell>
          <cell r="I495">
            <v>160800000</v>
          </cell>
        </row>
        <row r="496">
          <cell r="A496">
            <v>17</v>
          </cell>
          <cell r="B496">
            <v>37945</v>
          </cell>
          <cell r="C496">
            <v>27</v>
          </cell>
          <cell r="D496" t="str">
            <v>Cty TNHH Quoác Teá Nagarjuna</v>
          </cell>
          <cell r="F496" t="str">
            <v>INDOVINA</v>
          </cell>
          <cell r="G496" t="str">
            <v>Hoà Chí Minh</v>
          </cell>
          <cell r="I496">
            <v>63000000</v>
          </cell>
        </row>
        <row r="497">
          <cell r="A497">
            <v>18</v>
          </cell>
          <cell r="B497">
            <v>37946</v>
          </cell>
          <cell r="C497">
            <v>99</v>
          </cell>
          <cell r="D497" t="str">
            <v xml:space="preserve">Löu Thò Myõ Phöôïng (CTyTNHH Taân Thaùi Thònh) </v>
          </cell>
          <cell r="F497" t="str">
            <v>AÙ Chaâu</v>
          </cell>
          <cell r="G497" t="str">
            <v>Hoà Chí Minh</v>
          </cell>
          <cell r="I497">
            <v>92700791</v>
          </cell>
        </row>
        <row r="498">
          <cell r="A498">
            <v>25</v>
          </cell>
          <cell r="B498">
            <v>37946</v>
          </cell>
          <cell r="C498">
            <v>5</v>
          </cell>
          <cell r="D498" t="str">
            <v>Cty TNHH TMaïi Thaønh Long</v>
          </cell>
          <cell r="F498" t="str">
            <v>Coâng Thöong CN6</v>
          </cell>
          <cell r="G498" t="str">
            <v>Hoà Chí Minh</v>
          </cell>
          <cell r="I498">
            <v>326578048</v>
          </cell>
        </row>
        <row r="499">
          <cell r="A499">
            <v>26</v>
          </cell>
          <cell r="B499">
            <v>37946</v>
          </cell>
          <cell r="C499">
            <v>8</v>
          </cell>
          <cell r="D499" t="str">
            <v>Cty Xi Maêng Haø Tieân II</v>
          </cell>
          <cell r="F499" t="str">
            <v>Coâng Thöông</v>
          </cell>
          <cell r="G499" t="str">
            <v>Kieân Giang</v>
          </cell>
          <cell r="I499">
            <v>196212500</v>
          </cell>
        </row>
        <row r="500">
          <cell r="A500">
            <v>19</v>
          </cell>
          <cell r="B500">
            <v>37946</v>
          </cell>
          <cell r="C500">
            <v>7</v>
          </cell>
          <cell r="D500" t="str">
            <v>Xí Nghieäp Colusa-Miliket</v>
          </cell>
          <cell r="F500" t="str">
            <v>Ñaàu Tö &amp; Phaùt Trieån CN Thuû Ñöùc</v>
          </cell>
          <cell r="G500" t="str">
            <v>Hoà Chí Minh</v>
          </cell>
          <cell r="I500">
            <v>121061710</v>
          </cell>
        </row>
        <row r="501">
          <cell r="A501">
            <v>20</v>
          </cell>
          <cell r="B501">
            <v>37949</v>
          </cell>
          <cell r="C501">
            <v>101</v>
          </cell>
          <cell r="D501" t="str">
            <v>Cty TMKT &amp; Ñaàu Tö PETEC</v>
          </cell>
          <cell r="F501" t="str">
            <v>Deutsche Bank</v>
          </cell>
          <cell r="G501" t="str">
            <v>Hoà Chí Minh</v>
          </cell>
          <cell r="I501">
            <v>1600000000</v>
          </cell>
        </row>
        <row r="502">
          <cell r="A502">
            <v>21</v>
          </cell>
          <cell r="B502">
            <v>37949</v>
          </cell>
          <cell r="C502">
            <v>41</v>
          </cell>
          <cell r="D502" t="str">
            <v>Cty Xi Maêng Nghi Sôn</v>
          </cell>
          <cell r="F502" t="str">
            <v>Coâng Thöông CN 9</v>
          </cell>
          <cell r="G502" t="str">
            <v>Hoà Chí Minh</v>
          </cell>
          <cell r="I502">
            <v>255000000</v>
          </cell>
        </row>
        <row r="503">
          <cell r="A503">
            <v>22</v>
          </cell>
          <cell r="B503">
            <v>37951</v>
          </cell>
          <cell r="C503">
            <v>5</v>
          </cell>
          <cell r="D503" t="str">
            <v>Cty TNHH TMaïi Thaønh Long</v>
          </cell>
          <cell r="F503" t="str">
            <v>Coâng Thöong CN6</v>
          </cell>
          <cell r="G503" t="str">
            <v>Hoà Chí Minh</v>
          </cell>
          <cell r="I503">
            <v>309858220</v>
          </cell>
        </row>
        <row r="504">
          <cell r="A504">
            <v>23</v>
          </cell>
          <cell r="B504">
            <v>37951</v>
          </cell>
          <cell r="C504">
            <v>9</v>
          </cell>
          <cell r="D504" t="str">
            <v>Castrol Vieät Nam Ltd</v>
          </cell>
          <cell r="F504" t="str">
            <v>Ngoaïi Thöông</v>
          </cell>
          <cell r="G504" t="str">
            <v>Hoà Chí Minh</v>
          </cell>
          <cell r="I504">
            <v>182341071</v>
          </cell>
        </row>
        <row r="505">
          <cell r="A505">
            <v>24</v>
          </cell>
          <cell r="B505">
            <v>37951</v>
          </cell>
          <cell r="C505">
            <v>22</v>
          </cell>
          <cell r="D505" t="str">
            <v>Cty Deät Long An</v>
          </cell>
          <cell r="F505" t="str">
            <v>Coâng Thöông</v>
          </cell>
          <cell r="G505" t="str">
            <v>Long An</v>
          </cell>
          <cell r="I505">
            <v>18798780</v>
          </cell>
        </row>
        <row r="506">
          <cell r="A506">
            <v>25</v>
          </cell>
          <cell r="B506">
            <v>37951</v>
          </cell>
          <cell r="C506">
            <v>27</v>
          </cell>
          <cell r="D506" t="str">
            <v>Cty TNHH Quoác Teá Nagarjuna</v>
          </cell>
          <cell r="F506" t="str">
            <v>INDOVINA</v>
          </cell>
          <cell r="G506" t="str">
            <v>Hoà Chí Minh</v>
          </cell>
          <cell r="I506">
            <v>63350000</v>
          </cell>
        </row>
        <row r="507">
          <cell r="A507">
            <v>26</v>
          </cell>
          <cell r="B507">
            <v>37951</v>
          </cell>
          <cell r="C507">
            <v>66</v>
          </cell>
          <cell r="D507" t="str">
            <v>Cty UNI PRESIDENT</v>
          </cell>
          <cell r="F507" t="str">
            <v>ANZ</v>
          </cell>
          <cell r="G507" t="str">
            <v>Hoà Chí Minh</v>
          </cell>
          <cell r="I507">
            <v>87952452</v>
          </cell>
        </row>
        <row r="508">
          <cell r="A508">
            <v>27</v>
          </cell>
          <cell r="B508">
            <v>37951</v>
          </cell>
          <cell r="C508">
            <v>28</v>
          </cell>
          <cell r="D508" t="str">
            <v>Chi Nhaùnh Cty CP Söõa VN Taïi Caàn Thô</v>
          </cell>
          <cell r="F508" t="str">
            <v>Ñaàu Tö &amp; Phaùt Trieån</v>
          </cell>
          <cell r="G508" t="str">
            <v>Caàn Thô</v>
          </cell>
          <cell r="I508">
            <v>430800412</v>
          </cell>
        </row>
        <row r="509">
          <cell r="A509">
            <v>28</v>
          </cell>
          <cell r="B509">
            <v>37952</v>
          </cell>
          <cell r="C509">
            <v>80</v>
          </cell>
          <cell r="D509" t="str">
            <v>Chi Nhaùnh Cty TNHH AÉC-QUY GS VN</v>
          </cell>
          <cell r="F509" t="str">
            <v>Ngoaïi Thöông</v>
          </cell>
          <cell r="G509" t="str">
            <v>Hoà Chí Minh</v>
          </cell>
          <cell r="I509">
            <v>26515500</v>
          </cell>
        </row>
        <row r="510">
          <cell r="A510">
            <v>27</v>
          </cell>
          <cell r="B510">
            <v>37952</v>
          </cell>
          <cell r="C510">
            <v>36</v>
          </cell>
          <cell r="D510" t="str">
            <v>XN Xaêng Daàu Daàu Khí Vuõng Taøu</v>
          </cell>
          <cell r="F510" t="str">
            <v>Coâng Thöông</v>
          </cell>
          <cell r="G510" t="str">
            <v>Baø Ròa-Vuõng Taøu</v>
          </cell>
          <cell r="I510">
            <v>1222000000</v>
          </cell>
        </row>
        <row r="511">
          <cell r="A511">
            <v>29</v>
          </cell>
          <cell r="B511">
            <v>37952</v>
          </cell>
          <cell r="C511">
            <v>73</v>
          </cell>
          <cell r="D511" t="str">
            <v>Cty. TNHH SX.TM.HMP Myõ Haûo</v>
          </cell>
          <cell r="F511" t="str">
            <v>Ngoaïi Thöông</v>
          </cell>
          <cell r="G511" t="str">
            <v>Hoà Chí Minh</v>
          </cell>
          <cell r="I511">
            <v>18557581</v>
          </cell>
        </row>
        <row r="512">
          <cell r="A512">
            <v>28</v>
          </cell>
          <cell r="B512">
            <v>37952</v>
          </cell>
          <cell r="C512">
            <v>8</v>
          </cell>
          <cell r="D512" t="str">
            <v>Cty Xi Maêng Haø Tieân II</v>
          </cell>
          <cell r="F512" t="str">
            <v>Coâng Thöông</v>
          </cell>
          <cell r="G512" t="str">
            <v>Kieân Giang</v>
          </cell>
          <cell r="I512">
            <v>58256200</v>
          </cell>
        </row>
        <row r="513">
          <cell r="A513">
            <v>30</v>
          </cell>
          <cell r="B513">
            <v>37952</v>
          </cell>
          <cell r="C513">
            <v>1</v>
          </cell>
          <cell r="D513" t="str">
            <v>Nhaø Maùy Thuoác Laù Saøi Goøn</v>
          </cell>
          <cell r="F513" t="str">
            <v>Sôû Giao Dòch II CTVN</v>
          </cell>
          <cell r="G513" t="str">
            <v>Hoà Chí Minh</v>
          </cell>
          <cell r="I513">
            <v>214300000</v>
          </cell>
        </row>
        <row r="514">
          <cell r="A514">
            <v>29</v>
          </cell>
          <cell r="B514">
            <v>37952</v>
          </cell>
          <cell r="C514">
            <v>19</v>
          </cell>
          <cell r="D514" t="str">
            <v>Cty LD Khí Ñoát Saøi Goøn (Elf)</v>
          </cell>
          <cell r="F514" t="str">
            <v>Eximbank</v>
          </cell>
          <cell r="G514" t="str">
            <v>Hoà Chí Minh</v>
          </cell>
          <cell r="I514">
            <v>33831916</v>
          </cell>
        </row>
        <row r="515">
          <cell r="A515">
            <v>30</v>
          </cell>
          <cell r="B515">
            <v>37953</v>
          </cell>
          <cell r="C515">
            <v>76</v>
          </cell>
          <cell r="D515" t="str">
            <v>Cty Ñieän &amp; Ñieän Töû TCL Vieät Nam</v>
          </cell>
          <cell r="F515" t="str">
            <v>Ngoaïi Thöông</v>
          </cell>
          <cell r="G515" t="str">
            <v>Ñoàng Nai</v>
          </cell>
          <cell r="I515">
            <v>19700000</v>
          </cell>
        </row>
        <row r="516">
          <cell r="A516">
            <v>31</v>
          </cell>
          <cell r="B516">
            <v>37953</v>
          </cell>
          <cell r="C516">
            <v>28</v>
          </cell>
          <cell r="D516" t="str">
            <v>Chi Nhaùnh Cty CP Söõa VN Taïi Caàn Thô</v>
          </cell>
          <cell r="F516" t="str">
            <v>Ñaàu Tö &amp; Phaùt Trieån</v>
          </cell>
          <cell r="G516" t="str">
            <v>Caàn Thô</v>
          </cell>
          <cell r="I516">
            <v>239598612</v>
          </cell>
        </row>
        <row r="517">
          <cell r="A517">
            <v>32</v>
          </cell>
          <cell r="B517">
            <v>37953</v>
          </cell>
          <cell r="C517">
            <v>46</v>
          </cell>
          <cell r="D517" t="str">
            <v>CTy MIWON VIETNAM</v>
          </cell>
          <cell r="F517" t="str">
            <v xml:space="preserve">Coâng Thöông </v>
          </cell>
          <cell r="G517" t="str">
            <v>Phuù Thoï</v>
          </cell>
          <cell r="I517">
            <v>129784054</v>
          </cell>
        </row>
        <row r="518">
          <cell r="A518">
            <v>31</v>
          </cell>
          <cell r="B518">
            <v>37953</v>
          </cell>
          <cell r="C518">
            <v>3</v>
          </cell>
          <cell r="D518" t="str">
            <v>Cty Coå Phaàn Boät Giaët Lix</v>
          </cell>
          <cell r="F518" t="str">
            <v>Coâng Thöông CN 14</v>
          </cell>
          <cell r="G518" t="str">
            <v>Hoà Chí Minh</v>
          </cell>
          <cell r="I518">
            <v>400000000</v>
          </cell>
        </row>
        <row r="519">
          <cell r="A519">
            <v>32</v>
          </cell>
          <cell r="B519">
            <v>37953</v>
          </cell>
          <cell r="C519">
            <v>28</v>
          </cell>
          <cell r="D519" t="str">
            <v>Chi Nhaùnh Cty CP Söõa VN Taïi Caàn Thô</v>
          </cell>
          <cell r="F519" t="str">
            <v>Ñaàu Tö &amp; Phaùt Trieån</v>
          </cell>
          <cell r="G519" t="str">
            <v>Caàn Thô</v>
          </cell>
          <cell r="I519">
            <v>97671552</v>
          </cell>
        </row>
        <row r="520">
          <cell r="A520">
            <v>1</v>
          </cell>
          <cell r="B520">
            <v>37956</v>
          </cell>
          <cell r="C520">
            <v>95</v>
          </cell>
          <cell r="D520" t="str">
            <v>Cty Deät May Thaønh Coâng - CN MieànTaây</v>
          </cell>
          <cell r="F520" t="str">
            <v>Ñaàu Tö &amp; Phaùt Trieån</v>
          </cell>
          <cell r="G520" t="str">
            <v>Caàn Thô</v>
          </cell>
          <cell r="I520">
            <v>6730130</v>
          </cell>
        </row>
        <row r="521">
          <cell r="A521">
            <v>1</v>
          </cell>
          <cell r="B521">
            <v>37956</v>
          </cell>
          <cell r="C521">
            <v>8</v>
          </cell>
          <cell r="D521" t="str">
            <v>Cty Xi Maêng Haø Tieân II</v>
          </cell>
          <cell r="F521" t="str">
            <v>Coâng Thöông</v>
          </cell>
          <cell r="G521" t="str">
            <v>Kieân Giang</v>
          </cell>
          <cell r="I521">
            <v>280280000</v>
          </cell>
        </row>
        <row r="522">
          <cell r="A522">
            <v>2</v>
          </cell>
          <cell r="B522">
            <v>37956</v>
          </cell>
          <cell r="C522">
            <v>21</v>
          </cell>
          <cell r="D522" t="str">
            <v>Cty Coå Phaàn Vaät Tö  Haäu Giang</v>
          </cell>
          <cell r="F522" t="str">
            <v>Coâng Thöông</v>
          </cell>
          <cell r="G522" t="str">
            <v>Caàn Thô</v>
          </cell>
          <cell r="I522">
            <v>96388000</v>
          </cell>
        </row>
        <row r="523">
          <cell r="A523">
            <v>3</v>
          </cell>
          <cell r="B523">
            <v>37957</v>
          </cell>
          <cell r="C523">
            <v>14</v>
          </cell>
          <cell r="D523" t="str">
            <v>Coâng Ty Theùp Mieàn Nam</v>
          </cell>
          <cell r="F523" t="str">
            <v>Coâng Thöông CN I</v>
          </cell>
          <cell r="G523" t="str">
            <v>Hoà Chí Minh</v>
          </cell>
          <cell r="I523">
            <v>564568431</v>
          </cell>
        </row>
        <row r="524">
          <cell r="A524">
            <v>4</v>
          </cell>
          <cell r="B524">
            <v>37957</v>
          </cell>
          <cell r="C524">
            <v>41</v>
          </cell>
          <cell r="D524" t="str">
            <v>Cty Xi Maêng Nghi Sôn</v>
          </cell>
          <cell r="F524" t="str">
            <v>Coâng Thöông CN 9</v>
          </cell>
          <cell r="G524" t="str">
            <v>Hoà Chí Minh</v>
          </cell>
          <cell r="I524">
            <v>255000000</v>
          </cell>
        </row>
        <row r="525">
          <cell r="A525">
            <v>5</v>
          </cell>
          <cell r="B525">
            <v>37957</v>
          </cell>
          <cell r="C525">
            <v>3</v>
          </cell>
          <cell r="D525" t="str">
            <v>Cty Coå Phaàn Boät Giaët Lix</v>
          </cell>
          <cell r="F525" t="str">
            <v>Coâng Thöông CN 14</v>
          </cell>
          <cell r="G525" t="str">
            <v>Hoà Chí Minh</v>
          </cell>
          <cell r="I525">
            <v>200000000</v>
          </cell>
        </row>
        <row r="526">
          <cell r="A526">
            <v>6</v>
          </cell>
          <cell r="B526">
            <v>37959</v>
          </cell>
          <cell r="C526">
            <v>8</v>
          </cell>
          <cell r="D526" t="str">
            <v>Cty Xi Maêng Haø Tieân II</v>
          </cell>
          <cell r="F526" t="str">
            <v>Coâng Thöông</v>
          </cell>
          <cell r="G526" t="str">
            <v>Kieân Giang</v>
          </cell>
          <cell r="I526">
            <v>240240000</v>
          </cell>
        </row>
        <row r="527">
          <cell r="A527">
            <v>7</v>
          </cell>
          <cell r="B527">
            <v>37959</v>
          </cell>
          <cell r="C527">
            <v>5</v>
          </cell>
          <cell r="D527" t="str">
            <v>Cty TNHH TMaïi Thaønh Long</v>
          </cell>
          <cell r="F527" t="str">
            <v>Coâng Thöong CN6</v>
          </cell>
          <cell r="G527" t="str">
            <v>Hoà Chí Minh</v>
          </cell>
          <cell r="I527">
            <v>170709693</v>
          </cell>
        </row>
        <row r="528">
          <cell r="A528">
            <v>8</v>
          </cell>
          <cell r="B528">
            <v>37959</v>
          </cell>
          <cell r="C528">
            <v>93</v>
          </cell>
          <cell r="D528" t="str">
            <v>Cty Coå Phaàn Giaáy Vieãn Ñoâng</v>
          </cell>
          <cell r="F528" t="str">
            <v>Coâng Thöông CN 12</v>
          </cell>
          <cell r="G528" t="str">
            <v>Hoà Chí Minh</v>
          </cell>
          <cell r="I528">
            <v>25767324</v>
          </cell>
        </row>
        <row r="529">
          <cell r="A529">
            <v>9</v>
          </cell>
          <cell r="B529">
            <v>37959</v>
          </cell>
          <cell r="C529">
            <v>85</v>
          </cell>
          <cell r="D529" t="str">
            <v>CTy TNHH TM Minh Tuøng</v>
          </cell>
          <cell r="F529" t="str">
            <v>Sôû Giao Dòch II CTVN</v>
          </cell>
          <cell r="G529" t="str">
            <v>Hoà Chí Minh</v>
          </cell>
          <cell r="I529">
            <v>35883000</v>
          </cell>
        </row>
        <row r="530">
          <cell r="A530">
            <v>10</v>
          </cell>
          <cell r="B530">
            <v>37960</v>
          </cell>
          <cell r="C530">
            <v>101</v>
          </cell>
          <cell r="D530" t="str">
            <v>Cty TMKT &amp; Ñaàu Tö PETEC</v>
          </cell>
          <cell r="F530" t="str">
            <v>Deutsche Bank</v>
          </cell>
          <cell r="G530" t="str">
            <v>Hoà Chí Minh</v>
          </cell>
          <cell r="I530">
            <v>690000000</v>
          </cell>
        </row>
        <row r="531">
          <cell r="A531">
            <v>11</v>
          </cell>
          <cell r="B531">
            <v>37963</v>
          </cell>
          <cell r="C531">
            <v>8</v>
          </cell>
          <cell r="D531" t="str">
            <v>Cty Xi Maêng Haø Tieân II</v>
          </cell>
          <cell r="F531" t="str">
            <v>Coâng Thöông</v>
          </cell>
          <cell r="G531" t="str">
            <v>Kieân Giang</v>
          </cell>
          <cell r="I531">
            <v>200200000</v>
          </cell>
        </row>
        <row r="532">
          <cell r="A532">
            <v>12</v>
          </cell>
          <cell r="B532">
            <v>37963</v>
          </cell>
          <cell r="C532">
            <v>1</v>
          </cell>
          <cell r="D532" t="str">
            <v>Nhaø Maùy Thuoác Laù Saøi Goøn</v>
          </cell>
          <cell r="F532" t="str">
            <v>Sôû Giao Dòch II CTVN</v>
          </cell>
          <cell r="G532" t="str">
            <v>Hoà Chí Minh</v>
          </cell>
          <cell r="I532">
            <v>277275000</v>
          </cell>
        </row>
        <row r="533">
          <cell r="A533">
            <v>2</v>
          </cell>
          <cell r="B533">
            <v>37963</v>
          </cell>
          <cell r="C533">
            <v>28</v>
          </cell>
          <cell r="D533" t="str">
            <v>Chi Nhaùnh Cty CP Söõa VN Taïi Caàn Thô</v>
          </cell>
          <cell r="F533" t="str">
            <v>Ñaàu Tö &amp; Phaùt Trieån</v>
          </cell>
          <cell r="G533" t="str">
            <v>Caàn Thô</v>
          </cell>
          <cell r="I533">
            <v>249208313</v>
          </cell>
        </row>
        <row r="534">
          <cell r="A534">
            <v>3</v>
          </cell>
          <cell r="B534">
            <v>37963</v>
          </cell>
          <cell r="C534">
            <v>27</v>
          </cell>
          <cell r="D534" t="str">
            <v>Cty TNHH Quoác Teá Nagarjuna</v>
          </cell>
          <cell r="F534" t="str">
            <v>INDOVINA</v>
          </cell>
          <cell r="G534" t="str">
            <v>Hoà Chí Minh</v>
          </cell>
          <cell r="I534">
            <v>31500000</v>
          </cell>
        </row>
        <row r="535">
          <cell r="A535">
            <v>4</v>
          </cell>
          <cell r="B535">
            <v>37963</v>
          </cell>
          <cell r="C535">
            <v>73</v>
          </cell>
          <cell r="D535" t="str">
            <v>Cty. TNHH SX.TM.HMP Myõ Haûo</v>
          </cell>
          <cell r="F535" t="str">
            <v>Ngoaïi Thöông</v>
          </cell>
          <cell r="G535" t="str">
            <v>Hoà Chí Minh</v>
          </cell>
          <cell r="I535">
            <v>29677874</v>
          </cell>
        </row>
        <row r="536">
          <cell r="A536">
            <v>5</v>
          </cell>
          <cell r="B536">
            <v>37963</v>
          </cell>
          <cell r="C536">
            <v>44</v>
          </cell>
          <cell r="D536" t="str">
            <v>CTy Ñieän Baùo Ñieän Thoaïi Baïc Lieâu</v>
          </cell>
          <cell r="F536" t="str">
            <v xml:space="preserve">Coâng Thöông </v>
          </cell>
          <cell r="G536" t="str">
            <v>Baïc Lieâu</v>
          </cell>
          <cell r="I536">
            <v>9058877</v>
          </cell>
        </row>
        <row r="537">
          <cell r="A537">
            <v>6</v>
          </cell>
          <cell r="B537">
            <v>37963</v>
          </cell>
          <cell r="C537">
            <v>31</v>
          </cell>
          <cell r="D537" t="str">
            <v>Cty Daàu Aên Golden Hope - Nhaø Beø</v>
          </cell>
          <cell r="F537" t="str">
            <v>Sôû Giao Dòch II CTVN</v>
          </cell>
          <cell r="G537" t="str">
            <v>Hoà Chí Minh</v>
          </cell>
          <cell r="I537">
            <v>83680766</v>
          </cell>
        </row>
        <row r="538">
          <cell r="A538">
            <v>13</v>
          </cell>
          <cell r="B538">
            <v>37964</v>
          </cell>
          <cell r="C538">
            <v>36</v>
          </cell>
          <cell r="D538" t="str">
            <v>XN Xaêng Daàu Daàu Khí Vuõng Taøu</v>
          </cell>
          <cell r="F538" t="str">
            <v>Coâng Thöông</v>
          </cell>
          <cell r="G538" t="str">
            <v>Baø Ròa-Vuõng Taøu</v>
          </cell>
          <cell r="I538">
            <v>1786000000</v>
          </cell>
        </row>
        <row r="539">
          <cell r="A539">
            <v>14</v>
          </cell>
          <cell r="B539">
            <v>37964</v>
          </cell>
          <cell r="C539">
            <v>10</v>
          </cell>
          <cell r="D539" t="str">
            <v>Cty TNHH Daàu Nhôùt vaø Hoùa Chaát VN</v>
          </cell>
          <cell r="F539" t="str">
            <v>Hoàng Kong&amp; Thöôïng Haûi</v>
          </cell>
          <cell r="G539" t="str">
            <v>Hoà Chí Minh</v>
          </cell>
          <cell r="I539">
            <v>320300000</v>
          </cell>
        </row>
        <row r="540">
          <cell r="A540">
            <v>7</v>
          </cell>
          <cell r="B540">
            <v>37964</v>
          </cell>
          <cell r="C540">
            <v>77</v>
          </cell>
          <cell r="D540" t="str">
            <v>Cty Ñieän &amp; Ñieän Töû SAMSUNG VINA</v>
          </cell>
          <cell r="F540" t="str">
            <v>Coâng Thöông CN 4</v>
          </cell>
          <cell r="G540" t="str">
            <v>Hoà Chí Minh</v>
          </cell>
          <cell r="I540">
            <v>8273606</v>
          </cell>
        </row>
        <row r="541">
          <cell r="A541">
            <v>8</v>
          </cell>
          <cell r="B541">
            <v>37965</v>
          </cell>
          <cell r="C541">
            <v>73</v>
          </cell>
          <cell r="D541" t="str">
            <v>Cty. TNHH SX.TM.HMP Myõ Haûo</v>
          </cell>
          <cell r="F541" t="str">
            <v>Ngoaïi Thöông</v>
          </cell>
          <cell r="G541" t="str">
            <v>Hoà Chí Minh</v>
          </cell>
          <cell r="I541">
            <v>63202963</v>
          </cell>
        </row>
        <row r="542">
          <cell r="A542">
            <v>9</v>
          </cell>
          <cell r="B542">
            <v>37965</v>
          </cell>
          <cell r="C542">
            <v>100</v>
          </cell>
          <cell r="D542" t="str">
            <v>CTy TNHH TM &amp; SX Vieät Tuøng</v>
          </cell>
          <cell r="F542" t="str">
            <v>Coâng Thöông CN 12</v>
          </cell>
          <cell r="G542" t="str">
            <v>Hoà Chí Minh</v>
          </cell>
          <cell r="I542">
            <v>7200750</v>
          </cell>
        </row>
        <row r="543">
          <cell r="A543">
            <v>12</v>
          </cell>
          <cell r="B543">
            <v>37967</v>
          </cell>
          <cell r="C543">
            <v>25</v>
          </cell>
          <cell r="D543" t="str">
            <v xml:space="preserve"> Thu Baûo Hieåm Xaõ Hoäi Tænh Baïc Lieâu</v>
          </cell>
          <cell r="F543" t="str">
            <v>NN &amp; P/T N/Thoân</v>
          </cell>
          <cell r="G543" t="str">
            <v>Baïc Lieâu</v>
          </cell>
          <cell r="I543">
            <v>24807063</v>
          </cell>
        </row>
        <row r="544">
          <cell r="A544">
            <v>13</v>
          </cell>
          <cell r="B544">
            <v>37967</v>
          </cell>
          <cell r="C544">
            <v>28</v>
          </cell>
          <cell r="D544" t="str">
            <v>Chi Nhaùnh Cty CP Söõa VN Taïi Caàn Thô</v>
          </cell>
          <cell r="F544" t="str">
            <v>Ñaàu Tö &amp; Phaùt Trieån</v>
          </cell>
          <cell r="G544" t="str">
            <v>Caàn Thô</v>
          </cell>
          <cell r="I544">
            <v>250798944</v>
          </cell>
        </row>
        <row r="545">
          <cell r="A545">
            <v>18</v>
          </cell>
          <cell r="B545">
            <v>37967</v>
          </cell>
          <cell r="C545">
            <v>98</v>
          </cell>
          <cell r="D545" t="str">
            <v>CTy Lieân Doanh Xi Maêng Haø Tieân II-Caàn Thô</v>
          </cell>
          <cell r="F545" t="str">
            <v>Coâng Thöông</v>
          </cell>
          <cell r="G545" t="str">
            <v>Caàn Thô</v>
          </cell>
          <cell r="I545">
            <v>80000000</v>
          </cell>
        </row>
        <row r="546">
          <cell r="A546">
            <v>19</v>
          </cell>
          <cell r="B546">
            <v>37970</v>
          </cell>
          <cell r="C546">
            <v>8</v>
          </cell>
          <cell r="D546" t="str">
            <v>Cty Xi Maêng Haø Tieân II</v>
          </cell>
          <cell r="F546" t="str">
            <v>Coâng Thöông</v>
          </cell>
          <cell r="G546" t="str">
            <v>Kieân Giang</v>
          </cell>
          <cell r="I546">
            <v>196212500</v>
          </cell>
        </row>
        <row r="547">
          <cell r="A547">
            <v>14</v>
          </cell>
          <cell r="B547">
            <v>37970</v>
          </cell>
          <cell r="C547">
            <v>31</v>
          </cell>
          <cell r="D547" t="str">
            <v>Cty Daàu Aên Golden Hope - Nhaø Beø</v>
          </cell>
          <cell r="F547" t="str">
            <v>Sôû Giao Dòch II CTVN</v>
          </cell>
          <cell r="G547" t="str">
            <v>Hoà Chí Minh</v>
          </cell>
          <cell r="I547">
            <v>79884202</v>
          </cell>
        </row>
        <row r="548">
          <cell r="A548">
            <v>20</v>
          </cell>
          <cell r="B548">
            <v>37971</v>
          </cell>
          <cell r="C548">
            <v>41</v>
          </cell>
          <cell r="D548" t="str">
            <v>Cty Xi Maêng Nghi Sôn</v>
          </cell>
          <cell r="F548" t="str">
            <v>Coâng Thöông CN 9</v>
          </cell>
          <cell r="G548" t="str">
            <v>Hoà Chí Minh</v>
          </cell>
          <cell r="I548">
            <v>255000000</v>
          </cell>
        </row>
        <row r="549">
          <cell r="A549">
            <v>21</v>
          </cell>
          <cell r="B549">
            <v>37971</v>
          </cell>
          <cell r="C549">
            <v>14</v>
          </cell>
          <cell r="D549" t="str">
            <v>Coâng Ty Theùp Mieàn Nam</v>
          </cell>
          <cell r="F549" t="str">
            <v>Coâng Thöông CN I</v>
          </cell>
          <cell r="G549" t="str">
            <v>Hoà Chí Minh</v>
          </cell>
          <cell r="I549">
            <v>300000000</v>
          </cell>
        </row>
        <row r="550">
          <cell r="A550">
            <v>22</v>
          </cell>
          <cell r="B550">
            <v>37971</v>
          </cell>
          <cell r="C550">
            <v>5</v>
          </cell>
          <cell r="D550" t="str">
            <v>Cty TNHH TMaïi Thaønh Long</v>
          </cell>
          <cell r="F550" t="str">
            <v>Coâng Thöong CN6</v>
          </cell>
          <cell r="G550" t="str">
            <v>Hoà Chí Minh</v>
          </cell>
          <cell r="I550">
            <v>660935457</v>
          </cell>
        </row>
        <row r="551">
          <cell r="A551">
            <v>23</v>
          </cell>
          <cell r="B551">
            <v>37972</v>
          </cell>
          <cell r="C551">
            <v>101</v>
          </cell>
          <cell r="D551" t="str">
            <v>Cty TMKT &amp; Ñaàu Tö PETEC</v>
          </cell>
          <cell r="F551" t="str">
            <v>Deutsche Bank</v>
          </cell>
          <cell r="G551" t="str">
            <v>Hoà Chí Minh</v>
          </cell>
          <cell r="I551">
            <v>3164000000</v>
          </cell>
        </row>
        <row r="552">
          <cell r="A552">
            <v>15</v>
          </cell>
          <cell r="B552">
            <v>37972</v>
          </cell>
          <cell r="C552">
            <v>27</v>
          </cell>
          <cell r="D552" t="str">
            <v>Cty TNHH Quoác Teá Nagarjuna</v>
          </cell>
          <cell r="F552" t="str">
            <v>INDOVINA</v>
          </cell>
          <cell r="G552" t="str">
            <v>Hoà Chí Minh</v>
          </cell>
          <cell r="I552">
            <v>31010000</v>
          </cell>
        </row>
        <row r="553">
          <cell r="A553">
            <v>16</v>
          </cell>
          <cell r="B553">
            <v>37972</v>
          </cell>
          <cell r="C553">
            <v>73</v>
          </cell>
          <cell r="D553" t="str">
            <v>Cty. TNHH SX.TM.HMP Myõ Haûo</v>
          </cell>
          <cell r="F553" t="str">
            <v>Ngoaïi Thöông</v>
          </cell>
          <cell r="G553" t="str">
            <v>Hoà Chí Minh</v>
          </cell>
          <cell r="I553">
            <v>100347108</v>
          </cell>
        </row>
        <row r="554">
          <cell r="A554">
            <v>24</v>
          </cell>
          <cell r="B554">
            <v>37973</v>
          </cell>
          <cell r="C554">
            <v>36</v>
          </cell>
          <cell r="D554" t="str">
            <v>XN Xaêng Daàu Daàu Khí Vuõng Taøu</v>
          </cell>
          <cell r="F554" t="str">
            <v>Coâng Thöông</v>
          </cell>
          <cell r="G554" t="str">
            <v>Baø Ròa-Vuõng Taøu</v>
          </cell>
          <cell r="I554">
            <v>1947000000</v>
          </cell>
        </row>
        <row r="555">
          <cell r="A555">
            <v>17</v>
          </cell>
          <cell r="B555">
            <v>37973</v>
          </cell>
          <cell r="C555">
            <v>99</v>
          </cell>
          <cell r="D555" t="str">
            <v xml:space="preserve">Löu Thò Myõ Phöôïng (CTyTNHH Taân Thaùi Thònh) </v>
          </cell>
          <cell r="F555" t="str">
            <v>AÙ Chaâu</v>
          </cell>
          <cell r="G555" t="str">
            <v>Hoà Chí Minh</v>
          </cell>
          <cell r="I555">
            <v>47897591</v>
          </cell>
        </row>
        <row r="556">
          <cell r="A556">
            <v>18</v>
          </cell>
          <cell r="B556">
            <v>37974</v>
          </cell>
          <cell r="C556">
            <v>93</v>
          </cell>
          <cell r="D556" t="str">
            <v>Cty Coå Phaàn Giaáy Vieãn Ñoâng</v>
          </cell>
          <cell r="F556" t="str">
            <v>Coâng Thöông CN 12</v>
          </cell>
          <cell r="G556" t="str">
            <v>Hoà Chí Minh</v>
          </cell>
          <cell r="I556">
            <v>14115866</v>
          </cell>
        </row>
        <row r="557">
          <cell r="A557">
            <v>19</v>
          </cell>
          <cell r="B557">
            <v>37974</v>
          </cell>
          <cell r="C557">
            <v>73</v>
          </cell>
          <cell r="D557" t="str">
            <v>Cty. TNHH SX.TM.HMP Myõ Haûo</v>
          </cell>
          <cell r="F557" t="str">
            <v>Ngoaïi Thöông</v>
          </cell>
          <cell r="G557" t="str">
            <v>Hoà Chí Minh</v>
          </cell>
          <cell r="I557">
            <v>34622573</v>
          </cell>
        </row>
        <row r="558">
          <cell r="A558">
            <v>25</v>
          </cell>
          <cell r="B558">
            <v>37974</v>
          </cell>
          <cell r="C558">
            <v>7</v>
          </cell>
          <cell r="D558" t="str">
            <v>Xí Nghieäp Colusa-Miliket</v>
          </cell>
          <cell r="F558" t="str">
            <v>Ñaàu Tö &amp; Phaùt Trieån CN Thuû Ñöùc</v>
          </cell>
          <cell r="G558" t="str">
            <v>Hoà Chí Minh</v>
          </cell>
          <cell r="I558">
            <v>151016158</v>
          </cell>
        </row>
        <row r="559">
          <cell r="A559">
            <v>26</v>
          </cell>
          <cell r="B559">
            <v>37974</v>
          </cell>
          <cell r="C559">
            <v>1</v>
          </cell>
          <cell r="D559" t="str">
            <v>Nhaø Maùy Thuoác Laù Saøi Goøn</v>
          </cell>
          <cell r="F559" t="str">
            <v>Sôû Giao Dòch II CTVN</v>
          </cell>
          <cell r="G559" t="str">
            <v>Hoà Chí Minh</v>
          </cell>
          <cell r="I559">
            <v>214525000</v>
          </cell>
        </row>
        <row r="560">
          <cell r="A560">
            <v>25</v>
          </cell>
          <cell r="B560">
            <v>37974</v>
          </cell>
          <cell r="C560">
            <v>7</v>
          </cell>
          <cell r="D560" t="str">
            <v>Xí Nghieäp Colusa-Miliket</v>
          </cell>
          <cell r="F560" t="str">
            <v>Ñaàu Tö &amp; Phaùt Trieån CN Thuû Ñöùc</v>
          </cell>
          <cell r="G560" t="str">
            <v>Hoà Chí Minh</v>
          </cell>
          <cell r="I560">
            <v>200594920</v>
          </cell>
        </row>
        <row r="561">
          <cell r="A561">
            <v>27</v>
          </cell>
          <cell r="B561">
            <v>37977</v>
          </cell>
          <cell r="C561">
            <v>8</v>
          </cell>
          <cell r="D561" t="str">
            <v>Cty Xi Maêng Haø Tieân II</v>
          </cell>
          <cell r="F561" t="str">
            <v>Coâng Thöông</v>
          </cell>
          <cell r="G561" t="str">
            <v>Kieân Giang</v>
          </cell>
          <cell r="I561">
            <v>160160000</v>
          </cell>
        </row>
        <row r="562">
          <cell r="A562">
            <v>28</v>
          </cell>
          <cell r="B562">
            <v>37977</v>
          </cell>
          <cell r="C562">
            <v>14</v>
          </cell>
          <cell r="D562" t="str">
            <v>Coâng Ty Theùp Mieàn Nam</v>
          </cell>
          <cell r="F562" t="str">
            <v>Coâng Thöông CN I</v>
          </cell>
          <cell r="G562" t="str">
            <v>Hoà Chí Minh</v>
          </cell>
          <cell r="I562">
            <v>177796028</v>
          </cell>
        </row>
        <row r="563">
          <cell r="A563">
            <v>29</v>
          </cell>
          <cell r="B563">
            <v>37977</v>
          </cell>
          <cell r="C563">
            <v>101</v>
          </cell>
          <cell r="D563" t="str">
            <v>Cty TMKT &amp; Ñaàu Tö PETEC</v>
          </cell>
          <cell r="F563" t="str">
            <v>Deutsche Bank</v>
          </cell>
          <cell r="G563" t="str">
            <v>Hoà Chí Minh</v>
          </cell>
          <cell r="I563">
            <v>500000000</v>
          </cell>
        </row>
        <row r="564">
          <cell r="A564">
            <v>20</v>
          </cell>
          <cell r="B564">
            <v>37977</v>
          </cell>
          <cell r="C564">
            <v>73</v>
          </cell>
          <cell r="D564" t="str">
            <v>Cty. TNHH SX.TM.HMP Myõ Haûo</v>
          </cell>
          <cell r="F564" t="str">
            <v>Ngoaïi Thöông</v>
          </cell>
          <cell r="G564" t="str">
            <v>Hoà Chí Minh</v>
          </cell>
          <cell r="I564">
            <v>34714439</v>
          </cell>
        </row>
        <row r="565">
          <cell r="A565">
            <v>21</v>
          </cell>
          <cell r="B565">
            <v>37977</v>
          </cell>
          <cell r="C565">
            <v>31</v>
          </cell>
          <cell r="D565" t="str">
            <v>Cty Daàu Aên Golden Hope - Nhaø Beø</v>
          </cell>
          <cell r="F565" t="str">
            <v>Sôû Giao Dòch II CTVN</v>
          </cell>
          <cell r="G565" t="str">
            <v>Hoà Chí Minh</v>
          </cell>
          <cell r="I565">
            <v>89176428</v>
          </cell>
        </row>
        <row r="566">
          <cell r="A566">
            <v>29</v>
          </cell>
          <cell r="B566">
            <v>37977</v>
          </cell>
          <cell r="C566">
            <v>101</v>
          </cell>
          <cell r="D566" t="str">
            <v>Cty TMKT &amp; Ñaàu Tö PETEC</v>
          </cell>
          <cell r="F566" t="str">
            <v>Deutsche Bank</v>
          </cell>
          <cell r="G566" t="str">
            <v>Hoà Chí Minh</v>
          </cell>
          <cell r="I566">
            <v>500000000</v>
          </cell>
        </row>
        <row r="567">
          <cell r="A567">
            <v>22</v>
          </cell>
          <cell r="B567">
            <v>37978</v>
          </cell>
          <cell r="C567">
            <v>31</v>
          </cell>
          <cell r="D567" t="str">
            <v>Cty Daàu Aên Golden Hope - Nhaø Beø</v>
          </cell>
          <cell r="F567" t="str">
            <v>Sôû Giao Dòch II CTVN</v>
          </cell>
          <cell r="G567" t="str">
            <v>Hoà Chí Minh</v>
          </cell>
          <cell r="I567">
            <v>87097142</v>
          </cell>
        </row>
        <row r="568">
          <cell r="A568">
            <v>23</v>
          </cell>
          <cell r="B568">
            <v>37978</v>
          </cell>
          <cell r="C568">
            <v>101</v>
          </cell>
          <cell r="D568" t="str">
            <v>Cty TMKT &amp; Ñaàu Tö PETEC</v>
          </cell>
          <cell r="F568" t="str">
            <v>Deutsche Bank</v>
          </cell>
          <cell r="G568" t="str">
            <v>Hoà Chí Minh</v>
          </cell>
          <cell r="I568">
            <v>50400000</v>
          </cell>
        </row>
        <row r="569">
          <cell r="A569">
            <v>24</v>
          </cell>
          <cell r="B569">
            <v>37979</v>
          </cell>
          <cell r="C569">
            <v>28</v>
          </cell>
          <cell r="D569" t="str">
            <v>Chi Nhaùnh Cty CP Söõa VN Taïi Caàn Thô</v>
          </cell>
          <cell r="F569" t="str">
            <v>Ñaàu Tö &amp; Phaùt Trieån</v>
          </cell>
          <cell r="G569" t="str">
            <v>Caàn Thô</v>
          </cell>
          <cell r="I569">
            <v>464386428</v>
          </cell>
        </row>
        <row r="570">
          <cell r="A570">
            <v>25</v>
          </cell>
          <cell r="B570">
            <v>37979</v>
          </cell>
          <cell r="C570">
            <v>31</v>
          </cell>
          <cell r="D570" t="str">
            <v>Cty Daàu Aên Golden Hope - Nhaø Beø</v>
          </cell>
          <cell r="F570" t="str">
            <v>Sôû Giao Dòch II CTVN</v>
          </cell>
          <cell r="G570" t="str">
            <v>Hoà Chí Minh</v>
          </cell>
          <cell r="I570">
            <v>36323100</v>
          </cell>
        </row>
        <row r="571">
          <cell r="A571">
            <v>26</v>
          </cell>
          <cell r="B571">
            <v>37979</v>
          </cell>
          <cell r="C571">
            <v>37</v>
          </cell>
          <cell r="D571" t="str">
            <v>Cty LD Daàu Khí Mekong (Petromekong)</v>
          </cell>
          <cell r="F571" t="str">
            <v>Ngoïai Thöông</v>
          </cell>
          <cell r="G571" t="str">
            <v>Caàn Thô</v>
          </cell>
          <cell r="I571">
            <v>8582075</v>
          </cell>
        </row>
        <row r="572">
          <cell r="A572">
            <v>27</v>
          </cell>
          <cell r="B572">
            <v>37979</v>
          </cell>
          <cell r="C572">
            <v>99</v>
          </cell>
          <cell r="D572" t="str">
            <v xml:space="preserve">Löu Thò Myõ Phöôïng (CTyTNHH Taân Thaùi Thònh) </v>
          </cell>
          <cell r="F572" t="str">
            <v>AÙ Chaâu</v>
          </cell>
          <cell r="G572" t="str">
            <v>Hoà Chí Minh</v>
          </cell>
          <cell r="I572">
            <v>8732227</v>
          </cell>
        </row>
        <row r="573">
          <cell r="A573">
            <v>30</v>
          </cell>
          <cell r="B573">
            <v>37980</v>
          </cell>
          <cell r="C573">
            <v>36</v>
          </cell>
          <cell r="D573" t="str">
            <v>XN Xaêng Daàu Daàu Khí Vuõng Taøu</v>
          </cell>
          <cell r="F573" t="str">
            <v>Coâng Thöông</v>
          </cell>
          <cell r="G573" t="str">
            <v>Baø Ròa-Vuõng Taøu</v>
          </cell>
          <cell r="I573">
            <v>1995000000</v>
          </cell>
        </row>
        <row r="574">
          <cell r="A574">
            <v>28</v>
          </cell>
          <cell r="B574">
            <v>37981</v>
          </cell>
          <cell r="C574">
            <v>31</v>
          </cell>
          <cell r="D574" t="str">
            <v>Cty Daàu Aên Golden Hope - Nhaø Beø</v>
          </cell>
          <cell r="F574" t="str">
            <v>Sôû Giao Dòch II CTVN</v>
          </cell>
          <cell r="G574" t="str">
            <v>Hoà Chí Minh</v>
          </cell>
          <cell r="I574">
            <v>101452780</v>
          </cell>
        </row>
        <row r="575">
          <cell r="A575">
            <v>29</v>
          </cell>
          <cell r="B575">
            <v>37981</v>
          </cell>
          <cell r="C575">
            <v>73</v>
          </cell>
          <cell r="D575" t="str">
            <v>Cty. TNHH SX.TM.HMP Myõ Haûo</v>
          </cell>
          <cell r="F575" t="str">
            <v>Ngoaïi Thöông</v>
          </cell>
          <cell r="G575" t="str">
            <v>Hoà Chí Minh</v>
          </cell>
          <cell r="I575">
            <v>38577400</v>
          </cell>
        </row>
        <row r="576">
          <cell r="A576">
            <v>30</v>
          </cell>
          <cell r="B576">
            <v>37981</v>
          </cell>
          <cell r="C576">
            <v>94</v>
          </cell>
          <cell r="D576" t="str">
            <v>CTy TNHH SX Taân AÙ Chaâu</v>
          </cell>
          <cell r="F576" t="str">
            <v>Coâng Thöông CN 9</v>
          </cell>
          <cell r="G576" t="str">
            <v>Hoà Chí Minh</v>
          </cell>
          <cell r="I576">
            <v>5936000</v>
          </cell>
        </row>
        <row r="577">
          <cell r="A577">
            <v>31</v>
          </cell>
          <cell r="B577">
            <v>37984</v>
          </cell>
          <cell r="C577">
            <v>46</v>
          </cell>
          <cell r="D577" t="str">
            <v>CTy MIWON VIETNAM</v>
          </cell>
          <cell r="F577" t="str">
            <v xml:space="preserve">Coâng Thöông </v>
          </cell>
          <cell r="G577" t="str">
            <v>Phuù Thoï</v>
          </cell>
          <cell r="I577">
            <v>130268864</v>
          </cell>
        </row>
        <row r="578">
          <cell r="A578">
            <v>32</v>
          </cell>
          <cell r="B578">
            <v>37984</v>
          </cell>
          <cell r="C578">
            <v>5</v>
          </cell>
          <cell r="D578" t="str">
            <v>Cty TNHH TMaïi Thaønh Long</v>
          </cell>
          <cell r="F578" t="str">
            <v>Coâng Thöong CN6</v>
          </cell>
          <cell r="G578" t="str">
            <v>Hoà Chí Minh</v>
          </cell>
          <cell r="I578">
            <v>103043086</v>
          </cell>
        </row>
        <row r="579">
          <cell r="A579">
            <v>33</v>
          </cell>
          <cell r="B579">
            <v>37984</v>
          </cell>
          <cell r="C579">
            <v>21</v>
          </cell>
          <cell r="D579" t="str">
            <v>Cty Coå Phaàn Vaät Tö  Haäu Giang</v>
          </cell>
          <cell r="F579" t="str">
            <v>Coâng Thöông</v>
          </cell>
          <cell r="G579" t="str">
            <v>Caàn Thô</v>
          </cell>
          <cell r="I579">
            <v>76973001</v>
          </cell>
        </row>
        <row r="580">
          <cell r="A580">
            <v>34</v>
          </cell>
          <cell r="B580">
            <v>37984</v>
          </cell>
          <cell r="C580">
            <v>3</v>
          </cell>
          <cell r="D580" t="str">
            <v>Cty Coå Phaàn Boät Giaët Lix</v>
          </cell>
          <cell r="F580" t="str">
            <v>Coâng Thöông CN 14</v>
          </cell>
          <cell r="G580" t="str">
            <v>Hoà Chí Minh</v>
          </cell>
          <cell r="I580">
            <v>300000000</v>
          </cell>
        </row>
        <row r="581">
          <cell r="A581">
            <v>35</v>
          </cell>
          <cell r="B581">
            <v>37984</v>
          </cell>
          <cell r="C581">
            <v>8</v>
          </cell>
          <cell r="D581" t="str">
            <v>Cty Xi Maêng Haø Tieân II</v>
          </cell>
          <cell r="F581" t="str">
            <v>Coâng Thöông</v>
          </cell>
          <cell r="G581" t="str">
            <v>Kieân Giang</v>
          </cell>
          <cell r="I581">
            <v>60859250</v>
          </cell>
        </row>
        <row r="582">
          <cell r="A582">
            <v>31</v>
          </cell>
          <cell r="B582">
            <v>37986</v>
          </cell>
          <cell r="C582">
            <v>28</v>
          </cell>
          <cell r="D582" t="str">
            <v>Chi Nhaùnh Cty CP Söõa VN Taïi Caàn Thô</v>
          </cell>
          <cell r="F582" t="str">
            <v>Ñaàu Tö &amp; Phaùt Trieån</v>
          </cell>
          <cell r="G582" t="str">
            <v>Caàn Thô</v>
          </cell>
          <cell r="I582">
            <v>431930374</v>
          </cell>
        </row>
        <row r="583">
          <cell r="A583">
            <v>32</v>
          </cell>
          <cell r="B583">
            <v>37986</v>
          </cell>
          <cell r="C583">
            <v>28</v>
          </cell>
          <cell r="D583" t="str">
            <v>Chi Nhaùnh Cty CP Söõa VN Taïi Caàn Thô</v>
          </cell>
          <cell r="F583" t="str">
            <v>Ñaàu Tö &amp; Phaùt Trieån</v>
          </cell>
          <cell r="G583" t="str">
            <v>Caàn Thô</v>
          </cell>
          <cell r="I583">
            <v>216322049</v>
          </cell>
        </row>
        <row r="584">
          <cell r="A584">
            <v>33</v>
          </cell>
          <cell r="B584">
            <v>37986</v>
          </cell>
          <cell r="C584">
            <v>73</v>
          </cell>
          <cell r="D584" t="str">
            <v>Cty. TNHH SX.TM.HMP Myõ Haûo</v>
          </cell>
          <cell r="F584" t="str">
            <v>Ngoaïi Thöông</v>
          </cell>
          <cell r="G584" t="str">
            <v>Hoà Chí Minh</v>
          </cell>
          <cell r="I584">
            <v>135566157</v>
          </cell>
        </row>
        <row r="585">
          <cell r="A585">
            <v>34</v>
          </cell>
          <cell r="B585">
            <v>37986</v>
          </cell>
          <cell r="C585">
            <v>27</v>
          </cell>
          <cell r="D585" t="str">
            <v>Cty TNHH Quoác Teá Nagarjuna</v>
          </cell>
          <cell r="F585" t="str">
            <v>INDOVINA</v>
          </cell>
          <cell r="G585" t="str">
            <v>Hoà Chí Minh</v>
          </cell>
          <cell r="I585">
            <v>30625000</v>
          </cell>
        </row>
        <row r="586">
          <cell r="A586">
            <v>35</v>
          </cell>
          <cell r="B586">
            <v>37986</v>
          </cell>
          <cell r="C586">
            <v>6</v>
          </cell>
          <cell r="D586" t="str">
            <v>BP Petco Ltd</v>
          </cell>
          <cell r="F586" t="str">
            <v>Citibank</v>
          </cell>
          <cell r="G586" t="str">
            <v>Hoà Chí Minh</v>
          </cell>
          <cell r="I586">
            <v>18600000</v>
          </cell>
        </row>
        <row r="587">
          <cell r="A587">
            <v>36</v>
          </cell>
          <cell r="B587">
            <v>37986</v>
          </cell>
          <cell r="C587">
            <v>76</v>
          </cell>
          <cell r="D587" t="str">
            <v>Cty Ñieän &amp; Ñieän Töû TCL Vieät Nam</v>
          </cell>
          <cell r="F587" t="str">
            <v>Ngoaïi Thöông</v>
          </cell>
          <cell r="G587" t="str">
            <v>Ñoàng Nai</v>
          </cell>
          <cell r="I587">
            <v>57600000</v>
          </cell>
        </row>
        <row r="588">
          <cell r="A588">
            <v>37</v>
          </cell>
          <cell r="B588">
            <v>37986</v>
          </cell>
          <cell r="C588">
            <v>95</v>
          </cell>
          <cell r="D588" t="str">
            <v>Cty Deät May Thaønh Coâng - CN MieànTaây</v>
          </cell>
          <cell r="F588" t="str">
            <v>Ñaàu Tö &amp; Phaùt Trieån</v>
          </cell>
          <cell r="G588" t="str">
            <v>Caàn Thô</v>
          </cell>
          <cell r="I588">
            <v>3420740</v>
          </cell>
        </row>
        <row r="589">
          <cell r="A589">
            <v>38</v>
          </cell>
          <cell r="B589">
            <v>37986</v>
          </cell>
          <cell r="C589">
            <v>31</v>
          </cell>
          <cell r="D589" t="str">
            <v>Cty Daàu Aên Golden Hope - Nhaø Beø</v>
          </cell>
          <cell r="F589" t="str">
            <v>Sôû Giao Dòch II CTVN</v>
          </cell>
          <cell r="G589" t="str">
            <v>Hoà Chí Minh</v>
          </cell>
          <cell r="I589">
            <v>81131854</v>
          </cell>
        </row>
        <row r="590">
          <cell r="A590">
            <v>36</v>
          </cell>
          <cell r="B590">
            <v>37986</v>
          </cell>
          <cell r="C590">
            <v>77</v>
          </cell>
          <cell r="D590" t="str">
            <v>Cty Ñieän &amp; Ñieän Töû SAMSUNG VINA</v>
          </cell>
          <cell r="F590" t="str">
            <v>Coâng Thöông CN 4</v>
          </cell>
          <cell r="G590" t="str">
            <v>Hoà Chí Minh</v>
          </cell>
          <cell r="I590">
            <v>21838300</v>
          </cell>
        </row>
        <row r="591">
          <cell r="A591">
            <v>37</v>
          </cell>
          <cell r="B591">
            <v>37986</v>
          </cell>
          <cell r="C591">
            <v>22</v>
          </cell>
          <cell r="D591" t="str">
            <v>Cty Deät Long An</v>
          </cell>
          <cell r="F591" t="str">
            <v>Coâng Thöông</v>
          </cell>
          <cell r="G591" t="str">
            <v>Long An</v>
          </cell>
          <cell r="I591">
            <v>17092480</v>
          </cell>
        </row>
        <row r="592">
          <cell r="A592">
            <v>38</v>
          </cell>
          <cell r="B592">
            <v>37986</v>
          </cell>
          <cell r="C592">
            <v>3</v>
          </cell>
          <cell r="D592" t="str">
            <v>Cty Coå Phaàn Boät Giaët Lix</v>
          </cell>
          <cell r="F592" t="str">
            <v>Coâng Thöông CN 14</v>
          </cell>
          <cell r="G592" t="str">
            <v>Hoà Chí Minh</v>
          </cell>
          <cell r="I592">
            <v>340000000</v>
          </cell>
        </row>
        <row r="593">
          <cell r="A593">
            <v>39</v>
          </cell>
          <cell r="B593">
            <v>37986</v>
          </cell>
          <cell r="C593">
            <v>85</v>
          </cell>
          <cell r="D593" t="str">
            <v>CTy TNHH TM Minh Tuøng</v>
          </cell>
          <cell r="F593" t="str">
            <v>Sôû Giao Dòch II CTVN</v>
          </cell>
          <cell r="G593" t="str">
            <v>Hoà Chí Minh</v>
          </cell>
          <cell r="I593">
            <v>46186000</v>
          </cell>
        </row>
        <row r="594">
          <cell r="A594">
            <v>39</v>
          </cell>
          <cell r="B594">
            <v>37986</v>
          </cell>
          <cell r="C594">
            <v>73</v>
          </cell>
          <cell r="D594" t="str">
            <v>Cty. TNHH SX.TM.HMP Myõ Haûo</v>
          </cell>
          <cell r="F594" t="str">
            <v>Ngoaïi Thöông</v>
          </cell>
          <cell r="G594" t="str">
            <v>Hoà Chí Minh</v>
          </cell>
          <cell r="I594">
            <v>125802529</v>
          </cell>
        </row>
        <row r="595">
          <cell r="A595">
            <v>1</v>
          </cell>
          <cell r="B595">
            <v>37988</v>
          </cell>
          <cell r="C595">
            <v>8</v>
          </cell>
          <cell r="D595" t="str">
            <v>Cty Xi Maêng Haø Tieân II</v>
          </cell>
          <cell r="F595" t="str">
            <v>Coâng Thöông</v>
          </cell>
          <cell r="G595" t="str">
            <v>Kieân Giang</v>
          </cell>
          <cell r="I595">
            <v>320320000</v>
          </cell>
        </row>
        <row r="596">
          <cell r="A596">
            <v>1</v>
          </cell>
          <cell r="B596">
            <v>37988</v>
          </cell>
          <cell r="C596">
            <v>99</v>
          </cell>
          <cell r="D596" t="str">
            <v xml:space="preserve">Löu Thò Myõ Phöôïng (CTyTNHH Taân Thaùi Thònh) </v>
          </cell>
          <cell r="F596" t="str">
            <v>AÙ Chaâu</v>
          </cell>
          <cell r="G596" t="str">
            <v>Hoà Chí Minh</v>
          </cell>
          <cell r="I596">
            <v>8799091</v>
          </cell>
        </row>
        <row r="597">
          <cell r="A597">
            <v>2</v>
          </cell>
          <cell r="B597">
            <v>37988</v>
          </cell>
          <cell r="C597">
            <v>36</v>
          </cell>
          <cell r="D597" t="str">
            <v>XN Xaêng Daàu Daàu Khí Vuõng Taøu</v>
          </cell>
          <cell r="F597" t="str">
            <v>Coâng Thöông</v>
          </cell>
          <cell r="G597" t="str">
            <v>Baø Ròa-Vuõng Taøu</v>
          </cell>
          <cell r="I597">
            <v>3593000000</v>
          </cell>
        </row>
        <row r="598">
          <cell r="A598">
            <v>1</v>
          </cell>
          <cell r="B598">
            <v>37988</v>
          </cell>
          <cell r="C598">
            <v>99</v>
          </cell>
          <cell r="D598" t="str">
            <v xml:space="preserve">Löu Thò Myõ Phöôïng (CTyTNHH Taân Thaùi Thònh) </v>
          </cell>
          <cell r="F598" t="str">
            <v>AÙ Chaâu</v>
          </cell>
          <cell r="G598" t="str">
            <v>Hoà Chí Minh</v>
          </cell>
          <cell r="I598">
            <v>8799091</v>
          </cell>
        </row>
        <row r="599">
          <cell r="A599">
            <v>2</v>
          </cell>
          <cell r="B599">
            <v>37988</v>
          </cell>
          <cell r="C599">
            <v>73</v>
          </cell>
          <cell r="D599" t="str">
            <v>Cty. TNHH SX.TM.HMP Myõ Haûo</v>
          </cell>
          <cell r="F599" t="str">
            <v>Ngoaïi Thöông</v>
          </cell>
          <cell r="G599" t="str">
            <v>Hoà Chí Minh</v>
          </cell>
          <cell r="I599">
            <v>34971864</v>
          </cell>
        </row>
        <row r="600">
          <cell r="A600">
            <v>3</v>
          </cell>
          <cell r="B600">
            <v>37989</v>
          </cell>
          <cell r="C600">
            <v>27</v>
          </cell>
          <cell r="D600" t="str">
            <v>Cty TNHH Quoác Teá Nagarjuna</v>
          </cell>
          <cell r="F600" t="str">
            <v>INDOVINA</v>
          </cell>
          <cell r="G600" t="str">
            <v>Hoà Chí Minh</v>
          </cell>
          <cell r="I600">
            <v>30625000</v>
          </cell>
        </row>
        <row r="601">
          <cell r="A601">
            <v>3</v>
          </cell>
          <cell r="B601">
            <v>37989</v>
          </cell>
          <cell r="C601">
            <v>5</v>
          </cell>
          <cell r="D601" t="str">
            <v>Cty TNHH TMaïi Thaønh Long</v>
          </cell>
          <cell r="F601" t="str">
            <v>Coâng Thöong CN6</v>
          </cell>
          <cell r="G601" t="str">
            <v>Hoà Chí Minh</v>
          </cell>
          <cell r="I601">
            <v>202346974</v>
          </cell>
        </row>
        <row r="602">
          <cell r="A602">
            <v>4</v>
          </cell>
          <cell r="B602">
            <v>37989</v>
          </cell>
          <cell r="C602">
            <v>41</v>
          </cell>
          <cell r="D602" t="str">
            <v>Cty Xi Maêng Nghi Sôn</v>
          </cell>
          <cell r="F602" t="str">
            <v>Coâng Thöông CN 9</v>
          </cell>
          <cell r="G602" t="str">
            <v>Hoà Chí Minh</v>
          </cell>
          <cell r="I602">
            <v>340000000</v>
          </cell>
        </row>
        <row r="603">
          <cell r="A603">
            <v>5</v>
          </cell>
          <cell r="B603">
            <v>37989</v>
          </cell>
          <cell r="C603">
            <v>36</v>
          </cell>
          <cell r="D603" t="str">
            <v>XN Xaêng Daàu Daàu Khí Vuõng Taøu</v>
          </cell>
          <cell r="F603" t="str">
            <v>Coâng Thöông</v>
          </cell>
          <cell r="G603" t="str">
            <v>Baø Ròa-Vuõng Taøu</v>
          </cell>
          <cell r="I603">
            <v>3594000000</v>
          </cell>
        </row>
        <row r="604">
          <cell r="A604">
            <v>8</v>
          </cell>
          <cell r="B604">
            <v>37993</v>
          </cell>
          <cell r="C604">
            <v>8</v>
          </cell>
          <cell r="D604" t="str">
            <v>Cty Xi Maêng Haø Tieân II</v>
          </cell>
          <cell r="F604" t="str">
            <v>Coâng Thöông</v>
          </cell>
          <cell r="G604" t="str">
            <v>Kieân Giang</v>
          </cell>
          <cell r="I604">
            <v>240240000</v>
          </cell>
        </row>
        <row r="605">
          <cell r="A605">
            <v>9</v>
          </cell>
          <cell r="B605">
            <v>37994</v>
          </cell>
          <cell r="C605">
            <v>14</v>
          </cell>
          <cell r="D605" t="str">
            <v>Coâng Ty Theùp Mieàn Nam</v>
          </cell>
          <cell r="F605" t="str">
            <v>Coâng Thöông CN I</v>
          </cell>
          <cell r="G605" t="str">
            <v>Hoà Chí Minh</v>
          </cell>
          <cell r="I605">
            <v>280000000</v>
          </cell>
        </row>
        <row r="606">
          <cell r="A606">
            <v>4</v>
          </cell>
          <cell r="B606">
            <v>37994</v>
          </cell>
          <cell r="C606">
            <v>79</v>
          </cell>
          <cell r="D606" t="str">
            <v>Doanh Nghiệp Tư Nhaân Minh Nghi</v>
          </cell>
          <cell r="F606" t="str">
            <v>T.M.C.P SG Coâng Thöông CN Bình Chaùnh</v>
          </cell>
          <cell r="G606" t="str">
            <v>Hoà Chí Minh</v>
          </cell>
          <cell r="I606">
            <v>11368175</v>
          </cell>
        </row>
        <row r="607">
          <cell r="A607">
            <v>10</v>
          </cell>
          <cell r="B607">
            <v>37994</v>
          </cell>
          <cell r="C607">
            <v>100</v>
          </cell>
          <cell r="D607" t="str">
            <v>CTy TNHH TM &amp; SX Vieät Tuøng</v>
          </cell>
          <cell r="F607" t="str">
            <v>Coâng Thöông CN 12</v>
          </cell>
          <cell r="G607" t="str">
            <v>Hoà Chí Minh</v>
          </cell>
          <cell r="I607">
            <v>12800000</v>
          </cell>
        </row>
        <row r="608">
          <cell r="A608">
            <v>11</v>
          </cell>
          <cell r="B608">
            <v>37994</v>
          </cell>
          <cell r="C608">
            <v>79</v>
          </cell>
          <cell r="D608" t="str">
            <v>Doanh Nghiệp Tư Nhaân Minh Nghi</v>
          </cell>
          <cell r="F608" t="str">
            <v>T.M.C.P SG Coâng Thöông CN Bình Chaùnh</v>
          </cell>
          <cell r="G608" t="str">
            <v>Hoà Chí Minh</v>
          </cell>
          <cell r="I608">
            <v>11368175</v>
          </cell>
        </row>
        <row r="609">
          <cell r="A609">
            <v>4</v>
          </cell>
          <cell r="B609">
            <v>37994</v>
          </cell>
          <cell r="C609">
            <v>73</v>
          </cell>
          <cell r="D609" t="str">
            <v>Cty. TNHH SX.TM.HMP Myõ Haûo</v>
          </cell>
          <cell r="F609" t="str">
            <v>Ngoaïi Thöông</v>
          </cell>
          <cell r="G609" t="str">
            <v>Hoà Chí Minh</v>
          </cell>
          <cell r="I609">
            <v>42271354</v>
          </cell>
        </row>
        <row r="610">
          <cell r="A610">
            <v>5</v>
          </cell>
          <cell r="B610">
            <v>37995</v>
          </cell>
          <cell r="C610">
            <v>79</v>
          </cell>
          <cell r="D610" t="str">
            <v>Doanh Nghiệp Tư Nhaân Minh Nghi</v>
          </cell>
          <cell r="F610" t="str">
            <v>T.M.C.P SG Coâng Thöông CN Bình Chaùnh</v>
          </cell>
          <cell r="G610" t="str">
            <v>Hoà Chí Minh</v>
          </cell>
          <cell r="I610">
            <v>30000000</v>
          </cell>
        </row>
        <row r="611">
          <cell r="A611">
            <v>6</v>
          </cell>
          <cell r="B611">
            <v>37995</v>
          </cell>
          <cell r="C611">
            <v>27</v>
          </cell>
          <cell r="D611" t="str">
            <v>Cty TNHH Quoác Teá Nagarjuna</v>
          </cell>
          <cell r="F611" t="str">
            <v>INDOVINA</v>
          </cell>
          <cell r="G611" t="str">
            <v>Hoà Chí Minh</v>
          </cell>
          <cell r="I611">
            <v>61600000</v>
          </cell>
        </row>
        <row r="612">
          <cell r="A612">
            <v>12</v>
          </cell>
          <cell r="B612">
            <v>37995</v>
          </cell>
          <cell r="C612">
            <v>1</v>
          </cell>
          <cell r="D612" t="str">
            <v>Nhaø Maùy Thuoác Laù Saøi Goøn</v>
          </cell>
          <cell r="F612" t="str">
            <v>Sôû Giao Dòch II CTVN</v>
          </cell>
          <cell r="G612" t="str">
            <v>Hoà Chí Minh</v>
          </cell>
          <cell r="I612">
            <v>90750000</v>
          </cell>
        </row>
        <row r="613">
          <cell r="A613">
            <v>5</v>
          </cell>
          <cell r="B613">
            <v>37995</v>
          </cell>
          <cell r="C613">
            <v>99</v>
          </cell>
          <cell r="D613" t="str">
            <v xml:space="preserve">Löu Thò Myõ Phöôïng (CTyTNHH Taân Thaùi Thònh) </v>
          </cell>
          <cell r="F613" t="str">
            <v>AÙ Chaâu</v>
          </cell>
          <cell r="G613" t="str">
            <v>Hoà Chí Minh</v>
          </cell>
          <cell r="I613">
            <v>30000000</v>
          </cell>
        </row>
        <row r="614">
          <cell r="A614">
            <v>6</v>
          </cell>
          <cell r="B614">
            <v>37995</v>
          </cell>
          <cell r="C614">
            <v>85</v>
          </cell>
          <cell r="D614" t="str">
            <v>CTy TNHH TM Minh Tuøng</v>
          </cell>
          <cell r="F614" t="str">
            <v>Sôû Giao Dòch II CTVN</v>
          </cell>
          <cell r="G614" t="str">
            <v>Hoà Chí Minh</v>
          </cell>
          <cell r="I614">
            <v>60242000</v>
          </cell>
        </row>
        <row r="615">
          <cell r="A615">
            <v>13</v>
          </cell>
          <cell r="B615">
            <v>37998</v>
          </cell>
          <cell r="C615">
            <v>8</v>
          </cell>
          <cell r="D615" t="str">
            <v>Cty Xi Maêng Haø Tieân II</v>
          </cell>
          <cell r="F615" t="str">
            <v>Coâng Thöông</v>
          </cell>
          <cell r="G615" t="str">
            <v>Kieân Giang</v>
          </cell>
          <cell r="I615">
            <v>52873700</v>
          </cell>
        </row>
        <row r="616">
          <cell r="A616">
            <v>14</v>
          </cell>
          <cell r="B616">
            <v>37998</v>
          </cell>
          <cell r="C616">
            <v>36</v>
          </cell>
          <cell r="D616" t="str">
            <v>XN Xaêng Daàu Daàu Khí Vuõng Taøu</v>
          </cell>
          <cell r="F616" t="str">
            <v>Coâng Thöông</v>
          </cell>
          <cell r="G616" t="str">
            <v>Baø Ròa-Vuõng Taøu</v>
          </cell>
          <cell r="I616">
            <v>3785000000</v>
          </cell>
        </row>
        <row r="617">
          <cell r="A617">
            <v>15</v>
          </cell>
          <cell r="B617">
            <v>37999</v>
          </cell>
          <cell r="C617">
            <v>5</v>
          </cell>
          <cell r="D617" t="str">
            <v>Cty TNHH TMaïi Thaønh Long</v>
          </cell>
          <cell r="F617" t="str">
            <v>Coâng Thöong CN6</v>
          </cell>
          <cell r="G617" t="str">
            <v>Hoà Chí Minh</v>
          </cell>
          <cell r="I617">
            <v>395408144</v>
          </cell>
        </row>
        <row r="618">
          <cell r="A618">
            <v>16</v>
          </cell>
          <cell r="B618">
            <v>37999</v>
          </cell>
          <cell r="C618">
            <v>31</v>
          </cell>
          <cell r="D618" t="str">
            <v>Cty Daàu Aên Golden Hope - Nhaø Beø</v>
          </cell>
          <cell r="F618" t="str">
            <v>Sôû Giao Dòch II CTVN</v>
          </cell>
          <cell r="G618" t="str">
            <v>Hoà Chí Minh</v>
          </cell>
          <cell r="I618">
            <v>86840305</v>
          </cell>
        </row>
        <row r="619">
          <cell r="A619">
            <v>17</v>
          </cell>
          <cell r="B619">
            <v>37999</v>
          </cell>
          <cell r="C619">
            <v>31</v>
          </cell>
          <cell r="D619" t="str">
            <v>Cty Daàu Aên Golden Hope - Nhaø Beø</v>
          </cell>
          <cell r="F619" t="str">
            <v>Sôû Giao Dòch II CTVN</v>
          </cell>
          <cell r="G619" t="str">
            <v>Hoà Chí Minh</v>
          </cell>
          <cell r="I619">
            <v>12107700</v>
          </cell>
        </row>
        <row r="620">
          <cell r="A620">
            <v>7</v>
          </cell>
          <cell r="B620">
            <v>37999</v>
          </cell>
          <cell r="C620">
            <v>73</v>
          </cell>
          <cell r="D620" t="str">
            <v>Cty. TNHH SX.TM.HMP Myõ Haûo</v>
          </cell>
          <cell r="F620" t="str">
            <v>Ngoaïi Thöông</v>
          </cell>
          <cell r="G620" t="str">
            <v>Hoà Chí Minh</v>
          </cell>
          <cell r="I620">
            <v>54281639</v>
          </cell>
        </row>
        <row r="621">
          <cell r="A621">
            <v>8</v>
          </cell>
          <cell r="B621">
            <v>38000</v>
          </cell>
          <cell r="C621">
            <v>66</v>
          </cell>
          <cell r="D621" t="str">
            <v>Cty UNI PRESIDENT</v>
          </cell>
          <cell r="F621" t="str">
            <v>ANZ</v>
          </cell>
          <cell r="G621" t="str">
            <v>Hoà Chí Minh</v>
          </cell>
          <cell r="I621">
            <v>25149948</v>
          </cell>
        </row>
        <row r="622">
          <cell r="A622">
            <v>18</v>
          </cell>
          <cell r="B622">
            <v>38000</v>
          </cell>
          <cell r="C622">
            <v>10</v>
          </cell>
          <cell r="D622" t="str">
            <v>Cty TNHH Daàu Nhôùt vaø Hoùa Chaát VN</v>
          </cell>
          <cell r="F622" t="str">
            <v>Hoàng Kong&amp; Thöôïng Haûi</v>
          </cell>
          <cell r="G622" t="str">
            <v>Hoà Chí Minh</v>
          </cell>
          <cell r="I622">
            <v>147880000</v>
          </cell>
        </row>
        <row r="623">
          <cell r="A623">
            <v>19</v>
          </cell>
          <cell r="B623">
            <v>38000</v>
          </cell>
          <cell r="C623">
            <v>90</v>
          </cell>
          <cell r="D623" t="str">
            <v>CN CTy. CP Ñöôøng Bieân Hoøa taïi Caàn Thô</v>
          </cell>
          <cell r="F623" t="str">
            <v>Coâng Thöông</v>
          </cell>
          <cell r="G623" t="str">
            <v>Caàn Thô</v>
          </cell>
          <cell r="I623">
            <v>21400000</v>
          </cell>
        </row>
        <row r="624">
          <cell r="A624">
            <v>9</v>
          </cell>
          <cell r="B624">
            <v>38000</v>
          </cell>
          <cell r="C624">
            <v>27</v>
          </cell>
          <cell r="D624" t="str">
            <v>Cty TNHH Quoác Teá Nagarjuna</v>
          </cell>
          <cell r="F624" t="str">
            <v>INDOVINA</v>
          </cell>
          <cell r="G624" t="str">
            <v>Hoà Chí Minh</v>
          </cell>
          <cell r="I624">
            <v>39600000</v>
          </cell>
        </row>
        <row r="625">
          <cell r="A625">
            <v>10</v>
          </cell>
          <cell r="B625">
            <v>38000</v>
          </cell>
          <cell r="C625">
            <v>44</v>
          </cell>
          <cell r="D625" t="str">
            <v>CTy Ñieän Baùo Ñieän Thoaïi Baïc Lieâu</v>
          </cell>
          <cell r="F625" t="str">
            <v xml:space="preserve">Coâng Thöông </v>
          </cell>
          <cell r="G625" t="str">
            <v>Baïc Lieâu</v>
          </cell>
          <cell r="I625">
            <v>10013205</v>
          </cell>
        </row>
        <row r="626">
          <cell r="A626">
            <v>11</v>
          </cell>
          <cell r="B626">
            <v>38001</v>
          </cell>
          <cell r="C626">
            <v>93</v>
          </cell>
          <cell r="D626" t="str">
            <v>Cty Coå Phaàn Giaáy Vieãn Ñoâng</v>
          </cell>
          <cell r="F626" t="str">
            <v>Coâng Thöông CN 12</v>
          </cell>
          <cell r="G626" t="str">
            <v>Hoà Chí Minh</v>
          </cell>
          <cell r="I626">
            <v>10091895</v>
          </cell>
        </row>
        <row r="627">
          <cell r="A627">
            <v>12</v>
          </cell>
          <cell r="B627">
            <v>38001</v>
          </cell>
          <cell r="C627">
            <v>59</v>
          </cell>
          <cell r="D627" t="str">
            <v>Baùo Ñaïi Ñoaøn Keát</v>
          </cell>
          <cell r="F627" t="str">
            <v>Kho Baïc Nhaø Nöôùc Q.3</v>
          </cell>
          <cell r="G627" t="str">
            <v>Hoà Chí Minh</v>
          </cell>
          <cell r="I627">
            <v>3000000</v>
          </cell>
        </row>
        <row r="628">
          <cell r="A628">
            <v>13</v>
          </cell>
          <cell r="B628">
            <v>38002</v>
          </cell>
          <cell r="C628">
            <v>28</v>
          </cell>
          <cell r="D628" t="str">
            <v>Chi Nhaùnh Cty CP Söõa VN Taïi Caàn Thô</v>
          </cell>
          <cell r="F628" t="str">
            <v>Ñaàu Tö &amp; Phaùt Trieån</v>
          </cell>
          <cell r="G628" t="str">
            <v>Caàn Thô</v>
          </cell>
          <cell r="I628">
            <v>900000000</v>
          </cell>
        </row>
        <row r="629">
          <cell r="A629">
            <v>20</v>
          </cell>
          <cell r="B629">
            <v>38002</v>
          </cell>
          <cell r="C629">
            <v>36</v>
          </cell>
          <cell r="D629" t="str">
            <v>XN Xaêng Daàu Daàu Khí Vuõng Taøu</v>
          </cell>
          <cell r="F629" t="str">
            <v>Coâng Thöông</v>
          </cell>
          <cell r="G629" t="str">
            <v>Baø Ròa-Vuõng Taøu</v>
          </cell>
          <cell r="I629">
            <v>2011000000</v>
          </cell>
        </row>
        <row r="630">
          <cell r="A630">
            <v>21</v>
          </cell>
          <cell r="B630">
            <v>38002</v>
          </cell>
          <cell r="C630">
            <v>3</v>
          </cell>
          <cell r="D630" t="str">
            <v>Cty Coå Phaàn Boät Giaët Lix</v>
          </cell>
          <cell r="F630" t="str">
            <v>Coâng Thöông CN 14</v>
          </cell>
          <cell r="G630" t="str">
            <v>Hoà Chí Minh</v>
          </cell>
          <cell r="I630">
            <v>240000000</v>
          </cell>
        </row>
        <row r="631">
          <cell r="A631">
            <v>14</v>
          </cell>
          <cell r="B631">
            <v>38002</v>
          </cell>
          <cell r="C631">
            <v>80</v>
          </cell>
          <cell r="D631" t="str">
            <v>Chi Nhaùnh Cty TNHH AÉC-QUY GS VN</v>
          </cell>
          <cell r="F631" t="str">
            <v>Ngoaïi Thöông</v>
          </cell>
          <cell r="G631" t="str">
            <v>Hoà Chí Minh</v>
          </cell>
          <cell r="I631">
            <v>25806000</v>
          </cell>
        </row>
        <row r="632">
          <cell r="A632">
            <v>22</v>
          </cell>
          <cell r="B632">
            <v>38002</v>
          </cell>
          <cell r="C632">
            <v>14</v>
          </cell>
          <cell r="D632" t="str">
            <v>Coâng Ty Theùp Mieàn Nam</v>
          </cell>
          <cell r="F632" t="str">
            <v>Coâng Thöông CN I</v>
          </cell>
          <cell r="G632" t="str">
            <v>Hoà Chí Minh</v>
          </cell>
          <cell r="I632">
            <v>100000000</v>
          </cell>
        </row>
        <row r="633">
          <cell r="A633">
            <v>23</v>
          </cell>
          <cell r="B633">
            <v>38005</v>
          </cell>
          <cell r="C633">
            <v>36</v>
          </cell>
          <cell r="D633" t="str">
            <v>XN Xaêng Daàu Daàu Khí Vuõng Taøu</v>
          </cell>
          <cell r="F633" t="str">
            <v>Coâng Thöông</v>
          </cell>
          <cell r="G633" t="str">
            <v>Baø Ròa-Vuõng Taøu</v>
          </cell>
          <cell r="I633">
            <v>3610000000</v>
          </cell>
        </row>
        <row r="634">
          <cell r="A634">
            <v>24</v>
          </cell>
          <cell r="B634">
            <v>38005</v>
          </cell>
          <cell r="C634">
            <v>31</v>
          </cell>
          <cell r="D634" t="str">
            <v>Cty Daàu Aên Golden Hope - Nhaø Beø</v>
          </cell>
          <cell r="F634" t="str">
            <v>Sôû Giao Dòch II CTVN</v>
          </cell>
          <cell r="G634" t="str">
            <v>Hoà Chí Minh</v>
          </cell>
          <cell r="I634">
            <v>36323100</v>
          </cell>
        </row>
        <row r="635">
          <cell r="A635">
            <v>25</v>
          </cell>
          <cell r="B635">
            <v>38005</v>
          </cell>
          <cell r="C635">
            <v>31</v>
          </cell>
          <cell r="D635" t="str">
            <v>Cty Daàu Aên Golden Hope - Nhaø Beø</v>
          </cell>
          <cell r="F635" t="str">
            <v>Sôû Giao Dòch II CTVN</v>
          </cell>
          <cell r="G635" t="str">
            <v>Hoà Chí Minh</v>
          </cell>
          <cell r="I635">
            <v>99751414</v>
          </cell>
        </row>
        <row r="636">
          <cell r="A636">
            <v>15</v>
          </cell>
          <cell r="B636">
            <v>38005</v>
          </cell>
          <cell r="C636">
            <v>28</v>
          </cell>
          <cell r="D636" t="str">
            <v>Chi Nhaùnh Cty CP Söõa VN Taïi Caàn Thô</v>
          </cell>
          <cell r="F636" t="str">
            <v>Ñaàu Tö &amp; Phaùt Trieån</v>
          </cell>
          <cell r="G636" t="str">
            <v>Caàn Thô</v>
          </cell>
          <cell r="I636">
            <v>200000000</v>
          </cell>
        </row>
        <row r="637">
          <cell r="A637">
            <v>16</v>
          </cell>
          <cell r="B637">
            <v>38005</v>
          </cell>
          <cell r="C637">
            <v>9</v>
          </cell>
          <cell r="D637" t="str">
            <v>Castrol Vieät Nam Ltd</v>
          </cell>
          <cell r="F637" t="str">
            <v>Ngoaïi Thöông</v>
          </cell>
          <cell r="G637" t="str">
            <v>Hoà Chí Minh</v>
          </cell>
          <cell r="I637">
            <v>9264528</v>
          </cell>
        </row>
        <row r="638">
          <cell r="A638">
            <v>17</v>
          </cell>
          <cell r="B638">
            <v>38005</v>
          </cell>
          <cell r="C638">
            <v>73</v>
          </cell>
          <cell r="D638" t="str">
            <v>Cty. TNHH SX.TM.HMP Myõ Haûo</v>
          </cell>
          <cell r="F638" t="str">
            <v>Ngoaïi Thöông</v>
          </cell>
          <cell r="G638" t="str">
            <v>Hoà Chí Minh</v>
          </cell>
          <cell r="I638">
            <v>44501465</v>
          </cell>
        </row>
        <row r="639">
          <cell r="A639">
            <v>18</v>
          </cell>
          <cell r="B639">
            <v>38005</v>
          </cell>
          <cell r="C639">
            <v>27</v>
          </cell>
          <cell r="D639" t="str">
            <v>Cty TNHH Quoác Teá Nagarjuna</v>
          </cell>
          <cell r="F639" t="str">
            <v>INDOVINA</v>
          </cell>
          <cell r="G639" t="str">
            <v>Hoà Chí Minh</v>
          </cell>
          <cell r="I639">
            <v>39600000</v>
          </cell>
        </row>
        <row r="640">
          <cell r="A640">
            <v>19</v>
          </cell>
          <cell r="B640">
            <v>38005</v>
          </cell>
          <cell r="C640">
            <v>66</v>
          </cell>
          <cell r="D640" t="str">
            <v>Cty UNI PRESIDENT</v>
          </cell>
          <cell r="F640" t="str">
            <v>ANZ</v>
          </cell>
          <cell r="G640" t="str">
            <v>Hoà Chí Minh</v>
          </cell>
          <cell r="I640">
            <v>39072882</v>
          </cell>
        </row>
        <row r="641">
          <cell r="A641">
            <v>20</v>
          </cell>
          <cell r="B641">
            <v>38005</v>
          </cell>
          <cell r="C641">
            <v>94</v>
          </cell>
          <cell r="D641" t="str">
            <v>CTy TNHH SX Taân AÙ Chaâu</v>
          </cell>
          <cell r="F641" t="str">
            <v>Coâng Thöông CN 9</v>
          </cell>
          <cell r="G641" t="str">
            <v>Hoà Chí Minh</v>
          </cell>
          <cell r="I641">
            <v>5936000</v>
          </cell>
        </row>
        <row r="642">
          <cell r="A642">
            <v>17</v>
          </cell>
          <cell r="B642">
            <v>38005</v>
          </cell>
          <cell r="C642">
            <v>73</v>
          </cell>
          <cell r="D642" t="str">
            <v>Cty. TNHH SX.TM.HMP Myõ Haûo</v>
          </cell>
          <cell r="F642" t="str">
            <v>Ngoaïi Thöông</v>
          </cell>
          <cell r="G642" t="str">
            <v>Hoà Chí Minh</v>
          </cell>
          <cell r="I642">
            <v>128880296</v>
          </cell>
        </row>
        <row r="643">
          <cell r="A643">
            <v>22</v>
          </cell>
          <cell r="B643">
            <v>38006</v>
          </cell>
          <cell r="C643">
            <v>14</v>
          </cell>
          <cell r="D643" t="str">
            <v>Coâng Ty Theùp Mieàn Nam</v>
          </cell>
          <cell r="F643" t="str">
            <v>Coâng Thöông CN I</v>
          </cell>
          <cell r="G643" t="str">
            <v>Hoà Chí Minh</v>
          </cell>
          <cell r="I643">
            <v>550000000</v>
          </cell>
        </row>
        <row r="644">
          <cell r="A644">
            <v>23</v>
          </cell>
          <cell r="B644">
            <v>38013</v>
          </cell>
          <cell r="C644">
            <v>8</v>
          </cell>
          <cell r="D644" t="str">
            <v>Cty Xi Maêng Haø Tieân II</v>
          </cell>
          <cell r="F644" t="str">
            <v>Coâng Thöông</v>
          </cell>
          <cell r="G644" t="str">
            <v>Kieân Giang</v>
          </cell>
          <cell r="I644">
            <v>234135000</v>
          </cell>
        </row>
        <row r="645">
          <cell r="A645">
            <v>18</v>
          </cell>
          <cell r="B645">
            <v>38013</v>
          </cell>
          <cell r="C645">
            <v>28</v>
          </cell>
          <cell r="D645" t="str">
            <v>Chi Nhaùnh Cty CP Söõa VN Taïi Caàn Thô</v>
          </cell>
          <cell r="F645" t="str">
            <v>Ñaàu Tö &amp; Phaùt Trieån</v>
          </cell>
          <cell r="G645" t="str">
            <v>Caàn Thô</v>
          </cell>
          <cell r="I645">
            <v>261590630</v>
          </cell>
        </row>
        <row r="646">
          <cell r="A646">
            <v>19</v>
          </cell>
          <cell r="B646">
            <v>38013</v>
          </cell>
          <cell r="C646">
            <v>31</v>
          </cell>
          <cell r="D646" t="str">
            <v>Cty Daàu Aên Golden Hope - Nhaø Beø</v>
          </cell>
          <cell r="F646" t="str">
            <v>Sôû Giao Dòch II CTVN</v>
          </cell>
          <cell r="G646" t="str">
            <v>Hoà Chí Minh</v>
          </cell>
          <cell r="I646">
            <v>84856420</v>
          </cell>
        </row>
        <row r="647">
          <cell r="A647">
            <v>24</v>
          </cell>
          <cell r="B647">
            <v>38015</v>
          </cell>
          <cell r="C647">
            <v>36</v>
          </cell>
          <cell r="D647" t="str">
            <v>XN Xaêng Daàu Daàu Khí Vuõng Taøu</v>
          </cell>
          <cell r="F647" t="str">
            <v>Coâng Thöông</v>
          </cell>
          <cell r="G647" t="str">
            <v>Baø Ròa-Vuõng Taøu</v>
          </cell>
          <cell r="I647">
            <v>1930000000</v>
          </cell>
        </row>
        <row r="648">
          <cell r="A648">
            <v>25</v>
          </cell>
          <cell r="B648">
            <v>38015</v>
          </cell>
          <cell r="C648">
            <v>31</v>
          </cell>
          <cell r="D648" t="str">
            <v>Cty Daàu Aên Golden Hope - Nhaø Beø</v>
          </cell>
          <cell r="F648" t="str">
            <v>Sôû Giao Dòch II CTVN</v>
          </cell>
          <cell r="G648" t="str">
            <v>Hoà Chí Minh</v>
          </cell>
          <cell r="I648">
            <v>109604994</v>
          </cell>
        </row>
        <row r="649">
          <cell r="A649">
            <v>26</v>
          </cell>
          <cell r="B649">
            <v>38015</v>
          </cell>
          <cell r="C649">
            <v>7</v>
          </cell>
          <cell r="D649" t="str">
            <v>Xí Nghieäp Colusa-Miliket</v>
          </cell>
          <cell r="F649" t="str">
            <v>Ñaàu Tö &amp; Phaùt Trieån CN Thuû Ñöùc</v>
          </cell>
          <cell r="G649" t="str">
            <v>Hoà Chí Minh</v>
          </cell>
          <cell r="I649">
            <v>188101605</v>
          </cell>
        </row>
        <row r="650">
          <cell r="A650">
            <v>27</v>
          </cell>
          <cell r="B650">
            <v>38015</v>
          </cell>
          <cell r="C650">
            <v>46</v>
          </cell>
          <cell r="D650" t="str">
            <v>CTy MIWON VIETNAM</v>
          </cell>
          <cell r="F650" t="str">
            <v xml:space="preserve">Coâng Thöông </v>
          </cell>
          <cell r="G650" t="str">
            <v>Phuù Thoï</v>
          </cell>
          <cell r="I650">
            <v>49859539</v>
          </cell>
        </row>
        <row r="651">
          <cell r="A651">
            <v>28</v>
          </cell>
          <cell r="B651">
            <v>38015</v>
          </cell>
          <cell r="C651">
            <v>100</v>
          </cell>
          <cell r="D651" t="str">
            <v>CTy TNHH TM &amp; SX Vieät Tuøng</v>
          </cell>
          <cell r="F651" t="str">
            <v>Coâng Thöông CN 12</v>
          </cell>
          <cell r="G651" t="str">
            <v>Hoà Chí Minh</v>
          </cell>
          <cell r="I651">
            <v>7680000</v>
          </cell>
        </row>
        <row r="652">
          <cell r="A652">
            <v>20</v>
          </cell>
          <cell r="B652">
            <v>38015</v>
          </cell>
          <cell r="C652">
            <v>66</v>
          </cell>
          <cell r="D652" t="str">
            <v>Cty UNI PRESIDENT</v>
          </cell>
          <cell r="F652" t="str">
            <v>ANZ</v>
          </cell>
          <cell r="G652" t="str">
            <v>Hoà Chí Minh</v>
          </cell>
          <cell r="I652">
            <v>45436320</v>
          </cell>
        </row>
        <row r="653">
          <cell r="A653">
            <v>21</v>
          </cell>
          <cell r="B653">
            <v>38015</v>
          </cell>
          <cell r="C653">
            <v>73</v>
          </cell>
          <cell r="D653" t="str">
            <v>Cty. TNHH SX.TM.HMP Myõ Haûo</v>
          </cell>
          <cell r="F653" t="str">
            <v>Ngoaïi Thöông</v>
          </cell>
          <cell r="G653" t="str">
            <v>Hoà Chí Minh</v>
          </cell>
          <cell r="I653">
            <v>105391542</v>
          </cell>
        </row>
        <row r="654">
          <cell r="A654">
            <v>22</v>
          </cell>
          <cell r="B654">
            <v>38016</v>
          </cell>
          <cell r="C654">
            <v>28</v>
          </cell>
          <cell r="D654" t="str">
            <v>Chi Nhaùnh Cty CP Söõa VN Taïi Caàn Thô</v>
          </cell>
          <cell r="F654" t="str">
            <v>Ñaàu Tö &amp; Phaùt Trieån</v>
          </cell>
          <cell r="G654" t="str">
            <v>Caàn Thô</v>
          </cell>
          <cell r="I654">
            <v>340205237</v>
          </cell>
        </row>
        <row r="655">
          <cell r="A655">
            <v>29</v>
          </cell>
          <cell r="B655">
            <v>38016</v>
          </cell>
          <cell r="C655">
            <v>8</v>
          </cell>
          <cell r="D655" t="str">
            <v>Cty Xi Maêng Haø Tieân II</v>
          </cell>
          <cell r="F655" t="str">
            <v>Coâng Thöông</v>
          </cell>
          <cell r="G655" t="str">
            <v>Kieân Giang</v>
          </cell>
          <cell r="I655">
            <v>97040550</v>
          </cell>
        </row>
        <row r="656">
          <cell r="A656">
            <v>30</v>
          </cell>
          <cell r="B656">
            <v>38016</v>
          </cell>
          <cell r="C656">
            <v>22</v>
          </cell>
          <cell r="D656" t="str">
            <v>Cty Deät Long An</v>
          </cell>
          <cell r="F656" t="str">
            <v>Coâng Thöông</v>
          </cell>
          <cell r="G656" t="str">
            <v>Long An</v>
          </cell>
          <cell r="I656">
            <v>6603510</v>
          </cell>
        </row>
        <row r="657">
          <cell r="A657">
            <v>31</v>
          </cell>
          <cell r="B657">
            <v>38016</v>
          </cell>
          <cell r="C657">
            <v>77</v>
          </cell>
          <cell r="D657" t="str">
            <v>Cty Ñieän &amp; Ñieän Töû SAMSUNG VINA</v>
          </cell>
          <cell r="F657" t="str">
            <v>Coâng Thöông CN 4</v>
          </cell>
          <cell r="G657" t="str">
            <v>Hoà Chí Minh</v>
          </cell>
          <cell r="I657">
            <v>25488299</v>
          </cell>
        </row>
        <row r="658">
          <cell r="A658">
            <v>32</v>
          </cell>
          <cell r="B658">
            <v>38016</v>
          </cell>
          <cell r="C658">
            <v>36</v>
          </cell>
          <cell r="D658" t="str">
            <v>XN Xaêng Daàu Daàu Khí Vuõng Taøu</v>
          </cell>
          <cell r="F658" t="str">
            <v>Coâng Thöông</v>
          </cell>
          <cell r="G658" t="str">
            <v>Baø Ròa-Vuõng Taøu</v>
          </cell>
          <cell r="I658">
            <v>5590000000</v>
          </cell>
        </row>
        <row r="659">
          <cell r="A659">
            <v>33</v>
          </cell>
          <cell r="B659">
            <v>38016</v>
          </cell>
          <cell r="C659">
            <v>101</v>
          </cell>
          <cell r="D659" t="str">
            <v>Cty TMKT &amp; Ñaàu Tö PETEC</v>
          </cell>
          <cell r="F659" t="str">
            <v>Deutsche Bank</v>
          </cell>
          <cell r="G659" t="str">
            <v>Hoà Chí Minh</v>
          </cell>
          <cell r="I659">
            <v>6764000000</v>
          </cell>
        </row>
        <row r="660">
          <cell r="A660">
            <v>23</v>
          </cell>
          <cell r="B660">
            <v>38016</v>
          </cell>
          <cell r="C660">
            <v>103</v>
          </cell>
          <cell r="D660" t="str">
            <v>Baùo Nhaân Daân</v>
          </cell>
          <cell r="F660" t="str">
            <v>Ngoaïi Thöông Vieät Nam</v>
          </cell>
          <cell r="G660" t="str">
            <v>Haø Noäi</v>
          </cell>
          <cell r="I660">
            <v>5000000</v>
          </cell>
        </row>
        <row r="661">
          <cell r="A661">
            <v>34</v>
          </cell>
          <cell r="B661">
            <v>38016</v>
          </cell>
          <cell r="C661">
            <v>101</v>
          </cell>
          <cell r="D661" t="str">
            <v>Cty TMKT &amp; Ñaàu Tö PETEC</v>
          </cell>
          <cell r="F661" t="str">
            <v>Deutsche Bank</v>
          </cell>
          <cell r="G661" t="str">
            <v>Hoà Chí Minh</v>
          </cell>
          <cell r="I661">
            <v>3310000000</v>
          </cell>
        </row>
        <row r="662">
          <cell r="A662">
            <v>1</v>
          </cell>
          <cell r="B662">
            <v>38019</v>
          </cell>
          <cell r="C662">
            <v>86</v>
          </cell>
          <cell r="D662" t="str">
            <v xml:space="preserve"> Baûo Minh Baïc Lieâu</v>
          </cell>
          <cell r="F662" t="str">
            <v>Phöông Ñoâng</v>
          </cell>
          <cell r="G662" t="str">
            <v>Baïc Lieâu</v>
          </cell>
          <cell r="I662">
            <v>15500000</v>
          </cell>
        </row>
        <row r="663">
          <cell r="A663">
            <v>2</v>
          </cell>
          <cell r="B663">
            <v>38019</v>
          </cell>
          <cell r="C663">
            <v>95</v>
          </cell>
          <cell r="D663" t="str">
            <v>Cty Deät May Thaønh Coâng - CN MieànTaây</v>
          </cell>
          <cell r="F663" t="str">
            <v>Ñaàu Tö &amp; Phaùt Trieån</v>
          </cell>
          <cell r="G663" t="str">
            <v>Caàn Thô</v>
          </cell>
          <cell r="I663">
            <v>7282630</v>
          </cell>
        </row>
        <row r="664">
          <cell r="A664">
            <v>1</v>
          </cell>
          <cell r="B664">
            <v>38019</v>
          </cell>
          <cell r="C664">
            <v>41</v>
          </cell>
          <cell r="D664" t="str">
            <v>Cty Xi Maêng Nghi Sôn</v>
          </cell>
          <cell r="F664" t="str">
            <v>Coâng Thöông CN 9</v>
          </cell>
          <cell r="G664" t="str">
            <v>Hoà Chí Minh</v>
          </cell>
          <cell r="I664">
            <v>255000000</v>
          </cell>
        </row>
        <row r="665">
          <cell r="A665">
            <v>2</v>
          </cell>
          <cell r="B665">
            <v>38019</v>
          </cell>
          <cell r="C665">
            <v>3</v>
          </cell>
          <cell r="D665" t="str">
            <v>Cty Coå Phaàn Boät Giaët Lix</v>
          </cell>
          <cell r="F665" t="str">
            <v>Coâng Thöông CN 14</v>
          </cell>
          <cell r="G665" t="str">
            <v>Hoà Chí Minh</v>
          </cell>
          <cell r="I665">
            <v>500000000</v>
          </cell>
        </row>
        <row r="666">
          <cell r="A666">
            <v>3</v>
          </cell>
          <cell r="B666">
            <v>38019</v>
          </cell>
          <cell r="C666">
            <v>8</v>
          </cell>
          <cell r="D666" t="str">
            <v>Cty Xi Maêng Haø Tieân II</v>
          </cell>
          <cell r="F666" t="str">
            <v>Coâng Thöông</v>
          </cell>
          <cell r="G666" t="str">
            <v>Kieân Giang</v>
          </cell>
          <cell r="I666">
            <v>320320000</v>
          </cell>
        </row>
        <row r="667">
          <cell r="A667">
            <v>4</v>
          </cell>
          <cell r="B667">
            <v>38019</v>
          </cell>
          <cell r="C667">
            <v>5</v>
          </cell>
          <cell r="D667" t="str">
            <v>Cty TNHH TMaïi Thaønh Long</v>
          </cell>
          <cell r="F667" t="str">
            <v>Coâng Thöong CN6</v>
          </cell>
          <cell r="G667" t="str">
            <v>Hoà Chí Minh</v>
          </cell>
          <cell r="I667">
            <v>472504555</v>
          </cell>
        </row>
        <row r="668">
          <cell r="A668">
            <v>5</v>
          </cell>
          <cell r="B668">
            <v>38019</v>
          </cell>
          <cell r="C668">
            <v>31</v>
          </cell>
          <cell r="D668" t="str">
            <v>Cty Daàu Aên Golden Hope - Nhaø Beø</v>
          </cell>
          <cell r="F668" t="str">
            <v>Sôû Giao Dòch II CTVN</v>
          </cell>
          <cell r="G668" t="str">
            <v>Hoà Chí Minh</v>
          </cell>
          <cell r="I668">
            <v>87899517</v>
          </cell>
        </row>
        <row r="669">
          <cell r="A669">
            <v>3</v>
          </cell>
          <cell r="B669">
            <v>38021</v>
          </cell>
          <cell r="C669">
            <v>66</v>
          </cell>
          <cell r="D669" t="str">
            <v>Cty UNI PRESIDENT</v>
          </cell>
          <cell r="F669" t="str">
            <v>ANZ</v>
          </cell>
          <cell r="G669" t="str">
            <v>Hoà Chí Minh</v>
          </cell>
          <cell r="I669">
            <v>84057192</v>
          </cell>
        </row>
        <row r="670">
          <cell r="A670">
            <v>4</v>
          </cell>
          <cell r="B670">
            <v>38021</v>
          </cell>
          <cell r="C670">
            <v>104</v>
          </cell>
          <cell r="D670" t="str">
            <v>Taïp Chí Thanh Tra</v>
          </cell>
          <cell r="F670" t="str">
            <v>Kho Baïc NN Ba Ñình</v>
          </cell>
          <cell r="G670" t="str">
            <v>Haø Noäi</v>
          </cell>
          <cell r="I670">
            <v>3000000</v>
          </cell>
        </row>
        <row r="671">
          <cell r="A671">
            <v>5</v>
          </cell>
          <cell r="B671">
            <v>38021</v>
          </cell>
          <cell r="C671">
            <v>7</v>
          </cell>
          <cell r="D671" t="str">
            <v>Xí Nghieäp Colusa-Miliket</v>
          </cell>
          <cell r="F671" t="str">
            <v>Ñaàu Tö &amp; Phaùt Trieån CN Thuû Ñöùc</v>
          </cell>
          <cell r="G671" t="str">
            <v>Hoà Chí Minh</v>
          </cell>
          <cell r="I671">
            <v>53291128</v>
          </cell>
        </row>
        <row r="672">
          <cell r="A672">
            <v>6</v>
          </cell>
          <cell r="B672">
            <v>38021</v>
          </cell>
          <cell r="C672">
            <v>73</v>
          </cell>
          <cell r="D672" t="str">
            <v>Cty. TNHH SX.TM.HMP Myõ Haûo</v>
          </cell>
          <cell r="F672" t="str">
            <v>Ngoaïi Thöông</v>
          </cell>
          <cell r="G672" t="str">
            <v>Hoà Chí Minh</v>
          </cell>
          <cell r="I672">
            <v>48374205</v>
          </cell>
        </row>
        <row r="673">
          <cell r="A673">
            <v>6</v>
          </cell>
          <cell r="B673">
            <v>38022</v>
          </cell>
          <cell r="C673">
            <v>41</v>
          </cell>
          <cell r="D673" t="str">
            <v>Cty Xi Maêng Nghi Sôn</v>
          </cell>
          <cell r="F673" t="str">
            <v>Coâng Thöông CN 9</v>
          </cell>
          <cell r="G673" t="str">
            <v>Hoà Chí Minh</v>
          </cell>
          <cell r="I673">
            <v>170000000</v>
          </cell>
        </row>
        <row r="674">
          <cell r="A674">
            <v>7</v>
          </cell>
          <cell r="B674">
            <v>38022</v>
          </cell>
          <cell r="C674">
            <v>98</v>
          </cell>
          <cell r="D674" t="str">
            <v>CTy Lieân Doanh Xi Maêng Haø Tieân II-Caàn Thô</v>
          </cell>
          <cell r="F674" t="str">
            <v>Coâng Thöông</v>
          </cell>
          <cell r="G674" t="str">
            <v>Caàn Thô</v>
          </cell>
          <cell r="I674">
            <v>443171000</v>
          </cell>
        </row>
        <row r="675">
          <cell r="A675">
            <v>7</v>
          </cell>
          <cell r="B675">
            <v>38022</v>
          </cell>
          <cell r="C675">
            <v>27</v>
          </cell>
          <cell r="D675" t="str">
            <v>Cty TNHH Quoác Teá Nagarjuna</v>
          </cell>
          <cell r="F675" t="str">
            <v>INDOVINA</v>
          </cell>
          <cell r="G675" t="str">
            <v>Hoà Chí Minh</v>
          </cell>
          <cell r="I675">
            <v>30975000</v>
          </cell>
        </row>
        <row r="676">
          <cell r="A676">
            <v>8</v>
          </cell>
          <cell r="B676">
            <v>38023</v>
          </cell>
          <cell r="C676">
            <v>28</v>
          </cell>
          <cell r="D676" t="str">
            <v>Chi Nhaùnh Cty CP Söõa VN Taïi Caàn Thô</v>
          </cell>
          <cell r="F676" t="str">
            <v>Ñaàu Tö &amp; Phaùt Trieån</v>
          </cell>
          <cell r="G676" t="str">
            <v>Caàn Thô</v>
          </cell>
          <cell r="I676">
            <v>342822269</v>
          </cell>
        </row>
        <row r="677">
          <cell r="A677">
            <v>9</v>
          </cell>
          <cell r="B677">
            <v>38026</v>
          </cell>
          <cell r="C677">
            <v>28</v>
          </cell>
          <cell r="D677" t="str">
            <v>Chi Nhaùnh Cty CP Söõa VN Taïi Caàn Thô</v>
          </cell>
          <cell r="F677" t="str">
            <v>Ñaàu Tö &amp; Phaùt Trieån</v>
          </cell>
          <cell r="G677" t="str">
            <v>Caàn Thô</v>
          </cell>
          <cell r="I677">
            <v>357520601</v>
          </cell>
        </row>
        <row r="678">
          <cell r="A678">
            <v>8</v>
          </cell>
          <cell r="B678">
            <v>38026</v>
          </cell>
          <cell r="C678">
            <v>8</v>
          </cell>
          <cell r="D678" t="str">
            <v>Cty Xi Maêng Haø Tieân II</v>
          </cell>
          <cell r="F678" t="str">
            <v>Coâng Thöông</v>
          </cell>
          <cell r="G678" t="str">
            <v>Kieân Giang</v>
          </cell>
          <cell r="I678">
            <v>195112500</v>
          </cell>
        </row>
        <row r="679">
          <cell r="A679">
            <v>9</v>
          </cell>
          <cell r="B679">
            <v>38026</v>
          </cell>
          <cell r="C679">
            <v>31</v>
          </cell>
          <cell r="D679" t="str">
            <v>Cty Daàu Aên Golden Hope - Nhaø Beø</v>
          </cell>
          <cell r="F679" t="str">
            <v>Sôû Giao Dòch II CTVN</v>
          </cell>
          <cell r="G679" t="str">
            <v>Hoà Chí Minh</v>
          </cell>
          <cell r="I679">
            <v>156856491</v>
          </cell>
        </row>
        <row r="680">
          <cell r="A680">
            <v>10</v>
          </cell>
          <cell r="B680">
            <v>38026</v>
          </cell>
          <cell r="C680">
            <v>73</v>
          </cell>
          <cell r="D680" t="str">
            <v>Cty. TNHH SX.TM.HMP Myõ Haûo</v>
          </cell>
          <cell r="F680" t="str">
            <v>Ngoaïi Thöông</v>
          </cell>
          <cell r="G680" t="str">
            <v>Hoà Chí Minh</v>
          </cell>
          <cell r="I680">
            <v>54458858</v>
          </cell>
        </row>
        <row r="681">
          <cell r="A681">
            <v>11</v>
          </cell>
          <cell r="B681">
            <v>38027</v>
          </cell>
          <cell r="C681">
            <v>1</v>
          </cell>
          <cell r="D681" t="str">
            <v>Nhaø Maùy Thuoác Laù Saøi Goøn</v>
          </cell>
          <cell r="F681" t="str">
            <v>Sôû Giao Dòch II CTVN</v>
          </cell>
          <cell r="G681" t="str">
            <v>Hoà Chí Minh</v>
          </cell>
          <cell r="I681">
            <v>21735000</v>
          </cell>
        </row>
        <row r="682">
          <cell r="A682">
            <v>10</v>
          </cell>
          <cell r="B682">
            <v>38027</v>
          </cell>
          <cell r="C682">
            <v>31</v>
          </cell>
          <cell r="D682" t="str">
            <v>Cty Daàu Aên Golden Hope - Nhaø Beø</v>
          </cell>
          <cell r="F682" t="str">
            <v>Sôû Giao Dòch II CTVN</v>
          </cell>
          <cell r="G682" t="str">
            <v>Hoà Chí Minh</v>
          </cell>
          <cell r="I682">
            <v>92570456</v>
          </cell>
        </row>
        <row r="683">
          <cell r="A683">
            <v>11</v>
          </cell>
          <cell r="B683">
            <v>38028</v>
          </cell>
          <cell r="C683">
            <v>14</v>
          </cell>
          <cell r="D683" t="str">
            <v>Coâng Ty Theùp Mieàn Nam</v>
          </cell>
          <cell r="F683" t="str">
            <v>Coâng Thöông CN I</v>
          </cell>
          <cell r="G683" t="str">
            <v>Hoà Chí Minh</v>
          </cell>
          <cell r="I683">
            <v>599025725</v>
          </cell>
        </row>
        <row r="684">
          <cell r="A684">
            <v>12</v>
          </cell>
          <cell r="B684">
            <v>38028</v>
          </cell>
          <cell r="C684">
            <v>73</v>
          </cell>
          <cell r="D684" t="str">
            <v>Cty. TNHH SX.TM.HMP Myõ Haûo</v>
          </cell>
          <cell r="F684" t="str">
            <v>Ngoaïi Thöông</v>
          </cell>
          <cell r="G684" t="str">
            <v>Hoà Chí Minh</v>
          </cell>
          <cell r="I684">
            <v>76633181</v>
          </cell>
        </row>
        <row r="685">
          <cell r="A685">
            <v>13</v>
          </cell>
          <cell r="B685">
            <v>38030</v>
          </cell>
          <cell r="C685">
            <v>73</v>
          </cell>
          <cell r="D685" t="str">
            <v>Cty. TNHH SX.TM.HMP Myõ Haûo</v>
          </cell>
          <cell r="F685" t="str">
            <v>Ngoaïi Thöông</v>
          </cell>
          <cell r="G685" t="str">
            <v>Hoà Chí Minh</v>
          </cell>
          <cell r="I685">
            <v>100348517</v>
          </cell>
        </row>
        <row r="686">
          <cell r="A686">
            <v>14</v>
          </cell>
          <cell r="B686">
            <v>38030</v>
          </cell>
          <cell r="C686">
            <v>93</v>
          </cell>
          <cell r="D686" t="str">
            <v>Cty Coå Phaàn Giaáy Vieãn Ñoâng</v>
          </cell>
          <cell r="F686" t="str">
            <v>Coâng Thöông CN 12</v>
          </cell>
          <cell r="G686" t="str">
            <v>Hoà Chí Minh</v>
          </cell>
          <cell r="I686">
            <v>20232894</v>
          </cell>
        </row>
        <row r="687">
          <cell r="A687">
            <v>12</v>
          </cell>
          <cell r="B687">
            <v>38033</v>
          </cell>
          <cell r="C687">
            <v>8</v>
          </cell>
          <cell r="D687" t="str">
            <v>Cty Xi Maêng Haø Tieân II</v>
          </cell>
          <cell r="F687" t="str">
            <v>Coâng Thöông</v>
          </cell>
          <cell r="G687" t="str">
            <v>Kieân Giang</v>
          </cell>
          <cell r="I687">
            <v>234135000</v>
          </cell>
        </row>
        <row r="688">
          <cell r="A688">
            <v>13</v>
          </cell>
          <cell r="B688">
            <v>38033</v>
          </cell>
          <cell r="C688">
            <v>5</v>
          </cell>
          <cell r="D688" t="str">
            <v>Cty TNHH TMaïi Thaønh Long</v>
          </cell>
          <cell r="F688" t="str">
            <v>Coâng Thöong CN6</v>
          </cell>
          <cell r="G688" t="str">
            <v>Hoà Chí Minh</v>
          </cell>
          <cell r="I688">
            <v>236036910</v>
          </cell>
        </row>
        <row r="689">
          <cell r="A689">
            <v>14</v>
          </cell>
          <cell r="B689">
            <v>38033</v>
          </cell>
          <cell r="C689">
            <v>1</v>
          </cell>
          <cell r="D689" t="str">
            <v>Nhaø Maùy Thuoác Laù Saøi Goøn</v>
          </cell>
          <cell r="F689" t="str">
            <v>Sôû Giao Dòch II CTVN</v>
          </cell>
          <cell r="G689" t="str">
            <v>Hoà Chí Minh</v>
          </cell>
          <cell r="I689">
            <v>231165000</v>
          </cell>
        </row>
        <row r="690">
          <cell r="A690">
            <v>15</v>
          </cell>
          <cell r="B690">
            <v>38033</v>
          </cell>
          <cell r="C690">
            <v>31</v>
          </cell>
          <cell r="D690" t="str">
            <v>Cty Daàu Aên Golden Hope - Nhaø Beø</v>
          </cell>
          <cell r="F690" t="str">
            <v>Sôû Giao Dòch II CTVN</v>
          </cell>
          <cell r="G690" t="str">
            <v>Hoà Chí Minh</v>
          </cell>
          <cell r="I690">
            <v>87988309</v>
          </cell>
        </row>
        <row r="691">
          <cell r="A691">
            <v>13</v>
          </cell>
          <cell r="B691">
            <v>38034</v>
          </cell>
          <cell r="C691">
            <v>73</v>
          </cell>
          <cell r="D691" t="str">
            <v>Cty. TNHH SX.TM.HMP Myõ Haûo</v>
          </cell>
          <cell r="F691" t="str">
            <v>Ngoaïi Thöông</v>
          </cell>
          <cell r="G691" t="str">
            <v>Hoà Chí Minh</v>
          </cell>
          <cell r="I691">
            <v>71688137</v>
          </cell>
        </row>
        <row r="692">
          <cell r="A692">
            <v>14</v>
          </cell>
          <cell r="B692">
            <v>38034</v>
          </cell>
          <cell r="C692">
            <v>28</v>
          </cell>
          <cell r="D692" t="str">
            <v>Chi Nhaùnh Cty CP Söõa VN Taïi Caàn Thô</v>
          </cell>
          <cell r="F692" t="str">
            <v>Ñaàu Tö &amp; Phaùt Trieån</v>
          </cell>
          <cell r="G692" t="str">
            <v>Caàn Thô</v>
          </cell>
          <cell r="I692">
            <v>296346336</v>
          </cell>
        </row>
        <row r="693">
          <cell r="A693">
            <v>16</v>
          </cell>
          <cell r="B693">
            <v>38034</v>
          </cell>
          <cell r="C693">
            <v>85</v>
          </cell>
          <cell r="D693" t="str">
            <v>CTy TNHH TM Minh Tuøng</v>
          </cell>
          <cell r="F693" t="str">
            <v>Sôû Giao Dòch II CTVN</v>
          </cell>
          <cell r="G693" t="str">
            <v>Hoà Chí Minh</v>
          </cell>
          <cell r="I693">
            <v>49683000</v>
          </cell>
        </row>
        <row r="694">
          <cell r="A694">
            <v>17</v>
          </cell>
          <cell r="B694">
            <v>38034</v>
          </cell>
          <cell r="C694">
            <v>3</v>
          </cell>
          <cell r="D694" t="str">
            <v>Cty Coå Phaàn Boät Giaët Lix</v>
          </cell>
          <cell r="F694" t="str">
            <v>Coâng Thöông CN 14</v>
          </cell>
          <cell r="G694" t="str">
            <v>Hoà Chí Minh</v>
          </cell>
          <cell r="I694">
            <v>240000000</v>
          </cell>
        </row>
        <row r="695">
          <cell r="A695">
            <v>15</v>
          </cell>
          <cell r="B695">
            <v>38034</v>
          </cell>
          <cell r="C695">
            <v>53</v>
          </cell>
          <cell r="D695" t="str">
            <v>CTy CP Thöông Nghieäp Baïc Lieâu</v>
          </cell>
          <cell r="F695" t="str">
            <v xml:space="preserve">Coâng Thöông </v>
          </cell>
          <cell r="G695" t="str">
            <v>Baïc Lieâu</v>
          </cell>
          <cell r="I695">
            <v>10000000</v>
          </cell>
        </row>
        <row r="696">
          <cell r="A696">
            <v>18</v>
          </cell>
          <cell r="B696">
            <v>38034</v>
          </cell>
          <cell r="C696">
            <v>36</v>
          </cell>
          <cell r="D696" t="str">
            <v>XN Xaêng Daàu Daàu Khí Vuõng Taøu</v>
          </cell>
          <cell r="F696" t="str">
            <v>Coâng Thöông</v>
          </cell>
          <cell r="G696" t="str">
            <v>Baø Ròa-Vuõng Taøu</v>
          </cell>
          <cell r="I696">
            <v>2027000000</v>
          </cell>
        </row>
        <row r="697">
          <cell r="A697">
            <v>16</v>
          </cell>
          <cell r="B697">
            <v>38035</v>
          </cell>
          <cell r="C697">
            <v>25</v>
          </cell>
          <cell r="D697" t="str">
            <v xml:space="preserve"> Thu Baûo Hieåm Xaõ Hoäi Tænh Baïc Lieâu</v>
          </cell>
          <cell r="F697" t="str">
            <v>NN &amp; P/T N/Thoân</v>
          </cell>
          <cell r="G697" t="str">
            <v>Baïc Lieâu</v>
          </cell>
          <cell r="I697">
            <v>50097036</v>
          </cell>
        </row>
        <row r="698">
          <cell r="A698">
            <v>17</v>
          </cell>
          <cell r="B698">
            <v>38035</v>
          </cell>
          <cell r="C698">
            <v>44</v>
          </cell>
          <cell r="D698" t="str">
            <v>CTy Ñieän Baùo Ñieän Thoaïi Baïc Lieâu</v>
          </cell>
          <cell r="F698" t="str">
            <v xml:space="preserve">Coâng Thöông </v>
          </cell>
          <cell r="G698" t="str">
            <v>Baïc Lieâu</v>
          </cell>
          <cell r="I698">
            <v>9159825</v>
          </cell>
        </row>
        <row r="699">
          <cell r="A699">
            <v>19</v>
          </cell>
          <cell r="B699">
            <v>38034</v>
          </cell>
          <cell r="C699">
            <v>10</v>
          </cell>
          <cell r="D699" t="str">
            <v>Cty TNHH Daàu Nhôùt vaø Hoùa Chaát VN</v>
          </cell>
          <cell r="F699" t="str">
            <v>Hoàng Kong&amp; Thöôïng Haûi</v>
          </cell>
          <cell r="G699" t="str">
            <v>Hoà Chí Minh</v>
          </cell>
          <cell r="I699">
            <v>681165000</v>
          </cell>
        </row>
        <row r="700">
          <cell r="A700">
            <v>18</v>
          </cell>
          <cell r="B700">
            <v>38036</v>
          </cell>
          <cell r="C700">
            <v>8</v>
          </cell>
          <cell r="D700" t="str">
            <v>Cty Xi Maêng Haø Tieân II</v>
          </cell>
          <cell r="F700" t="str">
            <v>Coâng Thöông</v>
          </cell>
          <cell r="G700" t="str">
            <v>Kieân Giang</v>
          </cell>
          <cell r="I700">
            <v>195038800</v>
          </cell>
        </row>
        <row r="701">
          <cell r="A701">
            <v>19</v>
          </cell>
          <cell r="B701">
            <v>38036</v>
          </cell>
          <cell r="C701">
            <v>27</v>
          </cell>
          <cell r="D701" t="str">
            <v>Cty TNHH Quoác Teá Nagarjuna</v>
          </cell>
          <cell r="F701" t="str">
            <v>INDOVINA</v>
          </cell>
          <cell r="G701" t="str">
            <v>Hoà Chí Minh</v>
          </cell>
          <cell r="I701">
            <v>31010000</v>
          </cell>
        </row>
        <row r="702">
          <cell r="A702">
            <v>20</v>
          </cell>
          <cell r="B702">
            <v>38036</v>
          </cell>
          <cell r="C702">
            <v>73</v>
          </cell>
          <cell r="D702" t="str">
            <v>Cty. TNHH SX.TM.HMP Myõ Haûo</v>
          </cell>
          <cell r="F702" t="str">
            <v>Ngoaïi Thöông</v>
          </cell>
          <cell r="G702" t="str">
            <v>Hoà Chí Minh</v>
          </cell>
          <cell r="I702">
            <v>47170862</v>
          </cell>
        </row>
        <row r="703">
          <cell r="A703">
            <v>18</v>
          </cell>
          <cell r="B703">
            <v>38037</v>
          </cell>
          <cell r="C703">
            <v>73</v>
          </cell>
          <cell r="D703" t="str">
            <v>Cty. TNHH SX.TM.HMP Myõ Haûo</v>
          </cell>
          <cell r="F703" t="str">
            <v>Ngoaïi Thöông</v>
          </cell>
          <cell r="G703" t="str">
            <v>Hoà Chí Minh</v>
          </cell>
          <cell r="I703">
            <v>57135389</v>
          </cell>
        </row>
        <row r="704">
          <cell r="A704">
            <v>19</v>
          </cell>
          <cell r="B704">
            <v>38037</v>
          </cell>
          <cell r="C704">
            <v>99</v>
          </cell>
          <cell r="D704" t="str">
            <v xml:space="preserve">Löu Thò Myõ Phöôïng (CTyTNHH Taân Thaùi Thònh) </v>
          </cell>
          <cell r="F704" t="str">
            <v>AÙ Chaâu</v>
          </cell>
          <cell r="G704" t="str">
            <v>Hoà Chí Minh</v>
          </cell>
          <cell r="I704">
            <v>26848320</v>
          </cell>
        </row>
        <row r="705">
          <cell r="A705">
            <v>21</v>
          </cell>
          <cell r="B705">
            <v>38037</v>
          </cell>
          <cell r="C705">
            <v>98</v>
          </cell>
          <cell r="D705" t="str">
            <v>CTy Lieân Doanh Xi Maêng Haø Tieân II-Caàn Thô</v>
          </cell>
          <cell r="F705" t="str">
            <v>Coâng Thöông</v>
          </cell>
          <cell r="G705" t="str">
            <v>Caàn Thô</v>
          </cell>
          <cell r="I705">
            <v>106150000</v>
          </cell>
        </row>
        <row r="706">
          <cell r="A706">
            <v>22</v>
          </cell>
          <cell r="B706">
            <v>38037</v>
          </cell>
          <cell r="C706">
            <v>5</v>
          </cell>
          <cell r="D706" t="str">
            <v>Cty TNHH TMaïi Thaønh Long</v>
          </cell>
          <cell r="F706" t="str">
            <v>Coâng Thöong CN6</v>
          </cell>
          <cell r="G706" t="str">
            <v>Hoà Chí Minh</v>
          </cell>
          <cell r="I706">
            <v>269842538</v>
          </cell>
        </row>
        <row r="707">
          <cell r="A707">
            <v>23</v>
          </cell>
          <cell r="B707">
            <v>38037</v>
          </cell>
          <cell r="C707">
            <v>9</v>
          </cell>
          <cell r="D707" t="str">
            <v>Castrol Vieät Nam Ltd</v>
          </cell>
          <cell r="F707" t="str">
            <v>Ngoaïi Thöông</v>
          </cell>
          <cell r="G707" t="str">
            <v>Hoà Chí Minh</v>
          </cell>
          <cell r="I707">
            <v>101684015</v>
          </cell>
        </row>
        <row r="708">
          <cell r="A708">
            <v>19</v>
          </cell>
          <cell r="B708">
            <v>38037</v>
          </cell>
          <cell r="C708">
            <v>42</v>
          </cell>
          <cell r="D708" t="str">
            <v>Cty Baûo Hieåm Baïc Lieâu</v>
          </cell>
          <cell r="F708" t="str">
            <v>Coâng Thöông</v>
          </cell>
          <cell r="G708" t="str">
            <v>Baïc Lieâu</v>
          </cell>
          <cell r="I708">
            <v>19600000</v>
          </cell>
        </row>
        <row r="709">
          <cell r="A709">
            <v>20</v>
          </cell>
          <cell r="B709">
            <v>38040</v>
          </cell>
          <cell r="C709">
            <v>28</v>
          </cell>
          <cell r="D709" t="str">
            <v>Chi Nhaùnh Cty CP Söõa VN Taïi Caàn Thô</v>
          </cell>
          <cell r="F709" t="str">
            <v>Ñaàu Tö &amp; Phaùt Trieån</v>
          </cell>
          <cell r="G709" t="str">
            <v>Caàn Thô</v>
          </cell>
          <cell r="I709">
            <v>254475408</v>
          </cell>
        </row>
        <row r="710">
          <cell r="A710">
            <v>24</v>
          </cell>
          <cell r="B710">
            <v>38040</v>
          </cell>
          <cell r="C710">
            <v>41</v>
          </cell>
          <cell r="D710" t="str">
            <v>Cty Xi Maêng Nghi Sôn</v>
          </cell>
          <cell r="F710" t="str">
            <v>Coâng Thöông CN 9</v>
          </cell>
          <cell r="G710" t="str">
            <v>Hoà Chí Minh</v>
          </cell>
          <cell r="I710">
            <v>258000000</v>
          </cell>
        </row>
        <row r="711">
          <cell r="A711">
            <v>25</v>
          </cell>
          <cell r="B711">
            <v>38041</v>
          </cell>
          <cell r="C711">
            <v>14</v>
          </cell>
          <cell r="D711" t="str">
            <v>Coâng Ty Theùp Mieàn Nam</v>
          </cell>
          <cell r="F711" t="str">
            <v>Coâng Thöông CN I</v>
          </cell>
          <cell r="G711" t="str">
            <v>Hoà Chí Minh</v>
          </cell>
          <cell r="I711">
            <v>300000000</v>
          </cell>
        </row>
        <row r="712">
          <cell r="A712">
            <v>26</v>
          </cell>
          <cell r="B712">
            <v>38042</v>
          </cell>
          <cell r="C712">
            <v>8</v>
          </cell>
          <cell r="D712" t="str">
            <v>Cty Xi Maêng Haø Tieân II</v>
          </cell>
          <cell r="F712" t="str">
            <v>Coâng Thöông</v>
          </cell>
          <cell r="G712" t="str">
            <v>Kieân Giang</v>
          </cell>
          <cell r="I712">
            <v>78045000</v>
          </cell>
        </row>
        <row r="713">
          <cell r="A713">
            <v>21</v>
          </cell>
          <cell r="B713">
            <v>38042</v>
          </cell>
          <cell r="C713">
            <v>31</v>
          </cell>
          <cell r="D713" t="str">
            <v>Cty Daàu Aên Golden Hope - Nhaø Beø</v>
          </cell>
          <cell r="F713" t="str">
            <v>Sôû Giao Dòch II CTVN</v>
          </cell>
          <cell r="G713" t="str">
            <v>Hoà Chí Minh</v>
          </cell>
          <cell r="I713">
            <v>12107700</v>
          </cell>
        </row>
        <row r="714">
          <cell r="A714">
            <v>22</v>
          </cell>
          <cell r="B714">
            <v>38042</v>
          </cell>
          <cell r="C714">
            <v>94</v>
          </cell>
          <cell r="D714" t="str">
            <v>CTy TNHH SX Taân AÙ Chaâu</v>
          </cell>
          <cell r="F714" t="str">
            <v>Coâng Thöông CN 9</v>
          </cell>
          <cell r="G714" t="str">
            <v>Hoà Chí Minh</v>
          </cell>
          <cell r="I714">
            <v>5935000</v>
          </cell>
        </row>
        <row r="715">
          <cell r="A715">
            <v>23</v>
          </cell>
          <cell r="B715">
            <v>38042</v>
          </cell>
          <cell r="C715">
            <v>100</v>
          </cell>
          <cell r="D715" t="str">
            <v>CTy TNHH TM &amp; SX Vieät Tuøng</v>
          </cell>
          <cell r="F715" t="str">
            <v>Coâng Thöông CN 12</v>
          </cell>
          <cell r="G715" t="str">
            <v>Hoà Chí Minh</v>
          </cell>
          <cell r="I715">
            <v>13068800</v>
          </cell>
        </row>
        <row r="716">
          <cell r="A716">
            <v>24</v>
          </cell>
          <cell r="B716">
            <v>38042</v>
          </cell>
          <cell r="C716">
            <v>31</v>
          </cell>
          <cell r="D716" t="str">
            <v>Cty Daàu Aên Golden Hope - Nhaø Beø</v>
          </cell>
          <cell r="F716" t="str">
            <v>Sôû Giao Dòch II CTVN</v>
          </cell>
          <cell r="G716" t="str">
            <v>Hoà Chí Minh</v>
          </cell>
          <cell r="I716">
            <v>183546176</v>
          </cell>
        </row>
        <row r="717">
          <cell r="A717">
            <v>25</v>
          </cell>
          <cell r="B717">
            <v>38043</v>
          </cell>
          <cell r="C717">
            <v>28</v>
          </cell>
          <cell r="D717" t="str">
            <v>Chi Nhaùnh Cty CP Söõa VN Taïi Caàn Thô</v>
          </cell>
          <cell r="F717" t="str">
            <v>Ñaàu Tö &amp; Phaùt Trieån</v>
          </cell>
          <cell r="G717" t="str">
            <v>Caàn Thô</v>
          </cell>
          <cell r="I717">
            <v>406825320</v>
          </cell>
        </row>
        <row r="718">
          <cell r="A718">
            <v>27</v>
          </cell>
          <cell r="B718">
            <v>38043</v>
          </cell>
          <cell r="C718">
            <v>36</v>
          </cell>
          <cell r="D718" t="str">
            <v>XN Xaêng Daàu Daàu Khí Vuõng Taøu</v>
          </cell>
          <cell r="F718" t="str">
            <v>Coâng Thöông</v>
          </cell>
          <cell r="G718" t="str">
            <v>Baø Ròa-Vuõng Taøu</v>
          </cell>
          <cell r="I718">
            <v>2191000000</v>
          </cell>
        </row>
        <row r="719">
          <cell r="A719">
            <v>28</v>
          </cell>
          <cell r="B719">
            <v>38043</v>
          </cell>
          <cell r="C719">
            <v>14</v>
          </cell>
          <cell r="D719" t="str">
            <v>Coâng Ty Theùp Mieàn Nam</v>
          </cell>
          <cell r="F719" t="str">
            <v>Coâng Thöông CN I</v>
          </cell>
          <cell r="G719" t="str">
            <v>Hoà Chí Minh</v>
          </cell>
          <cell r="I719">
            <v>435765540</v>
          </cell>
        </row>
        <row r="720">
          <cell r="A720">
            <v>29</v>
          </cell>
          <cell r="B720">
            <v>38044</v>
          </cell>
          <cell r="C720">
            <v>5</v>
          </cell>
          <cell r="D720" t="str">
            <v>Cty TNHH TMaïi Thaønh Long</v>
          </cell>
          <cell r="F720" t="str">
            <v>Coâng Thöong CN6</v>
          </cell>
          <cell r="G720" t="str">
            <v>Hoà Chí Minh</v>
          </cell>
          <cell r="I720">
            <v>131540305</v>
          </cell>
        </row>
        <row r="721">
          <cell r="A721">
            <v>30</v>
          </cell>
          <cell r="B721">
            <v>38044</v>
          </cell>
          <cell r="C721">
            <v>8</v>
          </cell>
          <cell r="D721" t="str">
            <v>Cty Xi Maêng Haø Tieân II</v>
          </cell>
          <cell r="F721" t="str">
            <v>Coâng Thöông</v>
          </cell>
          <cell r="G721" t="str">
            <v>Kieân Giang</v>
          </cell>
          <cell r="I721">
            <v>120120000</v>
          </cell>
        </row>
        <row r="722">
          <cell r="A722">
            <v>31</v>
          </cell>
          <cell r="B722">
            <v>38044</v>
          </cell>
          <cell r="C722">
            <v>1</v>
          </cell>
          <cell r="D722" t="str">
            <v>Nhaø Maùy Thuoác Laù Saøi Goøn</v>
          </cell>
          <cell r="F722" t="str">
            <v>Sôû Giao Dòch II CTVN</v>
          </cell>
          <cell r="G722" t="str">
            <v>Hoà Chí Minh</v>
          </cell>
          <cell r="I722">
            <v>208560000</v>
          </cell>
        </row>
        <row r="723">
          <cell r="A723">
            <v>26</v>
          </cell>
          <cell r="B723">
            <v>38044</v>
          </cell>
          <cell r="C723">
            <v>73</v>
          </cell>
          <cell r="D723" t="str">
            <v>Cty. TNHH SX.TM.HMP Myõ Haûo</v>
          </cell>
          <cell r="F723" t="str">
            <v>Ngoaïi Thöông</v>
          </cell>
          <cell r="G723" t="str">
            <v>Hoà Chí Minh</v>
          </cell>
          <cell r="I723">
            <v>175590824</v>
          </cell>
        </row>
        <row r="724">
          <cell r="A724">
            <v>27</v>
          </cell>
          <cell r="B724">
            <v>38044</v>
          </cell>
          <cell r="C724">
            <v>66</v>
          </cell>
          <cell r="D724" t="str">
            <v>Cty UNI PRESIDENT</v>
          </cell>
          <cell r="F724" t="str">
            <v>ANZ</v>
          </cell>
          <cell r="G724" t="str">
            <v>Hoà Chí Minh</v>
          </cell>
          <cell r="I724">
            <v>39507450</v>
          </cell>
        </row>
        <row r="725">
          <cell r="A725">
            <v>1</v>
          </cell>
          <cell r="B725">
            <v>38047</v>
          </cell>
          <cell r="C725">
            <v>8</v>
          </cell>
          <cell r="D725" t="str">
            <v>Cty Xi Maêng Haø Tieân II</v>
          </cell>
          <cell r="F725" t="str">
            <v>Coâng Thöông</v>
          </cell>
          <cell r="G725" t="str">
            <v>Kieân Giang</v>
          </cell>
          <cell r="I725">
            <v>240240000</v>
          </cell>
        </row>
        <row r="726">
          <cell r="A726">
            <v>2</v>
          </cell>
          <cell r="B726">
            <v>38047</v>
          </cell>
          <cell r="C726">
            <v>3</v>
          </cell>
          <cell r="D726" t="str">
            <v>Cty Coå Phaàn Boät Giaët Lix</v>
          </cell>
          <cell r="F726" t="str">
            <v>Coâng Thöông CN 14</v>
          </cell>
          <cell r="G726" t="str">
            <v>Hoà Chí Minh</v>
          </cell>
          <cell r="I726">
            <v>220000000</v>
          </cell>
        </row>
        <row r="727">
          <cell r="A727">
            <v>1</v>
          </cell>
          <cell r="B727">
            <v>38047</v>
          </cell>
          <cell r="C727">
            <v>83</v>
          </cell>
          <cell r="D727" t="str">
            <v>CTy TNHH TM TH Thuaän Taân</v>
          </cell>
          <cell r="F727" t="str">
            <v>Ngoaïi Thöông</v>
          </cell>
          <cell r="G727" t="str">
            <v>Hoà Chí Minh</v>
          </cell>
          <cell r="I727">
            <v>33463100</v>
          </cell>
        </row>
        <row r="728">
          <cell r="A728">
            <v>3</v>
          </cell>
          <cell r="B728">
            <v>38049</v>
          </cell>
          <cell r="C728">
            <v>5</v>
          </cell>
          <cell r="D728" t="str">
            <v>Cty TNHH TMaïi Thaønh Long</v>
          </cell>
          <cell r="F728" t="str">
            <v>Coâng Thöong CN6</v>
          </cell>
          <cell r="G728" t="str">
            <v>Hoà Chí Minh</v>
          </cell>
          <cell r="I728">
            <v>134097615</v>
          </cell>
        </row>
        <row r="729">
          <cell r="A729">
            <v>4</v>
          </cell>
          <cell r="B729">
            <v>38050</v>
          </cell>
          <cell r="C729">
            <v>36</v>
          </cell>
          <cell r="D729" t="str">
            <v>XN Xaêng Daàu Daàu Khí Vuõng Taøu</v>
          </cell>
          <cell r="F729" t="str">
            <v>Coâng Thöông</v>
          </cell>
          <cell r="G729" t="str">
            <v>Baø Ròa-Vuõng Taøu</v>
          </cell>
          <cell r="I729">
            <v>2191000000</v>
          </cell>
        </row>
        <row r="730">
          <cell r="A730">
            <v>2</v>
          </cell>
          <cell r="B730">
            <v>38050</v>
          </cell>
          <cell r="C730">
            <v>28</v>
          </cell>
          <cell r="D730" t="str">
            <v>Chi Nhaùnh Cty CP Söõa VN Taïi Caàn Thô</v>
          </cell>
          <cell r="F730" t="str">
            <v>Ñaàu Tö &amp; Phaùt Trieån</v>
          </cell>
          <cell r="G730" t="str">
            <v>Caàn Thô</v>
          </cell>
          <cell r="I730">
            <v>260927357</v>
          </cell>
        </row>
        <row r="731">
          <cell r="A731">
            <v>3</v>
          </cell>
          <cell r="B731">
            <v>38050</v>
          </cell>
          <cell r="C731">
            <v>27</v>
          </cell>
          <cell r="D731" t="str">
            <v>Cty TNHH Quoác Teá Nagarjuna</v>
          </cell>
          <cell r="F731" t="str">
            <v>INDOVINA</v>
          </cell>
          <cell r="G731" t="str">
            <v>Hoà Chí Minh</v>
          </cell>
          <cell r="I731">
            <v>31325000</v>
          </cell>
        </row>
        <row r="732">
          <cell r="A732">
            <v>4</v>
          </cell>
          <cell r="B732">
            <v>38050</v>
          </cell>
          <cell r="C732">
            <v>79</v>
          </cell>
          <cell r="D732" t="str">
            <v>Doanh Nghiệp Tư Nhaân Minh Nghi</v>
          </cell>
          <cell r="F732" t="str">
            <v>T.M.C.P SG Coâng Thöông CN Bình Chaùnh</v>
          </cell>
          <cell r="G732" t="str">
            <v>Hoà Chí Minh</v>
          </cell>
          <cell r="I732">
            <v>12500400</v>
          </cell>
        </row>
        <row r="733">
          <cell r="A733">
            <v>5</v>
          </cell>
          <cell r="B733">
            <v>38050</v>
          </cell>
          <cell r="C733">
            <v>95</v>
          </cell>
          <cell r="D733" t="str">
            <v>Cty Deät May Thaønh Coâng - CN MieànTaây</v>
          </cell>
          <cell r="F733" t="str">
            <v>Ñaàu Tö &amp; Phaùt Trieån</v>
          </cell>
          <cell r="G733" t="str">
            <v>Caàn Thô</v>
          </cell>
          <cell r="I733">
            <v>3865460</v>
          </cell>
        </row>
        <row r="734">
          <cell r="A734">
            <v>6</v>
          </cell>
          <cell r="B734">
            <v>38050</v>
          </cell>
          <cell r="C734">
            <v>99</v>
          </cell>
          <cell r="D734" t="str">
            <v xml:space="preserve">Löu Thò Myõ Phöôïng (CTyTNHH Taân Thaùi Thònh) </v>
          </cell>
          <cell r="F734" t="str">
            <v>AÙ Chaâu</v>
          </cell>
          <cell r="G734" t="str">
            <v>Hoà Chí Minh</v>
          </cell>
          <cell r="I734">
            <v>35146036</v>
          </cell>
        </row>
        <row r="735">
          <cell r="A735">
            <v>5</v>
          </cell>
          <cell r="B735">
            <v>38051</v>
          </cell>
          <cell r="C735">
            <v>36</v>
          </cell>
          <cell r="D735" t="str">
            <v>XN Xaêng Daàu Daàu Khí Vuõng Taøu</v>
          </cell>
          <cell r="F735" t="str">
            <v>Coâng Thöông</v>
          </cell>
          <cell r="G735" t="str">
            <v>Baø Ròa-Vuõng Taøu</v>
          </cell>
          <cell r="I735">
            <v>1843800000</v>
          </cell>
        </row>
        <row r="736">
          <cell r="A736">
            <v>6</v>
          </cell>
          <cell r="B736">
            <v>38051</v>
          </cell>
          <cell r="C736">
            <v>6</v>
          </cell>
          <cell r="D736" t="str">
            <v>BP Petco Ltd</v>
          </cell>
          <cell r="F736" t="str">
            <v>Citibank</v>
          </cell>
          <cell r="G736" t="str">
            <v>Hoà Chí Minh</v>
          </cell>
          <cell r="I736">
            <v>187292003</v>
          </cell>
        </row>
        <row r="737">
          <cell r="A737">
            <v>7</v>
          </cell>
          <cell r="B737">
            <v>38051</v>
          </cell>
          <cell r="C737">
            <v>77</v>
          </cell>
          <cell r="D737" t="str">
            <v>Cty Ñieän &amp; Ñieän Töû SAMSUNG VINA</v>
          </cell>
          <cell r="F737" t="str">
            <v>Coâng Thöông CN 4</v>
          </cell>
          <cell r="G737" t="str">
            <v>Hoà Chí Minh</v>
          </cell>
          <cell r="I737">
            <v>26040042</v>
          </cell>
        </row>
        <row r="738">
          <cell r="A738">
            <v>8</v>
          </cell>
          <cell r="B738">
            <v>38051</v>
          </cell>
          <cell r="C738">
            <v>27</v>
          </cell>
          <cell r="D738" t="str">
            <v>Cty TNHH Quoác Teá Nagarjuna</v>
          </cell>
          <cell r="F738" t="str">
            <v>INDOVINA</v>
          </cell>
          <cell r="G738" t="str">
            <v>Hoà Chí Minh</v>
          </cell>
          <cell r="I738">
            <v>62650000</v>
          </cell>
        </row>
        <row r="739">
          <cell r="A739">
            <v>9</v>
          </cell>
          <cell r="B739">
            <v>38051</v>
          </cell>
          <cell r="C739">
            <v>73</v>
          </cell>
          <cell r="D739" t="str">
            <v>Cty. TNHH SX.TM.HMP Myõ Haûo</v>
          </cell>
          <cell r="F739" t="str">
            <v>Ngoaïi Thöông</v>
          </cell>
          <cell r="G739" t="str">
            <v>Hoà Chí Minh</v>
          </cell>
          <cell r="I739">
            <v>104071335</v>
          </cell>
        </row>
        <row r="740">
          <cell r="A740">
            <v>10</v>
          </cell>
          <cell r="B740">
            <v>38051</v>
          </cell>
          <cell r="C740">
            <v>19</v>
          </cell>
          <cell r="D740" t="str">
            <v>Cty LD Khí Ñoát Saøi Goøn (Elf)</v>
          </cell>
          <cell r="F740" t="str">
            <v>Eximbank</v>
          </cell>
          <cell r="G740" t="str">
            <v>Hoà Chí Minh</v>
          </cell>
          <cell r="I740">
            <v>29947500</v>
          </cell>
        </row>
        <row r="741">
          <cell r="A741">
            <v>7</v>
          </cell>
          <cell r="B741">
            <v>38054</v>
          </cell>
          <cell r="C741">
            <v>8</v>
          </cell>
          <cell r="D741" t="str">
            <v>Cty Xi Maêng Haø Tieân II</v>
          </cell>
          <cell r="F741" t="str">
            <v>Coâng Thöông</v>
          </cell>
          <cell r="G741" t="str">
            <v>Kieân Giang</v>
          </cell>
          <cell r="I741">
            <v>195112500</v>
          </cell>
        </row>
        <row r="742">
          <cell r="A742">
            <v>8</v>
          </cell>
          <cell r="B742">
            <v>38054</v>
          </cell>
          <cell r="C742">
            <v>101</v>
          </cell>
          <cell r="D742" t="str">
            <v>Cty TMKT &amp; Ñaàu Tö PETEC</v>
          </cell>
          <cell r="F742" t="str">
            <v>Deutsche Bank</v>
          </cell>
          <cell r="G742" t="str">
            <v>Hoà Chí Minh</v>
          </cell>
          <cell r="I742">
            <v>959000000</v>
          </cell>
        </row>
        <row r="743">
          <cell r="A743">
            <v>9</v>
          </cell>
          <cell r="B743">
            <v>38054</v>
          </cell>
          <cell r="C743">
            <v>1</v>
          </cell>
          <cell r="D743" t="str">
            <v>Nhaø Maùy Thuoác Laù Saøi Goøn</v>
          </cell>
          <cell r="F743" t="str">
            <v>Sôû Giao Dòch II CTVN</v>
          </cell>
          <cell r="G743" t="str">
            <v>Hoà Chí Minh</v>
          </cell>
          <cell r="I743">
            <v>231000000</v>
          </cell>
        </row>
        <row r="744">
          <cell r="A744">
            <v>10</v>
          </cell>
          <cell r="B744">
            <v>38054</v>
          </cell>
          <cell r="C744">
            <v>36</v>
          </cell>
          <cell r="D744" t="str">
            <v>XN Xaêng Daàu Daàu Khí Vuõng Taøu</v>
          </cell>
          <cell r="F744" t="str">
            <v>Coâng Thöông</v>
          </cell>
          <cell r="G744" t="str">
            <v>Baø Ròa-Vuõng Taøu</v>
          </cell>
          <cell r="I744">
            <v>3875000000</v>
          </cell>
        </row>
        <row r="745">
          <cell r="A745">
            <v>11</v>
          </cell>
          <cell r="B745">
            <v>38056</v>
          </cell>
          <cell r="C745">
            <v>8</v>
          </cell>
          <cell r="D745" t="str">
            <v>Cty Xi Maêng Haø Tieân II</v>
          </cell>
          <cell r="F745" t="str">
            <v>Coâng Thöông</v>
          </cell>
          <cell r="G745" t="str">
            <v>Kieân Giang</v>
          </cell>
          <cell r="I745">
            <v>273157500</v>
          </cell>
        </row>
        <row r="746">
          <cell r="A746">
            <v>12</v>
          </cell>
          <cell r="B746">
            <v>38056</v>
          </cell>
          <cell r="C746">
            <v>41</v>
          </cell>
          <cell r="D746" t="str">
            <v>Cty Xi Maêng Nghi Sôn</v>
          </cell>
          <cell r="F746" t="str">
            <v>Coâng Thöông CN 9</v>
          </cell>
          <cell r="G746" t="str">
            <v>Hoà Chí Minh</v>
          </cell>
          <cell r="I746">
            <v>340000000</v>
          </cell>
        </row>
        <row r="747">
          <cell r="A747">
            <v>11</v>
          </cell>
          <cell r="B747">
            <v>38056</v>
          </cell>
          <cell r="C747">
            <v>73</v>
          </cell>
          <cell r="D747" t="str">
            <v>Cty. TNHH SX.TM.HMP Myõ Haûo</v>
          </cell>
          <cell r="F747" t="str">
            <v>Ngoaïi Thöông</v>
          </cell>
          <cell r="G747" t="str">
            <v>Hoà Chí Minh</v>
          </cell>
          <cell r="I747">
            <v>30895737</v>
          </cell>
        </row>
        <row r="748">
          <cell r="A748">
            <v>13</v>
          </cell>
          <cell r="B748">
            <v>38057</v>
          </cell>
          <cell r="C748">
            <v>5</v>
          </cell>
          <cell r="D748" t="str">
            <v>Cty TNHH TMaïi Thaønh Long</v>
          </cell>
          <cell r="F748" t="str">
            <v>Coâng Thöong CN6</v>
          </cell>
          <cell r="G748" t="str">
            <v>Hoà Chí Minh</v>
          </cell>
          <cell r="I748">
            <v>437206103</v>
          </cell>
        </row>
        <row r="749">
          <cell r="A749">
            <v>14</v>
          </cell>
          <cell r="B749">
            <v>38057</v>
          </cell>
          <cell r="C749">
            <v>14</v>
          </cell>
          <cell r="D749" t="str">
            <v>Coâng Ty Theùp Mieàn Nam</v>
          </cell>
          <cell r="F749" t="str">
            <v>Coâng Thöông CN I</v>
          </cell>
          <cell r="G749" t="str">
            <v>Hoà Chí Minh</v>
          </cell>
          <cell r="I749">
            <v>300000000</v>
          </cell>
        </row>
        <row r="750">
          <cell r="A750">
            <v>12</v>
          </cell>
          <cell r="B750">
            <v>38057</v>
          </cell>
          <cell r="C750">
            <v>28</v>
          </cell>
          <cell r="D750" t="str">
            <v>Chi Nhaùnh Cty CP Söõa VN Taïi Caàn Thô</v>
          </cell>
          <cell r="F750" t="str">
            <v>Ñaàu Tö &amp; Phaùt Trieån</v>
          </cell>
          <cell r="G750" t="str">
            <v>Caàn Thô</v>
          </cell>
          <cell r="I750">
            <v>385778155</v>
          </cell>
        </row>
        <row r="751">
          <cell r="A751">
            <v>13</v>
          </cell>
          <cell r="B751">
            <v>38058</v>
          </cell>
          <cell r="C751">
            <v>73</v>
          </cell>
          <cell r="D751" t="str">
            <v>Cty. TNHH SX.TM.HMP Myõ Haûo</v>
          </cell>
          <cell r="F751" t="str">
            <v>Ngoaïi Thöông</v>
          </cell>
          <cell r="G751" t="str">
            <v>Hoà Chí Minh</v>
          </cell>
          <cell r="I751">
            <v>53499317</v>
          </cell>
        </row>
        <row r="752">
          <cell r="A752">
            <v>14</v>
          </cell>
          <cell r="B752">
            <v>38058</v>
          </cell>
          <cell r="C752">
            <v>66</v>
          </cell>
          <cell r="D752" t="str">
            <v>Cty UNI PRESIDENT</v>
          </cell>
          <cell r="F752" t="str">
            <v>ANZ</v>
          </cell>
          <cell r="G752" t="str">
            <v>Hoà Chí Minh</v>
          </cell>
          <cell r="I752">
            <v>38418540</v>
          </cell>
        </row>
        <row r="753">
          <cell r="A753">
            <v>15</v>
          </cell>
          <cell r="B753">
            <v>38058</v>
          </cell>
          <cell r="C753">
            <v>93</v>
          </cell>
          <cell r="D753" t="str">
            <v>Cty Coå Phaàn Giaáy Vieãn Ñoâng</v>
          </cell>
          <cell r="F753" t="str">
            <v>Coâng Thöông CN 12</v>
          </cell>
          <cell r="G753" t="str">
            <v>Hoà Chí Minh</v>
          </cell>
          <cell r="I753">
            <v>21766371</v>
          </cell>
        </row>
        <row r="754">
          <cell r="A754">
            <v>15</v>
          </cell>
          <cell r="B754">
            <v>38061</v>
          </cell>
          <cell r="C754">
            <v>8</v>
          </cell>
          <cell r="D754" t="str">
            <v>Cty Xi Maêng Haø Tieân II</v>
          </cell>
          <cell r="F754" t="str">
            <v>Coâng Thöông</v>
          </cell>
          <cell r="G754" t="str">
            <v>Kieân Giang</v>
          </cell>
          <cell r="I754">
            <v>118296350</v>
          </cell>
        </row>
        <row r="755">
          <cell r="A755">
            <v>16</v>
          </cell>
          <cell r="B755">
            <v>38062</v>
          </cell>
          <cell r="C755">
            <v>98</v>
          </cell>
          <cell r="D755" t="str">
            <v>CTy Lieân Doanh Xi Maêng Haø Tieân II-Caàn Thô</v>
          </cell>
          <cell r="F755" t="str">
            <v>Coâng Thöông</v>
          </cell>
          <cell r="G755" t="str">
            <v>Caàn Thô</v>
          </cell>
          <cell r="I755">
            <v>347560000</v>
          </cell>
        </row>
        <row r="756">
          <cell r="A756">
            <v>16</v>
          </cell>
          <cell r="B756">
            <v>38062</v>
          </cell>
          <cell r="C756">
            <v>28</v>
          </cell>
          <cell r="D756" t="str">
            <v>Chi Nhaùnh Cty CP Söõa VN Taïi Caàn Thô</v>
          </cell>
          <cell r="F756" t="str">
            <v>Ñaàu Tö &amp; Phaùt Trieån</v>
          </cell>
          <cell r="G756" t="str">
            <v>Caàn Thô</v>
          </cell>
          <cell r="I756">
            <v>350000000</v>
          </cell>
        </row>
        <row r="757">
          <cell r="A757">
            <v>17</v>
          </cell>
          <cell r="B757">
            <v>38062</v>
          </cell>
          <cell r="C757">
            <v>31</v>
          </cell>
          <cell r="D757" t="str">
            <v>Cty Daàu Aên Golden Hope - Nhaø Beø</v>
          </cell>
          <cell r="F757" t="str">
            <v>Sôû Giao Dòch II CTVN</v>
          </cell>
          <cell r="G757" t="str">
            <v>Hoà Chí Minh</v>
          </cell>
          <cell r="I757">
            <v>118748939</v>
          </cell>
        </row>
        <row r="758">
          <cell r="A758">
            <v>18</v>
          </cell>
          <cell r="B758">
            <v>38062</v>
          </cell>
          <cell r="C758">
            <v>25</v>
          </cell>
          <cell r="D758" t="str">
            <v xml:space="preserve"> Thu Baûo Hieåm Xaõ Hoäi Tænh Baïc Lieâu</v>
          </cell>
          <cell r="F758" t="str">
            <v>NN &amp; P/T N/Thoân</v>
          </cell>
          <cell r="G758" t="str">
            <v>Baïc Lieâu</v>
          </cell>
          <cell r="I758">
            <v>24446884</v>
          </cell>
        </row>
        <row r="759">
          <cell r="A759">
            <v>17</v>
          </cell>
          <cell r="B759">
            <v>38062</v>
          </cell>
          <cell r="C759">
            <v>36</v>
          </cell>
          <cell r="D759" t="str">
            <v>XN Xaêng Daàu Daàu Khí Vuõng Taøu</v>
          </cell>
          <cell r="F759" t="str">
            <v>Coâng Thöông</v>
          </cell>
          <cell r="G759" t="str">
            <v>Baø Ròa-Vuõng Taøu</v>
          </cell>
          <cell r="I759">
            <v>2245000000</v>
          </cell>
        </row>
        <row r="760">
          <cell r="A760">
            <v>18</v>
          </cell>
          <cell r="B760">
            <v>38062</v>
          </cell>
          <cell r="C760">
            <v>8</v>
          </cell>
          <cell r="D760" t="str">
            <v>Cty Xi Maêng Haø Tieân II</v>
          </cell>
          <cell r="F760" t="str">
            <v>Coâng Thöông</v>
          </cell>
          <cell r="G760" t="str">
            <v>Kieân Giang</v>
          </cell>
          <cell r="I760">
            <v>117067500</v>
          </cell>
        </row>
        <row r="761">
          <cell r="A761">
            <v>19</v>
          </cell>
          <cell r="B761">
            <v>38047</v>
          </cell>
          <cell r="C761">
            <v>73</v>
          </cell>
          <cell r="D761" t="str">
            <v>Cty. TNHH SX.TM.HMP Myõ Haûo</v>
          </cell>
          <cell r="F761" t="str">
            <v>Ngoaïi Thöông</v>
          </cell>
          <cell r="G761" t="str">
            <v>Hoà Chí Minh</v>
          </cell>
          <cell r="I761">
            <v>47398375</v>
          </cell>
        </row>
        <row r="762">
          <cell r="A762">
            <v>20</v>
          </cell>
          <cell r="B762">
            <v>38063</v>
          </cell>
          <cell r="C762">
            <v>27</v>
          </cell>
          <cell r="D762" t="str">
            <v>Cty TNHH Quoác Teá Nagarjuna</v>
          </cell>
          <cell r="F762" t="str">
            <v>INDOVINA</v>
          </cell>
          <cell r="G762" t="str">
            <v>Hoà Chí Minh</v>
          </cell>
          <cell r="I762">
            <v>102375000</v>
          </cell>
        </row>
        <row r="763">
          <cell r="A763">
            <v>21</v>
          </cell>
          <cell r="B763">
            <v>38063</v>
          </cell>
          <cell r="C763">
            <v>31</v>
          </cell>
          <cell r="D763" t="str">
            <v>Cty Daàu Aên Golden Hope - Nhaø Beø</v>
          </cell>
          <cell r="F763" t="str">
            <v>Sôû Giao Dòch II CTVN</v>
          </cell>
          <cell r="G763" t="str">
            <v>Hoà Chí Minh</v>
          </cell>
          <cell r="I763">
            <v>65206944</v>
          </cell>
        </row>
        <row r="764">
          <cell r="A764">
            <v>22</v>
          </cell>
          <cell r="B764">
            <v>38063</v>
          </cell>
          <cell r="C764">
            <v>44</v>
          </cell>
          <cell r="D764" t="str">
            <v>CTy Ñieän Baùo Ñieän Thoaïi Baïc Lieâu</v>
          </cell>
          <cell r="F764" t="str">
            <v xml:space="preserve">Coâng Thöông </v>
          </cell>
          <cell r="G764" t="str">
            <v>Baïc Lieâu</v>
          </cell>
          <cell r="I764">
            <v>10499291</v>
          </cell>
        </row>
        <row r="765">
          <cell r="A765">
            <v>19</v>
          </cell>
          <cell r="B765">
            <v>38064</v>
          </cell>
          <cell r="C765">
            <v>5</v>
          </cell>
          <cell r="D765" t="str">
            <v>Cty TNHH TMaïi Thaønh Long</v>
          </cell>
          <cell r="F765" t="str">
            <v>Coâng Thöong CN6</v>
          </cell>
          <cell r="G765" t="str">
            <v>Hoà Chí Minh</v>
          </cell>
          <cell r="I765">
            <v>149977234</v>
          </cell>
        </row>
        <row r="766">
          <cell r="A766">
            <v>20</v>
          </cell>
          <cell r="B766">
            <v>38064</v>
          </cell>
          <cell r="C766">
            <v>9</v>
          </cell>
          <cell r="D766" t="str">
            <v>Castrol Vieät Nam Ltd</v>
          </cell>
          <cell r="F766" t="str">
            <v>Ngoaïi Thöông</v>
          </cell>
          <cell r="G766" t="str">
            <v>Hoà Chí Minh</v>
          </cell>
          <cell r="I766">
            <v>129500229</v>
          </cell>
        </row>
        <row r="767">
          <cell r="A767">
            <v>21</v>
          </cell>
          <cell r="B767">
            <v>38065</v>
          </cell>
          <cell r="C767">
            <v>36</v>
          </cell>
          <cell r="D767" t="str">
            <v>XN Xaêng Daàu Daàu Khí Vuõng Taøu</v>
          </cell>
          <cell r="F767" t="str">
            <v>Coâng Thöông</v>
          </cell>
          <cell r="G767" t="str">
            <v>Baø Ròa-Vuõng Taøu</v>
          </cell>
          <cell r="I767">
            <v>3875000000</v>
          </cell>
        </row>
        <row r="768">
          <cell r="A768">
            <v>22</v>
          </cell>
          <cell r="B768">
            <v>38065</v>
          </cell>
          <cell r="C768">
            <v>28</v>
          </cell>
          <cell r="D768" t="str">
            <v>Chi Nhaùnh Cty CP Söõa VN Taïi Caàn Thô</v>
          </cell>
          <cell r="F768" t="str">
            <v>Ñaàu Tö &amp; Phaùt Trieån</v>
          </cell>
          <cell r="G768" t="str">
            <v>Caàn Thô</v>
          </cell>
          <cell r="I768">
            <v>210000000</v>
          </cell>
        </row>
        <row r="769">
          <cell r="A769">
            <v>23</v>
          </cell>
          <cell r="B769">
            <v>38065</v>
          </cell>
          <cell r="C769">
            <v>99</v>
          </cell>
          <cell r="D769" t="str">
            <v xml:space="preserve">Löu Thò Myõ Phöôïng (CTyTNHH Taân Thaùi Thònh) </v>
          </cell>
          <cell r="F769" t="str">
            <v>AÙ Chaâu</v>
          </cell>
          <cell r="G769" t="str">
            <v>Hoà Chí Minh</v>
          </cell>
          <cell r="I769">
            <v>17096541</v>
          </cell>
        </row>
        <row r="770">
          <cell r="A770">
            <v>22</v>
          </cell>
          <cell r="B770">
            <v>38065</v>
          </cell>
          <cell r="C770">
            <v>8</v>
          </cell>
          <cell r="D770" t="str">
            <v>Cty Xi Maêng Haø Tieân II</v>
          </cell>
          <cell r="F770" t="str">
            <v>Coâng Thöông</v>
          </cell>
          <cell r="G770" t="str">
            <v>Kieân Giang</v>
          </cell>
          <cell r="I770">
            <v>118068200</v>
          </cell>
        </row>
        <row r="771">
          <cell r="A771">
            <v>23</v>
          </cell>
          <cell r="B771">
            <v>38068</v>
          </cell>
          <cell r="C771">
            <v>8</v>
          </cell>
          <cell r="D771" t="str">
            <v>Cty Xi Maêng Haø Tieân II</v>
          </cell>
          <cell r="F771" t="str">
            <v>Coâng Thöông</v>
          </cell>
          <cell r="G771" t="str">
            <v>Kieân Giang</v>
          </cell>
          <cell r="I771">
            <v>118552500</v>
          </cell>
        </row>
        <row r="772">
          <cell r="A772">
            <v>24</v>
          </cell>
          <cell r="B772">
            <v>38068</v>
          </cell>
          <cell r="C772">
            <v>3</v>
          </cell>
          <cell r="D772" t="str">
            <v>Cty Coå Phaàn Boät Giaët Lix</v>
          </cell>
          <cell r="F772" t="str">
            <v>Coâng Thöông CN 14</v>
          </cell>
          <cell r="G772" t="str">
            <v>Hoà Chí Minh</v>
          </cell>
          <cell r="I772">
            <v>210000000</v>
          </cell>
        </row>
        <row r="773">
          <cell r="A773">
            <v>24</v>
          </cell>
          <cell r="B773">
            <v>38068</v>
          </cell>
          <cell r="C773">
            <v>28</v>
          </cell>
          <cell r="D773" t="str">
            <v>Chi Nhaùnh Cty CP Söõa VN Taïi Caàn Thô</v>
          </cell>
          <cell r="F773" t="str">
            <v>Ñaàu Tö &amp; Phaùt Trieån</v>
          </cell>
          <cell r="G773" t="str">
            <v>Caàn Thô</v>
          </cell>
          <cell r="I773">
            <v>310000000</v>
          </cell>
        </row>
        <row r="774">
          <cell r="A774">
            <v>25</v>
          </cell>
          <cell r="B774">
            <v>38068</v>
          </cell>
          <cell r="C774">
            <v>99</v>
          </cell>
          <cell r="D774" t="str">
            <v xml:space="preserve">Löu Thò Myõ Phöôïng (CTyTNHH Taân Thaùi Thònh) </v>
          </cell>
          <cell r="F774" t="str">
            <v>AÙ Chaâu</v>
          </cell>
          <cell r="G774" t="str">
            <v>Hoà Chí Minh</v>
          </cell>
          <cell r="I774">
            <v>7071818</v>
          </cell>
        </row>
        <row r="775">
          <cell r="A775">
            <v>26</v>
          </cell>
          <cell r="B775">
            <v>38068</v>
          </cell>
          <cell r="C775">
            <v>31</v>
          </cell>
          <cell r="D775" t="str">
            <v>Cty Daàu Aên Golden Hope - Nhaø Beø</v>
          </cell>
          <cell r="F775" t="str">
            <v>Sôû Giao Dòch II CTVN</v>
          </cell>
          <cell r="G775" t="str">
            <v>Hoà Chí Minh</v>
          </cell>
          <cell r="I775">
            <v>82978588</v>
          </cell>
        </row>
        <row r="776">
          <cell r="A776">
            <v>27</v>
          </cell>
          <cell r="B776">
            <v>38068</v>
          </cell>
          <cell r="C776">
            <v>73</v>
          </cell>
          <cell r="D776" t="str">
            <v>Cty. TNHH SX.TM.HMP Myõ Haûo</v>
          </cell>
          <cell r="F776" t="str">
            <v>Ngoaïi Thöông</v>
          </cell>
          <cell r="G776" t="str">
            <v>Hoà Chí Minh</v>
          </cell>
          <cell r="I776">
            <v>56169418</v>
          </cell>
        </row>
        <row r="777">
          <cell r="A777">
            <v>25</v>
          </cell>
          <cell r="B777">
            <v>38068</v>
          </cell>
          <cell r="C777">
            <v>36</v>
          </cell>
          <cell r="D777" t="str">
            <v>XN Xaêng Daàu Daàu Khí Vuõng Taøu</v>
          </cell>
          <cell r="F777" t="str">
            <v>Coâng Thöông</v>
          </cell>
          <cell r="G777" t="str">
            <v>Baø Ròa-Vuõng Taøu</v>
          </cell>
          <cell r="I777">
            <v>3992000000</v>
          </cell>
        </row>
        <row r="778">
          <cell r="A778">
            <v>24</v>
          </cell>
          <cell r="B778">
            <v>38068</v>
          </cell>
          <cell r="C778">
            <v>3</v>
          </cell>
          <cell r="D778" t="str">
            <v>Cty Coå Phaàn Boät Giaët Lix</v>
          </cell>
          <cell r="F778" t="str">
            <v>Coâng Thöông CN 14</v>
          </cell>
          <cell r="G778" t="str">
            <v>Hoà Chí Minh</v>
          </cell>
          <cell r="I778">
            <v>210000000</v>
          </cell>
        </row>
        <row r="779">
          <cell r="A779">
            <v>26</v>
          </cell>
          <cell r="B779">
            <v>38068</v>
          </cell>
          <cell r="C779">
            <v>1</v>
          </cell>
          <cell r="D779" t="str">
            <v>Nhaø Maùy Thuoác Laù Saøi Goøn</v>
          </cell>
          <cell r="F779" t="str">
            <v>Sôû Giao Dòch II CTVN</v>
          </cell>
          <cell r="G779" t="str">
            <v>Hoà Chí Minh</v>
          </cell>
          <cell r="I779">
            <v>253682000</v>
          </cell>
        </row>
        <row r="780">
          <cell r="A780">
            <v>27</v>
          </cell>
          <cell r="B780">
            <v>38068</v>
          </cell>
          <cell r="C780">
            <v>14</v>
          </cell>
          <cell r="D780" t="str">
            <v>Coâng Ty Theùp Mieàn Nam</v>
          </cell>
          <cell r="F780" t="str">
            <v>Coâng Thöông CN I</v>
          </cell>
          <cell r="G780" t="str">
            <v>Hoà Chí Minh</v>
          </cell>
          <cell r="I780">
            <v>300000000</v>
          </cell>
        </row>
        <row r="781">
          <cell r="A781">
            <v>28</v>
          </cell>
          <cell r="B781">
            <v>38069</v>
          </cell>
          <cell r="C781">
            <v>5</v>
          </cell>
          <cell r="D781" t="str">
            <v>Cty TNHH TMaïi Thaønh Long</v>
          </cell>
          <cell r="F781" t="str">
            <v>Coâng Thöong CN6</v>
          </cell>
          <cell r="G781" t="str">
            <v>Hoà Chí Minh</v>
          </cell>
          <cell r="I781">
            <v>100467263</v>
          </cell>
        </row>
        <row r="782">
          <cell r="A782">
            <v>29</v>
          </cell>
          <cell r="B782">
            <v>38069</v>
          </cell>
          <cell r="C782">
            <v>105</v>
          </cell>
          <cell r="D782" t="str">
            <v>XN Kinh Doanh Thöông Maïi-CTy Kho Vaän Mieàn Nam</v>
          </cell>
          <cell r="F782" t="str">
            <v>Coâng Thöông CN 4</v>
          </cell>
          <cell r="G782" t="str">
            <v>Hoà Chí Minh</v>
          </cell>
          <cell r="I782">
            <v>92700000</v>
          </cell>
        </row>
        <row r="783">
          <cell r="A783">
            <v>28</v>
          </cell>
          <cell r="B783">
            <v>38069</v>
          </cell>
          <cell r="C783">
            <v>5</v>
          </cell>
          <cell r="D783" t="str">
            <v>Cty TNHH TMaïi Thaønh Long</v>
          </cell>
          <cell r="F783" t="str">
            <v>Coâng Thöong CN6</v>
          </cell>
          <cell r="G783" t="str">
            <v>Hoà Chí Minh</v>
          </cell>
          <cell r="I783">
            <v>100467263</v>
          </cell>
        </row>
        <row r="784">
          <cell r="A784">
            <v>28</v>
          </cell>
          <cell r="B784">
            <v>38070</v>
          </cell>
          <cell r="C784">
            <v>106</v>
          </cell>
          <cell r="D784" t="str">
            <v>CTy Phaàn meàm vaø Truyeàn thoâng  VASC</v>
          </cell>
          <cell r="F784" t="str">
            <v>Sôû Giao Dòch I CTVN</v>
          </cell>
          <cell r="G784" t="str">
            <v>Haø Noäi</v>
          </cell>
          <cell r="I784">
            <v>376200</v>
          </cell>
        </row>
        <row r="785">
          <cell r="A785">
            <v>29</v>
          </cell>
          <cell r="B785">
            <v>38070</v>
          </cell>
          <cell r="C785">
            <v>28</v>
          </cell>
          <cell r="D785" t="str">
            <v>Chi Nhaùnh Cty CP Söõa VN Taïi Caàn Thô</v>
          </cell>
          <cell r="F785" t="str">
            <v>Ñaàu Tö &amp; Phaùt Trieån</v>
          </cell>
          <cell r="G785" t="str">
            <v>Caàn Thô</v>
          </cell>
          <cell r="I785">
            <v>650000000</v>
          </cell>
        </row>
        <row r="786">
          <cell r="A786">
            <v>30</v>
          </cell>
          <cell r="B786">
            <v>38070</v>
          </cell>
          <cell r="C786">
            <v>9</v>
          </cell>
          <cell r="D786" t="str">
            <v>Castrol Vieät Nam Ltd</v>
          </cell>
          <cell r="F786" t="str">
            <v>Ngoaïi Thöông</v>
          </cell>
          <cell r="G786" t="str">
            <v>Hoà Chí Minh</v>
          </cell>
          <cell r="I786">
            <v>197835059</v>
          </cell>
        </row>
        <row r="787">
          <cell r="A787">
            <v>30</v>
          </cell>
          <cell r="B787">
            <v>38071</v>
          </cell>
          <cell r="C787">
            <v>21</v>
          </cell>
          <cell r="D787" t="str">
            <v>Cty Coå Phaàn Vaät Tö  Haäu Giang</v>
          </cell>
          <cell r="F787" t="str">
            <v>Coâng Thöông</v>
          </cell>
          <cell r="G787" t="str">
            <v>Caàn Thô</v>
          </cell>
          <cell r="I787">
            <v>49423001</v>
          </cell>
        </row>
        <row r="788">
          <cell r="A788">
            <v>31</v>
          </cell>
          <cell r="B788">
            <v>38072</v>
          </cell>
          <cell r="C788">
            <v>73</v>
          </cell>
          <cell r="D788" t="str">
            <v>Cty. TNHH SX.TM.HMP Myõ Haûo</v>
          </cell>
          <cell r="F788" t="str">
            <v>Ngoaïi Thöông</v>
          </cell>
          <cell r="G788" t="str">
            <v>Hoà Chí Minh</v>
          </cell>
          <cell r="I788">
            <v>40821017</v>
          </cell>
        </row>
        <row r="789">
          <cell r="A789">
            <v>32</v>
          </cell>
          <cell r="B789">
            <v>38072</v>
          </cell>
          <cell r="C789">
            <v>66</v>
          </cell>
          <cell r="D789" t="str">
            <v>Cty UNI PRESIDENT</v>
          </cell>
          <cell r="F789" t="str">
            <v>ANZ</v>
          </cell>
          <cell r="G789" t="str">
            <v>Hoà Chí Minh</v>
          </cell>
          <cell r="I789">
            <v>38418513</v>
          </cell>
        </row>
        <row r="790">
          <cell r="A790">
            <v>31</v>
          </cell>
          <cell r="B790">
            <v>38072</v>
          </cell>
          <cell r="C790">
            <v>5</v>
          </cell>
          <cell r="D790" t="str">
            <v>Cty TNHH TMaïi Thaønh Long</v>
          </cell>
          <cell r="F790" t="str">
            <v>Coâng Thöong CN6</v>
          </cell>
          <cell r="G790" t="str">
            <v>Hoà Chí Minh</v>
          </cell>
          <cell r="I790">
            <v>188894906</v>
          </cell>
        </row>
        <row r="791">
          <cell r="A791">
            <v>32</v>
          </cell>
          <cell r="B791">
            <v>38072</v>
          </cell>
          <cell r="C791">
            <v>22</v>
          </cell>
          <cell r="D791" t="str">
            <v>Cty Deät Long An</v>
          </cell>
          <cell r="F791" t="str">
            <v>Coâng Thöông</v>
          </cell>
          <cell r="G791" t="str">
            <v>Long An</v>
          </cell>
          <cell r="I791">
            <v>9413270</v>
          </cell>
        </row>
        <row r="792">
          <cell r="A792">
            <v>33</v>
          </cell>
          <cell r="B792">
            <v>38072</v>
          </cell>
          <cell r="C792">
            <v>8</v>
          </cell>
          <cell r="D792" t="str">
            <v>Cty Xi Maêng Haø Tieân II</v>
          </cell>
          <cell r="F792" t="str">
            <v>Coâng Thöông</v>
          </cell>
          <cell r="G792" t="str">
            <v>Kieân Giang</v>
          </cell>
          <cell r="I792">
            <v>118552500</v>
          </cell>
        </row>
        <row r="793">
          <cell r="A793">
            <v>34</v>
          </cell>
          <cell r="B793">
            <v>38075</v>
          </cell>
          <cell r="C793">
            <v>8</v>
          </cell>
          <cell r="D793" t="str">
            <v>Cty Xi Maêng Haø Tieân II</v>
          </cell>
          <cell r="F793" t="str">
            <v>Coâng Thöông</v>
          </cell>
          <cell r="G793" t="str">
            <v>Kieân Giang</v>
          </cell>
          <cell r="I793">
            <v>112269700</v>
          </cell>
        </row>
        <row r="794">
          <cell r="A794">
            <v>35</v>
          </cell>
          <cell r="B794">
            <v>38075</v>
          </cell>
          <cell r="C794">
            <v>7</v>
          </cell>
          <cell r="D794" t="str">
            <v>Xí Nghieäp Colusa-Miliket</v>
          </cell>
          <cell r="F794" t="str">
            <v>Ñaàu Tö &amp; Phaùt Trieån CN Thuû Ñöùc</v>
          </cell>
          <cell r="G794" t="str">
            <v>Hoà Chí Minh</v>
          </cell>
          <cell r="I794">
            <v>113554883</v>
          </cell>
        </row>
        <row r="795">
          <cell r="A795">
            <v>35</v>
          </cell>
          <cell r="B795">
            <v>38075</v>
          </cell>
          <cell r="C795">
            <v>93</v>
          </cell>
          <cell r="D795" t="str">
            <v>Cty Coå Phaàn Giaáy Vieãn Ñoâng</v>
          </cell>
          <cell r="F795" t="str">
            <v>Coâng Thöông CN 12</v>
          </cell>
          <cell r="G795" t="str">
            <v>Hoà Chí Minh</v>
          </cell>
          <cell r="I795">
            <v>22631120</v>
          </cell>
        </row>
        <row r="796">
          <cell r="A796">
            <v>32</v>
          </cell>
          <cell r="B796">
            <v>38075</v>
          </cell>
          <cell r="C796">
            <v>31</v>
          </cell>
          <cell r="D796" t="str">
            <v>Cty Daàu Aên Golden Hope - Nhaø Beø</v>
          </cell>
          <cell r="F796" t="str">
            <v>Sôû Giao Dòch II CTVN</v>
          </cell>
          <cell r="G796" t="str">
            <v>Hoà Chí Minh</v>
          </cell>
          <cell r="I796">
            <v>93013844</v>
          </cell>
        </row>
        <row r="797">
          <cell r="A797">
            <v>33</v>
          </cell>
          <cell r="B797">
            <v>38076</v>
          </cell>
          <cell r="C797">
            <v>28</v>
          </cell>
          <cell r="D797" t="str">
            <v>Chi Nhaùnh Cty CP Söõa VN Taïi Caàn Thô</v>
          </cell>
          <cell r="F797" t="str">
            <v>Ñaàu Tö &amp; Phaùt Trieån</v>
          </cell>
          <cell r="G797" t="str">
            <v>Caàn Thô</v>
          </cell>
          <cell r="I797">
            <v>220000000</v>
          </cell>
        </row>
        <row r="798">
          <cell r="A798">
            <v>34</v>
          </cell>
          <cell r="B798">
            <v>38076</v>
          </cell>
          <cell r="C798">
            <v>90</v>
          </cell>
          <cell r="D798" t="str">
            <v>CN CTy. CP Ñöôøng Bieân Hoøa taïi Caàn Thô</v>
          </cell>
          <cell r="F798" t="str">
            <v>Coâng Thöông</v>
          </cell>
          <cell r="G798" t="str">
            <v>Caàn Thô</v>
          </cell>
          <cell r="I798">
            <v>35674931</v>
          </cell>
        </row>
        <row r="799">
          <cell r="A799">
            <v>35</v>
          </cell>
          <cell r="B799">
            <v>38076</v>
          </cell>
          <cell r="C799">
            <v>27</v>
          </cell>
          <cell r="D799" t="str">
            <v>Cty TNHH Quoác Teá Nagarjuna</v>
          </cell>
          <cell r="F799" t="str">
            <v>INDOVINA</v>
          </cell>
          <cell r="G799" t="str">
            <v>Hoà Chí Minh</v>
          </cell>
          <cell r="I799">
            <v>37450000</v>
          </cell>
        </row>
        <row r="800">
          <cell r="A800">
            <v>36</v>
          </cell>
          <cell r="B800">
            <v>38076</v>
          </cell>
          <cell r="C800">
            <v>36</v>
          </cell>
          <cell r="D800" t="str">
            <v>XN Xaêng Daàu Daàu Khí Vuõng Taøu</v>
          </cell>
          <cell r="F800" t="str">
            <v>Coâng Thöông</v>
          </cell>
          <cell r="G800" t="str">
            <v>Baø Ròa-Vuõng Taøu</v>
          </cell>
          <cell r="I800">
            <v>5543000000</v>
          </cell>
        </row>
        <row r="801">
          <cell r="A801">
            <v>37</v>
          </cell>
          <cell r="B801">
            <v>38077</v>
          </cell>
          <cell r="C801">
            <v>41</v>
          </cell>
          <cell r="D801" t="str">
            <v>Cty Xi Maêng Nghi Sôn</v>
          </cell>
          <cell r="F801" t="str">
            <v>Coâng Thöông CN 9</v>
          </cell>
          <cell r="G801" t="str">
            <v>Hoà Chí Minh</v>
          </cell>
          <cell r="I801">
            <v>340000000</v>
          </cell>
        </row>
        <row r="802">
          <cell r="A802">
            <v>38</v>
          </cell>
          <cell r="B802">
            <v>38077</v>
          </cell>
          <cell r="C802">
            <v>14</v>
          </cell>
          <cell r="D802" t="str">
            <v>Coâng Ty Theùp Mieàn Nam</v>
          </cell>
          <cell r="F802" t="str">
            <v>Coâng Thöông CN I</v>
          </cell>
          <cell r="G802" t="str">
            <v>Hoà Chí Minh</v>
          </cell>
          <cell r="I802">
            <v>220000000</v>
          </cell>
        </row>
        <row r="803">
          <cell r="A803">
            <v>36</v>
          </cell>
          <cell r="B803">
            <v>38077</v>
          </cell>
          <cell r="C803">
            <v>19</v>
          </cell>
          <cell r="D803" t="str">
            <v>Cty LD Khí Ñoát Saøi Goøn (Elf)</v>
          </cell>
          <cell r="F803" t="str">
            <v>Eximbank</v>
          </cell>
          <cell r="G803" t="str">
            <v>Hoà Chí Minh</v>
          </cell>
          <cell r="I803">
            <v>28850000</v>
          </cell>
        </row>
        <row r="804">
          <cell r="A804">
            <v>39</v>
          </cell>
          <cell r="B804">
            <v>38077</v>
          </cell>
          <cell r="C804">
            <v>98</v>
          </cell>
          <cell r="D804" t="str">
            <v>CTy Lieân Doanh Xi Maêng Haø Tieân II-Caàn Thô</v>
          </cell>
          <cell r="F804" t="str">
            <v>Coâng Thöông</v>
          </cell>
          <cell r="G804" t="str">
            <v>Caàn Thô</v>
          </cell>
          <cell r="I804">
            <v>200000000</v>
          </cell>
        </row>
        <row r="805">
          <cell r="A805">
            <v>40</v>
          </cell>
          <cell r="B805">
            <v>38077</v>
          </cell>
          <cell r="C805">
            <v>3</v>
          </cell>
          <cell r="D805" t="str">
            <v>Cty Coå Phaàn Boät Giaët Lix</v>
          </cell>
          <cell r="F805" t="str">
            <v>Coâng Thöông CN 14</v>
          </cell>
          <cell r="G805" t="str">
            <v>Hoà Chí Minh</v>
          </cell>
          <cell r="I805">
            <v>265000000</v>
          </cell>
        </row>
        <row r="806">
          <cell r="A806">
            <v>1</v>
          </cell>
          <cell r="B806">
            <v>38078</v>
          </cell>
          <cell r="C806">
            <v>8</v>
          </cell>
          <cell r="D806" t="str">
            <v>Cty Xi Maêng Haø Tieân II</v>
          </cell>
          <cell r="F806" t="str">
            <v>Coâng Thöông</v>
          </cell>
          <cell r="G806" t="str">
            <v>Kieân Giang</v>
          </cell>
          <cell r="I806">
            <v>243210000</v>
          </cell>
        </row>
        <row r="807">
          <cell r="A807">
            <v>2</v>
          </cell>
          <cell r="B807">
            <v>38079</v>
          </cell>
          <cell r="C807">
            <v>36</v>
          </cell>
          <cell r="D807" t="str">
            <v>XN Xaêng Daàu Daàu Khí Vuõng Taøu</v>
          </cell>
          <cell r="F807" t="str">
            <v>Coâng Thöông</v>
          </cell>
          <cell r="G807" t="str">
            <v>Baø Ròa-Vuõng Taøu</v>
          </cell>
          <cell r="I807">
            <v>4035000000</v>
          </cell>
        </row>
        <row r="808">
          <cell r="A808">
            <v>3</v>
          </cell>
          <cell r="B808">
            <v>38079</v>
          </cell>
          <cell r="C808">
            <v>5</v>
          </cell>
          <cell r="D808" t="str">
            <v>Cty TNHH TMaïi Thaønh Long</v>
          </cell>
          <cell r="F808" t="str">
            <v>Coâng Thöong CN6</v>
          </cell>
          <cell r="G808" t="str">
            <v>Hoà Chí Minh</v>
          </cell>
          <cell r="I808">
            <v>348733961</v>
          </cell>
        </row>
        <row r="809">
          <cell r="A809">
            <v>1</v>
          </cell>
          <cell r="B809">
            <v>38079</v>
          </cell>
          <cell r="C809">
            <v>86</v>
          </cell>
          <cell r="D809" t="str">
            <v xml:space="preserve"> Baûo Minh Baïc Lieâu</v>
          </cell>
          <cell r="F809" t="str">
            <v>Phöông Ñoâng</v>
          </cell>
          <cell r="G809" t="str">
            <v>Baïc Lieâu</v>
          </cell>
          <cell r="I809">
            <v>15635200</v>
          </cell>
        </row>
        <row r="810">
          <cell r="A810">
            <v>2</v>
          </cell>
          <cell r="B810">
            <v>38079</v>
          </cell>
          <cell r="C810">
            <v>51</v>
          </cell>
          <cell r="D810" t="str">
            <v xml:space="preserve">Trung Taâm Thoâng Tin Thöông Maïi </v>
          </cell>
          <cell r="F810" t="str">
            <v xml:space="preserve">Ngoaïi Thöông </v>
          </cell>
          <cell r="G810" t="str">
            <v>Haø Noâi</v>
          </cell>
          <cell r="I810">
            <v>2500000</v>
          </cell>
        </row>
        <row r="811">
          <cell r="A811">
            <v>4</v>
          </cell>
          <cell r="B811">
            <v>38082</v>
          </cell>
          <cell r="C811">
            <v>17</v>
          </cell>
          <cell r="D811" t="str">
            <v>Cty Daàu Khí -TP/HCM (Saøi Goøn Petro)</v>
          </cell>
          <cell r="F811" t="str">
            <v>Ngoaïi Thöông</v>
          </cell>
          <cell r="G811" t="str">
            <v>Hoà Chí Minh</v>
          </cell>
          <cell r="I811">
            <v>565000000</v>
          </cell>
        </row>
        <row r="812">
          <cell r="A812">
            <v>3</v>
          </cell>
          <cell r="B812">
            <v>38082</v>
          </cell>
          <cell r="C812">
            <v>28</v>
          </cell>
          <cell r="D812" t="str">
            <v>Chi Nhaùnh Cty CP Söõa VN Taïi Caàn Thô</v>
          </cell>
          <cell r="F812" t="str">
            <v>Ñaàu Tö &amp; Phaùt Trieån</v>
          </cell>
          <cell r="G812" t="str">
            <v>Caàn Thô</v>
          </cell>
          <cell r="I812">
            <v>300000000</v>
          </cell>
        </row>
        <row r="813">
          <cell r="A813">
            <v>5</v>
          </cell>
          <cell r="B813">
            <v>38083</v>
          </cell>
          <cell r="C813">
            <v>98</v>
          </cell>
          <cell r="D813" t="str">
            <v>CTy Lieân Doanh Xi Maêng Haø Tieân II-Caàn Thô</v>
          </cell>
          <cell r="F813" t="str">
            <v>Coâng Thöông</v>
          </cell>
          <cell r="G813" t="str">
            <v>Caàn Thô</v>
          </cell>
          <cell r="I813">
            <v>240000000</v>
          </cell>
        </row>
        <row r="814">
          <cell r="A814">
            <v>6</v>
          </cell>
          <cell r="B814">
            <v>38083</v>
          </cell>
          <cell r="C814">
            <v>1</v>
          </cell>
          <cell r="D814" t="str">
            <v>Nhaø Maùy Thuoác Laù Saøi Goøn</v>
          </cell>
          <cell r="F814" t="str">
            <v>Sôû Giao Dòch II CTVN</v>
          </cell>
          <cell r="G814" t="str">
            <v>Hoà Chí Minh</v>
          </cell>
          <cell r="I814">
            <v>182820000</v>
          </cell>
        </row>
        <row r="815">
          <cell r="A815">
            <v>7</v>
          </cell>
          <cell r="B815">
            <v>38083</v>
          </cell>
          <cell r="C815">
            <v>100</v>
          </cell>
          <cell r="D815" t="str">
            <v>CTy TNHH TM &amp; SX Vieät Tuøng</v>
          </cell>
          <cell r="F815" t="str">
            <v>Coâng Thöông CN 12</v>
          </cell>
          <cell r="G815" t="str">
            <v>Hoà Chí Minh</v>
          </cell>
          <cell r="I815">
            <v>32000000</v>
          </cell>
        </row>
        <row r="816">
          <cell r="A816">
            <v>8</v>
          </cell>
          <cell r="B816">
            <v>38084</v>
          </cell>
          <cell r="C816">
            <v>8</v>
          </cell>
          <cell r="D816" t="str">
            <v>Cty Xi Maêng Haø Tieân II</v>
          </cell>
          <cell r="F816" t="str">
            <v>Coâng Thöông</v>
          </cell>
          <cell r="G816" t="str">
            <v>Kieân Giang</v>
          </cell>
          <cell r="I816">
            <v>121605000</v>
          </cell>
        </row>
        <row r="817">
          <cell r="A817">
            <v>9</v>
          </cell>
          <cell r="B817">
            <v>38084</v>
          </cell>
          <cell r="C817">
            <v>27</v>
          </cell>
          <cell r="D817" t="str">
            <v>Cty TNHH Quoác Teá Nagarjuna</v>
          </cell>
          <cell r="F817" t="str">
            <v>INDOVINA</v>
          </cell>
          <cell r="G817" t="str">
            <v>Hoà Chí Minh</v>
          </cell>
          <cell r="I817">
            <v>76300000</v>
          </cell>
        </row>
        <row r="818">
          <cell r="A818">
            <v>4</v>
          </cell>
          <cell r="B818">
            <v>38084</v>
          </cell>
          <cell r="C818">
            <v>47</v>
          </cell>
          <cell r="D818" t="str">
            <v>CTy Baûo Hieåm Baïc Lieâu</v>
          </cell>
          <cell r="F818" t="str">
            <v>NN&amp;PTNT</v>
          </cell>
          <cell r="G818" t="str">
            <v>Baïc Lieâu</v>
          </cell>
          <cell r="I818">
            <v>4564000</v>
          </cell>
        </row>
        <row r="819">
          <cell r="A819">
            <v>5</v>
          </cell>
          <cell r="B819">
            <v>38084</v>
          </cell>
          <cell r="C819">
            <v>99</v>
          </cell>
          <cell r="D819" t="str">
            <v xml:space="preserve">Löu Thò Myõ Phöôïng (CTyTNHH Taân Thaùi Thònh) </v>
          </cell>
          <cell r="F819" t="str">
            <v>AÙ Chaâu</v>
          </cell>
          <cell r="G819" t="str">
            <v>Hoà Chí Minh</v>
          </cell>
          <cell r="I819">
            <v>25428355</v>
          </cell>
        </row>
        <row r="820">
          <cell r="A820">
            <v>6</v>
          </cell>
          <cell r="B820">
            <v>38084</v>
          </cell>
          <cell r="C820">
            <v>44</v>
          </cell>
          <cell r="D820" t="str">
            <v>CTy Ñieän Baùo Ñieän Thoaïi Baïc Lieâu</v>
          </cell>
          <cell r="F820" t="str">
            <v xml:space="preserve">Coâng Thöông </v>
          </cell>
          <cell r="G820" t="str">
            <v>Baïc Lieâu</v>
          </cell>
          <cell r="I820">
            <v>10070130</v>
          </cell>
        </row>
        <row r="821">
          <cell r="A821">
            <v>7</v>
          </cell>
          <cell r="B821">
            <v>38085</v>
          </cell>
          <cell r="C821">
            <v>31</v>
          </cell>
          <cell r="D821" t="str">
            <v>Cty Daàu Aên Golden Hope - Nhaø Beø</v>
          </cell>
          <cell r="F821" t="str">
            <v>Sôû Giao Dòch II CTVN</v>
          </cell>
          <cell r="G821" t="str">
            <v>Hoà Chí Minh</v>
          </cell>
          <cell r="I821">
            <v>78868398</v>
          </cell>
        </row>
        <row r="822">
          <cell r="A822">
            <v>8</v>
          </cell>
          <cell r="B822">
            <v>38086</v>
          </cell>
          <cell r="C822">
            <v>31</v>
          </cell>
          <cell r="D822" t="str">
            <v>Cty Daàu Aên Golden Hope - Nhaø Beø</v>
          </cell>
          <cell r="F822" t="str">
            <v>Sôû Giao Dòch II CTVN</v>
          </cell>
          <cell r="G822" t="str">
            <v>Hoà Chí Minh</v>
          </cell>
          <cell r="I822">
            <v>93376096</v>
          </cell>
        </row>
        <row r="823">
          <cell r="A823">
            <v>10</v>
          </cell>
          <cell r="B823">
            <v>38086</v>
          </cell>
          <cell r="C823">
            <v>8</v>
          </cell>
          <cell r="D823" t="str">
            <v>Cty Xi Maêng Haø Tieân II</v>
          </cell>
          <cell r="F823" t="str">
            <v>Coâng Thöông</v>
          </cell>
          <cell r="G823" t="str">
            <v>Kieân Giang</v>
          </cell>
          <cell r="I823">
            <v>81070000</v>
          </cell>
        </row>
        <row r="824">
          <cell r="A824">
            <v>11</v>
          </cell>
          <cell r="B824">
            <v>38086</v>
          </cell>
          <cell r="C824">
            <v>36</v>
          </cell>
          <cell r="D824" t="str">
            <v>XN Xaêng Daàu Daàu Khí Vuõng Taøu</v>
          </cell>
          <cell r="F824" t="str">
            <v>Coâng Thöông</v>
          </cell>
          <cell r="G824" t="str">
            <v>Baø Ròa-Vuõng Taøu</v>
          </cell>
          <cell r="I824">
            <v>5543000000</v>
          </cell>
        </row>
        <row r="825">
          <cell r="A825">
            <v>12</v>
          </cell>
          <cell r="B825">
            <v>38086</v>
          </cell>
          <cell r="C825">
            <v>14</v>
          </cell>
          <cell r="D825" t="str">
            <v>Coâng Ty Theùp Mieàn Nam</v>
          </cell>
          <cell r="F825" t="str">
            <v>Coâng Thöông CN I</v>
          </cell>
          <cell r="G825" t="str">
            <v>Hoà Chí Minh</v>
          </cell>
          <cell r="I825">
            <v>300000000</v>
          </cell>
        </row>
        <row r="826">
          <cell r="A826">
            <v>13</v>
          </cell>
          <cell r="B826">
            <v>38086</v>
          </cell>
          <cell r="C826">
            <v>10</v>
          </cell>
          <cell r="D826" t="str">
            <v>Cty TNHH Daàu Nhôùt vaø Hoùa Chaát VN</v>
          </cell>
          <cell r="F826" t="str">
            <v>Hoàng Kong&amp; Thöôïng Haûi</v>
          </cell>
          <cell r="G826" t="str">
            <v>Hoà Chí Minh</v>
          </cell>
          <cell r="I826">
            <v>340000000</v>
          </cell>
        </row>
        <row r="827">
          <cell r="A827">
            <v>9</v>
          </cell>
          <cell r="B827">
            <v>38089</v>
          </cell>
          <cell r="C827">
            <v>31</v>
          </cell>
          <cell r="D827" t="str">
            <v>Cty Daàu Aên Golden Hope - Nhaø Beø</v>
          </cell>
          <cell r="F827" t="str">
            <v>Sôû Giao Dòch II CTVN</v>
          </cell>
          <cell r="G827" t="str">
            <v>Hoà Chí Minh</v>
          </cell>
          <cell r="I827">
            <v>90753819</v>
          </cell>
        </row>
        <row r="828">
          <cell r="A828">
            <v>10</v>
          </cell>
          <cell r="B828">
            <v>38089</v>
          </cell>
          <cell r="C828">
            <v>73</v>
          </cell>
          <cell r="D828" t="str">
            <v>Cty. TNHH SX.TM.HMP Myõ Haûo</v>
          </cell>
          <cell r="F828" t="str">
            <v>Ngoaïi Thöông</v>
          </cell>
          <cell r="G828" t="str">
            <v>Hoà Chí Minh</v>
          </cell>
          <cell r="I828">
            <v>114443947</v>
          </cell>
        </row>
        <row r="829">
          <cell r="A829">
            <v>11</v>
          </cell>
          <cell r="B829">
            <v>38089</v>
          </cell>
          <cell r="C829">
            <v>28</v>
          </cell>
          <cell r="D829" t="str">
            <v>Chi Nhaùnh Cty CP Söõa VN Taïi Caàn Thô</v>
          </cell>
          <cell r="F829" t="str">
            <v>Ñaàu Tö &amp; Phaùt Trieån</v>
          </cell>
          <cell r="G829" t="str">
            <v>Caàn Thô</v>
          </cell>
          <cell r="I829">
            <v>220000000</v>
          </cell>
        </row>
        <row r="830">
          <cell r="A830">
            <v>12</v>
          </cell>
          <cell r="B830">
            <v>38089</v>
          </cell>
          <cell r="C830">
            <v>85</v>
          </cell>
          <cell r="D830" t="str">
            <v>CTy TNHH TM Minh Tuøng</v>
          </cell>
          <cell r="F830" t="str">
            <v>Sôû Giao Dòch II CTVN</v>
          </cell>
          <cell r="G830" t="str">
            <v>Hoà Chí Minh</v>
          </cell>
          <cell r="I830">
            <v>23545000</v>
          </cell>
        </row>
        <row r="831">
          <cell r="A831">
            <v>12</v>
          </cell>
          <cell r="B831">
            <v>38089</v>
          </cell>
          <cell r="C831">
            <v>95</v>
          </cell>
          <cell r="D831" t="str">
            <v>Cty Deät May Thaønh Coâng - CN MieànTaây</v>
          </cell>
          <cell r="F831" t="str">
            <v>Ñaàu Tö &amp; Phaùt Trieån</v>
          </cell>
          <cell r="G831" t="str">
            <v>Caàn Thô</v>
          </cell>
          <cell r="I831">
            <v>4845765</v>
          </cell>
        </row>
        <row r="832">
          <cell r="A832">
            <v>13</v>
          </cell>
          <cell r="B832">
            <v>38089</v>
          </cell>
          <cell r="C832">
            <v>85</v>
          </cell>
          <cell r="D832" t="str">
            <v>CTy TNHH TM Minh Tuøng</v>
          </cell>
          <cell r="F832" t="str">
            <v>Sôû Giao Dòch II CTVN</v>
          </cell>
          <cell r="G832" t="str">
            <v>Hoà Chí Minh</v>
          </cell>
          <cell r="I832">
            <v>23545000</v>
          </cell>
        </row>
        <row r="833">
          <cell r="A833">
            <v>14</v>
          </cell>
          <cell r="B833">
            <v>38089</v>
          </cell>
          <cell r="C833">
            <v>105</v>
          </cell>
          <cell r="D833" t="str">
            <v>XN Kinh Doanh Thöông Maïi-CTy Kho Vaän Mieàn Nam</v>
          </cell>
          <cell r="F833" t="str">
            <v>Coâng Thöông CN 4</v>
          </cell>
          <cell r="G833" t="str">
            <v>Hoà Chí Minh</v>
          </cell>
          <cell r="I833">
            <v>156540000</v>
          </cell>
        </row>
        <row r="834">
          <cell r="A834">
            <v>15</v>
          </cell>
          <cell r="B834">
            <v>38090</v>
          </cell>
          <cell r="C834">
            <v>8</v>
          </cell>
          <cell r="D834" t="str">
            <v>Cty Xi Maêng Haø Tieân II</v>
          </cell>
          <cell r="F834" t="str">
            <v>Coâng Thöông</v>
          </cell>
          <cell r="G834" t="str">
            <v>Kieân Giang</v>
          </cell>
          <cell r="I834">
            <v>202675000</v>
          </cell>
        </row>
        <row r="835">
          <cell r="A835">
            <v>16</v>
          </cell>
          <cell r="B835">
            <v>38091</v>
          </cell>
          <cell r="C835">
            <v>5</v>
          </cell>
          <cell r="D835" t="str">
            <v>Cty TNHH TMaïi Thaønh Long</v>
          </cell>
          <cell r="F835" t="str">
            <v>Coâng Thöong CN6</v>
          </cell>
          <cell r="G835" t="str">
            <v>Hoà Chí Minh</v>
          </cell>
          <cell r="I835">
            <v>268891496</v>
          </cell>
        </row>
        <row r="836">
          <cell r="A836">
            <v>17</v>
          </cell>
          <cell r="B836">
            <v>38091</v>
          </cell>
          <cell r="C836">
            <v>1</v>
          </cell>
          <cell r="D836" t="str">
            <v>Nhaø Maùy Thuoác Laù Saøi Goøn</v>
          </cell>
          <cell r="F836" t="str">
            <v>Sôû Giao Dòch II CTVN</v>
          </cell>
          <cell r="G836" t="str">
            <v>Hoà Chí Minh</v>
          </cell>
          <cell r="I836">
            <v>144760000</v>
          </cell>
        </row>
        <row r="837">
          <cell r="A837">
            <v>18</v>
          </cell>
          <cell r="B837">
            <v>38091</v>
          </cell>
          <cell r="C837">
            <v>14</v>
          </cell>
          <cell r="D837" t="str">
            <v>Coâng Ty Theùp Mieàn Nam</v>
          </cell>
          <cell r="F837" t="str">
            <v>Coâng Thöông CN I</v>
          </cell>
          <cell r="G837" t="str">
            <v>Hoà Chí Minh</v>
          </cell>
          <cell r="I837">
            <v>300000000</v>
          </cell>
        </row>
        <row r="838">
          <cell r="A838">
            <v>13</v>
          </cell>
          <cell r="B838">
            <v>38091</v>
          </cell>
          <cell r="C838">
            <v>28</v>
          </cell>
          <cell r="D838" t="str">
            <v>Chi Nhaùnh Cty CP Söõa VN Taïi Caàn Thô</v>
          </cell>
          <cell r="F838" t="str">
            <v>Ñaàu Tö &amp; Phaùt Trieån</v>
          </cell>
          <cell r="G838" t="str">
            <v>Caàn Thô</v>
          </cell>
          <cell r="I838">
            <v>305000000</v>
          </cell>
        </row>
        <row r="839">
          <cell r="A839">
            <v>14</v>
          </cell>
          <cell r="B839">
            <v>38091</v>
          </cell>
          <cell r="C839">
            <v>73</v>
          </cell>
          <cell r="D839" t="str">
            <v>Cty. TNHH SX.TM.HMP Myõ Haûo</v>
          </cell>
          <cell r="F839" t="str">
            <v>Ngoaïi Thöông</v>
          </cell>
          <cell r="G839" t="str">
            <v>Hoà Chí Minh</v>
          </cell>
          <cell r="I839">
            <v>47949200</v>
          </cell>
        </row>
        <row r="840">
          <cell r="A840">
            <v>19</v>
          </cell>
          <cell r="B840">
            <v>38092</v>
          </cell>
          <cell r="C840">
            <v>36</v>
          </cell>
          <cell r="D840" t="str">
            <v>XN Xaêng Daàu Daàu Khí Vuõng Taøu</v>
          </cell>
          <cell r="F840" t="str">
            <v>Coâng Thöông</v>
          </cell>
          <cell r="G840" t="str">
            <v>Baø Ròa-Vuõng Taøu</v>
          </cell>
          <cell r="I840">
            <v>2031000000</v>
          </cell>
        </row>
        <row r="841">
          <cell r="A841">
            <v>15</v>
          </cell>
          <cell r="B841">
            <v>38092</v>
          </cell>
          <cell r="C841">
            <v>66</v>
          </cell>
          <cell r="D841" t="str">
            <v>Cty UNI PRESIDENT</v>
          </cell>
          <cell r="F841" t="str">
            <v>ANZ</v>
          </cell>
          <cell r="G841" t="str">
            <v>Hoà Chí Minh</v>
          </cell>
          <cell r="I841">
            <v>38682450</v>
          </cell>
        </row>
        <row r="842">
          <cell r="A842">
            <v>16</v>
          </cell>
          <cell r="B842">
            <v>38092</v>
          </cell>
          <cell r="C842">
            <v>73</v>
          </cell>
          <cell r="D842" t="str">
            <v>Cty. TNHH SX.TM.HMP Myõ Haûo</v>
          </cell>
          <cell r="F842" t="str">
            <v>Ngoaïi Thöông</v>
          </cell>
          <cell r="G842" t="str">
            <v>Hoà Chí Minh</v>
          </cell>
          <cell r="I842">
            <v>40323938</v>
          </cell>
        </row>
        <row r="843">
          <cell r="A843">
            <v>17</v>
          </cell>
          <cell r="B843">
            <v>38093</v>
          </cell>
          <cell r="C843">
            <v>8</v>
          </cell>
          <cell r="D843" t="str">
            <v>Cty Xi Maêng Haø Tieân II</v>
          </cell>
          <cell r="F843" t="str">
            <v>Coâng Thöông</v>
          </cell>
          <cell r="G843" t="str">
            <v>Kieân Giang</v>
          </cell>
          <cell r="I843">
            <v>81070000</v>
          </cell>
        </row>
        <row r="844">
          <cell r="A844">
            <v>18</v>
          </cell>
          <cell r="B844">
            <v>38096</v>
          </cell>
          <cell r="C844">
            <v>28</v>
          </cell>
          <cell r="D844" t="str">
            <v>Chi Nhaùnh Cty CP Söõa VN Taïi Caàn Thô</v>
          </cell>
          <cell r="F844" t="str">
            <v>Ñaàu Tö &amp; Phaùt Trieån</v>
          </cell>
          <cell r="G844" t="str">
            <v>Caàn Thô</v>
          </cell>
          <cell r="I844">
            <v>240000000</v>
          </cell>
        </row>
        <row r="845">
          <cell r="A845">
            <v>19</v>
          </cell>
          <cell r="B845">
            <v>38096</v>
          </cell>
          <cell r="C845">
            <v>27</v>
          </cell>
          <cell r="D845" t="str">
            <v>Cty TNHH Quoác Teá Nagarjuna</v>
          </cell>
          <cell r="F845" t="str">
            <v>INDOVINA</v>
          </cell>
          <cell r="G845" t="str">
            <v>Hoà Chí Minh</v>
          </cell>
          <cell r="I845">
            <v>38150000</v>
          </cell>
        </row>
        <row r="846">
          <cell r="A846">
            <v>20</v>
          </cell>
          <cell r="B846">
            <v>38097</v>
          </cell>
          <cell r="C846">
            <v>3</v>
          </cell>
          <cell r="D846" t="str">
            <v>Cty Coå Phaàn Boät Giaët Lix</v>
          </cell>
          <cell r="F846" t="str">
            <v>Coâng Thöông CN 14</v>
          </cell>
          <cell r="G846" t="str">
            <v>Hoà Chí Minh</v>
          </cell>
          <cell r="I846">
            <v>200000000</v>
          </cell>
        </row>
        <row r="847">
          <cell r="A847">
            <v>21</v>
          </cell>
          <cell r="B847">
            <v>38097</v>
          </cell>
          <cell r="C847">
            <v>14</v>
          </cell>
          <cell r="D847" t="str">
            <v>Coâng Ty Theùp Mieàn Nam</v>
          </cell>
          <cell r="F847" t="str">
            <v>Coâng Thöông CN I</v>
          </cell>
          <cell r="G847" t="str">
            <v>Hoà Chí Minh</v>
          </cell>
          <cell r="I847">
            <v>220000000</v>
          </cell>
        </row>
        <row r="848">
          <cell r="A848">
            <v>20</v>
          </cell>
          <cell r="B848">
            <v>38098</v>
          </cell>
          <cell r="C848">
            <v>31</v>
          </cell>
          <cell r="D848" t="str">
            <v>Cty Daàu Aên Golden Hope - Nhaø Beø</v>
          </cell>
          <cell r="F848" t="str">
            <v>Sôû Giao Dòch II CTVN</v>
          </cell>
          <cell r="G848" t="str">
            <v>Hoà Chí Minh</v>
          </cell>
          <cell r="I848">
            <v>168449468</v>
          </cell>
        </row>
        <row r="849">
          <cell r="A849">
            <v>21</v>
          </cell>
          <cell r="B849">
            <v>38098</v>
          </cell>
          <cell r="C849">
            <v>73</v>
          </cell>
          <cell r="D849" t="str">
            <v>Cty. TNHH SX.TM.HMP Myõ Haûo</v>
          </cell>
          <cell r="F849" t="str">
            <v>Ngoaïi Thöông</v>
          </cell>
          <cell r="G849" t="str">
            <v>Hoà Chí Minh</v>
          </cell>
          <cell r="I849">
            <v>29415573</v>
          </cell>
        </row>
        <row r="850">
          <cell r="A850">
            <v>22</v>
          </cell>
          <cell r="B850">
            <v>38098</v>
          </cell>
          <cell r="C850">
            <v>36</v>
          </cell>
          <cell r="D850" t="str">
            <v>XN Xaêng Daàu Daàu Khí Vuõng Taøu</v>
          </cell>
          <cell r="F850" t="str">
            <v>Coâng Thöông</v>
          </cell>
          <cell r="G850" t="str">
            <v>Baø Ròa-Vuõng Taøu</v>
          </cell>
          <cell r="I850">
            <v>2191500000</v>
          </cell>
        </row>
        <row r="851">
          <cell r="A851">
            <v>23</v>
          </cell>
          <cell r="B851">
            <v>38098</v>
          </cell>
          <cell r="C851">
            <v>41</v>
          </cell>
          <cell r="D851" t="str">
            <v>Cty Xi Maêng Nghi Sôn</v>
          </cell>
          <cell r="F851" t="str">
            <v>Coâng Thöông CN 9</v>
          </cell>
          <cell r="G851" t="str">
            <v>Hoà Chí Minh</v>
          </cell>
          <cell r="I851">
            <v>340000000</v>
          </cell>
        </row>
        <row r="852">
          <cell r="A852">
            <v>25</v>
          </cell>
          <cell r="B852">
            <v>38099</v>
          </cell>
          <cell r="C852">
            <v>36</v>
          </cell>
          <cell r="D852" t="str">
            <v>XN Xaêng Daàu Daàu Khí Vuõng Taøu</v>
          </cell>
          <cell r="F852" t="str">
            <v>Coâng Thöông</v>
          </cell>
          <cell r="G852" t="str">
            <v>Baø Ròa-Vuõng Taøu</v>
          </cell>
          <cell r="I852">
            <v>2191000000</v>
          </cell>
        </row>
        <row r="853">
          <cell r="A853">
            <v>26</v>
          </cell>
          <cell r="B853">
            <v>38100</v>
          </cell>
          <cell r="C853">
            <v>17</v>
          </cell>
          <cell r="D853" t="str">
            <v>Cty Daàu Khí -TP/HCM (Saøi Goøn Petro)</v>
          </cell>
          <cell r="F853" t="str">
            <v>Ngoaïi Thöông</v>
          </cell>
          <cell r="G853" t="str">
            <v>Hoà Chí Minh</v>
          </cell>
          <cell r="I853">
            <v>4000000000</v>
          </cell>
        </row>
        <row r="854">
          <cell r="A854">
            <v>22</v>
          </cell>
          <cell r="B854">
            <v>38100</v>
          </cell>
          <cell r="C854">
            <v>28</v>
          </cell>
          <cell r="D854" t="str">
            <v>Chi Nhaùnh Cty CP Söõa VN Taïi Caàn Thô</v>
          </cell>
          <cell r="F854" t="str">
            <v>Ñaàu Tö &amp; Phaùt Trieån</v>
          </cell>
          <cell r="G854" t="str">
            <v>Caàn Thô</v>
          </cell>
          <cell r="I854">
            <v>340000000</v>
          </cell>
        </row>
        <row r="855">
          <cell r="A855">
            <v>23</v>
          </cell>
          <cell r="B855">
            <v>38100</v>
          </cell>
          <cell r="C855">
            <v>73</v>
          </cell>
          <cell r="D855" t="str">
            <v>Cty. TNHH SX.TM.HMP Myõ Haûo</v>
          </cell>
          <cell r="F855" t="str">
            <v>Ngoaïi Thöông</v>
          </cell>
          <cell r="G855" t="str">
            <v>Hoà Chí Minh</v>
          </cell>
          <cell r="I855">
            <v>32978579</v>
          </cell>
        </row>
        <row r="856">
          <cell r="A856">
            <v>27</v>
          </cell>
          <cell r="B856">
            <v>38100</v>
          </cell>
          <cell r="C856">
            <v>1</v>
          </cell>
          <cell r="D856" t="str">
            <v>Nhaø Maùy Thuoác Laù Saøi Goøn</v>
          </cell>
          <cell r="F856" t="str">
            <v>Sôû Giao Dòch II CTVN</v>
          </cell>
          <cell r="G856" t="str">
            <v>Hoà Chí Minh</v>
          </cell>
          <cell r="I856">
            <v>98428000</v>
          </cell>
        </row>
        <row r="857">
          <cell r="A857">
            <v>28</v>
          </cell>
          <cell r="B857">
            <v>38100</v>
          </cell>
          <cell r="C857">
            <v>5</v>
          </cell>
          <cell r="D857" t="str">
            <v>Cty TNHH TMaïi Thaønh Long</v>
          </cell>
          <cell r="F857" t="str">
            <v>Coâng Thöong CN6</v>
          </cell>
          <cell r="G857" t="str">
            <v>Hoà Chí Minh</v>
          </cell>
          <cell r="I857">
            <v>202921017</v>
          </cell>
        </row>
        <row r="858">
          <cell r="A858">
            <v>29</v>
          </cell>
          <cell r="B858">
            <v>38103</v>
          </cell>
          <cell r="C858">
            <v>41</v>
          </cell>
          <cell r="D858" t="str">
            <v>Cty Xi Maêng Nghi Sôn</v>
          </cell>
          <cell r="F858" t="str">
            <v>Coâng Thöông CN 9</v>
          </cell>
          <cell r="G858" t="str">
            <v>Hoà Chí Minh</v>
          </cell>
          <cell r="I858">
            <v>255000000</v>
          </cell>
        </row>
        <row r="859">
          <cell r="A859">
            <v>30</v>
          </cell>
          <cell r="B859">
            <v>38103</v>
          </cell>
          <cell r="C859">
            <v>105</v>
          </cell>
          <cell r="D859" t="str">
            <v>XN Kinh Doanh Thöông Maïi-CTy Kho Vaän Mieàn Nam</v>
          </cell>
          <cell r="F859" t="str">
            <v>Coâng Thöông CN 4</v>
          </cell>
          <cell r="G859" t="str">
            <v>Hoà Chí Minh</v>
          </cell>
          <cell r="I859">
            <v>200000000</v>
          </cell>
        </row>
        <row r="860">
          <cell r="A860">
            <v>31</v>
          </cell>
          <cell r="B860">
            <v>38103</v>
          </cell>
          <cell r="C860">
            <v>10</v>
          </cell>
          <cell r="D860" t="str">
            <v>Cty TNHH Daàu Nhôùt vaø Hoùa Chaát VN</v>
          </cell>
          <cell r="F860" t="str">
            <v>Hoàng Kong&amp; Thöôïng Haûi</v>
          </cell>
          <cell r="G860" t="str">
            <v>Hoà Chí Minh</v>
          </cell>
          <cell r="I860">
            <v>207800000</v>
          </cell>
        </row>
        <row r="861">
          <cell r="A861">
            <v>24</v>
          </cell>
          <cell r="B861">
            <v>38103</v>
          </cell>
          <cell r="C861">
            <v>28</v>
          </cell>
          <cell r="D861" t="str">
            <v>Chi Nhaùnh Cty CP Söõa VN Taïi Caàn Thô</v>
          </cell>
          <cell r="F861" t="str">
            <v>Ñaàu Tö &amp; Phaùt Trieån</v>
          </cell>
          <cell r="G861" t="str">
            <v>Caàn Thô</v>
          </cell>
          <cell r="I861">
            <v>350195472</v>
          </cell>
        </row>
        <row r="862">
          <cell r="A862">
            <v>32</v>
          </cell>
          <cell r="B862">
            <v>38103</v>
          </cell>
          <cell r="C862">
            <v>22</v>
          </cell>
          <cell r="D862" t="str">
            <v>Cty Deät Long An</v>
          </cell>
          <cell r="F862" t="str">
            <v>Coâng Thöông</v>
          </cell>
          <cell r="G862" t="str">
            <v>Long An</v>
          </cell>
          <cell r="I862">
            <v>8689232</v>
          </cell>
        </row>
        <row r="863">
          <cell r="A863">
            <v>33</v>
          </cell>
          <cell r="B863">
            <v>38103</v>
          </cell>
          <cell r="C863">
            <v>94</v>
          </cell>
          <cell r="D863" t="str">
            <v>CTy TNHH SX Taân AÙ Chaâu</v>
          </cell>
          <cell r="F863" t="str">
            <v>Coâng Thöông CN 9</v>
          </cell>
          <cell r="G863" t="str">
            <v>Hoà Chí Minh</v>
          </cell>
          <cell r="I863">
            <v>5936000</v>
          </cell>
        </row>
        <row r="864">
          <cell r="A864">
            <v>32</v>
          </cell>
          <cell r="B864">
            <v>38103</v>
          </cell>
          <cell r="C864">
            <v>22</v>
          </cell>
          <cell r="D864" t="str">
            <v>Cty Deät Long An</v>
          </cell>
          <cell r="F864" t="str">
            <v>Coâng Thöông</v>
          </cell>
          <cell r="G864" t="str">
            <v>Long An</v>
          </cell>
          <cell r="I864">
            <v>8689232</v>
          </cell>
        </row>
        <row r="865">
          <cell r="A865">
            <v>25</v>
          </cell>
          <cell r="B865">
            <v>38104</v>
          </cell>
          <cell r="C865">
            <v>99</v>
          </cell>
          <cell r="D865" t="str">
            <v xml:space="preserve">Löu Thò Myõ Phöôïng (CTyTNHH Taân Thaùi Thònh) </v>
          </cell>
          <cell r="F865" t="str">
            <v>AÙ Chaâu</v>
          </cell>
          <cell r="G865" t="str">
            <v>Hoà Chí Minh</v>
          </cell>
          <cell r="I865">
            <v>40196401</v>
          </cell>
        </row>
        <row r="866">
          <cell r="A866">
            <v>26</v>
          </cell>
          <cell r="B866">
            <v>38104</v>
          </cell>
          <cell r="C866">
            <v>31</v>
          </cell>
          <cell r="D866" t="str">
            <v>Cty Daàu Aên Golden Hope - Nhaø Beø</v>
          </cell>
          <cell r="F866" t="str">
            <v>Sôû Giao Dòch II CTVN</v>
          </cell>
          <cell r="G866" t="str">
            <v>Hoà Chí Minh</v>
          </cell>
          <cell r="I866">
            <v>203270833</v>
          </cell>
        </row>
        <row r="867">
          <cell r="A867">
            <v>27</v>
          </cell>
          <cell r="B867">
            <v>38105</v>
          </cell>
          <cell r="C867">
            <v>25</v>
          </cell>
          <cell r="D867" t="str">
            <v xml:space="preserve"> Thu Baûo Hieåm Xaõ Hoäi Tænh Baïc Lieâu</v>
          </cell>
          <cell r="F867" t="str">
            <v>NN &amp; P/T N/Thoân</v>
          </cell>
          <cell r="G867" t="str">
            <v>Baïc Lieâu</v>
          </cell>
          <cell r="I867">
            <v>24375520</v>
          </cell>
        </row>
        <row r="868">
          <cell r="A868">
            <v>28</v>
          </cell>
          <cell r="B868">
            <v>38105</v>
          </cell>
          <cell r="C868">
            <v>66</v>
          </cell>
          <cell r="D868" t="str">
            <v>Cty UNI PRESIDENT</v>
          </cell>
          <cell r="F868" t="str">
            <v>ANZ</v>
          </cell>
          <cell r="G868" t="str">
            <v>Hoà Chí Minh</v>
          </cell>
          <cell r="I868">
            <v>39490887</v>
          </cell>
        </row>
        <row r="869">
          <cell r="A869">
            <v>29</v>
          </cell>
          <cell r="B869">
            <v>38105</v>
          </cell>
          <cell r="C869">
            <v>31</v>
          </cell>
          <cell r="D869" t="str">
            <v>Cty Daàu Aên Golden Hope - Nhaø Beø</v>
          </cell>
          <cell r="F869" t="str">
            <v>Sôû Giao Dòch II CTVN</v>
          </cell>
          <cell r="G869" t="str">
            <v>Hoà Chí Minh</v>
          </cell>
          <cell r="I869">
            <v>75860100</v>
          </cell>
        </row>
        <row r="870">
          <cell r="A870">
            <v>34</v>
          </cell>
          <cell r="B870">
            <v>38105</v>
          </cell>
          <cell r="C870">
            <v>21</v>
          </cell>
          <cell r="D870" t="str">
            <v>Cty Coå Phaàn Vaät Tö  Haäu Giang</v>
          </cell>
          <cell r="F870" t="str">
            <v>Coâng Thöông</v>
          </cell>
          <cell r="G870" t="str">
            <v>Caàn Thô</v>
          </cell>
          <cell r="I870">
            <v>70812000</v>
          </cell>
        </row>
        <row r="871">
          <cell r="A871">
            <v>35</v>
          </cell>
          <cell r="B871">
            <v>38105</v>
          </cell>
          <cell r="C871">
            <v>46</v>
          </cell>
          <cell r="D871" t="str">
            <v>CTy MIWON VIETNAM</v>
          </cell>
          <cell r="F871" t="str">
            <v xml:space="preserve">Coâng Thöông </v>
          </cell>
          <cell r="G871" t="str">
            <v>Phuù Thoï</v>
          </cell>
          <cell r="I871">
            <v>96285688</v>
          </cell>
        </row>
        <row r="872">
          <cell r="A872">
            <v>9</v>
          </cell>
          <cell r="B872">
            <v>38117</v>
          </cell>
          <cell r="C872">
            <v>8</v>
          </cell>
          <cell r="D872" t="str">
            <v>Cty Xi Maêng Haø Tieân II</v>
          </cell>
          <cell r="F872" t="str">
            <v>Coâng Thöông</v>
          </cell>
          <cell r="G872" t="str">
            <v>Kieân Giang</v>
          </cell>
          <cell r="I872">
            <v>162360000</v>
          </cell>
        </row>
        <row r="873">
          <cell r="A873">
            <v>10</v>
          </cell>
          <cell r="B873">
            <v>38117</v>
          </cell>
          <cell r="C873">
            <v>5</v>
          </cell>
          <cell r="D873" t="str">
            <v>Cty TNHH TMaïi Thaønh Long</v>
          </cell>
          <cell r="F873" t="str">
            <v>Coâng Thöong CN6</v>
          </cell>
          <cell r="G873" t="str">
            <v>Hoà Chí Minh</v>
          </cell>
          <cell r="I873">
            <v>203918174</v>
          </cell>
        </row>
        <row r="874">
          <cell r="A874">
            <v>11</v>
          </cell>
          <cell r="B874">
            <v>38118</v>
          </cell>
          <cell r="C874">
            <v>14</v>
          </cell>
          <cell r="D874" t="str">
            <v>Coâng Ty Theùp Mieàn Nam</v>
          </cell>
          <cell r="F874" t="str">
            <v>Coâng Thöông CN I</v>
          </cell>
          <cell r="G874" t="str">
            <v>Hoà Chí Minh</v>
          </cell>
          <cell r="I874">
            <v>200000000</v>
          </cell>
        </row>
        <row r="875">
          <cell r="A875">
            <v>12</v>
          </cell>
          <cell r="B875">
            <v>38118</v>
          </cell>
          <cell r="C875">
            <v>3</v>
          </cell>
          <cell r="D875" t="str">
            <v>Cty Coå Phaàn Boät Giaët Lix</v>
          </cell>
          <cell r="F875" t="str">
            <v>Coâng Thöông CN 14</v>
          </cell>
          <cell r="G875" t="str">
            <v>Hoà Chí Minh</v>
          </cell>
          <cell r="I875">
            <v>200000000</v>
          </cell>
        </row>
        <row r="876">
          <cell r="A876">
            <v>13</v>
          </cell>
          <cell r="B876">
            <v>38119</v>
          </cell>
          <cell r="C876">
            <v>36</v>
          </cell>
          <cell r="D876" t="str">
            <v>XN Xaêng Daàu Daàu Khí Vuõng Taøu</v>
          </cell>
          <cell r="F876" t="str">
            <v>Coâng Thöông</v>
          </cell>
          <cell r="G876" t="str">
            <v>Baø Ròa-Vuõng Taøu</v>
          </cell>
          <cell r="I876">
            <v>2031100000</v>
          </cell>
        </row>
        <row r="877">
          <cell r="A877">
            <v>14</v>
          </cell>
          <cell r="B877">
            <v>38119</v>
          </cell>
          <cell r="C877">
            <v>98</v>
          </cell>
          <cell r="D877" t="str">
            <v>CTy Lieân Doanh Xi Maêng Haø Tieân II-Caàn Thô</v>
          </cell>
          <cell r="F877" t="str">
            <v>Coâng Thöông</v>
          </cell>
          <cell r="G877" t="str">
            <v>Caàn Thô</v>
          </cell>
          <cell r="I877">
            <v>158610000</v>
          </cell>
        </row>
        <row r="878">
          <cell r="A878">
            <v>5</v>
          </cell>
          <cell r="B878">
            <v>38119</v>
          </cell>
          <cell r="C878">
            <v>28</v>
          </cell>
          <cell r="D878" t="str">
            <v>Chi Nhaùnh Cty CP Söõa VN Taïi Caàn Thô</v>
          </cell>
          <cell r="F878" t="str">
            <v>Ñaàu Tö &amp; Phaùt Trieån</v>
          </cell>
          <cell r="G878" t="str">
            <v>Caàn Thô</v>
          </cell>
          <cell r="I878">
            <v>350000000</v>
          </cell>
        </row>
        <row r="879">
          <cell r="A879">
            <v>6</v>
          </cell>
          <cell r="B879">
            <v>38119</v>
          </cell>
          <cell r="C879">
            <v>44</v>
          </cell>
          <cell r="D879" t="str">
            <v>CTy Ñieän Baùo Ñieän Thoaïi Baïc Lieâu</v>
          </cell>
          <cell r="F879" t="str">
            <v xml:space="preserve">Coâng Thöông </v>
          </cell>
          <cell r="G879" t="str">
            <v>Baïc Lieâu</v>
          </cell>
          <cell r="I879">
            <v>8122320</v>
          </cell>
        </row>
        <row r="880">
          <cell r="A880">
            <v>15</v>
          </cell>
          <cell r="B880">
            <v>38119</v>
          </cell>
          <cell r="C880">
            <v>41</v>
          </cell>
          <cell r="D880" t="str">
            <v>Cty Xi Maêng Nghi Sôn</v>
          </cell>
          <cell r="F880" t="str">
            <v>Coâng Thöông CN 9</v>
          </cell>
          <cell r="G880" t="str">
            <v>Hoà Chí Minh</v>
          </cell>
          <cell r="I880">
            <v>382500000</v>
          </cell>
        </row>
        <row r="881">
          <cell r="A881">
            <v>16</v>
          </cell>
          <cell r="B881">
            <v>38120</v>
          </cell>
          <cell r="C881">
            <v>98</v>
          </cell>
          <cell r="D881" t="str">
            <v>CTy Lieân Doanh Xi Maêng Haø Tieân II-Caàn Thô</v>
          </cell>
          <cell r="F881" t="str">
            <v>Coâng Thöông</v>
          </cell>
          <cell r="G881" t="str">
            <v>Caàn Thô</v>
          </cell>
          <cell r="I881">
            <v>134460000</v>
          </cell>
        </row>
        <row r="882">
          <cell r="A882">
            <v>17</v>
          </cell>
          <cell r="B882">
            <v>38120</v>
          </cell>
          <cell r="C882">
            <v>27</v>
          </cell>
          <cell r="D882" t="str">
            <v>Cty TNHH Quoác Teá Nagarjuna</v>
          </cell>
          <cell r="F882" t="str">
            <v>INDOVINA</v>
          </cell>
          <cell r="G882" t="str">
            <v>Hoà Chí Minh</v>
          </cell>
          <cell r="I882">
            <v>79450000</v>
          </cell>
        </row>
        <row r="883">
          <cell r="A883">
            <v>18</v>
          </cell>
          <cell r="B883">
            <v>38120</v>
          </cell>
          <cell r="C883">
            <v>93</v>
          </cell>
          <cell r="D883" t="str">
            <v>Cty Coå Phaàn Giaáy Vieãn Ñoâng</v>
          </cell>
          <cell r="F883" t="str">
            <v>Coâng Thöông CN 12</v>
          </cell>
          <cell r="G883" t="str">
            <v>Hoà Chí Minh</v>
          </cell>
          <cell r="I883">
            <v>20744906</v>
          </cell>
        </row>
        <row r="884">
          <cell r="A884">
            <v>19</v>
          </cell>
          <cell r="B884">
            <v>38120</v>
          </cell>
          <cell r="C884">
            <v>8</v>
          </cell>
          <cell r="D884" t="str">
            <v>Cty Xi Maêng Haø Tieân II</v>
          </cell>
          <cell r="F884" t="str">
            <v>Coâng Thöông</v>
          </cell>
          <cell r="G884" t="str">
            <v>Kieân Giang</v>
          </cell>
          <cell r="I884">
            <v>158070000</v>
          </cell>
        </row>
        <row r="885">
          <cell r="A885">
            <v>7</v>
          </cell>
          <cell r="B885">
            <v>38124</v>
          </cell>
          <cell r="C885">
            <v>1</v>
          </cell>
          <cell r="D885" t="str">
            <v>Nhaø Maùy Thuoác Laù Saøi Goøn</v>
          </cell>
          <cell r="F885" t="str">
            <v>Sôû Giao Dòch II CTVN</v>
          </cell>
          <cell r="G885" t="str">
            <v>Hoà Chí Minh</v>
          </cell>
          <cell r="I885">
            <v>175230000</v>
          </cell>
        </row>
        <row r="886">
          <cell r="A886">
            <v>20</v>
          </cell>
          <cell r="B886">
            <v>38125</v>
          </cell>
          <cell r="C886">
            <v>14</v>
          </cell>
          <cell r="D886" t="str">
            <v>Coâng Ty Theùp Mieàn Nam</v>
          </cell>
          <cell r="F886" t="str">
            <v>Coâng Thöông CN I</v>
          </cell>
          <cell r="G886" t="str">
            <v>Hoà Chí Minh</v>
          </cell>
          <cell r="I886">
            <v>200000000</v>
          </cell>
        </row>
        <row r="887">
          <cell r="A887">
            <v>21</v>
          </cell>
          <cell r="B887">
            <v>38125</v>
          </cell>
          <cell r="C887">
            <v>41</v>
          </cell>
          <cell r="D887" t="str">
            <v>Cty Xi Maêng Nghi Sôn</v>
          </cell>
          <cell r="F887" t="str">
            <v>Coâng Thöông CN 9</v>
          </cell>
          <cell r="G887" t="str">
            <v>Hoà Chí Minh</v>
          </cell>
          <cell r="I887">
            <v>255000000</v>
          </cell>
        </row>
        <row r="888">
          <cell r="A888">
            <v>22</v>
          </cell>
          <cell r="B888">
            <v>38125</v>
          </cell>
          <cell r="C888">
            <v>5</v>
          </cell>
          <cell r="D888" t="str">
            <v>Cty TNHH TMaïi Thaønh Long</v>
          </cell>
          <cell r="F888" t="str">
            <v>Coâng Thöong CN6</v>
          </cell>
          <cell r="G888" t="str">
            <v>Hoà Chí Minh</v>
          </cell>
          <cell r="I888">
            <v>419573135</v>
          </cell>
        </row>
        <row r="889">
          <cell r="A889">
            <v>23</v>
          </cell>
          <cell r="B889">
            <v>38126</v>
          </cell>
          <cell r="C889">
            <v>8</v>
          </cell>
          <cell r="D889" t="str">
            <v>Cty Xi Maêng Haø Tieân II</v>
          </cell>
          <cell r="F889" t="str">
            <v>Coâng Thöông</v>
          </cell>
          <cell r="G889" t="str">
            <v>Kieân Giang</v>
          </cell>
          <cell r="I889">
            <v>158070000</v>
          </cell>
        </row>
        <row r="890">
          <cell r="A890">
            <v>24</v>
          </cell>
          <cell r="B890">
            <v>38126</v>
          </cell>
          <cell r="C890">
            <v>77</v>
          </cell>
          <cell r="D890" t="str">
            <v>Cty Ñieän &amp; Ñieän Töû SAMSUNG VINA</v>
          </cell>
          <cell r="F890" t="str">
            <v>Coâng Thöông CN 4</v>
          </cell>
          <cell r="G890" t="str">
            <v>Hoà Chí Minh</v>
          </cell>
          <cell r="I890">
            <v>39822322</v>
          </cell>
        </row>
        <row r="891">
          <cell r="A891">
            <v>8</v>
          </cell>
          <cell r="B891">
            <v>38126</v>
          </cell>
          <cell r="C891">
            <v>31</v>
          </cell>
          <cell r="D891" t="str">
            <v>Cty Daàu Aên Golden Hope - Nhaø Beø</v>
          </cell>
          <cell r="F891" t="str">
            <v>Sôû Giao Dòch II CTVN</v>
          </cell>
          <cell r="G891" t="str">
            <v>Hoà Chí Minh</v>
          </cell>
          <cell r="I891">
            <v>97254961</v>
          </cell>
        </row>
        <row r="892">
          <cell r="A892">
            <v>13</v>
          </cell>
          <cell r="B892">
            <v>38369</v>
          </cell>
          <cell r="C892">
            <v>28</v>
          </cell>
          <cell r="D892" t="str">
            <v>Chi Nhaùnh Cty CP Söõa VN Taïi Caàn Thô</v>
          </cell>
          <cell r="F892" t="str">
            <v>Ñaàu Tö &amp; Phaùt Trieån</v>
          </cell>
          <cell r="G892" t="str">
            <v>Caàn Thô</v>
          </cell>
          <cell r="I892">
            <v>104000000</v>
          </cell>
        </row>
        <row r="893">
          <cell r="A893">
            <v>14</v>
          </cell>
          <cell r="B893">
            <v>38369</v>
          </cell>
          <cell r="C893">
            <v>9</v>
          </cell>
          <cell r="D893" t="str">
            <v>Castrol Vieät Nam Ltd</v>
          </cell>
          <cell r="F893" t="str">
            <v>Ngoaïi Thöông</v>
          </cell>
          <cell r="G893" t="str">
            <v>Hoà Chí Minh</v>
          </cell>
          <cell r="I893">
            <v>111937764</v>
          </cell>
        </row>
        <row r="894">
          <cell r="A894">
            <v>13</v>
          </cell>
          <cell r="B894">
            <v>38369</v>
          </cell>
          <cell r="C894">
            <v>28</v>
          </cell>
          <cell r="D894" t="str">
            <v>Chi Nhaùnh Cty CP Söõa VN Taïi Caàn Thô</v>
          </cell>
          <cell r="F894" t="str">
            <v>Ñaàu Tö &amp; Phaùt Trieån</v>
          </cell>
          <cell r="G894" t="str">
            <v>Caàn Thô</v>
          </cell>
          <cell r="I894">
            <v>104000000</v>
          </cell>
        </row>
        <row r="895">
          <cell r="A895">
            <v>32</v>
          </cell>
          <cell r="B895">
            <v>38369</v>
          </cell>
          <cell r="C895">
            <v>8</v>
          </cell>
          <cell r="D895" t="str">
            <v>Cty Xi Maêng Haø Tieân II</v>
          </cell>
          <cell r="F895" t="str">
            <v>Coâng Thöông</v>
          </cell>
          <cell r="G895" t="str">
            <v>Kieân Giang</v>
          </cell>
          <cell r="I895">
            <v>160649500</v>
          </cell>
        </row>
        <row r="896">
          <cell r="A896">
            <v>33</v>
          </cell>
          <cell r="B896">
            <v>38369</v>
          </cell>
          <cell r="C896">
            <v>105</v>
          </cell>
          <cell r="D896" t="str">
            <v>XN Kinh Doanh Thöông Maïi-CTy Kho Vaän Mieàn Nam</v>
          </cell>
          <cell r="F896" t="str">
            <v>Coâng Thöông CN 4</v>
          </cell>
          <cell r="G896" t="str">
            <v>Hoà Chí Minh</v>
          </cell>
          <cell r="I896">
            <v>304875000</v>
          </cell>
        </row>
        <row r="897">
          <cell r="A897">
            <v>15</v>
          </cell>
          <cell r="B897">
            <v>38369</v>
          </cell>
          <cell r="C897">
            <v>28</v>
          </cell>
          <cell r="D897" t="str">
            <v>Chi Nhaùnh Cty CP Söõa VN Taïi Caàn Thô</v>
          </cell>
          <cell r="F897" t="str">
            <v>Ñaàu Tö &amp; Phaùt Trieån</v>
          </cell>
          <cell r="G897" t="str">
            <v>Caàn Thô</v>
          </cell>
          <cell r="I897">
            <v>150000000</v>
          </cell>
        </row>
        <row r="898">
          <cell r="A898">
            <v>34</v>
          </cell>
          <cell r="B898">
            <v>38369</v>
          </cell>
          <cell r="C898">
            <v>5</v>
          </cell>
          <cell r="D898" t="str">
            <v>Cty TNHH TMaïi Thaønh Long</v>
          </cell>
          <cell r="F898" t="str">
            <v>Coâng Thöong CN6</v>
          </cell>
          <cell r="G898" t="str">
            <v>Hoà Chí Minh</v>
          </cell>
          <cell r="I898">
            <v>274663778</v>
          </cell>
        </row>
        <row r="899">
          <cell r="A899">
            <v>35</v>
          </cell>
          <cell r="B899">
            <v>38370</v>
          </cell>
          <cell r="C899">
            <v>1</v>
          </cell>
          <cell r="D899" t="str">
            <v>Nhaø Maùy Thuoác Laù Saøi Goøn</v>
          </cell>
          <cell r="F899" t="str">
            <v>Sôû Giao Dòch II CTVN</v>
          </cell>
          <cell r="G899" t="str">
            <v>Hoà Chí Minh</v>
          </cell>
          <cell r="I899">
            <v>132000000</v>
          </cell>
        </row>
        <row r="900">
          <cell r="A900">
            <v>16</v>
          </cell>
          <cell r="B900">
            <v>38371</v>
          </cell>
          <cell r="C900">
            <v>9</v>
          </cell>
          <cell r="D900" t="str">
            <v>Castrol Vieät Nam Ltd</v>
          </cell>
          <cell r="F900" t="str">
            <v>Ngoaïi Thöông</v>
          </cell>
          <cell r="G900" t="str">
            <v>Hoà Chí Minh</v>
          </cell>
          <cell r="I900">
            <v>50551776</v>
          </cell>
        </row>
        <row r="901">
          <cell r="A901">
            <v>37</v>
          </cell>
          <cell r="B901">
            <v>38371</v>
          </cell>
          <cell r="C901">
            <v>4</v>
          </cell>
          <cell r="D901" t="str">
            <v>Cty TMKT &amp; Ñaàu Tö PETEC</v>
          </cell>
          <cell r="F901" t="str">
            <v>Sôû Giao Dòch II  CTVN</v>
          </cell>
          <cell r="G901" t="str">
            <v>Hoà Chí Minh</v>
          </cell>
          <cell r="I901">
            <v>2087700000</v>
          </cell>
        </row>
        <row r="902">
          <cell r="A902">
            <v>38</v>
          </cell>
          <cell r="B902">
            <v>38371</v>
          </cell>
          <cell r="C902">
            <v>31</v>
          </cell>
          <cell r="D902" t="str">
            <v>Cty Daàu Aên Golden Hope - Nhaø Beø</v>
          </cell>
          <cell r="F902" t="str">
            <v>Sôû Giao Dòch II CTVN</v>
          </cell>
          <cell r="G902" t="str">
            <v>Hoà Chí Minh</v>
          </cell>
          <cell r="I902">
            <v>161255684</v>
          </cell>
        </row>
        <row r="903">
          <cell r="A903">
            <v>37</v>
          </cell>
          <cell r="B903">
            <v>38371</v>
          </cell>
          <cell r="C903">
            <v>36</v>
          </cell>
          <cell r="D903" t="str">
            <v>XN Xaêng Daàu Daàu Khí Vuõng Taøu</v>
          </cell>
          <cell r="F903" t="str">
            <v>Coâng Thöông</v>
          </cell>
          <cell r="G903" t="str">
            <v>Baø Ròa-Vuõng Taøu</v>
          </cell>
          <cell r="I903">
            <v>2087700000</v>
          </cell>
        </row>
        <row r="904">
          <cell r="A904">
            <v>17</v>
          </cell>
          <cell r="B904">
            <v>38371</v>
          </cell>
          <cell r="C904">
            <v>28</v>
          </cell>
          <cell r="D904" t="str">
            <v>Chi Nhaùnh Cty CP Söõa VN Taïi Caàn Thô</v>
          </cell>
          <cell r="F904" t="str">
            <v>Ñaàu Tö &amp; Phaùt Trieån</v>
          </cell>
          <cell r="G904" t="str">
            <v>Caàn Thô</v>
          </cell>
          <cell r="I904">
            <v>100000000</v>
          </cell>
        </row>
        <row r="905">
          <cell r="A905">
            <v>38</v>
          </cell>
          <cell r="B905">
            <v>38372</v>
          </cell>
          <cell r="C905">
            <v>17</v>
          </cell>
          <cell r="D905" t="str">
            <v>Cty Daàu Khí -TP/HCM (Saøi Goøn Petro)</v>
          </cell>
          <cell r="F905" t="str">
            <v>Ngoaïi Thöông</v>
          </cell>
          <cell r="G905" t="str">
            <v>Hoà Chí Minh</v>
          </cell>
          <cell r="I905">
            <v>648245000</v>
          </cell>
        </row>
        <row r="906">
          <cell r="A906">
            <v>18</v>
          </cell>
          <cell r="B906">
            <v>38372</v>
          </cell>
          <cell r="C906">
            <v>28</v>
          </cell>
          <cell r="D906" t="str">
            <v>Chi Nhaùnh Cty CP Söõa VN Taïi Caàn Thô</v>
          </cell>
          <cell r="F906" t="str">
            <v>Ñaàu Tö &amp; Phaùt Trieån</v>
          </cell>
          <cell r="G906" t="str">
            <v>Caàn Thô</v>
          </cell>
          <cell r="I906">
            <v>250000000</v>
          </cell>
        </row>
        <row r="907">
          <cell r="A907">
            <v>39</v>
          </cell>
          <cell r="B907">
            <v>38373</v>
          </cell>
          <cell r="C907">
            <v>14</v>
          </cell>
          <cell r="D907" t="str">
            <v>Coâng Ty Theùp Mieàn Nam</v>
          </cell>
          <cell r="F907" t="str">
            <v>Coâng Thöông CN I</v>
          </cell>
          <cell r="G907" t="str">
            <v>Hoà Chí Minh</v>
          </cell>
          <cell r="I907">
            <v>150000000</v>
          </cell>
        </row>
        <row r="908">
          <cell r="A908">
            <v>19</v>
          </cell>
          <cell r="B908">
            <v>38373</v>
          </cell>
          <cell r="C908">
            <v>28</v>
          </cell>
          <cell r="D908" t="str">
            <v>Chi Nhaùnh Cty CP Söõa VN Taïi Caàn Thô</v>
          </cell>
          <cell r="F908" t="str">
            <v>Ñaàu Tö &amp; Phaùt Trieån</v>
          </cell>
          <cell r="G908" t="str">
            <v>Caàn Thô</v>
          </cell>
          <cell r="I908">
            <v>130000000</v>
          </cell>
        </row>
        <row r="909">
          <cell r="A909">
            <v>40</v>
          </cell>
          <cell r="B909">
            <v>38376</v>
          </cell>
          <cell r="C909">
            <v>4</v>
          </cell>
          <cell r="D909" t="str">
            <v>Cty TMKT &amp; Ñaàu Tö PETEC</v>
          </cell>
          <cell r="F909" t="str">
            <v>Sôû Giao Dòch II  CTVN</v>
          </cell>
          <cell r="G909" t="str">
            <v>Hoà Chí Minh</v>
          </cell>
          <cell r="I909">
            <v>2202500000</v>
          </cell>
        </row>
        <row r="910">
          <cell r="A910">
            <v>20</v>
          </cell>
          <cell r="B910">
            <v>38376</v>
          </cell>
          <cell r="C910">
            <v>28</v>
          </cell>
          <cell r="D910" t="str">
            <v>Chi Nhaùnh Cty CP Söõa VN Taïi Caàn Thô</v>
          </cell>
          <cell r="F910" t="str">
            <v>Ñaàu Tö &amp; Phaùt Trieån</v>
          </cell>
          <cell r="G910" t="str">
            <v>Caàn Thô</v>
          </cell>
          <cell r="I910">
            <v>100000000</v>
          </cell>
        </row>
        <row r="911">
          <cell r="A911">
            <v>21</v>
          </cell>
          <cell r="B911">
            <v>38376</v>
          </cell>
          <cell r="C911">
            <v>28</v>
          </cell>
          <cell r="D911" t="str">
            <v>Chi Nhaùnh Cty CP Söõa VN Taïi Caàn Thô</v>
          </cell>
          <cell r="F911" t="str">
            <v>Ñaàu Tö &amp; Phaùt Trieån</v>
          </cell>
          <cell r="G911" t="str">
            <v>Caàn Thô</v>
          </cell>
          <cell r="I911">
            <v>140000000</v>
          </cell>
        </row>
        <row r="912">
          <cell r="A912">
            <v>22</v>
          </cell>
          <cell r="B912">
            <v>38376</v>
          </cell>
          <cell r="C912">
            <v>25</v>
          </cell>
          <cell r="D912" t="str">
            <v xml:space="preserve"> Thu Baûo Hieåm Xaõ Hoäi Tænh Baïc Lieâu</v>
          </cell>
          <cell r="F912" t="str">
            <v>NN &amp; P/T N/Thoân</v>
          </cell>
          <cell r="G912" t="str">
            <v>Baïc Lieâu</v>
          </cell>
          <cell r="I912">
            <v>16742367</v>
          </cell>
        </row>
        <row r="913">
          <cell r="A913">
            <v>41</v>
          </cell>
          <cell r="B913">
            <v>38376</v>
          </cell>
          <cell r="C913">
            <v>5</v>
          </cell>
          <cell r="D913" t="str">
            <v>Cty TNHH TMaïi Thaønh Long</v>
          </cell>
          <cell r="F913" t="str">
            <v>Coâng Thöong CN6</v>
          </cell>
          <cell r="G913" t="str">
            <v>Hoà Chí Minh</v>
          </cell>
          <cell r="I913">
            <v>337619744</v>
          </cell>
        </row>
        <row r="914">
          <cell r="A914">
            <v>42</v>
          </cell>
          <cell r="B914">
            <v>38376</v>
          </cell>
          <cell r="C914">
            <v>3</v>
          </cell>
          <cell r="D914" t="str">
            <v>Cty Coå Phaàn Boät Giaët Lix</v>
          </cell>
          <cell r="F914" t="str">
            <v>Coâng Thöông CN 14</v>
          </cell>
          <cell r="G914" t="str">
            <v>Hoà Chí Minh</v>
          </cell>
          <cell r="I914">
            <v>400000000</v>
          </cell>
        </row>
        <row r="915">
          <cell r="A915">
            <v>43</v>
          </cell>
          <cell r="B915">
            <v>38376</v>
          </cell>
          <cell r="C915">
            <v>8</v>
          </cell>
          <cell r="D915" t="str">
            <v>Cty Xi Maêng Haø Tieân II</v>
          </cell>
          <cell r="F915" t="str">
            <v>Coâng Thöông</v>
          </cell>
          <cell r="G915" t="str">
            <v>Kieân Giang</v>
          </cell>
          <cell r="I915">
            <v>96228000</v>
          </cell>
        </row>
        <row r="916">
          <cell r="A916">
            <v>44</v>
          </cell>
          <cell r="B916">
            <v>38377</v>
          </cell>
          <cell r="C916">
            <v>4</v>
          </cell>
          <cell r="D916" t="str">
            <v>Cty TMKT &amp; Ñaàu Tö PETEC</v>
          </cell>
          <cell r="F916" t="str">
            <v>Sôû Giao Dòch II  CTVN</v>
          </cell>
          <cell r="G916" t="str">
            <v>Hoà Chí Minh</v>
          </cell>
          <cell r="I916">
            <v>1924500000</v>
          </cell>
        </row>
        <row r="917">
          <cell r="A917">
            <v>23</v>
          </cell>
          <cell r="B917">
            <v>38377</v>
          </cell>
          <cell r="C917">
            <v>28</v>
          </cell>
          <cell r="D917" t="str">
            <v>Chi Nhaùnh Cty CP Söõa VN Taïi Caàn Thô</v>
          </cell>
          <cell r="F917" t="str">
            <v>Ñaàu Tö &amp; Phaùt Trieån</v>
          </cell>
          <cell r="G917" t="str">
            <v>Caàn Thô</v>
          </cell>
          <cell r="I917">
            <v>110000000</v>
          </cell>
        </row>
        <row r="918">
          <cell r="A918">
            <v>45</v>
          </cell>
          <cell r="B918">
            <v>38378</v>
          </cell>
          <cell r="C918">
            <v>4</v>
          </cell>
          <cell r="D918" t="str">
            <v>Cty TMKT &amp; Ñaàu Tö PETEC</v>
          </cell>
          <cell r="F918" t="str">
            <v>Sôû Giao Dòch II  CTVN</v>
          </cell>
          <cell r="G918" t="str">
            <v>Hoà Chí Minh</v>
          </cell>
          <cell r="I918">
            <v>535600000</v>
          </cell>
        </row>
        <row r="919">
          <cell r="A919">
            <v>46</v>
          </cell>
          <cell r="B919">
            <v>38378</v>
          </cell>
          <cell r="C919">
            <v>31</v>
          </cell>
          <cell r="D919" t="str">
            <v>Cty Daàu Aên Golden Hope - Nhaø Beø</v>
          </cell>
          <cell r="F919" t="str">
            <v>Sôû Giao Dòch II CTVN</v>
          </cell>
          <cell r="G919" t="str">
            <v>Hoà Chí Minh</v>
          </cell>
          <cell r="I919">
            <v>70641780</v>
          </cell>
        </row>
        <row r="920">
          <cell r="A920">
            <v>47</v>
          </cell>
          <cell r="B920">
            <v>38378</v>
          </cell>
          <cell r="C920">
            <v>10</v>
          </cell>
          <cell r="D920" t="str">
            <v>Cty TNHH Daàu Nhôùt vaø Hoùa Chaát VN</v>
          </cell>
          <cell r="F920" t="str">
            <v>Hoàng Kong&amp; Thöôïng Haûi</v>
          </cell>
          <cell r="G920" t="str">
            <v>Hoà Chí Minh</v>
          </cell>
          <cell r="I920">
            <v>212542493</v>
          </cell>
        </row>
        <row r="921">
          <cell r="A921">
            <v>24</v>
          </cell>
          <cell r="B921">
            <v>38378</v>
          </cell>
          <cell r="C921">
            <v>28</v>
          </cell>
          <cell r="D921" t="str">
            <v>Chi Nhaùnh Cty CP Söõa VN Taïi Caàn Thô</v>
          </cell>
          <cell r="F921" t="str">
            <v>Ñaàu Tö &amp; Phaùt Trieån</v>
          </cell>
          <cell r="G921" t="str">
            <v>Caàn Thô</v>
          </cell>
          <cell r="I921">
            <v>100000000</v>
          </cell>
        </row>
        <row r="922">
          <cell r="A922">
            <v>25</v>
          </cell>
          <cell r="B922">
            <v>38378</v>
          </cell>
          <cell r="C922">
            <v>27</v>
          </cell>
          <cell r="D922" t="str">
            <v>Cty TNHH Quoác Teá Nagarjuna</v>
          </cell>
          <cell r="F922" t="str">
            <v>INDOVINA</v>
          </cell>
          <cell r="G922" t="str">
            <v>Hoà Chí Minh</v>
          </cell>
          <cell r="I922">
            <v>29750000</v>
          </cell>
        </row>
        <row r="923">
          <cell r="A923">
            <v>48</v>
          </cell>
          <cell r="B923">
            <v>38378</v>
          </cell>
          <cell r="C923">
            <v>1</v>
          </cell>
          <cell r="D923" t="str">
            <v>Nhaø Maùy Thuoác Laù Saøi Goøn</v>
          </cell>
          <cell r="F923" t="str">
            <v>Sôû Giao Dòch II CTVN</v>
          </cell>
          <cell r="G923" t="str">
            <v>Hoà Chí Minh</v>
          </cell>
          <cell r="I923">
            <v>110275000</v>
          </cell>
        </row>
        <row r="924">
          <cell r="A924">
            <v>49</v>
          </cell>
          <cell r="B924">
            <v>38378</v>
          </cell>
          <cell r="C924">
            <v>8</v>
          </cell>
          <cell r="D924" t="str">
            <v>Cty Xi Maêng Haø Tieân II</v>
          </cell>
          <cell r="F924" t="str">
            <v>Coâng Thöông</v>
          </cell>
          <cell r="G924" t="str">
            <v>Kieân Giang</v>
          </cell>
          <cell r="I924">
            <v>80190000</v>
          </cell>
        </row>
        <row r="925">
          <cell r="A925">
            <v>50</v>
          </cell>
          <cell r="B925">
            <v>38378</v>
          </cell>
          <cell r="C925">
            <v>36</v>
          </cell>
          <cell r="D925" t="str">
            <v>XN Xaêng Daàu Daàu Khí Vuõng Taøu</v>
          </cell>
          <cell r="F925" t="str">
            <v>Coâng Thöông</v>
          </cell>
          <cell r="G925" t="str">
            <v>Baø Ròa-Vuõng Taøu</v>
          </cell>
          <cell r="I925">
            <v>2726500000</v>
          </cell>
        </row>
        <row r="926">
          <cell r="A926">
            <v>26</v>
          </cell>
          <cell r="B926">
            <v>38379</v>
          </cell>
          <cell r="C926">
            <v>83</v>
          </cell>
          <cell r="D926" t="str">
            <v>CTy TNHH TM TH Thuaän Taân</v>
          </cell>
          <cell r="F926" t="str">
            <v>Ngoaïi Thöông</v>
          </cell>
          <cell r="G926" t="str">
            <v>Hoà Chí Minh</v>
          </cell>
          <cell r="I926">
            <v>21040250</v>
          </cell>
        </row>
        <row r="927">
          <cell r="A927">
            <v>51</v>
          </cell>
          <cell r="B927">
            <v>38379</v>
          </cell>
          <cell r="C927">
            <v>4</v>
          </cell>
          <cell r="D927" t="str">
            <v>Cty TMKT &amp; Ñaàu Tö PETEC</v>
          </cell>
          <cell r="F927" t="str">
            <v>Sôû Giao Dòch II  CTVN</v>
          </cell>
          <cell r="G927" t="str">
            <v>Hoà Chí Minh</v>
          </cell>
          <cell r="I927">
            <v>1748000000</v>
          </cell>
        </row>
        <row r="928">
          <cell r="A928">
            <v>27</v>
          </cell>
          <cell r="B928">
            <v>38379</v>
          </cell>
          <cell r="C928">
            <v>28</v>
          </cell>
          <cell r="D928" t="str">
            <v>Chi Nhaùnh Cty CP Söõa VN Taïi Caàn Thô</v>
          </cell>
          <cell r="F928" t="str">
            <v>Ñaàu Tö &amp; Phaùt Trieån</v>
          </cell>
          <cell r="G928" t="str">
            <v>Caàn Thô</v>
          </cell>
          <cell r="I928">
            <v>170000000</v>
          </cell>
        </row>
        <row r="929">
          <cell r="A929">
            <v>28</v>
          </cell>
          <cell r="B929">
            <v>38380</v>
          </cell>
          <cell r="C929">
            <v>27</v>
          </cell>
          <cell r="D929" t="str">
            <v>Cty TNHH Quoác Teá Nagarjuna</v>
          </cell>
          <cell r="F929" t="str">
            <v>INDOVINA</v>
          </cell>
          <cell r="G929" t="str">
            <v>Hoà Chí Minh</v>
          </cell>
          <cell r="I929">
            <v>41650000</v>
          </cell>
        </row>
        <row r="930">
          <cell r="A930">
            <v>52</v>
          </cell>
          <cell r="B930">
            <v>38380</v>
          </cell>
          <cell r="C930">
            <v>21</v>
          </cell>
          <cell r="D930" t="str">
            <v>Cty Coå Phaàn Vaät Tö  Haäu Giang</v>
          </cell>
          <cell r="F930" t="str">
            <v>Coâng Thöông</v>
          </cell>
          <cell r="G930" t="str">
            <v>Caàn Thô</v>
          </cell>
          <cell r="I930">
            <v>69315004</v>
          </cell>
        </row>
        <row r="931">
          <cell r="A931">
            <v>53</v>
          </cell>
          <cell r="B931">
            <v>38380</v>
          </cell>
          <cell r="C931">
            <v>8</v>
          </cell>
          <cell r="D931" t="str">
            <v>Cty Xi Maêng Haø Tieân II</v>
          </cell>
          <cell r="F931" t="str">
            <v>Coâng Thöông</v>
          </cell>
          <cell r="G931" t="str">
            <v>Kieân Giang</v>
          </cell>
          <cell r="I931">
            <v>96228000</v>
          </cell>
        </row>
        <row r="932">
          <cell r="A932">
            <v>54</v>
          </cell>
          <cell r="B932">
            <v>38380</v>
          </cell>
          <cell r="C932">
            <v>14</v>
          </cell>
          <cell r="D932" t="str">
            <v>Coâng Ty Theùp Mieàn Nam</v>
          </cell>
          <cell r="F932" t="str">
            <v>Coâng Thöông CN I</v>
          </cell>
          <cell r="G932" t="str">
            <v>Hoà Chí Minh</v>
          </cell>
          <cell r="I932">
            <v>50000000</v>
          </cell>
        </row>
        <row r="933">
          <cell r="A933">
            <v>29</v>
          </cell>
          <cell r="B933">
            <v>38380</v>
          </cell>
          <cell r="C933">
            <v>28</v>
          </cell>
          <cell r="D933" t="str">
            <v>Chi Nhaùnh Cty CP Söõa VN Taïi Caàn Thô</v>
          </cell>
          <cell r="F933" t="str">
            <v>Ñaàu Tö &amp; Phaùt Trieån</v>
          </cell>
          <cell r="G933" t="str">
            <v>Caàn Thô</v>
          </cell>
          <cell r="I933">
            <v>180000000</v>
          </cell>
        </row>
        <row r="934">
          <cell r="A934">
            <v>30</v>
          </cell>
          <cell r="B934">
            <v>38383</v>
          </cell>
          <cell r="C934">
            <v>7</v>
          </cell>
          <cell r="D934" t="str">
            <v>Xí Nghieäp Colusa-Miliket</v>
          </cell>
          <cell r="F934" t="str">
            <v>Ñaàu Tö &amp; Phaùt Trieån CN Thuû Ñöùc</v>
          </cell>
          <cell r="G934" t="str">
            <v>Hoà Chí Minh</v>
          </cell>
          <cell r="I934">
            <v>128613111</v>
          </cell>
        </row>
        <row r="935">
          <cell r="A935">
            <v>55</v>
          </cell>
          <cell r="B935">
            <v>38383</v>
          </cell>
          <cell r="C935">
            <v>36</v>
          </cell>
          <cell r="D935" t="str">
            <v>XN Xaêng Daàu Daàu Khí Vuõng Taøu</v>
          </cell>
          <cell r="F935" t="str">
            <v>Coâng Thöông</v>
          </cell>
          <cell r="G935" t="str">
            <v>Baø Ròa-Vuõng Taøu</v>
          </cell>
          <cell r="I935">
            <v>2819000000</v>
          </cell>
        </row>
        <row r="936">
          <cell r="A936">
            <v>56</v>
          </cell>
          <cell r="B936">
            <v>38383</v>
          </cell>
          <cell r="C936">
            <v>14</v>
          </cell>
          <cell r="D936" t="str">
            <v>Coâng Ty Theùp Mieàn Nam</v>
          </cell>
          <cell r="F936" t="str">
            <v>Coâng Thöông CN I</v>
          </cell>
          <cell r="G936" t="str">
            <v>Hoà Chí Minh</v>
          </cell>
          <cell r="I936">
            <v>120000000</v>
          </cell>
        </row>
        <row r="937">
          <cell r="A937">
            <v>57</v>
          </cell>
          <cell r="B937">
            <v>38383</v>
          </cell>
          <cell r="C937">
            <v>46</v>
          </cell>
          <cell r="D937" t="str">
            <v>CTy MIWON VIETNAM</v>
          </cell>
          <cell r="F937" t="str">
            <v xml:space="preserve">Coâng Thöông </v>
          </cell>
          <cell r="G937" t="str">
            <v>Phuù Thoï</v>
          </cell>
          <cell r="I937">
            <v>94920889</v>
          </cell>
        </row>
        <row r="938">
          <cell r="A938">
            <v>31</v>
          </cell>
          <cell r="B938">
            <v>38383</v>
          </cell>
          <cell r="C938">
            <v>28</v>
          </cell>
          <cell r="D938" t="str">
            <v>Chi Nhaùnh Cty CP Söõa VN Taïi Caàn Thô</v>
          </cell>
          <cell r="F938" t="str">
            <v>Ñaàu Tö &amp; Phaùt Trieån</v>
          </cell>
          <cell r="G938" t="str">
            <v>Caàn Thô</v>
          </cell>
          <cell r="I938">
            <v>309000000</v>
          </cell>
        </row>
        <row r="939">
          <cell r="A939">
            <v>1</v>
          </cell>
          <cell r="B939">
            <v>38384</v>
          </cell>
          <cell r="C939">
            <v>5</v>
          </cell>
          <cell r="D939" t="str">
            <v>Cty TNHH TMaïi Thaønh Long</v>
          </cell>
          <cell r="F939" t="str">
            <v>Coâng Thöong CN6</v>
          </cell>
          <cell r="G939" t="str">
            <v>Hoà Chí Minh</v>
          </cell>
          <cell r="I939">
            <v>412614162</v>
          </cell>
        </row>
        <row r="940">
          <cell r="A940">
            <v>2</v>
          </cell>
          <cell r="B940">
            <v>38384</v>
          </cell>
          <cell r="C940">
            <v>4</v>
          </cell>
          <cell r="D940" t="str">
            <v>Cty TMKT &amp; Ñaàu Tö PETEC</v>
          </cell>
          <cell r="F940" t="str">
            <v>Sôû Giao Dòch II  CTVN</v>
          </cell>
          <cell r="G940" t="str">
            <v>Hoà Chí Minh</v>
          </cell>
          <cell r="I940">
            <v>1932000000</v>
          </cell>
        </row>
        <row r="941">
          <cell r="A941">
            <v>3</v>
          </cell>
          <cell r="B941">
            <v>38384</v>
          </cell>
          <cell r="C941">
            <v>17</v>
          </cell>
          <cell r="D941" t="str">
            <v>Cty Daàu Khí -TP/HCM (Saøi Goøn Petro)</v>
          </cell>
          <cell r="F941" t="str">
            <v>Ngoaïi Thöông</v>
          </cell>
          <cell r="G941" t="str">
            <v>Hoà Chí Minh</v>
          </cell>
          <cell r="I941">
            <v>781560000</v>
          </cell>
        </row>
        <row r="942">
          <cell r="A942">
            <v>4</v>
          </cell>
          <cell r="B942">
            <v>38384</v>
          </cell>
          <cell r="C942">
            <v>1</v>
          </cell>
          <cell r="D942" t="str">
            <v>Nhaø Maùy Thuoác Laù Saøi Goøn</v>
          </cell>
          <cell r="F942" t="str">
            <v>Sôû Giao Dòch II CTVN</v>
          </cell>
          <cell r="G942" t="str">
            <v>Hoà Chí Minh</v>
          </cell>
          <cell r="I942">
            <v>162525000</v>
          </cell>
        </row>
        <row r="943">
          <cell r="A943">
            <v>5</v>
          </cell>
          <cell r="B943">
            <v>38384</v>
          </cell>
          <cell r="C943">
            <v>27</v>
          </cell>
          <cell r="D943" t="str">
            <v>Cty TNHH Quoác Teá Nagarjuna</v>
          </cell>
          <cell r="F943" t="str">
            <v>INDOVINA</v>
          </cell>
          <cell r="G943" t="str">
            <v>Hoà Chí Minh</v>
          </cell>
          <cell r="I943">
            <v>42000000</v>
          </cell>
        </row>
        <row r="944">
          <cell r="A944">
            <v>6</v>
          </cell>
          <cell r="B944">
            <v>38386</v>
          </cell>
          <cell r="C944">
            <v>4</v>
          </cell>
          <cell r="D944" t="str">
            <v>Cty TMKT &amp; Ñaàu Tö PETEC</v>
          </cell>
          <cell r="F944" t="str">
            <v>Sôû Giao Dòch II  CTVN</v>
          </cell>
          <cell r="G944" t="str">
            <v>Hoà Chí Minh</v>
          </cell>
          <cell r="I944">
            <v>3583500000</v>
          </cell>
        </row>
        <row r="945">
          <cell r="A945">
            <v>1</v>
          </cell>
          <cell r="B945">
            <v>38386</v>
          </cell>
          <cell r="C945">
            <v>9</v>
          </cell>
          <cell r="D945" t="str">
            <v>Castrol Vieät Nam Ltd</v>
          </cell>
          <cell r="F945" t="str">
            <v>Ngoaïi Thöông</v>
          </cell>
          <cell r="G945" t="str">
            <v>Hoà Chí Minh</v>
          </cell>
          <cell r="I945">
            <v>59889548</v>
          </cell>
        </row>
        <row r="946">
          <cell r="A946">
            <v>2</v>
          </cell>
          <cell r="B946">
            <v>38387</v>
          </cell>
          <cell r="C946">
            <v>83</v>
          </cell>
          <cell r="D946" t="str">
            <v>CTy TNHH TM TH Thuaän Taân</v>
          </cell>
          <cell r="F946" t="str">
            <v>Ngoaïi Thöông</v>
          </cell>
          <cell r="G946" t="str">
            <v>Hoà Chí Minh</v>
          </cell>
          <cell r="I946">
            <v>28648950</v>
          </cell>
        </row>
        <row r="947">
          <cell r="A947">
            <v>7</v>
          </cell>
          <cell r="B947">
            <v>38387</v>
          </cell>
          <cell r="C947">
            <v>14</v>
          </cell>
          <cell r="D947" t="str">
            <v>Coâng Ty Theùp Mieàn Nam</v>
          </cell>
          <cell r="F947" t="str">
            <v>Coâng Thöông CN I</v>
          </cell>
          <cell r="G947" t="str">
            <v>Hoà Chí Minh</v>
          </cell>
          <cell r="I947">
            <v>200000000</v>
          </cell>
        </row>
        <row r="948">
          <cell r="A948">
            <v>8</v>
          </cell>
          <cell r="B948">
            <v>38387</v>
          </cell>
          <cell r="C948">
            <v>41</v>
          </cell>
          <cell r="D948" t="str">
            <v>Cty Xi Maêng Nghi Sôn</v>
          </cell>
          <cell r="F948" t="str">
            <v>Coâng Thöông CN 9</v>
          </cell>
          <cell r="G948" t="str">
            <v>Hoà Chí Minh</v>
          </cell>
          <cell r="I948">
            <v>33291275</v>
          </cell>
        </row>
        <row r="949">
          <cell r="A949">
            <v>9</v>
          </cell>
          <cell r="B949">
            <v>38387</v>
          </cell>
          <cell r="C949">
            <v>98</v>
          </cell>
          <cell r="D949" t="str">
            <v>CTy Lieân Doanh Xi Maêng Haø Tieân II-Caàn Thô</v>
          </cell>
          <cell r="F949" t="str">
            <v>Coâng Thöông</v>
          </cell>
          <cell r="G949" t="str">
            <v>Caàn Thô</v>
          </cell>
          <cell r="I949">
            <v>396410000</v>
          </cell>
        </row>
        <row r="950">
          <cell r="A950">
            <v>10</v>
          </cell>
          <cell r="B950">
            <v>38387</v>
          </cell>
          <cell r="C950">
            <v>85</v>
          </cell>
          <cell r="D950" t="str">
            <v>CTy TNHH TM Minh Tuøng</v>
          </cell>
          <cell r="F950" t="str">
            <v>Sôû Giao Dòch II CTVN</v>
          </cell>
          <cell r="G950" t="str">
            <v>Hoà Chí Minh</v>
          </cell>
          <cell r="I950">
            <v>11295000</v>
          </cell>
        </row>
        <row r="951">
          <cell r="A951">
            <v>11</v>
          </cell>
          <cell r="B951">
            <v>38390</v>
          </cell>
          <cell r="C951">
            <v>85</v>
          </cell>
          <cell r="D951" t="str">
            <v>CTy TNHH TM Minh Tuøng</v>
          </cell>
          <cell r="F951" t="str">
            <v>Sôû Giao Dòch II CTVN</v>
          </cell>
          <cell r="G951" t="str">
            <v>Hoà Chí Minh</v>
          </cell>
          <cell r="I951">
            <v>10503000</v>
          </cell>
        </row>
        <row r="952">
          <cell r="A952">
            <v>12</v>
          </cell>
          <cell r="B952">
            <v>38390</v>
          </cell>
          <cell r="C952">
            <v>77</v>
          </cell>
          <cell r="D952" t="str">
            <v>Cty Ñieän &amp; Ñieän Töû SAMSUNG VINA</v>
          </cell>
          <cell r="F952" t="str">
            <v>Coâng Thöông CN 4</v>
          </cell>
          <cell r="G952" t="str">
            <v>Hoà Chí Minh</v>
          </cell>
          <cell r="I952">
            <v>31150701</v>
          </cell>
        </row>
        <row r="953">
          <cell r="A953">
            <v>13</v>
          </cell>
          <cell r="B953">
            <v>38390</v>
          </cell>
          <cell r="C953">
            <v>14</v>
          </cell>
          <cell r="D953" t="str">
            <v>Coâng Ty Theùp Mieàn Nam</v>
          </cell>
          <cell r="F953" t="str">
            <v>Coâng Thöông CN I</v>
          </cell>
          <cell r="G953" t="str">
            <v>Hoà Chí Minh</v>
          </cell>
          <cell r="I953">
            <v>120000000</v>
          </cell>
        </row>
        <row r="954">
          <cell r="A954">
            <v>14</v>
          </cell>
          <cell r="B954">
            <v>38390</v>
          </cell>
          <cell r="C954">
            <v>31</v>
          </cell>
          <cell r="D954" t="str">
            <v>Cty Daàu Aên Golden Hope - Nhaø Beø</v>
          </cell>
          <cell r="F954" t="str">
            <v>Sôû Giao Dòch II CTVN</v>
          </cell>
          <cell r="G954" t="str">
            <v>Hoà Chí Minh</v>
          </cell>
          <cell r="I954">
            <v>48860873</v>
          </cell>
        </row>
        <row r="955">
          <cell r="A955">
            <v>3</v>
          </cell>
          <cell r="B955">
            <v>38390</v>
          </cell>
          <cell r="C955">
            <v>28</v>
          </cell>
          <cell r="D955" t="str">
            <v>Chi Nhaùnh Cty CP Söõa VN Taïi Caàn Thô</v>
          </cell>
          <cell r="F955" t="str">
            <v>Ñaàu Tö &amp; Phaùt Trieån</v>
          </cell>
          <cell r="G955" t="str">
            <v>Caàn Thô</v>
          </cell>
          <cell r="I955">
            <v>86446632</v>
          </cell>
        </row>
        <row r="956">
          <cell r="A956">
            <v>4</v>
          </cell>
          <cell r="B956">
            <v>38390</v>
          </cell>
          <cell r="C956">
            <v>53</v>
          </cell>
          <cell r="D956" t="str">
            <v>CTy CP Thöông Nghieäp Baïc Lieâu</v>
          </cell>
          <cell r="F956" t="str">
            <v xml:space="preserve">Coâng Thöông </v>
          </cell>
          <cell r="G956" t="str">
            <v>Baïc Lieâu</v>
          </cell>
          <cell r="I956">
            <v>30000000</v>
          </cell>
        </row>
        <row r="957">
          <cell r="A957">
            <v>5</v>
          </cell>
          <cell r="B957">
            <v>38397</v>
          </cell>
          <cell r="C957">
            <v>86</v>
          </cell>
          <cell r="D957" t="str">
            <v xml:space="preserve"> Baûo Minh Baïc Lieâu</v>
          </cell>
          <cell r="F957" t="str">
            <v>Phöông Ñoâng</v>
          </cell>
          <cell r="G957" t="str">
            <v>Baïc Lieâu</v>
          </cell>
          <cell r="I957">
            <v>17808000</v>
          </cell>
        </row>
        <row r="958">
          <cell r="A958">
            <v>15</v>
          </cell>
          <cell r="B958">
            <v>38397</v>
          </cell>
          <cell r="C958">
            <v>4</v>
          </cell>
          <cell r="D958" t="str">
            <v>Cty TMKT &amp; Ñaàu Tö PETEC</v>
          </cell>
          <cell r="F958" t="str">
            <v>Sôû Giao Dòch II  CTVN</v>
          </cell>
          <cell r="G958" t="str">
            <v>Hoà Chí Minh</v>
          </cell>
          <cell r="I958">
            <v>2162000000</v>
          </cell>
        </row>
        <row r="959">
          <cell r="A959">
            <v>16</v>
          </cell>
          <cell r="B959">
            <v>38397</v>
          </cell>
          <cell r="C959">
            <v>36</v>
          </cell>
          <cell r="D959" t="str">
            <v>XN Xaêng Daàu Daàu Khí Vuõng Taøu</v>
          </cell>
          <cell r="F959" t="str">
            <v>Coâng Thöông</v>
          </cell>
          <cell r="G959" t="str">
            <v>Baø Ròa-Vuõng Taøu</v>
          </cell>
          <cell r="I959">
            <v>2764500000</v>
          </cell>
        </row>
        <row r="960">
          <cell r="A960">
            <v>17</v>
          </cell>
          <cell r="B960">
            <v>38397</v>
          </cell>
          <cell r="C960">
            <v>8</v>
          </cell>
          <cell r="D960" t="str">
            <v>Cty Xi Maêng Haø Tieân II</v>
          </cell>
          <cell r="F960" t="str">
            <v>Coâng Thöông</v>
          </cell>
          <cell r="G960" t="str">
            <v>Kieân Giang</v>
          </cell>
          <cell r="I960">
            <v>174300500</v>
          </cell>
        </row>
        <row r="961">
          <cell r="A961">
            <v>18</v>
          </cell>
          <cell r="B961">
            <v>38397</v>
          </cell>
          <cell r="C961">
            <v>105</v>
          </cell>
          <cell r="D961" t="str">
            <v>XN Kinh Doanh Thöông Maïi-CTy Kho Vaän Mieàn Nam</v>
          </cell>
          <cell r="F961" t="str">
            <v>Coâng Thöông CN 4</v>
          </cell>
          <cell r="G961" t="str">
            <v>Hoà Chí Minh</v>
          </cell>
          <cell r="I961">
            <v>83500000</v>
          </cell>
        </row>
        <row r="962">
          <cell r="A962">
            <v>6</v>
          </cell>
          <cell r="B962">
            <v>38397</v>
          </cell>
          <cell r="C962">
            <v>10</v>
          </cell>
          <cell r="D962" t="str">
            <v>Cty TNHH Daàu Nhôùt vaø Hoùa Chaát VN</v>
          </cell>
          <cell r="F962" t="str">
            <v>Hoàng Kong&amp; Thöôïng Haûi</v>
          </cell>
          <cell r="G962" t="str">
            <v>Hoà Chí Minh</v>
          </cell>
          <cell r="I962">
            <v>58787982</v>
          </cell>
        </row>
        <row r="963">
          <cell r="A963">
            <v>5</v>
          </cell>
          <cell r="B963">
            <v>38397</v>
          </cell>
          <cell r="C963">
            <v>86</v>
          </cell>
          <cell r="D963" t="str">
            <v xml:space="preserve"> Baûo Minh Baïc Lieâu</v>
          </cell>
          <cell r="F963" t="str">
            <v>Phöông Ñoâng</v>
          </cell>
          <cell r="G963" t="str">
            <v>Baïc Lieâu</v>
          </cell>
          <cell r="I963">
            <v>17808000</v>
          </cell>
        </row>
        <row r="964">
          <cell r="A964">
            <v>19</v>
          </cell>
          <cell r="B964">
            <v>38397</v>
          </cell>
          <cell r="C964">
            <v>31</v>
          </cell>
          <cell r="D964" t="str">
            <v>Cty Daàu Aên Golden Hope - Nhaø Beø</v>
          </cell>
          <cell r="F964" t="str">
            <v>Sôû Giao Dòch II CTVN</v>
          </cell>
          <cell r="G964" t="str">
            <v>Hoà Chí Minh</v>
          </cell>
          <cell r="I964">
            <v>320000000</v>
          </cell>
        </row>
        <row r="965">
          <cell r="A965">
            <v>20</v>
          </cell>
          <cell r="B965">
            <v>38397</v>
          </cell>
          <cell r="C965">
            <v>36</v>
          </cell>
          <cell r="D965" t="str">
            <v>XN Xaêng Daàu Daàu Khí Vuõng Taøu</v>
          </cell>
          <cell r="F965" t="str">
            <v>Coâng Thöông</v>
          </cell>
          <cell r="G965" t="str">
            <v>Baø Ròa-Vuõng Taøu</v>
          </cell>
          <cell r="I965">
            <v>1301100000</v>
          </cell>
        </row>
        <row r="966">
          <cell r="A966">
            <v>7</v>
          </cell>
          <cell r="B966">
            <v>38397</v>
          </cell>
          <cell r="C966">
            <v>28</v>
          </cell>
          <cell r="D966" t="str">
            <v>Chi Nhaùnh Cty CP Söõa VN Taïi Caàn Thô</v>
          </cell>
          <cell r="F966" t="str">
            <v>Ñaàu Tö &amp; Phaùt Trieån</v>
          </cell>
          <cell r="G966" t="str">
            <v>Caàn Thô</v>
          </cell>
          <cell r="I966">
            <v>130000000</v>
          </cell>
        </row>
        <row r="967">
          <cell r="A967">
            <v>21</v>
          </cell>
          <cell r="B967">
            <v>38398</v>
          </cell>
          <cell r="C967">
            <v>1</v>
          </cell>
          <cell r="D967" t="str">
            <v>Nhaø Maùy Thuoác Laù Saøi Goøn</v>
          </cell>
          <cell r="F967" t="str">
            <v>Sôû Giao Dòch II CTVN</v>
          </cell>
          <cell r="G967" t="str">
            <v>Hoà Chí Minh</v>
          </cell>
          <cell r="I967">
            <v>132000000</v>
          </cell>
        </row>
        <row r="968">
          <cell r="A968">
            <v>8</v>
          </cell>
          <cell r="B968">
            <v>38398</v>
          </cell>
          <cell r="C968">
            <v>28</v>
          </cell>
          <cell r="D968" t="str">
            <v>Chi Nhaùnh Cty CP Söõa VN Taïi Caàn Thô</v>
          </cell>
          <cell r="F968" t="str">
            <v>Ñaàu Tö &amp; Phaùt Trieån</v>
          </cell>
          <cell r="G968" t="str">
            <v>Caàn Thô</v>
          </cell>
          <cell r="I968">
            <v>200000000</v>
          </cell>
        </row>
        <row r="969">
          <cell r="A969">
            <v>22</v>
          </cell>
          <cell r="B969">
            <v>38399</v>
          </cell>
          <cell r="C969">
            <v>36</v>
          </cell>
          <cell r="D969" t="str">
            <v>XN Xaêng Daàu Daàu Khí Vuõng Taøu</v>
          </cell>
          <cell r="F969" t="str">
            <v>Coâng Thöông</v>
          </cell>
          <cell r="G969" t="str">
            <v>Baø Ròa-Vuõng Taøu</v>
          </cell>
          <cell r="I969">
            <v>2527000000</v>
          </cell>
        </row>
        <row r="970">
          <cell r="A970">
            <v>23</v>
          </cell>
          <cell r="B970">
            <v>38399</v>
          </cell>
          <cell r="C970">
            <v>4</v>
          </cell>
          <cell r="D970" t="str">
            <v>Cty TMKT &amp; Ñaàu Tö PETEC</v>
          </cell>
          <cell r="F970" t="str">
            <v>Sôû Giao Dòch II  CTVN</v>
          </cell>
          <cell r="G970" t="str">
            <v>Hoà Chí Minh</v>
          </cell>
          <cell r="I970">
            <v>1739000000</v>
          </cell>
        </row>
        <row r="971">
          <cell r="A971">
            <v>9</v>
          </cell>
          <cell r="B971">
            <v>38400</v>
          </cell>
          <cell r="C971">
            <v>44</v>
          </cell>
          <cell r="D971" t="str">
            <v>CTy Ñieän Baùo Ñieän Thoaïi Baïc Lieâu</v>
          </cell>
          <cell r="F971" t="str">
            <v xml:space="preserve">Coâng Thöông </v>
          </cell>
          <cell r="G971" t="str">
            <v>Baïc Lieâu</v>
          </cell>
          <cell r="I971">
            <v>7338559</v>
          </cell>
        </row>
        <row r="972">
          <cell r="A972">
            <v>24</v>
          </cell>
          <cell r="B972">
            <v>38400</v>
          </cell>
          <cell r="C972">
            <v>8</v>
          </cell>
          <cell r="D972" t="str">
            <v>Cty Xi Maêng Haø Tieân II</v>
          </cell>
          <cell r="F972" t="str">
            <v>Coâng Thöông</v>
          </cell>
          <cell r="G972" t="str">
            <v>Kieân Giang</v>
          </cell>
          <cell r="I972">
            <v>166193500</v>
          </cell>
        </row>
        <row r="973">
          <cell r="A973">
            <v>10</v>
          </cell>
          <cell r="B973">
            <v>38400</v>
          </cell>
          <cell r="C973">
            <v>28</v>
          </cell>
          <cell r="D973" t="str">
            <v>Chi Nhaùnh Cty CP Söõa VN Taïi Caàn Thô</v>
          </cell>
          <cell r="F973" t="str">
            <v>Ñaàu Tö &amp; Phaùt Trieån</v>
          </cell>
          <cell r="G973" t="str">
            <v>Caàn Thô</v>
          </cell>
          <cell r="I973">
            <v>200000000</v>
          </cell>
        </row>
        <row r="974">
          <cell r="A974">
            <v>11</v>
          </cell>
          <cell r="B974">
            <v>38400</v>
          </cell>
          <cell r="C974">
            <v>25</v>
          </cell>
          <cell r="D974" t="str">
            <v xml:space="preserve"> Thu Baûo Hieåm Xaõ Hoäi Tænh Baïc Lieâu</v>
          </cell>
          <cell r="F974" t="str">
            <v>NN &amp; P/T N/Thoân</v>
          </cell>
          <cell r="G974" t="str">
            <v>Baïc Lieâu</v>
          </cell>
          <cell r="I974">
            <v>16677668</v>
          </cell>
        </row>
        <row r="975">
          <cell r="A975">
            <v>25</v>
          </cell>
          <cell r="B975">
            <v>38400</v>
          </cell>
          <cell r="C975">
            <v>3</v>
          </cell>
          <cell r="D975" t="str">
            <v>Cty Coå Phaàn Boät Giaët Lix</v>
          </cell>
          <cell r="F975" t="str">
            <v>Coâng Thöông CN 14</v>
          </cell>
          <cell r="G975" t="str">
            <v>Hoà Chí Minh</v>
          </cell>
          <cell r="I975">
            <v>300000000</v>
          </cell>
        </row>
        <row r="976">
          <cell r="A976">
            <v>26</v>
          </cell>
          <cell r="B976">
            <v>38400</v>
          </cell>
          <cell r="C976">
            <v>105</v>
          </cell>
          <cell r="D976" t="str">
            <v>XN Kinh Doanh Thöông Maïi-CTy Kho Vaän Mieàn Nam</v>
          </cell>
          <cell r="F976" t="str">
            <v>Coâng Thöông CN 4</v>
          </cell>
          <cell r="G976" t="str">
            <v>Hoà Chí Minh</v>
          </cell>
          <cell r="I976">
            <v>115950000</v>
          </cell>
        </row>
        <row r="977">
          <cell r="A977">
            <v>27</v>
          </cell>
          <cell r="B977">
            <v>38400</v>
          </cell>
          <cell r="C977">
            <v>4</v>
          </cell>
          <cell r="D977" t="str">
            <v>Cty TMKT &amp; Ñaàu Tö PETEC</v>
          </cell>
          <cell r="F977" t="str">
            <v>Sôû Giao Dòch II  CTVN</v>
          </cell>
          <cell r="G977" t="str">
            <v>Hoà Chí Minh</v>
          </cell>
          <cell r="I977">
            <v>1886000000</v>
          </cell>
        </row>
        <row r="978">
          <cell r="A978">
            <v>28</v>
          </cell>
          <cell r="B978">
            <v>38401</v>
          </cell>
          <cell r="C978">
            <v>5</v>
          </cell>
          <cell r="D978" t="str">
            <v>Cty TNHH TMaïi Thaønh Long</v>
          </cell>
          <cell r="F978" t="str">
            <v>Coâng Thöong CN6</v>
          </cell>
          <cell r="G978" t="str">
            <v>Hoà Chí Minh</v>
          </cell>
          <cell r="I978">
            <v>315523951</v>
          </cell>
        </row>
        <row r="979">
          <cell r="A979">
            <v>29</v>
          </cell>
          <cell r="B979">
            <v>38401</v>
          </cell>
          <cell r="C979">
            <v>28</v>
          </cell>
          <cell r="D979" t="str">
            <v>Chi Nhaùnh Cty CP Söõa VN Taïi Caàn Thô</v>
          </cell>
          <cell r="F979" t="str">
            <v>Ñaàu Tö &amp; Phaùt Trieån</v>
          </cell>
          <cell r="G979" t="str">
            <v>Caàn Thô</v>
          </cell>
          <cell r="I979">
            <v>200000000</v>
          </cell>
        </row>
        <row r="980">
          <cell r="A980">
            <v>30</v>
          </cell>
          <cell r="B980">
            <v>38401</v>
          </cell>
          <cell r="C980">
            <v>14</v>
          </cell>
          <cell r="D980" t="str">
            <v>Coâng Ty Theùp Mieàn Nam</v>
          </cell>
          <cell r="F980" t="str">
            <v>Coâng Thöông CN I</v>
          </cell>
          <cell r="G980" t="str">
            <v>Hoà Chí Minh</v>
          </cell>
          <cell r="I980">
            <v>120000000</v>
          </cell>
        </row>
        <row r="981">
          <cell r="A981">
            <v>12</v>
          </cell>
          <cell r="B981">
            <v>38401</v>
          </cell>
          <cell r="C981">
            <v>19</v>
          </cell>
          <cell r="D981" t="str">
            <v>Cty LD Khí Ñoát Saøi Goøn (Elf)</v>
          </cell>
          <cell r="F981" t="str">
            <v>Eximbank</v>
          </cell>
          <cell r="G981" t="str">
            <v>Hoà Chí Minh</v>
          </cell>
          <cell r="I981">
            <v>72333250</v>
          </cell>
        </row>
        <row r="982">
          <cell r="A982">
            <v>31</v>
          </cell>
          <cell r="B982">
            <v>38404</v>
          </cell>
          <cell r="C982">
            <v>41</v>
          </cell>
          <cell r="D982" t="str">
            <v>Cty Xi Maêng Nghi Sôn</v>
          </cell>
          <cell r="F982" t="str">
            <v>Coâng Thöông CN 9</v>
          </cell>
          <cell r="G982" t="str">
            <v>Hoà Chí Minh</v>
          </cell>
          <cell r="I982">
            <v>83600000</v>
          </cell>
        </row>
        <row r="983">
          <cell r="A983">
            <v>32</v>
          </cell>
          <cell r="B983">
            <v>38404</v>
          </cell>
          <cell r="C983">
            <v>14</v>
          </cell>
          <cell r="D983" t="str">
            <v>Coâng Ty Theùp Mieàn Nam</v>
          </cell>
          <cell r="F983" t="str">
            <v>Coâng Thöông CN I</v>
          </cell>
          <cell r="G983" t="str">
            <v>Hoà Chí Minh</v>
          </cell>
          <cell r="I983">
            <v>300000000</v>
          </cell>
        </row>
        <row r="984">
          <cell r="A984">
            <v>13</v>
          </cell>
          <cell r="B984">
            <v>38404</v>
          </cell>
          <cell r="C984">
            <v>10</v>
          </cell>
          <cell r="D984" t="str">
            <v>Cty TNHH Daàu Nhôùt vaø Hoùa Chaát VN</v>
          </cell>
          <cell r="F984" t="str">
            <v>Hoàng Kong&amp; Thöôïng Haûi</v>
          </cell>
          <cell r="G984" t="str">
            <v>Hoà Chí Minh</v>
          </cell>
          <cell r="I984">
            <v>226712151</v>
          </cell>
        </row>
        <row r="985">
          <cell r="A985">
            <v>14</v>
          </cell>
          <cell r="B985">
            <v>38404</v>
          </cell>
          <cell r="C985">
            <v>28</v>
          </cell>
          <cell r="D985" t="str">
            <v>Chi Nhaùnh Cty CP Söõa VN Taïi Caàn Thô</v>
          </cell>
          <cell r="F985" t="str">
            <v>Ñaàu Tö &amp; Phaùt Trieån</v>
          </cell>
          <cell r="G985" t="str">
            <v>Caàn Thô</v>
          </cell>
          <cell r="I985">
            <v>256000000</v>
          </cell>
        </row>
        <row r="986">
          <cell r="A986">
            <v>33</v>
          </cell>
          <cell r="B986">
            <v>38405</v>
          </cell>
          <cell r="C986">
            <v>8</v>
          </cell>
          <cell r="D986" t="str">
            <v>Cty Xi Maêng Haø Tieân II</v>
          </cell>
          <cell r="F986" t="str">
            <v>Coâng Thöông</v>
          </cell>
          <cell r="G986" t="str">
            <v>Kieân Giang</v>
          </cell>
          <cell r="I986">
            <v>109444500</v>
          </cell>
        </row>
        <row r="987">
          <cell r="A987">
            <v>15</v>
          </cell>
          <cell r="B987">
            <v>38405</v>
          </cell>
          <cell r="C987">
            <v>28</v>
          </cell>
          <cell r="D987" t="str">
            <v>Chi Nhaùnh Cty CP Söõa VN Taïi Caàn Thô</v>
          </cell>
          <cell r="F987" t="str">
            <v>Ñaàu Tö &amp; Phaùt Trieån</v>
          </cell>
          <cell r="G987" t="str">
            <v>Caàn Thô</v>
          </cell>
          <cell r="I987">
            <v>640000000</v>
          </cell>
        </row>
        <row r="988">
          <cell r="A988">
            <v>16</v>
          </cell>
          <cell r="B988">
            <v>38405</v>
          </cell>
          <cell r="C988">
            <v>27</v>
          </cell>
          <cell r="D988" t="str">
            <v>Cty TNHH Quoác Teá Nagarjuna</v>
          </cell>
          <cell r="F988" t="str">
            <v>INDOVINA</v>
          </cell>
          <cell r="G988" t="str">
            <v>Hoà Chí Minh</v>
          </cell>
          <cell r="I988">
            <v>140175000</v>
          </cell>
        </row>
        <row r="989">
          <cell r="A989">
            <v>34</v>
          </cell>
          <cell r="B989">
            <v>38406</v>
          </cell>
          <cell r="C989">
            <v>4</v>
          </cell>
          <cell r="D989" t="str">
            <v>Cty TMKT &amp; Ñaàu Tö PETEC</v>
          </cell>
          <cell r="F989" t="str">
            <v>Sôû Giao Dòch II  CTVN</v>
          </cell>
          <cell r="G989" t="str">
            <v>Hoà Chí Minh</v>
          </cell>
          <cell r="I989">
            <v>1932000000</v>
          </cell>
        </row>
        <row r="990">
          <cell r="A990">
            <v>35</v>
          </cell>
          <cell r="B990">
            <v>38406</v>
          </cell>
          <cell r="C990">
            <v>17</v>
          </cell>
          <cell r="D990" t="str">
            <v>Cty Daàu Khí -TP/HCM (Saøi Goøn Petro)</v>
          </cell>
          <cell r="F990" t="str">
            <v>Ngoaïi Thöông</v>
          </cell>
          <cell r="G990" t="str">
            <v>Hoà Chí Minh</v>
          </cell>
          <cell r="I990">
            <v>649000000</v>
          </cell>
        </row>
        <row r="991">
          <cell r="A991">
            <v>36</v>
          </cell>
          <cell r="B991">
            <v>38406</v>
          </cell>
          <cell r="C991">
            <v>14</v>
          </cell>
          <cell r="D991" t="str">
            <v>Coâng Ty Theùp Mieàn Nam</v>
          </cell>
          <cell r="F991" t="str">
            <v>Coâng Thöông CN I</v>
          </cell>
          <cell r="G991" t="str">
            <v>Hoà Chí Minh</v>
          </cell>
          <cell r="I991">
            <v>300000000</v>
          </cell>
        </row>
        <row r="992">
          <cell r="A992">
            <v>37</v>
          </cell>
          <cell r="B992">
            <v>38408</v>
          </cell>
          <cell r="C992">
            <v>8</v>
          </cell>
          <cell r="D992" t="str">
            <v>Cty Xi Maêng Haø Tieân II</v>
          </cell>
          <cell r="F992" t="str">
            <v>Coâng Thöông</v>
          </cell>
          <cell r="G992" t="str">
            <v>Kieân Giang</v>
          </cell>
          <cell r="I992">
            <v>119278500</v>
          </cell>
        </row>
        <row r="993">
          <cell r="A993">
            <v>38</v>
          </cell>
          <cell r="B993">
            <v>38408</v>
          </cell>
          <cell r="C993">
            <v>21</v>
          </cell>
          <cell r="D993" t="str">
            <v>Cty Coå Phaàn Vaät Tö  Haäu Giang</v>
          </cell>
          <cell r="F993" t="str">
            <v>Coâng Thöông</v>
          </cell>
          <cell r="G993" t="str">
            <v>Caàn Thô</v>
          </cell>
          <cell r="I993">
            <v>80036500</v>
          </cell>
        </row>
        <row r="994">
          <cell r="A994">
            <v>39</v>
          </cell>
          <cell r="B994">
            <v>38408</v>
          </cell>
          <cell r="C994">
            <v>105</v>
          </cell>
          <cell r="D994" t="str">
            <v>XN Kinh Doanh Thöông Maïi-CTy Kho Vaän Mieàn Nam</v>
          </cell>
          <cell r="F994" t="str">
            <v>Coâng Thöông CN 4</v>
          </cell>
          <cell r="G994" t="str">
            <v>Hoà Chí Minh</v>
          </cell>
          <cell r="I994">
            <v>92250000</v>
          </cell>
        </row>
        <row r="995">
          <cell r="A995">
            <v>40</v>
          </cell>
          <cell r="B995">
            <v>38411</v>
          </cell>
          <cell r="C995">
            <v>8</v>
          </cell>
          <cell r="D995" t="str">
            <v>Cty Xi Maêng Haø Tieân II</v>
          </cell>
          <cell r="F995" t="str">
            <v>Coâng Thöông</v>
          </cell>
          <cell r="G995" t="str">
            <v>Kieân Giang</v>
          </cell>
          <cell r="I995">
            <v>56749000</v>
          </cell>
        </row>
        <row r="996">
          <cell r="A996">
            <v>41</v>
          </cell>
          <cell r="B996">
            <v>38411</v>
          </cell>
          <cell r="C996">
            <v>14</v>
          </cell>
          <cell r="D996" t="str">
            <v>Coâng Ty Theùp Mieàn Nam</v>
          </cell>
          <cell r="F996" t="str">
            <v>Coâng Thöông CN I</v>
          </cell>
          <cell r="G996" t="str">
            <v>Hoà Chí Minh</v>
          </cell>
          <cell r="I996">
            <v>300000000</v>
          </cell>
        </row>
        <row r="997">
          <cell r="A997">
            <v>42</v>
          </cell>
          <cell r="B997">
            <v>38411</v>
          </cell>
          <cell r="C997">
            <v>5</v>
          </cell>
          <cell r="D997" t="str">
            <v>Cty TNHH TMaïi Thaønh Long</v>
          </cell>
          <cell r="F997" t="str">
            <v>Coâng Thöong CN6</v>
          </cell>
          <cell r="G997" t="str">
            <v>Hoà Chí Minh</v>
          </cell>
          <cell r="I997">
            <v>165810260</v>
          </cell>
        </row>
        <row r="998">
          <cell r="A998">
            <v>43</v>
          </cell>
          <cell r="B998">
            <v>38411</v>
          </cell>
          <cell r="C998">
            <v>41</v>
          </cell>
          <cell r="D998" t="str">
            <v>Cty Xi Maêng Nghi Sôn</v>
          </cell>
          <cell r="F998" t="str">
            <v>Coâng Thöông CN 9</v>
          </cell>
          <cell r="G998" t="str">
            <v>Hoà Chí Minh</v>
          </cell>
          <cell r="I998">
            <v>167200000</v>
          </cell>
        </row>
        <row r="999">
          <cell r="A999">
            <v>44</v>
          </cell>
          <cell r="B999">
            <v>38411</v>
          </cell>
          <cell r="C999">
            <v>36</v>
          </cell>
          <cell r="D999" t="str">
            <v>XN Xaêng Daàu Daàu Khí Vuõng Taøu</v>
          </cell>
          <cell r="F999" t="str">
            <v>Coâng Thöông</v>
          </cell>
          <cell r="G999" t="str">
            <v>Baø Ròa-Vuõng Taøu</v>
          </cell>
          <cell r="I999">
            <v>5090000000</v>
          </cell>
        </row>
        <row r="1000">
          <cell r="A1000">
            <v>17</v>
          </cell>
          <cell r="B1000">
            <v>38411</v>
          </cell>
          <cell r="C1000">
            <v>28</v>
          </cell>
          <cell r="D1000" t="str">
            <v>Chi Nhaùnh Cty CP Söõa VN Taïi Caàn Thô</v>
          </cell>
          <cell r="F1000" t="str">
            <v>Ñaàu Tö &amp; Phaùt Trieån</v>
          </cell>
          <cell r="G1000" t="str">
            <v>Caàn Thô</v>
          </cell>
          <cell r="I1000">
            <v>1058000000</v>
          </cell>
        </row>
        <row r="1001">
          <cell r="A1001">
            <v>18</v>
          </cell>
          <cell r="B1001">
            <v>38411</v>
          </cell>
          <cell r="C1001">
            <v>7</v>
          </cell>
          <cell r="D1001" t="str">
            <v>Xí Nghieäp Colusa-Miliket</v>
          </cell>
          <cell r="F1001" t="str">
            <v>Ñaàu Tö &amp; Phaùt Trieån CN Thuû Ñöùc</v>
          </cell>
          <cell r="G1001" t="str">
            <v>Hoà Chí Minh</v>
          </cell>
          <cell r="I1001">
            <v>33729300</v>
          </cell>
        </row>
        <row r="1002">
          <cell r="A1002">
            <v>45</v>
          </cell>
          <cell r="B1002">
            <v>38411</v>
          </cell>
          <cell r="C1002">
            <v>4</v>
          </cell>
          <cell r="D1002" t="str">
            <v>Cty TMKT &amp; Ñaàu Tö PETEC</v>
          </cell>
          <cell r="F1002" t="str">
            <v>Sôû Giao Dòch II  CTVN</v>
          </cell>
          <cell r="G1002" t="str">
            <v>Hoà Chí Minh</v>
          </cell>
          <cell r="I1002">
            <v>4132000000</v>
          </cell>
        </row>
        <row r="1003">
          <cell r="A1003">
            <v>46</v>
          </cell>
          <cell r="B1003">
            <v>38411</v>
          </cell>
          <cell r="C1003">
            <v>1</v>
          </cell>
          <cell r="D1003" t="str">
            <v>Nhaø Maùy Thuoác Laù Saøi Goøn</v>
          </cell>
          <cell r="F1003" t="str">
            <v>Sôû Giao Dòch II CTVN</v>
          </cell>
          <cell r="G1003" t="str">
            <v>Hoà Chí Minh</v>
          </cell>
          <cell r="I1003">
            <v>142175000</v>
          </cell>
        </row>
        <row r="1004">
          <cell r="A1004">
            <v>47</v>
          </cell>
          <cell r="B1004">
            <v>38411</v>
          </cell>
          <cell r="C1004">
            <v>12</v>
          </cell>
          <cell r="D1004" t="str">
            <v>Cty Miwon Vieät Nam</v>
          </cell>
          <cell r="F1004" t="str">
            <v>Coâng Thöông</v>
          </cell>
          <cell r="G1004" t="str">
            <v>Phuù Thoï</v>
          </cell>
          <cell r="I1004">
            <v>134513117</v>
          </cell>
        </row>
        <row r="1005">
          <cell r="A1005">
            <v>48</v>
          </cell>
          <cell r="B1005">
            <v>38411</v>
          </cell>
          <cell r="C1005">
            <v>31</v>
          </cell>
          <cell r="D1005" t="str">
            <v>Cty Daàu Aên Golden Hope - Nhaø Beø</v>
          </cell>
          <cell r="F1005" t="str">
            <v>Sôû Giao Dòch II CTVN</v>
          </cell>
          <cell r="G1005" t="str">
            <v>Hoà Chí Minh</v>
          </cell>
          <cell r="I1005">
            <v>50782875</v>
          </cell>
        </row>
        <row r="1006">
          <cell r="A1006">
            <v>1</v>
          </cell>
          <cell r="B1006">
            <v>38412</v>
          </cell>
          <cell r="C1006">
            <v>8</v>
          </cell>
          <cell r="D1006" t="str">
            <v>Cty Xi Maêng Haø Tieân II</v>
          </cell>
          <cell r="F1006" t="str">
            <v>Coâng Thöông</v>
          </cell>
          <cell r="G1006" t="str">
            <v>Kieân Giang</v>
          </cell>
          <cell r="I1006">
            <v>94851900</v>
          </cell>
        </row>
        <row r="1007">
          <cell r="A1007">
            <v>2</v>
          </cell>
          <cell r="B1007">
            <v>38412</v>
          </cell>
          <cell r="C1007">
            <v>4</v>
          </cell>
          <cell r="D1007" t="str">
            <v>Cty TMKT &amp; Ñaàu Tö PETEC</v>
          </cell>
          <cell r="F1007" t="str">
            <v>Sôû Giao Dòch II  CTVN</v>
          </cell>
          <cell r="G1007" t="str">
            <v>Hoà Chí Minh</v>
          </cell>
          <cell r="I1007">
            <v>538000000</v>
          </cell>
        </row>
        <row r="1008">
          <cell r="A1008">
            <v>3</v>
          </cell>
          <cell r="B1008">
            <v>38413</v>
          </cell>
          <cell r="C1008">
            <v>4</v>
          </cell>
          <cell r="D1008" t="str">
            <v>Cty TMKT &amp; Ñaàu Tö PETEC</v>
          </cell>
          <cell r="F1008" t="str">
            <v>Sôû Giao Dòch II  CTVN</v>
          </cell>
          <cell r="G1008" t="str">
            <v>Hoà Chí Minh</v>
          </cell>
          <cell r="I1008">
            <v>1881000000</v>
          </cell>
        </row>
        <row r="1009">
          <cell r="A1009">
            <v>4</v>
          </cell>
          <cell r="B1009">
            <v>38413</v>
          </cell>
          <cell r="C1009">
            <v>14</v>
          </cell>
          <cell r="D1009" t="str">
            <v>Coâng Ty Theùp Mieàn Nam</v>
          </cell>
          <cell r="F1009" t="str">
            <v>Coâng Thöông CN I</v>
          </cell>
          <cell r="G1009" t="str">
            <v>Hoà Chí Minh</v>
          </cell>
          <cell r="I1009">
            <v>120000000</v>
          </cell>
        </row>
        <row r="1010">
          <cell r="A1010">
            <v>5</v>
          </cell>
          <cell r="B1010">
            <v>38413</v>
          </cell>
          <cell r="C1010">
            <v>3</v>
          </cell>
          <cell r="D1010" t="str">
            <v>Cty Coå Phaàn Boät Giaët Lix</v>
          </cell>
          <cell r="F1010" t="str">
            <v>Coâng Thöông CN 14</v>
          </cell>
          <cell r="G1010" t="str">
            <v>Hoà Chí Minh</v>
          </cell>
          <cell r="I1010">
            <v>320000000</v>
          </cell>
        </row>
        <row r="1011">
          <cell r="A1011">
            <v>6</v>
          </cell>
          <cell r="B1011">
            <v>38414</v>
          </cell>
          <cell r="C1011">
            <v>3</v>
          </cell>
          <cell r="D1011" t="str">
            <v>Cty Coå Phaàn Boät Giaët Lix</v>
          </cell>
          <cell r="F1011" t="str">
            <v>Coâng Thöông CN 14</v>
          </cell>
          <cell r="G1011" t="str">
            <v>Hoà Chí Minh</v>
          </cell>
          <cell r="I1011">
            <v>150000000</v>
          </cell>
        </row>
        <row r="1012">
          <cell r="A1012">
            <v>7</v>
          </cell>
          <cell r="B1012">
            <v>38414</v>
          </cell>
          <cell r="C1012">
            <v>8</v>
          </cell>
          <cell r="D1012" t="str">
            <v>Cty Xi Maêng Haø Tieân II</v>
          </cell>
          <cell r="F1012" t="str">
            <v>Coâng Thöông</v>
          </cell>
          <cell r="G1012" t="str">
            <v>Kieân Giang</v>
          </cell>
          <cell r="I1012">
            <v>97053000</v>
          </cell>
        </row>
        <row r="1013">
          <cell r="A1013">
            <v>8</v>
          </cell>
          <cell r="B1013">
            <v>38414</v>
          </cell>
          <cell r="C1013">
            <v>31</v>
          </cell>
          <cell r="D1013" t="str">
            <v>Cty Daàu Aên Golden Hope - Nhaø Beø</v>
          </cell>
          <cell r="F1013" t="str">
            <v>Sôû Giao Dòch II CTVN</v>
          </cell>
          <cell r="G1013" t="str">
            <v>Hoà Chí Minh</v>
          </cell>
          <cell r="I1013">
            <v>95705602</v>
          </cell>
        </row>
        <row r="1014">
          <cell r="A1014">
            <v>9</v>
          </cell>
          <cell r="B1014">
            <v>38414</v>
          </cell>
          <cell r="C1014">
            <v>36</v>
          </cell>
          <cell r="D1014" t="str">
            <v>XN Xaêng Daàu Daàu Khí Vuõng Taøu</v>
          </cell>
          <cell r="F1014" t="str">
            <v>Coâng Thöông</v>
          </cell>
          <cell r="G1014" t="str">
            <v>Baø Ròa-Vuõng Taøu</v>
          </cell>
          <cell r="I1014">
            <v>2831600000</v>
          </cell>
        </row>
        <row r="1015">
          <cell r="A1015">
            <v>10</v>
          </cell>
          <cell r="B1015">
            <v>38414</v>
          </cell>
          <cell r="C1015">
            <v>5</v>
          </cell>
          <cell r="D1015" t="str">
            <v>Cty TNHH TMaïi Thaønh Long</v>
          </cell>
          <cell r="F1015" t="str">
            <v>Coâng Thöong CN6</v>
          </cell>
          <cell r="G1015" t="str">
            <v>Hoà Chí Minh</v>
          </cell>
          <cell r="I1015">
            <v>422521818</v>
          </cell>
        </row>
        <row r="1016">
          <cell r="A1016">
            <v>1</v>
          </cell>
          <cell r="B1016">
            <v>38414</v>
          </cell>
          <cell r="C1016">
            <v>53</v>
          </cell>
          <cell r="D1016" t="str">
            <v>CTy CP Thöông Nghieäp Baïc Lieâu</v>
          </cell>
          <cell r="F1016" t="str">
            <v xml:space="preserve">Coâng Thöông </v>
          </cell>
          <cell r="G1016" t="str">
            <v>Baïc Lieâu</v>
          </cell>
          <cell r="I1016">
            <v>19500000</v>
          </cell>
        </row>
        <row r="1017">
          <cell r="A1017">
            <v>11</v>
          </cell>
          <cell r="B1017">
            <v>38415</v>
          </cell>
          <cell r="C1017">
            <v>4</v>
          </cell>
          <cell r="D1017" t="str">
            <v>Cty TMKT &amp; Ñaàu Tö PETEC</v>
          </cell>
          <cell r="F1017" t="str">
            <v>Sôû Giao Dòch II  CTVN</v>
          </cell>
          <cell r="G1017" t="str">
            <v>Hoà Chí Minh</v>
          </cell>
          <cell r="I1017">
            <v>1932000000</v>
          </cell>
        </row>
        <row r="1018">
          <cell r="A1018">
            <v>12</v>
          </cell>
          <cell r="B1018">
            <v>38415</v>
          </cell>
          <cell r="C1018">
            <v>8</v>
          </cell>
          <cell r="D1018" t="str">
            <v>Cty Xi Maêng Haø Tieân II</v>
          </cell>
          <cell r="F1018" t="str">
            <v>Coâng Thöông</v>
          </cell>
          <cell r="G1018" t="str">
            <v>Kieân Giang</v>
          </cell>
          <cell r="I1018">
            <v>214835500</v>
          </cell>
        </row>
        <row r="1019">
          <cell r="A1019">
            <v>13</v>
          </cell>
          <cell r="B1019">
            <v>38415</v>
          </cell>
          <cell r="C1019">
            <v>98</v>
          </cell>
          <cell r="D1019" t="str">
            <v>CTy Lieân Doanh Xi Maêng Haø Tieân II-Caàn Thô</v>
          </cell>
          <cell r="F1019" t="str">
            <v>Coâng Thöông</v>
          </cell>
          <cell r="G1019" t="str">
            <v>Caàn Thô</v>
          </cell>
          <cell r="I1019">
            <v>419060000</v>
          </cell>
        </row>
        <row r="1020">
          <cell r="A1020">
            <v>14</v>
          </cell>
          <cell r="B1020">
            <v>38415</v>
          </cell>
          <cell r="C1020">
            <v>31</v>
          </cell>
          <cell r="D1020" t="str">
            <v>Cty Daàu Aên Golden Hope - Nhaø Beø</v>
          </cell>
          <cell r="F1020" t="str">
            <v>Sôû Giao Dòch II CTVN</v>
          </cell>
          <cell r="G1020" t="str">
            <v>Hoà Chí Minh</v>
          </cell>
          <cell r="I1020">
            <v>71356711</v>
          </cell>
        </row>
        <row r="1021">
          <cell r="A1021">
            <v>15</v>
          </cell>
          <cell r="B1021">
            <v>38418</v>
          </cell>
          <cell r="C1021">
            <v>36</v>
          </cell>
          <cell r="D1021" t="str">
            <v>XN Xaêng Daàu Daàu Khí Vuõng Taøu</v>
          </cell>
          <cell r="F1021" t="str">
            <v>Coâng Thöông</v>
          </cell>
          <cell r="G1021" t="str">
            <v>Baø Ròa-Vuõng Taøu</v>
          </cell>
          <cell r="I1021">
            <v>2776800000</v>
          </cell>
        </row>
        <row r="1022">
          <cell r="A1022">
            <v>16</v>
          </cell>
          <cell r="B1022">
            <v>38419</v>
          </cell>
          <cell r="C1022">
            <v>14</v>
          </cell>
          <cell r="D1022" t="str">
            <v>Coâng Ty Theùp Mieàn Nam</v>
          </cell>
          <cell r="F1022" t="str">
            <v>Coâng Thöông CN I</v>
          </cell>
          <cell r="G1022" t="str">
            <v>Hoà Chí Minh</v>
          </cell>
          <cell r="I1022">
            <v>120000000</v>
          </cell>
        </row>
        <row r="1023">
          <cell r="A1023">
            <v>17</v>
          </cell>
          <cell r="B1023">
            <v>38419</v>
          </cell>
          <cell r="C1023">
            <v>41</v>
          </cell>
          <cell r="D1023" t="str">
            <v>Cty Xi Maêng Nghi Sôn</v>
          </cell>
          <cell r="F1023" t="str">
            <v>Coâng Thöông CN 9</v>
          </cell>
          <cell r="G1023" t="str">
            <v>Hoà Chí Minh</v>
          </cell>
          <cell r="I1023">
            <v>352000000</v>
          </cell>
        </row>
        <row r="1024">
          <cell r="A1024">
            <v>2</v>
          </cell>
          <cell r="B1024">
            <v>38419</v>
          </cell>
          <cell r="C1024">
            <v>10</v>
          </cell>
          <cell r="D1024" t="str">
            <v>Cty TNHH Daàu Nhôùt vaø Hoùa Chaát VN</v>
          </cell>
          <cell r="F1024" t="str">
            <v>Hoàng Kong&amp; Thöôïng Haûi</v>
          </cell>
          <cell r="G1024" t="str">
            <v>Hoà Chí Minh</v>
          </cell>
          <cell r="I1024">
            <v>123825090</v>
          </cell>
        </row>
        <row r="1025">
          <cell r="A1025">
            <v>3</v>
          </cell>
          <cell r="B1025">
            <v>38419</v>
          </cell>
          <cell r="C1025">
            <v>53</v>
          </cell>
          <cell r="D1025" t="str">
            <v>CTy CP Thöông Nghieäp Baïc Lieâu</v>
          </cell>
          <cell r="F1025" t="str">
            <v xml:space="preserve">Coâng Thöông </v>
          </cell>
          <cell r="G1025" t="str">
            <v>Baïc Lieâu</v>
          </cell>
          <cell r="I1025">
            <v>49500000</v>
          </cell>
        </row>
        <row r="1026">
          <cell r="A1026">
            <v>4</v>
          </cell>
          <cell r="B1026">
            <v>38419</v>
          </cell>
          <cell r="C1026">
            <v>44</v>
          </cell>
          <cell r="D1026" t="str">
            <v>CTy Ñieän Baùo Ñieän Thoaïi Baïc Lieâu</v>
          </cell>
          <cell r="F1026" t="str">
            <v xml:space="preserve">Coâng Thöông </v>
          </cell>
          <cell r="G1026" t="str">
            <v>Baïc Lieâu</v>
          </cell>
          <cell r="I1026">
            <v>5970730</v>
          </cell>
        </row>
        <row r="1027">
          <cell r="A1027">
            <v>18</v>
          </cell>
          <cell r="B1027">
            <v>38420</v>
          </cell>
          <cell r="C1027">
            <v>17</v>
          </cell>
          <cell r="D1027" t="str">
            <v>Cty Daàu Khí -TP/HCM (Saøi Goøn Petro)</v>
          </cell>
          <cell r="F1027" t="str">
            <v>Ngoaïi Thöông</v>
          </cell>
          <cell r="G1027" t="str">
            <v>Hoà Chí Minh</v>
          </cell>
          <cell r="I1027">
            <v>652000000</v>
          </cell>
        </row>
        <row r="1028">
          <cell r="A1028">
            <v>19</v>
          </cell>
          <cell r="B1028">
            <v>38420</v>
          </cell>
          <cell r="C1028">
            <v>8</v>
          </cell>
          <cell r="D1028" t="str">
            <v>Cty Xi Maêng Haø Tieân II</v>
          </cell>
          <cell r="F1028" t="str">
            <v>Coâng Thöông</v>
          </cell>
          <cell r="G1028" t="str">
            <v>Kieân Giang</v>
          </cell>
          <cell r="I1028">
            <v>40535000</v>
          </cell>
        </row>
        <row r="1029">
          <cell r="A1029">
            <v>20</v>
          </cell>
          <cell r="B1029">
            <v>38420</v>
          </cell>
          <cell r="C1029">
            <v>5</v>
          </cell>
          <cell r="D1029" t="str">
            <v>Cty TNHH TMaïi Thaønh Long</v>
          </cell>
          <cell r="F1029" t="str">
            <v>Coâng Thöong CN6</v>
          </cell>
          <cell r="G1029" t="str">
            <v>Hoà Chí Minh</v>
          </cell>
          <cell r="I1029">
            <v>164468480</v>
          </cell>
        </row>
        <row r="1030">
          <cell r="A1030">
            <v>21</v>
          </cell>
          <cell r="B1030">
            <v>38420</v>
          </cell>
          <cell r="C1030">
            <v>4</v>
          </cell>
          <cell r="D1030" t="str">
            <v>Cty TMKT &amp; Ñaàu Tö PETEC</v>
          </cell>
          <cell r="F1030" t="str">
            <v>Sôû Giao Dòch II  CTVN</v>
          </cell>
          <cell r="G1030" t="str">
            <v>Hoà Chí Minh</v>
          </cell>
          <cell r="I1030">
            <v>1886000000</v>
          </cell>
        </row>
        <row r="1031">
          <cell r="A1031">
            <v>22</v>
          </cell>
          <cell r="B1031">
            <v>38420</v>
          </cell>
          <cell r="C1031">
            <v>93</v>
          </cell>
          <cell r="D1031" t="str">
            <v>Cty Coå Phaàn Giaáy Vieãn Ñoâng</v>
          </cell>
          <cell r="F1031" t="str">
            <v>Coâng Thöông CN 12</v>
          </cell>
          <cell r="G1031" t="str">
            <v>Hoà Chí Minh</v>
          </cell>
          <cell r="I1031">
            <v>15023778</v>
          </cell>
        </row>
        <row r="1032">
          <cell r="A1032">
            <v>23</v>
          </cell>
          <cell r="B1032">
            <v>38421</v>
          </cell>
          <cell r="C1032">
            <v>1</v>
          </cell>
          <cell r="D1032" t="str">
            <v>Nhaø Maùy Thuoác Laù Saøi Goøn</v>
          </cell>
          <cell r="F1032" t="str">
            <v>Sôû Giao Dòch II CTVN</v>
          </cell>
          <cell r="G1032" t="str">
            <v>Hoà Chí Minh</v>
          </cell>
          <cell r="I1032">
            <v>152350000</v>
          </cell>
        </row>
        <row r="1033">
          <cell r="A1033">
            <v>24</v>
          </cell>
          <cell r="B1033">
            <v>38421</v>
          </cell>
          <cell r="C1033">
            <v>8</v>
          </cell>
          <cell r="D1033" t="str">
            <v>Cty Xi Maêng Haø Tieân II</v>
          </cell>
          <cell r="F1033" t="str">
            <v>Coâng Thöông</v>
          </cell>
          <cell r="G1033" t="str">
            <v>Kieân Giang</v>
          </cell>
          <cell r="I1033">
            <v>105391000</v>
          </cell>
        </row>
        <row r="1034">
          <cell r="A1034">
            <v>5</v>
          </cell>
          <cell r="B1034">
            <v>38421</v>
          </cell>
          <cell r="C1034">
            <v>10</v>
          </cell>
          <cell r="D1034" t="str">
            <v>Cty TNHH Daàu Nhôùt vaø Hoùa Chaát VN</v>
          </cell>
          <cell r="F1034" t="str">
            <v>Hoàng Kong&amp; Thöôïng Haûi</v>
          </cell>
          <cell r="G1034" t="str">
            <v>Hoà Chí Minh</v>
          </cell>
          <cell r="I1034">
            <v>58810260</v>
          </cell>
        </row>
        <row r="1035">
          <cell r="A1035">
            <v>6</v>
          </cell>
          <cell r="B1035">
            <v>38421</v>
          </cell>
          <cell r="C1035">
            <v>27</v>
          </cell>
          <cell r="D1035" t="str">
            <v>Cty TNHH Quoác Teá Nagarjuna</v>
          </cell>
          <cell r="F1035" t="str">
            <v>INDOVINA</v>
          </cell>
          <cell r="G1035" t="str">
            <v>Hoà Chí Minh</v>
          </cell>
          <cell r="I1035">
            <v>46550000</v>
          </cell>
        </row>
        <row r="1036">
          <cell r="A1036">
            <v>7</v>
          </cell>
          <cell r="B1036">
            <v>38422</v>
          </cell>
          <cell r="C1036">
            <v>28</v>
          </cell>
          <cell r="D1036" t="str">
            <v>Chi Nhaùnh Cty CP Söõa VN Taïi Caàn Thô</v>
          </cell>
          <cell r="F1036" t="str">
            <v>Ñaàu Tö &amp; Phaùt Trieån</v>
          </cell>
          <cell r="G1036" t="str">
            <v>Caàn Thô</v>
          </cell>
          <cell r="I1036">
            <v>54000000</v>
          </cell>
        </row>
        <row r="1037">
          <cell r="A1037">
            <v>25</v>
          </cell>
          <cell r="B1037">
            <v>38422</v>
          </cell>
          <cell r="C1037">
            <v>4</v>
          </cell>
          <cell r="D1037" t="str">
            <v>Cty TMKT &amp; Ñaàu Tö PETEC</v>
          </cell>
          <cell r="F1037" t="str">
            <v>Sôû Giao Dòch II  CTVN</v>
          </cell>
          <cell r="G1037" t="str">
            <v>Hoà Chí Minh</v>
          </cell>
          <cell r="I1037">
            <v>2202000000</v>
          </cell>
        </row>
        <row r="1038">
          <cell r="A1038">
            <v>26</v>
          </cell>
          <cell r="B1038">
            <v>38422</v>
          </cell>
          <cell r="C1038">
            <v>14</v>
          </cell>
          <cell r="D1038" t="str">
            <v>Coâng Ty Theùp Mieàn Nam</v>
          </cell>
          <cell r="F1038" t="str">
            <v>Coâng Thöông CN I</v>
          </cell>
          <cell r="G1038" t="str">
            <v>Hoà Chí Minh</v>
          </cell>
          <cell r="I1038">
            <v>200000000</v>
          </cell>
        </row>
        <row r="1039">
          <cell r="A1039">
            <v>8</v>
          </cell>
          <cell r="B1039">
            <v>38425</v>
          </cell>
          <cell r="C1039">
            <v>28</v>
          </cell>
          <cell r="D1039" t="str">
            <v>Chi Nhaùnh Cty CP Söõa VN Taïi Caàn Thô</v>
          </cell>
          <cell r="F1039" t="str">
            <v>Ñaàu Tö &amp; Phaùt Trieån</v>
          </cell>
          <cell r="G1039" t="str">
            <v>Caàn Thô</v>
          </cell>
          <cell r="I1039">
            <v>202000000</v>
          </cell>
        </row>
        <row r="1040">
          <cell r="A1040">
            <v>27</v>
          </cell>
          <cell r="B1040">
            <v>38425</v>
          </cell>
          <cell r="C1040">
            <v>4</v>
          </cell>
          <cell r="D1040" t="str">
            <v>Cty TMKT &amp; Ñaàu Tö PETEC</v>
          </cell>
          <cell r="F1040" t="str">
            <v>Sôû Giao Dòch II  CTVN</v>
          </cell>
          <cell r="G1040" t="str">
            <v>Hoà Chí Minh</v>
          </cell>
          <cell r="I1040">
            <v>1748000000</v>
          </cell>
        </row>
        <row r="1041">
          <cell r="A1041">
            <v>28</v>
          </cell>
          <cell r="B1041">
            <v>38425</v>
          </cell>
          <cell r="C1041">
            <v>17</v>
          </cell>
          <cell r="D1041" t="str">
            <v>Cty Daàu Khí -TP/HCM (Saøi Goøn Petro)</v>
          </cell>
          <cell r="F1041" t="str">
            <v>Ngoaïi Thöông</v>
          </cell>
          <cell r="G1041" t="str">
            <v>Hoà Chí Minh</v>
          </cell>
          <cell r="I1041">
            <v>688090000</v>
          </cell>
        </row>
        <row r="1042">
          <cell r="A1042">
            <v>29</v>
          </cell>
          <cell r="B1042">
            <v>38425</v>
          </cell>
          <cell r="C1042">
            <v>14</v>
          </cell>
          <cell r="D1042" t="str">
            <v>Coâng Ty Theùp Mieàn Nam</v>
          </cell>
          <cell r="F1042" t="str">
            <v>Coâng Thöông CN I</v>
          </cell>
          <cell r="G1042" t="str">
            <v>Hoà Chí Minh</v>
          </cell>
          <cell r="I1042">
            <v>200000000</v>
          </cell>
        </row>
        <row r="1043">
          <cell r="A1043">
            <v>30</v>
          </cell>
          <cell r="B1043">
            <v>38425</v>
          </cell>
          <cell r="C1043">
            <v>8</v>
          </cell>
          <cell r="D1043" t="str">
            <v>Cty Xi Maêng Haø Tieân II</v>
          </cell>
          <cell r="F1043" t="str">
            <v>Coâng Thöông</v>
          </cell>
          <cell r="G1043" t="str">
            <v>Kieân Giang</v>
          </cell>
          <cell r="I1043">
            <v>109444500</v>
          </cell>
        </row>
        <row r="1044">
          <cell r="A1044">
            <v>31</v>
          </cell>
          <cell r="B1044">
            <v>38425</v>
          </cell>
          <cell r="C1044">
            <v>41</v>
          </cell>
          <cell r="D1044" t="str">
            <v>Cty Xi Maêng Nghi Sôn</v>
          </cell>
          <cell r="F1044" t="str">
            <v>Coâng Thöông CN 9</v>
          </cell>
          <cell r="G1044" t="str">
            <v>Hoà Chí Minh</v>
          </cell>
          <cell r="I1044">
            <v>83600000</v>
          </cell>
        </row>
        <row r="1045">
          <cell r="A1045">
            <v>32</v>
          </cell>
          <cell r="B1045">
            <v>38425</v>
          </cell>
          <cell r="C1045">
            <v>31</v>
          </cell>
          <cell r="D1045" t="str">
            <v>Cty Daàu Aên Golden Hope - Nhaø Beø</v>
          </cell>
          <cell r="F1045" t="str">
            <v>Sôû Giao Dòch II CTVN</v>
          </cell>
          <cell r="G1045" t="str">
            <v>Hoà Chí Minh</v>
          </cell>
          <cell r="I1045">
            <v>70000000</v>
          </cell>
        </row>
        <row r="1046">
          <cell r="A1046">
            <v>33</v>
          </cell>
          <cell r="B1046">
            <v>38426</v>
          </cell>
          <cell r="C1046">
            <v>4</v>
          </cell>
          <cell r="D1046" t="str">
            <v>Cty TMKT &amp; Ñaàu Tö PETEC</v>
          </cell>
          <cell r="F1046" t="str">
            <v>Sôû Giao Dòch II  CTVN</v>
          </cell>
          <cell r="G1046" t="str">
            <v>Hoà Chí Minh</v>
          </cell>
          <cell r="I1046">
            <v>1748000000</v>
          </cell>
        </row>
        <row r="1047">
          <cell r="A1047">
            <v>34</v>
          </cell>
          <cell r="B1047">
            <v>38426</v>
          </cell>
          <cell r="C1047">
            <v>31</v>
          </cell>
          <cell r="D1047" t="str">
            <v>Cty Daàu Aên Golden Hope - Nhaø Beø</v>
          </cell>
          <cell r="F1047" t="str">
            <v>Sôû Giao Dòch II CTVN</v>
          </cell>
          <cell r="G1047" t="str">
            <v>Hoà Chí Minh</v>
          </cell>
          <cell r="I1047">
            <v>80000000</v>
          </cell>
        </row>
        <row r="1048">
          <cell r="A1048">
            <v>9</v>
          </cell>
          <cell r="B1048">
            <v>38426</v>
          </cell>
          <cell r="C1048">
            <v>28</v>
          </cell>
          <cell r="D1048" t="str">
            <v>Chi Nhaùnh Cty CP Söõa VN Taïi Caàn Thô</v>
          </cell>
          <cell r="F1048" t="str">
            <v>Ñaàu Tö &amp; Phaùt Trieån</v>
          </cell>
          <cell r="G1048" t="str">
            <v>Caàn Thô</v>
          </cell>
          <cell r="I1048">
            <v>825000000</v>
          </cell>
        </row>
        <row r="1049">
          <cell r="A1049">
            <v>35</v>
          </cell>
          <cell r="B1049">
            <v>38427</v>
          </cell>
          <cell r="C1049">
            <v>14</v>
          </cell>
          <cell r="D1049" t="str">
            <v>Coâng Ty Theùp Mieàn Nam</v>
          </cell>
          <cell r="F1049" t="str">
            <v>Coâng Thöông CN I</v>
          </cell>
          <cell r="G1049" t="str">
            <v>Hoà Chí Minh</v>
          </cell>
          <cell r="I1049">
            <v>120000000</v>
          </cell>
        </row>
        <row r="1050">
          <cell r="A1050">
            <v>36</v>
          </cell>
          <cell r="B1050">
            <v>38427</v>
          </cell>
          <cell r="C1050">
            <v>8</v>
          </cell>
          <cell r="D1050" t="str">
            <v>Cty Xi Maêng Haø Tieân II</v>
          </cell>
          <cell r="F1050" t="str">
            <v>Coâng Thöông</v>
          </cell>
          <cell r="G1050" t="str">
            <v>Kieân Giang</v>
          </cell>
          <cell r="I1050">
            <v>121605000</v>
          </cell>
        </row>
        <row r="1051">
          <cell r="A1051">
            <v>10</v>
          </cell>
          <cell r="B1051">
            <v>38428</v>
          </cell>
          <cell r="C1051">
            <v>28</v>
          </cell>
          <cell r="D1051" t="str">
            <v>Chi Nhaùnh Cty CP Söõa VN Taïi Caàn Thô</v>
          </cell>
          <cell r="F1051" t="str">
            <v>Ñaàu Tö &amp; Phaùt Trieån</v>
          </cell>
          <cell r="G1051" t="str">
            <v>Caàn Thô</v>
          </cell>
          <cell r="I1051">
            <v>700000000</v>
          </cell>
        </row>
        <row r="1052">
          <cell r="A1052">
            <v>37</v>
          </cell>
          <cell r="B1052">
            <v>38429</v>
          </cell>
          <cell r="C1052">
            <v>8</v>
          </cell>
          <cell r="D1052" t="str">
            <v>Cty Xi Maêng Haø Tieân II</v>
          </cell>
          <cell r="F1052" t="str">
            <v>Coâng Thöông</v>
          </cell>
          <cell r="G1052" t="str">
            <v>Kieân Giang</v>
          </cell>
          <cell r="I1052">
            <v>52695500</v>
          </cell>
        </row>
        <row r="1053">
          <cell r="A1053">
            <v>38</v>
          </cell>
          <cell r="B1053">
            <v>38429</v>
          </cell>
          <cell r="C1053">
            <v>3</v>
          </cell>
          <cell r="D1053" t="str">
            <v>Cty Coå Phaàn Boät Giaët Lix</v>
          </cell>
          <cell r="F1053" t="str">
            <v>Coâng Thöông CN 14</v>
          </cell>
          <cell r="G1053" t="str">
            <v>Hoà Chí Minh</v>
          </cell>
          <cell r="I1053">
            <v>330000000</v>
          </cell>
        </row>
        <row r="1054">
          <cell r="A1054">
            <v>39</v>
          </cell>
          <cell r="B1054">
            <v>38429</v>
          </cell>
          <cell r="C1054">
            <v>4</v>
          </cell>
          <cell r="D1054" t="str">
            <v>Cty TMKT &amp; Ñaàu Tö PETEC</v>
          </cell>
          <cell r="F1054" t="str">
            <v>Sôû Giao Dòch II  CTVN</v>
          </cell>
          <cell r="G1054" t="str">
            <v>Hoà Chí Minh</v>
          </cell>
          <cell r="I1054">
            <v>1886000000</v>
          </cell>
        </row>
        <row r="1055">
          <cell r="A1055">
            <v>11</v>
          </cell>
          <cell r="B1055">
            <v>38429</v>
          </cell>
          <cell r="C1055">
            <v>25</v>
          </cell>
          <cell r="D1055" t="str">
            <v xml:space="preserve"> Thu Baûo Hieåm Xaõ Hoäi Tænh Baïc Lieâu</v>
          </cell>
          <cell r="F1055" t="str">
            <v>NN &amp; P/T N/Thoân</v>
          </cell>
          <cell r="G1055" t="str">
            <v>Baïc Lieâu</v>
          </cell>
          <cell r="I1055">
            <v>16712352</v>
          </cell>
        </row>
        <row r="1056">
          <cell r="A1056">
            <v>40</v>
          </cell>
          <cell r="B1056">
            <v>38429</v>
          </cell>
          <cell r="C1056">
            <v>14</v>
          </cell>
          <cell r="D1056" t="str">
            <v>Coâng Ty Theùp Mieàn Nam</v>
          </cell>
          <cell r="F1056" t="str">
            <v>Coâng Thöông CN I</v>
          </cell>
          <cell r="G1056" t="str">
            <v>Hoà Chí Minh</v>
          </cell>
          <cell r="I1056">
            <v>120000000</v>
          </cell>
        </row>
        <row r="1057">
          <cell r="A1057">
            <v>41</v>
          </cell>
          <cell r="B1057">
            <v>38432</v>
          </cell>
          <cell r="C1057">
            <v>8</v>
          </cell>
          <cell r="D1057" t="str">
            <v>Cty Xi Maêng Haø Tieân II</v>
          </cell>
          <cell r="F1057" t="str">
            <v>Coâng Thöông</v>
          </cell>
          <cell r="G1057" t="str">
            <v>Kieân Giang</v>
          </cell>
          <cell r="I1057">
            <v>190514500</v>
          </cell>
        </row>
        <row r="1058">
          <cell r="A1058">
            <v>42</v>
          </cell>
          <cell r="B1058">
            <v>38432</v>
          </cell>
          <cell r="C1058">
            <v>9</v>
          </cell>
          <cell r="D1058" t="str">
            <v>Castrol Vieät Nam Ltd</v>
          </cell>
          <cell r="F1058" t="str">
            <v>Ngoaïi Thöông</v>
          </cell>
          <cell r="G1058" t="str">
            <v>Hoà Chí Minh</v>
          </cell>
          <cell r="I1058">
            <v>64071491</v>
          </cell>
        </row>
        <row r="1059">
          <cell r="A1059">
            <v>43</v>
          </cell>
          <cell r="B1059">
            <v>38432</v>
          </cell>
          <cell r="C1059">
            <v>36</v>
          </cell>
          <cell r="D1059" t="str">
            <v>XN Xaêng Daàu Daàu Khí Vuõng Taøu</v>
          </cell>
          <cell r="F1059" t="str">
            <v>Coâng Thöông</v>
          </cell>
          <cell r="G1059" t="str">
            <v>Baø Ròa-Vuõng Taøu</v>
          </cell>
          <cell r="I1059">
            <v>2567400000</v>
          </cell>
        </row>
        <row r="1060">
          <cell r="A1060">
            <v>44</v>
          </cell>
          <cell r="B1060">
            <v>38432</v>
          </cell>
          <cell r="C1060">
            <v>28</v>
          </cell>
          <cell r="D1060" t="str">
            <v>Chi Nhaùnh Cty CP Söõa VN Taïi Caàn Thô</v>
          </cell>
          <cell r="F1060" t="str">
            <v>Ñaàu Tö &amp; Phaùt Trieån</v>
          </cell>
          <cell r="G1060" t="str">
            <v>Caàn Thô</v>
          </cell>
          <cell r="I1060">
            <v>1770000000</v>
          </cell>
        </row>
        <row r="1061">
          <cell r="A1061">
            <v>45</v>
          </cell>
          <cell r="B1061">
            <v>38432</v>
          </cell>
          <cell r="C1061">
            <v>31</v>
          </cell>
          <cell r="D1061" t="str">
            <v>Cty Daàu Aên Golden Hope - Nhaø Beø</v>
          </cell>
          <cell r="F1061" t="str">
            <v>Sôû Giao Dòch II CTVN</v>
          </cell>
          <cell r="G1061" t="str">
            <v>Hoà Chí Minh</v>
          </cell>
          <cell r="I1061">
            <v>150000000</v>
          </cell>
        </row>
        <row r="1062">
          <cell r="A1062">
            <v>46</v>
          </cell>
          <cell r="B1062">
            <v>38432</v>
          </cell>
          <cell r="C1062">
            <v>14</v>
          </cell>
          <cell r="D1062" t="str">
            <v>Coâng Ty Theùp Mieàn Nam</v>
          </cell>
          <cell r="F1062" t="str">
            <v>Coâng Thöông CN I</v>
          </cell>
          <cell r="G1062" t="str">
            <v>Hoà Chí Minh</v>
          </cell>
          <cell r="I1062">
            <v>200000000</v>
          </cell>
        </row>
        <row r="1063">
          <cell r="A1063">
            <v>47</v>
          </cell>
          <cell r="B1063">
            <v>38433</v>
          </cell>
          <cell r="C1063">
            <v>41</v>
          </cell>
          <cell r="D1063" t="str">
            <v>Cty Xi Maêng Nghi Sôn</v>
          </cell>
          <cell r="F1063" t="str">
            <v>Coâng Thöông CN 9</v>
          </cell>
          <cell r="G1063" t="str">
            <v>Hoà Chí Minh</v>
          </cell>
          <cell r="I1063">
            <v>55673338</v>
          </cell>
        </row>
        <row r="1064">
          <cell r="A1064">
            <v>48</v>
          </cell>
          <cell r="B1064">
            <v>38433</v>
          </cell>
          <cell r="C1064">
            <v>5</v>
          </cell>
          <cell r="D1064" t="str">
            <v>Cty TNHH TMaïi Thaønh Long</v>
          </cell>
          <cell r="F1064" t="str">
            <v>Coâng Thöong CN6</v>
          </cell>
          <cell r="G1064" t="str">
            <v>Hoà Chí Minh</v>
          </cell>
          <cell r="I1064">
            <v>447899535</v>
          </cell>
        </row>
        <row r="1065">
          <cell r="A1065">
            <v>49</v>
          </cell>
          <cell r="B1065">
            <v>38433</v>
          </cell>
          <cell r="C1065">
            <v>105</v>
          </cell>
          <cell r="D1065" t="str">
            <v>XN Kinh Doanh Thöông Maïi-CTy Kho Vaän Mieàn Nam</v>
          </cell>
          <cell r="F1065" t="str">
            <v>Coâng Thöông CN 4</v>
          </cell>
          <cell r="G1065" t="str">
            <v>Hoà Chí Minh</v>
          </cell>
          <cell r="I1065">
            <v>164050000</v>
          </cell>
        </row>
        <row r="1066">
          <cell r="D1066">
            <v>0</v>
          </cell>
          <cell r="F1066">
            <v>0</v>
          </cell>
          <cell r="G1066">
            <v>0</v>
          </cell>
        </row>
        <row r="1067">
          <cell r="D1067">
            <v>0</v>
          </cell>
          <cell r="F1067">
            <v>0</v>
          </cell>
          <cell r="G1067">
            <v>0</v>
          </cell>
        </row>
        <row r="1068">
          <cell r="D1068">
            <v>0</v>
          </cell>
          <cell r="F1068">
            <v>0</v>
          </cell>
          <cell r="G1068">
            <v>0</v>
          </cell>
        </row>
        <row r="1069">
          <cell r="D1069">
            <v>0</v>
          </cell>
          <cell r="F1069">
            <v>0</v>
          </cell>
          <cell r="G1069">
            <v>0</v>
          </cell>
        </row>
        <row r="1070">
          <cell r="D1070">
            <v>0</v>
          </cell>
          <cell r="F1070">
            <v>0</v>
          </cell>
          <cell r="G1070">
            <v>0</v>
          </cell>
        </row>
        <row r="1071">
          <cell r="D1071">
            <v>0</v>
          </cell>
          <cell r="F1071">
            <v>0</v>
          </cell>
          <cell r="G1071">
            <v>0</v>
          </cell>
        </row>
        <row r="1072">
          <cell r="D1072">
            <v>0</v>
          </cell>
          <cell r="F1072">
            <v>0</v>
          </cell>
          <cell r="G1072">
            <v>0</v>
          </cell>
        </row>
        <row r="1073">
          <cell r="D1073">
            <v>0</v>
          </cell>
          <cell r="F1073">
            <v>0</v>
          </cell>
          <cell r="G1073">
            <v>0</v>
          </cell>
        </row>
        <row r="1074">
          <cell r="D1074">
            <v>0</v>
          </cell>
          <cell r="F1074">
            <v>0</v>
          </cell>
          <cell r="G1074">
            <v>0</v>
          </cell>
        </row>
        <row r="1075">
          <cell r="D1075">
            <v>0</v>
          </cell>
          <cell r="F1075">
            <v>0</v>
          </cell>
          <cell r="G1075">
            <v>0</v>
          </cell>
        </row>
        <row r="1076">
          <cell r="D1076">
            <v>0</v>
          </cell>
          <cell r="F1076">
            <v>0</v>
          </cell>
          <cell r="G1076">
            <v>0</v>
          </cell>
        </row>
        <row r="1077">
          <cell r="D1077">
            <v>0</v>
          </cell>
          <cell r="F1077">
            <v>0</v>
          </cell>
          <cell r="G1077">
            <v>0</v>
          </cell>
        </row>
        <row r="1078">
          <cell r="D1078">
            <v>0</v>
          </cell>
          <cell r="F1078">
            <v>0</v>
          </cell>
          <cell r="G1078">
            <v>0</v>
          </cell>
        </row>
        <row r="1079">
          <cell r="D1079">
            <v>0</v>
          </cell>
          <cell r="F1079">
            <v>0</v>
          </cell>
          <cell r="G1079">
            <v>0</v>
          </cell>
        </row>
        <row r="1080">
          <cell r="D1080">
            <v>0</v>
          </cell>
          <cell r="F1080">
            <v>0</v>
          </cell>
          <cell r="G1080">
            <v>0</v>
          </cell>
        </row>
        <row r="1081">
          <cell r="D1081">
            <v>0</v>
          </cell>
          <cell r="F1081">
            <v>0</v>
          </cell>
          <cell r="G1081">
            <v>0</v>
          </cell>
        </row>
        <row r="1082">
          <cell r="D1082">
            <v>0</v>
          </cell>
          <cell r="F1082">
            <v>0</v>
          </cell>
          <cell r="G1082">
            <v>0</v>
          </cell>
        </row>
        <row r="1083">
          <cell r="D1083">
            <v>0</v>
          </cell>
          <cell r="F1083">
            <v>0</v>
          </cell>
          <cell r="G1083">
            <v>0</v>
          </cell>
        </row>
        <row r="1084">
          <cell r="D1084">
            <v>0</v>
          </cell>
          <cell r="F1084">
            <v>0</v>
          </cell>
          <cell r="G1084">
            <v>0</v>
          </cell>
        </row>
        <row r="1085">
          <cell r="D1085">
            <v>0</v>
          </cell>
          <cell r="F1085">
            <v>0</v>
          </cell>
          <cell r="G1085">
            <v>0</v>
          </cell>
        </row>
        <row r="1086">
          <cell r="D1086">
            <v>0</v>
          </cell>
          <cell r="F1086">
            <v>0</v>
          </cell>
          <cell r="G1086">
            <v>0</v>
          </cell>
        </row>
        <row r="1087">
          <cell r="D1087">
            <v>0</v>
          </cell>
          <cell r="F1087">
            <v>0</v>
          </cell>
          <cell r="G1087">
            <v>0</v>
          </cell>
        </row>
        <row r="1088">
          <cell r="D1088">
            <v>0</v>
          </cell>
          <cell r="F1088">
            <v>0</v>
          </cell>
          <cell r="G1088">
            <v>0</v>
          </cell>
        </row>
        <row r="1089">
          <cell r="D1089">
            <v>0</v>
          </cell>
          <cell r="F1089">
            <v>0</v>
          </cell>
          <cell r="G1089">
            <v>0</v>
          </cell>
        </row>
        <row r="1090">
          <cell r="D1090">
            <v>0</v>
          </cell>
          <cell r="F1090">
            <v>0</v>
          </cell>
          <cell r="G1090">
            <v>0</v>
          </cell>
        </row>
        <row r="1091">
          <cell r="D1091">
            <v>0</v>
          </cell>
          <cell r="F1091">
            <v>0</v>
          </cell>
          <cell r="G1091">
            <v>0</v>
          </cell>
        </row>
        <row r="1092">
          <cell r="D1092">
            <v>0</v>
          </cell>
          <cell r="F1092">
            <v>0</v>
          </cell>
          <cell r="G1092">
            <v>0</v>
          </cell>
        </row>
        <row r="1093">
          <cell r="D1093">
            <v>0</v>
          </cell>
          <cell r="F1093">
            <v>0</v>
          </cell>
          <cell r="G1093">
            <v>0</v>
          </cell>
        </row>
        <row r="1094">
          <cell r="D1094">
            <v>0</v>
          </cell>
          <cell r="F1094">
            <v>0</v>
          </cell>
          <cell r="G1094">
            <v>0</v>
          </cell>
        </row>
        <row r="1095">
          <cell r="D1095">
            <v>0</v>
          </cell>
          <cell r="F1095">
            <v>0</v>
          </cell>
          <cell r="G1095">
            <v>0</v>
          </cell>
        </row>
        <row r="1096">
          <cell r="D1096">
            <v>0</v>
          </cell>
          <cell r="F1096">
            <v>0</v>
          </cell>
          <cell r="G1096">
            <v>0</v>
          </cell>
        </row>
        <row r="1097">
          <cell r="D1097">
            <v>0</v>
          </cell>
          <cell r="F1097">
            <v>0</v>
          </cell>
          <cell r="G1097">
            <v>0</v>
          </cell>
        </row>
        <row r="1098">
          <cell r="D1098">
            <v>0</v>
          </cell>
          <cell r="F1098">
            <v>0</v>
          </cell>
          <cell r="G1098">
            <v>0</v>
          </cell>
        </row>
        <row r="1099">
          <cell r="D1099">
            <v>0</v>
          </cell>
          <cell r="F1099">
            <v>0</v>
          </cell>
          <cell r="G1099">
            <v>0</v>
          </cell>
        </row>
        <row r="1100">
          <cell r="D1100">
            <v>0</v>
          </cell>
          <cell r="F1100">
            <v>0</v>
          </cell>
          <cell r="G1100">
            <v>0</v>
          </cell>
        </row>
        <row r="1101">
          <cell r="D1101">
            <v>0</v>
          </cell>
          <cell r="F1101">
            <v>0</v>
          </cell>
          <cell r="G1101">
            <v>0</v>
          </cell>
        </row>
        <row r="1102">
          <cell r="D1102">
            <v>0</v>
          </cell>
          <cell r="F1102">
            <v>0</v>
          </cell>
          <cell r="G1102">
            <v>0</v>
          </cell>
        </row>
        <row r="1103">
          <cell r="D1103">
            <v>0</v>
          </cell>
          <cell r="F1103">
            <v>0</v>
          </cell>
          <cell r="G1103">
            <v>0</v>
          </cell>
        </row>
        <row r="1104">
          <cell r="D1104">
            <v>0</v>
          </cell>
          <cell r="F1104">
            <v>0</v>
          </cell>
          <cell r="G1104">
            <v>0</v>
          </cell>
        </row>
        <row r="1105">
          <cell r="D1105">
            <v>0</v>
          </cell>
          <cell r="F1105">
            <v>0</v>
          </cell>
          <cell r="G1105">
            <v>0</v>
          </cell>
        </row>
        <row r="1106">
          <cell r="D1106">
            <v>0</v>
          </cell>
          <cell r="F1106">
            <v>0</v>
          </cell>
          <cell r="G1106">
            <v>0</v>
          </cell>
        </row>
        <row r="1107">
          <cell r="D1107">
            <v>0</v>
          </cell>
          <cell r="F1107">
            <v>0</v>
          </cell>
          <cell r="G1107">
            <v>0</v>
          </cell>
        </row>
        <row r="1108">
          <cell r="D1108">
            <v>0</v>
          </cell>
          <cell r="F1108">
            <v>0</v>
          </cell>
          <cell r="G1108">
            <v>0</v>
          </cell>
        </row>
        <row r="1109">
          <cell r="D1109">
            <v>0</v>
          </cell>
          <cell r="F1109">
            <v>0</v>
          </cell>
          <cell r="G1109">
            <v>0</v>
          </cell>
        </row>
        <row r="1110">
          <cell r="D1110">
            <v>0</v>
          </cell>
          <cell r="F1110">
            <v>0</v>
          </cell>
          <cell r="G1110">
            <v>0</v>
          </cell>
        </row>
        <row r="1111">
          <cell r="D1111">
            <v>0</v>
          </cell>
          <cell r="F1111">
            <v>0</v>
          </cell>
          <cell r="G1111">
            <v>0</v>
          </cell>
        </row>
        <row r="1112">
          <cell r="D1112">
            <v>0</v>
          </cell>
          <cell r="F1112">
            <v>0</v>
          </cell>
          <cell r="G1112">
            <v>0</v>
          </cell>
        </row>
        <row r="1113">
          <cell r="D1113">
            <v>0</v>
          </cell>
          <cell r="F1113">
            <v>0</v>
          </cell>
          <cell r="G1113">
            <v>0</v>
          </cell>
        </row>
        <row r="1114">
          <cell r="D1114">
            <v>0</v>
          </cell>
          <cell r="F1114">
            <v>0</v>
          </cell>
          <cell r="G1114">
            <v>0</v>
          </cell>
        </row>
        <row r="1115">
          <cell r="D1115">
            <v>0</v>
          </cell>
          <cell r="F1115">
            <v>0</v>
          </cell>
          <cell r="G1115">
            <v>0</v>
          </cell>
        </row>
        <row r="1116">
          <cell r="D1116">
            <v>0</v>
          </cell>
          <cell r="F1116">
            <v>0</v>
          </cell>
          <cell r="G1116">
            <v>0</v>
          </cell>
        </row>
        <row r="1117">
          <cell r="D1117">
            <v>0</v>
          </cell>
          <cell r="F1117">
            <v>0</v>
          </cell>
          <cell r="G1117">
            <v>0</v>
          </cell>
        </row>
        <row r="1118">
          <cell r="D1118">
            <v>0</v>
          </cell>
          <cell r="F1118">
            <v>0</v>
          </cell>
          <cell r="G1118">
            <v>0</v>
          </cell>
        </row>
        <row r="1119">
          <cell r="D1119">
            <v>0</v>
          </cell>
          <cell r="F1119">
            <v>0</v>
          </cell>
          <cell r="G1119">
            <v>0</v>
          </cell>
        </row>
        <row r="1120">
          <cell r="D1120">
            <v>0</v>
          </cell>
          <cell r="F1120">
            <v>0</v>
          </cell>
          <cell r="G1120">
            <v>0</v>
          </cell>
        </row>
        <row r="1121">
          <cell r="D1121">
            <v>0</v>
          </cell>
          <cell r="F1121">
            <v>0</v>
          </cell>
          <cell r="G1121">
            <v>0</v>
          </cell>
        </row>
        <row r="1122">
          <cell r="D1122">
            <v>0</v>
          </cell>
          <cell r="F1122">
            <v>0</v>
          </cell>
          <cell r="G1122">
            <v>0</v>
          </cell>
        </row>
        <row r="1123">
          <cell r="D1123">
            <v>0</v>
          </cell>
          <cell r="F1123">
            <v>0</v>
          </cell>
          <cell r="G1123">
            <v>0</v>
          </cell>
        </row>
        <row r="1124">
          <cell r="D1124">
            <v>0</v>
          </cell>
          <cell r="F1124">
            <v>0</v>
          </cell>
          <cell r="G1124">
            <v>0</v>
          </cell>
        </row>
        <row r="1125">
          <cell r="D1125">
            <v>0</v>
          </cell>
          <cell r="F1125">
            <v>0</v>
          </cell>
          <cell r="G1125">
            <v>0</v>
          </cell>
        </row>
        <row r="1126">
          <cell r="D1126">
            <v>0</v>
          </cell>
          <cell r="F1126">
            <v>0</v>
          </cell>
          <cell r="G1126">
            <v>0</v>
          </cell>
        </row>
        <row r="1127">
          <cell r="D1127">
            <v>0</v>
          </cell>
          <cell r="F1127">
            <v>0</v>
          </cell>
          <cell r="G1127">
            <v>0</v>
          </cell>
        </row>
        <row r="1128">
          <cell r="D1128">
            <v>0</v>
          </cell>
          <cell r="F1128">
            <v>0</v>
          </cell>
          <cell r="G1128">
            <v>0</v>
          </cell>
        </row>
        <row r="1129">
          <cell r="D1129">
            <v>0</v>
          </cell>
          <cell r="F1129">
            <v>0</v>
          </cell>
          <cell r="G1129">
            <v>0</v>
          </cell>
        </row>
        <row r="1130">
          <cell r="D1130">
            <v>0</v>
          </cell>
          <cell r="F1130">
            <v>0</v>
          </cell>
          <cell r="G1130">
            <v>0</v>
          </cell>
        </row>
        <row r="1131">
          <cell r="D1131">
            <v>0</v>
          </cell>
          <cell r="F1131">
            <v>0</v>
          </cell>
          <cell r="G1131">
            <v>0</v>
          </cell>
        </row>
        <row r="1132">
          <cell r="D1132">
            <v>0</v>
          </cell>
          <cell r="F1132">
            <v>0</v>
          </cell>
          <cell r="G1132">
            <v>0</v>
          </cell>
        </row>
        <row r="1133">
          <cell r="D1133">
            <v>0</v>
          </cell>
          <cell r="F1133">
            <v>0</v>
          </cell>
          <cell r="G1133">
            <v>0</v>
          </cell>
        </row>
        <row r="1134">
          <cell r="D1134">
            <v>0</v>
          </cell>
          <cell r="F1134">
            <v>0</v>
          </cell>
          <cell r="G1134">
            <v>0</v>
          </cell>
        </row>
        <row r="1135">
          <cell r="D1135">
            <v>0</v>
          </cell>
          <cell r="F1135">
            <v>0</v>
          </cell>
          <cell r="G1135">
            <v>0</v>
          </cell>
        </row>
        <row r="1136">
          <cell r="D1136">
            <v>0</v>
          </cell>
          <cell r="F1136">
            <v>0</v>
          </cell>
          <cell r="G1136">
            <v>0</v>
          </cell>
        </row>
        <row r="1137">
          <cell r="D1137">
            <v>0</v>
          </cell>
          <cell r="F1137">
            <v>0</v>
          </cell>
          <cell r="G1137">
            <v>0</v>
          </cell>
        </row>
        <row r="1138">
          <cell r="D1138">
            <v>0</v>
          </cell>
          <cell r="F1138">
            <v>0</v>
          </cell>
          <cell r="G1138">
            <v>0</v>
          </cell>
        </row>
        <row r="1139">
          <cell r="D1139">
            <v>0</v>
          </cell>
          <cell r="F1139">
            <v>0</v>
          </cell>
          <cell r="G1139">
            <v>0</v>
          </cell>
        </row>
        <row r="1140">
          <cell r="D1140">
            <v>0</v>
          </cell>
          <cell r="F1140">
            <v>0</v>
          </cell>
          <cell r="G1140">
            <v>0</v>
          </cell>
        </row>
        <row r="1141">
          <cell r="D1141">
            <v>0</v>
          </cell>
          <cell r="F1141">
            <v>0</v>
          </cell>
          <cell r="G1141">
            <v>0</v>
          </cell>
        </row>
        <row r="1142">
          <cell r="D1142">
            <v>0</v>
          </cell>
          <cell r="F1142">
            <v>0</v>
          </cell>
          <cell r="G1142">
            <v>0</v>
          </cell>
        </row>
        <row r="1143">
          <cell r="D1143">
            <v>0</v>
          </cell>
          <cell r="F1143">
            <v>0</v>
          </cell>
          <cell r="G1143">
            <v>0</v>
          </cell>
        </row>
        <row r="1144">
          <cell r="D1144">
            <v>0</v>
          </cell>
          <cell r="F1144">
            <v>0</v>
          </cell>
          <cell r="G1144">
            <v>0</v>
          </cell>
        </row>
        <row r="1145">
          <cell r="D1145">
            <v>0</v>
          </cell>
          <cell r="F1145">
            <v>0</v>
          </cell>
          <cell r="G1145">
            <v>0</v>
          </cell>
        </row>
        <row r="1146">
          <cell r="D1146">
            <v>0</v>
          </cell>
          <cell r="F1146">
            <v>0</v>
          </cell>
          <cell r="G1146">
            <v>0</v>
          </cell>
        </row>
        <row r="1147">
          <cell r="D1147">
            <v>0</v>
          </cell>
          <cell r="F1147">
            <v>0</v>
          </cell>
          <cell r="G1147">
            <v>0</v>
          </cell>
        </row>
        <row r="1148">
          <cell r="D1148">
            <v>0</v>
          </cell>
          <cell r="F1148">
            <v>0</v>
          </cell>
          <cell r="G1148">
            <v>0</v>
          </cell>
        </row>
        <row r="1149">
          <cell r="D1149">
            <v>0</v>
          </cell>
          <cell r="F1149">
            <v>0</v>
          </cell>
          <cell r="G1149">
            <v>0</v>
          </cell>
        </row>
        <row r="1150">
          <cell r="D1150">
            <v>0</v>
          </cell>
          <cell r="F1150">
            <v>0</v>
          </cell>
          <cell r="G1150">
            <v>0</v>
          </cell>
        </row>
        <row r="1151">
          <cell r="D1151">
            <v>0</v>
          </cell>
          <cell r="F1151">
            <v>0</v>
          </cell>
          <cell r="G1151">
            <v>0</v>
          </cell>
        </row>
        <row r="1152">
          <cell r="D1152">
            <v>0</v>
          </cell>
          <cell r="F1152">
            <v>0</v>
          </cell>
          <cell r="G1152">
            <v>0</v>
          </cell>
        </row>
        <row r="1153">
          <cell r="D1153">
            <v>0</v>
          </cell>
          <cell r="F1153">
            <v>0</v>
          </cell>
          <cell r="G1153">
            <v>0</v>
          </cell>
        </row>
        <row r="1154">
          <cell r="D1154">
            <v>0</v>
          </cell>
          <cell r="F1154">
            <v>0</v>
          </cell>
          <cell r="G1154">
            <v>0</v>
          </cell>
        </row>
        <row r="1155">
          <cell r="D1155">
            <v>0</v>
          </cell>
          <cell r="F1155">
            <v>0</v>
          </cell>
          <cell r="G1155">
            <v>0</v>
          </cell>
        </row>
        <row r="1156">
          <cell r="D1156">
            <v>0</v>
          </cell>
          <cell r="F1156">
            <v>0</v>
          </cell>
          <cell r="G1156">
            <v>0</v>
          </cell>
        </row>
        <row r="1157">
          <cell r="D1157">
            <v>0</v>
          </cell>
          <cell r="F1157">
            <v>0</v>
          </cell>
          <cell r="G1157">
            <v>0</v>
          </cell>
        </row>
        <row r="1158">
          <cell r="D1158">
            <v>0</v>
          </cell>
          <cell r="F1158">
            <v>0</v>
          </cell>
          <cell r="G1158">
            <v>0</v>
          </cell>
        </row>
        <row r="1159">
          <cell r="D1159">
            <v>0</v>
          </cell>
          <cell r="F1159">
            <v>0</v>
          </cell>
          <cell r="G1159">
            <v>0</v>
          </cell>
        </row>
        <row r="1160">
          <cell r="D1160">
            <v>0</v>
          </cell>
          <cell r="F1160">
            <v>0</v>
          </cell>
          <cell r="G1160">
            <v>0</v>
          </cell>
        </row>
        <row r="1161">
          <cell r="D1161">
            <v>0</v>
          </cell>
          <cell r="F1161">
            <v>0</v>
          </cell>
          <cell r="G1161">
            <v>0</v>
          </cell>
        </row>
        <row r="1162">
          <cell r="D1162">
            <v>0</v>
          </cell>
          <cell r="F1162">
            <v>0</v>
          </cell>
          <cell r="G1162">
            <v>0</v>
          </cell>
        </row>
        <row r="1163">
          <cell r="D1163">
            <v>0</v>
          </cell>
          <cell r="F1163">
            <v>0</v>
          </cell>
          <cell r="G1163">
            <v>0</v>
          </cell>
        </row>
        <row r="1164">
          <cell r="D1164">
            <v>0</v>
          </cell>
          <cell r="F1164">
            <v>0</v>
          </cell>
          <cell r="G1164">
            <v>0</v>
          </cell>
        </row>
        <row r="1165">
          <cell r="D1165">
            <v>0</v>
          </cell>
          <cell r="F1165">
            <v>0</v>
          </cell>
          <cell r="G1165">
            <v>0</v>
          </cell>
        </row>
        <row r="1166">
          <cell r="D1166">
            <v>0</v>
          </cell>
          <cell r="F1166">
            <v>0</v>
          </cell>
          <cell r="G1166">
            <v>0</v>
          </cell>
        </row>
        <row r="1167">
          <cell r="D1167">
            <v>0</v>
          </cell>
          <cell r="F1167">
            <v>0</v>
          </cell>
          <cell r="G1167">
            <v>0</v>
          </cell>
        </row>
        <row r="1168">
          <cell r="D1168">
            <v>0</v>
          </cell>
          <cell r="F1168">
            <v>0</v>
          </cell>
          <cell r="G1168">
            <v>0</v>
          </cell>
        </row>
        <row r="1169">
          <cell r="D1169">
            <v>0</v>
          </cell>
          <cell r="F1169">
            <v>0</v>
          </cell>
          <cell r="G1169">
            <v>0</v>
          </cell>
        </row>
        <row r="1170">
          <cell r="D1170">
            <v>0</v>
          </cell>
          <cell r="F1170">
            <v>0</v>
          </cell>
          <cell r="G1170">
            <v>0</v>
          </cell>
        </row>
        <row r="1171">
          <cell r="D1171">
            <v>0</v>
          </cell>
          <cell r="F1171">
            <v>0</v>
          </cell>
          <cell r="G1171">
            <v>0</v>
          </cell>
        </row>
        <row r="1172">
          <cell r="D1172">
            <v>0</v>
          </cell>
          <cell r="F1172">
            <v>0</v>
          </cell>
          <cell r="G1172">
            <v>0</v>
          </cell>
        </row>
        <row r="1173">
          <cell r="D1173">
            <v>0</v>
          </cell>
          <cell r="F1173">
            <v>0</v>
          </cell>
          <cell r="G1173">
            <v>0</v>
          </cell>
        </row>
        <row r="1174">
          <cell r="D1174">
            <v>0</v>
          </cell>
          <cell r="F1174">
            <v>0</v>
          </cell>
          <cell r="G1174">
            <v>0</v>
          </cell>
        </row>
        <row r="1175">
          <cell r="D1175">
            <v>0</v>
          </cell>
          <cell r="F1175">
            <v>0</v>
          </cell>
          <cell r="G1175">
            <v>0</v>
          </cell>
        </row>
        <row r="1176">
          <cell r="D1176">
            <v>0</v>
          </cell>
          <cell r="F1176">
            <v>0</v>
          </cell>
          <cell r="G1176">
            <v>0</v>
          </cell>
        </row>
        <row r="1177">
          <cell r="D1177">
            <v>0</v>
          </cell>
          <cell r="F1177">
            <v>0</v>
          </cell>
          <cell r="G1177">
            <v>0</v>
          </cell>
        </row>
        <row r="1178">
          <cell r="D1178">
            <v>0</v>
          </cell>
          <cell r="F1178">
            <v>0</v>
          </cell>
          <cell r="G1178">
            <v>0</v>
          </cell>
        </row>
        <row r="1179">
          <cell r="D1179">
            <v>0</v>
          </cell>
          <cell r="F1179">
            <v>0</v>
          </cell>
          <cell r="G1179">
            <v>0</v>
          </cell>
        </row>
        <row r="1180">
          <cell r="D1180">
            <v>0</v>
          </cell>
          <cell r="F1180">
            <v>0</v>
          </cell>
          <cell r="G1180">
            <v>0</v>
          </cell>
        </row>
        <row r="1181">
          <cell r="D1181">
            <v>0</v>
          </cell>
          <cell r="F1181">
            <v>0</v>
          </cell>
          <cell r="G1181">
            <v>0</v>
          </cell>
        </row>
        <row r="1182">
          <cell r="D1182">
            <v>0</v>
          </cell>
          <cell r="F1182">
            <v>0</v>
          </cell>
          <cell r="G1182">
            <v>0</v>
          </cell>
        </row>
        <row r="1183">
          <cell r="D1183">
            <v>0</v>
          </cell>
          <cell r="F1183">
            <v>0</v>
          </cell>
          <cell r="G1183">
            <v>0</v>
          </cell>
        </row>
        <row r="1184">
          <cell r="D1184">
            <v>0</v>
          </cell>
          <cell r="F1184">
            <v>0</v>
          </cell>
          <cell r="G1184">
            <v>0</v>
          </cell>
        </row>
        <row r="1185">
          <cell r="D1185">
            <v>0</v>
          </cell>
          <cell r="F1185">
            <v>0</v>
          </cell>
          <cell r="G1185">
            <v>0</v>
          </cell>
        </row>
        <row r="1186">
          <cell r="D1186">
            <v>0</v>
          </cell>
          <cell r="F1186">
            <v>0</v>
          </cell>
          <cell r="G1186">
            <v>0</v>
          </cell>
        </row>
        <row r="1187">
          <cell r="D1187">
            <v>0</v>
          </cell>
          <cell r="F1187">
            <v>0</v>
          </cell>
          <cell r="G1187">
            <v>0</v>
          </cell>
        </row>
        <row r="1188">
          <cell r="D1188">
            <v>0</v>
          </cell>
          <cell r="F1188">
            <v>0</v>
          </cell>
          <cell r="G1188">
            <v>0</v>
          </cell>
        </row>
        <row r="1189">
          <cell r="D1189">
            <v>0</v>
          </cell>
          <cell r="F1189">
            <v>0</v>
          </cell>
          <cell r="G1189">
            <v>0</v>
          </cell>
        </row>
        <row r="1190">
          <cell r="D1190">
            <v>0</v>
          </cell>
          <cell r="F1190">
            <v>0</v>
          </cell>
          <cell r="G1190">
            <v>0</v>
          </cell>
        </row>
        <row r="1191">
          <cell r="D1191">
            <v>0</v>
          </cell>
          <cell r="F1191">
            <v>0</v>
          </cell>
          <cell r="G1191">
            <v>0</v>
          </cell>
        </row>
        <row r="1192">
          <cell r="D1192">
            <v>0</v>
          </cell>
          <cell r="F1192">
            <v>0</v>
          </cell>
          <cell r="G1192">
            <v>0</v>
          </cell>
        </row>
        <row r="1193">
          <cell r="D1193">
            <v>0</v>
          </cell>
          <cell r="F1193">
            <v>0</v>
          </cell>
          <cell r="G1193">
            <v>0</v>
          </cell>
        </row>
        <row r="1194">
          <cell r="D1194">
            <v>0</v>
          </cell>
          <cell r="F1194">
            <v>0</v>
          </cell>
          <cell r="G1194">
            <v>0</v>
          </cell>
        </row>
        <row r="1195">
          <cell r="D1195">
            <v>0</v>
          </cell>
          <cell r="F1195">
            <v>0</v>
          </cell>
          <cell r="G1195">
            <v>0</v>
          </cell>
        </row>
        <row r="1196">
          <cell r="D1196">
            <v>0</v>
          </cell>
          <cell r="F1196">
            <v>0</v>
          </cell>
          <cell r="G1196">
            <v>0</v>
          </cell>
        </row>
        <row r="1197">
          <cell r="D1197">
            <v>0</v>
          </cell>
          <cell r="F1197">
            <v>0</v>
          </cell>
          <cell r="G1197">
            <v>0</v>
          </cell>
        </row>
        <row r="1198">
          <cell r="D1198">
            <v>0</v>
          </cell>
          <cell r="F1198">
            <v>0</v>
          </cell>
          <cell r="G1198">
            <v>0</v>
          </cell>
        </row>
        <row r="1199">
          <cell r="D1199">
            <v>0</v>
          </cell>
          <cell r="F1199">
            <v>0</v>
          </cell>
          <cell r="G1199">
            <v>0</v>
          </cell>
        </row>
        <row r="1200">
          <cell r="D1200">
            <v>0</v>
          </cell>
          <cell r="F1200">
            <v>0</v>
          </cell>
          <cell r="G1200">
            <v>0</v>
          </cell>
        </row>
        <row r="1201">
          <cell r="D1201">
            <v>0</v>
          </cell>
          <cell r="F1201">
            <v>0</v>
          </cell>
          <cell r="G1201">
            <v>0</v>
          </cell>
        </row>
        <row r="1202">
          <cell r="D1202">
            <v>0</v>
          </cell>
          <cell r="F1202">
            <v>0</v>
          </cell>
          <cell r="G1202">
            <v>0</v>
          </cell>
        </row>
        <row r="1203">
          <cell r="D1203">
            <v>0</v>
          </cell>
          <cell r="F1203">
            <v>0</v>
          </cell>
          <cell r="G1203">
            <v>0</v>
          </cell>
        </row>
        <row r="1204">
          <cell r="D1204">
            <v>0</v>
          </cell>
          <cell r="F1204">
            <v>0</v>
          </cell>
          <cell r="G1204">
            <v>0</v>
          </cell>
        </row>
        <row r="1205">
          <cell r="D1205">
            <v>0</v>
          </cell>
          <cell r="F1205">
            <v>0</v>
          </cell>
          <cell r="G1205">
            <v>0</v>
          </cell>
        </row>
        <row r="1206">
          <cell r="D1206">
            <v>0</v>
          </cell>
          <cell r="F1206">
            <v>0</v>
          </cell>
          <cell r="G1206">
            <v>0</v>
          </cell>
        </row>
        <row r="1207">
          <cell r="D1207">
            <v>0</v>
          </cell>
          <cell r="F1207">
            <v>0</v>
          </cell>
          <cell r="G1207">
            <v>0</v>
          </cell>
        </row>
        <row r="1208">
          <cell r="D1208">
            <v>0</v>
          </cell>
          <cell r="F1208">
            <v>0</v>
          </cell>
          <cell r="G1208">
            <v>0</v>
          </cell>
        </row>
        <row r="1209">
          <cell r="D1209">
            <v>0</v>
          </cell>
          <cell r="F1209">
            <v>0</v>
          </cell>
          <cell r="G1209">
            <v>0</v>
          </cell>
        </row>
        <row r="1210">
          <cell r="D1210">
            <v>0</v>
          </cell>
          <cell r="F1210">
            <v>0</v>
          </cell>
          <cell r="G1210">
            <v>0</v>
          </cell>
        </row>
        <row r="1211">
          <cell r="D1211">
            <v>0</v>
          </cell>
          <cell r="F1211">
            <v>0</v>
          </cell>
          <cell r="G1211">
            <v>0</v>
          </cell>
        </row>
        <row r="1212">
          <cell r="D1212">
            <v>0</v>
          </cell>
          <cell r="F1212">
            <v>0</v>
          </cell>
          <cell r="G1212">
            <v>0</v>
          </cell>
        </row>
        <row r="1213">
          <cell r="D1213">
            <v>0</v>
          </cell>
          <cell r="F1213">
            <v>0</v>
          </cell>
          <cell r="G1213">
            <v>0</v>
          </cell>
        </row>
        <row r="1214">
          <cell r="D1214">
            <v>0</v>
          </cell>
          <cell r="F1214">
            <v>0</v>
          </cell>
          <cell r="G1214">
            <v>0</v>
          </cell>
        </row>
        <row r="1215">
          <cell r="D1215">
            <v>0</v>
          </cell>
          <cell r="F1215">
            <v>0</v>
          </cell>
          <cell r="G1215">
            <v>0</v>
          </cell>
        </row>
        <row r="1216">
          <cell r="D1216">
            <v>0</v>
          </cell>
          <cell r="F1216">
            <v>0</v>
          </cell>
          <cell r="G1216">
            <v>0</v>
          </cell>
        </row>
        <row r="1217">
          <cell r="D1217">
            <v>0</v>
          </cell>
          <cell r="F1217">
            <v>0</v>
          </cell>
          <cell r="G1217">
            <v>0</v>
          </cell>
        </row>
        <row r="1218">
          <cell r="D1218">
            <v>0</v>
          </cell>
          <cell r="F1218">
            <v>0</v>
          </cell>
          <cell r="G1218">
            <v>0</v>
          </cell>
        </row>
        <row r="1219">
          <cell r="D1219">
            <v>0</v>
          </cell>
          <cell r="F1219">
            <v>0</v>
          </cell>
          <cell r="G1219">
            <v>0</v>
          </cell>
        </row>
        <row r="1220">
          <cell r="D1220">
            <v>0</v>
          </cell>
          <cell r="F1220">
            <v>0</v>
          </cell>
          <cell r="G1220">
            <v>0</v>
          </cell>
        </row>
        <row r="1221">
          <cell r="D1221">
            <v>0</v>
          </cell>
          <cell r="F1221">
            <v>0</v>
          </cell>
          <cell r="G1221">
            <v>0</v>
          </cell>
        </row>
        <row r="1222">
          <cell r="D1222">
            <v>0</v>
          </cell>
          <cell r="F1222">
            <v>0</v>
          </cell>
          <cell r="G1222">
            <v>0</v>
          </cell>
        </row>
        <row r="1223">
          <cell r="D1223">
            <v>0</v>
          </cell>
          <cell r="F1223">
            <v>0</v>
          </cell>
          <cell r="G1223">
            <v>0</v>
          </cell>
        </row>
        <row r="1224">
          <cell r="D1224">
            <v>0</v>
          </cell>
          <cell r="F1224">
            <v>0</v>
          </cell>
          <cell r="G1224">
            <v>0</v>
          </cell>
        </row>
        <row r="1225">
          <cell r="D1225">
            <v>0</v>
          </cell>
          <cell r="F1225">
            <v>0</v>
          </cell>
          <cell r="G1225">
            <v>0</v>
          </cell>
        </row>
        <row r="1226">
          <cell r="D1226">
            <v>0</v>
          </cell>
          <cell r="F1226">
            <v>0</v>
          </cell>
          <cell r="G1226">
            <v>0</v>
          </cell>
        </row>
        <row r="1227">
          <cell r="D1227">
            <v>0</v>
          </cell>
          <cell r="F1227">
            <v>0</v>
          </cell>
          <cell r="G1227">
            <v>0</v>
          </cell>
        </row>
        <row r="1228">
          <cell r="D1228">
            <v>0</v>
          </cell>
          <cell r="F1228">
            <v>0</v>
          </cell>
          <cell r="G1228">
            <v>0</v>
          </cell>
        </row>
        <row r="1229">
          <cell r="D1229">
            <v>0</v>
          </cell>
          <cell r="F1229">
            <v>0</v>
          </cell>
          <cell r="G1229">
            <v>0</v>
          </cell>
        </row>
        <row r="1230">
          <cell r="D1230">
            <v>0</v>
          </cell>
          <cell r="F1230">
            <v>0</v>
          </cell>
          <cell r="G1230">
            <v>0</v>
          </cell>
        </row>
        <row r="1231">
          <cell r="D1231">
            <v>0</v>
          </cell>
          <cell r="F1231">
            <v>0</v>
          </cell>
          <cell r="G1231">
            <v>0</v>
          </cell>
        </row>
        <row r="1232">
          <cell r="D1232">
            <v>0</v>
          </cell>
          <cell r="F1232">
            <v>0</v>
          </cell>
          <cell r="G1232">
            <v>0</v>
          </cell>
        </row>
        <row r="1233">
          <cell r="D1233">
            <v>0</v>
          </cell>
          <cell r="F1233">
            <v>0</v>
          </cell>
          <cell r="G1233">
            <v>0</v>
          </cell>
        </row>
        <row r="1234">
          <cell r="D1234">
            <v>0</v>
          </cell>
          <cell r="F1234">
            <v>0</v>
          </cell>
          <cell r="G1234">
            <v>0</v>
          </cell>
        </row>
        <row r="1235">
          <cell r="D1235">
            <v>0</v>
          </cell>
          <cell r="F1235">
            <v>0</v>
          </cell>
          <cell r="G1235">
            <v>0</v>
          </cell>
        </row>
        <row r="1236">
          <cell r="D1236">
            <v>0</v>
          </cell>
          <cell r="F1236">
            <v>0</v>
          </cell>
          <cell r="G1236">
            <v>0</v>
          </cell>
        </row>
        <row r="1237">
          <cell r="D1237">
            <v>0</v>
          </cell>
          <cell r="F1237">
            <v>0</v>
          </cell>
          <cell r="G1237">
            <v>0</v>
          </cell>
        </row>
        <row r="1238">
          <cell r="D1238">
            <v>0</v>
          </cell>
          <cell r="F1238">
            <v>0</v>
          </cell>
          <cell r="G1238">
            <v>0</v>
          </cell>
        </row>
        <row r="1239">
          <cell r="D1239">
            <v>0</v>
          </cell>
          <cell r="F1239">
            <v>0</v>
          </cell>
          <cell r="G1239">
            <v>0</v>
          </cell>
        </row>
        <row r="1240">
          <cell r="D1240">
            <v>0</v>
          </cell>
          <cell r="F1240">
            <v>0</v>
          </cell>
          <cell r="G1240">
            <v>0</v>
          </cell>
        </row>
        <row r="1241">
          <cell r="D1241">
            <v>0</v>
          </cell>
          <cell r="F1241">
            <v>0</v>
          </cell>
          <cell r="G1241">
            <v>0</v>
          </cell>
        </row>
        <row r="1242">
          <cell r="D1242">
            <v>0</v>
          </cell>
          <cell r="F1242">
            <v>0</v>
          </cell>
          <cell r="G1242">
            <v>0</v>
          </cell>
        </row>
        <row r="1243">
          <cell r="D1243">
            <v>0</v>
          </cell>
          <cell r="F1243">
            <v>0</v>
          </cell>
          <cell r="G1243">
            <v>0</v>
          </cell>
        </row>
        <row r="1244">
          <cell r="D1244">
            <v>0</v>
          </cell>
          <cell r="F1244">
            <v>0</v>
          </cell>
          <cell r="G1244">
            <v>0</v>
          </cell>
        </row>
        <row r="1245">
          <cell r="D1245">
            <v>0</v>
          </cell>
          <cell r="F1245">
            <v>0</v>
          </cell>
          <cell r="G1245">
            <v>0</v>
          </cell>
        </row>
        <row r="1246">
          <cell r="D1246">
            <v>0</v>
          </cell>
          <cell r="F1246">
            <v>0</v>
          </cell>
          <cell r="G1246">
            <v>0</v>
          </cell>
        </row>
        <row r="1247">
          <cell r="D1247">
            <v>0</v>
          </cell>
          <cell r="F1247">
            <v>0</v>
          </cell>
          <cell r="G1247">
            <v>0</v>
          </cell>
        </row>
        <row r="1248">
          <cell r="D1248">
            <v>0</v>
          </cell>
          <cell r="F1248">
            <v>0</v>
          </cell>
          <cell r="G1248">
            <v>0</v>
          </cell>
        </row>
        <row r="1249">
          <cell r="D1249">
            <v>0</v>
          </cell>
          <cell r="F1249">
            <v>0</v>
          </cell>
          <cell r="G1249">
            <v>0</v>
          </cell>
        </row>
        <row r="1250">
          <cell r="D1250">
            <v>0</v>
          </cell>
          <cell r="F1250">
            <v>0</v>
          </cell>
          <cell r="G1250">
            <v>0</v>
          </cell>
        </row>
        <row r="1251">
          <cell r="D1251">
            <v>0</v>
          </cell>
          <cell r="F1251">
            <v>0</v>
          </cell>
          <cell r="G1251">
            <v>0</v>
          </cell>
        </row>
        <row r="1252">
          <cell r="D1252">
            <v>0</v>
          </cell>
          <cell r="F1252">
            <v>0</v>
          </cell>
          <cell r="G1252">
            <v>0</v>
          </cell>
        </row>
        <row r="1253">
          <cell r="D1253">
            <v>0</v>
          </cell>
          <cell r="F1253">
            <v>0</v>
          </cell>
          <cell r="G1253">
            <v>0</v>
          </cell>
        </row>
        <row r="1254">
          <cell r="D1254">
            <v>0</v>
          </cell>
          <cell r="F1254">
            <v>0</v>
          </cell>
          <cell r="G1254">
            <v>0</v>
          </cell>
        </row>
        <row r="1255">
          <cell r="D1255">
            <v>0</v>
          </cell>
          <cell r="F1255">
            <v>0</v>
          </cell>
          <cell r="G1255">
            <v>0</v>
          </cell>
        </row>
        <row r="1256">
          <cell r="D1256">
            <v>0</v>
          </cell>
          <cell r="F1256">
            <v>0</v>
          </cell>
          <cell r="G1256">
            <v>0</v>
          </cell>
        </row>
        <row r="1257">
          <cell r="D1257">
            <v>0</v>
          </cell>
          <cell r="F1257">
            <v>0</v>
          </cell>
          <cell r="G1257">
            <v>0</v>
          </cell>
        </row>
        <row r="1258">
          <cell r="D1258">
            <v>0</v>
          </cell>
          <cell r="F1258">
            <v>0</v>
          </cell>
          <cell r="G1258">
            <v>0</v>
          </cell>
        </row>
        <row r="1259">
          <cell r="D1259">
            <v>0</v>
          </cell>
          <cell r="F1259">
            <v>0</v>
          </cell>
          <cell r="G1259">
            <v>0</v>
          </cell>
        </row>
        <row r="1260">
          <cell r="D1260">
            <v>0</v>
          </cell>
          <cell r="F1260">
            <v>0</v>
          </cell>
          <cell r="G1260">
            <v>0</v>
          </cell>
        </row>
        <row r="1261">
          <cell r="D1261">
            <v>0</v>
          </cell>
          <cell r="F1261">
            <v>0</v>
          </cell>
          <cell r="G1261">
            <v>0</v>
          </cell>
        </row>
        <row r="1262">
          <cell r="D1262">
            <v>0</v>
          </cell>
          <cell r="F1262">
            <v>0</v>
          </cell>
          <cell r="G1262">
            <v>0</v>
          </cell>
        </row>
        <row r="1263">
          <cell r="D1263">
            <v>0</v>
          </cell>
          <cell r="F1263">
            <v>0</v>
          </cell>
          <cell r="G1263">
            <v>0</v>
          </cell>
        </row>
        <row r="1264">
          <cell r="D1264">
            <v>0</v>
          </cell>
          <cell r="F1264">
            <v>0</v>
          </cell>
          <cell r="G1264">
            <v>0</v>
          </cell>
        </row>
        <row r="1265">
          <cell r="D1265">
            <v>0</v>
          </cell>
          <cell r="F1265">
            <v>0</v>
          </cell>
          <cell r="G1265">
            <v>0</v>
          </cell>
        </row>
        <row r="1266">
          <cell r="D1266">
            <v>0</v>
          </cell>
          <cell r="F1266">
            <v>0</v>
          </cell>
          <cell r="G1266">
            <v>0</v>
          </cell>
        </row>
        <row r="1267">
          <cell r="D1267">
            <v>0</v>
          </cell>
          <cell r="F1267">
            <v>0</v>
          </cell>
          <cell r="G1267">
            <v>0</v>
          </cell>
        </row>
        <row r="1268">
          <cell r="D1268">
            <v>0</v>
          </cell>
          <cell r="F1268">
            <v>0</v>
          </cell>
          <cell r="G1268">
            <v>0</v>
          </cell>
        </row>
        <row r="1269">
          <cell r="D1269">
            <v>0</v>
          </cell>
          <cell r="F1269">
            <v>0</v>
          </cell>
          <cell r="G1269">
            <v>0</v>
          </cell>
        </row>
        <row r="1270">
          <cell r="D1270">
            <v>0</v>
          </cell>
          <cell r="F1270">
            <v>0</v>
          </cell>
          <cell r="G1270">
            <v>0</v>
          </cell>
        </row>
        <row r="1271">
          <cell r="D1271">
            <v>0</v>
          </cell>
          <cell r="F1271">
            <v>0</v>
          </cell>
          <cell r="G1271">
            <v>0</v>
          </cell>
        </row>
        <row r="1272">
          <cell r="D1272">
            <v>0</v>
          </cell>
          <cell r="F1272">
            <v>0</v>
          </cell>
          <cell r="G1272">
            <v>0</v>
          </cell>
        </row>
        <row r="1273">
          <cell r="D1273">
            <v>0</v>
          </cell>
          <cell r="F1273">
            <v>0</v>
          </cell>
          <cell r="G1273">
            <v>0</v>
          </cell>
        </row>
        <row r="1274">
          <cell r="D1274">
            <v>0</v>
          </cell>
          <cell r="F1274">
            <v>0</v>
          </cell>
          <cell r="G1274">
            <v>0</v>
          </cell>
        </row>
        <row r="1275">
          <cell r="D1275">
            <v>0</v>
          </cell>
          <cell r="F1275">
            <v>0</v>
          </cell>
          <cell r="G1275">
            <v>0</v>
          </cell>
        </row>
        <row r="1276">
          <cell r="D1276">
            <v>0</v>
          </cell>
          <cell r="F1276">
            <v>0</v>
          </cell>
          <cell r="G1276">
            <v>0</v>
          </cell>
        </row>
        <row r="1277">
          <cell r="D1277">
            <v>0</v>
          </cell>
          <cell r="F1277">
            <v>0</v>
          </cell>
          <cell r="G1277">
            <v>0</v>
          </cell>
        </row>
        <row r="1278">
          <cell r="D1278">
            <v>0</v>
          </cell>
          <cell r="F1278">
            <v>0</v>
          </cell>
          <cell r="G1278">
            <v>0</v>
          </cell>
        </row>
        <row r="1279">
          <cell r="D1279">
            <v>0</v>
          </cell>
          <cell r="F1279">
            <v>0</v>
          </cell>
          <cell r="G1279">
            <v>0</v>
          </cell>
        </row>
        <row r="1280">
          <cell r="D1280">
            <v>0</v>
          </cell>
          <cell r="F1280">
            <v>0</v>
          </cell>
          <cell r="G1280">
            <v>0</v>
          </cell>
        </row>
        <row r="1281">
          <cell r="D1281">
            <v>0</v>
          </cell>
          <cell r="F1281">
            <v>0</v>
          </cell>
          <cell r="G1281">
            <v>0</v>
          </cell>
        </row>
        <row r="1282">
          <cell r="D1282">
            <v>0</v>
          </cell>
          <cell r="F1282">
            <v>0</v>
          </cell>
          <cell r="G1282">
            <v>0</v>
          </cell>
        </row>
        <row r="1283">
          <cell r="D1283">
            <v>0</v>
          </cell>
          <cell r="F1283">
            <v>0</v>
          </cell>
          <cell r="G1283">
            <v>0</v>
          </cell>
        </row>
        <row r="1284">
          <cell r="D1284">
            <v>0</v>
          </cell>
          <cell r="F1284">
            <v>0</v>
          </cell>
          <cell r="G1284">
            <v>0</v>
          </cell>
        </row>
        <row r="1285">
          <cell r="D1285">
            <v>0</v>
          </cell>
          <cell r="F1285">
            <v>0</v>
          </cell>
          <cell r="G1285">
            <v>0</v>
          </cell>
        </row>
        <row r="1286">
          <cell r="D1286">
            <v>0</v>
          </cell>
          <cell r="F1286">
            <v>0</v>
          </cell>
          <cell r="G1286">
            <v>0</v>
          </cell>
        </row>
        <row r="1287">
          <cell r="D1287">
            <v>0</v>
          </cell>
          <cell r="F1287">
            <v>0</v>
          </cell>
          <cell r="G1287">
            <v>0</v>
          </cell>
        </row>
        <row r="1288">
          <cell r="D1288">
            <v>0</v>
          </cell>
          <cell r="F1288">
            <v>0</v>
          </cell>
          <cell r="G1288">
            <v>0</v>
          </cell>
        </row>
        <row r="1289">
          <cell r="D1289">
            <v>0</v>
          </cell>
          <cell r="F1289">
            <v>0</v>
          </cell>
          <cell r="G1289">
            <v>0</v>
          </cell>
        </row>
        <row r="1290">
          <cell r="D1290">
            <v>0</v>
          </cell>
          <cell r="F1290">
            <v>0</v>
          </cell>
          <cell r="G1290">
            <v>0</v>
          </cell>
        </row>
        <row r="1291">
          <cell r="D1291">
            <v>0</v>
          </cell>
          <cell r="F1291">
            <v>0</v>
          </cell>
          <cell r="G1291">
            <v>0</v>
          </cell>
        </row>
        <row r="1292">
          <cell r="D1292">
            <v>0</v>
          </cell>
          <cell r="F1292">
            <v>0</v>
          </cell>
          <cell r="G1292">
            <v>0</v>
          </cell>
        </row>
        <row r="1293">
          <cell r="D1293">
            <v>0</v>
          </cell>
          <cell r="F1293">
            <v>0</v>
          </cell>
          <cell r="G1293">
            <v>0</v>
          </cell>
        </row>
        <row r="1294">
          <cell r="D1294">
            <v>0</v>
          </cell>
          <cell r="F1294">
            <v>0</v>
          </cell>
          <cell r="G1294">
            <v>0</v>
          </cell>
        </row>
        <row r="1295">
          <cell r="D1295">
            <v>0</v>
          </cell>
          <cell r="F1295">
            <v>0</v>
          </cell>
          <cell r="G1295">
            <v>0</v>
          </cell>
        </row>
        <row r="1296">
          <cell r="D1296">
            <v>0</v>
          </cell>
          <cell r="F1296">
            <v>0</v>
          </cell>
          <cell r="G1296">
            <v>0</v>
          </cell>
        </row>
        <row r="1297">
          <cell r="D1297">
            <v>0</v>
          </cell>
          <cell r="F1297">
            <v>0</v>
          </cell>
          <cell r="G1297">
            <v>0</v>
          </cell>
        </row>
        <row r="1298">
          <cell r="D1298">
            <v>0</v>
          </cell>
          <cell r="F1298">
            <v>0</v>
          </cell>
          <cell r="G1298">
            <v>0</v>
          </cell>
        </row>
        <row r="1299">
          <cell r="D1299">
            <v>0</v>
          </cell>
          <cell r="F1299">
            <v>0</v>
          </cell>
          <cell r="G1299">
            <v>0</v>
          </cell>
        </row>
        <row r="1300">
          <cell r="D1300">
            <v>0</v>
          </cell>
          <cell r="F1300">
            <v>0</v>
          </cell>
          <cell r="G1300">
            <v>0</v>
          </cell>
        </row>
        <row r="1301">
          <cell r="D1301">
            <v>0</v>
          </cell>
          <cell r="F1301">
            <v>0</v>
          </cell>
          <cell r="G1301">
            <v>0</v>
          </cell>
        </row>
        <row r="1302">
          <cell r="D1302">
            <v>0</v>
          </cell>
          <cell r="F1302">
            <v>0</v>
          </cell>
          <cell r="G1302">
            <v>0</v>
          </cell>
        </row>
        <row r="1303">
          <cell r="D1303">
            <v>0</v>
          </cell>
          <cell r="F1303">
            <v>0</v>
          </cell>
          <cell r="G1303">
            <v>0</v>
          </cell>
        </row>
        <row r="1304">
          <cell r="D1304">
            <v>0</v>
          </cell>
          <cell r="F1304">
            <v>0</v>
          </cell>
          <cell r="G1304">
            <v>0</v>
          </cell>
        </row>
        <row r="1305">
          <cell r="D1305">
            <v>0</v>
          </cell>
          <cell r="F1305">
            <v>0</v>
          </cell>
          <cell r="G1305">
            <v>0</v>
          </cell>
        </row>
        <row r="1306">
          <cell r="D1306">
            <v>0</v>
          </cell>
          <cell r="F1306">
            <v>0</v>
          </cell>
          <cell r="G1306">
            <v>0</v>
          </cell>
        </row>
        <row r="1307">
          <cell r="D1307">
            <v>0</v>
          </cell>
          <cell r="F1307">
            <v>0</v>
          </cell>
          <cell r="G1307">
            <v>0</v>
          </cell>
        </row>
        <row r="1308">
          <cell r="D1308">
            <v>0</v>
          </cell>
          <cell r="F1308">
            <v>0</v>
          </cell>
          <cell r="G1308">
            <v>0</v>
          </cell>
        </row>
        <row r="1309">
          <cell r="D1309">
            <v>0</v>
          </cell>
          <cell r="F1309">
            <v>0</v>
          </cell>
          <cell r="G1309">
            <v>0</v>
          </cell>
        </row>
        <row r="1310">
          <cell r="D1310">
            <v>0</v>
          </cell>
          <cell r="F1310">
            <v>0</v>
          </cell>
          <cell r="G1310">
            <v>0</v>
          </cell>
        </row>
        <row r="1311">
          <cell r="D1311">
            <v>0</v>
          </cell>
          <cell r="F1311">
            <v>0</v>
          </cell>
          <cell r="G1311">
            <v>0</v>
          </cell>
        </row>
        <row r="1312">
          <cell r="D1312">
            <v>0</v>
          </cell>
          <cell r="F1312">
            <v>0</v>
          </cell>
          <cell r="G1312">
            <v>0</v>
          </cell>
        </row>
        <row r="1313">
          <cell r="D1313">
            <v>0</v>
          </cell>
          <cell r="F1313">
            <v>0</v>
          </cell>
          <cell r="G1313">
            <v>0</v>
          </cell>
        </row>
        <row r="1314">
          <cell r="D1314">
            <v>0</v>
          </cell>
          <cell r="F1314">
            <v>0</v>
          </cell>
          <cell r="G1314">
            <v>0</v>
          </cell>
        </row>
        <row r="1315">
          <cell r="D1315">
            <v>0</v>
          </cell>
          <cell r="F1315">
            <v>0</v>
          </cell>
          <cell r="G1315">
            <v>0</v>
          </cell>
        </row>
        <row r="1316">
          <cell r="D1316">
            <v>0</v>
          </cell>
          <cell r="F1316">
            <v>0</v>
          </cell>
          <cell r="G1316">
            <v>0</v>
          </cell>
        </row>
        <row r="1317">
          <cell r="D1317">
            <v>0</v>
          </cell>
          <cell r="F1317">
            <v>0</v>
          </cell>
          <cell r="G1317">
            <v>0</v>
          </cell>
        </row>
        <row r="1318">
          <cell r="D1318">
            <v>0</v>
          </cell>
          <cell r="F1318">
            <v>0</v>
          </cell>
          <cell r="G1318">
            <v>0</v>
          </cell>
        </row>
        <row r="1319">
          <cell r="D1319">
            <v>0</v>
          </cell>
          <cell r="F1319">
            <v>0</v>
          </cell>
          <cell r="G1319">
            <v>0</v>
          </cell>
        </row>
        <row r="1320">
          <cell r="D1320">
            <v>0</v>
          </cell>
          <cell r="F1320">
            <v>0</v>
          </cell>
          <cell r="G1320">
            <v>0</v>
          </cell>
        </row>
        <row r="1321">
          <cell r="D1321">
            <v>0</v>
          </cell>
          <cell r="F1321">
            <v>0</v>
          </cell>
          <cell r="G1321">
            <v>0</v>
          </cell>
        </row>
        <row r="1322">
          <cell r="D1322">
            <v>0</v>
          </cell>
          <cell r="F1322">
            <v>0</v>
          </cell>
          <cell r="G1322">
            <v>0</v>
          </cell>
        </row>
        <row r="1323">
          <cell r="D1323">
            <v>0</v>
          </cell>
          <cell r="F1323">
            <v>0</v>
          </cell>
          <cell r="G1323">
            <v>0</v>
          </cell>
        </row>
        <row r="1324">
          <cell r="D1324">
            <v>0</v>
          </cell>
          <cell r="F1324">
            <v>0</v>
          </cell>
          <cell r="G1324">
            <v>0</v>
          </cell>
        </row>
        <row r="1325">
          <cell r="D1325">
            <v>0</v>
          </cell>
          <cell r="F1325">
            <v>0</v>
          </cell>
          <cell r="G1325">
            <v>0</v>
          </cell>
        </row>
        <row r="1326">
          <cell r="D1326">
            <v>0</v>
          </cell>
          <cell r="F1326">
            <v>0</v>
          </cell>
          <cell r="G1326">
            <v>0</v>
          </cell>
        </row>
        <row r="1327">
          <cell r="D1327">
            <v>0</v>
          </cell>
          <cell r="F1327">
            <v>0</v>
          </cell>
          <cell r="G1327">
            <v>0</v>
          </cell>
        </row>
        <row r="1328">
          <cell r="D1328">
            <v>0</v>
          </cell>
          <cell r="F1328">
            <v>0</v>
          </cell>
          <cell r="G1328">
            <v>0</v>
          </cell>
        </row>
        <row r="1329">
          <cell r="D1329">
            <v>0</v>
          </cell>
          <cell r="F1329">
            <v>0</v>
          </cell>
          <cell r="G1329">
            <v>0</v>
          </cell>
        </row>
        <row r="1330">
          <cell r="D1330">
            <v>0</v>
          </cell>
          <cell r="F1330">
            <v>0</v>
          </cell>
          <cell r="G1330">
            <v>0</v>
          </cell>
        </row>
        <row r="1331">
          <cell r="D1331">
            <v>0</v>
          </cell>
          <cell r="F1331">
            <v>0</v>
          </cell>
          <cell r="G1331">
            <v>0</v>
          </cell>
        </row>
        <row r="1332">
          <cell r="D1332">
            <v>0</v>
          </cell>
          <cell r="F1332">
            <v>0</v>
          </cell>
          <cell r="G1332">
            <v>0</v>
          </cell>
        </row>
        <row r="1333">
          <cell r="D1333">
            <v>0</v>
          </cell>
          <cell r="F1333">
            <v>0</v>
          </cell>
          <cell r="G1333">
            <v>0</v>
          </cell>
        </row>
        <row r="1334">
          <cell r="D1334">
            <v>0</v>
          </cell>
          <cell r="F1334">
            <v>0</v>
          </cell>
          <cell r="G1334">
            <v>0</v>
          </cell>
        </row>
        <row r="1335">
          <cell r="D1335">
            <v>0</v>
          </cell>
          <cell r="F1335">
            <v>0</v>
          </cell>
          <cell r="G1335">
            <v>0</v>
          </cell>
        </row>
        <row r="1336">
          <cell r="D1336">
            <v>0</v>
          </cell>
          <cell r="F1336">
            <v>0</v>
          </cell>
          <cell r="G1336">
            <v>0</v>
          </cell>
        </row>
        <row r="1337">
          <cell r="D1337">
            <v>0</v>
          </cell>
          <cell r="F1337">
            <v>0</v>
          </cell>
          <cell r="G1337">
            <v>0</v>
          </cell>
        </row>
        <row r="1338">
          <cell r="D1338">
            <v>0</v>
          </cell>
          <cell r="F1338">
            <v>0</v>
          </cell>
          <cell r="G1338">
            <v>0</v>
          </cell>
        </row>
        <row r="1339">
          <cell r="D1339">
            <v>0</v>
          </cell>
          <cell r="F1339">
            <v>0</v>
          </cell>
          <cell r="G1339">
            <v>0</v>
          </cell>
        </row>
        <row r="1340">
          <cell r="D1340">
            <v>0</v>
          </cell>
          <cell r="F1340">
            <v>0</v>
          </cell>
          <cell r="G1340">
            <v>0</v>
          </cell>
        </row>
        <row r="1341">
          <cell r="D1341">
            <v>0</v>
          </cell>
          <cell r="F1341">
            <v>0</v>
          </cell>
          <cell r="G1341">
            <v>0</v>
          </cell>
        </row>
        <row r="1342">
          <cell r="D1342">
            <v>0</v>
          </cell>
          <cell r="F1342">
            <v>0</v>
          </cell>
          <cell r="G1342">
            <v>0</v>
          </cell>
        </row>
        <row r="1343">
          <cell r="D1343">
            <v>0</v>
          </cell>
          <cell r="F1343">
            <v>0</v>
          </cell>
          <cell r="G1343">
            <v>0</v>
          </cell>
        </row>
        <row r="1344">
          <cell r="D1344">
            <v>0</v>
          </cell>
          <cell r="F1344">
            <v>0</v>
          </cell>
          <cell r="G1344">
            <v>0</v>
          </cell>
        </row>
        <row r="1345">
          <cell r="D1345">
            <v>0</v>
          </cell>
          <cell r="F1345">
            <v>0</v>
          </cell>
          <cell r="G1345">
            <v>0</v>
          </cell>
        </row>
        <row r="1346">
          <cell r="D1346">
            <v>0</v>
          </cell>
          <cell r="F1346">
            <v>0</v>
          </cell>
          <cell r="G1346">
            <v>0</v>
          </cell>
        </row>
        <row r="1347">
          <cell r="D1347">
            <v>0</v>
          </cell>
          <cell r="F1347">
            <v>0</v>
          </cell>
          <cell r="G1347">
            <v>0</v>
          </cell>
        </row>
        <row r="1348">
          <cell r="D1348">
            <v>0</v>
          </cell>
          <cell r="F1348">
            <v>0</v>
          </cell>
          <cell r="G1348">
            <v>0</v>
          </cell>
        </row>
        <row r="1349">
          <cell r="D1349">
            <v>0</v>
          </cell>
          <cell r="F1349">
            <v>0</v>
          </cell>
          <cell r="G1349">
            <v>0</v>
          </cell>
        </row>
        <row r="1350">
          <cell r="D1350">
            <v>0</v>
          </cell>
          <cell r="F1350">
            <v>0</v>
          </cell>
          <cell r="G1350">
            <v>0</v>
          </cell>
        </row>
        <row r="1351">
          <cell r="D1351">
            <v>0</v>
          </cell>
          <cell r="F1351">
            <v>0</v>
          </cell>
          <cell r="G1351">
            <v>0</v>
          </cell>
        </row>
        <row r="1352">
          <cell r="D1352">
            <v>0</v>
          </cell>
          <cell r="F1352">
            <v>0</v>
          </cell>
          <cell r="G1352">
            <v>0</v>
          </cell>
        </row>
        <row r="1353">
          <cell r="D1353">
            <v>0</v>
          </cell>
          <cell r="F1353">
            <v>0</v>
          </cell>
          <cell r="G1353">
            <v>0</v>
          </cell>
        </row>
        <row r="1354">
          <cell r="D1354">
            <v>0</v>
          </cell>
          <cell r="F1354">
            <v>0</v>
          </cell>
          <cell r="G1354">
            <v>0</v>
          </cell>
        </row>
        <row r="1355">
          <cell r="D1355">
            <v>0</v>
          </cell>
          <cell r="F1355">
            <v>0</v>
          </cell>
          <cell r="G1355">
            <v>0</v>
          </cell>
        </row>
        <row r="1356">
          <cell r="D1356">
            <v>0</v>
          </cell>
          <cell r="F1356">
            <v>0</v>
          </cell>
          <cell r="G1356">
            <v>0</v>
          </cell>
        </row>
        <row r="1357">
          <cell r="D1357">
            <v>0</v>
          </cell>
          <cell r="F1357">
            <v>0</v>
          </cell>
          <cell r="G1357">
            <v>0</v>
          </cell>
        </row>
        <row r="1358">
          <cell r="D1358">
            <v>0</v>
          </cell>
          <cell r="F1358">
            <v>0</v>
          </cell>
          <cell r="G1358">
            <v>0</v>
          </cell>
        </row>
        <row r="1359">
          <cell r="D1359">
            <v>0</v>
          </cell>
          <cell r="F1359">
            <v>0</v>
          </cell>
          <cell r="G1359">
            <v>0</v>
          </cell>
        </row>
        <row r="1360">
          <cell r="D1360">
            <v>0</v>
          </cell>
          <cell r="F1360">
            <v>0</v>
          </cell>
          <cell r="G1360">
            <v>0</v>
          </cell>
        </row>
        <row r="1361">
          <cell r="D1361">
            <v>0</v>
          </cell>
          <cell r="F1361">
            <v>0</v>
          </cell>
          <cell r="G1361">
            <v>0</v>
          </cell>
        </row>
        <row r="1362">
          <cell r="D1362">
            <v>0</v>
          </cell>
          <cell r="F1362">
            <v>0</v>
          </cell>
          <cell r="G1362">
            <v>0</v>
          </cell>
        </row>
        <row r="1363">
          <cell r="D1363">
            <v>0</v>
          </cell>
          <cell r="F1363">
            <v>0</v>
          </cell>
          <cell r="G1363">
            <v>0</v>
          </cell>
        </row>
        <row r="1364">
          <cell r="D1364">
            <v>0</v>
          </cell>
          <cell r="F1364">
            <v>0</v>
          </cell>
          <cell r="G1364">
            <v>0</v>
          </cell>
        </row>
        <row r="1365">
          <cell r="D1365">
            <v>0</v>
          </cell>
          <cell r="F1365">
            <v>0</v>
          </cell>
          <cell r="G1365">
            <v>0</v>
          </cell>
        </row>
        <row r="1366">
          <cell r="D1366">
            <v>0</v>
          </cell>
          <cell r="F1366">
            <v>0</v>
          </cell>
          <cell r="G1366">
            <v>0</v>
          </cell>
        </row>
        <row r="1367">
          <cell r="D1367">
            <v>0</v>
          </cell>
          <cell r="F1367">
            <v>0</v>
          </cell>
          <cell r="G1367">
            <v>0</v>
          </cell>
        </row>
        <row r="1368">
          <cell r="D1368">
            <v>0</v>
          </cell>
          <cell r="F1368">
            <v>0</v>
          </cell>
          <cell r="G1368">
            <v>0</v>
          </cell>
        </row>
        <row r="1369">
          <cell r="D1369">
            <v>0</v>
          </cell>
          <cell r="F1369">
            <v>0</v>
          </cell>
          <cell r="G1369">
            <v>0</v>
          </cell>
        </row>
        <row r="1370">
          <cell r="D1370">
            <v>0</v>
          </cell>
          <cell r="F1370">
            <v>0</v>
          </cell>
          <cell r="G1370">
            <v>0</v>
          </cell>
        </row>
        <row r="1371">
          <cell r="D1371">
            <v>0</v>
          </cell>
          <cell r="F1371">
            <v>0</v>
          </cell>
          <cell r="G1371">
            <v>0</v>
          </cell>
        </row>
        <row r="1372">
          <cell r="D1372">
            <v>0</v>
          </cell>
          <cell r="F1372">
            <v>0</v>
          </cell>
          <cell r="G1372">
            <v>0</v>
          </cell>
        </row>
        <row r="1373">
          <cell r="D1373">
            <v>0</v>
          </cell>
          <cell r="F1373">
            <v>0</v>
          </cell>
          <cell r="G1373">
            <v>0</v>
          </cell>
        </row>
        <row r="1374">
          <cell r="D1374">
            <v>0</v>
          </cell>
          <cell r="F1374">
            <v>0</v>
          </cell>
          <cell r="G1374">
            <v>0</v>
          </cell>
        </row>
        <row r="1375">
          <cell r="D1375">
            <v>0</v>
          </cell>
          <cell r="F1375">
            <v>0</v>
          </cell>
          <cell r="G1375">
            <v>0</v>
          </cell>
        </row>
        <row r="1376">
          <cell r="D1376">
            <v>0</v>
          </cell>
          <cell r="F1376">
            <v>0</v>
          </cell>
          <cell r="G1376">
            <v>0</v>
          </cell>
        </row>
        <row r="1377">
          <cell r="D1377">
            <v>0</v>
          </cell>
          <cell r="F1377">
            <v>0</v>
          </cell>
          <cell r="G1377">
            <v>0</v>
          </cell>
        </row>
        <row r="1378">
          <cell r="D1378">
            <v>0</v>
          </cell>
          <cell r="F1378">
            <v>0</v>
          </cell>
          <cell r="G1378">
            <v>0</v>
          </cell>
        </row>
        <row r="1379">
          <cell r="D1379">
            <v>0</v>
          </cell>
          <cell r="F1379">
            <v>0</v>
          </cell>
          <cell r="G1379">
            <v>0</v>
          </cell>
        </row>
        <row r="1380">
          <cell r="D1380">
            <v>0</v>
          </cell>
          <cell r="F1380">
            <v>0</v>
          </cell>
          <cell r="G1380">
            <v>0</v>
          </cell>
        </row>
        <row r="1381">
          <cell r="D1381">
            <v>0</v>
          </cell>
          <cell r="F1381">
            <v>0</v>
          </cell>
          <cell r="G1381">
            <v>0</v>
          </cell>
        </row>
        <row r="1382">
          <cell r="D1382">
            <v>0</v>
          </cell>
          <cell r="F1382">
            <v>0</v>
          </cell>
          <cell r="G1382">
            <v>0</v>
          </cell>
        </row>
        <row r="1383">
          <cell r="D1383">
            <v>0</v>
          </cell>
          <cell r="F1383">
            <v>0</v>
          </cell>
          <cell r="G1383">
            <v>0</v>
          </cell>
        </row>
        <row r="1384">
          <cell r="D1384">
            <v>0</v>
          </cell>
          <cell r="F1384">
            <v>0</v>
          </cell>
          <cell r="G1384">
            <v>0</v>
          </cell>
        </row>
        <row r="1385">
          <cell r="D1385">
            <v>0</v>
          </cell>
          <cell r="F1385">
            <v>0</v>
          </cell>
          <cell r="G1385">
            <v>0</v>
          </cell>
        </row>
        <row r="1386">
          <cell r="D1386">
            <v>0</v>
          </cell>
          <cell r="F1386">
            <v>0</v>
          </cell>
          <cell r="G1386">
            <v>0</v>
          </cell>
        </row>
        <row r="1387">
          <cell r="D1387">
            <v>0</v>
          </cell>
          <cell r="F1387">
            <v>0</v>
          </cell>
          <cell r="G1387">
            <v>0</v>
          </cell>
        </row>
        <row r="1388">
          <cell r="D1388">
            <v>0</v>
          </cell>
          <cell r="F1388">
            <v>0</v>
          </cell>
          <cell r="G1388">
            <v>0</v>
          </cell>
        </row>
        <row r="1389">
          <cell r="D1389">
            <v>0</v>
          </cell>
          <cell r="F1389">
            <v>0</v>
          </cell>
          <cell r="G1389">
            <v>0</v>
          </cell>
        </row>
        <row r="1390">
          <cell r="D1390">
            <v>0</v>
          </cell>
          <cell r="F1390">
            <v>0</v>
          </cell>
          <cell r="G1390">
            <v>0</v>
          </cell>
        </row>
        <row r="1391">
          <cell r="D1391">
            <v>0</v>
          </cell>
          <cell r="F1391">
            <v>0</v>
          </cell>
          <cell r="G1391">
            <v>0</v>
          </cell>
        </row>
        <row r="1392">
          <cell r="D1392">
            <v>0</v>
          </cell>
          <cell r="F1392">
            <v>0</v>
          </cell>
          <cell r="G1392">
            <v>0</v>
          </cell>
        </row>
        <row r="1393">
          <cell r="D1393">
            <v>0</v>
          </cell>
          <cell r="F1393">
            <v>0</v>
          </cell>
          <cell r="G1393">
            <v>0</v>
          </cell>
        </row>
        <row r="1394">
          <cell r="D1394">
            <v>0</v>
          </cell>
          <cell r="F1394">
            <v>0</v>
          </cell>
          <cell r="G1394">
            <v>0</v>
          </cell>
        </row>
        <row r="1395">
          <cell r="D1395">
            <v>0</v>
          </cell>
          <cell r="F1395">
            <v>0</v>
          </cell>
          <cell r="G1395">
            <v>0</v>
          </cell>
        </row>
        <row r="1396">
          <cell r="D1396">
            <v>0</v>
          </cell>
          <cell r="F1396">
            <v>0</v>
          </cell>
          <cell r="G1396">
            <v>0</v>
          </cell>
        </row>
        <row r="1397">
          <cell r="D1397">
            <v>0</v>
          </cell>
          <cell r="F1397">
            <v>0</v>
          </cell>
          <cell r="G1397">
            <v>0</v>
          </cell>
        </row>
        <row r="1398">
          <cell r="D1398">
            <v>0</v>
          </cell>
          <cell r="F1398">
            <v>0</v>
          </cell>
          <cell r="G1398">
            <v>0</v>
          </cell>
        </row>
        <row r="1399">
          <cell r="D1399">
            <v>0</v>
          </cell>
          <cell r="F1399">
            <v>0</v>
          </cell>
          <cell r="G1399">
            <v>0</v>
          </cell>
        </row>
        <row r="1400">
          <cell r="D1400">
            <v>0</v>
          </cell>
          <cell r="F1400">
            <v>0</v>
          </cell>
          <cell r="G1400">
            <v>0</v>
          </cell>
        </row>
        <row r="1401">
          <cell r="D1401">
            <v>0</v>
          </cell>
          <cell r="F1401">
            <v>0</v>
          </cell>
          <cell r="G1401">
            <v>0</v>
          </cell>
        </row>
        <row r="1402">
          <cell r="D1402">
            <v>0</v>
          </cell>
          <cell r="F1402">
            <v>0</v>
          </cell>
          <cell r="G1402">
            <v>0</v>
          </cell>
        </row>
        <row r="1403">
          <cell r="D1403">
            <v>0</v>
          </cell>
          <cell r="F1403">
            <v>0</v>
          </cell>
          <cell r="G1403">
            <v>0</v>
          </cell>
        </row>
        <row r="1404">
          <cell r="D1404">
            <v>0</v>
          </cell>
          <cell r="F1404">
            <v>0</v>
          </cell>
          <cell r="G1404">
            <v>0</v>
          </cell>
        </row>
        <row r="1405">
          <cell r="D1405">
            <v>0</v>
          </cell>
          <cell r="F1405">
            <v>0</v>
          </cell>
          <cell r="G1405">
            <v>0</v>
          </cell>
        </row>
        <row r="1406">
          <cell r="D1406">
            <v>0</v>
          </cell>
          <cell r="F1406">
            <v>0</v>
          </cell>
          <cell r="G1406">
            <v>0</v>
          </cell>
        </row>
        <row r="1407">
          <cell r="D1407">
            <v>0</v>
          </cell>
          <cell r="F1407">
            <v>0</v>
          </cell>
          <cell r="G1407">
            <v>0</v>
          </cell>
        </row>
        <row r="1408">
          <cell r="D1408">
            <v>0</v>
          </cell>
          <cell r="F1408">
            <v>0</v>
          </cell>
          <cell r="G1408">
            <v>0</v>
          </cell>
        </row>
        <row r="1409">
          <cell r="D1409">
            <v>0</v>
          </cell>
          <cell r="F1409">
            <v>0</v>
          </cell>
          <cell r="G1409">
            <v>0</v>
          </cell>
        </row>
        <row r="1410">
          <cell r="D1410">
            <v>0</v>
          </cell>
          <cell r="F1410">
            <v>0</v>
          </cell>
          <cell r="G1410">
            <v>0</v>
          </cell>
        </row>
        <row r="1411">
          <cell r="D1411">
            <v>0</v>
          </cell>
          <cell r="F1411">
            <v>0</v>
          </cell>
          <cell r="G1411">
            <v>0</v>
          </cell>
        </row>
        <row r="1412">
          <cell r="D1412">
            <v>0</v>
          </cell>
          <cell r="F1412">
            <v>0</v>
          </cell>
          <cell r="G1412">
            <v>0</v>
          </cell>
        </row>
        <row r="1413">
          <cell r="D1413">
            <v>0</v>
          </cell>
          <cell r="F1413">
            <v>0</v>
          </cell>
          <cell r="G1413">
            <v>0</v>
          </cell>
        </row>
        <row r="1414">
          <cell r="D1414">
            <v>0</v>
          </cell>
          <cell r="F1414">
            <v>0</v>
          </cell>
          <cell r="G1414">
            <v>0</v>
          </cell>
        </row>
        <row r="1415">
          <cell r="D1415">
            <v>0</v>
          </cell>
          <cell r="F1415">
            <v>0</v>
          </cell>
          <cell r="G1415">
            <v>0</v>
          </cell>
        </row>
        <row r="1416">
          <cell r="D1416">
            <v>0</v>
          </cell>
          <cell r="F1416">
            <v>0</v>
          </cell>
          <cell r="G1416">
            <v>0</v>
          </cell>
        </row>
        <row r="1417">
          <cell r="D1417">
            <v>0</v>
          </cell>
          <cell r="F1417">
            <v>0</v>
          </cell>
          <cell r="G1417">
            <v>0</v>
          </cell>
        </row>
        <row r="1418">
          <cell r="D1418">
            <v>0</v>
          </cell>
          <cell r="F1418">
            <v>0</v>
          </cell>
          <cell r="G1418">
            <v>0</v>
          </cell>
        </row>
        <row r="1419">
          <cell r="D1419">
            <v>0</v>
          </cell>
          <cell r="F1419">
            <v>0</v>
          </cell>
          <cell r="G1419">
            <v>0</v>
          </cell>
        </row>
        <row r="1420">
          <cell r="D1420">
            <v>0</v>
          </cell>
          <cell r="F1420">
            <v>0</v>
          </cell>
          <cell r="G1420">
            <v>0</v>
          </cell>
        </row>
        <row r="1421">
          <cell r="D1421">
            <v>0</v>
          </cell>
          <cell r="F1421">
            <v>0</v>
          </cell>
          <cell r="G1421">
            <v>0</v>
          </cell>
        </row>
        <row r="1422">
          <cell r="D1422">
            <v>0</v>
          </cell>
          <cell r="F1422">
            <v>0</v>
          </cell>
          <cell r="G1422">
            <v>0</v>
          </cell>
        </row>
        <row r="1423">
          <cell r="D1423">
            <v>0</v>
          </cell>
          <cell r="F1423">
            <v>0</v>
          </cell>
          <cell r="G1423">
            <v>0</v>
          </cell>
        </row>
        <row r="1424">
          <cell r="D1424">
            <v>0</v>
          </cell>
          <cell r="F1424">
            <v>0</v>
          </cell>
          <cell r="G1424">
            <v>0</v>
          </cell>
        </row>
        <row r="1425">
          <cell r="D1425">
            <v>0</v>
          </cell>
          <cell r="F1425">
            <v>0</v>
          </cell>
          <cell r="G1425">
            <v>0</v>
          </cell>
        </row>
        <row r="1426">
          <cell r="D1426">
            <v>0</v>
          </cell>
          <cell r="F1426">
            <v>0</v>
          </cell>
          <cell r="G1426">
            <v>0</v>
          </cell>
        </row>
        <row r="1427">
          <cell r="D1427">
            <v>0</v>
          </cell>
          <cell r="F1427">
            <v>0</v>
          </cell>
          <cell r="G1427">
            <v>0</v>
          </cell>
        </row>
        <row r="1428">
          <cell r="D1428">
            <v>0</v>
          </cell>
          <cell r="F1428">
            <v>0</v>
          </cell>
          <cell r="G1428">
            <v>0</v>
          </cell>
        </row>
        <row r="1429">
          <cell r="D1429">
            <v>0</v>
          </cell>
          <cell r="F1429">
            <v>0</v>
          </cell>
          <cell r="G1429">
            <v>0</v>
          </cell>
        </row>
        <row r="1430">
          <cell r="D1430">
            <v>0</v>
          </cell>
          <cell r="F1430">
            <v>0</v>
          </cell>
          <cell r="G1430">
            <v>0</v>
          </cell>
        </row>
        <row r="1431">
          <cell r="D1431">
            <v>0</v>
          </cell>
          <cell r="F1431">
            <v>0</v>
          </cell>
          <cell r="G1431">
            <v>0</v>
          </cell>
        </row>
        <row r="1432">
          <cell r="D1432">
            <v>0</v>
          </cell>
          <cell r="F1432">
            <v>0</v>
          </cell>
          <cell r="G1432">
            <v>0</v>
          </cell>
        </row>
        <row r="1433">
          <cell r="D1433">
            <v>0</v>
          </cell>
          <cell r="F1433">
            <v>0</v>
          </cell>
          <cell r="G1433">
            <v>0</v>
          </cell>
        </row>
        <row r="1434">
          <cell r="D1434">
            <v>0</v>
          </cell>
          <cell r="F1434">
            <v>0</v>
          </cell>
          <cell r="G1434">
            <v>0</v>
          </cell>
        </row>
        <row r="1435">
          <cell r="D1435">
            <v>0</v>
          </cell>
          <cell r="F1435">
            <v>0</v>
          </cell>
          <cell r="G1435">
            <v>0</v>
          </cell>
        </row>
        <row r="1436">
          <cell r="D1436">
            <v>0</v>
          </cell>
          <cell r="F1436">
            <v>0</v>
          </cell>
          <cell r="G1436">
            <v>0</v>
          </cell>
        </row>
        <row r="1437">
          <cell r="D1437">
            <v>0</v>
          </cell>
          <cell r="F1437">
            <v>0</v>
          </cell>
          <cell r="G1437">
            <v>0</v>
          </cell>
        </row>
        <row r="1438">
          <cell r="D1438">
            <v>0</v>
          </cell>
          <cell r="F1438">
            <v>0</v>
          </cell>
          <cell r="G1438">
            <v>0</v>
          </cell>
        </row>
        <row r="1439">
          <cell r="D1439">
            <v>0</v>
          </cell>
          <cell r="F1439">
            <v>0</v>
          </cell>
          <cell r="G1439">
            <v>0</v>
          </cell>
        </row>
        <row r="1440">
          <cell r="D1440">
            <v>0</v>
          </cell>
          <cell r="F1440">
            <v>0</v>
          </cell>
          <cell r="G1440">
            <v>0</v>
          </cell>
        </row>
        <row r="1441">
          <cell r="D1441">
            <v>0</v>
          </cell>
          <cell r="F1441">
            <v>0</v>
          </cell>
          <cell r="G1441">
            <v>0</v>
          </cell>
        </row>
        <row r="1442">
          <cell r="D1442">
            <v>0</v>
          </cell>
          <cell r="F1442">
            <v>0</v>
          </cell>
          <cell r="G1442">
            <v>0</v>
          </cell>
        </row>
        <row r="1443">
          <cell r="D1443">
            <v>0</v>
          </cell>
          <cell r="F1443">
            <v>0</v>
          </cell>
          <cell r="G1443">
            <v>0</v>
          </cell>
        </row>
        <row r="1444">
          <cell r="D1444">
            <v>0</v>
          </cell>
          <cell r="F1444">
            <v>0</v>
          </cell>
          <cell r="G1444">
            <v>0</v>
          </cell>
        </row>
        <row r="1445">
          <cell r="D1445">
            <v>0</v>
          </cell>
          <cell r="F1445">
            <v>0</v>
          </cell>
          <cell r="G1445">
            <v>0</v>
          </cell>
        </row>
        <row r="1446">
          <cell r="D1446">
            <v>0</v>
          </cell>
          <cell r="F1446">
            <v>0</v>
          </cell>
          <cell r="G1446">
            <v>0</v>
          </cell>
        </row>
        <row r="1447">
          <cell r="D1447">
            <v>0</v>
          </cell>
          <cell r="F1447">
            <v>0</v>
          </cell>
          <cell r="G1447">
            <v>0</v>
          </cell>
        </row>
        <row r="1448">
          <cell r="D1448">
            <v>0</v>
          </cell>
          <cell r="F1448">
            <v>0</v>
          </cell>
          <cell r="G1448">
            <v>0</v>
          </cell>
        </row>
        <row r="1449">
          <cell r="D1449">
            <v>0</v>
          </cell>
          <cell r="F1449">
            <v>0</v>
          </cell>
          <cell r="G1449">
            <v>0</v>
          </cell>
        </row>
        <row r="1450">
          <cell r="D1450">
            <v>0</v>
          </cell>
          <cell r="F1450">
            <v>0</v>
          </cell>
          <cell r="G1450">
            <v>0</v>
          </cell>
        </row>
        <row r="1451">
          <cell r="D1451">
            <v>0</v>
          </cell>
          <cell r="F1451">
            <v>0</v>
          </cell>
          <cell r="G1451">
            <v>0</v>
          </cell>
        </row>
        <row r="1452">
          <cell r="D1452">
            <v>0</v>
          </cell>
          <cell r="F1452">
            <v>0</v>
          </cell>
          <cell r="G1452">
            <v>0</v>
          </cell>
        </row>
        <row r="1453">
          <cell r="D1453">
            <v>0</v>
          </cell>
          <cell r="F1453">
            <v>0</v>
          </cell>
          <cell r="G1453">
            <v>0</v>
          </cell>
        </row>
        <row r="1454">
          <cell r="D1454">
            <v>0</v>
          </cell>
          <cell r="F1454">
            <v>0</v>
          </cell>
          <cell r="G1454">
            <v>0</v>
          </cell>
        </row>
        <row r="1455">
          <cell r="D1455">
            <v>0</v>
          </cell>
          <cell r="F1455">
            <v>0</v>
          </cell>
          <cell r="G1455">
            <v>0</v>
          </cell>
        </row>
        <row r="1456">
          <cell r="D1456">
            <v>0</v>
          </cell>
          <cell r="F1456">
            <v>0</v>
          </cell>
          <cell r="G1456">
            <v>0</v>
          </cell>
        </row>
        <row r="1457">
          <cell r="D1457">
            <v>0</v>
          </cell>
          <cell r="F1457">
            <v>0</v>
          </cell>
          <cell r="G1457">
            <v>0</v>
          </cell>
        </row>
        <row r="1458">
          <cell r="D1458">
            <v>0</v>
          </cell>
          <cell r="F1458">
            <v>0</v>
          </cell>
          <cell r="G1458">
            <v>0</v>
          </cell>
        </row>
        <row r="1459">
          <cell r="D1459">
            <v>0</v>
          </cell>
          <cell r="F1459">
            <v>0</v>
          </cell>
          <cell r="G1459">
            <v>0</v>
          </cell>
        </row>
        <row r="1460">
          <cell r="D1460">
            <v>0</v>
          </cell>
          <cell r="F1460">
            <v>0</v>
          </cell>
          <cell r="G1460">
            <v>0</v>
          </cell>
        </row>
        <row r="1461">
          <cell r="D1461">
            <v>0</v>
          </cell>
          <cell r="F1461">
            <v>0</v>
          </cell>
          <cell r="G1461">
            <v>0</v>
          </cell>
        </row>
        <row r="1462">
          <cell r="D1462">
            <v>0</v>
          </cell>
          <cell r="F1462">
            <v>0</v>
          </cell>
          <cell r="G1462">
            <v>0</v>
          </cell>
        </row>
        <row r="1463">
          <cell r="D1463">
            <v>0</v>
          </cell>
          <cell r="F1463">
            <v>0</v>
          </cell>
          <cell r="G1463">
            <v>0</v>
          </cell>
        </row>
        <row r="1464">
          <cell r="D1464">
            <v>0</v>
          </cell>
          <cell r="F1464">
            <v>0</v>
          </cell>
          <cell r="G1464">
            <v>0</v>
          </cell>
        </row>
        <row r="1465">
          <cell r="D1465">
            <v>0</v>
          </cell>
          <cell r="F1465">
            <v>0</v>
          </cell>
          <cell r="G1465">
            <v>0</v>
          </cell>
        </row>
        <row r="1466">
          <cell r="D1466">
            <v>0</v>
          </cell>
          <cell r="F1466">
            <v>0</v>
          </cell>
          <cell r="G1466">
            <v>0</v>
          </cell>
        </row>
        <row r="1467">
          <cell r="D1467">
            <v>0</v>
          </cell>
          <cell r="F1467">
            <v>0</v>
          </cell>
          <cell r="G1467">
            <v>0</v>
          </cell>
        </row>
        <row r="1468">
          <cell r="D1468">
            <v>0</v>
          </cell>
          <cell r="F1468">
            <v>0</v>
          </cell>
          <cell r="G1468">
            <v>0</v>
          </cell>
        </row>
        <row r="1469">
          <cell r="D1469">
            <v>0</v>
          </cell>
          <cell r="F1469">
            <v>0</v>
          </cell>
          <cell r="G1469">
            <v>0</v>
          </cell>
        </row>
        <row r="1470">
          <cell r="D1470">
            <v>0</v>
          </cell>
          <cell r="F1470">
            <v>0</v>
          </cell>
          <cell r="G1470">
            <v>0</v>
          </cell>
        </row>
        <row r="1471">
          <cell r="D1471">
            <v>0</v>
          </cell>
          <cell r="F1471">
            <v>0</v>
          </cell>
          <cell r="G1471">
            <v>0</v>
          </cell>
        </row>
        <row r="1472">
          <cell r="D1472">
            <v>0</v>
          </cell>
          <cell r="F1472">
            <v>0</v>
          </cell>
          <cell r="G1472">
            <v>0</v>
          </cell>
        </row>
        <row r="1473">
          <cell r="D1473">
            <v>0</v>
          </cell>
          <cell r="F1473">
            <v>0</v>
          </cell>
          <cell r="G1473">
            <v>0</v>
          </cell>
        </row>
        <row r="1474">
          <cell r="D1474">
            <v>0</v>
          </cell>
          <cell r="F1474">
            <v>0</v>
          </cell>
          <cell r="G1474">
            <v>0</v>
          </cell>
        </row>
        <row r="1475">
          <cell r="D1475">
            <v>0</v>
          </cell>
          <cell r="F1475">
            <v>0</v>
          </cell>
          <cell r="G1475">
            <v>0</v>
          </cell>
        </row>
        <row r="1476">
          <cell r="D1476">
            <v>0</v>
          </cell>
          <cell r="F1476">
            <v>0</v>
          </cell>
          <cell r="G1476">
            <v>0</v>
          </cell>
        </row>
        <row r="1477">
          <cell r="D1477">
            <v>0</v>
          </cell>
          <cell r="F1477">
            <v>0</v>
          </cell>
          <cell r="G1477">
            <v>0</v>
          </cell>
        </row>
        <row r="1478">
          <cell r="D1478">
            <v>0</v>
          </cell>
          <cell r="F1478">
            <v>0</v>
          </cell>
          <cell r="G1478">
            <v>0</v>
          </cell>
        </row>
        <row r="1479">
          <cell r="D1479">
            <v>0</v>
          </cell>
          <cell r="F1479">
            <v>0</v>
          </cell>
          <cell r="G1479">
            <v>0</v>
          </cell>
        </row>
        <row r="1480">
          <cell r="D1480">
            <v>0</v>
          </cell>
          <cell r="F1480">
            <v>0</v>
          </cell>
          <cell r="G1480">
            <v>0</v>
          </cell>
        </row>
        <row r="1481">
          <cell r="D1481">
            <v>0</v>
          </cell>
          <cell r="F1481">
            <v>0</v>
          </cell>
          <cell r="G1481">
            <v>0</v>
          </cell>
        </row>
        <row r="1482">
          <cell r="D1482">
            <v>0</v>
          </cell>
          <cell r="F1482">
            <v>0</v>
          </cell>
          <cell r="G1482">
            <v>0</v>
          </cell>
        </row>
        <row r="1483">
          <cell r="D1483">
            <v>0</v>
          </cell>
          <cell r="F1483">
            <v>0</v>
          </cell>
          <cell r="G1483">
            <v>0</v>
          </cell>
        </row>
        <row r="1484">
          <cell r="D1484">
            <v>0</v>
          </cell>
          <cell r="F1484">
            <v>0</v>
          </cell>
          <cell r="G1484">
            <v>0</v>
          </cell>
        </row>
        <row r="1485">
          <cell r="D1485">
            <v>0</v>
          </cell>
          <cell r="F1485">
            <v>0</v>
          </cell>
          <cell r="G1485">
            <v>0</v>
          </cell>
        </row>
        <row r="1486">
          <cell r="D1486">
            <v>0</v>
          </cell>
          <cell r="F1486">
            <v>0</v>
          </cell>
          <cell r="G1486">
            <v>0</v>
          </cell>
        </row>
        <row r="1487">
          <cell r="D1487">
            <v>0</v>
          </cell>
          <cell r="F1487">
            <v>0</v>
          </cell>
          <cell r="G1487">
            <v>0</v>
          </cell>
        </row>
        <row r="1488">
          <cell r="D1488">
            <v>0</v>
          </cell>
          <cell r="F1488">
            <v>0</v>
          </cell>
          <cell r="G1488">
            <v>0</v>
          </cell>
        </row>
        <row r="1489">
          <cell r="D1489">
            <v>0</v>
          </cell>
          <cell r="F1489">
            <v>0</v>
          </cell>
          <cell r="G1489">
            <v>0</v>
          </cell>
        </row>
        <row r="1490">
          <cell r="D1490">
            <v>0</v>
          </cell>
          <cell r="F1490">
            <v>0</v>
          </cell>
          <cell r="G1490">
            <v>0</v>
          </cell>
        </row>
        <row r="1491">
          <cell r="D1491">
            <v>0</v>
          </cell>
          <cell r="F1491">
            <v>0</v>
          </cell>
          <cell r="G1491">
            <v>0</v>
          </cell>
        </row>
        <row r="1492">
          <cell r="D1492">
            <v>0</v>
          </cell>
          <cell r="F1492">
            <v>0</v>
          </cell>
          <cell r="G1492">
            <v>0</v>
          </cell>
        </row>
        <row r="1493">
          <cell r="D1493">
            <v>0</v>
          </cell>
          <cell r="F1493">
            <v>0</v>
          </cell>
          <cell r="G1493">
            <v>0</v>
          </cell>
        </row>
        <row r="1494">
          <cell r="D1494">
            <v>0</v>
          </cell>
          <cell r="F1494">
            <v>0</v>
          </cell>
          <cell r="G1494">
            <v>0</v>
          </cell>
        </row>
        <row r="1495">
          <cell r="D1495">
            <v>0</v>
          </cell>
          <cell r="F1495">
            <v>0</v>
          </cell>
          <cell r="G1495">
            <v>0</v>
          </cell>
        </row>
        <row r="1496">
          <cell r="D1496">
            <v>0</v>
          </cell>
          <cell r="F1496">
            <v>0</v>
          </cell>
          <cell r="G1496">
            <v>0</v>
          </cell>
        </row>
        <row r="1497">
          <cell r="D1497">
            <v>0</v>
          </cell>
          <cell r="F1497">
            <v>0</v>
          </cell>
          <cell r="G1497">
            <v>0</v>
          </cell>
        </row>
        <row r="1498">
          <cell r="D1498">
            <v>0</v>
          </cell>
          <cell r="F1498">
            <v>0</v>
          </cell>
          <cell r="G1498">
            <v>0</v>
          </cell>
        </row>
        <row r="1499">
          <cell r="D1499">
            <v>0</v>
          </cell>
          <cell r="F1499">
            <v>0</v>
          </cell>
          <cell r="G1499">
            <v>0</v>
          </cell>
        </row>
        <row r="1500">
          <cell r="D1500">
            <v>0</v>
          </cell>
          <cell r="F1500">
            <v>0</v>
          </cell>
          <cell r="G1500">
            <v>0</v>
          </cell>
        </row>
        <row r="1501">
          <cell r="D1501">
            <v>0</v>
          </cell>
          <cell r="F1501">
            <v>0</v>
          </cell>
          <cell r="G1501">
            <v>0</v>
          </cell>
        </row>
        <row r="1502">
          <cell r="D1502">
            <v>0</v>
          </cell>
          <cell r="F1502">
            <v>0</v>
          </cell>
          <cell r="G1502">
            <v>0</v>
          </cell>
        </row>
        <row r="1503">
          <cell r="D1503">
            <v>0</v>
          </cell>
          <cell r="F1503">
            <v>0</v>
          </cell>
          <cell r="G1503">
            <v>0</v>
          </cell>
        </row>
        <row r="1504">
          <cell r="D1504">
            <v>0</v>
          </cell>
          <cell r="F1504">
            <v>0</v>
          </cell>
          <cell r="G1504">
            <v>0</v>
          </cell>
        </row>
        <row r="1505">
          <cell r="D1505">
            <v>0</v>
          </cell>
          <cell r="F1505">
            <v>0</v>
          </cell>
          <cell r="G1505">
            <v>0</v>
          </cell>
        </row>
        <row r="1506">
          <cell r="D1506">
            <v>0</v>
          </cell>
          <cell r="F1506">
            <v>0</v>
          </cell>
          <cell r="G1506">
            <v>0</v>
          </cell>
        </row>
        <row r="1507">
          <cell r="D1507">
            <v>0</v>
          </cell>
          <cell r="F1507">
            <v>0</v>
          </cell>
          <cell r="G1507">
            <v>0</v>
          </cell>
        </row>
        <row r="1508">
          <cell r="D1508">
            <v>0</v>
          </cell>
          <cell r="F1508">
            <v>0</v>
          </cell>
          <cell r="G1508">
            <v>0</v>
          </cell>
        </row>
        <row r="1509">
          <cell r="D1509">
            <v>0</v>
          </cell>
          <cell r="F1509">
            <v>0</v>
          </cell>
          <cell r="G1509">
            <v>0</v>
          </cell>
        </row>
        <row r="1510">
          <cell r="D1510">
            <v>0</v>
          </cell>
          <cell r="F1510">
            <v>0</v>
          </cell>
          <cell r="G1510">
            <v>0</v>
          </cell>
        </row>
        <row r="1511">
          <cell r="D1511">
            <v>0</v>
          </cell>
          <cell r="F1511">
            <v>0</v>
          </cell>
          <cell r="G1511">
            <v>0</v>
          </cell>
        </row>
        <row r="1512">
          <cell r="D1512">
            <v>0</v>
          </cell>
          <cell r="F1512">
            <v>0</v>
          </cell>
          <cell r="G1512">
            <v>0</v>
          </cell>
        </row>
        <row r="1513">
          <cell r="D1513">
            <v>0</v>
          </cell>
          <cell r="F1513">
            <v>0</v>
          </cell>
          <cell r="G1513">
            <v>0</v>
          </cell>
        </row>
        <row r="1514">
          <cell r="D1514">
            <v>0</v>
          </cell>
          <cell r="F1514">
            <v>0</v>
          </cell>
          <cell r="G1514">
            <v>0</v>
          </cell>
        </row>
        <row r="1515">
          <cell r="D1515">
            <v>0</v>
          </cell>
          <cell r="F1515">
            <v>0</v>
          </cell>
          <cell r="G1515">
            <v>0</v>
          </cell>
        </row>
        <row r="1516">
          <cell r="D1516">
            <v>0</v>
          </cell>
          <cell r="F1516">
            <v>0</v>
          </cell>
          <cell r="G1516">
            <v>0</v>
          </cell>
        </row>
        <row r="1517">
          <cell r="D1517">
            <v>0</v>
          </cell>
          <cell r="F1517">
            <v>0</v>
          </cell>
          <cell r="G1517">
            <v>0</v>
          </cell>
        </row>
        <row r="1518">
          <cell r="D1518">
            <v>0</v>
          </cell>
          <cell r="F1518">
            <v>0</v>
          </cell>
          <cell r="G1518">
            <v>0</v>
          </cell>
        </row>
        <row r="1519">
          <cell r="D1519">
            <v>0</v>
          </cell>
          <cell r="F1519">
            <v>0</v>
          </cell>
          <cell r="G1519">
            <v>0</v>
          </cell>
        </row>
        <row r="1520">
          <cell r="D1520">
            <v>0</v>
          </cell>
          <cell r="F1520">
            <v>0</v>
          </cell>
          <cell r="G1520">
            <v>0</v>
          </cell>
        </row>
        <row r="1521">
          <cell r="D1521">
            <v>0</v>
          </cell>
          <cell r="F1521">
            <v>0</v>
          </cell>
          <cell r="G1521">
            <v>0</v>
          </cell>
        </row>
        <row r="1522">
          <cell r="D1522">
            <v>0</v>
          </cell>
          <cell r="F1522">
            <v>0</v>
          </cell>
          <cell r="G1522">
            <v>0</v>
          </cell>
        </row>
        <row r="1523">
          <cell r="D1523">
            <v>0</v>
          </cell>
          <cell r="F1523">
            <v>0</v>
          </cell>
          <cell r="G1523">
            <v>0</v>
          </cell>
        </row>
        <row r="1524">
          <cell r="D1524">
            <v>0</v>
          </cell>
          <cell r="F1524">
            <v>0</v>
          </cell>
          <cell r="G1524">
            <v>0</v>
          </cell>
        </row>
        <row r="1525">
          <cell r="D1525">
            <v>0</v>
          </cell>
          <cell r="F1525">
            <v>0</v>
          </cell>
          <cell r="G1525">
            <v>0</v>
          </cell>
        </row>
        <row r="1526">
          <cell r="D1526">
            <v>0</v>
          </cell>
          <cell r="F1526">
            <v>0</v>
          </cell>
          <cell r="G1526">
            <v>0</v>
          </cell>
        </row>
        <row r="1527">
          <cell r="D1527">
            <v>0</v>
          </cell>
          <cell r="F1527">
            <v>0</v>
          </cell>
          <cell r="G1527">
            <v>0</v>
          </cell>
        </row>
        <row r="1528">
          <cell r="D1528">
            <v>0</v>
          </cell>
          <cell r="F1528">
            <v>0</v>
          </cell>
          <cell r="G1528">
            <v>0</v>
          </cell>
        </row>
        <row r="1529">
          <cell r="D1529">
            <v>0</v>
          </cell>
          <cell r="F1529">
            <v>0</v>
          </cell>
          <cell r="G1529">
            <v>0</v>
          </cell>
        </row>
        <row r="1530">
          <cell r="D1530">
            <v>0</v>
          </cell>
          <cell r="F1530">
            <v>0</v>
          </cell>
          <cell r="G1530">
            <v>0</v>
          </cell>
        </row>
        <row r="1531">
          <cell r="D1531">
            <v>0</v>
          </cell>
          <cell r="F1531">
            <v>0</v>
          </cell>
          <cell r="G1531">
            <v>0</v>
          </cell>
        </row>
        <row r="1532">
          <cell r="D1532">
            <v>0</v>
          </cell>
          <cell r="F1532">
            <v>0</v>
          </cell>
          <cell r="G1532">
            <v>0</v>
          </cell>
        </row>
        <row r="1533">
          <cell r="D1533">
            <v>0</v>
          </cell>
          <cell r="F1533">
            <v>0</v>
          </cell>
          <cell r="G1533">
            <v>0</v>
          </cell>
        </row>
        <row r="1534">
          <cell r="D1534">
            <v>0</v>
          </cell>
          <cell r="F1534">
            <v>0</v>
          </cell>
          <cell r="G1534">
            <v>0</v>
          </cell>
        </row>
        <row r="1535">
          <cell r="D1535">
            <v>0</v>
          </cell>
          <cell r="F1535">
            <v>0</v>
          </cell>
          <cell r="G1535">
            <v>0</v>
          </cell>
        </row>
        <row r="1536">
          <cell r="D1536">
            <v>0</v>
          </cell>
          <cell r="F1536">
            <v>0</v>
          </cell>
          <cell r="G1536">
            <v>0</v>
          </cell>
        </row>
        <row r="1537">
          <cell r="D1537">
            <v>0</v>
          </cell>
          <cell r="F1537">
            <v>0</v>
          </cell>
          <cell r="G1537">
            <v>0</v>
          </cell>
        </row>
        <row r="1538">
          <cell r="D1538">
            <v>0</v>
          </cell>
          <cell r="F1538">
            <v>0</v>
          </cell>
          <cell r="G1538">
            <v>0</v>
          </cell>
        </row>
        <row r="1539">
          <cell r="D1539">
            <v>0</v>
          </cell>
          <cell r="F1539">
            <v>0</v>
          </cell>
          <cell r="G1539">
            <v>0</v>
          </cell>
        </row>
        <row r="1540">
          <cell r="D1540">
            <v>0</v>
          </cell>
          <cell r="F1540">
            <v>0</v>
          </cell>
          <cell r="G1540">
            <v>0</v>
          </cell>
        </row>
        <row r="1541">
          <cell r="D1541">
            <v>0</v>
          </cell>
          <cell r="F1541">
            <v>0</v>
          </cell>
          <cell r="G1541">
            <v>0</v>
          </cell>
        </row>
        <row r="1542">
          <cell r="D1542">
            <v>0</v>
          </cell>
          <cell r="F1542">
            <v>0</v>
          </cell>
          <cell r="G1542">
            <v>0</v>
          </cell>
        </row>
        <row r="1543">
          <cell r="D1543">
            <v>0</v>
          </cell>
          <cell r="F1543">
            <v>0</v>
          </cell>
          <cell r="G1543">
            <v>0</v>
          </cell>
        </row>
        <row r="1544">
          <cell r="D1544">
            <v>0</v>
          </cell>
          <cell r="F1544">
            <v>0</v>
          </cell>
          <cell r="G1544">
            <v>0</v>
          </cell>
        </row>
        <row r="1545">
          <cell r="D1545">
            <v>0</v>
          </cell>
          <cell r="F1545">
            <v>0</v>
          </cell>
          <cell r="G1545">
            <v>0</v>
          </cell>
        </row>
        <row r="1546">
          <cell r="D1546">
            <v>0</v>
          </cell>
          <cell r="F1546">
            <v>0</v>
          </cell>
          <cell r="G1546">
            <v>0</v>
          </cell>
        </row>
        <row r="1547">
          <cell r="D1547">
            <v>0</v>
          </cell>
          <cell r="F1547">
            <v>0</v>
          </cell>
          <cell r="G1547">
            <v>0</v>
          </cell>
        </row>
        <row r="1548">
          <cell r="D1548">
            <v>0</v>
          </cell>
          <cell r="F1548">
            <v>0</v>
          </cell>
          <cell r="G1548">
            <v>0</v>
          </cell>
        </row>
        <row r="1549">
          <cell r="D1549">
            <v>0</v>
          </cell>
          <cell r="F1549">
            <v>0</v>
          </cell>
          <cell r="G1549">
            <v>0</v>
          </cell>
        </row>
        <row r="1550">
          <cell r="D1550">
            <v>0</v>
          </cell>
          <cell r="F1550">
            <v>0</v>
          </cell>
          <cell r="G1550">
            <v>0</v>
          </cell>
        </row>
        <row r="1551">
          <cell r="D1551">
            <v>0</v>
          </cell>
          <cell r="F1551">
            <v>0</v>
          </cell>
          <cell r="G1551">
            <v>0</v>
          </cell>
        </row>
        <row r="1552">
          <cell r="D1552">
            <v>0</v>
          </cell>
          <cell r="F1552">
            <v>0</v>
          </cell>
          <cell r="G1552">
            <v>0</v>
          </cell>
        </row>
        <row r="1553">
          <cell r="D1553">
            <v>0</v>
          </cell>
          <cell r="F1553">
            <v>0</v>
          </cell>
          <cell r="G1553">
            <v>0</v>
          </cell>
        </row>
        <row r="1554">
          <cell r="D1554">
            <v>0</v>
          </cell>
          <cell r="F1554">
            <v>0</v>
          </cell>
          <cell r="G1554">
            <v>0</v>
          </cell>
        </row>
        <row r="1555">
          <cell r="D1555">
            <v>0</v>
          </cell>
          <cell r="F1555">
            <v>0</v>
          </cell>
          <cell r="G1555">
            <v>0</v>
          </cell>
        </row>
        <row r="1556">
          <cell r="D1556">
            <v>0</v>
          </cell>
          <cell r="F1556">
            <v>0</v>
          </cell>
          <cell r="G1556">
            <v>0</v>
          </cell>
        </row>
        <row r="1557">
          <cell r="D1557">
            <v>0</v>
          </cell>
          <cell r="F1557">
            <v>0</v>
          </cell>
          <cell r="G1557">
            <v>0</v>
          </cell>
        </row>
        <row r="1558">
          <cell r="D1558">
            <v>0</v>
          </cell>
          <cell r="F1558">
            <v>0</v>
          </cell>
          <cell r="G1558">
            <v>0</v>
          </cell>
        </row>
        <row r="1559">
          <cell r="D1559">
            <v>0</v>
          </cell>
          <cell r="F1559">
            <v>0</v>
          </cell>
          <cell r="G1559">
            <v>0</v>
          </cell>
        </row>
        <row r="1560">
          <cell r="D1560">
            <v>0</v>
          </cell>
          <cell r="F1560">
            <v>0</v>
          </cell>
          <cell r="G1560">
            <v>0</v>
          </cell>
        </row>
        <row r="1561">
          <cell r="D1561">
            <v>0</v>
          </cell>
          <cell r="F1561">
            <v>0</v>
          </cell>
          <cell r="G1561">
            <v>0</v>
          </cell>
        </row>
        <row r="1562">
          <cell r="D1562">
            <v>0</v>
          </cell>
          <cell r="F1562">
            <v>0</v>
          </cell>
          <cell r="G1562">
            <v>0</v>
          </cell>
        </row>
        <row r="1563">
          <cell r="D1563">
            <v>0</v>
          </cell>
          <cell r="F1563">
            <v>0</v>
          </cell>
          <cell r="G1563">
            <v>0</v>
          </cell>
        </row>
        <row r="1564">
          <cell r="D1564">
            <v>0</v>
          </cell>
          <cell r="F1564">
            <v>0</v>
          </cell>
          <cell r="G1564">
            <v>0</v>
          </cell>
        </row>
        <row r="1565">
          <cell r="D1565">
            <v>0</v>
          </cell>
          <cell r="F1565">
            <v>0</v>
          </cell>
          <cell r="G1565">
            <v>0</v>
          </cell>
        </row>
        <row r="1566">
          <cell r="D1566">
            <v>0</v>
          </cell>
          <cell r="F1566">
            <v>0</v>
          </cell>
          <cell r="G1566">
            <v>0</v>
          </cell>
        </row>
        <row r="1567">
          <cell r="D1567">
            <v>0</v>
          </cell>
          <cell r="F1567">
            <v>0</v>
          </cell>
          <cell r="G1567">
            <v>0</v>
          </cell>
        </row>
        <row r="1568">
          <cell r="D1568">
            <v>0</v>
          </cell>
          <cell r="F1568">
            <v>0</v>
          </cell>
          <cell r="G1568">
            <v>0</v>
          </cell>
        </row>
        <row r="1569">
          <cell r="D1569">
            <v>0</v>
          </cell>
          <cell r="F1569">
            <v>0</v>
          </cell>
          <cell r="G1569">
            <v>0</v>
          </cell>
        </row>
        <row r="1570">
          <cell r="D1570">
            <v>0</v>
          </cell>
          <cell r="F1570">
            <v>0</v>
          </cell>
          <cell r="G1570">
            <v>0</v>
          </cell>
        </row>
        <row r="1571">
          <cell r="D1571">
            <v>0</v>
          </cell>
          <cell r="F1571">
            <v>0</v>
          </cell>
          <cell r="G1571">
            <v>0</v>
          </cell>
        </row>
        <row r="1572">
          <cell r="D1572">
            <v>0</v>
          </cell>
          <cell r="F1572">
            <v>0</v>
          </cell>
          <cell r="G1572">
            <v>0</v>
          </cell>
        </row>
        <row r="1573">
          <cell r="D1573">
            <v>0</v>
          </cell>
          <cell r="F1573">
            <v>0</v>
          </cell>
          <cell r="G1573">
            <v>0</v>
          </cell>
        </row>
        <row r="1574">
          <cell r="D1574">
            <v>0</v>
          </cell>
          <cell r="F1574">
            <v>0</v>
          </cell>
          <cell r="G1574">
            <v>0</v>
          </cell>
        </row>
        <row r="1575">
          <cell r="D1575">
            <v>0</v>
          </cell>
          <cell r="F1575">
            <v>0</v>
          </cell>
          <cell r="G1575">
            <v>0</v>
          </cell>
        </row>
        <row r="1576">
          <cell r="D1576">
            <v>0</v>
          </cell>
          <cell r="F1576">
            <v>0</v>
          </cell>
          <cell r="G1576">
            <v>0</v>
          </cell>
        </row>
        <row r="1577">
          <cell r="D1577">
            <v>0</v>
          </cell>
          <cell r="F1577">
            <v>0</v>
          </cell>
          <cell r="G1577">
            <v>0</v>
          </cell>
        </row>
        <row r="1578">
          <cell r="D1578">
            <v>0</v>
          </cell>
          <cell r="F1578">
            <v>0</v>
          </cell>
          <cell r="G1578">
            <v>0</v>
          </cell>
        </row>
        <row r="1579">
          <cell r="D1579">
            <v>0</v>
          </cell>
          <cell r="F1579">
            <v>0</v>
          </cell>
          <cell r="G1579">
            <v>0</v>
          </cell>
        </row>
        <row r="1580">
          <cell r="D1580">
            <v>0</v>
          </cell>
          <cell r="F1580">
            <v>0</v>
          </cell>
          <cell r="G1580">
            <v>0</v>
          </cell>
        </row>
        <row r="1581">
          <cell r="D1581">
            <v>0</v>
          </cell>
          <cell r="F1581">
            <v>0</v>
          </cell>
          <cell r="G1581">
            <v>0</v>
          </cell>
        </row>
        <row r="1582">
          <cell r="D1582">
            <v>0</v>
          </cell>
          <cell r="F1582">
            <v>0</v>
          </cell>
          <cell r="G1582">
            <v>0</v>
          </cell>
        </row>
        <row r="1583">
          <cell r="D1583">
            <v>0</v>
          </cell>
          <cell r="F1583">
            <v>0</v>
          </cell>
          <cell r="G1583">
            <v>0</v>
          </cell>
        </row>
        <row r="1584">
          <cell r="D1584">
            <v>0</v>
          </cell>
          <cell r="F1584">
            <v>0</v>
          </cell>
          <cell r="G1584">
            <v>0</v>
          </cell>
        </row>
        <row r="1585">
          <cell r="D1585">
            <v>0</v>
          </cell>
          <cell r="F1585">
            <v>0</v>
          </cell>
          <cell r="G1585">
            <v>0</v>
          </cell>
        </row>
        <row r="1586">
          <cell r="D1586">
            <v>0</v>
          </cell>
          <cell r="F1586">
            <v>0</v>
          </cell>
          <cell r="G1586">
            <v>0</v>
          </cell>
        </row>
        <row r="1587">
          <cell r="D1587">
            <v>0</v>
          </cell>
          <cell r="F1587">
            <v>0</v>
          </cell>
          <cell r="G1587">
            <v>0</v>
          </cell>
        </row>
        <row r="1588">
          <cell r="D1588">
            <v>0</v>
          </cell>
          <cell r="F1588">
            <v>0</v>
          </cell>
          <cell r="G1588">
            <v>0</v>
          </cell>
        </row>
        <row r="1589">
          <cell r="D1589">
            <v>0</v>
          </cell>
          <cell r="F1589">
            <v>0</v>
          </cell>
          <cell r="G1589">
            <v>0</v>
          </cell>
        </row>
        <row r="1590">
          <cell r="D1590">
            <v>0</v>
          </cell>
          <cell r="F1590">
            <v>0</v>
          </cell>
          <cell r="G1590">
            <v>0</v>
          </cell>
        </row>
        <row r="1591">
          <cell r="D1591">
            <v>0</v>
          </cell>
          <cell r="F1591">
            <v>0</v>
          </cell>
          <cell r="G1591">
            <v>0</v>
          </cell>
        </row>
        <row r="1592">
          <cell r="D1592">
            <v>0</v>
          </cell>
          <cell r="F1592">
            <v>0</v>
          </cell>
          <cell r="G1592">
            <v>0</v>
          </cell>
        </row>
        <row r="1593">
          <cell r="D1593">
            <v>0</v>
          </cell>
          <cell r="F1593">
            <v>0</v>
          </cell>
          <cell r="G1593">
            <v>0</v>
          </cell>
        </row>
        <row r="1594">
          <cell r="D1594">
            <v>0</v>
          </cell>
          <cell r="F1594">
            <v>0</v>
          </cell>
          <cell r="G1594">
            <v>0</v>
          </cell>
        </row>
        <row r="1595">
          <cell r="D1595">
            <v>0</v>
          </cell>
          <cell r="F1595">
            <v>0</v>
          </cell>
          <cell r="G1595">
            <v>0</v>
          </cell>
        </row>
        <row r="1596">
          <cell r="D1596">
            <v>0</v>
          </cell>
          <cell r="F1596">
            <v>0</v>
          </cell>
          <cell r="G1596">
            <v>0</v>
          </cell>
        </row>
        <row r="1597">
          <cell r="D1597">
            <v>0</v>
          </cell>
          <cell r="F1597">
            <v>0</v>
          </cell>
          <cell r="G1597">
            <v>0</v>
          </cell>
        </row>
        <row r="1598">
          <cell r="D1598">
            <v>0</v>
          </cell>
          <cell r="F1598">
            <v>0</v>
          </cell>
          <cell r="G1598">
            <v>0</v>
          </cell>
        </row>
        <row r="1599">
          <cell r="D1599">
            <v>0</v>
          </cell>
          <cell r="F1599">
            <v>0</v>
          </cell>
          <cell r="G1599">
            <v>0</v>
          </cell>
        </row>
        <row r="1600">
          <cell r="D1600">
            <v>0</v>
          </cell>
          <cell r="F1600">
            <v>0</v>
          </cell>
          <cell r="G1600">
            <v>0</v>
          </cell>
        </row>
        <row r="1601">
          <cell r="D1601">
            <v>0</v>
          </cell>
          <cell r="F1601">
            <v>0</v>
          </cell>
          <cell r="G1601">
            <v>0</v>
          </cell>
        </row>
        <row r="1602">
          <cell r="D1602">
            <v>0</v>
          </cell>
          <cell r="F1602">
            <v>0</v>
          </cell>
          <cell r="G1602">
            <v>0</v>
          </cell>
        </row>
        <row r="1603">
          <cell r="D1603">
            <v>0</v>
          </cell>
          <cell r="F1603">
            <v>0</v>
          </cell>
          <cell r="G1603">
            <v>0</v>
          </cell>
        </row>
        <row r="1604">
          <cell r="D1604">
            <v>0</v>
          </cell>
          <cell r="F1604">
            <v>0</v>
          </cell>
          <cell r="G1604">
            <v>0</v>
          </cell>
        </row>
        <row r="1605">
          <cell r="D1605">
            <v>0</v>
          </cell>
          <cell r="F1605">
            <v>0</v>
          </cell>
          <cell r="G1605">
            <v>0</v>
          </cell>
        </row>
        <row r="1606">
          <cell r="D1606">
            <v>0</v>
          </cell>
          <cell r="F1606">
            <v>0</v>
          </cell>
          <cell r="G1606">
            <v>0</v>
          </cell>
        </row>
        <row r="1607">
          <cell r="D1607">
            <v>0</v>
          </cell>
          <cell r="F1607">
            <v>0</v>
          </cell>
          <cell r="G1607">
            <v>0</v>
          </cell>
        </row>
        <row r="1608">
          <cell r="D1608">
            <v>0</v>
          </cell>
          <cell r="F1608">
            <v>0</v>
          </cell>
          <cell r="G1608">
            <v>0</v>
          </cell>
        </row>
        <row r="1609">
          <cell r="D1609">
            <v>0</v>
          </cell>
          <cell r="F1609">
            <v>0</v>
          </cell>
          <cell r="G1609">
            <v>0</v>
          </cell>
        </row>
        <row r="1610">
          <cell r="D1610">
            <v>0</v>
          </cell>
          <cell r="F1610">
            <v>0</v>
          </cell>
          <cell r="G1610">
            <v>0</v>
          </cell>
        </row>
        <row r="1611">
          <cell r="D1611">
            <v>0</v>
          </cell>
          <cell r="F1611">
            <v>0</v>
          </cell>
          <cell r="G1611">
            <v>0</v>
          </cell>
        </row>
        <row r="1612">
          <cell r="D1612">
            <v>0</v>
          </cell>
          <cell r="F1612">
            <v>0</v>
          </cell>
          <cell r="G1612">
            <v>0</v>
          </cell>
        </row>
        <row r="1613">
          <cell r="D1613">
            <v>0</v>
          </cell>
          <cell r="F1613">
            <v>0</v>
          </cell>
          <cell r="G1613">
            <v>0</v>
          </cell>
        </row>
        <row r="1614">
          <cell r="D1614">
            <v>0</v>
          </cell>
          <cell r="F1614">
            <v>0</v>
          </cell>
          <cell r="G1614">
            <v>0</v>
          </cell>
        </row>
        <row r="1615">
          <cell r="D1615">
            <v>0</v>
          </cell>
          <cell r="F1615">
            <v>0</v>
          </cell>
          <cell r="G1615">
            <v>0</v>
          </cell>
        </row>
        <row r="1616">
          <cell r="D1616">
            <v>0</v>
          </cell>
          <cell r="F1616">
            <v>0</v>
          </cell>
          <cell r="G1616">
            <v>0</v>
          </cell>
        </row>
        <row r="1617">
          <cell r="D1617">
            <v>0</v>
          </cell>
          <cell r="F1617">
            <v>0</v>
          </cell>
          <cell r="G1617">
            <v>0</v>
          </cell>
        </row>
        <row r="1618">
          <cell r="D1618">
            <v>0</v>
          </cell>
          <cell r="F1618">
            <v>0</v>
          </cell>
          <cell r="G1618">
            <v>0</v>
          </cell>
        </row>
        <row r="1619">
          <cell r="D1619">
            <v>0</v>
          </cell>
          <cell r="F1619">
            <v>0</v>
          </cell>
          <cell r="G1619">
            <v>0</v>
          </cell>
        </row>
        <row r="1620">
          <cell r="D1620">
            <v>0</v>
          </cell>
          <cell r="F1620">
            <v>0</v>
          </cell>
          <cell r="G1620">
            <v>0</v>
          </cell>
        </row>
        <row r="1621">
          <cell r="D1621">
            <v>0</v>
          </cell>
          <cell r="F1621">
            <v>0</v>
          </cell>
          <cell r="G1621">
            <v>0</v>
          </cell>
        </row>
        <row r="1622">
          <cell r="D1622">
            <v>0</v>
          </cell>
          <cell r="F1622">
            <v>0</v>
          </cell>
          <cell r="G1622">
            <v>0</v>
          </cell>
        </row>
        <row r="1623">
          <cell r="D1623">
            <v>0</v>
          </cell>
          <cell r="F1623">
            <v>0</v>
          </cell>
          <cell r="G1623">
            <v>0</v>
          </cell>
        </row>
        <row r="1624">
          <cell r="D1624">
            <v>0</v>
          </cell>
          <cell r="F1624">
            <v>0</v>
          </cell>
          <cell r="G1624">
            <v>0</v>
          </cell>
        </row>
        <row r="1625">
          <cell r="D1625">
            <v>0</v>
          </cell>
          <cell r="F1625">
            <v>0</v>
          </cell>
          <cell r="G1625">
            <v>0</v>
          </cell>
        </row>
        <row r="1626">
          <cell r="D1626">
            <v>0</v>
          </cell>
          <cell r="F1626">
            <v>0</v>
          </cell>
          <cell r="G1626">
            <v>0</v>
          </cell>
        </row>
        <row r="1627">
          <cell r="D1627">
            <v>0</v>
          </cell>
          <cell r="F1627">
            <v>0</v>
          </cell>
          <cell r="G1627">
            <v>0</v>
          </cell>
        </row>
        <row r="1628">
          <cell r="D1628">
            <v>0</v>
          </cell>
          <cell r="F1628">
            <v>0</v>
          </cell>
          <cell r="G1628">
            <v>0</v>
          </cell>
        </row>
        <row r="1629">
          <cell r="D1629">
            <v>0</v>
          </cell>
          <cell r="F1629">
            <v>0</v>
          </cell>
          <cell r="G1629">
            <v>0</v>
          </cell>
        </row>
        <row r="1630">
          <cell r="D1630">
            <v>0</v>
          </cell>
          <cell r="F1630">
            <v>0</v>
          </cell>
          <cell r="G1630">
            <v>0</v>
          </cell>
        </row>
        <row r="1631">
          <cell r="D1631">
            <v>0</v>
          </cell>
          <cell r="F1631">
            <v>0</v>
          </cell>
          <cell r="G1631">
            <v>0</v>
          </cell>
        </row>
        <row r="1632">
          <cell r="D1632">
            <v>0</v>
          </cell>
          <cell r="F1632">
            <v>0</v>
          </cell>
          <cell r="G1632">
            <v>0</v>
          </cell>
        </row>
        <row r="1633">
          <cell r="D1633">
            <v>0</v>
          </cell>
          <cell r="F1633">
            <v>0</v>
          </cell>
          <cell r="G1633">
            <v>0</v>
          </cell>
        </row>
        <row r="1634">
          <cell r="D1634">
            <v>0</v>
          </cell>
          <cell r="F1634">
            <v>0</v>
          </cell>
          <cell r="G1634">
            <v>0</v>
          </cell>
        </row>
        <row r="1635">
          <cell r="D1635">
            <v>0</v>
          </cell>
          <cell r="F1635">
            <v>0</v>
          </cell>
          <cell r="G1635">
            <v>0</v>
          </cell>
        </row>
        <row r="1636">
          <cell r="D1636">
            <v>0</v>
          </cell>
          <cell r="F1636">
            <v>0</v>
          </cell>
          <cell r="G1636">
            <v>0</v>
          </cell>
        </row>
        <row r="1637">
          <cell r="D1637">
            <v>0</v>
          </cell>
          <cell r="F1637">
            <v>0</v>
          </cell>
          <cell r="G1637">
            <v>0</v>
          </cell>
        </row>
        <row r="1638">
          <cell r="D1638">
            <v>0</v>
          </cell>
          <cell r="F1638">
            <v>0</v>
          </cell>
          <cell r="G1638">
            <v>0</v>
          </cell>
        </row>
        <row r="1639">
          <cell r="D1639">
            <v>0</v>
          </cell>
          <cell r="F1639">
            <v>0</v>
          </cell>
          <cell r="G1639">
            <v>0</v>
          </cell>
        </row>
        <row r="1640">
          <cell r="D1640">
            <v>0</v>
          </cell>
          <cell r="F1640">
            <v>0</v>
          </cell>
          <cell r="G1640">
            <v>0</v>
          </cell>
        </row>
        <row r="1641">
          <cell r="D1641">
            <v>0</v>
          </cell>
          <cell r="F1641">
            <v>0</v>
          </cell>
          <cell r="G1641">
            <v>0</v>
          </cell>
        </row>
        <row r="1642">
          <cell r="D1642">
            <v>0</v>
          </cell>
          <cell r="F1642">
            <v>0</v>
          </cell>
          <cell r="G1642">
            <v>0</v>
          </cell>
        </row>
        <row r="1643">
          <cell r="D1643">
            <v>0</v>
          </cell>
          <cell r="F1643">
            <v>0</v>
          </cell>
          <cell r="G1643">
            <v>0</v>
          </cell>
        </row>
        <row r="1644">
          <cell r="D1644">
            <v>0</v>
          </cell>
          <cell r="F1644">
            <v>0</v>
          </cell>
          <cell r="G1644">
            <v>0</v>
          </cell>
        </row>
        <row r="1645">
          <cell r="D1645">
            <v>0</v>
          </cell>
          <cell r="F1645">
            <v>0</v>
          </cell>
          <cell r="G1645">
            <v>0</v>
          </cell>
        </row>
        <row r="1646">
          <cell r="D1646">
            <v>0</v>
          </cell>
          <cell r="F1646">
            <v>0</v>
          </cell>
          <cell r="G1646">
            <v>0</v>
          </cell>
        </row>
        <row r="1647">
          <cell r="D1647">
            <v>0</v>
          </cell>
          <cell r="F1647">
            <v>0</v>
          </cell>
          <cell r="G1647">
            <v>0</v>
          </cell>
        </row>
        <row r="1648">
          <cell r="D1648">
            <v>0</v>
          </cell>
          <cell r="F1648">
            <v>0</v>
          </cell>
          <cell r="G1648">
            <v>0</v>
          </cell>
        </row>
        <row r="1649">
          <cell r="D1649">
            <v>0</v>
          </cell>
          <cell r="F1649">
            <v>0</v>
          </cell>
          <cell r="G1649">
            <v>0</v>
          </cell>
        </row>
        <row r="1650">
          <cell r="D1650">
            <v>0</v>
          </cell>
          <cell r="F1650">
            <v>0</v>
          </cell>
          <cell r="G1650">
            <v>0</v>
          </cell>
        </row>
        <row r="1651">
          <cell r="D1651">
            <v>0</v>
          </cell>
          <cell r="F1651">
            <v>0</v>
          </cell>
          <cell r="G1651">
            <v>0</v>
          </cell>
        </row>
        <row r="1652">
          <cell r="D1652">
            <v>0</v>
          </cell>
          <cell r="F1652">
            <v>0</v>
          </cell>
          <cell r="G1652">
            <v>0</v>
          </cell>
        </row>
        <row r="1653">
          <cell r="D1653">
            <v>0</v>
          </cell>
          <cell r="F1653">
            <v>0</v>
          </cell>
          <cell r="G1653">
            <v>0</v>
          </cell>
        </row>
        <row r="1654">
          <cell r="D1654">
            <v>0</v>
          </cell>
          <cell r="F1654">
            <v>0</v>
          </cell>
          <cell r="G1654">
            <v>0</v>
          </cell>
        </row>
        <row r="1655">
          <cell r="D1655">
            <v>0</v>
          </cell>
          <cell r="F1655">
            <v>0</v>
          </cell>
          <cell r="G1655">
            <v>0</v>
          </cell>
        </row>
        <row r="1656">
          <cell r="D1656">
            <v>0</v>
          </cell>
          <cell r="F1656">
            <v>0</v>
          </cell>
          <cell r="G1656">
            <v>0</v>
          </cell>
        </row>
        <row r="1657">
          <cell r="D1657">
            <v>0</v>
          </cell>
          <cell r="F1657">
            <v>0</v>
          </cell>
          <cell r="G1657">
            <v>0</v>
          </cell>
        </row>
        <row r="1658">
          <cell r="D1658">
            <v>0</v>
          </cell>
          <cell r="F1658">
            <v>0</v>
          </cell>
          <cell r="G1658">
            <v>0</v>
          </cell>
        </row>
        <row r="1659">
          <cell r="D1659">
            <v>0</v>
          </cell>
          <cell r="F1659">
            <v>0</v>
          </cell>
          <cell r="G1659">
            <v>0</v>
          </cell>
        </row>
        <row r="1660">
          <cell r="D1660">
            <v>0</v>
          </cell>
          <cell r="F1660">
            <v>0</v>
          </cell>
          <cell r="G1660">
            <v>0</v>
          </cell>
        </row>
        <row r="1661">
          <cell r="D1661">
            <v>0</v>
          </cell>
          <cell r="F1661">
            <v>0</v>
          </cell>
          <cell r="G1661">
            <v>0</v>
          </cell>
        </row>
        <row r="1662">
          <cell r="D1662">
            <v>0</v>
          </cell>
          <cell r="F1662">
            <v>0</v>
          </cell>
          <cell r="G1662">
            <v>0</v>
          </cell>
        </row>
        <row r="1663">
          <cell r="D1663">
            <v>0</v>
          </cell>
          <cell r="F1663">
            <v>0</v>
          </cell>
          <cell r="G1663">
            <v>0</v>
          </cell>
        </row>
        <row r="1664">
          <cell r="D1664">
            <v>0</v>
          </cell>
          <cell r="F1664">
            <v>0</v>
          </cell>
          <cell r="G1664">
            <v>0</v>
          </cell>
        </row>
        <row r="1665">
          <cell r="D1665">
            <v>0</v>
          </cell>
          <cell r="F1665">
            <v>0</v>
          </cell>
          <cell r="G1665">
            <v>0</v>
          </cell>
        </row>
        <row r="1666">
          <cell r="D1666">
            <v>0</v>
          </cell>
          <cell r="F1666">
            <v>0</v>
          </cell>
          <cell r="G1666">
            <v>0</v>
          </cell>
        </row>
        <row r="1667">
          <cell r="D1667">
            <v>0</v>
          </cell>
          <cell r="F1667">
            <v>0</v>
          </cell>
          <cell r="G1667">
            <v>0</v>
          </cell>
        </row>
        <row r="1668">
          <cell r="D1668">
            <v>0</v>
          </cell>
          <cell r="F1668">
            <v>0</v>
          </cell>
          <cell r="G1668">
            <v>0</v>
          </cell>
        </row>
        <row r="1669">
          <cell r="D1669">
            <v>0</v>
          </cell>
          <cell r="F1669">
            <v>0</v>
          </cell>
          <cell r="G1669">
            <v>0</v>
          </cell>
        </row>
        <row r="1670">
          <cell r="D1670">
            <v>0</v>
          </cell>
          <cell r="F1670">
            <v>0</v>
          </cell>
          <cell r="G1670">
            <v>0</v>
          </cell>
        </row>
        <row r="1671">
          <cell r="D1671">
            <v>0</v>
          </cell>
          <cell r="F1671">
            <v>0</v>
          </cell>
          <cell r="G1671">
            <v>0</v>
          </cell>
        </row>
        <row r="1672">
          <cell r="D1672">
            <v>0</v>
          </cell>
          <cell r="F1672">
            <v>0</v>
          </cell>
          <cell r="G1672">
            <v>0</v>
          </cell>
        </row>
        <row r="1673">
          <cell r="D1673">
            <v>0</v>
          </cell>
          <cell r="F1673">
            <v>0</v>
          </cell>
          <cell r="G1673">
            <v>0</v>
          </cell>
        </row>
        <row r="1674">
          <cell r="D1674">
            <v>0</v>
          </cell>
          <cell r="F1674">
            <v>0</v>
          </cell>
          <cell r="G1674">
            <v>0</v>
          </cell>
        </row>
        <row r="1675">
          <cell r="D1675">
            <v>0</v>
          </cell>
          <cell r="F1675">
            <v>0</v>
          </cell>
          <cell r="G1675">
            <v>0</v>
          </cell>
        </row>
        <row r="1676">
          <cell r="D1676">
            <v>0</v>
          </cell>
          <cell r="F1676">
            <v>0</v>
          </cell>
          <cell r="G1676">
            <v>0</v>
          </cell>
        </row>
        <row r="1677">
          <cell r="D1677">
            <v>0</v>
          </cell>
          <cell r="F1677">
            <v>0</v>
          </cell>
          <cell r="G1677">
            <v>0</v>
          </cell>
        </row>
        <row r="1678">
          <cell r="D1678">
            <v>0</v>
          </cell>
          <cell r="F1678">
            <v>0</v>
          </cell>
          <cell r="G1678">
            <v>0</v>
          </cell>
        </row>
        <row r="1679">
          <cell r="D1679">
            <v>0</v>
          </cell>
          <cell r="F1679">
            <v>0</v>
          </cell>
          <cell r="G1679">
            <v>0</v>
          </cell>
        </row>
        <row r="1680">
          <cell r="D1680">
            <v>0</v>
          </cell>
          <cell r="F1680">
            <v>0</v>
          </cell>
          <cell r="G1680">
            <v>0</v>
          </cell>
        </row>
        <row r="1681">
          <cell r="D1681">
            <v>0</v>
          </cell>
          <cell r="F1681">
            <v>0</v>
          </cell>
          <cell r="G1681">
            <v>0</v>
          </cell>
        </row>
        <row r="1682">
          <cell r="D1682">
            <v>0</v>
          </cell>
          <cell r="F1682">
            <v>0</v>
          </cell>
          <cell r="G1682">
            <v>0</v>
          </cell>
        </row>
        <row r="1683">
          <cell r="D1683">
            <v>0</v>
          </cell>
          <cell r="F1683">
            <v>0</v>
          </cell>
          <cell r="G1683">
            <v>0</v>
          </cell>
        </row>
        <row r="1684">
          <cell r="D1684">
            <v>0</v>
          </cell>
          <cell r="F1684">
            <v>0</v>
          </cell>
          <cell r="G1684">
            <v>0</v>
          </cell>
        </row>
        <row r="1685">
          <cell r="D1685">
            <v>0</v>
          </cell>
          <cell r="F1685">
            <v>0</v>
          </cell>
          <cell r="G1685">
            <v>0</v>
          </cell>
        </row>
        <row r="1686">
          <cell r="D1686">
            <v>0</v>
          </cell>
          <cell r="F1686">
            <v>0</v>
          </cell>
          <cell r="G1686">
            <v>0</v>
          </cell>
        </row>
        <row r="1687">
          <cell r="D1687">
            <v>0</v>
          </cell>
          <cell r="F1687">
            <v>0</v>
          </cell>
          <cell r="G1687">
            <v>0</v>
          </cell>
        </row>
        <row r="1688">
          <cell r="D1688">
            <v>0</v>
          </cell>
          <cell r="F1688">
            <v>0</v>
          </cell>
          <cell r="G1688">
            <v>0</v>
          </cell>
        </row>
        <row r="1689">
          <cell r="D1689">
            <v>0</v>
          </cell>
          <cell r="F1689">
            <v>0</v>
          </cell>
          <cell r="G1689">
            <v>0</v>
          </cell>
        </row>
        <row r="1690">
          <cell r="D1690">
            <v>0</v>
          </cell>
          <cell r="F1690">
            <v>0</v>
          </cell>
          <cell r="G1690">
            <v>0</v>
          </cell>
        </row>
        <row r="1691">
          <cell r="D1691">
            <v>0</v>
          </cell>
          <cell r="F1691">
            <v>0</v>
          </cell>
          <cell r="G1691">
            <v>0</v>
          </cell>
        </row>
        <row r="1692">
          <cell r="D1692">
            <v>0</v>
          </cell>
          <cell r="F1692">
            <v>0</v>
          </cell>
          <cell r="G1692">
            <v>0</v>
          </cell>
        </row>
        <row r="1693">
          <cell r="D1693">
            <v>0</v>
          </cell>
          <cell r="F1693">
            <v>0</v>
          </cell>
          <cell r="G1693">
            <v>0</v>
          </cell>
        </row>
        <row r="1694">
          <cell r="D1694">
            <v>0</v>
          </cell>
          <cell r="F1694">
            <v>0</v>
          </cell>
          <cell r="G1694">
            <v>0</v>
          </cell>
        </row>
        <row r="1695">
          <cell r="D1695">
            <v>0</v>
          </cell>
          <cell r="F1695">
            <v>0</v>
          </cell>
          <cell r="G1695">
            <v>0</v>
          </cell>
        </row>
        <row r="1696">
          <cell r="D1696">
            <v>0</v>
          </cell>
          <cell r="F1696">
            <v>0</v>
          </cell>
          <cell r="G1696">
            <v>0</v>
          </cell>
        </row>
        <row r="1697">
          <cell r="D1697">
            <v>0</v>
          </cell>
          <cell r="F1697">
            <v>0</v>
          </cell>
          <cell r="G1697">
            <v>0</v>
          </cell>
        </row>
        <row r="1698">
          <cell r="D1698">
            <v>0</v>
          </cell>
          <cell r="F1698">
            <v>0</v>
          </cell>
          <cell r="G1698">
            <v>0</v>
          </cell>
        </row>
        <row r="1699">
          <cell r="D1699">
            <v>0</v>
          </cell>
          <cell r="F1699">
            <v>0</v>
          </cell>
          <cell r="G1699">
            <v>0</v>
          </cell>
        </row>
        <row r="1700">
          <cell r="D1700">
            <v>0</v>
          </cell>
          <cell r="F1700">
            <v>0</v>
          </cell>
          <cell r="G1700">
            <v>0</v>
          </cell>
        </row>
        <row r="1701">
          <cell r="D1701">
            <v>0</v>
          </cell>
          <cell r="F1701">
            <v>0</v>
          </cell>
          <cell r="G1701">
            <v>0</v>
          </cell>
        </row>
        <row r="1702">
          <cell r="D1702">
            <v>0</v>
          </cell>
          <cell r="F1702">
            <v>0</v>
          </cell>
          <cell r="G1702">
            <v>0</v>
          </cell>
        </row>
        <row r="1703">
          <cell r="D1703">
            <v>0</v>
          </cell>
          <cell r="F1703">
            <v>0</v>
          </cell>
          <cell r="G1703">
            <v>0</v>
          </cell>
        </row>
        <row r="1704">
          <cell r="D1704">
            <v>0</v>
          </cell>
          <cell r="F1704">
            <v>0</v>
          </cell>
          <cell r="G1704">
            <v>0</v>
          </cell>
        </row>
        <row r="1705">
          <cell r="D1705">
            <v>0</v>
          </cell>
          <cell r="F1705">
            <v>0</v>
          </cell>
          <cell r="G1705">
            <v>0</v>
          </cell>
        </row>
        <row r="1706">
          <cell r="D1706">
            <v>0</v>
          </cell>
          <cell r="F1706">
            <v>0</v>
          </cell>
          <cell r="G1706">
            <v>0</v>
          </cell>
        </row>
        <row r="1707">
          <cell r="D1707">
            <v>0</v>
          </cell>
          <cell r="F1707">
            <v>0</v>
          </cell>
          <cell r="G1707">
            <v>0</v>
          </cell>
        </row>
        <row r="1708">
          <cell r="D1708">
            <v>0</v>
          </cell>
          <cell r="F1708">
            <v>0</v>
          </cell>
          <cell r="G1708">
            <v>0</v>
          </cell>
        </row>
        <row r="1709">
          <cell r="D1709">
            <v>0</v>
          </cell>
          <cell r="F1709">
            <v>0</v>
          </cell>
          <cell r="G1709">
            <v>0</v>
          </cell>
        </row>
        <row r="1710">
          <cell r="D1710">
            <v>0</v>
          </cell>
          <cell r="F1710">
            <v>0</v>
          </cell>
          <cell r="G1710">
            <v>0</v>
          </cell>
        </row>
        <row r="1711">
          <cell r="D1711">
            <v>0</v>
          </cell>
          <cell r="F1711">
            <v>0</v>
          </cell>
          <cell r="G1711">
            <v>0</v>
          </cell>
        </row>
        <row r="1712">
          <cell r="D1712">
            <v>0</v>
          </cell>
          <cell r="F1712">
            <v>0</v>
          </cell>
          <cell r="G1712">
            <v>0</v>
          </cell>
        </row>
        <row r="1713">
          <cell r="D1713">
            <v>0</v>
          </cell>
          <cell r="F1713">
            <v>0</v>
          </cell>
          <cell r="G1713">
            <v>0</v>
          </cell>
        </row>
        <row r="1714">
          <cell r="D1714">
            <v>0</v>
          </cell>
          <cell r="F1714">
            <v>0</v>
          </cell>
          <cell r="G1714">
            <v>0</v>
          </cell>
        </row>
        <row r="1715">
          <cell r="D1715">
            <v>0</v>
          </cell>
          <cell r="F1715">
            <v>0</v>
          </cell>
          <cell r="G1715">
            <v>0</v>
          </cell>
        </row>
        <row r="1716">
          <cell r="D1716">
            <v>0</v>
          </cell>
          <cell r="F1716">
            <v>0</v>
          </cell>
          <cell r="G1716">
            <v>0</v>
          </cell>
        </row>
        <row r="1717">
          <cell r="D1717">
            <v>0</v>
          </cell>
          <cell r="F1717">
            <v>0</v>
          </cell>
          <cell r="G1717">
            <v>0</v>
          </cell>
        </row>
        <row r="1718">
          <cell r="D1718">
            <v>0</v>
          </cell>
          <cell r="F1718">
            <v>0</v>
          </cell>
          <cell r="G1718">
            <v>0</v>
          </cell>
        </row>
        <row r="1719">
          <cell r="D1719">
            <v>0</v>
          </cell>
          <cell r="F1719">
            <v>0</v>
          </cell>
          <cell r="G1719">
            <v>0</v>
          </cell>
        </row>
        <row r="1720">
          <cell r="D1720">
            <v>0</v>
          </cell>
          <cell r="F1720">
            <v>0</v>
          </cell>
          <cell r="G1720">
            <v>0</v>
          </cell>
        </row>
        <row r="1721">
          <cell r="D1721">
            <v>0</v>
          </cell>
          <cell r="F1721">
            <v>0</v>
          </cell>
          <cell r="G1721">
            <v>0</v>
          </cell>
        </row>
        <row r="1722">
          <cell r="D1722">
            <v>0</v>
          </cell>
          <cell r="F1722">
            <v>0</v>
          </cell>
          <cell r="G1722">
            <v>0</v>
          </cell>
        </row>
        <row r="1723">
          <cell r="D1723">
            <v>0</v>
          </cell>
          <cell r="F1723">
            <v>0</v>
          </cell>
          <cell r="G1723">
            <v>0</v>
          </cell>
        </row>
        <row r="1724">
          <cell r="D1724">
            <v>0</v>
          </cell>
          <cell r="F1724">
            <v>0</v>
          </cell>
          <cell r="G1724">
            <v>0</v>
          </cell>
        </row>
        <row r="1725">
          <cell r="D1725">
            <v>0</v>
          </cell>
          <cell r="F1725">
            <v>0</v>
          </cell>
          <cell r="G1725">
            <v>0</v>
          </cell>
        </row>
        <row r="1726">
          <cell r="D1726">
            <v>0</v>
          </cell>
          <cell r="F1726">
            <v>0</v>
          </cell>
          <cell r="G1726">
            <v>0</v>
          </cell>
        </row>
        <row r="1727">
          <cell r="D1727">
            <v>0</v>
          </cell>
          <cell r="F1727">
            <v>0</v>
          </cell>
          <cell r="G1727">
            <v>0</v>
          </cell>
        </row>
        <row r="1728">
          <cell r="D1728">
            <v>0</v>
          </cell>
          <cell r="F1728">
            <v>0</v>
          </cell>
          <cell r="G1728">
            <v>0</v>
          </cell>
        </row>
        <row r="1729">
          <cell r="D1729">
            <v>0</v>
          </cell>
          <cell r="F1729">
            <v>0</v>
          </cell>
          <cell r="G1729">
            <v>0</v>
          </cell>
        </row>
        <row r="1730">
          <cell r="D1730">
            <v>0</v>
          </cell>
          <cell r="F1730">
            <v>0</v>
          </cell>
          <cell r="G1730">
            <v>0</v>
          </cell>
        </row>
        <row r="1731">
          <cell r="D1731">
            <v>0</v>
          </cell>
          <cell r="F1731">
            <v>0</v>
          </cell>
          <cell r="G1731">
            <v>0</v>
          </cell>
        </row>
        <row r="1732">
          <cell r="D1732">
            <v>0</v>
          </cell>
          <cell r="F1732">
            <v>0</v>
          </cell>
          <cell r="G1732">
            <v>0</v>
          </cell>
        </row>
        <row r="1733">
          <cell r="D1733">
            <v>0</v>
          </cell>
          <cell r="F1733">
            <v>0</v>
          </cell>
          <cell r="G1733">
            <v>0</v>
          </cell>
        </row>
        <row r="1734">
          <cell r="D1734">
            <v>0</v>
          </cell>
          <cell r="F1734">
            <v>0</v>
          </cell>
          <cell r="G1734">
            <v>0</v>
          </cell>
        </row>
        <row r="1735">
          <cell r="D1735">
            <v>0</v>
          </cell>
          <cell r="F1735">
            <v>0</v>
          </cell>
          <cell r="G1735">
            <v>0</v>
          </cell>
        </row>
        <row r="1736">
          <cell r="D1736">
            <v>0</v>
          </cell>
          <cell r="F1736">
            <v>0</v>
          </cell>
          <cell r="G1736">
            <v>0</v>
          </cell>
        </row>
        <row r="1737">
          <cell r="D1737">
            <v>0</v>
          </cell>
          <cell r="F1737">
            <v>0</v>
          </cell>
          <cell r="G1737">
            <v>0</v>
          </cell>
        </row>
        <row r="1738">
          <cell r="D1738">
            <v>0</v>
          </cell>
          <cell r="F1738">
            <v>0</v>
          </cell>
          <cell r="G1738">
            <v>0</v>
          </cell>
        </row>
        <row r="1739">
          <cell r="D1739">
            <v>0</v>
          </cell>
          <cell r="F1739">
            <v>0</v>
          </cell>
          <cell r="G1739">
            <v>0</v>
          </cell>
        </row>
        <row r="1740">
          <cell r="D1740">
            <v>0</v>
          </cell>
          <cell r="F1740">
            <v>0</v>
          </cell>
          <cell r="G1740">
            <v>0</v>
          </cell>
        </row>
        <row r="1741">
          <cell r="D1741">
            <v>0</v>
          </cell>
          <cell r="F1741">
            <v>0</v>
          </cell>
          <cell r="G1741">
            <v>0</v>
          </cell>
        </row>
        <row r="1742">
          <cell r="D1742">
            <v>0</v>
          </cell>
          <cell r="F1742">
            <v>0</v>
          </cell>
          <cell r="G1742">
            <v>0</v>
          </cell>
        </row>
        <row r="1743">
          <cell r="D1743">
            <v>0</v>
          </cell>
          <cell r="F1743">
            <v>0</v>
          </cell>
          <cell r="G1743">
            <v>0</v>
          </cell>
        </row>
        <row r="1744">
          <cell r="D1744">
            <v>0</v>
          </cell>
          <cell r="F1744">
            <v>0</v>
          </cell>
          <cell r="G1744">
            <v>0</v>
          </cell>
        </row>
        <row r="1745">
          <cell r="D1745">
            <v>0</v>
          </cell>
          <cell r="F1745">
            <v>0</v>
          </cell>
          <cell r="G1745">
            <v>0</v>
          </cell>
        </row>
        <row r="1746">
          <cell r="D1746">
            <v>0</v>
          </cell>
          <cell r="F1746">
            <v>0</v>
          </cell>
          <cell r="G1746">
            <v>0</v>
          </cell>
        </row>
        <row r="1747">
          <cell r="D1747">
            <v>0</v>
          </cell>
          <cell r="F1747">
            <v>0</v>
          </cell>
          <cell r="G1747">
            <v>0</v>
          </cell>
        </row>
        <row r="1748">
          <cell r="D1748">
            <v>0</v>
          </cell>
          <cell r="F1748">
            <v>0</v>
          </cell>
          <cell r="G1748">
            <v>0</v>
          </cell>
        </row>
        <row r="1749">
          <cell r="D1749">
            <v>0</v>
          </cell>
          <cell r="F1749">
            <v>0</v>
          </cell>
          <cell r="G1749">
            <v>0</v>
          </cell>
        </row>
        <row r="1750">
          <cell r="D1750">
            <v>0</v>
          </cell>
          <cell r="F1750">
            <v>0</v>
          </cell>
          <cell r="G1750">
            <v>0</v>
          </cell>
        </row>
        <row r="1751">
          <cell r="D1751">
            <v>0</v>
          </cell>
          <cell r="F1751">
            <v>0</v>
          </cell>
          <cell r="G1751">
            <v>0</v>
          </cell>
        </row>
        <row r="1752">
          <cell r="D1752">
            <v>0</v>
          </cell>
          <cell r="F1752">
            <v>0</v>
          </cell>
          <cell r="G1752">
            <v>0</v>
          </cell>
        </row>
        <row r="1753">
          <cell r="D1753">
            <v>0</v>
          </cell>
          <cell r="F1753">
            <v>0</v>
          </cell>
          <cell r="G1753">
            <v>0</v>
          </cell>
        </row>
        <row r="1754">
          <cell r="D1754">
            <v>0</v>
          </cell>
          <cell r="F1754">
            <v>0</v>
          </cell>
          <cell r="G1754">
            <v>0</v>
          </cell>
        </row>
        <row r="1755">
          <cell r="D1755">
            <v>0</v>
          </cell>
          <cell r="F1755">
            <v>0</v>
          </cell>
          <cell r="G1755">
            <v>0</v>
          </cell>
        </row>
        <row r="1756">
          <cell r="D1756">
            <v>0</v>
          </cell>
          <cell r="F1756">
            <v>0</v>
          </cell>
          <cell r="G1756">
            <v>0</v>
          </cell>
        </row>
        <row r="1757">
          <cell r="D1757">
            <v>0</v>
          </cell>
          <cell r="F1757">
            <v>0</v>
          </cell>
          <cell r="G1757">
            <v>0</v>
          </cell>
        </row>
        <row r="1758">
          <cell r="D1758">
            <v>0</v>
          </cell>
          <cell r="F1758">
            <v>0</v>
          </cell>
          <cell r="G1758">
            <v>0</v>
          </cell>
        </row>
        <row r="1759">
          <cell r="D1759">
            <v>0</v>
          </cell>
          <cell r="F1759">
            <v>0</v>
          </cell>
          <cell r="G1759">
            <v>0</v>
          </cell>
        </row>
        <row r="1760">
          <cell r="D1760">
            <v>0</v>
          </cell>
          <cell r="F1760">
            <v>0</v>
          </cell>
          <cell r="G1760">
            <v>0</v>
          </cell>
        </row>
        <row r="1761">
          <cell r="D1761">
            <v>0</v>
          </cell>
          <cell r="F1761">
            <v>0</v>
          </cell>
          <cell r="G1761">
            <v>0</v>
          </cell>
        </row>
        <row r="1762">
          <cell r="D1762">
            <v>0</v>
          </cell>
          <cell r="F1762">
            <v>0</v>
          </cell>
          <cell r="G1762">
            <v>0</v>
          </cell>
        </row>
        <row r="1763">
          <cell r="D1763">
            <v>0</v>
          </cell>
          <cell r="F1763">
            <v>0</v>
          </cell>
          <cell r="G1763">
            <v>0</v>
          </cell>
        </row>
        <row r="1764">
          <cell r="D1764">
            <v>0</v>
          </cell>
          <cell r="F1764">
            <v>0</v>
          </cell>
          <cell r="G1764">
            <v>0</v>
          </cell>
        </row>
        <row r="1765">
          <cell r="D1765">
            <v>0</v>
          </cell>
          <cell r="F1765">
            <v>0</v>
          </cell>
          <cell r="G1765">
            <v>0</v>
          </cell>
        </row>
        <row r="1766">
          <cell r="D1766">
            <v>0</v>
          </cell>
          <cell r="F1766">
            <v>0</v>
          </cell>
          <cell r="G1766">
            <v>0</v>
          </cell>
        </row>
        <row r="1767">
          <cell r="D1767">
            <v>0</v>
          </cell>
          <cell r="F1767">
            <v>0</v>
          </cell>
          <cell r="G1767">
            <v>0</v>
          </cell>
        </row>
        <row r="1768">
          <cell r="D1768">
            <v>0</v>
          </cell>
          <cell r="F1768">
            <v>0</v>
          </cell>
          <cell r="G1768">
            <v>0</v>
          </cell>
        </row>
        <row r="1769">
          <cell r="D1769">
            <v>0</v>
          </cell>
          <cell r="F1769">
            <v>0</v>
          </cell>
          <cell r="G1769">
            <v>0</v>
          </cell>
        </row>
        <row r="1770">
          <cell r="D1770">
            <v>0</v>
          </cell>
          <cell r="F1770">
            <v>0</v>
          </cell>
          <cell r="G1770">
            <v>0</v>
          </cell>
        </row>
        <row r="1771">
          <cell r="D1771">
            <v>0</v>
          </cell>
          <cell r="F1771">
            <v>0</v>
          </cell>
          <cell r="G1771">
            <v>0</v>
          </cell>
        </row>
        <row r="1772">
          <cell r="D1772">
            <v>0</v>
          </cell>
          <cell r="F1772">
            <v>0</v>
          </cell>
          <cell r="G1772">
            <v>0</v>
          </cell>
        </row>
        <row r="1773">
          <cell r="D1773">
            <v>0</v>
          </cell>
          <cell r="F1773">
            <v>0</v>
          </cell>
          <cell r="G1773">
            <v>0</v>
          </cell>
        </row>
        <row r="1774">
          <cell r="D1774">
            <v>0</v>
          </cell>
          <cell r="F1774">
            <v>0</v>
          </cell>
          <cell r="G1774">
            <v>0</v>
          </cell>
        </row>
        <row r="1775">
          <cell r="D1775">
            <v>0</v>
          </cell>
          <cell r="F1775">
            <v>0</v>
          </cell>
          <cell r="G1775">
            <v>0</v>
          </cell>
        </row>
        <row r="1776">
          <cell r="D1776">
            <v>0</v>
          </cell>
          <cell r="F1776">
            <v>0</v>
          </cell>
          <cell r="G1776">
            <v>0</v>
          </cell>
        </row>
        <row r="1777">
          <cell r="D1777">
            <v>0</v>
          </cell>
          <cell r="F1777">
            <v>0</v>
          </cell>
          <cell r="G1777">
            <v>0</v>
          </cell>
        </row>
        <row r="1778">
          <cell r="D1778">
            <v>0</v>
          </cell>
          <cell r="F1778">
            <v>0</v>
          </cell>
          <cell r="G1778">
            <v>0</v>
          </cell>
        </row>
        <row r="1779">
          <cell r="D1779">
            <v>0</v>
          </cell>
          <cell r="F1779">
            <v>0</v>
          </cell>
          <cell r="G1779">
            <v>0</v>
          </cell>
        </row>
        <row r="1780">
          <cell r="D1780">
            <v>0</v>
          </cell>
          <cell r="F1780">
            <v>0</v>
          </cell>
          <cell r="G1780">
            <v>0</v>
          </cell>
        </row>
        <row r="1781">
          <cell r="D1781">
            <v>0</v>
          </cell>
          <cell r="F1781">
            <v>0</v>
          </cell>
          <cell r="G1781">
            <v>0</v>
          </cell>
        </row>
        <row r="1782">
          <cell r="D1782">
            <v>0</v>
          </cell>
          <cell r="F1782">
            <v>0</v>
          </cell>
          <cell r="G1782">
            <v>0</v>
          </cell>
        </row>
        <row r="1783">
          <cell r="D1783">
            <v>0</v>
          </cell>
          <cell r="F1783">
            <v>0</v>
          </cell>
          <cell r="G1783">
            <v>0</v>
          </cell>
        </row>
        <row r="1784">
          <cell r="D1784">
            <v>0</v>
          </cell>
          <cell r="F1784">
            <v>0</v>
          </cell>
          <cell r="G1784">
            <v>0</v>
          </cell>
        </row>
        <row r="1785">
          <cell r="D1785">
            <v>0</v>
          </cell>
          <cell r="F1785">
            <v>0</v>
          </cell>
          <cell r="G1785">
            <v>0</v>
          </cell>
        </row>
        <row r="1786">
          <cell r="D1786">
            <v>0</v>
          </cell>
          <cell r="F1786">
            <v>0</v>
          </cell>
          <cell r="G1786">
            <v>0</v>
          </cell>
        </row>
        <row r="1787">
          <cell r="D1787">
            <v>0</v>
          </cell>
          <cell r="F1787">
            <v>0</v>
          </cell>
          <cell r="G1787">
            <v>0</v>
          </cell>
        </row>
        <row r="1788">
          <cell r="D1788">
            <v>0</v>
          </cell>
          <cell r="F1788">
            <v>0</v>
          </cell>
          <cell r="G1788">
            <v>0</v>
          </cell>
        </row>
        <row r="1789">
          <cell r="D1789">
            <v>0</v>
          </cell>
          <cell r="F1789">
            <v>0</v>
          </cell>
          <cell r="G1789">
            <v>0</v>
          </cell>
        </row>
        <row r="1790">
          <cell r="D1790">
            <v>0</v>
          </cell>
          <cell r="F1790">
            <v>0</v>
          </cell>
          <cell r="G1790">
            <v>0</v>
          </cell>
        </row>
        <row r="1791">
          <cell r="D1791">
            <v>0</v>
          </cell>
          <cell r="F1791">
            <v>0</v>
          </cell>
          <cell r="G1791">
            <v>0</v>
          </cell>
        </row>
        <row r="1792">
          <cell r="D1792">
            <v>0</v>
          </cell>
          <cell r="F1792">
            <v>0</v>
          </cell>
          <cell r="G1792">
            <v>0</v>
          </cell>
        </row>
        <row r="1793">
          <cell r="D1793">
            <v>0</v>
          </cell>
          <cell r="F1793">
            <v>0</v>
          </cell>
          <cell r="G1793">
            <v>0</v>
          </cell>
        </row>
        <row r="1794">
          <cell r="D1794">
            <v>0</v>
          </cell>
          <cell r="F1794">
            <v>0</v>
          </cell>
          <cell r="G1794">
            <v>0</v>
          </cell>
        </row>
        <row r="1795">
          <cell r="D1795">
            <v>0</v>
          </cell>
          <cell r="F1795">
            <v>0</v>
          </cell>
          <cell r="G1795">
            <v>0</v>
          </cell>
        </row>
        <row r="1796">
          <cell r="D1796">
            <v>0</v>
          </cell>
          <cell r="F1796">
            <v>0</v>
          </cell>
          <cell r="G1796">
            <v>0</v>
          </cell>
        </row>
        <row r="1797">
          <cell r="D1797">
            <v>0</v>
          </cell>
          <cell r="F1797">
            <v>0</v>
          </cell>
          <cell r="G1797">
            <v>0</v>
          </cell>
        </row>
        <row r="1798">
          <cell r="D1798">
            <v>0</v>
          </cell>
          <cell r="F1798">
            <v>0</v>
          </cell>
          <cell r="G1798">
            <v>0</v>
          </cell>
        </row>
        <row r="1799">
          <cell r="D1799">
            <v>0</v>
          </cell>
          <cell r="F1799">
            <v>0</v>
          </cell>
          <cell r="G1799">
            <v>0</v>
          </cell>
        </row>
        <row r="1800">
          <cell r="D1800">
            <v>0</v>
          </cell>
          <cell r="F1800">
            <v>0</v>
          </cell>
          <cell r="G1800">
            <v>0</v>
          </cell>
        </row>
        <row r="1801">
          <cell r="D1801">
            <v>0</v>
          </cell>
          <cell r="F1801">
            <v>0</v>
          </cell>
          <cell r="G1801">
            <v>0</v>
          </cell>
        </row>
        <row r="1802">
          <cell r="D1802">
            <v>0</v>
          </cell>
          <cell r="F1802">
            <v>0</v>
          </cell>
          <cell r="G1802">
            <v>0</v>
          </cell>
        </row>
        <row r="1803">
          <cell r="D1803">
            <v>0</v>
          </cell>
          <cell r="F1803">
            <v>0</v>
          </cell>
          <cell r="G1803">
            <v>0</v>
          </cell>
        </row>
        <row r="1804">
          <cell r="D1804">
            <v>0</v>
          </cell>
          <cell r="F1804">
            <v>0</v>
          </cell>
          <cell r="G1804">
            <v>0</v>
          </cell>
        </row>
        <row r="1805">
          <cell r="D1805">
            <v>0</v>
          </cell>
          <cell r="F1805">
            <v>0</v>
          </cell>
          <cell r="G1805">
            <v>0</v>
          </cell>
        </row>
        <row r="1806">
          <cell r="D1806">
            <v>0</v>
          </cell>
          <cell r="F1806">
            <v>0</v>
          </cell>
          <cell r="G1806">
            <v>0</v>
          </cell>
        </row>
        <row r="1807">
          <cell r="D1807">
            <v>0</v>
          </cell>
          <cell r="F1807">
            <v>0</v>
          </cell>
          <cell r="G1807">
            <v>0</v>
          </cell>
        </row>
        <row r="1808">
          <cell r="D1808">
            <v>0</v>
          </cell>
          <cell r="F1808">
            <v>0</v>
          </cell>
          <cell r="G1808">
            <v>0</v>
          </cell>
        </row>
        <row r="1809">
          <cell r="D1809">
            <v>0</v>
          </cell>
          <cell r="F1809">
            <v>0</v>
          </cell>
          <cell r="G1809">
            <v>0</v>
          </cell>
        </row>
        <row r="1810">
          <cell r="D1810">
            <v>0</v>
          </cell>
          <cell r="F1810">
            <v>0</v>
          </cell>
          <cell r="G1810">
            <v>0</v>
          </cell>
        </row>
        <row r="1811">
          <cell r="D1811">
            <v>0</v>
          </cell>
          <cell r="F1811">
            <v>0</v>
          </cell>
          <cell r="G1811">
            <v>0</v>
          </cell>
        </row>
        <row r="1812">
          <cell r="D1812">
            <v>0</v>
          </cell>
          <cell r="F1812">
            <v>0</v>
          </cell>
          <cell r="G1812">
            <v>0</v>
          </cell>
        </row>
        <row r="1813">
          <cell r="D1813">
            <v>0</v>
          </cell>
          <cell r="F1813">
            <v>0</v>
          </cell>
          <cell r="G1813">
            <v>0</v>
          </cell>
        </row>
        <row r="1814">
          <cell r="D1814">
            <v>0</v>
          </cell>
          <cell r="F1814">
            <v>0</v>
          </cell>
          <cell r="G1814">
            <v>0</v>
          </cell>
        </row>
        <row r="1815">
          <cell r="D1815">
            <v>0</v>
          </cell>
          <cell r="F1815">
            <v>0</v>
          </cell>
          <cell r="G1815">
            <v>0</v>
          </cell>
        </row>
        <row r="1816">
          <cell r="D1816">
            <v>0</v>
          </cell>
          <cell r="F1816">
            <v>0</v>
          </cell>
          <cell r="G1816">
            <v>0</v>
          </cell>
        </row>
        <row r="1817">
          <cell r="D1817">
            <v>0</v>
          </cell>
          <cell r="F1817">
            <v>0</v>
          </cell>
          <cell r="G1817">
            <v>0</v>
          </cell>
        </row>
        <row r="1818">
          <cell r="D1818">
            <v>0</v>
          </cell>
          <cell r="F1818">
            <v>0</v>
          </cell>
          <cell r="G1818">
            <v>0</v>
          </cell>
        </row>
        <row r="1819">
          <cell r="D1819">
            <v>0</v>
          </cell>
          <cell r="F1819">
            <v>0</v>
          </cell>
          <cell r="G1819">
            <v>0</v>
          </cell>
        </row>
        <row r="1820">
          <cell r="D1820">
            <v>0</v>
          </cell>
          <cell r="F1820">
            <v>0</v>
          </cell>
          <cell r="G1820">
            <v>0</v>
          </cell>
        </row>
        <row r="1821">
          <cell r="D1821">
            <v>0</v>
          </cell>
          <cell r="F1821">
            <v>0</v>
          </cell>
          <cell r="G1821">
            <v>0</v>
          </cell>
        </row>
        <row r="1822">
          <cell r="D1822">
            <v>0</v>
          </cell>
          <cell r="F1822">
            <v>0</v>
          </cell>
          <cell r="G1822">
            <v>0</v>
          </cell>
        </row>
        <row r="1823">
          <cell r="D1823">
            <v>0</v>
          </cell>
          <cell r="F1823">
            <v>0</v>
          </cell>
          <cell r="G1823">
            <v>0</v>
          </cell>
        </row>
        <row r="1824">
          <cell r="D1824">
            <v>0</v>
          </cell>
          <cell r="F1824">
            <v>0</v>
          </cell>
          <cell r="G1824">
            <v>0</v>
          </cell>
        </row>
        <row r="1825">
          <cell r="D1825">
            <v>0</v>
          </cell>
          <cell r="F1825">
            <v>0</v>
          </cell>
          <cell r="G1825">
            <v>0</v>
          </cell>
        </row>
        <row r="1826">
          <cell r="D1826">
            <v>0</v>
          </cell>
          <cell r="F1826">
            <v>0</v>
          </cell>
          <cell r="G1826">
            <v>0</v>
          </cell>
        </row>
        <row r="1827">
          <cell r="D1827">
            <v>0</v>
          </cell>
          <cell r="F1827">
            <v>0</v>
          </cell>
          <cell r="G1827">
            <v>0</v>
          </cell>
        </row>
        <row r="1828">
          <cell r="D1828">
            <v>0</v>
          </cell>
          <cell r="F1828">
            <v>0</v>
          </cell>
          <cell r="G1828">
            <v>0</v>
          </cell>
        </row>
        <row r="1829">
          <cell r="D1829">
            <v>0</v>
          </cell>
          <cell r="F1829">
            <v>0</v>
          </cell>
          <cell r="G1829">
            <v>0</v>
          </cell>
        </row>
        <row r="1830">
          <cell r="D1830">
            <v>0</v>
          </cell>
          <cell r="F1830">
            <v>0</v>
          </cell>
          <cell r="G1830">
            <v>0</v>
          </cell>
        </row>
        <row r="1831">
          <cell r="D1831">
            <v>0</v>
          </cell>
          <cell r="F1831">
            <v>0</v>
          </cell>
          <cell r="G1831">
            <v>0</v>
          </cell>
        </row>
        <row r="1832">
          <cell r="D1832">
            <v>0</v>
          </cell>
          <cell r="F1832">
            <v>0</v>
          </cell>
          <cell r="G1832">
            <v>0</v>
          </cell>
        </row>
        <row r="1833">
          <cell r="D1833">
            <v>0</v>
          </cell>
          <cell r="F1833">
            <v>0</v>
          </cell>
          <cell r="G1833">
            <v>0</v>
          </cell>
        </row>
        <row r="1834">
          <cell r="D1834">
            <v>0</v>
          </cell>
          <cell r="F1834">
            <v>0</v>
          </cell>
          <cell r="G1834">
            <v>0</v>
          </cell>
        </row>
        <row r="1835">
          <cell r="D1835">
            <v>0</v>
          </cell>
          <cell r="F1835">
            <v>0</v>
          </cell>
          <cell r="G1835">
            <v>0</v>
          </cell>
        </row>
        <row r="1836">
          <cell r="D1836">
            <v>0</v>
          </cell>
          <cell r="F1836">
            <v>0</v>
          </cell>
          <cell r="G1836">
            <v>0</v>
          </cell>
        </row>
        <row r="1837">
          <cell r="D1837">
            <v>0</v>
          </cell>
          <cell r="F1837">
            <v>0</v>
          </cell>
          <cell r="G1837">
            <v>0</v>
          </cell>
        </row>
        <row r="1838">
          <cell r="D1838">
            <v>0</v>
          </cell>
          <cell r="F1838">
            <v>0</v>
          </cell>
          <cell r="G1838">
            <v>0</v>
          </cell>
        </row>
        <row r="1839">
          <cell r="D1839">
            <v>0</v>
          </cell>
          <cell r="F1839">
            <v>0</v>
          </cell>
          <cell r="G1839">
            <v>0</v>
          </cell>
        </row>
        <row r="1840">
          <cell r="D1840">
            <v>0</v>
          </cell>
          <cell r="F1840">
            <v>0</v>
          </cell>
          <cell r="G1840">
            <v>0</v>
          </cell>
        </row>
        <row r="1841">
          <cell r="D1841">
            <v>0</v>
          </cell>
          <cell r="F1841">
            <v>0</v>
          </cell>
          <cell r="G1841">
            <v>0</v>
          </cell>
        </row>
        <row r="1842">
          <cell r="D1842">
            <v>0</v>
          </cell>
          <cell r="F1842">
            <v>0</v>
          </cell>
          <cell r="G1842">
            <v>0</v>
          </cell>
        </row>
        <row r="1843">
          <cell r="D1843">
            <v>0</v>
          </cell>
          <cell r="F1843">
            <v>0</v>
          </cell>
          <cell r="G1843">
            <v>0</v>
          </cell>
        </row>
        <row r="1844">
          <cell r="D1844">
            <v>0</v>
          </cell>
          <cell r="F1844">
            <v>0</v>
          </cell>
          <cell r="G1844">
            <v>0</v>
          </cell>
        </row>
        <row r="1845">
          <cell r="D1845">
            <v>0</v>
          </cell>
          <cell r="F1845">
            <v>0</v>
          </cell>
          <cell r="G1845">
            <v>0</v>
          </cell>
        </row>
        <row r="1846">
          <cell r="D1846">
            <v>0</v>
          </cell>
          <cell r="F1846">
            <v>0</v>
          </cell>
          <cell r="G1846">
            <v>0</v>
          </cell>
        </row>
        <row r="1847">
          <cell r="D1847">
            <v>0</v>
          </cell>
          <cell r="F1847">
            <v>0</v>
          </cell>
          <cell r="G1847">
            <v>0</v>
          </cell>
        </row>
        <row r="1848">
          <cell r="D1848">
            <v>0</v>
          </cell>
          <cell r="F1848">
            <v>0</v>
          </cell>
          <cell r="G1848">
            <v>0</v>
          </cell>
        </row>
        <row r="1849">
          <cell r="D1849">
            <v>0</v>
          </cell>
          <cell r="F1849">
            <v>0</v>
          </cell>
          <cell r="G1849">
            <v>0</v>
          </cell>
        </row>
        <row r="1850">
          <cell r="D1850">
            <v>0</v>
          </cell>
          <cell r="F1850">
            <v>0</v>
          </cell>
          <cell r="G1850">
            <v>0</v>
          </cell>
        </row>
        <row r="1851">
          <cell r="D1851">
            <v>0</v>
          </cell>
          <cell r="F1851">
            <v>0</v>
          </cell>
          <cell r="G1851">
            <v>0</v>
          </cell>
        </row>
        <row r="1852">
          <cell r="D1852">
            <v>0</v>
          </cell>
          <cell r="F1852">
            <v>0</v>
          </cell>
          <cell r="G1852">
            <v>0</v>
          </cell>
        </row>
        <row r="1853">
          <cell r="D1853">
            <v>0</v>
          </cell>
          <cell r="F1853">
            <v>0</v>
          </cell>
          <cell r="G1853">
            <v>0</v>
          </cell>
        </row>
        <row r="1854">
          <cell r="D1854">
            <v>0</v>
          </cell>
          <cell r="F1854">
            <v>0</v>
          </cell>
          <cell r="G1854">
            <v>0</v>
          </cell>
        </row>
        <row r="1855">
          <cell r="D1855">
            <v>0</v>
          </cell>
          <cell r="F1855">
            <v>0</v>
          </cell>
          <cell r="G1855">
            <v>0</v>
          </cell>
        </row>
        <row r="1856">
          <cell r="D1856">
            <v>0</v>
          </cell>
          <cell r="F1856">
            <v>0</v>
          </cell>
          <cell r="G1856">
            <v>0</v>
          </cell>
        </row>
        <row r="1857">
          <cell r="D1857">
            <v>0</v>
          </cell>
          <cell r="F1857">
            <v>0</v>
          </cell>
          <cell r="G1857">
            <v>0</v>
          </cell>
        </row>
        <row r="1858">
          <cell r="D1858">
            <v>0</v>
          </cell>
          <cell r="F1858">
            <v>0</v>
          </cell>
          <cell r="G1858">
            <v>0</v>
          </cell>
        </row>
        <row r="1859">
          <cell r="D1859">
            <v>0</v>
          </cell>
          <cell r="F1859">
            <v>0</v>
          </cell>
          <cell r="G1859">
            <v>0</v>
          </cell>
        </row>
        <row r="1860">
          <cell r="D1860">
            <v>0</v>
          </cell>
          <cell r="F1860">
            <v>0</v>
          </cell>
          <cell r="G1860">
            <v>0</v>
          </cell>
        </row>
        <row r="1861">
          <cell r="D1861">
            <v>0</v>
          </cell>
          <cell r="F1861">
            <v>0</v>
          </cell>
          <cell r="G1861">
            <v>0</v>
          </cell>
        </row>
        <row r="1862">
          <cell r="D1862">
            <v>0</v>
          </cell>
          <cell r="F1862">
            <v>0</v>
          </cell>
          <cell r="G1862">
            <v>0</v>
          </cell>
        </row>
        <row r="1863">
          <cell r="D1863">
            <v>0</v>
          </cell>
          <cell r="F1863">
            <v>0</v>
          </cell>
          <cell r="G1863">
            <v>0</v>
          </cell>
        </row>
        <row r="1864">
          <cell r="D1864">
            <v>0</v>
          </cell>
          <cell r="F1864">
            <v>0</v>
          </cell>
          <cell r="G1864">
            <v>0</v>
          </cell>
        </row>
        <row r="1865">
          <cell r="D1865">
            <v>0</v>
          </cell>
          <cell r="F1865">
            <v>0</v>
          </cell>
          <cell r="G1865">
            <v>0</v>
          </cell>
        </row>
        <row r="1866">
          <cell r="D1866">
            <v>0</v>
          </cell>
          <cell r="F1866">
            <v>0</v>
          </cell>
          <cell r="G1866">
            <v>0</v>
          </cell>
        </row>
        <row r="1867">
          <cell r="D1867">
            <v>0</v>
          </cell>
          <cell r="F1867">
            <v>0</v>
          </cell>
          <cell r="G1867">
            <v>0</v>
          </cell>
        </row>
        <row r="1868">
          <cell r="D1868">
            <v>0</v>
          </cell>
          <cell r="F1868">
            <v>0</v>
          </cell>
          <cell r="G1868">
            <v>0</v>
          </cell>
        </row>
        <row r="1869">
          <cell r="D1869">
            <v>0</v>
          </cell>
          <cell r="F1869">
            <v>0</v>
          </cell>
          <cell r="G1869">
            <v>0</v>
          </cell>
        </row>
        <row r="1870">
          <cell r="D1870">
            <v>0</v>
          </cell>
          <cell r="F1870">
            <v>0</v>
          </cell>
          <cell r="G1870">
            <v>0</v>
          </cell>
        </row>
        <row r="1871">
          <cell r="D1871">
            <v>0</v>
          </cell>
          <cell r="F1871">
            <v>0</v>
          </cell>
          <cell r="G1871">
            <v>0</v>
          </cell>
        </row>
        <row r="1872">
          <cell r="D1872">
            <v>0</v>
          </cell>
          <cell r="F1872">
            <v>0</v>
          </cell>
          <cell r="G1872">
            <v>0</v>
          </cell>
        </row>
        <row r="1873">
          <cell r="D1873">
            <v>0</v>
          </cell>
          <cell r="F1873">
            <v>0</v>
          </cell>
          <cell r="G1873">
            <v>0</v>
          </cell>
        </row>
        <row r="1874">
          <cell r="D1874">
            <v>0</v>
          </cell>
          <cell r="F1874">
            <v>0</v>
          </cell>
          <cell r="G1874">
            <v>0</v>
          </cell>
        </row>
        <row r="1875">
          <cell r="D1875">
            <v>0</v>
          </cell>
          <cell r="F1875">
            <v>0</v>
          </cell>
          <cell r="G1875">
            <v>0</v>
          </cell>
        </row>
        <row r="1876">
          <cell r="D1876">
            <v>0</v>
          </cell>
          <cell r="F1876">
            <v>0</v>
          </cell>
          <cell r="G1876">
            <v>0</v>
          </cell>
        </row>
        <row r="1877">
          <cell r="D1877">
            <v>0</v>
          </cell>
          <cell r="F1877">
            <v>0</v>
          </cell>
          <cell r="G1877">
            <v>0</v>
          </cell>
        </row>
        <row r="1878">
          <cell r="D1878">
            <v>0</v>
          </cell>
          <cell r="F1878">
            <v>0</v>
          </cell>
          <cell r="G1878">
            <v>0</v>
          </cell>
        </row>
        <row r="1879">
          <cell r="D1879">
            <v>0</v>
          </cell>
          <cell r="F1879">
            <v>0</v>
          </cell>
          <cell r="G1879">
            <v>0</v>
          </cell>
        </row>
        <row r="1880">
          <cell r="D1880">
            <v>0</v>
          </cell>
          <cell r="F1880">
            <v>0</v>
          </cell>
          <cell r="G1880">
            <v>0</v>
          </cell>
        </row>
        <row r="1881">
          <cell r="D1881">
            <v>0</v>
          </cell>
          <cell r="F1881">
            <v>0</v>
          </cell>
          <cell r="G1881">
            <v>0</v>
          </cell>
        </row>
        <row r="1882">
          <cell r="D1882">
            <v>0</v>
          </cell>
          <cell r="F1882">
            <v>0</v>
          </cell>
          <cell r="G1882">
            <v>0</v>
          </cell>
        </row>
        <row r="1883">
          <cell r="D1883">
            <v>0</v>
          </cell>
          <cell r="F1883">
            <v>0</v>
          </cell>
          <cell r="G1883">
            <v>0</v>
          </cell>
        </row>
        <row r="1884">
          <cell r="D1884">
            <v>0</v>
          </cell>
          <cell r="F1884">
            <v>0</v>
          </cell>
          <cell r="G1884">
            <v>0</v>
          </cell>
        </row>
        <row r="1885">
          <cell r="D1885">
            <v>0</v>
          </cell>
          <cell r="F1885">
            <v>0</v>
          </cell>
          <cell r="G1885">
            <v>0</v>
          </cell>
        </row>
        <row r="1886">
          <cell r="D1886">
            <v>0</v>
          </cell>
          <cell r="F1886">
            <v>0</v>
          </cell>
          <cell r="G1886">
            <v>0</v>
          </cell>
        </row>
        <row r="1887">
          <cell r="D1887">
            <v>0</v>
          </cell>
          <cell r="F1887">
            <v>0</v>
          </cell>
          <cell r="G1887">
            <v>0</v>
          </cell>
        </row>
        <row r="1888">
          <cell r="D1888">
            <v>0</v>
          </cell>
          <cell r="F1888">
            <v>0</v>
          </cell>
          <cell r="G1888">
            <v>0</v>
          </cell>
        </row>
        <row r="1889">
          <cell r="D1889">
            <v>0</v>
          </cell>
          <cell r="F1889">
            <v>0</v>
          </cell>
          <cell r="G1889">
            <v>0</v>
          </cell>
        </row>
        <row r="1890">
          <cell r="D1890">
            <v>0</v>
          </cell>
          <cell r="F1890">
            <v>0</v>
          </cell>
          <cell r="G1890">
            <v>0</v>
          </cell>
        </row>
        <row r="1891">
          <cell r="D1891">
            <v>0</v>
          </cell>
          <cell r="F1891">
            <v>0</v>
          </cell>
          <cell r="G1891">
            <v>0</v>
          </cell>
        </row>
        <row r="1892">
          <cell r="D1892">
            <v>0</v>
          </cell>
          <cell r="F1892">
            <v>0</v>
          </cell>
          <cell r="G1892">
            <v>0</v>
          </cell>
        </row>
        <row r="1893">
          <cell r="D1893">
            <v>0</v>
          </cell>
          <cell r="F1893">
            <v>0</v>
          </cell>
          <cell r="G1893">
            <v>0</v>
          </cell>
        </row>
        <row r="1894">
          <cell r="D1894">
            <v>0</v>
          </cell>
          <cell r="F1894">
            <v>0</v>
          </cell>
          <cell r="G1894">
            <v>0</v>
          </cell>
        </row>
        <row r="1895">
          <cell r="D1895">
            <v>0</v>
          </cell>
          <cell r="F1895">
            <v>0</v>
          </cell>
          <cell r="G1895">
            <v>0</v>
          </cell>
        </row>
        <row r="1896">
          <cell r="D1896">
            <v>0</v>
          </cell>
          <cell r="F1896">
            <v>0</v>
          </cell>
          <cell r="G1896">
            <v>0</v>
          </cell>
        </row>
        <row r="1897">
          <cell r="D1897">
            <v>0</v>
          </cell>
          <cell r="F1897">
            <v>0</v>
          </cell>
          <cell r="G1897">
            <v>0</v>
          </cell>
        </row>
        <row r="1898">
          <cell r="D1898">
            <v>0</v>
          </cell>
          <cell r="F1898">
            <v>0</v>
          </cell>
          <cell r="G1898">
            <v>0</v>
          </cell>
        </row>
        <row r="1899">
          <cell r="D1899">
            <v>0</v>
          </cell>
          <cell r="F1899">
            <v>0</v>
          </cell>
          <cell r="G1899">
            <v>0</v>
          </cell>
        </row>
        <row r="1900">
          <cell r="D1900">
            <v>0</v>
          </cell>
          <cell r="F1900">
            <v>0</v>
          </cell>
          <cell r="G1900">
            <v>0</v>
          </cell>
        </row>
        <row r="1901">
          <cell r="D1901">
            <v>0</v>
          </cell>
          <cell r="F1901">
            <v>0</v>
          </cell>
          <cell r="G1901">
            <v>0</v>
          </cell>
        </row>
        <row r="1902">
          <cell r="D1902">
            <v>0</v>
          </cell>
          <cell r="F1902">
            <v>0</v>
          </cell>
          <cell r="G1902">
            <v>0</v>
          </cell>
        </row>
        <row r="1903">
          <cell r="D1903">
            <v>0</v>
          </cell>
          <cell r="F1903">
            <v>0</v>
          </cell>
          <cell r="G1903">
            <v>0</v>
          </cell>
        </row>
        <row r="1904">
          <cell r="D1904">
            <v>0</v>
          </cell>
          <cell r="F1904">
            <v>0</v>
          </cell>
          <cell r="G1904">
            <v>0</v>
          </cell>
        </row>
        <row r="1905">
          <cell r="D1905">
            <v>0</v>
          </cell>
          <cell r="F1905">
            <v>0</v>
          </cell>
          <cell r="G1905">
            <v>0</v>
          </cell>
        </row>
        <row r="1906">
          <cell r="D1906">
            <v>0</v>
          </cell>
          <cell r="F1906">
            <v>0</v>
          </cell>
          <cell r="G1906">
            <v>0</v>
          </cell>
        </row>
        <row r="1907">
          <cell r="D1907">
            <v>0</v>
          </cell>
          <cell r="F1907">
            <v>0</v>
          </cell>
          <cell r="G1907">
            <v>0</v>
          </cell>
        </row>
        <row r="1908">
          <cell r="D1908">
            <v>0</v>
          </cell>
          <cell r="F1908">
            <v>0</v>
          </cell>
          <cell r="G1908">
            <v>0</v>
          </cell>
        </row>
        <row r="1909">
          <cell r="D1909">
            <v>0</v>
          </cell>
          <cell r="F1909">
            <v>0</v>
          </cell>
          <cell r="G1909">
            <v>0</v>
          </cell>
        </row>
        <row r="1910">
          <cell r="D1910">
            <v>0</v>
          </cell>
          <cell r="F1910">
            <v>0</v>
          </cell>
          <cell r="G1910">
            <v>0</v>
          </cell>
        </row>
        <row r="1911">
          <cell r="D1911">
            <v>0</v>
          </cell>
          <cell r="F1911">
            <v>0</v>
          </cell>
          <cell r="G1911">
            <v>0</v>
          </cell>
        </row>
        <row r="1912">
          <cell r="D1912">
            <v>0</v>
          </cell>
          <cell r="F1912">
            <v>0</v>
          </cell>
          <cell r="G1912">
            <v>0</v>
          </cell>
        </row>
        <row r="1913">
          <cell r="D1913">
            <v>0</v>
          </cell>
          <cell r="F1913">
            <v>0</v>
          </cell>
          <cell r="G1913">
            <v>0</v>
          </cell>
        </row>
        <row r="1914">
          <cell r="D1914">
            <v>0</v>
          </cell>
          <cell r="F1914">
            <v>0</v>
          </cell>
          <cell r="G1914">
            <v>0</v>
          </cell>
        </row>
        <row r="1915">
          <cell r="D1915">
            <v>0</v>
          </cell>
          <cell r="F1915">
            <v>0</v>
          </cell>
          <cell r="G1915">
            <v>0</v>
          </cell>
        </row>
        <row r="1916">
          <cell r="D1916">
            <v>0</v>
          </cell>
          <cell r="F1916">
            <v>0</v>
          </cell>
          <cell r="G1916">
            <v>0</v>
          </cell>
        </row>
        <row r="1917">
          <cell r="D1917">
            <v>0</v>
          </cell>
          <cell r="F1917">
            <v>0</v>
          </cell>
          <cell r="G1917">
            <v>0</v>
          </cell>
        </row>
        <row r="1918">
          <cell r="D1918">
            <v>0</v>
          </cell>
          <cell r="F1918">
            <v>0</v>
          </cell>
          <cell r="G1918">
            <v>0</v>
          </cell>
        </row>
        <row r="1919">
          <cell r="D1919">
            <v>0</v>
          </cell>
          <cell r="F1919">
            <v>0</v>
          </cell>
          <cell r="G1919">
            <v>0</v>
          </cell>
        </row>
        <row r="1920">
          <cell r="D1920">
            <v>0</v>
          </cell>
          <cell r="F1920">
            <v>0</v>
          </cell>
          <cell r="G1920">
            <v>0</v>
          </cell>
        </row>
        <row r="1921">
          <cell r="D1921">
            <v>0</v>
          </cell>
          <cell r="F1921">
            <v>0</v>
          </cell>
          <cell r="G1921">
            <v>0</v>
          </cell>
        </row>
        <row r="1922">
          <cell r="D1922">
            <v>0</v>
          </cell>
          <cell r="F1922">
            <v>0</v>
          </cell>
          <cell r="G1922">
            <v>0</v>
          </cell>
        </row>
        <row r="1923">
          <cell r="D1923">
            <v>0</v>
          </cell>
          <cell r="F1923">
            <v>0</v>
          </cell>
          <cell r="G1923">
            <v>0</v>
          </cell>
        </row>
        <row r="1924">
          <cell r="D1924">
            <v>0</v>
          </cell>
          <cell r="F1924">
            <v>0</v>
          </cell>
          <cell r="G1924">
            <v>0</v>
          </cell>
        </row>
        <row r="1925">
          <cell r="D1925">
            <v>0</v>
          </cell>
          <cell r="F1925">
            <v>0</v>
          </cell>
          <cell r="G1925">
            <v>0</v>
          </cell>
        </row>
        <row r="1926">
          <cell r="D1926">
            <v>0</v>
          </cell>
          <cell r="F1926">
            <v>0</v>
          </cell>
          <cell r="G1926">
            <v>0</v>
          </cell>
        </row>
        <row r="1927">
          <cell r="D1927">
            <v>0</v>
          </cell>
          <cell r="F1927">
            <v>0</v>
          </cell>
          <cell r="G1927">
            <v>0</v>
          </cell>
        </row>
        <row r="1928">
          <cell r="D1928">
            <v>0</v>
          </cell>
          <cell r="F1928">
            <v>0</v>
          </cell>
          <cell r="G1928">
            <v>0</v>
          </cell>
        </row>
        <row r="1929">
          <cell r="D1929">
            <v>0</v>
          </cell>
          <cell r="F1929">
            <v>0</v>
          </cell>
          <cell r="G1929">
            <v>0</v>
          </cell>
        </row>
        <row r="1930">
          <cell r="D1930">
            <v>0</v>
          </cell>
          <cell r="F1930">
            <v>0</v>
          </cell>
          <cell r="G1930">
            <v>0</v>
          </cell>
        </row>
        <row r="1931">
          <cell r="D1931">
            <v>0</v>
          </cell>
          <cell r="F1931">
            <v>0</v>
          </cell>
          <cell r="G1931">
            <v>0</v>
          </cell>
        </row>
        <row r="1932">
          <cell r="D1932">
            <v>0</v>
          </cell>
          <cell r="F1932">
            <v>0</v>
          </cell>
          <cell r="G1932">
            <v>0</v>
          </cell>
        </row>
        <row r="1933">
          <cell r="D1933">
            <v>0</v>
          </cell>
          <cell r="F1933">
            <v>0</v>
          </cell>
          <cell r="G1933">
            <v>0</v>
          </cell>
        </row>
        <row r="1934">
          <cell r="D1934">
            <v>0</v>
          </cell>
          <cell r="F1934">
            <v>0</v>
          </cell>
          <cell r="G1934">
            <v>0</v>
          </cell>
        </row>
        <row r="1935">
          <cell r="D1935">
            <v>0</v>
          </cell>
          <cell r="F1935">
            <v>0</v>
          </cell>
          <cell r="G1935">
            <v>0</v>
          </cell>
        </row>
        <row r="1936">
          <cell r="D1936">
            <v>0</v>
          </cell>
          <cell r="F1936">
            <v>0</v>
          </cell>
          <cell r="G1936">
            <v>0</v>
          </cell>
        </row>
        <row r="1937">
          <cell r="D1937">
            <v>0</v>
          </cell>
          <cell r="F1937">
            <v>0</v>
          </cell>
          <cell r="G1937">
            <v>0</v>
          </cell>
        </row>
        <row r="1938">
          <cell r="D1938">
            <v>0</v>
          </cell>
          <cell r="F1938">
            <v>0</v>
          </cell>
          <cell r="G1938">
            <v>0</v>
          </cell>
        </row>
        <row r="1939">
          <cell r="D1939">
            <v>0</v>
          </cell>
          <cell r="F1939">
            <v>0</v>
          </cell>
          <cell r="G1939">
            <v>0</v>
          </cell>
        </row>
        <row r="1940">
          <cell r="D1940">
            <v>0</v>
          </cell>
          <cell r="F1940">
            <v>0</v>
          </cell>
          <cell r="G1940">
            <v>0</v>
          </cell>
        </row>
        <row r="1941">
          <cell r="D1941">
            <v>0</v>
          </cell>
          <cell r="F1941">
            <v>0</v>
          </cell>
          <cell r="G1941">
            <v>0</v>
          </cell>
        </row>
        <row r="1942">
          <cell r="D1942">
            <v>0</v>
          </cell>
          <cell r="F1942">
            <v>0</v>
          </cell>
          <cell r="G1942">
            <v>0</v>
          </cell>
        </row>
        <row r="1943">
          <cell r="D1943">
            <v>0</v>
          </cell>
          <cell r="F1943">
            <v>0</v>
          </cell>
          <cell r="G1943">
            <v>0</v>
          </cell>
        </row>
        <row r="1944">
          <cell r="D1944">
            <v>0</v>
          </cell>
          <cell r="F1944">
            <v>0</v>
          </cell>
          <cell r="G1944">
            <v>0</v>
          </cell>
        </row>
        <row r="1945">
          <cell r="D1945">
            <v>0</v>
          </cell>
          <cell r="F1945">
            <v>0</v>
          </cell>
          <cell r="G1945">
            <v>0</v>
          </cell>
        </row>
        <row r="1946">
          <cell r="D1946">
            <v>0</v>
          </cell>
          <cell r="F1946">
            <v>0</v>
          </cell>
          <cell r="G1946">
            <v>0</v>
          </cell>
        </row>
        <row r="1947">
          <cell r="D1947">
            <v>0</v>
          </cell>
          <cell r="F1947">
            <v>0</v>
          </cell>
          <cell r="G1947">
            <v>0</v>
          </cell>
        </row>
        <row r="1948">
          <cell r="D1948">
            <v>0</v>
          </cell>
          <cell r="F1948">
            <v>0</v>
          </cell>
          <cell r="G1948">
            <v>0</v>
          </cell>
        </row>
        <row r="1949">
          <cell r="D1949">
            <v>0</v>
          </cell>
          <cell r="F1949">
            <v>0</v>
          </cell>
          <cell r="G1949">
            <v>0</v>
          </cell>
        </row>
        <row r="1950">
          <cell r="D1950">
            <v>0</v>
          </cell>
          <cell r="F1950">
            <v>0</v>
          </cell>
          <cell r="G1950">
            <v>0</v>
          </cell>
        </row>
        <row r="1951">
          <cell r="D1951">
            <v>0</v>
          </cell>
          <cell r="F1951">
            <v>0</v>
          </cell>
          <cell r="G1951">
            <v>0</v>
          </cell>
        </row>
        <row r="1952">
          <cell r="D1952">
            <v>0</v>
          </cell>
          <cell r="F1952">
            <v>0</v>
          </cell>
          <cell r="G1952">
            <v>0</v>
          </cell>
        </row>
        <row r="1953">
          <cell r="D1953">
            <v>0</v>
          </cell>
          <cell r="F1953">
            <v>0</v>
          </cell>
          <cell r="G1953">
            <v>0</v>
          </cell>
        </row>
        <row r="1954">
          <cell r="D1954">
            <v>0</v>
          </cell>
          <cell r="F1954">
            <v>0</v>
          </cell>
          <cell r="G1954">
            <v>0</v>
          </cell>
        </row>
        <row r="1955">
          <cell r="D1955">
            <v>0</v>
          </cell>
          <cell r="F1955">
            <v>0</v>
          </cell>
          <cell r="G1955">
            <v>0</v>
          </cell>
        </row>
        <row r="1956">
          <cell r="D1956">
            <v>0</v>
          </cell>
          <cell r="F1956">
            <v>0</v>
          </cell>
          <cell r="G1956">
            <v>0</v>
          </cell>
        </row>
        <row r="1957">
          <cell r="D1957">
            <v>0</v>
          </cell>
          <cell r="F1957">
            <v>0</v>
          </cell>
          <cell r="G1957">
            <v>0</v>
          </cell>
        </row>
        <row r="1958">
          <cell r="D1958">
            <v>0</v>
          </cell>
          <cell r="F1958">
            <v>0</v>
          </cell>
          <cell r="G1958">
            <v>0</v>
          </cell>
        </row>
        <row r="1959">
          <cell r="D1959">
            <v>0</v>
          </cell>
          <cell r="F1959">
            <v>0</v>
          </cell>
          <cell r="G1959">
            <v>0</v>
          </cell>
        </row>
        <row r="1960">
          <cell r="D1960">
            <v>0</v>
          </cell>
          <cell r="F1960">
            <v>0</v>
          </cell>
          <cell r="G1960">
            <v>0</v>
          </cell>
        </row>
        <row r="1961">
          <cell r="D1961">
            <v>0</v>
          </cell>
          <cell r="F1961">
            <v>0</v>
          </cell>
          <cell r="G1961">
            <v>0</v>
          </cell>
        </row>
        <row r="1962">
          <cell r="D1962">
            <v>0</v>
          </cell>
          <cell r="F1962">
            <v>0</v>
          </cell>
          <cell r="G1962">
            <v>0</v>
          </cell>
        </row>
        <row r="1963">
          <cell r="D1963">
            <v>0</v>
          </cell>
          <cell r="F1963">
            <v>0</v>
          </cell>
          <cell r="G1963">
            <v>0</v>
          </cell>
        </row>
        <row r="1964">
          <cell r="D1964">
            <v>0</v>
          </cell>
          <cell r="F1964">
            <v>0</v>
          </cell>
          <cell r="G1964">
            <v>0</v>
          </cell>
        </row>
        <row r="1965">
          <cell r="D1965">
            <v>0</v>
          </cell>
          <cell r="F1965">
            <v>0</v>
          </cell>
          <cell r="G1965">
            <v>0</v>
          </cell>
        </row>
        <row r="1966">
          <cell r="D1966">
            <v>0</v>
          </cell>
          <cell r="F1966">
            <v>0</v>
          </cell>
          <cell r="G1966">
            <v>0</v>
          </cell>
        </row>
        <row r="1967">
          <cell r="D1967">
            <v>0</v>
          </cell>
          <cell r="F1967">
            <v>0</v>
          </cell>
          <cell r="G1967">
            <v>0</v>
          </cell>
        </row>
        <row r="1968">
          <cell r="D1968">
            <v>0</v>
          </cell>
          <cell r="F1968">
            <v>0</v>
          </cell>
          <cell r="G1968">
            <v>0</v>
          </cell>
        </row>
        <row r="1969">
          <cell r="D1969">
            <v>0</v>
          </cell>
          <cell r="F1969">
            <v>0</v>
          </cell>
          <cell r="G1969">
            <v>0</v>
          </cell>
        </row>
        <row r="1970">
          <cell r="D1970">
            <v>0</v>
          </cell>
          <cell r="F1970">
            <v>0</v>
          </cell>
          <cell r="G1970">
            <v>0</v>
          </cell>
        </row>
        <row r="1971">
          <cell r="D1971">
            <v>0</v>
          </cell>
          <cell r="F1971">
            <v>0</v>
          </cell>
          <cell r="G1971">
            <v>0</v>
          </cell>
        </row>
        <row r="1972">
          <cell r="D1972">
            <v>0</v>
          </cell>
          <cell r="F1972">
            <v>0</v>
          </cell>
          <cell r="G1972">
            <v>0</v>
          </cell>
        </row>
        <row r="1973">
          <cell r="D1973">
            <v>0</v>
          </cell>
          <cell r="F1973">
            <v>0</v>
          </cell>
          <cell r="G1973">
            <v>0</v>
          </cell>
        </row>
        <row r="1974">
          <cell r="D1974">
            <v>0</v>
          </cell>
          <cell r="F1974">
            <v>0</v>
          </cell>
          <cell r="G1974">
            <v>0</v>
          </cell>
        </row>
        <row r="1975">
          <cell r="D1975">
            <v>0</v>
          </cell>
          <cell r="F1975">
            <v>0</v>
          </cell>
          <cell r="G1975">
            <v>0</v>
          </cell>
        </row>
        <row r="1976">
          <cell r="D1976">
            <v>0</v>
          </cell>
          <cell r="F1976">
            <v>0</v>
          </cell>
          <cell r="G1976">
            <v>0</v>
          </cell>
        </row>
        <row r="1977">
          <cell r="D1977">
            <v>0</v>
          </cell>
          <cell r="F1977">
            <v>0</v>
          </cell>
          <cell r="G1977">
            <v>0</v>
          </cell>
        </row>
        <row r="1978">
          <cell r="D1978">
            <v>0</v>
          </cell>
          <cell r="F1978">
            <v>0</v>
          </cell>
          <cell r="G1978">
            <v>0</v>
          </cell>
        </row>
        <row r="1979">
          <cell r="D1979">
            <v>0</v>
          </cell>
          <cell r="F1979">
            <v>0</v>
          </cell>
          <cell r="G1979">
            <v>0</v>
          </cell>
        </row>
        <row r="1980">
          <cell r="D1980">
            <v>0</v>
          </cell>
          <cell r="F1980">
            <v>0</v>
          </cell>
          <cell r="G1980">
            <v>0</v>
          </cell>
        </row>
        <row r="1981">
          <cell r="D1981">
            <v>0</v>
          </cell>
          <cell r="F1981">
            <v>0</v>
          </cell>
          <cell r="G1981">
            <v>0</v>
          </cell>
        </row>
        <row r="1982">
          <cell r="D1982">
            <v>0</v>
          </cell>
          <cell r="F1982">
            <v>0</v>
          </cell>
          <cell r="G1982">
            <v>0</v>
          </cell>
        </row>
        <row r="1983">
          <cell r="D1983">
            <v>0</v>
          </cell>
          <cell r="F1983">
            <v>0</v>
          </cell>
          <cell r="G1983">
            <v>0</v>
          </cell>
        </row>
        <row r="1984">
          <cell r="D1984">
            <v>0</v>
          </cell>
          <cell r="F1984">
            <v>0</v>
          </cell>
          <cell r="G1984">
            <v>0</v>
          </cell>
        </row>
        <row r="1985">
          <cell r="D1985">
            <v>0</v>
          </cell>
          <cell r="F1985">
            <v>0</v>
          </cell>
          <cell r="G1985">
            <v>0</v>
          </cell>
        </row>
        <row r="1986">
          <cell r="D1986">
            <v>0</v>
          </cell>
          <cell r="F1986">
            <v>0</v>
          </cell>
          <cell r="G1986">
            <v>0</v>
          </cell>
        </row>
        <row r="1987">
          <cell r="D1987">
            <v>0</v>
          </cell>
          <cell r="F1987">
            <v>0</v>
          </cell>
          <cell r="G1987">
            <v>0</v>
          </cell>
        </row>
        <row r="1988">
          <cell r="D1988">
            <v>0</v>
          </cell>
          <cell r="F1988">
            <v>0</v>
          </cell>
          <cell r="G1988">
            <v>0</v>
          </cell>
        </row>
        <row r="1989">
          <cell r="D1989">
            <v>0</v>
          </cell>
          <cell r="F1989">
            <v>0</v>
          </cell>
          <cell r="G1989">
            <v>0</v>
          </cell>
        </row>
        <row r="1990">
          <cell r="D1990">
            <v>0</v>
          </cell>
          <cell r="F1990">
            <v>0</v>
          </cell>
          <cell r="G1990">
            <v>0</v>
          </cell>
        </row>
        <row r="1991">
          <cell r="D1991">
            <v>0</v>
          </cell>
          <cell r="F1991">
            <v>0</v>
          </cell>
          <cell r="G1991">
            <v>0</v>
          </cell>
        </row>
        <row r="1992">
          <cell r="D1992">
            <v>0</v>
          </cell>
          <cell r="F1992">
            <v>0</v>
          </cell>
          <cell r="G1992">
            <v>0</v>
          </cell>
        </row>
        <row r="1993">
          <cell r="D1993">
            <v>0</v>
          </cell>
          <cell r="F1993">
            <v>0</v>
          </cell>
          <cell r="G1993">
            <v>0</v>
          </cell>
        </row>
        <row r="1994">
          <cell r="D1994">
            <v>0</v>
          </cell>
          <cell r="F1994">
            <v>0</v>
          </cell>
          <cell r="G1994">
            <v>0</v>
          </cell>
        </row>
        <row r="1995">
          <cell r="D1995">
            <v>0</v>
          </cell>
          <cell r="F1995">
            <v>0</v>
          </cell>
          <cell r="G1995">
            <v>0</v>
          </cell>
        </row>
        <row r="1996">
          <cell r="D1996">
            <v>0</v>
          </cell>
          <cell r="F1996">
            <v>0</v>
          </cell>
          <cell r="G1996">
            <v>0</v>
          </cell>
        </row>
        <row r="1997">
          <cell r="D1997">
            <v>0</v>
          </cell>
          <cell r="F1997">
            <v>0</v>
          </cell>
          <cell r="G1997">
            <v>0</v>
          </cell>
        </row>
        <row r="1998">
          <cell r="D1998">
            <v>0</v>
          </cell>
          <cell r="F1998">
            <v>0</v>
          </cell>
          <cell r="G1998">
            <v>0</v>
          </cell>
        </row>
        <row r="1999">
          <cell r="D1999">
            <v>0</v>
          </cell>
          <cell r="F1999">
            <v>0</v>
          </cell>
          <cell r="G1999">
            <v>0</v>
          </cell>
        </row>
        <row r="2000">
          <cell r="D2000">
            <v>0</v>
          </cell>
          <cell r="F2000">
            <v>0</v>
          </cell>
          <cell r="G2000">
            <v>0</v>
          </cell>
        </row>
        <row r="2001">
          <cell r="D2001">
            <v>0</v>
          </cell>
          <cell r="F2001">
            <v>0</v>
          </cell>
          <cell r="G2001">
            <v>0</v>
          </cell>
        </row>
        <row r="2002">
          <cell r="D2002">
            <v>0</v>
          </cell>
          <cell r="F2002">
            <v>0</v>
          </cell>
          <cell r="G2002">
            <v>0</v>
          </cell>
        </row>
        <row r="2003">
          <cell r="D2003">
            <v>0</v>
          </cell>
          <cell r="F2003">
            <v>0</v>
          </cell>
          <cell r="G2003">
            <v>0</v>
          </cell>
        </row>
        <row r="2004">
          <cell r="D2004">
            <v>0</v>
          </cell>
          <cell r="F2004">
            <v>0</v>
          </cell>
          <cell r="G2004">
            <v>0</v>
          </cell>
        </row>
        <row r="2005">
          <cell r="D2005">
            <v>0</v>
          </cell>
          <cell r="F2005">
            <v>0</v>
          </cell>
          <cell r="G2005">
            <v>0</v>
          </cell>
        </row>
        <row r="2006">
          <cell r="D2006">
            <v>0</v>
          </cell>
          <cell r="F2006">
            <v>0</v>
          </cell>
          <cell r="G2006">
            <v>0</v>
          </cell>
        </row>
        <row r="2007">
          <cell r="D2007">
            <v>0</v>
          </cell>
          <cell r="F2007">
            <v>0</v>
          </cell>
          <cell r="G2007">
            <v>0</v>
          </cell>
        </row>
        <row r="2008">
          <cell r="D2008">
            <v>0</v>
          </cell>
          <cell r="F2008">
            <v>0</v>
          </cell>
          <cell r="G2008">
            <v>0</v>
          </cell>
        </row>
        <row r="2009">
          <cell r="D2009">
            <v>0</v>
          </cell>
          <cell r="F2009">
            <v>0</v>
          </cell>
          <cell r="G2009">
            <v>0</v>
          </cell>
        </row>
        <row r="2010">
          <cell r="D2010">
            <v>0</v>
          </cell>
          <cell r="F2010">
            <v>0</v>
          </cell>
          <cell r="G2010">
            <v>0</v>
          </cell>
        </row>
        <row r="2011">
          <cell r="D2011">
            <v>0</v>
          </cell>
          <cell r="F2011">
            <v>0</v>
          </cell>
          <cell r="G2011">
            <v>0</v>
          </cell>
        </row>
        <row r="2012">
          <cell r="D2012">
            <v>0</v>
          </cell>
          <cell r="F2012">
            <v>0</v>
          </cell>
          <cell r="G2012">
            <v>0</v>
          </cell>
        </row>
        <row r="2013">
          <cell r="D2013">
            <v>0</v>
          </cell>
          <cell r="F2013">
            <v>0</v>
          </cell>
          <cell r="G2013">
            <v>0</v>
          </cell>
        </row>
        <row r="2014">
          <cell r="D2014">
            <v>0</v>
          </cell>
          <cell r="F2014">
            <v>0</v>
          </cell>
          <cell r="G2014">
            <v>0</v>
          </cell>
        </row>
        <row r="2015">
          <cell r="D2015">
            <v>0</v>
          </cell>
          <cell r="F2015">
            <v>0</v>
          </cell>
          <cell r="G2015">
            <v>0</v>
          </cell>
        </row>
        <row r="2016">
          <cell r="D2016">
            <v>0</v>
          </cell>
          <cell r="F2016">
            <v>0</v>
          </cell>
          <cell r="G2016">
            <v>0</v>
          </cell>
        </row>
        <row r="2017">
          <cell r="D2017">
            <v>0</v>
          </cell>
          <cell r="F2017">
            <v>0</v>
          </cell>
          <cell r="G2017">
            <v>0</v>
          </cell>
        </row>
        <row r="2018">
          <cell r="D2018">
            <v>0</v>
          </cell>
          <cell r="F2018">
            <v>0</v>
          </cell>
          <cell r="G2018">
            <v>0</v>
          </cell>
        </row>
        <row r="2019">
          <cell r="D2019">
            <v>0</v>
          </cell>
          <cell r="F2019">
            <v>0</v>
          </cell>
          <cell r="G2019">
            <v>0</v>
          </cell>
        </row>
        <row r="2020">
          <cell r="D2020">
            <v>0</v>
          </cell>
          <cell r="F2020">
            <v>0</v>
          </cell>
          <cell r="G2020">
            <v>0</v>
          </cell>
        </row>
        <row r="2021">
          <cell r="D2021">
            <v>0</v>
          </cell>
          <cell r="F2021">
            <v>0</v>
          </cell>
          <cell r="G2021">
            <v>0</v>
          </cell>
        </row>
        <row r="2022">
          <cell r="D2022">
            <v>0</v>
          </cell>
          <cell r="F2022">
            <v>0</v>
          </cell>
          <cell r="G2022">
            <v>0</v>
          </cell>
        </row>
        <row r="2023">
          <cell r="D2023">
            <v>0</v>
          </cell>
          <cell r="F2023">
            <v>0</v>
          </cell>
          <cell r="G2023">
            <v>0</v>
          </cell>
        </row>
        <row r="2024">
          <cell r="D2024">
            <v>0</v>
          </cell>
          <cell r="F2024">
            <v>0</v>
          </cell>
          <cell r="G2024">
            <v>0</v>
          </cell>
        </row>
        <row r="2025">
          <cell r="D2025">
            <v>0</v>
          </cell>
          <cell r="F2025">
            <v>0</v>
          </cell>
          <cell r="G2025">
            <v>0</v>
          </cell>
        </row>
        <row r="2026">
          <cell r="D2026">
            <v>0</v>
          </cell>
          <cell r="F2026">
            <v>0</v>
          </cell>
          <cell r="G2026">
            <v>0</v>
          </cell>
        </row>
        <row r="2027">
          <cell r="D2027">
            <v>0</v>
          </cell>
          <cell r="F2027">
            <v>0</v>
          </cell>
          <cell r="G2027">
            <v>0</v>
          </cell>
        </row>
        <row r="2028">
          <cell r="D2028">
            <v>0</v>
          </cell>
          <cell r="F2028">
            <v>0</v>
          </cell>
          <cell r="G2028">
            <v>0</v>
          </cell>
        </row>
        <row r="2029">
          <cell r="D2029">
            <v>0</v>
          </cell>
          <cell r="F2029">
            <v>0</v>
          </cell>
          <cell r="G2029">
            <v>0</v>
          </cell>
        </row>
        <row r="2030">
          <cell r="D2030">
            <v>0</v>
          </cell>
          <cell r="F2030">
            <v>0</v>
          </cell>
          <cell r="G2030">
            <v>0</v>
          </cell>
        </row>
        <row r="2031">
          <cell r="D2031">
            <v>0</v>
          </cell>
          <cell r="F2031">
            <v>0</v>
          </cell>
          <cell r="G2031">
            <v>0</v>
          </cell>
        </row>
        <row r="2032">
          <cell r="D2032">
            <v>0</v>
          </cell>
          <cell r="F2032">
            <v>0</v>
          </cell>
          <cell r="G2032">
            <v>0</v>
          </cell>
        </row>
        <row r="2033">
          <cell r="D2033">
            <v>0</v>
          </cell>
          <cell r="F2033">
            <v>0</v>
          </cell>
          <cell r="G2033">
            <v>0</v>
          </cell>
        </row>
        <row r="2034">
          <cell r="D2034">
            <v>0</v>
          </cell>
          <cell r="F2034">
            <v>0</v>
          </cell>
          <cell r="G2034">
            <v>0</v>
          </cell>
        </row>
        <row r="2035">
          <cell r="D2035">
            <v>0</v>
          </cell>
          <cell r="F2035">
            <v>0</v>
          </cell>
          <cell r="G2035">
            <v>0</v>
          </cell>
        </row>
        <row r="2036">
          <cell r="D2036">
            <v>0</v>
          </cell>
          <cell r="F2036">
            <v>0</v>
          </cell>
          <cell r="G2036">
            <v>0</v>
          </cell>
        </row>
        <row r="2037">
          <cell r="D2037">
            <v>0</v>
          </cell>
          <cell r="F2037">
            <v>0</v>
          </cell>
          <cell r="G2037">
            <v>0</v>
          </cell>
        </row>
        <row r="2038">
          <cell r="D2038">
            <v>0</v>
          </cell>
          <cell r="F2038">
            <v>0</v>
          </cell>
          <cell r="G2038">
            <v>0</v>
          </cell>
        </row>
        <row r="2039">
          <cell r="D2039">
            <v>0</v>
          </cell>
          <cell r="F2039">
            <v>0</v>
          </cell>
          <cell r="G2039">
            <v>0</v>
          </cell>
        </row>
        <row r="2040">
          <cell r="D2040">
            <v>0</v>
          </cell>
          <cell r="F2040">
            <v>0</v>
          </cell>
          <cell r="G2040">
            <v>0</v>
          </cell>
        </row>
        <row r="2041">
          <cell r="D2041">
            <v>0</v>
          </cell>
          <cell r="F2041">
            <v>0</v>
          </cell>
          <cell r="G2041">
            <v>0</v>
          </cell>
        </row>
        <row r="2042">
          <cell r="D2042">
            <v>0</v>
          </cell>
          <cell r="F2042">
            <v>0</v>
          </cell>
          <cell r="G2042">
            <v>0</v>
          </cell>
        </row>
        <row r="2043">
          <cell r="D2043">
            <v>0</v>
          </cell>
          <cell r="F2043">
            <v>0</v>
          </cell>
          <cell r="G2043">
            <v>0</v>
          </cell>
        </row>
        <row r="2044">
          <cell r="D2044">
            <v>0</v>
          </cell>
          <cell r="F2044">
            <v>0</v>
          </cell>
          <cell r="G2044">
            <v>0</v>
          </cell>
        </row>
        <row r="2045">
          <cell r="D2045">
            <v>0</v>
          </cell>
          <cell r="F2045">
            <v>0</v>
          </cell>
          <cell r="G2045">
            <v>0</v>
          </cell>
        </row>
        <row r="2046">
          <cell r="D2046">
            <v>0</v>
          </cell>
          <cell r="F2046">
            <v>0</v>
          </cell>
          <cell r="G2046">
            <v>0</v>
          </cell>
        </row>
        <row r="2047">
          <cell r="D2047">
            <v>0</v>
          </cell>
          <cell r="F2047">
            <v>0</v>
          </cell>
          <cell r="G2047">
            <v>0</v>
          </cell>
        </row>
        <row r="2048">
          <cell r="D2048">
            <v>0</v>
          </cell>
          <cell r="F2048">
            <v>0</v>
          </cell>
          <cell r="G2048">
            <v>0</v>
          </cell>
        </row>
        <row r="2049">
          <cell r="D2049">
            <v>0</v>
          </cell>
          <cell r="F2049">
            <v>0</v>
          </cell>
          <cell r="G2049">
            <v>0</v>
          </cell>
        </row>
        <row r="2050">
          <cell r="D2050">
            <v>0</v>
          </cell>
          <cell r="F2050">
            <v>0</v>
          </cell>
          <cell r="G2050">
            <v>0</v>
          </cell>
        </row>
        <row r="2051">
          <cell r="D2051">
            <v>0</v>
          </cell>
          <cell r="F2051">
            <v>0</v>
          </cell>
          <cell r="G2051">
            <v>0</v>
          </cell>
        </row>
        <row r="2052">
          <cell r="D2052">
            <v>0</v>
          </cell>
          <cell r="F2052">
            <v>0</v>
          </cell>
          <cell r="G2052">
            <v>0</v>
          </cell>
        </row>
        <row r="2053">
          <cell r="D2053">
            <v>0</v>
          </cell>
          <cell r="F2053">
            <v>0</v>
          </cell>
          <cell r="G2053">
            <v>0</v>
          </cell>
        </row>
        <row r="2054">
          <cell r="D2054">
            <v>0</v>
          </cell>
          <cell r="F2054">
            <v>0</v>
          </cell>
          <cell r="G2054">
            <v>0</v>
          </cell>
        </row>
        <row r="2055">
          <cell r="D2055">
            <v>0</v>
          </cell>
          <cell r="F2055">
            <v>0</v>
          </cell>
          <cell r="G2055">
            <v>0</v>
          </cell>
        </row>
        <row r="2056">
          <cell r="D2056">
            <v>0</v>
          </cell>
          <cell r="F2056">
            <v>0</v>
          </cell>
          <cell r="G2056">
            <v>0</v>
          </cell>
        </row>
        <row r="2057">
          <cell r="D2057">
            <v>0</v>
          </cell>
          <cell r="F2057">
            <v>0</v>
          </cell>
          <cell r="G2057">
            <v>0</v>
          </cell>
        </row>
        <row r="2058">
          <cell r="D2058">
            <v>0</v>
          </cell>
          <cell r="F2058">
            <v>0</v>
          </cell>
          <cell r="G2058">
            <v>0</v>
          </cell>
        </row>
        <row r="2059">
          <cell r="D2059">
            <v>0</v>
          </cell>
          <cell r="F2059">
            <v>0</v>
          </cell>
          <cell r="G2059">
            <v>0</v>
          </cell>
        </row>
        <row r="2060">
          <cell r="D2060">
            <v>0</v>
          </cell>
          <cell r="F2060">
            <v>0</v>
          </cell>
          <cell r="G2060">
            <v>0</v>
          </cell>
        </row>
        <row r="2061">
          <cell r="D2061">
            <v>0</v>
          </cell>
          <cell r="F2061">
            <v>0</v>
          </cell>
          <cell r="G2061">
            <v>0</v>
          </cell>
        </row>
        <row r="2062">
          <cell r="D2062">
            <v>0</v>
          </cell>
          <cell r="F2062">
            <v>0</v>
          </cell>
          <cell r="G2062">
            <v>0</v>
          </cell>
        </row>
        <row r="2063">
          <cell r="D2063">
            <v>0</v>
          </cell>
          <cell r="F2063">
            <v>0</v>
          </cell>
          <cell r="G2063">
            <v>0</v>
          </cell>
        </row>
        <row r="2064">
          <cell r="D2064">
            <v>0</v>
          </cell>
          <cell r="F2064">
            <v>0</v>
          </cell>
          <cell r="G2064">
            <v>0</v>
          </cell>
        </row>
        <row r="2065">
          <cell r="D2065">
            <v>0</v>
          </cell>
          <cell r="F2065">
            <v>0</v>
          </cell>
          <cell r="G2065">
            <v>0</v>
          </cell>
        </row>
        <row r="2066">
          <cell r="D2066">
            <v>0</v>
          </cell>
          <cell r="F2066">
            <v>0</v>
          </cell>
          <cell r="G2066">
            <v>0</v>
          </cell>
        </row>
        <row r="2067">
          <cell r="D2067">
            <v>0</v>
          </cell>
          <cell r="F2067">
            <v>0</v>
          </cell>
          <cell r="G2067">
            <v>0</v>
          </cell>
        </row>
        <row r="2068">
          <cell r="D2068">
            <v>0</v>
          </cell>
          <cell r="F2068">
            <v>0</v>
          </cell>
          <cell r="G2068">
            <v>0</v>
          </cell>
        </row>
        <row r="2069">
          <cell r="D2069">
            <v>0</v>
          </cell>
          <cell r="F2069">
            <v>0</v>
          </cell>
          <cell r="G2069">
            <v>0</v>
          </cell>
        </row>
        <row r="2070">
          <cell r="D2070">
            <v>0</v>
          </cell>
          <cell r="F2070">
            <v>0</v>
          </cell>
          <cell r="G2070">
            <v>0</v>
          </cell>
        </row>
        <row r="2071">
          <cell r="D2071">
            <v>0</v>
          </cell>
          <cell r="F2071">
            <v>0</v>
          </cell>
          <cell r="G2071">
            <v>0</v>
          </cell>
        </row>
        <row r="2072">
          <cell r="D2072">
            <v>0</v>
          </cell>
          <cell r="F2072">
            <v>0</v>
          </cell>
          <cell r="G2072">
            <v>0</v>
          </cell>
        </row>
        <row r="2073">
          <cell r="D2073">
            <v>0</v>
          </cell>
          <cell r="F2073">
            <v>0</v>
          </cell>
          <cell r="G2073">
            <v>0</v>
          </cell>
        </row>
        <row r="2074">
          <cell r="D2074">
            <v>0</v>
          </cell>
          <cell r="F2074">
            <v>0</v>
          </cell>
          <cell r="G2074">
            <v>0</v>
          </cell>
        </row>
        <row r="2075">
          <cell r="D2075">
            <v>0</v>
          </cell>
          <cell r="F2075">
            <v>0</v>
          </cell>
          <cell r="G2075">
            <v>0</v>
          </cell>
        </row>
        <row r="2076">
          <cell r="D2076">
            <v>0</v>
          </cell>
          <cell r="F2076">
            <v>0</v>
          </cell>
          <cell r="G2076">
            <v>0</v>
          </cell>
        </row>
        <row r="2077">
          <cell r="D2077">
            <v>0</v>
          </cell>
          <cell r="F2077">
            <v>0</v>
          </cell>
          <cell r="G2077">
            <v>0</v>
          </cell>
        </row>
        <row r="2078">
          <cell r="D2078">
            <v>0</v>
          </cell>
          <cell r="F2078">
            <v>0</v>
          </cell>
          <cell r="G2078">
            <v>0</v>
          </cell>
        </row>
        <row r="2079">
          <cell r="D2079">
            <v>0</v>
          </cell>
          <cell r="F2079">
            <v>0</v>
          </cell>
          <cell r="G2079">
            <v>0</v>
          </cell>
        </row>
        <row r="2080">
          <cell r="D2080">
            <v>0</v>
          </cell>
          <cell r="F2080">
            <v>0</v>
          </cell>
          <cell r="G2080">
            <v>0</v>
          </cell>
        </row>
        <row r="2081">
          <cell r="D2081">
            <v>0</v>
          </cell>
          <cell r="F2081">
            <v>0</v>
          </cell>
          <cell r="G2081">
            <v>0</v>
          </cell>
        </row>
        <row r="2082">
          <cell r="D2082">
            <v>0</v>
          </cell>
          <cell r="F2082">
            <v>0</v>
          </cell>
          <cell r="G2082">
            <v>0</v>
          </cell>
        </row>
        <row r="2083">
          <cell r="D2083">
            <v>0</v>
          </cell>
          <cell r="F2083">
            <v>0</v>
          </cell>
          <cell r="G2083">
            <v>0</v>
          </cell>
        </row>
        <row r="2084">
          <cell r="D2084">
            <v>0</v>
          </cell>
          <cell r="F2084">
            <v>0</v>
          </cell>
          <cell r="G2084">
            <v>0</v>
          </cell>
        </row>
        <row r="2085">
          <cell r="D2085">
            <v>0</v>
          </cell>
          <cell r="F2085">
            <v>0</v>
          </cell>
          <cell r="G2085">
            <v>0</v>
          </cell>
        </row>
        <row r="2086">
          <cell r="D2086">
            <v>0</v>
          </cell>
          <cell r="F2086">
            <v>0</v>
          </cell>
          <cell r="G2086">
            <v>0</v>
          </cell>
        </row>
        <row r="2087">
          <cell r="D2087">
            <v>0</v>
          </cell>
          <cell r="F2087">
            <v>0</v>
          </cell>
          <cell r="G2087">
            <v>0</v>
          </cell>
        </row>
        <row r="2088">
          <cell r="D2088">
            <v>0</v>
          </cell>
          <cell r="F2088">
            <v>0</v>
          </cell>
          <cell r="G2088">
            <v>0</v>
          </cell>
        </row>
        <row r="2089">
          <cell r="D2089">
            <v>0</v>
          </cell>
          <cell r="F2089">
            <v>0</v>
          </cell>
          <cell r="G2089">
            <v>0</v>
          </cell>
        </row>
        <row r="2090">
          <cell r="D2090">
            <v>0</v>
          </cell>
          <cell r="F2090">
            <v>0</v>
          </cell>
          <cell r="G2090">
            <v>0</v>
          </cell>
        </row>
        <row r="2091">
          <cell r="D2091">
            <v>0</v>
          </cell>
          <cell r="F2091">
            <v>0</v>
          </cell>
          <cell r="G2091">
            <v>0</v>
          </cell>
        </row>
        <row r="2092">
          <cell r="D2092">
            <v>0</v>
          </cell>
          <cell r="F2092">
            <v>0</v>
          </cell>
          <cell r="G2092">
            <v>0</v>
          </cell>
        </row>
        <row r="2093">
          <cell r="D2093">
            <v>0</v>
          </cell>
          <cell r="F2093">
            <v>0</v>
          </cell>
          <cell r="G2093">
            <v>0</v>
          </cell>
        </row>
        <row r="2094">
          <cell r="D2094">
            <v>0</v>
          </cell>
          <cell r="F2094">
            <v>0</v>
          </cell>
          <cell r="G2094">
            <v>0</v>
          </cell>
        </row>
        <row r="2095">
          <cell r="D2095">
            <v>0</v>
          </cell>
          <cell r="F2095">
            <v>0</v>
          </cell>
          <cell r="G2095">
            <v>0</v>
          </cell>
        </row>
        <row r="2096">
          <cell r="D2096">
            <v>0</v>
          </cell>
          <cell r="F2096">
            <v>0</v>
          </cell>
          <cell r="G2096">
            <v>0</v>
          </cell>
        </row>
        <row r="2097">
          <cell r="D2097">
            <v>0</v>
          </cell>
          <cell r="F2097">
            <v>0</v>
          </cell>
          <cell r="G2097">
            <v>0</v>
          </cell>
        </row>
        <row r="2098">
          <cell r="D2098">
            <v>0</v>
          </cell>
          <cell r="F2098">
            <v>0</v>
          </cell>
          <cell r="G2098">
            <v>0</v>
          </cell>
        </row>
        <row r="2099">
          <cell r="D2099">
            <v>0</v>
          </cell>
          <cell r="F2099">
            <v>0</v>
          </cell>
          <cell r="G2099">
            <v>0</v>
          </cell>
        </row>
        <row r="2100">
          <cell r="D2100">
            <v>0</v>
          </cell>
          <cell r="F2100">
            <v>0</v>
          </cell>
          <cell r="G2100">
            <v>0</v>
          </cell>
        </row>
        <row r="2101">
          <cell r="D2101">
            <v>0</v>
          </cell>
          <cell r="F2101">
            <v>0</v>
          </cell>
          <cell r="G2101">
            <v>0</v>
          </cell>
        </row>
        <row r="2102">
          <cell r="D2102">
            <v>0</v>
          </cell>
          <cell r="F2102">
            <v>0</v>
          </cell>
          <cell r="G2102">
            <v>0</v>
          </cell>
        </row>
        <row r="2103">
          <cell r="D2103">
            <v>0</v>
          </cell>
          <cell r="F2103">
            <v>0</v>
          </cell>
          <cell r="G2103">
            <v>0</v>
          </cell>
        </row>
        <row r="2104">
          <cell r="D2104">
            <v>0</v>
          </cell>
          <cell r="F2104">
            <v>0</v>
          </cell>
          <cell r="G2104">
            <v>0</v>
          </cell>
        </row>
        <row r="2105">
          <cell r="D2105">
            <v>0</v>
          </cell>
          <cell r="F2105">
            <v>0</v>
          </cell>
          <cell r="G2105">
            <v>0</v>
          </cell>
        </row>
        <row r="2106">
          <cell r="D2106">
            <v>0</v>
          </cell>
          <cell r="F2106">
            <v>0</v>
          </cell>
          <cell r="G2106">
            <v>0</v>
          </cell>
        </row>
        <row r="2107">
          <cell r="D2107">
            <v>0</v>
          </cell>
          <cell r="F2107">
            <v>0</v>
          </cell>
          <cell r="G2107">
            <v>0</v>
          </cell>
        </row>
        <row r="2108">
          <cell r="D2108">
            <v>0</v>
          </cell>
          <cell r="F2108">
            <v>0</v>
          </cell>
          <cell r="G2108">
            <v>0</v>
          </cell>
        </row>
        <row r="2109">
          <cell r="D2109">
            <v>0</v>
          </cell>
          <cell r="F2109">
            <v>0</v>
          </cell>
          <cell r="G2109">
            <v>0</v>
          </cell>
        </row>
        <row r="2110">
          <cell r="D2110">
            <v>0</v>
          </cell>
          <cell r="F2110">
            <v>0</v>
          </cell>
          <cell r="G2110">
            <v>0</v>
          </cell>
        </row>
        <row r="2111">
          <cell r="D2111">
            <v>0</v>
          </cell>
          <cell r="F2111">
            <v>0</v>
          </cell>
          <cell r="G2111">
            <v>0</v>
          </cell>
        </row>
        <row r="2112">
          <cell r="D2112">
            <v>0</v>
          </cell>
          <cell r="F2112">
            <v>0</v>
          </cell>
          <cell r="G2112">
            <v>0</v>
          </cell>
        </row>
        <row r="2113">
          <cell r="D2113">
            <v>0</v>
          </cell>
          <cell r="F2113">
            <v>0</v>
          </cell>
          <cell r="G2113">
            <v>0</v>
          </cell>
        </row>
        <row r="2114">
          <cell r="D2114">
            <v>0</v>
          </cell>
          <cell r="F2114">
            <v>0</v>
          </cell>
          <cell r="G2114">
            <v>0</v>
          </cell>
        </row>
        <row r="2115">
          <cell r="D2115">
            <v>0</v>
          </cell>
          <cell r="F2115">
            <v>0</v>
          </cell>
          <cell r="G2115">
            <v>0</v>
          </cell>
        </row>
        <row r="2116">
          <cell r="D2116">
            <v>0</v>
          </cell>
          <cell r="F2116">
            <v>0</v>
          </cell>
          <cell r="G2116">
            <v>0</v>
          </cell>
        </row>
        <row r="2117">
          <cell r="D2117">
            <v>0</v>
          </cell>
          <cell r="F2117">
            <v>0</v>
          </cell>
          <cell r="G2117">
            <v>0</v>
          </cell>
        </row>
        <row r="2118">
          <cell r="D2118">
            <v>0</v>
          </cell>
          <cell r="F2118">
            <v>0</v>
          </cell>
          <cell r="G2118">
            <v>0</v>
          </cell>
        </row>
        <row r="2119">
          <cell r="D2119">
            <v>0</v>
          </cell>
          <cell r="F2119">
            <v>0</v>
          </cell>
          <cell r="G2119">
            <v>0</v>
          </cell>
        </row>
        <row r="2120">
          <cell r="D2120">
            <v>0</v>
          </cell>
          <cell r="F2120">
            <v>0</v>
          </cell>
          <cell r="G2120">
            <v>0</v>
          </cell>
        </row>
        <row r="2121">
          <cell r="D2121">
            <v>0</v>
          </cell>
          <cell r="F2121">
            <v>0</v>
          </cell>
          <cell r="G2121">
            <v>0</v>
          </cell>
        </row>
        <row r="2122">
          <cell r="D2122">
            <v>0</v>
          </cell>
          <cell r="F2122">
            <v>0</v>
          </cell>
          <cell r="G2122">
            <v>0</v>
          </cell>
        </row>
        <row r="2123">
          <cell r="D2123">
            <v>0</v>
          </cell>
          <cell r="F2123">
            <v>0</v>
          </cell>
          <cell r="G2123">
            <v>0</v>
          </cell>
        </row>
        <row r="2124">
          <cell r="D2124">
            <v>0</v>
          </cell>
          <cell r="F2124">
            <v>0</v>
          </cell>
          <cell r="G2124">
            <v>0</v>
          </cell>
        </row>
        <row r="2125">
          <cell r="D2125">
            <v>0</v>
          </cell>
          <cell r="F2125">
            <v>0</v>
          </cell>
          <cell r="G2125">
            <v>0</v>
          </cell>
        </row>
        <row r="2126">
          <cell r="D2126">
            <v>0</v>
          </cell>
          <cell r="F2126">
            <v>0</v>
          </cell>
          <cell r="G2126">
            <v>0</v>
          </cell>
        </row>
        <row r="2127">
          <cell r="D2127">
            <v>0</v>
          </cell>
          <cell r="F2127">
            <v>0</v>
          </cell>
          <cell r="G2127">
            <v>0</v>
          </cell>
        </row>
        <row r="2128">
          <cell r="D2128">
            <v>0</v>
          </cell>
          <cell r="F2128">
            <v>0</v>
          </cell>
          <cell r="G2128">
            <v>0</v>
          </cell>
        </row>
        <row r="2129">
          <cell r="D2129">
            <v>0</v>
          </cell>
          <cell r="F2129">
            <v>0</v>
          </cell>
          <cell r="G2129">
            <v>0</v>
          </cell>
        </row>
        <row r="2130">
          <cell r="D2130">
            <v>0</v>
          </cell>
          <cell r="F2130">
            <v>0</v>
          </cell>
          <cell r="G2130">
            <v>0</v>
          </cell>
        </row>
        <row r="2131">
          <cell r="D2131">
            <v>0</v>
          </cell>
          <cell r="F2131">
            <v>0</v>
          </cell>
          <cell r="G2131">
            <v>0</v>
          </cell>
        </row>
        <row r="2132">
          <cell r="D2132">
            <v>0</v>
          </cell>
          <cell r="F2132">
            <v>0</v>
          </cell>
          <cell r="G2132">
            <v>0</v>
          </cell>
        </row>
        <row r="2133">
          <cell r="D2133">
            <v>0</v>
          </cell>
          <cell r="F2133">
            <v>0</v>
          </cell>
          <cell r="G2133">
            <v>0</v>
          </cell>
        </row>
        <row r="2134">
          <cell r="D2134">
            <v>0</v>
          </cell>
          <cell r="F2134">
            <v>0</v>
          </cell>
          <cell r="G2134">
            <v>0</v>
          </cell>
        </row>
        <row r="2135">
          <cell r="D2135">
            <v>0</v>
          </cell>
          <cell r="F2135">
            <v>0</v>
          </cell>
          <cell r="G2135">
            <v>0</v>
          </cell>
        </row>
        <row r="2136">
          <cell r="D2136">
            <v>0</v>
          </cell>
          <cell r="F2136">
            <v>0</v>
          </cell>
          <cell r="G2136">
            <v>0</v>
          </cell>
        </row>
        <row r="2137">
          <cell r="D2137">
            <v>0</v>
          </cell>
          <cell r="F2137">
            <v>0</v>
          </cell>
          <cell r="G2137">
            <v>0</v>
          </cell>
        </row>
        <row r="2138">
          <cell r="D2138">
            <v>0</v>
          </cell>
          <cell r="F2138">
            <v>0</v>
          </cell>
          <cell r="G2138">
            <v>0</v>
          </cell>
        </row>
        <row r="2139">
          <cell r="D2139">
            <v>0</v>
          </cell>
          <cell r="F2139">
            <v>0</v>
          </cell>
          <cell r="G2139">
            <v>0</v>
          </cell>
        </row>
        <row r="2140">
          <cell r="D2140">
            <v>0</v>
          </cell>
          <cell r="F2140">
            <v>0</v>
          </cell>
          <cell r="G2140">
            <v>0</v>
          </cell>
        </row>
        <row r="2141">
          <cell r="D2141">
            <v>0</v>
          </cell>
          <cell r="F2141">
            <v>0</v>
          </cell>
          <cell r="G2141">
            <v>0</v>
          </cell>
        </row>
        <row r="2142">
          <cell r="D2142">
            <v>0</v>
          </cell>
          <cell r="F2142">
            <v>0</v>
          </cell>
          <cell r="G2142">
            <v>0</v>
          </cell>
        </row>
        <row r="2143">
          <cell r="D2143">
            <v>0</v>
          </cell>
          <cell r="F2143">
            <v>0</v>
          </cell>
          <cell r="G2143">
            <v>0</v>
          </cell>
        </row>
        <row r="2144">
          <cell r="D2144">
            <v>0</v>
          </cell>
          <cell r="F2144">
            <v>0</v>
          </cell>
          <cell r="G2144">
            <v>0</v>
          </cell>
        </row>
        <row r="2145">
          <cell r="D2145">
            <v>0</v>
          </cell>
          <cell r="F2145">
            <v>0</v>
          </cell>
          <cell r="G2145">
            <v>0</v>
          </cell>
        </row>
        <row r="2146">
          <cell r="D2146">
            <v>0</v>
          </cell>
          <cell r="F2146">
            <v>0</v>
          </cell>
          <cell r="G2146">
            <v>0</v>
          </cell>
        </row>
        <row r="2147">
          <cell r="D2147">
            <v>0</v>
          </cell>
          <cell r="F2147">
            <v>0</v>
          </cell>
          <cell r="G2147">
            <v>0</v>
          </cell>
        </row>
        <row r="2148">
          <cell r="D2148">
            <v>0</v>
          </cell>
          <cell r="F2148">
            <v>0</v>
          </cell>
          <cell r="G2148">
            <v>0</v>
          </cell>
        </row>
        <row r="2149">
          <cell r="D2149">
            <v>0</v>
          </cell>
          <cell r="F2149">
            <v>0</v>
          </cell>
          <cell r="G2149">
            <v>0</v>
          </cell>
        </row>
        <row r="2150">
          <cell r="D2150">
            <v>0</v>
          </cell>
          <cell r="F2150">
            <v>0</v>
          </cell>
          <cell r="G2150">
            <v>0</v>
          </cell>
        </row>
        <row r="2151">
          <cell r="D2151">
            <v>0</v>
          </cell>
          <cell r="F2151">
            <v>0</v>
          </cell>
          <cell r="G2151">
            <v>0</v>
          </cell>
        </row>
        <row r="2152">
          <cell r="D2152">
            <v>0</v>
          </cell>
          <cell r="F2152">
            <v>0</v>
          </cell>
          <cell r="G2152">
            <v>0</v>
          </cell>
        </row>
        <row r="2153">
          <cell r="D2153">
            <v>0</v>
          </cell>
          <cell r="F2153">
            <v>0</v>
          </cell>
          <cell r="G2153">
            <v>0</v>
          </cell>
        </row>
        <row r="2154">
          <cell r="D2154">
            <v>0</v>
          </cell>
          <cell r="F2154">
            <v>0</v>
          </cell>
          <cell r="G2154">
            <v>0</v>
          </cell>
        </row>
        <row r="2155">
          <cell r="D2155">
            <v>0</v>
          </cell>
          <cell r="F2155">
            <v>0</v>
          </cell>
          <cell r="G2155">
            <v>0</v>
          </cell>
        </row>
        <row r="2156">
          <cell r="D2156">
            <v>0</v>
          </cell>
          <cell r="F2156">
            <v>0</v>
          </cell>
          <cell r="G2156">
            <v>0</v>
          </cell>
        </row>
        <row r="2157">
          <cell r="D2157">
            <v>0</v>
          </cell>
          <cell r="F2157">
            <v>0</v>
          </cell>
          <cell r="G2157">
            <v>0</v>
          </cell>
        </row>
        <row r="2158">
          <cell r="D2158">
            <v>0</v>
          </cell>
          <cell r="F2158">
            <v>0</v>
          </cell>
          <cell r="G2158">
            <v>0</v>
          </cell>
        </row>
        <row r="2159">
          <cell r="D2159">
            <v>0</v>
          </cell>
          <cell r="F2159">
            <v>0</v>
          </cell>
          <cell r="G2159">
            <v>0</v>
          </cell>
        </row>
        <row r="2160">
          <cell r="D2160">
            <v>0</v>
          </cell>
          <cell r="F2160">
            <v>0</v>
          </cell>
          <cell r="G2160">
            <v>0</v>
          </cell>
        </row>
        <row r="2161">
          <cell r="D2161">
            <v>0</v>
          </cell>
          <cell r="F2161">
            <v>0</v>
          </cell>
          <cell r="G2161">
            <v>0</v>
          </cell>
        </row>
        <row r="2162">
          <cell r="D2162">
            <v>0</v>
          </cell>
          <cell r="F2162">
            <v>0</v>
          </cell>
          <cell r="G2162">
            <v>0</v>
          </cell>
        </row>
        <row r="2163">
          <cell r="D2163">
            <v>0</v>
          </cell>
          <cell r="F2163">
            <v>0</v>
          </cell>
          <cell r="G2163">
            <v>0</v>
          </cell>
        </row>
        <row r="2164">
          <cell r="D2164">
            <v>0</v>
          </cell>
          <cell r="F2164">
            <v>0</v>
          </cell>
          <cell r="G2164">
            <v>0</v>
          </cell>
        </row>
        <row r="2165">
          <cell r="D2165">
            <v>0</v>
          </cell>
          <cell r="F2165">
            <v>0</v>
          </cell>
          <cell r="G2165">
            <v>0</v>
          </cell>
        </row>
        <row r="2166">
          <cell r="D2166">
            <v>0</v>
          </cell>
          <cell r="F2166">
            <v>0</v>
          </cell>
          <cell r="G2166">
            <v>0</v>
          </cell>
        </row>
        <row r="2167">
          <cell r="D2167">
            <v>0</v>
          </cell>
          <cell r="F2167">
            <v>0</v>
          </cell>
          <cell r="G2167">
            <v>0</v>
          </cell>
        </row>
        <row r="2168">
          <cell r="D2168">
            <v>0</v>
          </cell>
          <cell r="F2168">
            <v>0</v>
          </cell>
          <cell r="G2168">
            <v>0</v>
          </cell>
        </row>
        <row r="2169">
          <cell r="D2169">
            <v>0</v>
          </cell>
          <cell r="F2169">
            <v>0</v>
          </cell>
          <cell r="G2169">
            <v>0</v>
          </cell>
        </row>
        <row r="2170">
          <cell r="D2170">
            <v>0</v>
          </cell>
          <cell r="F2170">
            <v>0</v>
          </cell>
          <cell r="G2170">
            <v>0</v>
          </cell>
        </row>
        <row r="2171">
          <cell r="D2171">
            <v>0</v>
          </cell>
          <cell r="F2171">
            <v>0</v>
          </cell>
          <cell r="G2171">
            <v>0</v>
          </cell>
        </row>
        <row r="2172">
          <cell r="D2172">
            <v>0</v>
          </cell>
          <cell r="F2172">
            <v>0</v>
          </cell>
          <cell r="G2172">
            <v>0</v>
          </cell>
        </row>
        <row r="2173">
          <cell r="D2173">
            <v>0</v>
          </cell>
          <cell r="F2173">
            <v>0</v>
          </cell>
          <cell r="G2173">
            <v>0</v>
          </cell>
        </row>
        <row r="2174">
          <cell r="D2174">
            <v>0</v>
          </cell>
          <cell r="F2174">
            <v>0</v>
          </cell>
          <cell r="G2174">
            <v>0</v>
          </cell>
        </row>
        <row r="2175">
          <cell r="D2175">
            <v>0</v>
          </cell>
          <cell r="F2175">
            <v>0</v>
          </cell>
          <cell r="G2175">
            <v>0</v>
          </cell>
        </row>
        <row r="2176">
          <cell r="D2176">
            <v>0</v>
          </cell>
          <cell r="F2176">
            <v>0</v>
          </cell>
          <cell r="G2176">
            <v>0</v>
          </cell>
        </row>
        <row r="2177">
          <cell r="D2177">
            <v>0</v>
          </cell>
          <cell r="F2177">
            <v>0</v>
          </cell>
          <cell r="G2177">
            <v>0</v>
          </cell>
        </row>
        <row r="2178">
          <cell r="D2178">
            <v>0</v>
          </cell>
          <cell r="F2178">
            <v>0</v>
          </cell>
          <cell r="G2178">
            <v>0</v>
          </cell>
        </row>
        <row r="2179">
          <cell r="D2179">
            <v>0</v>
          </cell>
          <cell r="F2179">
            <v>0</v>
          </cell>
          <cell r="G2179">
            <v>0</v>
          </cell>
        </row>
        <row r="2180">
          <cell r="D2180">
            <v>0</v>
          </cell>
          <cell r="F2180">
            <v>0</v>
          </cell>
          <cell r="G2180">
            <v>0</v>
          </cell>
        </row>
        <row r="2181">
          <cell r="D2181">
            <v>0</v>
          </cell>
          <cell r="F2181">
            <v>0</v>
          </cell>
          <cell r="G2181">
            <v>0</v>
          </cell>
        </row>
        <row r="2182">
          <cell r="D2182">
            <v>0</v>
          </cell>
          <cell r="F2182">
            <v>0</v>
          </cell>
          <cell r="G2182">
            <v>0</v>
          </cell>
        </row>
        <row r="2183">
          <cell r="D2183">
            <v>0</v>
          </cell>
          <cell r="F2183">
            <v>0</v>
          </cell>
          <cell r="G2183">
            <v>0</v>
          </cell>
        </row>
        <row r="2184">
          <cell r="D2184">
            <v>0</v>
          </cell>
          <cell r="F2184">
            <v>0</v>
          </cell>
          <cell r="G2184">
            <v>0</v>
          </cell>
        </row>
        <row r="2185">
          <cell r="D2185">
            <v>0</v>
          </cell>
          <cell r="F2185">
            <v>0</v>
          </cell>
          <cell r="G2185">
            <v>0</v>
          </cell>
        </row>
        <row r="2186">
          <cell r="D2186">
            <v>0</v>
          </cell>
          <cell r="F2186">
            <v>0</v>
          </cell>
          <cell r="G2186">
            <v>0</v>
          </cell>
        </row>
        <row r="2187">
          <cell r="D2187">
            <v>0</v>
          </cell>
          <cell r="F2187">
            <v>0</v>
          </cell>
          <cell r="G2187">
            <v>0</v>
          </cell>
        </row>
        <row r="2188">
          <cell r="D2188">
            <v>0</v>
          </cell>
          <cell r="F2188">
            <v>0</v>
          </cell>
          <cell r="G2188">
            <v>0</v>
          </cell>
        </row>
        <row r="2189">
          <cell r="D2189">
            <v>0</v>
          </cell>
          <cell r="F2189">
            <v>0</v>
          </cell>
          <cell r="G2189">
            <v>0</v>
          </cell>
        </row>
        <row r="2190">
          <cell r="D2190">
            <v>0</v>
          </cell>
          <cell r="F2190">
            <v>0</v>
          </cell>
          <cell r="G2190">
            <v>0</v>
          </cell>
        </row>
        <row r="2191">
          <cell r="D2191">
            <v>0</v>
          </cell>
          <cell r="F2191">
            <v>0</v>
          </cell>
          <cell r="G2191">
            <v>0</v>
          </cell>
        </row>
        <row r="2192">
          <cell r="D2192">
            <v>0</v>
          </cell>
          <cell r="F2192">
            <v>0</v>
          </cell>
          <cell r="G2192">
            <v>0</v>
          </cell>
        </row>
        <row r="2193">
          <cell r="D2193">
            <v>0</v>
          </cell>
          <cell r="F2193">
            <v>0</v>
          </cell>
          <cell r="G2193">
            <v>0</v>
          </cell>
        </row>
        <row r="2194">
          <cell r="D2194">
            <v>0</v>
          </cell>
          <cell r="F2194">
            <v>0</v>
          </cell>
          <cell r="G2194">
            <v>0</v>
          </cell>
        </row>
        <row r="2195">
          <cell r="D2195">
            <v>0</v>
          </cell>
          <cell r="F2195">
            <v>0</v>
          </cell>
          <cell r="G2195">
            <v>0</v>
          </cell>
        </row>
        <row r="2196">
          <cell r="D2196">
            <v>0</v>
          </cell>
          <cell r="F2196">
            <v>0</v>
          </cell>
          <cell r="G2196">
            <v>0</v>
          </cell>
        </row>
        <row r="2197">
          <cell r="D2197">
            <v>0</v>
          </cell>
          <cell r="F2197">
            <v>0</v>
          </cell>
          <cell r="G2197">
            <v>0</v>
          </cell>
        </row>
        <row r="2198">
          <cell r="D2198">
            <v>0</v>
          </cell>
          <cell r="F2198">
            <v>0</v>
          </cell>
          <cell r="G2198">
            <v>0</v>
          </cell>
        </row>
        <row r="2199">
          <cell r="D2199">
            <v>0</v>
          </cell>
          <cell r="F2199">
            <v>0</v>
          </cell>
          <cell r="G2199">
            <v>0</v>
          </cell>
        </row>
        <row r="2200">
          <cell r="D2200">
            <v>0</v>
          </cell>
          <cell r="F2200">
            <v>0</v>
          </cell>
          <cell r="G2200">
            <v>0</v>
          </cell>
        </row>
        <row r="2201">
          <cell r="D2201">
            <v>0</v>
          </cell>
          <cell r="F2201">
            <v>0</v>
          </cell>
          <cell r="G2201">
            <v>0</v>
          </cell>
        </row>
        <row r="2202">
          <cell r="D2202">
            <v>0</v>
          </cell>
          <cell r="F2202">
            <v>0</v>
          </cell>
          <cell r="G2202">
            <v>0</v>
          </cell>
        </row>
        <row r="2203">
          <cell r="D2203">
            <v>0</v>
          </cell>
          <cell r="F2203">
            <v>0</v>
          </cell>
          <cell r="G2203">
            <v>0</v>
          </cell>
        </row>
        <row r="2204">
          <cell r="D2204">
            <v>0</v>
          </cell>
          <cell r="F2204">
            <v>0</v>
          </cell>
          <cell r="G2204">
            <v>0</v>
          </cell>
        </row>
        <row r="2205">
          <cell r="D2205">
            <v>0</v>
          </cell>
          <cell r="F2205">
            <v>0</v>
          </cell>
          <cell r="G2205">
            <v>0</v>
          </cell>
        </row>
        <row r="2206">
          <cell r="D2206">
            <v>0</v>
          </cell>
          <cell r="F2206">
            <v>0</v>
          </cell>
          <cell r="G2206">
            <v>0</v>
          </cell>
        </row>
        <row r="2207">
          <cell r="D2207">
            <v>0</v>
          </cell>
          <cell r="F2207">
            <v>0</v>
          </cell>
          <cell r="G2207">
            <v>0</v>
          </cell>
        </row>
        <row r="2208">
          <cell r="D2208">
            <v>0</v>
          </cell>
          <cell r="F2208">
            <v>0</v>
          </cell>
          <cell r="G2208">
            <v>0</v>
          </cell>
        </row>
        <row r="2209">
          <cell r="D2209">
            <v>0</v>
          </cell>
          <cell r="F2209">
            <v>0</v>
          </cell>
          <cell r="G2209">
            <v>0</v>
          </cell>
        </row>
        <row r="2210">
          <cell r="D2210">
            <v>0</v>
          </cell>
          <cell r="F2210">
            <v>0</v>
          </cell>
          <cell r="G2210">
            <v>0</v>
          </cell>
        </row>
        <row r="2211">
          <cell r="D2211">
            <v>0</v>
          </cell>
          <cell r="F2211">
            <v>0</v>
          </cell>
          <cell r="G2211">
            <v>0</v>
          </cell>
        </row>
        <row r="2212">
          <cell r="D2212">
            <v>0</v>
          </cell>
          <cell r="F2212">
            <v>0</v>
          </cell>
          <cell r="G2212">
            <v>0</v>
          </cell>
        </row>
        <row r="2213">
          <cell r="D2213">
            <v>0</v>
          </cell>
          <cell r="F2213">
            <v>0</v>
          </cell>
          <cell r="G2213">
            <v>0</v>
          </cell>
        </row>
        <row r="2214">
          <cell r="D2214">
            <v>0</v>
          </cell>
          <cell r="F2214">
            <v>0</v>
          </cell>
          <cell r="G2214">
            <v>0</v>
          </cell>
        </row>
        <row r="2215">
          <cell r="D2215">
            <v>0</v>
          </cell>
          <cell r="F2215">
            <v>0</v>
          </cell>
          <cell r="G2215">
            <v>0</v>
          </cell>
        </row>
        <row r="2216">
          <cell r="D2216">
            <v>0</v>
          </cell>
          <cell r="F2216">
            <v>0</v>
          </cell>
          <cell r="G2216">
            <v>0</v>
          </cell>
        </row>
        <row r="2217">
          <cell r="D2217">
            <v>0</v>
          </cell>
          <cell r="F2217">
            <v>0</v>
          </cell>
          <cell r="G2217">
            <v>0</v>
          </cell>
        </row>
        <row r="2218">
          <cell r="D2218">
            <v>0</v>
          </cell>
          <cell r="F2218">
            <v>0</v>
          </cell>
          <cell r="G2218">
            <v>0</v>
          </cell>
        </row>
        <row r="2219">
          <cell r="D2219">
            <v>0</v>
          </cell>
          <cell r="F2219">
            <v>0</v>
          </cell>
          <cell r="G2219">
            <v>0</v>
          </cell>
        </row>
        <row r="2220">
          <cell r="D2220">
            <v>0</v>
          </cell>
          <cell r="F2220">
            <v>0</v>
          </cell>
          <cell r="G2220">
            <v>0</v>
          </cell>
        </row>
        <row r="2221">
          <cell r="D2221">
            <v>0</v>
          </cell>
          <cell r="F2221">
            <v>0</v>
          </cell>
          <cell r="G2221">
            <v>0</v>
          </cell>
        </row>
        <row r="2222">
          <cell r="D2222">
            <v>0</v>
          </cell>
          <cell r="F2222">
            <v>0</v>
          </cell>
          <cell r="G2222">
            <v>0</v>
          </cell>
        </row>
        <row r="2223">
          <cell r="D2223">
            <v>0</v>
          </cell>
          <cell r="F2223">
            <v>0</v>
          </cell>
          <cell r="G2223">
            <v>0</v>
          </cell>
        </row>
        <row r="2224">
          <cell r="D2224">
            <v>0</v>
          </cell>
          <cell r="F2224">
            <v>0</v>
          </cell>
          <cell r="G2224">
            <v>0</v>
          </cell>
        </row>
        <row r="2225">
          <cell r="D2225">
            <v>0</v>
          </cell>
          <cell r="F2225">
            <v>0</v>
          </cell>
          <cell r="G2225">
            <v>0</v>
          </cell>
        </row>
        <row r="2226">
          <cell r="D2226">
            <v>0</v>
          </cell>
          <cell r="F2226">
            <v>0</v>
          </cell>
          <cell r="G2226">
            <v>0</v>
          </cell>
        </row>
        <row r="2227">
          <cell r="D2227">
            <v>0</v>
          </cell>
          <cell r="F2227">
            <v>0</v>
          </cell>
          <cell r="G2227">
            <v>0</v>
          </cell>
        </row>
        <row r="2228">
          <cell r="D2228">
            <v>0</v>
          </cell>
          <cell r="F2228">
            <v>0</v>
          </cell>
          <cell r="G2228">
            <v>0</v>
          </cell>
        </row>
        <row r="2229">
          <cell r="D2229">
            <v>0</v>
          </cell>
          <cell r="F2229">
            <v>0</v>
          </cell>
          <cell r="G2229">
            <v>0</v>
          </cell>
        </row>
        <row r="2230">
          <cell r="D2230">
            <v>0</v>
          </cell>
          <cell r="F2230">
            <v>0</v>
          </cell>
          <cell r="G2230">
            <v>0</v>
          </cell>
        </row>
        <row r="2231">
          <cell r="D2231">
            <v>0</v>
          </cell>
          <cell r="F2231">
            <v>0</v>
          </cell>
          <cell r="G2231">
            <v>0</v>
          </cell>
        </row>
        <row r="2232">
          <cell r="D2232">
            <v>0</v>
          </cell>
          <cell r="F2232">
            <v>0</v>
          </cell>
          <cell r="G2232">
            <v>0</v>
          </cell>
        </row>
        <row r="2233">
          <cell r="D2233">
            <v>0</v>
          </cell>
          <cell r="F2233">
            <v>0</v>
          </cell>
          <cell r="G2233">
            <v>0</v>
          </cell>
        </row>
        <row r="2234">
          <cell r="D2234">
            <v>0</v>
          </cell>
          <cell r="F2234">
            <v>0</v>
          </cell>
          <cell r="G2234">
            <v>0</v>
          </cell>
        </row>
        <row r="2235">
          <cell r="D2235">
            <v>0</v>
          </cell>
          <cell r="F2235">
            <v>0</v>
          </cell>
          <cell r="G2235">
            <v>0</v>
          </cell>
        </row>
        <row r="2236">
          <cell r="D2236">
            <v>0</v>
          </cell>
          <cell r="F2236">
            <v>0</v>
          </cell>
          <cell r="G2236">
            <v>0</v>
          </cell>
        </row>
        <row r="2237">
          <cell r="D2237">
            <v>0</v>
          </cell>
          <cell r="F2237">
            <v>0</v>
          </cell>
          <cell r="G2237">
            <v>0</v>
          </cell>
        </row>
        <row r="2238">
          <cell r="D2238">
            <v>0</v>
          </cell>
          <cell r="F2238">
            <v>0</v>
          </cell>
          <cell r="G2238">
            <v>0</v>
          </cell>
        </row>
        <row r="2239">
          <cell r="D2239">
            <v>0</v>
          </cell>
          <cell r="F2239">
            <v>0</v>
          </cell>
          <cell r="G2239">
            <v>0</v>
          </cell>
        </row>
        <row r="2240">
          <cell r="D2240">
            <v>0</v>
          </cell>
          <cell r="F2240">
            <v>0</v>
          </cell>
          <cell r="G2240">
            <v>0</v>
          </cell>
        </row>
        <row r="2241">
          <cell r="D2241">
            <v>0</v>
          </cell>
          <cell r="F2241">
            <v>0</v>
          </cell>
          <cell r="G2241">
            <v>0</v>
          </cell>
        </row>
        <row r="2242">
          <cell r="D2242">
            <v>0</v>
          </cell>
          <cell r="F2242">
            <v>0</v>
          </cell>
          <cell r="G2242">
            <v>0</v>
          </cell>
        </row>
        <row r="2243">
          <cell r="D2243">
            <v>0</v>
          </cell>
          <cell r="F2243">
            <v>0</v>
          </cell>
          <cell r="G2243">
            <v>0</v>
          </cell>
        </row>
        <row r="2244">
          <cell r="D2244">
            <v>0</v>
          </cell>
          <cell r="F2244">
            <v>0</v>
          </cell>
          <cell r="G2244">
            <v>0</v>
          </cell>
        </row>
        <row r="2245">
          <cell r="D2245">
            <v>0</v>
          </cell>
          <cell r="F2245">
            <v>0</v>
          </cell>
          <cell r="G2245">
            <v>0</v>
          </cell>
        </row>
        <row r="2246">
          <cell r="D2246">
            <v>0</v>
          </cell>
          <cell r="F2246">
            <v>0</v>
          </cell>
          <cell r="G2246">
            <v>0</v>
          </cell>
        </row>
        <row r="2247">
          <cell r="D2247">
            <v>0</v>
          </cell>
          <cell r="F2247">
            <v>0</v>
          </cell>
          <cell r="G2247">
            <v>0</v>
          </cell>
        </row>
        <row r="2248">
          <cell r="D2248">
            <v>0</v>
          </cell>
          <cell r="F2248">
            <v>0</v>
          </cell>
          <cell r="G2248">
            <v>0</v>
          </cell>
        </row>
        <row r="2249">
          <cell r="D2249">
            <v>0</v>
          </cell>
          <cell r="F2249">
            <v>0</v>
          </cell>
          <cell r="G2249">
            <v>0</v>
          </cell>
        </row>
        <row r="2250">
          <cell r="D2250">
            <v>0</v>
          </cell>
          <cell r="F2250">
            <v>0</v>
          </cell>
          <cell r="G2250">
            <v>0</v>
          </cell>
        </row>
        <row r="2251">
          <cell r="D2251">
            <v>0</v>
          </cell>
          <cell r="F2251">
            <v>0</v>
          </cell>
          <cell r="G2251">
            <v>0</v>
          </cell>
        </row>
        <row r="2252">
          <cell r="D2252">
            <v>0</v>
          </cell>
          <cell r="F2252">
            <v>0</v>
          </cell>
          <cell r="G2252">
            <v>0</v>
          </cell>
        </row>
        <row r="2253">
          <cell r="D2253">
            <v>0</v>
          </cell>
          <cell r="F2253">
            <v>0</v>
          </cell>
          <cell r="G2253">
            <v>0</v>
          </cell>
        </row>
        <row r="2254">
          <cell r="D2254">
            <v>0</v>
          </cell>
          <cell r="F2254">
            <v>0</v>
          </cell>
          <cell r="G2254">
            <v>0</v>
          </cell>
        </row>
        <row r="2255">
          <cell r="D2255">
            <v>0</v>
          </cell>
          <cell r="F2255">
            <v>0</v>
          </cell>
          <cell r="G2255">
            <v>0</v>
          </cell>
        </row>
        <row r="2256">
          <cell r="D2256">
            <v>0</v>
          </cell>
          <cell r="F2256">
            <v>0</v>
          </cell>
          <cell r="G2256">
            <v>0</v>
          </cell>
        </row>
        <row r="2257">
          <cell r="D2257">
            <v>0</v>
          </cell>
          <cell r="F2257">
            <v>0</v>
          </cell>
          <cell r="G2257">
            <v>0</v>
          </cell>
        </row>
        <row r="2258">
          <cell r="D2258">
            <v>0</v>
          </cell>
          <cell r="F2258">
            <v>0</v>
          </cell>
          <cell r="G2258">
            <v>0</v>
          </cell>
        </row>
        <row r="2259">
          <cell r="D2259">
            <v>0</v>
          </cell>
          <cell r="F2259">
            <v>0</v>
          </cell>
          <cell r="G2259">
            <v>0</v>
          </cell>
        </row>
        <row r="2260">
          <cell r="D2260">
            <v>0</v>
          </cell>
          <cell r="F2260">
            <v>0</v>
          </cell>
          <cell r="G2260">
            <v>0</v>
          </cell>
        </row>
        <row r="2261">
          <cell r="D2261">
            <v>0</v>
          </cell>
          <cell r="F2261">
            <v>0</v>
          </cell>
          <cell r="G2261">
            <v>0</v>
          </cell>
        </row>
        <row r="2262">
          <cell r="D2262">
            <v>0</v>
          </cell>
          <cell r="F2262">
            <v>0</v>
          </cell>
          <cell r="G2262">
            <v>0</v>
          </cell>
        </row>
        <row r="2263">
          <cell r="D2263">
            <v>0</v>
          </cell>
          <cell r="F2263">
            <v>0</v>
          </cell>
          <cell r="G2263">
            <v>0</v>
          </cell>
        </row>
        <row r="2264">
          <cell r="D2264">
            <v>0</v>
          </cell>
          <cell r="F2264">
            <v>0</v>
          </cell>
          <cell r="G2264">
            <v>0</v>
          </cell>
        </row>
        <row r="2265">
          <cell r="D2265">
            <v>0</v>
          </cell>
          <cell r="F2265">
            <v>0</v>
          </cell>
          <cell r="G2265">
            <v>0</v>
          </cell>
        </row>
        <row r="2266">
          <cell r="D2266">
            <v>0</v>
          </cell>
          <cell r="F2266">
            <v>0</v>
          </cell>
          <cell r="G2266">
            <v>0</v>
          </cell>
        </row>
        <row r="2267">
          <cell r="D2267">
            <v>0</v>
          </cell>
          <cell r="F2267">
            <v>0</v>
          </cell>
          <cell r="G2267">
            <v>0</v>
          </cell>
        </row>
        <row r="2268">
          <cell r="D2268">
            <v>0</v>
          </cell>
          <cell r="F2268">
            <v>0</v>
          </cell>
          <cell r="G2268">
            <v>0</v>
          </cell>
        </row>
        <row r="2269">
          <cell r="D2269">
            <v>0</v>
          </cell>
          <cell r="F2269">
            <v>0</v>
          </cell>
          <cell r="G2269">
            <v>0</v>
          </cell>
        </row>
        <row r="2270">
          <cell r="D2270">
            <v>0</v>
          </cell>
          <cell r="F2270">
            <v>0</v>
          </cell>
          <cell r="G2270">
            <v>0</v>
          </cell>
        </row>
        <row r="2271">
          <cell r="D2271">
            <v>0</v>
          </cell>
          <cell r="F2271">
            <v>0</v>
          </cell>
          <cell r="G2271">
            <v>0</v>
          </cell>
        </row>
        <row r="2272">
          <cell r="D2272">
            <v>0</v>
          </cell>
          <cell r="F2272">
            <v>0</v>
          </cell>
          <cell r="G2272">
            <v>0</v>
          </cell>
        </row>
        <row r="2273">
          <cell r="D2273">
            <v>0</v>
          </cell>
          <cell r="F2273">
            <v>0</v>
          </cell>
          <cell r="G2273">
            <v>0</v>
          </cell>
        </row>
        <row r="2274">
          <cell r="D2274">
            <v>0</v>
          </cell>
          <cell r="F2274">
            <v>0</v>
          </cell>
          <cell r="G2274">
            <v>0</v>
          </cell>
        </row>
        <row r="2275">
          <cell r="D2275">
            <v>0</v>
          </cell>
          <cell r="F2275">
            <v>0</v>
          </cell>
          <cell r="G2275">
            <v>0</v>
          </cell>
        </row>
        <row r="2276">
          <cell r="D2276">
            <v>0</v>
          </cell>
          <cell r="F2276">
            <v>0</v>
          </cell>
          <cell r="G2276">
            <v>0</v>
          </cell>
        </row>
        <row r="2277">
          <cell r="D2277">
            <v>0</v>
          </cell>
          <cell r="F2277">
            <v>0</v>
          </cell>
          <cell r="G2277">
            <v>0</v>
          </cell>
        </row>
        <row r="2278">
          <cell r="D2278">
            <v>0</v>
          </cell>
          <cell r="F2278">
            <v>0</v>
          </cell>
          <cell r="G2278">
            <v>0</v>
          </cell>
        </row>
        <row r="2279">
          <cell r="D2279">
            <v>0</v>
          </cell>
          <cell r="F2279">
            <v>0</v>
          </cell>
          <cell r="G2279">
            <v>0</v>
          </cell>
        </row>
        <row r="2280">
          <cell r="D2280">
            <v>0</v>
          </cell>
          <cell r="F2280">
            <v>0</v>
          </cell>
          <cell r="G2280">
            <v>0</v>
          </cell>
        </row>
        <row r="2281">
          <cell r="D2281">
            <v>0</v>
          </cell>
          <cell r="F2281">
            <v>0</v>
          </cell>
          <cell r="G2281">
            <v>0</v>
          </cell>
        </row>
        <row r="2282">
          <cell r="D2282">
            <v>0</v>
          </cell>
          <cell r="F2282">
            <v>0</v>
          </cell>
          <cell r="G2282">
            <v>0</v>
          </cell>
        </row>
        <row r="2283">
          <cell r="D2283">
            <v>0</v>
          </cell>
          <cell r="F2283">
            <v>0</v>
          </cell>
          <cell r="G2283">
            <v>0</v>
          </cell>
        </row>
        <row r="2284">
          <cell r="D2284">
            <v>0</v>
          </cell>
          <cell r="F2284">
            <v>0</v>
          </cell>
          <cell r="G2284">
            <v>0</v>
          </cell>
        </row>
        <row r="2285">
          <cell r="D2285">
            <v>0</v>
          </cell>
          <cell r="F2285">
            <v>0</v>
          </cell>
          <cell r="G2285">
            <v>0</v>
          </cell>
        </row>
        <row r="2286">
          <cell r="D2286">
            <v>0</v>
          </cell>
          <cell r="F2286">
            <v>0</v>
          </cell>
          <cell r="G2286">
            <v>0</v>
          </cell>
        </row>
        <row r="2287">
          <cell r="D2287">
            <v>0</v>
          </cell>
          <cell r="F2287">
            <v>0</v>
          </cell>
          <cell r="G2287">
            <v>0</v>
          </cell>
        </row>
        <row r="2288">
          <cell r="D2288">
            <v>0</v>
          </cell>
          <cell r="F2288">
            <v>0</v>
          </cell>
          <cell r="G2288">
            <v>0</v>
          </cell>
        </row>
        <row r="2289">
          <cell r="D2289">
            <v>0</v>
          </cell>
          <cell r="F2289">
            <v>0</v>
          </cell>
          <cell r="G2289">
            <v>0</v>
          </cell>
        </row>
        <row r="2290">
          <cell r="D2290">
            <v>0</v>
          </cell>
          <cell r="F2290">
            <v>0</v>
          </cell>
          <cell r="G2290">
            <v>0</v>
          </cell>
        </row>
        <row r="2291">
          <cell r="D2291">
            <v>0</v>
          </cell>
          <cell r="F2291">
            <v>0</v>
          </cell>
          <cell r="G2291">
            <v>0</v>
          </cell>
        </row>
        <row r="2292">
          <cell r="D2292">
            <v>0</v>
          </cell>
          <cell r="F2292">
            <v>0</v>
          </cell>
          <cell r="G2292">
            <v>0</v>
          </cell>
        </row>
        <row r="2293">
          <cell r="D2293">
            <v>0</v>
          </cell>
          <cell r="F2293">
            <v>0</v>
          </cell>
          <cell r="G2293">
            <v>0</v>
          </cell>
        </row>
        <row r="2294">
          <cell r="D2294">
            <v>0</v>
          </cell>
          <cell r="F2294">
            <v>0</v>
          </cell>
          <cell r="G2294">
            <v>0</v>
          </cell>
        </row>
        <row r="2295">
          <cell r="D2295">
            <v>0</v>
          </cell>
          <cell r="F2295">
            <v>0</v>
          </cell>
          <cell r="G2295">
            <v>0</v>
          </cell>
        </row>
        <row r="2296">
          <cell r="D2296">
            <v>0</v>
          </cell>
          <cell r="F2296">
            <v>0</v>
          </cell>
          <cell r="G2296">
            <v>0</v>
          </cell>
        </row>
        <row r="2297">
          <cell r="D2297">
            <v>0</v>
          </cell>
          <cell r="F2297">
            <v>0</v>
          </cell>
          <cell r="G2297">
            <v>0</v>
          </cell>
        </row>
        <row r="2298">
          <cell r="D2298">
            <v>0</v>
          </cell>
          <cell r="F2298">
            <v>0</v>
          </cell>
          <cell r="G2298">
            <v>0</v>
          </cell>
        </row>
        <row r="2299">
          <cell r="D2299">
            <v>0</v>
          </cell>
          <cell r="F2299">
            <v>0</v>
          </cell>
          <cell r="G2299">
            <v>0</v>
          </cell>
        </row>
        <row r="2300">
          <cell r="D2300">
            <v>0</v>
          </cell>
          <cell r="F2300">
            <v>0</v>
          </cell>
          <cell r="G2300">
            <v>0</v>
          </cell>
        </row>
        <row r="2301">
          <cell r="D2301">
            <v>0</v>
          </cell>
          <cell r="F2301">
            <v>0</v>
          </cell>
          <cell r="G2301">
            <v>0</v>
          </cell>
        </row>
        <row r="2302">
          <cell r="D2302">
            <v>0</v>
          </cell>
          <cell r="F2302">
            <v>0</v>
          </cell>
          <cell r="G2302">
            <v>0</v>
          </cell>
        </row>
        <row r="2303">
          <cell r="D2303">
            <v>0</v>
          </cell>
          <cell r="F2303">
            <v>0</v>
          </cell>
          <cell r="G2303">
            <v>0</v>
          </cell>
        </row>
        <row r="2304">
          <cell r="D2304">
            <v>0</v>
          </cell>
          <cell r="F2304">
            <v>0</v>
          </cell>
          <cell r="G2304">
            <v>0</v>
          </cell>
        </row>
        <row r="2305">
          <cell r="D2305">
            <v>0</v>
          </cell>
          <cell r="F2305">
            <v>0</v>
          </cell>
          <cell r="G2305">
            <v>0</v>
          </cell>
        </row>
        <row r="2306">
          <cell r="D2306">
            <v>0</v>
          </cell>
          <cell r="F2306">
            <v>0</v>
          </cell>
          <cell r="G2306">
            <v>0</v>
          </cell>
        </row>
        <row r="2307">
          <cell r="D2307">
            <v>0</v>
          </cell>
          <cell r="F2307">
            <v>0</v>
          </cell>
          <cell r="G2307">
            <v>0</v>
          </cell>
        </row>
        <row r="2308">
          <cell r="D2308">
            <v>0</v>
          </cell>
          <cell r="F2308">
            <v>0</v>
          </cell>
          <cell r="G2308">
            <v>0</v>
          </cell>
        </row>
        <row r="2309">
          <cell r="D2309">
            <v>0</v>
          </cell>
          <cell r="F2309">
            <v>0</v>
          </cell>
          <cell r="G2309">
            <v>0</v>
          </cell>
        </row>
        <row r="2310">
          <cell r="D2310">
            <v>0</v>
          </cell>
          <cell r="F2310">
            <v>0</v>
          </cell>
          <cell r="G2310">
            <v>0</v>
          </cell>
        </row>
        <row r="2311">
          <cell r="D2311">
            <v>0</v>
          </cell>
          <cell r="F2311">
            <v>0</v>
          </cell>
          <cell r="G2311">
            <v>0</v>
          </cell>
        </row>
        <row r="2312">
          <cell r="D2312">
            <v>0</v>
          </cell>
          <cell r="F2312">
            <v>0</v>
          </cell>
          <cell r="G2312">
            <v>0</v>
          </cell>
        </row>
        <row r="2313">
          <cell r="D2313">
            <v>0</v>
          </cell>
          <cell r="F2313">
            <v>0</v>
          </cell>
          <cell r="G2313">
            <v>0</v>
          </cell>
        </row>
        <row r="2314">
          <cell r="D2314">
            <v>0</v>
          </cell>
          <cell r="F2314">
            <v>0</v>
          </cell>
          <cell r="G2314">
            <v>0</v>
          </cell>
        </row>
        <row r="2315">
          <cell r="D2315">
            <v>0</v>
          </cell>
          <cell r="F2315">
            <v>0</v>
          </cell>
          <cell r="G2315">
            <v>0</v>
          </cell>
        </row>
        <row r="2316">
          <cell r="D2316">
            <v>0</v>
          </cell>
          <cell r="F2316">
            <v>0</v>
          </cell>
          <cell r="G2316">
            <v>0</v>
          </cell>
        </row>
        <row r="2317">
          <cell r="D2317">
            <v>0</v>
          </cell>
          <cell r="F2317">
            <v>0</v>
          </cell>
          <cell r="G2317">
            <v>0</v>
          </cell>
        </row>
        <row r="2318">
          <cell r="D2318">
            <v>0</v>
          </cell>
          <cell r="F2318">
            <v>0</v>
          </cell>
          <cell r="G2318">
            <v>0</v>
          </cell>
        </row>
        <row r="2319">
          <cell r="D2319">
            <v>0</v>
          </cell>
          <cell r="F2319">
            <v>0</v>
          </cell>
          <cell r="G2319">
            <v>0</v>
          </cell>
        </row>
        <row r="2320">
          <cell r="D2320">
            <v>0</v>
          </cell>
          <cell r="F2320">
            <v>0</v>
          </cell>
          <cell r="G2320">
            <v>0</v>
          </cell>
        </row>
        <row r="2321">
          <cell r="D2321">
            <v>0</v>
          </cell>
          <cell r="F2321">
            <v>0</v>
          </cell>
          <cell r="G2321">
            <v>0</v>
          </cell>
        </row>
        <row r="2322">
          <cell r="D2322">
            <v>0</v>
          </cell>
          <cell r="F2322">
            <v>0</v>
          </cell>
          <cell r="G2322">
            <v>0</v>
          </cell>
        </row>
        <row r="2323">
          <cell r="D2323">
            <v>0</v>
          </cell>
          <cell r="F2323">
            <v>0</v>
          </cell>
          <cell r="G2323">
            <v>0</v>
          </cell>
        </row>
        <row r="2324">
          <cell r="D2324">
            <v>0</v>
          </cell>
          <cell r="F2324">
            <v>0</v>
          </cell>
          <cell r="G2324">
            <v>0</v>
          </cell>
        </row>
        <row r="2325">
          <cell r="D2325">
            <v>0</v>
          </cell>
          <cell r="F2325">
            <v>0</v>
          </cell>
          <cell r="G2325">
            <v>0</v>
          </cell>
        </row>
        <row r="2326">
          <cell r="D2326">
            <v>0</v>
          </cell>
          <cell r="F2326">
            <v>0</v>
          </cell>
          <cell r="G2326">
            <v>0</v>
          </cell>
        </row>
        <row r="2327">
          <cell r="D2327">
            <v>0</v>
          </cell>
          <cell r="F2327">
            <v>0</v>
          </cell>
          <cell r="G2327">
            <v>0</v>
          </cell>
        </row>
        <row r="2328">
          <cell r="D2328">
            <v>0</v>
          </cell>
          <cell r="F2328">
            <v>0</v>
          </cell>
          <cell r="G2328">
            <v>0</v>
          </cell>
        </row>
        <row r="2329">
          <cell r="D2329">
            <v>0</v>
          </cell>
          <cell r="F2329">
            <v>0</v>
          </cell>
          <cell r="G2329">
            <v>0</v>
          </cell>
        </row>
        <row r="2330">
          <cell r="D2330">
            <v>0</v>
          </cell>
          <cell r="F2330">
            <v>0</v>
          </cell>
          <cell r="G2330">
            <v>0</v>
          </cell>
        </row>
        <row r="2331">
          <cell r="D2331">
            <v>0</v>
          </cell>
          <cell r="F2331">
            <v>0</v>
          </cell>
          <cell r="G2331">
            <v>0</v>
          </cell>
        </row>
        <row r="2332">
          <cell r="D2332">
            <v>0</v>
          </cell>
          <cell r="F2332">
            <v>0</v>
          </cell>
          <cell r="G2332">
            <v>0</v>
          </cell>
        </row>
        <row r="2333">
          <cell r="D2333">
            <v>0</v>
          </cell>
          <cell r="F2333">
            <v>0</v>
          </cell>
          <cell r="G2333">
            <v>0</v>
          </cell>
        </row>
        <row r="2334">
          <cell r="D2334">
            <v>0</v>
          </cell>
          <cell r="F2334">
            <v>0</v>
          </cell>
          <cell r="G2334">
            <v>0</v>
          </cell>
        </row>
        <row r="2335">
          <cell r="D2335">
            <v>0</v>
          </cell>
          <cell r="F2335">
            <v>0</v>
          </cell>
          <cell r="G2335">
            <v>0</v>
          </cell>
        </row>
        <row r="2336">
          <cell r="D2336">
            <v>0</v>
          </cell>
          <cell r="F2336">
            <v>0</v>
          </cell>
          <cell r="G2336">
            <v>0</v>
          </cell>
        </row>
        <row r="2337">
          <cell r="D2337">
            <v>0</v>
          </cell>
          <cell r="F2337">
            <v>0</v>
          </cell>
          <cell r="G2337">
            <v>0</v>
          </cell>
        </row>
        <row r="2338">
          <cell r="D2338">
            <v>0</v>
          </cell>
          <cell r="F2338">
            <v>0</v>
          </cell>
          <cell r="G2338">
            <v>0</v>
          </cell>
        </row>
        <row r="2339">
          <cell r="D2339">
            <v>0</v>
          </cell>
          <cell r="F2339">
            <v>0</v>
          </cell>
          <cell r="G2339">
            <v>0</v>
          </cell>
        </row>
        <row r="2340">
          <cell r="D2340">
            <v>0</v>
          </cell>
          <cell r="F2340">
            <v>0</v>
          </cell>
          <cell r="G2340">
            <v>0</v>
          </cell>
        </row>
        <row r="2341">
          <cell r="D2341">
            <v>0</v>
          </cell>
          <cell r="F2341">
            <v>0</v>
          </cell>
          <cell r="G2341">
            <v>0</v>
          </cell>
        </row>
        <row r="2342">
          <cell r="D2342">
            <v>0</v>
          </cell>
          <cell r="F2342">
            <v>0</v>
          </cell>
          <cell r="G2342">
            <v>0</v>
          </cell>
        </row>
        <row r="2343">
          <cell r="D2343">
            <v>0</v>
          </cell>
          <cell r="F2343">
            <v>0</v>
          </cell>
          <cell r="G2343">
            <v>0</v>
          </cell>
        </row>
        <row r="2344">
          <cell r="D2344">
            <v>0</v>
          </cell>
          <cell r="F2344">
            <v>0</v>
          </cell>
          <cell r="G2344">
            <v>0</v>
          </cell>
        </row>
        <row r="2345">
          <cell r="D2345">
            <v>0</v>
          </cell>
          <cell r="F2345">
            <v>0</v>
          </cell>
          <cell r="G2345">
            <v>0</v>
          </cell>
        </row>
        <row r="2346">
          <cell r="D2346">
            <v>0</v>
          </cell>
          <cell r="F2346">
            <v>0</v>
          </cell>
          <cell r="G2346">
            <v>0</v>
          </cell>
        </row>
        <row r="2347">
          <cell r="D2347">
            <v>0</v>
          </cell>
          <cell r="F2347">
            <v>0</v>
          </cell>
          <cell r="G2347">
            <v>0</v>
          </cell>
        </row>
        <row r="2348">
          <cell r="D2348">
            <v>0</v>
          </cell>
          <cell r="F2348">
            <v>0</v>
          </cell>
          <cell r="G2348">
            <v>0</v>
          </cell>
        </row>
        <row r="2349">
          <cell r="D2349">
            <v>0</v>
          </cell>
          <cell r="F2349">
            <v>0</v>
          </cell>
          <cell r="G2349">
            <v>0</v>
          </cell>
        </row>
        <row r="2350">
          <cell r="D2350">
            <v>0</v>
          </cell>
          <cell r="F2350">
            <v>0</v>
          </cell>
          <cell r="G2350">
            <v>0</v>
          </cell>
        </row>
        <row r="2351">
          <cell r="D2351">
            <v>0</v>
          </cell>
          <cell r="F2351">
            <v>0</v>
          </cell>
          <cell r="G2351">
            <v>0</v>
          </cell>
        </row>
        <row r="2352">
          <cell r="D2352">
            <v>0</v>
          </cell>
          <cell r="F2352">
            <v>0</v>
          </cell>
          <cell r="G2352">
            <v>0</v>
          </cell>
        </row>
        <row r="2353">
          <cell r="D2353">
            <v>0</v>
          </cell>
          <cell r="F2353">
            <v>0</v>
          </cell>
          <cell r="G2353">
            <v>0</v>
          </cell>
        </row>
        <row r="2354">
          <cell r="D2354">
            <v>0</v>
          </cell>
          <cell r="F2354">
            <v>0</v>
          </cell>
          <cell r="G2354">
            <v>0</v>
          </cell>
        </row>
        <row r="2355">
          <cell r="D2355">
            <v>0</v>
          </cell>
          <cell r="F2355">
            <v>0</v>
          </cell>
          <cell r="G2355">
            <v>0</v>
          </cell>
        </row>
        <row r="2356">
          <cell r="D2356">
            <v>0</v>
          </cell>
          <cell r="F2356">
            <v>0</v>
          </cell>
          <cell r="G2356">
            <v>0</v>
          </cell>
        </row>
        <row r="2357">
          <cell r="D2357">
            <v>0</v>
          </cell>
          <cell r="F2357">
            <v>0</v>
          </cell>
          <cell r="G2357">
            <v>0</v>
          </cell>
        </row>
        <row r="2358">
          <cell r="D2358">
            <v>0</v>
          </cell>
          <cell r="F2358">
            <v>0</v>
          </cell>
          <cell r="G2358">
            <v>0</v>
          </cell>
        </row>
        <row r="2359">
          <cell r="D2359">
            <v>0</v>
          </cell>
          <cell r="F2359">
            <v>0</v>
          </cell>
          <cell r="G2359">
            <v>0</v>
          </cell>
        </row>
        <row r="2360">
          <cell r="D2360">
            <v>0</v>
          </cell>
          <cell r="F2360">
            <v>0</v>
          </cell>
          <cell r="G2360">
            <v>0</v>
          </cell>
        </row>
        <row r="2361">
          <cell r="D2361">
            <v>0</v>
          </cell>
          <cell r="F2361">
            <v>0</v>
          </cell>
          <cell r="G2361">
            <v>0</v>
          </cell>
        </row>
        <row r="2362">
          <cell r="D2362">
            <v>0</v>
          </cell>
          <cell r="F2362">
            <v>0</v>
          </cell>
          <cell r="G2362">
            <v>0</v>
          </cell>
        </row>
        <row r="2363">
          <cell r="D2363">
            <v>0</v>
          </cell>
          <cell r="F2363">
            <v>0</v>
          </cell>
          <cell r="G2363">
            <v>0</v>
          </cell>
        </row>
        <row r="2364">
          <cell r="D2364">
            <v>0</v>
          </cell>
          <cell r="F2364">
            <v>0</v>
          </cell>
          <cell r="G2364">
            <v>0</v>
          </cell>
        </row>
        <row r="2365">
          <cell r="D2365">
            <v>0</v>
          </cell>
          <cell r="F2365">
            <v>0</v>
          </cell>
          <cell r="G2365">
            <v>0</v>
          </cell>
        </row>
        <row r="2366">
          <cell r="D2366">
            <v>0</v>
          </cell>
          <cell r="F2366">
            <v>0</v>
          </cell>
          <cell r="G2366">
            <v>0</v>
          </cell>
        </row>
        <row r="2367">
          <cell r="D2367">
            <v>0</v>
          </cell>
          <cell r="F2367">
            <v>0</v>
          </cell>
          <cell r="G2367">
            <v>0</v>
          </cell>
        </row>
        <row r="2368">
          <cell r="D2368">
            <v>0</v>
          </cell>
          <cell r="F2368">
            <v>0</v>
          </cell>
          <cell r="G2368">
            <v>0</v>
          </cell>
        </row>
        <row r="2369">
          <cell r="D2369">
            <v>0</v>
          </cell>
          <cell r="F2369">
            <v>0</v>
          </cell>
          <cell r="G2369">
            <v>0</v>
          </cell>
        </row>
        <row r="2370">
          <cell r="D2370">
            <v>0</v>
          </cell>
          <cell r="F2370">
            <v>0</v>
          </cell>
          <cell r="G2370">
            <v>0</v>
          </cell>
        </row>
        <row r="2371">
          <cell r="D2371">
            <v>0</v>
          </cell>
          <cell r="F2371">
            <v>0</v>
          </cell>
          <cell r="G2371">
            <v>0</v>
          </cell>
        </row>
        <row r="2372">
          <cell r="D2372">
            <v>0</v>
          </cell>
          <cell r="F2372">
            <v>0</v>
          </cell>
          <cell r="G2372">
            <v>0</v>
          </cell>
        </row>
        <row r="2373">
          <cell r="D2373">
            <v>0</v>
          </cell>
          <cell r="F2373">
            <v>0</v>
          </cell>
          <cell r="G2373">
            <v>0</v>
          </cell>
        </row>
        <row r="2374">
          <cell r="D2374">
            <v>0</v>
          </cell>
          <cell r="F2374">
            <v>0</v>
          </cell>
          <cell r="G2374">
            <v>0</v>
          </cell>
        </row>
        <row r="2375">
          <cell r="D2375">
            <v>0</v>
          </cell>
          <cell r="F2375">
            <v>0</v>
          </cell>
          <cell r="G2375">
            <v>0</v>
          </cell>
        </row>
        <row r="2376">
          <cell r="D2376">
            <v>0</v>
          </cell>
          <cell r="F2376">
            <v>0</v>
          </cell>
          <cell r="G2376">
            <v>0</v>
          </cell>
        </row>
        <row r="2377">
          <cell r="D2377">
            <v>0</v>
          </cell>
          <cell r="F2377">
            <v>0</v>
          </cell>
          <cell r="G2377">
            <v>0</v>
          </cell>
        </row>
        <row r="2378">
          <cell r="D2378">
            <v>0</v>
          </cell>
          <cell r="F2378">
            <v>0</v>
          </cell>
          <cell r="G2378">
            <v>0</v>
          </cell>
        </row>
        <row r="2379">
          <cell r="D2379">
            <v>0</v>
          </cell>
          <cell r="F2379">
            <v>0</v>
          </cell>
          <cell r="G2379">
            <v>0</v>
          </cell>
        </row>
        <row r="2380">
          <cell r="D2380">
            <v>0</v>
          </cell>
          <cell r="F2380">
            <v>0</v>
          </cell>
          <cell r="G2380">
            <v>0</v>
          </cell>
        </row>
        <row r="2381">
          <cell r="D2381">
            <v>0</v>
          </cell>
          <cell r="F2381">
            <v>0</v>
          </cell>
          <cell r="G2381">
            <v>0</v>
          </cell>
        </row>
        <row r="2382">
          <cell r="D2382">
            <v>0</v>
          </cell>
          <cell r="F2382">
            <v>0</v>
          </cell>
          <cell r="G2382">
            <v>0</v>
          </cell>
        </row>
        <row r="2383">
          <cell r="D2383">
            <v>0</v>
          </cell>
          <cell r="F2383">
            <v>0</v>
          </cell>
          <cell r="G2383">
            <v>0</v>
          </cell>
        </row>
        <row r="2384">
          <cell r="D2384">
            <v>0</v>
          </cell>
          <cell r="F2384">
            <v>0</v>
          </cell>
          <cell r="G2384">
            <v>0</v>
          </cell>
        </row>
        <row r="2385">
          <cell r="D2385">
            <v>0</v>
          </cell>
          <cell r="F2385">
            <v>0</v>
          </cell>
          <cell r="G2385">
            <v>0</v>
          </cell>
        </row>
        <row r="2386">
          <cell r="D2386">
            <v>0</v>
          </cell>
          <cell r="F2386">
            <v>0</v>
          </cell>
          <cell r="G2386">
            <v>0</v>
          </cell>
        </row>
        <row r="2387">
          <cell r="D2387">
            <v>0</v>
          </cell>
          <cell r="F2387">
            <v>0</v>
          </cell>
          <cell r="G2387">
            <v>0</v>
          </cell>
        </row>
        <row r="2388">
          <cell r="D2388">
            <v>0</v>
          </cell>
          <cell r="F2388">
            <v>0</v>
          </cell>
          <cell r="G2388">
            <v>0</v>
          </cell>
        </row>
        <row r="2389">
          <cell r="D2389">
            <v>0</v>
          </cell>
          <cell r="F2389">
            <v>0</v>
          </cell>
          <cell r="G2389">
            <v>0</v>
          </cell>
        </row>
        <row r="2390">
          <cell r="D2390">
            <v>0</v>
          </cell>
          <cell r="F2390">
            <v>0</v>
          </cell>
          <cell r="G2390">
            <v>0</v>
          </cell>
        </row>
        <row r="2391">
          <cell r="D2391">
            <v>0</v>
          </cell>
          <cell r="F2391">
            <v>0</v>
          </cell>
          <cell r="G2391">
            <v>0</v>
          </cell>
        </row>
        <row r="2392">
          <cell r="D2392">
            <v>0</v>
          </cell>
          <cell r="F2392">
            <v>0</v>
          </cell>
          <cell r="G2392">
            <v>0</v>
          </cell>
        </row>
        <row r="2393">
          <cell r="D2393">
            <v>0</v>
          </cell>
          <cell r="F2393">
            <v>0</v>
          </cell>
          <cell r="G2393">
            <v>0</v>
          </cell>
        </row>
        <row r="2394">
          <cell r="D2394">
            <v>0</v>
          </cell>
          <cell r="F2394">
            <v>0</v>
          </cell>
          <cell r="G2394">
            <v>0</v>
          </cell>
        </row>
        <row r="2395">
          <cell r="D2395">
            <v>0</v>
          </cell>
          <cell r="F2395">
            <v>0</v>
          </cell>
          <cell r="G2395">
            <v>0</v>
          </cell>
        </row>
        <row r="2396">
          <cell r="D2396">
            <v>0</v>
          </cell>
          <cell r="F2396">
            <v>0</v>
          </cell>
          <cell r="G2396">
            <v>0</v>
          </cell>
        </row>
        <row r="2397">
          <cell r="D2397">
            <v>0</v>
          </cell>
          <cell r="F2397">
            <v>0</v>
          </cell>
          <cell r="G2397">
            <v>0</v>
          </cell>
        </row>
        <row r="2398">
          <cell r="D2398">
            <v>0</v>
          </cell>
          <cell r="F2398">
            <v>0</v>
          </cell>
          <cell r="G2398">
            <v>0</v>
          </cell>
        </row>
        <row r="2399">
          <cell r="D2399">
            <v>0</v>
          </cell>
          <cell r="F2399">
            <v>0</v>
          </cell>
          <cell r="G2399">
            <v>0</v>
          </cell>
        </row>
        <row r="2400">
          <cell r="D2400">
            <v>0</v>
          </cell>
          <cell r="F2400">
            <v>0</v>
          </cell>
          <cell r="G2400">
            <v>0</v>
          </cell>
        </row>
        <row r="2401">
          <cell r="D2401">
            <v>0</v>
          </cell>
          <cell r="F2401">
            <v>0</v>
          </cell>
          <cell r="G2401">
            <v>0</v>
          </cell>
        </row>
        <row r="2402">
          <cell r="D2402">
            <v>0</v>
          </cell>
          <cell r="F2402">
            <v>0</v>
          </cell>
          <cell r="G2402">
            <v>0</v>
          </cell>
        </row>
        <row r="2403">
          <cell r="D2403">
            <v>0</v>
          </cell>
          <cell r="F2403">
            <v>0</v>
          </cell>
          <cell r="G2403">
            <v>0</v>
          </cell>
        </row>
        <row r="2404">
          <cell r="D2404">
            <v>0</v>
          </cell>
          <cell r="F2404">
            <v>0</v>
          </cell>
          <cell r="G2404">
            <v>0</v>
          </cell>
        </row>
        <row r="2405">
          <cell r="D2405">
            <v>0</v>
          </cell>
          <cell r="F2405">
            <v>0</v>
          </cell>
          <cell r="G2405">
            <v>0</v>
          </cell>
        </row>
        <row r="2406">
          <cell r="D2406">
            <v>0</v>
          </cell>
          <cell r="F2406">
            <v>0</v>
          </cell>
          <cell r="G2406">
            <v>0</v>
          </cell>
        </row>
        <row r="2407">
          <cell r="D2407">
            <v>0</v>
          </cell>
          <cell r="F2407">
            <v>0</v>
          </cell>
          <cell r="G2407">
            <v>0</v>
          </cell>
        </row>
        <row r="2408">
          <cell r="D2408">
            <v>0</v>
          </cell>
          <cell r="F2408">
            <v>0</v>
          </cell>
          <cell r="G2408">
            <v>0</v>
          </cell>
        </row>
        <row r="2409">
          <cell r="D2409">
            <v>0</v>
          </cell>
          <cell r="F2409">
            <v>0</v>
          </cell>
          <cell r="G2409">
            <v>0</v>
          </cell>
        </row>
        <row r="2410">
          <cell r="D2410">
            <v>0</v>
          </cell>
          <cell r="F2410">
            <v>0</v>
          </cell>
          <cell r="G2410">
            <v>0</v>
          </cell>
        </row>
        <row r="2411">
          <cell r="D2411">
            <v>0</v>
          </cell>
          <cell r="F2411">
            <v>0</v>
          </cell>
          <cell r="G2411">
            <v>0</v>
          </cell>
        </row>
        <row r="2412">
          <cell r="D2412">
            <v>0</v>
          </cell>
          <cell r="F2412">
            <v>0</v>
          </cell>
          <cell r="G2412">
            <v>0</v>
          </cell>
        </row>
        <row r="2413">
          <cell r="D2413">
            <v>0</v>
          </cell>
          <cell r="F2413">
            <v>0</v>
          </cell>
          <cell r="G2413">
            <v>0</v>
          </cell>
        </row>
        <row r="2414">
          <cell r="D2414">
            <v>0</v>
          </cell>
          <cell r="F2414">
            <v>0</v>
          </cell>
          <cell r="G2414">
            <v>0</v>
          </cell>
        </row>
        <row r="2415">
          <cell r="D2415">
            <v>0</v>
          </cell>
          <cell r="F2415">
            <v>0</v>
          </cell>
          <cell r="G2415">
            <v>0</v>
          </cell>
        </row>
        <row r="2416">
          <cell r="D2416">
            <v>0</v>
          </cell>
          <cell r="F2416">
            <v>0</v>
          </cell>
          <cell r="G2416">
            <v>0</v>
          </cell>
        </row>
        <row r="2417">
          <cell r="D2417">
            <v>0</v>
          </cell>
          <cell r="F2417">
            <v>0</v>
          </cell>
          <cell r="G2417">
            <v>0</v>
          </cell>
        </row>
        <row r="2418">
          <cell r="D2418">
            <v>0</v>
          </cell>
          <cell r="F2418">
            <v>0</v>
          </cell>
          <cell r="G2418">
            <v>0</v>
          </cell>
        </row>
        <row r="2419">
          <cell r="D2419">
            <v>0</v>
          </cell>
          <cell r="F2419">
            <v>0</v>
          </cell>
          <cell r="G2419">
            <v>0</v>
          </cell>
        </row>
        <row r="2420">
          <cell r="D2420">
            <v>0</v>
          </cell>
          <cell r="F2420">
            <v>0</v>
          </cell>
          <cell r="G2420">
            <v>0</v>
          </cell>
        </row>
        <row r="2421">
          <cell r="D2421">
            <v>0</v>
          </cell>
          <cell r="F2421">
            <v>0</v>
          </cell>
          <cell r="G2421">
            <v>0</v>
          </cell>
        </row>
        <row r="2422">
          <cell r="D2422">
            <v>0</v>
          </cell>
          <cell r="F2422">
            <v>0</v>
          </cell>
          <cell r="G2422">
            <v>0</v>
          </cell>
        </row>
        <row r="2423">
          <cell r="D2423">
            <v>0</v>
          </cell>
          <cell r="F2423">
            <v>0</v>
          </cell>
          <cell r="G2423">
            <v>0</v>
          </cell>
        </row>
        <row r="2424">
          <cell r="D2424">
            <v>0</v>
          </cell>
          <cell r="F2424">
            <v>0</v>
          </cell>
          <cell r="G2424">
            <v>0</v>
          </cell>
        </row>
        <row r="2425">
          <cell r="D2425">
            <v>0</v>
          </cell>
          <cell r="F2425">
            <v>0</v>
          </cell>
          <cell r="G2425">
            <v>0</v>
          </cell>
        </row>
        <row r="2426">
          <cell r="D2426">
            <v>0</v>
          </cell>
          <cell r="F2426">
            <v>0</v>
          </cell>
          <cell r="G2426">
            <v>0</v>
          </cell>
        </row>
        <row r="2427">
          <cell r="D2427">
            <v>0</v>
          </cell>
          <cell r="F2427">
            <v>0</v>
          </cell>
          <cell r="G2427">
            <v>0</v>
          </cell>
        </row>
        <row r="2428">
          <cell r="D2428">
            <v>0</v>
          </cell>
          <cell r="F2428">
            <v>0</v>
          </cell>
          <cell r="G2428">
            <v>0</v>
          </cell>
        </row>
        <row r="2429">
          <cell r="D2429">
            <v>0</v>
          </cell>
          <cell r="F2429">
            <v>0</v>
          </cell>
          <cell r="G2429">
            <v>0</v>
          </cell>
        </row>
        <row r="2430">
          <cell r="D2430">
            <v>0</v>
          </cell>
          <cell r="F2430">
            <v>0</v>
          </cell>
          <cell r="G2430">
            <v>0</v>
          </cell>
        </row>
        <row r="2431">
          <cell r="D2431">
            <v>0</v>
          </cell>
          <cell r="F2431">
            <v>0</v>
          </cell>
          <cell r="G2431">
            <v>0</v>
          </cell>
        </row>
        <row r="2432">
          <cell r="D2432">
            <v>0</v>
          </cell>
          <cell r="F2432">
            <v>0</v>
          </cell>
          <cell r="G2432">
            <v>0</v>
          </cell>
        </row>
        <row r="2433">
          <cell r="D2433">
            <v>0</v>
          </cell>
          <cell r="F2433">
            <v>0</v>
          </cell>
          <cell r="G2433">
            <v>0</v>
          </cell>
        </row>
        <row r="2434">
          <cell r="D2434">
            <v>0</v>
          </cell>
          <cell r="F2434">
            <v>0</v>
          </cell>
          <cell r="G2434">
            <v>0</v>
          </cell>
        </row>
        <row r="2435">
          <cell r="D2435">
            <v>0</v>
          </cell>
          <cell r="F2435">
            <v>0</v>
          </cell>
          <cell r="G2435">
            <v>0</v>
          </cell>
        </row>
        <row r="2436">
          <cell r="D2436">
            <v>0</v>
          </cell>
          <cell r="F2436">
            <v>0</v>
          </cell>
          <cell r="G2436">
            <v>0</v>
          </cell>
        </row>
        <row r="2437">
          <cell r="D2437">
            <v>0</v>
          </cell>
          <cell r="F2437">
            <v>0</v>
          </cell>
          <cell r="G2437">
            <v>0</v>
          </cell>
        </row>
        <row r="2438">
          <cell r="D2438">
            <v>0</v>
          </cell>
          <cell r="F2438">
            <v>0</v>
          </cell>
          <cell r="G2438">
            <v>0</v>
          </cell>
        </row>
        <row r="2439">
          <cell r="D2439">
            <v>0</v>
          </cell>
          <cell r="F2439">
            <v>0</v>
          </cell>
          <cell r="G2439">
            <v>0</v>
          </cell>
        </row>
        <row r="2440">
          <cell r="D2440">
            <v>0</v>
          </cell>
          <cell r="F2440">
            <v>0</v>
          </cell>
          <cell r="G2440">
            <v>0</v>
          </cell>
        </row>
        <row r="2441">
          <cell r="D2441">
            <v>0</v>
          </cell>
          <cell r="F2441">
            <v>0</v>
          </cell>
          <cell r="G2441">
            <v>0</v>
          </cell>
        </row>
        <row r="2442">
          <cell r="D2442">
            <v>0</v>
          </cell>
          <cell r="F2442">
            <v>0</v>
          </cell>
          <cell r="G2442">
            <v>0</v>
          </cell>
        </row>
        <row r="2443">
          <cell r="D2443">
            <v>0</v>
          </cell>
          <cell r="F2443">
            <v>0</v>
          </cell>
          <cell r="G2443">
            <v>0</v>
          </cell>
        </row>
        <row r="2444">
          <cell r="D2444">
            <v>0</v>
          </cell>
          <cell r="F2444">
            <v>0</v>
          </cell>
          <cell r="G2444">
            <v>0</v>
          </cell>
        </row>
        <row r="2445">
          <cell r="D2445">
            <v>0</v>
          </cell>
          <cell r="F2445">
            <v>0</v>
          </cell>
          <cell r="G2445">
            <v>0</v>
          </cell>
        </row>
        <row r="2446">
          <cell r="D2446">
            <v>0</v>
          </cell>
          <cell r="F2446">
            <v>0</v>
          </cell>
          <cell r="G2446">
            <v>0</v>
          </cell>
        </row>
        <row r="2447">
          <cell r="D2447">
            <v>0</v>
          </cell>
          <cell r="F2447">
            <v>0</v>
          </cell>
          <cell r="G2447">
            <v>0</v>
          </cell>
        </row>
        <row r="2448">
          <cell r="D2448">
            <v>0</v>
          </cell>
          <cell r="F2448">
            <v>0</v>
          </cell>
          <cell r="G2448">
            <v>0</v>
          </cell>
        </row>
        <row r="2449">
          <cell r="D2449">
            <v>0</v>
          </cell>
          <cell r="F2449">
            <v>0</v>
          </cell>
          <cell r="G2449">
            <v>0</v>
          </cell>
        </row>
        <row r="2450">
          <cell r="D2450">
            <v>0</v>
          </cell>
          <cell r="F2450">
            <v>0</v>
          </cell>
          <cell r="G2450">
            <v>0</v>
          </cell>
        </row>
        <row r="2451">
          <cell r="D2451">
            <v>0</v>
          </cell>
          <cell r="F2451">
            <v>0</v>
          </cell>
          <cell r="G2451">
            <v>0</v>
          </cell>
        </row>
        <row r="2452">
          <cell r="D2452">
            <v>0</v>
          </cell>
          <cell r="F2452">
            <v>0</v>
          </cell>
          <cell r="G2452">
            <v>0</v>
          </cell>
        </row>
        <row r="2453">
          <cell r="D2453">
            <v>0</v>
          </cell>
          <cell r="F2453">
            <v>0</v>
          </cell>
          <cell r="G2453">
            <v>0</v>
          </cell>
        </row>
        <row r="2454">
          <cell r="D2454">
            <v>0</v>
          </cell>
          <cell r="F2454">
            <v>0</v>
          </cell>
          <cell r="G2454">
            <v>0</v>
          </cell>
        </row>
        <row r="2455">
          <cell r="D2455">
            <v>0</v>
          </cell>
          <cell r="F2455">
            <v>0</v>
          </cell>
          <cell r="G2455">
            <v>0</v>
          </cell>
        </row>
        <row r="2456">
          <cell r="D2456">
            <v>0</v>
          </cell>
          <cell r="F2456">
            <v>0</v>
          </cell>
          <cell r="G2456">
            <v>0</v>
          </cell>
        </row>
        <row r="2457">
          <cell r="D2457">
            <v>0</v>
          </cell>
          <cell r="F2457">
            <v>0</v>
          </cell>
          <cell r="G2457">
            <v>0</v>
          </cell>
        </row>
        <row r="2458">
          <cell r="D2458">
            <v>0</v>
          </cell>
          <cell r="F2458">
            <v>0</v>
          </cell>
          <cell r="G2458">
            <v>0</v>
          </cell>
        </row>
        <row r="2459">
          <cell r="D2459">
            <v>0</v>
          </cell>
          <cell r="F2459">
            <v>0</v>
          </cell>
          <cell r="G2459">
            <v>0</v>
          </cell>
        </row>
        <row r="2460">
          <cell r="D2460">
            <v>0</v>
          </cell>
          <cell r="F2460">
            <v>0</v>
          </cell>
          <cell r="G2460">
            <v>0</v>
          </cell>
        </row>
        <row r="2461">
          <cell r="D2461">
            <v>0</v>
          </cell>
          <cell r="F2461">
            <v>0</v>
          </cell>
          <cell r="G2461">
            <v>0</v>
          </cell>
        </row>
        <row r="2462">
          <cell r="D2462">
            <v>0</v>
          </cell>
          <cell r="F2462">
            <v>0</v>
          </cell>
          <cell r="G2462">
            <v>0</v>
          </cell>
        </row>
        <row r="2463">
          <cell r="D2463">
            <v>0</v>
          </cell>
          <cell r="F2463">
            <v>0</v>
          </cell>
          <cell r="G2463">
            <v>0</v>
          </cell>
        </row>
        <row r="2464">
          <cell r="D2464">
            <v>0</v>
          </cell>
          <cell r="F2464">
            <v>0</v>
          </cell>
          <cell r="G2464">
            <v>0</v>
          </cell>
        </row>
        <row r="2465">
          <cell r="D2465">
            <v>0</v>
          </cell>
          <cell r="F2465">
            <v>0</v>
          </cell>
          <cell r="G2465">
            <v>0</v>
          </cell>
        </row>
        <row r="2466">
          <cell r="D2466">
            <v>0</v>
          </cell>
          <cell r="F2466">
            <v>0</v>
          </cell>
          <cell r="G2466">
            <v>0</v>
          </cell>
        </row>
        <row r="2467">
          <cell r="D2467">
            <v>0</v>
          </cell>
          <cell r="F2467">
            <v>0</v>
          </cell>
          <cell r="G2467">
            <v>0</v>
          </cell>
        </row>
        <row r="2468">
          <cell r="D2468">
            <v>0</v>
          </cell>
          <cell r="F2468">
            <v>0</v>
          </cell>
          <cell r="G2468">
            <v>0</v>
          </cell>
        </row>
        <row r="2469">
          <cell r="D2469">
            <v>0</v>
          </cell>
          <cell r="F2469">
            <v>0</v>
          </cell>
          <cell r="G2469">
            <v>0</v>
          </cell>
        </row>
        <row r="2470">
          <cell r="D2470">
            <v>0</v>
          </cell>
          <cell r="F2470">
            <v>0</v>
          </cell>
          <cell r="G2470">
            <v>0</v>
          </cell>
        </row>
        <row r="2471">
          <cell r="D2471">
            <v>0</v>
          </cell>
          <cell r="F2471">
            <v>0</v>
          </cell>
          <cell r="G2471">
            <v>0</v>
          </cell>
        </row>
        <row r="2472">
          <cell r="D2472">
            <v>0</v>
          </cell>
          <cell r="F2472">
            <v>0</v>
          </cell>
          <cell r="G2472">
            <v>0</v>
          </cell>
        </row>
        <row r="2473">
          <cell r="D2473">
            <v>0</v>
          </cell>
          <cell r="F2473">
            <v>0</v>
          </cell>
          <cell r="G2473">
            <v>0</v>
          </cell>
        </row>
        <row r="2474">
          <cell r="D2474">
            <v>0</v>
          </cell>
          <cell r="F2474">
            <v>0</v>
          </cell>
          <cell r="G2474">
            <v>0</v>
          </cell>
        </row>
        <row r="2475">
          <cell r="D2475">
            <v>0</v>
          </cell>
          <cell r="F2475">
            <v>0</v>
          </cell>
          <cell r="G2475">
            <v>0</v>
          </cell>
        </row>
        <row r="2476">
          <cell r="D2476">
            <v>0</v>
          </cell>
          <cell r="F2476">
            <v>0</v>
          </cell>
          <cell r="G2476">
            <v>0</v>
          </cell>
        </row>
        <row r="2477">
          <cell r="D2477">
            <v>0</v>
          </cell>
          <cell r="F2477">
            <v>0</v>
          </cell>
          <cell r="G2477">
            <v>0</v>
          </cell>
        </row>
        <row r="2478">
          <cell r="D2478">
            <v>0</v>
          </cell>
          <cell r="F2478">
            <v>0</v>
          </cell>
          <cell r="G2478">
            <v>0</v>
          </cell>
        </row>
        <row r="2479">
          <cell r="D2479">
            <v>0</v>
          </cell>
          <cell r="F2479">
            <v>0</v>
          </cell>
          <cell r="G2479">
            <v>0</v>
          </cell>
        </row>
        <row r="2480">
          <cell r="D2480">
            <v>0</v>
          </cell>
          <cell r="F2480">
            <v>0</v>
          </cell>
          <cell r="G2480">
            <v>0</v>
          </cell>
        </row>
        <row r="2481">
          <cell r="D2481">
            <v>0</v>
          </cell>
          <cell r="F2481">
            <v>0</v>
          </cell>
          <cell r="G2481">
            <v>0</v>
          </cell>
        </row>
        <row r="2482">
          <cell r="D2482">
            <v>0</v>
          </cell>
          <cell r="F2482">
            <v>0</v>
          </cell>
          <cell r="G2482">
            <v>0</v>
          </cell>
        </row>
        <row r="2483">
          <cell r="D2483">
            <v>0</v>
          </cell>
          <cell r="F2483">
            <v>0</v>
          </cell>
          <cell r="G2483">
            <v>0</v>
          </cell>
        </row>
        <row r="2484">
          <cell r="D2484">
            <v>0</v>
          </cell>
          <cell r="F2484">
            <v>0</v>
          </cell>
          <cell r="G2484">
            <v>0</v>
          </cell>
        </row>
        <row r="2485">
          <cell r="D2485">
            <v>0</v>
          </cell>
          <cell r="F2485">
            <v>0</v>
          </cell>
          <cell r="G2485">
            <v>0</v>
          </cell>
        </row>
        <row r="2486">
          <cell r="D2486">
            <v>0</v>
          </cell>
          <cell r="F2486">
            <v>0</v>
          </cell>
          <cell r="G2486">
            <v>0</v>
          </cell>
        </row>
        <row r="2487">
          <cell r="D2487">
            <v>0</v>
          </cell>
          <cell r="F2487">
            <v>0</v>
          </cell>
          <cell r="G2487">
            <v>0</v>
          </cell>
        </row>
        <row r="2488">
          <cell r="D2488">
            <v>0</v>
          </cell>
          <cell r="F2488">
            <v>0</v>
          </cell>
          <cell r="G2488">
            <v>0</v>
          </cell>
        </row>
        <row r="2489">
          <cell r="D2489">
            <v>0</v>
          </cell>
          <cell r="F2489">
            <v>0</v>
          </cell>
          <cell r="G2489">
            <v>0</v>
          </cell>
        </row>
        <row r="2490">
          <cell r="D2490">
            <v>0</v>
          </cell>
          <cell r="F2490">
            <v>0</v>
          </cell>
          <cell r="G2490">
            <v>0</v>
          </cell>
        </row>
        <row r="2491">
          <cell r="D2491">
            <v>0</v>
          </cell>
          <cell r="F2491">
            <v>0</v>
          </cell>
          <cell r="G2491">
            <v>0</v>
          </cell>
        </row>
        <row r="2492">
          <cell r="D2492">
            <v>0</v>
          </cell>
          <cell r="F2492">
            <v>0</v>
          </cell>
          <cell r="G2492">
            <v>0</v>
          </cell>
        </row>
        <row r="2493">
          <cell r="D2493">
            <v>0</v>
          </cell>
          <cell r="F2493">
            <v>0</v>
          </cell>
          <cell r="G2493">
            <v>0</v>
          </cell>
        </row>
        <row r="2494">
          <cell r="D2494">
            <v>0</v>
          </cell>
          <cell r="F2494">
            <v>0</v>
          </cell>
          <cell r="G2494">
            <v>0</v>
          </cell>
        </row>
        <row r="2495">
          <cell r="D2495">
            <v>0</v>
          </cell>
          <cell r="F2495">
            <v>0</v>
          </cell>
          <cell r="G2495">
            <v>0</v>
          </cell>
        </row>
        <row r="2496">
          <cell r="D2496">
            <v>0</v>
          </cell>
          <cell r="F2496">
            <v>0</v>
          </cell>
          <cell r="G2496">
            <v>0</v>
          </cell>
        </row>
        <row r="2497">
          <cell r="D2497">
            <v>0</v>
          </cell>
          <cell r="F2497">
            <v>0</v>
          </cell>
          <cell r="G2497">
            <v>0</v>
          </cell>
        </row>
        <row r="2498">
          <cell r="D2498">
            <v>0</v>
          </cell>
          <cell r="F2498">
            <v>0</v>
          </cell>
          <cell r="G2498">
            <v>0</v>
          </cell>
        </row>
        <row r="2499">
          <cell r="D2499">
            <v>0</v>
          </cell>
          <cell r="F2499">
            <v>0</v>
          </cell>
          <cell r="G2499">
            <v>0</v>
          </cell>
        </row>
        <row r="2500">
          <cell r="D2500">
            <v>0</v>
          </cell>
          <cell r="F2500">
            <v>0</v>
          </cell>
          <cell r="G2500">
            <v>0</v>
          </cell>
        </row>
        <row r="2501">
          <cell r="D2501">
            <v>0</v>
          </cell>
          <cell r="F2501">
            <v>0</v>
          </cell>
          <cell r="G2501">
            <v>0</v>
          </cell>
        </row>
        <row r="2502">
          <cell r="D2502">
            <v>0</v>
          </cell>
          <cell r="F2502">
            <v>0</v>
          </cell>
          <cell r="G2502">
            <v>0</v>
          </cell>
        </row>
        <row r="2503">
          <cell r="D2503">
            <v>0</v>
          </cell>
          <cell r="F2503">
            <v>0</v>
          </cell>
          <cell r="G2503">
            <v>0</v>
          </cell>
        </row>
        <row r="2504">
          <cell r="D2504">
            <v>0</v>
          </cell>
          <cell r="F2504">
            <v>0</v>
          </cell>
          <cell r="G2504">
            <v>0</v>
          </cell>
        </row>
        <row r="2505">
          <cell r="D2505">
            <v>0</v>
          </cell>
          <cell r="F2505">
            <v>0</v>
          </cell>
          <cell r="G2505">
            <v>0</v>
          </cell>
        </row>
        <row r="2506">
          <cell r="D2506">
            <v>0</v>
          </cell>
          <cell r="F2506">
            <v>0</v>
          </cell>
          <cell r="G2506">
            <v>0</v>
          </cell>
        </row>
        <row r="2507">
          <cell r="D2507">
            <v>0</v>
          </cell>
          <cell r="F2507">
            <v>0</v>
          </cell>
          <cell r="G2507">
            <v>0</v>
          </cell>
        </row>
        <row r="2508">
          <cell r="D2508">
            <v>0</v>
          </cell>
          <cell r="F2508">
            <v>0</v>
          </cell>
          <cell r="G2508">
            <v>0</v>
          </cell>
        </row>
        <row r="2509">
          <cell r="D2509">
            <v>0</v>
          </cell>
          <cell r="F2509">
            <v>0</v>
          </cell>
          <cell r="G2509">
            <v>0</v>
          </cell>
        </row>
        <row r="2510">
          <cell r="D2510">
            <v>0</v>
          </cell>
          <cell r="F2510">
            <v>0</v>
          </cell>
          <cell r="G2510">
            <v>0</v>
          </cell>
        </row>
        <row r="2511">
          <cell r="D2511">
            <v>0</v>
          </cell>
          <cell r="F2511">
            <v>0</v>
          </cell>
          <cell r="G2511">
            <v>0</v>
          </cell>
        </row>
        <row r="2512">
          <cell r="D2512">
            <v>0</v>
          </cell>
          <cell r="F2512">
            <v>0</v>
          </cell>
          <cell r="G2512">
            <v>0</v>
          </cell>
        </row>
        <row r="2513">
          <cell r="D2513">
            <v>0</v>
          </cell>
          <cell r="F2513">
            <v>0</v>
          </cell>
          <cell r="G2513">
            <v>0</v>
          </cell>
        </row>
        <row r="2514">
          <cell r="D2514">
            <v>0</v>
          </cell>
          <cell r="F2514">
            <v>0</v>
          </cell>
          <cell r="G2514">
            <v>0</v>
          </cell>
        </row>
        <row r="2515">
          <cell r="D2515">
            <v>0</v>
          </cell>
          <cell r="F2515">
            <v>0</v>
          </cell>
          <cell r="G2515">
            <v>0</v>
          </cell>
        </row>
        <row r="2516">
          <cell r="D2516">
            <v>0</v>
          </cell>
          <cell r="F2516">
            <v>0</v>
          </cell>
          <cell r="G2516">
            <v>0</v>
          </cell>
        </row>
        <row r="2517">
          <cell r="D2517">
            <v>0</v>
          </cell>
          <cell r="F2517">
            <v>0</v>
          </cell>
          <cell r="G2517">
            <v>0</v>
          </cell>
        </row>
        <row r="2518">
          <cell r="D2518">
            <v>0</v>
          </cell>
          <cell r="F2518">
            <v>0</v>
          </cell>
          <cell r="G2518">
            <v>0</v>
          </cell>
        </row>
        <row r="2519">
          <cell r="D2519">
            <v>0</v>
          </cell>
          <cell r="F2519">
            <v>0</v>
          </cell>
          <cell r="G2519">
            <v>0</v>
          </cell>
        </row>
        <row r="2520">
          <cell r="D2520">
            <v>0</v>
          </cell>
          <cell r="F2520">
            <v>0</v>
          </cell>
          <cell r="G2520">
            <v>0</v>
          </cell>
        </row>
        <row r="2521">
          <cell r="D2521">
            <v>0</v>
          </cell>
          <cell r="F2521">
            <v>0</v>
          </cell>
          <cell r="G2521">
            <v>0</v>
          </cell>
        </row>
        <row r="2522">
          <cell r="D2522">
            <v>0</v>
          </cell>
          <cell r="F2522">
            <v>0</v>
          </cell>
          <cell r="G2522">
            <v>0</v>
          </cell>
        </row>
        <row r="2523">
          <cell r="D2523">
            <v>0</v>
          </cell>
          <cell r="F2523">
            <v>0</v>
          </cell>
          <cell r="G2523">
            <v>0</v>
          </cell>
        </row>
        <row r="2524">
          <cell r="D2524">
            <v>0</v>
          </cell>
          <cell r="F2524">
            <v>0</v>
          </cell>
          <cell r="G2524">
            <v>0</v>
          </cell>
        </row>
        <row r="2525">
          <cell r="D2525">
            <v>0</v>
          </cell>
          <cell r="F2525">
            <v>0</v>
          </cell>
          <cell r="G2525">
            <v>0</v>
          </cell>
        </row>
        <row r="2526">
          <cell r="D2526">
            <v>0</v>
          </cell>
          <cell r="F2526">
            <v>0</v>
          </cell>
          <cell r="G2526">
            <v>0</v>
          </cell>
        </row>
        <row r="2527">
          <cell r="D2527">
            <v>0</v>
          </cell>
          <cell r="F2527">
            <v>0</v>
          </cell>
          <cell r="G2527">
            <v>0</v>
          </cell>
        </row>
        <row r="2528">
          <cell r="D2528">
            <v>0</v>
          </cell>
          <cell r="F2528">
            <v>0</v>
          </cell>
          <cell r="G2528">
            <v>0</v>
          </cell>
        </row>
        <row r="2529">
          <cell r="D2529">
            <v>0</v>
          </cell>
          <cell r="F2529">
            <v>0</v>
          </cell>
          <cell r="G2529">
            <v>0</v>
          </cell>
        </row>
        <row r="2530">
          <cell r="D2530">
            <v>0</v>
          </cell>
          <cell r="F2530">
            <v>0</v>
          </cell>
          <cell r="G2530">
            <v>0</v>
          </cell>
        </row>
        <row r="2531">
          <cell r="D2531">
            <v>0</v>
          </cell>
          <cell r="F2531">
            <v>0</v>
          </cell>
          <cell r="G2531">
            <v>0</v>
          </cell>
        </row>
        <row r="2532">
          <cell r="D2532">
            <v>0</v>
          </cell>
          <cell r="F2532">
            <v>0</v>
          </cell>
          <cell r="G2532">
            <v>0</v>
          </cell>
        </row>
        <row r="2533">
          <cell r="D2533">
            <v>0</v>
          </cell>
          <cell r="F2533">
            <v>0</v>
          </cell>
          <cell r="G2533">
            <v>0</v>
          </cell>
        </row>
        <row r="2534">
          <cell r="D2534">
            <v>0</v>
          </cell>
          <cell r="F2534">
            <v>0</v>
          </cell>
          <cell r="G2534">
            <v>0</v>
          </cell>
        </row>
        <row r="2535">
          <cell r="D2535">
            <v>0</v>
          </cell>
          <cell r="F2535">
            <v>0</v>
          </cell>
          <cell r="G2535">
            <v>0</v>
          </cell>
        </row>
        <row r="2536">
          <cell r="D2536">
            <v>0</v>
          </cell>
          <cell r="F2536">
            <v>0</v>
          </cell>
          <cell r="G2536">
            <v>0</v>
          </cell>
        </row>
        <row r="2537">
          <cell r="D2537">
            <v>0</v>
          </cell>
          <cell r="F2537">
            <v>0</v>
          </cell>
          <cell r="G2537">
            <v>0</v>
          </cell>
        </row>
        <row r="2538">
          <cell r="D2538">
            <v>0</v>
          </cell>
          <cell r="F2538">
            <v>0</v>
          </cell>
          <cell r="G2538">
            <v>0</v>
          </cell>
        </row>
        <row r="2539">
          <cell r="D2539">
            <v>0</v>
          </cell>
          <cell r="F2539">
            <v>0</v>
          </cell>
          <cell r="G2539">
            <v>0</v>
          </cell>
        </row>
        <row r="2540">
          <cell r="D2540">
            <v>0</v>
          </cell>
          <cell r="F2540">
            <v>0</v>
          </cell>
          <cell r="G2540">
            <v>0</v>
          </cell>
        </row>
        <row r="2541">
          <cell r="D2541">
            <v>0</v>
          </cell>
          <cell r="F2541">
            <v>0</v>
          </cell>
          <cell r="G2541">
            <v>0</v>
          </cell>
        </row>
        <row r="2542">
          <cell r="D2542">
            <v>0</v>
          </cell>
          <cell r="F2542">
            <v>0</v>
          </cell>
          <cell r="G2542">
            <v>0</v>
          </cell>
        </row>
        <row r="2543">
          <cell r="D2543">
            <v>0</v>
          </cell>
          <cell r="F2543">
            <v>0</v>
          </cell>
          <cell r="G2543">
            <v>0</v>
          </cell>
        </row>
        <row r="2544">
          <cell r="D2544">
            <v>0</v>
          </cell>
          <cell r="F2544">
            <v>0</v>
          </cell>
          <cell r="G2544">
            <v>0</v>
          </cell>
        </row>
        <row r="2545">
          <cell r="D2545">
            <v>0</v>
          </cell>
          <cell r="F2545">
            <v>0</v>
          </cell>
          <cell r="G2545">
            <v>0</v>
          </cell>
        </row>
        <row r="2546">
          <cell r="D2546">
            <v>0</v>
          </cell>
          <cell r="F2546">
            <v>0</v>
          </cell>
          <cell r="G2546">
            <v>0</v>
          </cell>
        </row>
        <row r="2547">
          <cell r="D2547">
            <v>0</v>
          </cell>
          <cell r="F2547">
            <v>0</v>
          </cell>
          <cell r="G2547">
            <v>0</v>
          </cell>
        </row>
        <row r="2548">
          <cell r="D2548">
            <v>0</v>
          </cell>
          <cell r="F2548">
            <v>0</v>
          </cell>
          <cell r="G2548">
            <v>0</v>
          </cell>
        </row>
        <row r="2549">
          <cell r="D2549">
            <v>0</v>
          </cell>
          <cell r="F2549">
            <v>0</v>
          </cell>
          <cell r="G2549">
            <v>0</v>
          </cell>
        </row>
        <row r="2550">
          <cell r="D2550">
            <v>0</v>
          </cell>
          <cell r="F2550">
            <v>0</v>
          </cell>
          <cell r="G2550">
            <v>0</v>
          </cell>
        </row>
        <row r="2551">
          <cell r="D2551">
            <v>0</v>
          </cell>
          <cell r="F2551">
            <v>0</v>
          </cell>
          <cell r="G2551">
            <v>0</v>
          </cell>
        </row>
        <row r="2552">
          <cell r="D2552">
            <v>0</v>
          </cell>
          <cell r="F2552">
            <v>0</v>
          </cell>
          <cell r="G2552">
            <v>0</v>
          </cell>
        </row>
        <row r="2553">
          <cell r="D2553">
            <v>0</v>
          </cell>
          <cell r="F2553">
            <v>0</v>
          </cell>
          <cell r="G2553">
            <v>0</v>
          </cell>
        </row>
        <row r="2554">
          <cell r="D2554">
            <v>0</v>
          </cell>
          <cell r="F2554">
            <v>0</v>
          </cell>
          <cell r="G2554">
            <v>0</v>
          </cell>
        </row>
        <row r="2555">
          <cell r="D2555">
            <v>0</v>
          </cell>
          <cell r="F2555">
            <v>0</v>
          </cell>
          <cell r="G2555">
            <v>0</v>
          </cell>
        </row>
        <row r="2556">
          <cell r="D2556">
            <v>0</v>
          </cell>
          <cell r="F2556">
            <v>0</v>
          </cell>
          <cell r="G2556">
            <v>0</v>
          </cell>
        </row>
        <row r="2557">
          <cell r="D2557">
            <v>0</v>
          </cell>
          <cell r="F2557">
            <v>0</v>
          </cell>
          <cell r="G2557">
            <v>0</v>
          </cell>
        </row>
        <row r="2558">
          <cell r="D2558">
            <v>0</v>
          </cell>
          <cell r="F2558">
            <v>0</v>
          </cell>
          <cell r="G2558">
            <v>0</v>
          </cell>
        </row>
        <row r="2559">
          <cell r="D2559">
            <v>0</v>
          </cell>
          <cell r="F2559">
            <v>0</v>
          </cell>
          <cell r="G2559">
            <v>0</v>
          </cell>
        </row>
        <row r="2560">
          <cell r="D2560">
            <v>0</v>
          </cell>
          <cell r="F2560">
            <v>0</v>
          </cell>
          <cell r="G2560">
            <v>0</v>
          </cell>
        </row>
        <row r="2561">
          <cell r="D2561">
            <v>0</v>
          </cell>
          <cell r="F2561">
            <v>0</v>
          </cell>
          <cell r="G2561">
            <v>0</v>
          </cell>
        </row>
        <row r="2562">
          <cell r="D2562">
            <v>0</v>
          </cell>
          <cell r="F2562">
            <v>0</v>
          </cell>
          <cell r="G2562">
            <v>0</v>
          </cell>
        </row>
        <row r="2563">
          <cell r="D2563">
            <v>0</v>
          </cell>
          <cell r="F2563">
            <v>0</v>
          </cell>
          <cell r="G2563">
            <v>0</v>
          </cell>
        </row>
        <row r="2564">
          <cell r="D2564">
            <v>0</v>
          </cell>
          <cell r="F2564">
            <v>0</v>
          </cell>
          <cell r="G2564">
            <v>0</v>
          </cell>
        </row>
        <row r="2565">
          <cell r="D2565">
            <v>0</v>
          </cell>
          <cell r="F2565">
            <v>0</v>
          </cell>
          <cell r="G2565">
            <v>0</v>
          </cell>
        </row>
        <row r="2566">
          <cell r="D2566">
            <v>0</v>
          </cell>
          <cell r="F2566">
            <v>0</v>
          </cell>
          <cell r="G2566">
            <v>0</v>
          </cell>
        </row>
        <row r="2567">
          <cell r="D2567">
            <v>0</v>
          </cell>
          <cell r="F2567">
            <v>0</v>
          </cell>
          <cell r="G2567">
            <v>0</v>
          </cell>
        </row>
        <row r="2568">
          <cell r="D2568">
            <v>0</v>
          </cell>
          <cell r="F2568">
            <v>0</v>
          </cell>
          <cell r="G2568">
            <v>0</v>
          </cell>
        </row>
        <row r="2569">
          <cell r="D2569">
            <v>0</v>
          </cell>
          <cell r="F2569">
            <v>0</v>
          </cell>
          <cell r="G2569">
            <v>0</v>
          </cell>
        </row>
        <row r="2570">
          <cell r="D2570">
            <v>0</v>
          </cell>
          <cell r="F2570">
            <v>0</v>
          </cell>
          <cell r="G2570">
            <v>0</v>
          </cell>
        </row>
        <row r="2571">
          <cell r="D2571">
            <v>0</v>
          </cell>
          <cell r="F2571">
            <v>0</v>
          </cell>
          <cell r="G2571">
            <v>0</v>
          </cell>
        </row>
        <row r="2572">
          <cell r="D2572">
            <v>0</v>
          </cell>
          <cell r="F2572">
            <v>0</v>
          </cell>
          <cell r="G2572">
            <v>0</v>
          </cell>
        </row>
        <row r="2573">
          <cell r="D2573">
            <v>0</v>
          </cell>
          <cell r="F2573">
            <v>0</v>
          </cell>
          <cell r="G2573">
            <v>0</v>
          </cell>
        </row>
        <row r="2574">
          <cell r="D2574">
            <v>0</v>
          </cell>
          <cell r="F2574">
            <v>0</v>
          </cell>
          <cell r="G2574">
            <v>0</v>
          </cell>
        </row>
        <row r="2575">
          <cell r="D2575">
            <v>0</v>
          </cell>
          <cell r="F2575">
            <v>0</v>
          </cell>
          <cell r="G2575">
            <v>0</v>
          </cell>
        </row>
        <row r="2576">
          <cell r="D2576">
            <v>0</v>
          </cell>
          <cell r="F2576">
            <v>0</v>
          </cell>
          <cell r="G2576">
            <v>0</v>
          </cell>
        </row>
        <row r="2577">
          <cell r="D2577">
            <v>0</v>
          </cell>
          <cell r="F2577">
            <v>0</v>
          </cell>
          <cell r="G2577">
            <v>0</v>
          </cell>
        </row>
        <row r="2578">
          <cell r="D2578">
            <v>0</v>
          </cell>
          <cell r="F2578">
            <v>0</v>
          </cell>
          <cell r="G2578">
            <v>0</v>
          </cell>
        </row>
        <row r="2579">
          <cell r="D2579">
            <v>0</v>
          </cell>
          <cell r="F2579">
            <v>0</v>
          </cell>
          <cell r="G2579">
            <v>0</v>
          </cell>
        </row>
        <row r="2580">
          <cell r="D2580">
            <v>0</v>
          </cell>
          <cell r="F2580">
            <v>0</v>
          </cell>
          <cell r="G2580">
            <v>0</v>
          </cell>
        </row>
        <row r="2581">
          <cell r="D2581">
            <v>0</v>
          </cell>
          <cell r="F2581">
            <v>0</v>
          </cell>
          <cell r="G2581">
            <v>0</v>
          </cell>
        </row>
        <row r="2582">
          <cell r="D2582">
            <v>0</v>
          </cell>
          <cell r="F2582">
            <v>0</v>
          </cell>
          <cell r="G2582">
            <v>0</v>
          </cell>
        </row>
        <row r="2583">
          <cell r="D2583">
            <v>0</v>
          </cell>
          <cell r="F2583">
            <v>0</v>
          </cell>
          <cell r="G2583">
            <v>0</v>
          </cell>
        </row>
        <row r="2584">
          <cell r="D2584">
            <v>0</v>
          </cell>
          <cell r="F2584">
            <v>0</v>
          </cell>
          <cell r="G2584">
            <v>0</v>
          </cell>
        </row>
        <row r="2585">
          <cell r="D2585">
            <v>0</v>
          </cell>
          <cell r="F2585">
            <v>0</v>
          </cell>
          <cell r="G2585">
            <v>0</v>
          </cell>
        </row>
        <row r="2586">
          <cell r="D2586">
            <v>0</v>
          </cell>
          <cell r="F2586">
            <v>0</v>
          </cell>
          <cell r="G2586">
            <v>0</v>
          </cell>
        </row>
        <row r="2587">
          <cell r="D2587">
            <v>0</v>
          </cell>
          <cell r="F2587">
            <v>0</v>
          </cell>
          <cell r="G2587">
            <v>0</v>
          </cell>
        </row>
        <row r="2588">
          <cell r="D2588">
            <v>0</v>
          </cell>
          <cell r="F2588">
            <v>0</v>
          </cell>
          <cell r="G2588">
            <v>0</v>
          </cell>
        </row>
        <row r="2589">
          <cell r="D2589">
            <v>0</v>
          </cell>
          <cell r="F2589">
            <v>0</v>
          </cell>
          <cell r="G2589">
            <v>0</v>
          </cell>
        </row>
        <row r="2590">
          <cell r="D2590">
            <v>0</v>
          </cell>
          <cell r="F2590">
            <v>0</v>
          </cell>
          <cell r="G2590">
            <v>0</v>
          </cell>
        </row>
        <row r="2591">
          <cell r="D2591">
            <v>0</v>
          </cell>
          <cell r="F2591">
            <v>0</v>
          </cell>
          <cell r="G2591">
            <v>0</v>
          </cell>
        </row>
        <row r="2592">
          <cell r="D2592">
            <v>0</v>
          </cell>
          <cell r="F2592">
            <v>0</v>
          </cell>
          <cell r="G2592">
            <v>0</v>
          </cell>
        </row>
        <row r="2593">
          <cell r="D2593">
            <v>0</v>
          </cell>
          <cell r="F2593">
            <v>0</v>
          </cell>
          <cell r="G2593">
            <v>0</v>
          </cell>
        </row>
        <row r="2594">
          <cell r="D2594">
            <v>0</v>
          </cell>
          <cell r="F2594">
            <v>0</v>
          </cell>
          <cell r="G2594">
            <v>0</v>
          </cell>
        </row>
        <row r="2595">
          <cell r="D2595">
            <v>0</v>
          </cell>
          <cell r="F2595">
            <v>0</v>
          </cell>
          <cell r="G2595">
            <v>0</v>
          </cell>
        </row>
        <row r="2596">
          <cell r="D2596">
            <v>0</v>
          </cell>
          <cell r="F2596">
            <v>0</v>
          </cell>
          <cell r="G2596">
            <v>0</v>
          </cell>
        </row>
        <row r="2597">
          <cell r="D2597">
            <v>0</v>
          </cell>
          <cell r="F2597">
            <v>0</v>
          </cell>
          <cell r="G2597">
            <v>0</v>
          </cell>
        </row>
        <row r="2598">
          <cell r="D2598">
            <v>0</v>
          </cell>
          <cell r="F2598">
            <v>0</v>
          </cell>
          <cell r="G2598">
            <v>0</v>
          </cell>
        </row>
        <row r="2599">
          <cell r="D2599">
            <v>0</v>
          </cell>
          <cell r="F2599">
            <v>0</v>
          </cell>
          <cell r="G2599">
            <v>0</v>
          </cell>
        </row>
        <row r="2600">
          <cell r="D2600">
            <v>0</v>
          </cell>
          <cell r="F2600">
            <v>0</v>
          </cell>
          <cell r="G2600">
            <v>0</v>
          </cell>
        </row>
        <row r="2601">
          <cell r="D2601">
            <v>0</v>
          </cell>
          <cell r="F2601">
            <v>0</v>
          </cell>
          <cell r="G2601">
            <v>0</v>
          </cell>
        </row>
        <row r="2602">
          <cell r="D2602">
            <v>0</v>
          </cell>
          <cell r="F2602">
            <v>0</v>
          </cell>
          <cell r="G2602">
            <v>0</v>
          </cell>
        </row>
        <row r="2603">
          <cell r="D2603">
            <v>0</v>
          </cell>
          <cell r="F2603">
            <v>0</v>
          </cell>
          <cell r="G2603">
            <v>0</v>
          </cell>
        </row>
        <row r="2604">
          <cell r="D2604">
            <v>0</v>
          </cell>
          <cell r="F2604">
            <v>0</v>
          </cell>
          <cell r="G2604">
            <v>0</v>
          </cell>
        </row>
        <row r="2605">
          <cell r="D2605">
            <v>0</v>
          </cell>
          <cell r="F2605">
            <v>0</v>
          </cell>
          <cell r="G2605">
            <v>0</v>
          </cell>
        </row>
        <row r="2606">
          <cell r="D2606">
            <v>0</v>
          </cell>
          <cell r="F2606">
            <v>0</v>
          </cell>
          <cell r="G2606">
            <v>0</v>
          </cell>
        </row>
        <row r="2607">
          <cell r="D2607">
            <v>0</v>
          </cell>
          <cell r="F2607">
            <v>0</v>
          </cell>
          <cell r="G2607">
            <v>0</v>
          </cell>
        </row>
        <row r="2608">
          <cell r="D2608">
            <v>0</v>
          </cell>
          <cell r="F2608">
            <v>0</v>
          </cell>
          <cell r="G2608">
            <v>0</v>
          </cell>
        </row>
        <row r="2609">
          <cell r="D2609">
            <v>0</v>
          </cell>
          <cell r="F2609">
            <v>0</v>
          </cell>
          <cell r="G2609">
            <v>0</v>
          </cell>
        </row>
        <row r="2610">
          <cell r="D2610">
            <v>0</v>
          </cell>
          <cell r="F2610">
            <v>0</v>
          </cell>
          <cell r="G2610">
            <v>0</v>
          </cell>
        </row>
        <row r="2611">
          <cell r="D2611">
            <v>0</v>
          </cell>
          <cell r="F2611">
            <v>0</v>
          </cell>
          <cell r="G2611">
            <v>0</v>
          </cell>
        </row>
        <row r="2612">
          <cell r="D2612">
            <v>0</v>
          </cell>
          <cell r="F2612">
            <v>0</v>
          </cell>
          <cell r="G2612">
            <v>0</v>
          </cell>
        </row>
        <row r="2613">
          <cell r="D2613">
            <v>0</v>
          </cell>
          <cell r="F2613">
            <v>0</v>
          </cell>
          <cell r="G2613">
            <v>0</v>
          </cell>
        </row>
        <row r="2614">
          <cell r="D2614">
            <v>0</v>
          </cell>
          <cell r="F2614">
            <v>0</v>
          </cell>
          <cell r="G2614">
            <v>0</v>
          </cell>
        </row>
        <row r="2615">
          <cell r="D2615">
            <v>0</v>
          </cell>
          <cell r="F2615">
            <v>0</v>
          </cell>
          <cell r="G2615">
            <v>0</v>
          </cell>
        </row>
        <row r="2616">
          <cell r="D2616">
            <v>0</v>
          </cell>
          <cell r="F2616">
            <v>0</v>
          </cell>
          <cell r="G2616">
            <v>0</v>
          </cell>
        </row>
        <row r="2617">
          <cell r="D2617">
            <v>0</v>
          </cell>
          <cell r="F2617">
            <v>0</v>
          </cell>
          <cell r="G2617">
            <v>0</v>
          </cell>
        </row>
        <row r="2618">
          <cell r="D2618">
            <v>0</v>
          </cell>
          <cell r="F2618">
            <v>0</v>
          </cell>
          <cell r="G2618">
            <v>0</v>
          </cell>
        </row>
        <row r="2619">
          <cell r="D2619">
            <v>0</v>
          </cell>
          <cell r="F2619">
            <v>0</v>
          </cell>
          <cell r="G2619">
            <v>0</v>
          </cell>
        </row>
        <row r="2620">
          <cell r="D2620">
            <v>0</v>
          </cell>
          <cell r="F2620">
            <v>0</v>
          </cell>
          <cell r="G2620">
            <v>0</v>
          </cell>
        </row>
        <row r="2621">
          <cell r="D2621">
            <v>0</v>
          </cell>
          <cell r="F2621">
            <v>0</v>
          </cell>
          <cell r="G2621">
            <v>0</v>
          </cell>
        </row>
        <row r="2622">
          <cell r="D2622">
            <v>0</v>
          </cell>
          <cell r="F2622">
            <v>0</v>
          </cell>
          <cell r="G2622">
            <v>0</v>
          </cell>
        </row>
        <row r="2623">
          <cell r="D2623">
            <v>0</v>
          </cell>
          <cell r="F2623">
            <v>0</v>
          </cell>
          <cell r="G2623">
            <v>0</v>
          </cell>
        </row>
        <row r="2624">
          <cell r="D2624">
            <v>0</v>
          </cell>
          <cell r="F2624">
            <v>0</v>
          </cell>
          <cell r="G2624">
            <v>0</v>
          </cell>
        </row>
        <row r="2625">
          <cell r="D2625">
            <v>0</v>
          </cell>
          <cell r="F2625">
            <v>0</v>
          </cell>
          <cell r="G2625">
            <v>0</v>
          </cell>
        </row>
        <row r="2626">
          <cell r="D2626">
            <v>0</v>
          </cell>
          <cell r="F2626">
            <v>0</v>
          </cell>
          <cell r="G2626">
            <v>0</v>
          </cell>
        </row>
        <row r="2627">
          <cell r="D2627">
            <v>0</v>
          </cell>
          <cell r="F2627">
            <v>0</v>
          </cell>
          <cell r="G2627">
            <v>0</v>
          </cell>
        </row>
        <row r="2628">
          <cell r="D2628">
            <v>0</v>
          </cell>
          <cell r="F2628">
            <v>0</v>
          </cell>
          <cell r="G2628">
            <v>0</v>
          </cell>
        </row>
        <row r="2629">
          <cell r="D2629">
            <v>0</v>
          </cell>
          <cell r="F2629">
            <v>0</v>
          </cell>
          <cell r="G2629">
            <v>0</v>
          </cell>
        </row>
        <row r="2630">
          <cell r="D2630">
            <v>0</v>
          </cell>
          <cell r="F2630">
            <v>0</v>
          </cell>
          <cell r="G2630">
            <v>0</v>
          </cell>
        </row>
        <row r="2631">
          <cell r="D2631">
            <v>0</v>
          </cell>
          <cell r="F2631">
            <v>0</v>
          </cell>
          <cell r="G2631">
            <v>0</v>
          </cell>
        </row>
        <row r="2632">
          <cell r="D2632">
            <v>0</v>
          </cell>
          <cell r="F2632">
            <v>0</v>
          </cell>
          <cell r="G2632">
            <v>0</v>
          </cell>
        </row>
        <row r="2633">
          <cell r="D2633">
            <v>0</v>
          </cell>
          <cell r="F2633">
            <v>0</v>
          </cell>
          <cell r="G2633">
            <v>0</v>
          </cell>
        </row>
        <row r="2634">
          <cell r="D2634">
            <v>0</v>
          </cell>
          <cell r="F2634">
            <v>0</v>
          </cell>
          <cell r="G2634">
            <v>0</v>
          </cell>
        </row>
        <row r="2635">
          <cell r="D2635">
            <v>0</v>
          </cell>
          <cell r="F2635">
            <v>0</v>
          </cell>
          <cell r="G2635">
            <v>0</v>
          </cell>
        </row>
        <row r="2636">
          <cell r="D2636">
            <v>0</v>
          </cell>
          <cell r="F2636">
            <v>0</v>
          </cell>
          <cell r="G2636">
            <v>0</v>
          </cell>
        </row>
        <row r="2637">
          <cell r="D2637">
            <v>0</v>
          </cell>
          <cell r="F2637">
            <v>0</v>
          </cell>
          <cell r="G2637">
            <v>0</v>
          </cell>
        </row>
        <row r="2638">
          <cell r="D2638">
            <v>0</v>
          </cell>
          <cell r="F2638">
            <v>0</v>
          </cell>
          <cell r="G2638">
            <v>0</v>
          </cell>
        </row>
        <row r="2639">
          <cell r="D2639">
            <v>0</v>
          </cell>
          <cell r="F2639">
            <v>0</v>
          </cell>
          <cell r="G2639">
            <v>0</v>
          </cell>
        </row>
        <row r="2640">
          <cell r="D2640">
            <v>0</v>
          </cell>
          <cell r="F2640">
            <v>0</v>
          </cell>
          <cell r="G2640">
            <v>0</v>
          </cell>
        </row>
        <row r="2641">
          <cell r="D2641">
            <v>0</v>
          </cell>
          <cell r="F2641">
            <v>0</v>
          </cell>
          <cell r="G2641">
            <v>0</v>
          </cell>
        </row>
        <row r="2642">
          <cell r="D2642">
            <v>0</v>
          </cell>
          <cell r="F2642">
            <v>0</v>
          </cell>
          <cell r="G2642">
            <v>0</v>
          </cell>
        </row>
        <row r="2643">
          <cell r="D2643">
            <v>0</v>
          </cell>
          <cell r="F2643">
            <v>0</v>
          </cell>
          <cell r="G2643">
            <v>0</v>
          </cell>
        </row>
        <row r="2644">
          <cell r="D2644">
            <v>0</v>
          </cell>
          <cell r="F2644">
            <v>0</v>
          </cell>
          <cell r="G2644">
            <v>0</v>
          </cell>
        </row>
        <row r="2645">
          <cell r="D2645">
            <v>0</v>
          </cell>
          <cell r="F2645">
            <v>0</v>
          </cell>
          <cell r="G2645">
            <v>0</v>
          </cell>
        </row>
        <row r="2646">
          <cell r="D2646">
            <v>0</v>
          </cell>
          <cell r="F2646">
            <v>0</v>
          </cell>
          <cell r="G2646">
            <v>0</v>
          </cell>
        </row>
        <row r="2647">
          <cell r="D2647">
            <v>0</v>
          </cell>
          <cell r="F2647">
            <v>0</v>
          </cell>
          <cell r="G2647">
            <v>0</v>
          </cell>
        </row>
        <row r="2648">
          <cell r="D2648">
            <v>0</v>
          </cell>
          <cell r="F2648">
            <v>0</v>
          </cell>
          <cell r="G2648">
            <v>0</v>
          </cell>
        </row>
        <row r="2649">
          <cell r="D2649">
            <v>0</v>
          </cell>
          <cell r="F2649">
            <v>0</v>
          </cell>
          <cell r="G2649">
            <v>0</v>
          </cell>
        </row>
        <row r="2650">
          <cell r="D2650">
            <v>0</v>
          </cell>
          <cell r="F2650">
            <v>0</v>
          </cell>
          <cell r="G2650">
            <v>0</v>
          </cell>
        </row>
        <row r="2651">
          <cell r="D2651">
            <v>0</v>
          </cell>
          <cell r="F2651">
            <v>0</v>
          </cell>
          <cell r="G2651">
            <v>0</v>
          </cell>
        </row>
        <row r="2652">
          <cell r="D2652">
            <v>0</v>
          </cell>
          <cell r="F2652">
            <v>0</v>
          </cell>
          <cell r="G2652">
            <v>0</v>
          </cell>
        </row>
        <row r="2653">
          <cell r="D2653">
            <v>0</v>
          </cell>
          <cell r="F2653">
            <v>0</v>
          </cell>
          <cell r="G2653">
            <v>0</v>
          </cell>
        </row>
        <row r="2654">
          <cell r="D2654">
            <v>0</v>
          </cell>
          <cell r="F2654">
            <v>0</v>
          </cell>
          <cell r="G2654">
            <v>0</v>
          </cell>
        </row>
        <row r="2655">
          <cell r="D2655">
            <v>0</v>
          </cell>
          <cell r="F2655">
            <v>0</v>
          </cell>
          <cell r="G2655">
            <v>0</v>
          </cell>
        </row>
        <row r="2656">
          <cell r="D2656">
            <v>0</v>
          </cell>
          <cell r="F2656">
            <v>0</v>
          </cell>
          <cell r="G2656">
            <v>0</v>
          </cell>
        </row>
        <row r="2657">
          <cell r="D2657">
            <v>0</v>
          </cell>
          <cell r="F2657">
            <v>0</v>
          </cell>
          <cell r="G2657">
            <v>0</v>
          </cell>
        </row>
        <row r="2658">
          <cell r="D2658">
            <v>0</v>
          </cell>
          <cell r="F2658">
            <v>0</v>
          </cell>
          <cell r="G2658">
            <v>0</v>
          </cell>
        </row>
        <row r="2659">
          <cell r="D2659">
            <v>0</v>
          </cell>
          <cell r="F2659">
            <v>0</v>
          </cell>
          <cell r="G2659">
            <v>0</v>
          </cell>
        </row>
        <row r="2660">
          <cell r="D2660">
            <v>0</v>
          </cell>
          <cell r="F2660">
            <v>0</v>
          </cell>
          <cell r="G2660">
            <v>0</v>
          </cell>
        </row>
        <row r="2661">
          <cell r="D2661">
            <v>0</v>
          </cell>
          <cell r="F2661">
            <v>0</v>
          </cell>
          <cell r="G2661">
            <v>0</v>
          </cell>
        </row>
        <row r="2662">
          <cell r="D2662">
            <v>0</v>
          </cell>
          <cell r="F2662">
            <v>0</v>
          </cell>
          <cell r="G2662">
            <v>0</v>
          </cell>
        </row>
        <row r="2663">
          <cell r="D2663">
            <v>0</v>
          </cell>
          <cell r="F2663">
            <v>0</v>
          </cell>
          <cell r="G2663">
            <v>0</v>
          </cell>
        </row>
        <row r="2664">
          <cell r="D2664">
            <v>0</v>
          </cell>
          <cell r="F2664">
            <v>0</v>
          </cell>
          <cell r="G2664">
            <v>0</v>
          </cell>
        </row>
        <row r="2665">
          <cell r="D2665">
            <v>0</v>
          </cell>
          <cell r="F2665">
            <v>0</v>
          </cell>
          <cell r="G2665">
            <v>0</v>
          </cell>
        </row>
        <row r="2666">
          <cell r="D2666">
            <v>0</v>
          </cell>
          <cell r="F2666">
            <v>0</v>
          </cell>
          <cell r="G2666">
            <v>0</v>
          </cell>
        </row>
        <row r="2667">
          <cell r="D2667">
            <v>0</v>
          </cell>
          <cell r="F2667">
            <v>0</v>
          </cell>
          <cell r="G2667">
            <v>0</v>
          </cell>
        </row>
        <row r="2668">
          <cell r="D2668">
            <v>0</v>
          </cell>
          <cell r="F2668">
            <v>0</v>
          </cell>
          <cell r="G2668">
            <v>0</v>
          </cell>
        </row>
        <row r="2669">
          <cell r="D2669">
            <v>0</v>
          </cell>
          <cell r="F2669">
            <v>0</v>
          </cell>
          <cell r="G2669">
            <v>0</v>
          </cell>
        </row>
        <row r="2670">
          <cell r="D2670">
            <v>0</v>
          </cell>
          <cell r="F2670">
            <v>0</v>
          </cell>
          <cell r="G2670">
            <v>0</v>
          </cell>
        </row>
        <row r="2671">
          <cell r="D2671">
            <v>0</v>
          </cell>
          <cell r="F2671">
            <v>0</v>
          </cell>
          <cell r="G2671">
            <v>0</v>
          </cell>
        </row>
        <row r="2672">
          <cell r="D2672">
            <v>0</v>
          </cell>
          <cell r="F2672">
            <v>0</v>
          </cell>
          <cell r="G2672">
            <v>0</v>
          </cell>
        </row>
        <row r="2673">
          <cell r="D2673">
            <v>0</v>
          </cell>
          <cell r="F2673">
            <v>0</v>
          </cell>
          <cell r="G2673">
            <v>0</v>
          </cell>
        </row>
        <row r="2674">
          <cell r="D2674">
            <v>0</v>
          </cell>
          <cell r="F2674">
            <v>0</v>
          </cell>
          <cell r="G2674">
            <v>0</v>
          </cell>
        </row>
        <row r="2675">
          <cell r="D2675">
            <v>0</v>
          </cell>
          <cell r="F2675">
            <v>0</v>
          </cell>
          <cell r="G2675">
            <v>0</v>
          </cell>
        </row>
        <row r="2676">
          <cell r="D2676">
            <v>0</v>
          </cell>
          <cell r="F2676">
            <v>0</v>
          </cell>
          <cell r="G2676">
            <v>0</v>
          </cell>
        </row>
        <row r="2677">
          <cell r="D2677">
            <v>0</v>
          </cell>
          <cell r="F2677">
            <v>0</v>
          </cell>
          <cell r="G2677">
            <v>0</v>
          </cell>
        </row>
        <row r="2678">
          <cell r="D2678">
            <v>0</v>
          </cell>
          <cell r="F2678">
            <v>0</v>
          </cell>
          <cell r="G2678">
            <v>0</v>
          </cell>
        </row>
        <row r="2679">
          <cell r="D2679">
            <v>0</v>
          </cell>
          <cell r="F2679">
            <v>0</v>
          </cell>
          <cell r="G2679">
            <v>0</v>
          </cell>
        </row>
        <row r="2680">
          <cell r="D2680">
            <v>0</v>
          </cell>
          <cell r="F2680">
            <v>0</v>
          </cell>
          <cell r="G2680">
            <v>0</v>
          </cell>
        </row>
        <row r="2681">
          <cell r="D2681">
            <v>0</v>
          </cell>
          <cell r="F2681">
            <v>0</v>
          </cell>
          <cell r="G2681">
            <v>0</v>
          </cell>
        </row>
        <row r="2682">
          <cell r="D2682">
            <v>0</v>
          </cell>
          <cell r="F2682">
            <v>0</v>
          </cell>
          <cell r="G2682">
            <v>0</v>
          </cell>
        </row>
        <row r="2683">
          <cell r="D2683">
            <v>0</v>
          </cell>
          <cell r="F2683">
            <v>0</v>
          </cell>
          <cell r="G2683">
            <v>0</v>
          </cell>
        </row>
        <row r="2684">
          <cell r="D2684">
            <v>0</v>
          </cell>
          <cell r="F2684">
            <v>0</v>
          </cell>
          <cell r="G2684">
            <v>0</v>
          </cell>
        </row>
        <row r="2685">
          <cell r="D2685">
            <v>0</v>
          </cell>
          <cell r="F2685">
            <v>0</v>
          </cell>
          <cell r="G2685">
            <v>0</v>
          </cell>
        </row>
        <row r="2686">
          <cell r="D2686">
            <v>0</v>
          </cell>
          <cell r="F2686">
            <v>0</v>
          </cell>
          <cell r="G2686">
            <v>0</v>
          </cell>
        </row>
        <row r="2687">
          <cell r="D2687">
            <v>0</v>
          </cell>
          <cell r="F2687">
            <v>0</v>
          </cell>
          <cell r="G2687">
            <v>0</v>
          </cell>
        </row>
        <row r="2688">
          <cell r="D2688">
            <v>0</v>
          </cell>
          <cell r="F2688">
            <v>0</v>
          </cell>
          <cell r="G2688">
            <v>0</v>
          </cell>
        </row>
        <row r="2689">
          <cell r="D2689">
            <v>0</v>
          </cell>
          <cell r="F2689">
            <v>0</v>
          </cell>
          <cell r="G2689">
            <v>0</v>
          </cell>
        </row>
        <row r="2690">
          <cell r="D2690">
            <v>0</v>
          </cell>
          <cell r="F2690">
            <v>0</v>
          </cell>
          <cell r="G2690">
            <v>0</v>
          </cell>
        </row>
        <row r="2691">
          <cell r="D2691">
            <v>0</v>
          </cell>
          <cell r="F2691">
            <v>0</v>
          </cell>
          <cell r="G2691">
            <v>0</v>
          </cell>
        </row>
        <row r="2692">
          <cell r="D2692">
            <v>0</v>
          </cell>
          <cell r="F2692">
            <v>0</v>
          </cell>
          <cell r="G2692">
            <v>0</v>
          </cell>
        </row>
        <row r="2693">
          <cell r="D2693">
            <v>0</v>
          </cell>
          <cell r="F2693">
            <v>0</v>
          </cell>
          <cell r="G2693">
            <v>0</v>
          </cell>
        </row>
        <row r="2694">
          <cell r="D2694">
            <v>0</v>
          </cell>
          <cell r="F2694">
            <v>0</v>
          </cell>
          <cell r="G2694">
            <v>0</v>
          </cell>
        </row>
        <row r="2695">
          <cell r="D2695">
            <v>0</v>
          </cell>
          <cell r="F2695">
            <v>0</v>
          </cell>
          <cell r="G2695">
            <v>0</v>
          </cell>
        </row>
        <row r="2696">
          <cell r="D2696">
            <v>0</v>
          </cell>
          <cell r="F2696">
            <v>0</v>
          </cell>
          <cell r="G2696">
            <v>0</v>
          </cell>
        </row>
        <row r="2697">
          <cell r="D2697">
            <v>0</v>
          </cell>
          <cell r="F2697">
            <v>0</v>
          </cell>
          <cell r="G2697">
            <v>0</v>
          </cell>
        </row>
        <row r="2698">
          <cell r="D2698">
            <v>0</v>
          </cell>
          <cell r="F2698">
            <v>0</v>
          </cell>
          <cell r="G2698">
            <v>0</v>
          </cell>
        </row>
        <row r="2699">
          <cell r="D2699">
            <v>0</v>
          </cell>
          <cell r="F2699">
            <v>0</v>
          </cell>
          <cell r="G2699">
            <v>0</v>
          </cell>
        </row>
        <row r="2700">
          <cell r="D2700">
            <v>0</v>
          </cell>
          <cell r="F2700">
            <v>0</v>
          </cell>
          <cell r="G2700">
            <v>0</v>
          </cell>
        </row>
        <row r="2701">
          <cell r="D2701">
            <v>0</v>
          </cell>
          <cell r="F2701">
            <v>0</v>
          </cell>
          <cell r="G2701">
            <v>0</v>
          </cell>
        </row>
        <row r="2702">
          <cell r="D2702">
            <v>0</v>
          </cell>
          <cell r="F2702">
            <v>0</v>
          </cell>
          <cell r="G2702">
            <v>0</v>
          </cell>
        </row>
        <row r="2703">
          <cell r="D2703">
            <v>0</v>
          </cell>
          <cell r="F2703">
            <v>0</v>
          </cell>
          <cell r="G2703">
            <v>0</v>
          </cell>
        </row>
        <row r="2704">
          <cell r="D2704">
            <v>0</v>
          </cell>
          <cell r="F2704">
            <v>0</v>
          </cell>
          <cell r="G2704">
            <v>0</v>
          </cell>
        </row>
        <row r="2705">
          <cell r="D2705">
            <v>0</v>
          </cell>
          <cell r="F2705">
            <v>0</v>
          </cell>
          <cell r="G2705">
            <v>0</v>
          </cell>
        </row>
        <row r="2706">
          <cell r="D2706">
            <v>0</v>
          </cell>
          <cell r="F2706">
            <v>0</v>
          </cell>
          <cell r="G2706">
            <v>0</v>
          </cell>
        </row>
        <row r="2707">
          <cell r="D2707">
            <v>0</v>
          </cell>
          <cell r="F2707">
            <v>0</v>
          </cell>
          <cell r="G2707">
            <v>0</v>
          </cell>
        </row>
        <row r="2708">
          <cell r="D2708">
            <v>0</v>
          </cell>
          <cell r="F2708">
            <v>0</v>
          </cell>
          <cell r="G2708">
            <v>0</v>
          </cell>
        </row>
        <row r="2709">
          <cell r="D2709">
            <v>0</v>
          </cell>
          <cell r="F2709">
            <v>0</v>
          </cell>
          <cell r="G2709">
            <v>0</v>
          </cell>
        </row>
        <row r="2710">
          <cell r="D2710">
            <v>0</v>
          </cell>
          <cell r="F2710">
            <v>0</v>
          </cell>
          <cell r="G2710">
            <v>0</v>
          </cell>
        </row>
        <row r="2711">
          <cell r="D2711">
            <v>0</v>
          </cell>
          <cell r="F2711">
            <v>0</v>
          </cell>
          <cell r="G2711">
            <v>0</v>
          </cell>
        </row>
        <row r="2712">
          <cell r="D2712">
            <v>0</v>
          </cell>
          <cell r="F2712">
            <v>0</v>
          </cell>
          <cell r="G2712">
            <v>0</v>
          </cell>
        </row>
        <row r="2713">
          <cell r="D2713">
            <v>0</v>
          </cell>
          <cell r="F2713">
            <v>0</v>
          </cell>
          <cell r="G2713">
            <v>0</v>
          </cell>
        </row>
        <row r="2714">
          <cell r="D2714">
            <v>0</v>
          </cell>
          <cell r="F2714">
            <v>0</v>
          </cell>
          <cell r="G2714">
            <v>0</v>
          </cell>
        </row>
        <row r="2715">
          <cell r="D2715">
            <v>0</v>
          </cell>
          <cell r="F2715">
            <v>0</v>
          </cell>
          <cell r="G2715">
            <v>0</v>
          </cell>
        </row>
        <row r="2716">
          <cell r="D2716">
            <v>0</v>
          </cell>
          <cell r="F2716">
            <v>0</v>
          </cell>
          <cell r="G2716">
            <v>0</v>
          </cell>
        </row>
        <row r="2717">
          <cell r="D2717">
            <v>0</v>
          </cell>
          <cell r="F2717">
            <v>0</v>
          </cell>
          <cell r="G2717">
            <v>0</v>
          </cell>
        </row>
        <row r="2718">
          <cell r="D2718">
            <v>0</v>
          </cell>
          <cell r="F2718">
            <v>0</v>
          </cell>
          <cell r="G2718">
            <v>0</v>
          </cell>
        </row>
        <row r="2719">
          <cell r="D2719">
            <v>0</v>
          </cell>
          <cell r="F2719">
            <v>0</v>
          </cell>
          <cell r="G2719">
            <v>0</v>
          </cell>
        </row>
        <row r="2720">
          <cell r="D2720">
            <v>0</v>
          </cell>
          <cell r="F2720">
            <v>0</v>
          </cell>
          <cell r="G2720">
            <v>0</v>
          </cell>
        </row>
        <row r="2721">
          <cell r="D2721">
            <v>0</v>
          </cell>
          <cell r="F2721">
            <v>0</v>
          </cell>
          <cell r="G2721">
            <v>0</v>
          </cell>
        </row>
        <row r="2722">
          <cell r="D2722">
            <v>0</v>
          </cell>
          <cell r="F2722">
            <v>0</v>
          </cell>
          <cell r="G2722">
            <v>0</v>
          </cell>
        </row>
        <row r="2723">
          <cell r="D2723">
            <v>0</v>
          </cell>
          <cell r="F2723">
            <v>0</v>
          </cell>
          <cell r="G2723">
            <v>0</v>
          </cell>
        </row>
        <row r="2724">
          <cell r="D2724">
            <v>0</v>
          </cell>
          <cell r="F2724">
            <v>0</v>
          </cell>
          <cell r="G2724">
            <v>0</v>
          </cell>
        </row>
        <row r="2725">
          <cell r="D2725">
            <v>0</v>
          </cell>
          <cell r="F2725">
            <v>0</v>
          </cell>
          <cell r="G2725">
            <v>0</v>
          </cell>
        </row>
        <row r="2726">
          <cell r="D2726">
            <v>0</v>
          </cell>
          <cell r="F2726">
            <v>0</v>
          </cell>
          <cell r="G2726">
            <v>0</v>
          </cell>
        </row>
        <row r="2727">
          <cell r="D2727">
            <v>0</v>
          </cell>
          <cell r="F2727">
            <v>0</v>
          </cell>
          <cell r="G2727">
            <v>0</v>
          </cell>
        </row>
        <row r="2728">
          <cell r="D2728">
            <v>0</v>
          </cell>
          <cell r="F2728">
            <v>0</v>
          </cell>
          <cell r="G2728">
            <v>0</v>
          </cell>
        </row>
        <row r="2729">
          <cell r="D2729">
            <v>0</v>
          </cell>
          <cell r="F2729">
            <v>0</v>
          </cell>
          <cell r="G2729">
            <v>0</v>
          </cell>
        </row>
        <row r="2730">
          <cell r="D2730">
            <v>0</v>
          </cell>
          <cell r="F2730">
            <v>0</v>
          </cell>
          <cell r="G2730">
            <v>0</v>
          </cell>
        </row>
        <row r="2731">
          <cell r="D2731">
            <v>0</v>
          </cell>
          <cell r="F2731">
            <v>0</v>
          </cell>
          <cell r="G2731">
            <v>0</v>
          </cell>
        </row>
        <row r="2732">
          <cell r="D2732">
            <v>0</v>
          </cell>
          <cell r="F2732">
            <v>0</v>
          </cell>
          <cell r="G2732">
            <v>0</v>
          </cell>
        </row>
        <row r="2733">
          <cell r="D2733">
            <v>0</v>
          </cell>
          <cell r="F2733">
            <v>0</v>
          </cell>
          <cell r="G2733">
            <v>0</v>
          </cell>
        </row>
        <row r="2734">
          <cell r="D2734">
            <v>0</v>
          </cell>
          <cell r="F2734">
            <v>0</v>
          </cell>
          <cell r="G2734">
            <v>0</v>
          </cell>
        </row>
        <row r="2735">
          <cell r="D2735">
            <v>0</v>
          </cell>
          <cell r="F2735">
            <v>0</v>
          </cell>
          <cell r="G2735">
            <v>0</v>
          </cell>
        </row>
        <row r="2736">
          <cell r="D2736">
            <v>0</v>
          </cell>
          <cell r="F2736">
            <v>0</v>
          </cell>
          <cell r="G2736">
            <v>0</v>
          </cell>
        </row>
        <row r="2737">
          <cell r="D2737">
            <v>0</v>
          </cell>
          <cell r="F2737">
            <v>0</v>
          </cell>
          <cell r="G2737">
            <v>0</v>
          </cell>
        </row>
        <row r="2738">
          <cell r="D2738">
            <v>0</v>
          </cell>
          <cell r="F2738">
            <v>0</v>
          </cell>
          <cell r="G2738">
            <v>0</v>
          </cell>
        </row>
        <row r="2739">
          <cell r="D2739">
            <v>0</v>
          </cell>
          <cell r="F2739">
            <v>0</v>
          </cell>
          <cell r="G2739">
            <v>0</v>
          </cell>
        </row>
        <row r="2740">
          <cell r="D2740">
            <v>0</v>
          </cell>
          <cell r="F2740">
            <v>0</v>
          </cell>
          <cell r="G2740">
            <v>0</v>
          </cell>
        </row>
        <row r="2741">
          <cell r="D2741">
            <v>0</v>
          </cell>
          <cell r="F2741">
            <v>0</v>
          </cell>
          <cell r="G2741">
            <v>0</v>
          </cell>
        </row>
        <row r="2742">
          <cell r="D2742">
            <v>0</v>
          </cell>
          <cell r="F2742">
            <v>0</v>
          </cell>
          <cell r="G2742">
            <v>0</v>
          </cell>
        </row>
        <row r="2743">
          <cell r="D2743">
            <v>0</v>
          </cell>
          <cell r="F2743">
            <v>0</v>
          </cell>
          <cell r="G2743">
            <v>0</v>
          </cell>
        </row>
        <row r="2744">
          <cell r="D2744">
            <v>0</v>
          </cell>
          <cell r="F2744">
            <v>0</v>
          </cell>
          <cell r="G2744">
            <v>0</v>
          </cell>
        </row>
        <row r="2745">
          <cell r="D2745">
            <v>0</v>
          </cell>
          <cell r="F2745">
            <v>0</v>
          </cell>
          <cell r="G2745">
            <v>0</v>
          </cell>
        </row>
        <row r="2746">
          <cell r="D2746">
            <v>0</v>
          </cell>
          <cell r="F2746">
            <v>0</v>
          </cell>
          <cell r="G2746">
            <v>0</v>
          </cell>
        </row>
        <row r="2747">
          <cell r="D2747">
            <v>0</v>
          </cell>
          <cell r="F2747">
            <v>0</v>
          </cell>
          <cell r="G2747">
            <v>0</v>
          </cell>
        </row>
        <row r="2748">
          <cell r="D2748">
            <v>0</v>
          </cell>
          <cell r="F2748">
            <v>0</v>
          </cell>
          <cell r="G2748">
            <v>0</v>
          </cell>
        </row>
        <row r="2749">
          <cell r="D2749">
            <v>0</v>
          </cell>
          <cell r="F2749">
            <v>0</v>
          </cell>
          <cell r="G2749">
            <v>0</v>
          </cell>
        </row>
        <row r="2750">
          <cell r="D2750">
            <v>0</v>
          </cell>
          <cell r="F2750">
            <v>0</v>
          </cell>
          <cell r="G2750">
            <v>0</v>
          </cell>
        </row>
        <row r="2751">
          <cell r="D2751">
            <v>0</v>
          </cell>
          <cell r="F2751">
            <v>0</v>
          </cell>
          <cell r="G2751">
            <v>0</v>
          </cell>
        </row>
        <row r="2752">
          <cell r="D2752">
            <v>0</v>
          </cell>
          <cell r="F2752">
            <v>0</v>
          </cell>
          <cell r="G2752">
            <v>0</v>
          </cell>
        </row>
        <row r="2753">
          <cell r="D2753">
            <v>0</v>
          </cell>
          <cell r="F2753">
            <v>0</v>
          </cell>
          <cell r="G2753">
            <v>0</v>
          </cell>
        </row>
        <row r="2754">
          <cell r="D2754">
            <v>0</v>
          </cell>
          <cell r="F2754">
            <v>0</v>
          </cell>
          <cell r="G2754">
            <v>0</v>
          </cell>
        </row>
        <row r="2755">
          <cell r="D2755">
            <v>0</v>
          </cell>
          <cell r="F2755">
            <v>0</v>
          </cell>
          <cell r="G2755">
            <v>0</v>
          </cell>
        </row>
        <row r="2756">
          <cell r="D2756">
            <v>0</v>
          </cell>
          <cell r="F2756">
            <v>0</v>
          </cell>
          <cell r="G2756">
            <v>0</v>
          </cell>
        </row>
        <row r="2757">
          <cell r="D2757">
            <v>0</v>
          </cell>
          <cell r="F2757">
            <v>0</v>
          </cell>
          <cell r="G2757">
            <v>0</v>
          </cell>
        </row>
        <row r="2758">
          <cell r="D2758">
            <v>0</v>
          </cell>
          <cell r="F2758">
            <v>0</v>
          </cell>
          <cell r="G2758">
            <v>0</v>
          </cell>
        </row>
        <row r="2759">
          <cell r="D2759">
            <v>0</v>
          </cell>
          <cell r="F2759">
            <v>0</v>
          </cell>
          <cell r="G2759">
            <v>0</v>
          </cell>
        </row>
        <row r="2760">
          <cell r="D2760">
            <v>0</v>
          </cell>
          <cell r="F2760">
            <v>0</v>
          </cell>
          <cell r="G2760">
            <v>0</v>
          </cell>
        </row>
        <row r="2761">
          <cell r="D2761">
            <v>0</v>
          </cell>
          <cell r="F2761">
            <v>0</v>
          </cell>
          <cell r="G2761">
            <v>0</v>
          </cell>
        </row>
        <row r="2762">
          <cell r="D2762">
            <v>0</v>
          </cell>
          <cell r="F2762">
            <v>0</v>
          </cell>
          <cell r="G2762">
            <v>0</v>
          </cell>
        </row>
        <row r="2763">
          <cell r="D2763">
            <v>0</v>
          </cell>
          <cell r="F2763">
            <v>0</v>
          </cell>
          <cell r="G2763">
            <v>0</v>
          </cell>
        </row>
        <row r="2764">
          <cell r="D2764">
            <v>0</v>
          </cell>
          <cell r="F2764">
            <v>0</v>
          </cell>
          <cell r="G2764">
            <v>0</v>
          </cell>
        </row>
        <row r="2765">
          <cell r="D2765">
            <v>0</v>
          </cell>
          <cell r="F2765">
            <v>0</v>
          </cell>
          <cell r="G2765">
            <v>0</v>
          </cell>
        </row>
        <row r="2766">
          <cell r="D2766">
            <v>0</v>
          </cell>
          <cell r="F2766">
            <v>0</v>
          </cell>
          <cell r="G2766">
            <v>0</v>
          </cell>
        </row>
        <row r="2767">
          <cell r="D2767">
            <v>0</v>
          </cell>
          <cell r="F2767">
            <v>0</v>
          </cell>
          <cell r="G2767">
            <v>0</v>
          </cell>
        </row>
        <row r="2768">
          <cell r="A2768">
            <v>29.000015258789063</v>
          </cell>
          <cell r="B2768">
            <v>38044.001953125</v>
          </cell>
          <cell r="C2768">
            <v>5.0000000019208528</v>
          </cell>
          <cell r="D2768">
            <v>0</v>
          </cell>
          <cell r="F2768">
            <v>0</v>
          </cell>
          <cell r="G2768">
            <v>0</v>
          </cell>
          <cell r="I2768"/>
        </row>
        <row r="2769">
          <cell r="D2769">
            <v>0</v>
          </cell>
          <cell r="F2769">
            <v>0</v>
          </cell>
          <cell r="G2769">
            <v>0</v>
          </cell>
        </row>
        <row r="2770">
          <cell r="D2770">
            <v>0</v>
          </cell>
          <cell r="F2770">
            <v>0</v>
          </cell>
          <cell r="G2770">
            <v>0</v>
          </cell>
        </row>
        <row r="2771">
          <cell r="D2771">
            <v>0</v>
          </cell>
          <cell r="F2771">
            <v>0</v>
          </cell>
          <cell r="G2771">
            <v>0</v>
          </cell>
        </row>
        <row r="2772">
          <cell r="D2772">
            <v>0</v>
          </cell>
          <cell r="F2772">
            <v>0</v>
          </cell>
          <cell r="G2772">
            <v>0</v>
          </cell>
        </row>
        <row r="2773">
          <cell r="D2773">
            <v>0</v>
          </cell>
          <cell r="F2773">
            <v>0</v>
          </cell>
          <cell r="G2773">
            <v>0</v>
          </cell>
        </row>
        <row r="2774">
          <cell r="D2774">
            <v>0</v>
          </cell>
          <cell r="F2774">
            <v>0</v>
          </cell>
          <cell r="G2774">
            <v>0</v>
          </cell>
        </row>
        <row r="2775">
          <cell r="D2775">
            <v>0</v>
          </cell>
          <cell r="F2775">
            <v>0</v>
          </cell>
          <cell r="G2775">
            <v>0</v>
          </cell>
        </row>
        <row r="2776">
          <cell r="D2776">
            <v>0</v>
          </cell>
          <cell r="F2776">
            <v>0</v>
          </cell>
          <cell r="G2776">
            <v>0</v>
          </cell>
        </row>
        <row r="2777">
          <cell r="D2777">
            <v>0</v>
          </cell>
          <cell r="F2777">
            <v>0</v>
          </cell>
          <cell r="G2777">
            <v>0</v>
          </cell>
        </row>
        <row r="2778">
          <cell r="D2778">
            <v>0</v>
          </cell>
          <cell r="F2778">
            <v>0</v>
          </cell>
          <cell r="G2778">
            <v>0</v>
          </cell>
        </row>
        <row r="2779">
          <cell r="D2779">
            <v>0</v>
          </cell>
          <cell r="F2779">
            <v>0</v>
          </cell>
          <cell r="G2779">
            <v>0</v>
          </cell>
        </row>
        <row r="2780">
          <cell r="D2780">
            <v>0</v>
          </cell>
          <cell r="F2780">
            <v>0</v>
          </cell>
          <cell r="G2780">
            <v>0</v>
          </cell>
        </row>
        <row r="2781">
          <cell r="D2781">
            <v>0</v>
          </cell>
          <cell r="F2781">
            <v>0</v>
          </cell>
          <cell r="G2781">
            <v>0</v>
          </cell>
        </row>
        <row r="2782">
          <cell r="D2782">
            <v>0</v>
          </cell>
          <cell r="F2782">
            <v>0</v>
          </cell>
          <cell r="G2782">
            <v>0</v>
          </cell>
        </row>
        <row r="2783">
          <cell r="D2783">
            <v>0</v>
          </cell>
          <cell r="F2783">
            <v>0</v>
          </cell>
          <cell r="G2783">
            <v>0</v>
          </cell>
        </row>
        <row r="2784">
          <cell r="D2784">
            <v>0</v>
          </cell>
          <cell r="F2784">
            <v>0</v>
          </cell>
          <cell r="G2784">
            <v>0</v>
          </cell>
        </row>
        <row r="2785">
          <cell r="D2785">
            <v>0</v>
          </cell>
          <cell r="F2785">
            <v>0</v>
          </cell>
          <cell r="G2785">
            <v>0</v>
          </cell>
        </row>
        <row r="2786">
          <cell r="D2786">
            <v>0</v>
          </cell>
          <cell r="F2786">
            <v>0</v>
          </cell>
          <cell r="G2786">
            <v>0</v>
          </cell>
        </row>
        <row r="2787">
          <cell r="D2787">
            <v>0</v>
          </cell>
          <cell r="F2787">
            <v>0</v>
          </cell>
          <cell r="G2787">
            <v>0</v>
          </cell>
        </row>
        <row r="2788">
          <cell r="D2788">
            <v>0</v>
          </cell>
          <cell r="F2788">
            <v>0</v>
          </cell>
          <cell r="G2788">
            <v>0</v>
          </cell>
        </row>
        <row r="2789">
          <cell r="D2789">
            <v>0</v>
          </cell>
          <cell r="F2789">
            <v>0</v>
          </cell>
          <cell r="G2789">
            <v>0</v>
          </cell>
        </row>
        <row r="2790">
          <cell r="D2790">
            <v>0</v>
          </cell>
          <cell r="F2790">
            <v>0</v>
          </cell>
          <cell r="G2790">
            <v>0</v>
          </cell>
        </row>
        <row r="2791">
          <cell r="D2791">
            <v>0</v>
          </cell>
          <cell r="F2791">
            <v>0</v>
          </cell>
          <cell r="G2791">
            <v>0</v>
          </cell>
        </row>
        <row r="2792">
          <cell r="D2792">
            <v>0</v>
          </cell>
          <cell r="F2792">
            <v>0</v>
          </cell>
          <cell r="G2792">
            <v>0</v>
          </cell>
        </row>
        <row r="2793">
          <cell r="D2793">
            <v>0</v>
          </cell>
          <cell r="F2793">
            <v>0</v>
          </cell>
          <cell r="G2793">
            <v>0</v>
          </cell>
        </row>
        <row r="2794">
          <cell r="D2794">
            <v>0</v>
          </cell>
          <cell r="F2794">
            <v>0</v>
          </cell>
          <cell r="G2794">
            <v>0</v>
          </cell>
        </row>
        <row r="2795">
          <cell r="D2795">
            <v>0</v>
          </cell>
          <cell r="F2795">
            <v>0</v>
          </cell>
          <cell r="G2795">
            <v>0</v>
          </cell>
        </row>
        <row r="2796">
          <cell r="D2796">
            <v>0</v>
          </cell>
          <cell r="F2796">
            <v>0</v>
          </cell>
          <cell r="G2796">
            <v>0</v>
          </cell>
        </row>
        <row r="2797">
          <cell r="D2797">
            <v>0</v>
          </cell>
          <cell r="F2797">
            <v>0</v>
          </cell>
          <cell r="G2797">
            <v>0</v>
          </cell>
        </row>
        <row r="2798">
          <cell r="D2798">
            <v>0</v>
          </cell>
          <cell r="F2798">
            <v>0</v>
          </cell>
          <cell r="G2798">
            <v>0</v>
          </cell>
        </row>
        <row r="2799">
          <cell r="D2799">
            <v>0</v>
          </cell>
          <cell r="F2799">
            <v>0</v>
          </cell>
          <cell r="G2799">
            <v>0</v>
          </cell>
        </row>
        <row r="2800">
          <cell r="D2800">
            <v>0</v>
          </cell>
          <cell r="F2800">
            <v>0</v>
          </cell>
          <cell r="G2800">
            <v>0</v>
          </cell>
        </row>
        <row r="2801">
          <cell r="D2801">
            <v>0</v>
          </cell>
          <cell r="F2801">
            <v>0</v>
          </cell>
          <cell r="G2801">
            <v>0</v>
          </cell>
        </row>
        <row r="2802">
          <cell r="D2802">
            <v>0</v>
          </cell>
          <cell r="F2802">
            <v>0</v>
          </cell>
          <cell r="G2802">
            <v>0</v>
          </cell>
        </row>
        <row r="2803">
          <cell r="D2803">
            <v>0</v>
          </cell>
          <cell r="F2803">
            <v>0</v>
          </cell>
          <cell r="G2803">
            <v>0</v>
          </cell>
        </row>
        <row r="2804">
          <cell r="D2804">
            <v>0</v>
          </cell>
          <cell r="F2804">
            <v>0</v>
          </cell>
          <cell r="G2804">
            <v>0</v>
          </cell>
        </row>
        <row r="2805">
          <cell r="D2805">
            <v>0</v>
          </cell>
          <cell r="F2805">
            <v>0</v>
          </cell>
          <cell r="G2805">
            <v>0</v>
          </cell>
        </row>
        <row r="2806">
          <cell r="D2806">
            <v>0</v>
          </cell>
          <cell r="F2806">
            <v>0</v>
          </cell>
          <cell r="G2806">
            <v>0</v>
          </cell>
        </row>
        <row r="2807">
          <cell r="D2807">
            <v>0</v>
          </cell>
          <cell r="F2807">
            <v>0</v>
          </cell>
          <cell r="G2807">
            <v>0</v>
          </cell>
        </row>
        <row r="2808">
          <cell r="D2808">
            <v>0</v>
          </cell>
          <cell r="F2808">
            <v>0</v>
          </cell>
          <cell r="G2808">
            <v>0</v>
          </cell>
        </row>
        <row r="2809">
          <cell r="D2809">
            <v>0</v>
          </cell>
          <cell r="F2809">
            <v>0</v>
          </cell>
          <cell r="G2809">
            <v>0</v>
          </cell>
        </row>
        <row r="2810">
          <cell r="D2810">
            <v>0</v>
          </cell>
          <cell r="F2810">
            <v>0</v>
          </cell>
          <cell r="G2810">
            <v>0</v>
          </cell>
        </row>
        <row r="2811">
          <cell r="D2811">
            <v>0</v>
          </cell>
          <cell r="F2811">
            <v>0</v>
          </cell>
          <cell r="G2811">
            <v>0</v>
          </cell>
        </row>
        <row r="2812">
          <cell r="D2812">
            <v>0</v>
          </cell>
          <cell r="F2812">
            <v>0</v>
          </cell>
          <cell r="G2812">
            <v>0</v>
          </cell>
        </row>
        <row r="2813">
          <cell r="D2813">
            <v>0</v>
          </cell>
          <cell r="F2813">
            <v>0</v>
          </cell>
          <cell r="G2813">
            <v>0</v>
          </cell>
        </row>
        <row r="2814">
          <cell r="D2814">
            <v>0</v>
          </cell>
          <cell r="F2814">
            <v>0</v>
          </cell>
          <cell r="G2814">
            <v>0</v>
          </cell>
        </row>
        <row r="2815">
          <cell r="D2815">
            <v>0</v>
          </cell>
          <cell r="F2815">
            <v>0</v>
          </cell>
          <cell r="G2815">
            <v>0</v>
          </cell>
        </row>
        <row r="2816">
          <cell r="D2816">
            <v>0</v>
          </cell>
          <cell r="F2816">
            <v>0</v>
          </cell>
          <cell r="G2816">
            <v>0</v>
          </cell>
        </row>
        <row r="2817">
          <cell r="D2817">
            <v>0</v>
          </cell>
          <cell r="F2817">
            <v>0</v>
          </cell>
          <cell r="G2817">
            <v>0</v>
          </cell>
        </row>
        <row r="2818">
          <cell r="D2818">
            <v>0</v>
          </cell>
          <cell r="F2818">
            <v>0</v>
          </cell>
          <cell r="G2818">
            <v>0</v>
          </cell>
        </row>
        <row r="2819">
          <cell r="D2819">
            <v>0</v>
          </cell>
          <cell r="F2819">
            <v>0</v>
          </cell>
          <cell r="G2819">
            <v>0</v>
          </cell>
        </row>
        <row r="2820">
          <cell r="D2820">
            <v>0</v>
          </cell>
          <cell r="F2820">
            <v>0</v>
          </cell>
          <cell r="G2820">
            <v>0</v>
          </cell>
        </row>
        <row r="2821">
          <cell r="D2821">
            <v>0</v>
          </cell>
          <cell r="F2821">
            <v>0</v>
          </cell>
          <cell r="G2821">
            <v>0</v>
          </cell>
        </row>
        <row r="2822">
          <cell r="D2822">
            <v>0</v>
          </cell>
          <cell r="F2822">
            <v>0</v>
          </cell>
          <cell r="G2822">
            <v>0</v>
          </cell>
        </row>
        <row r="2823">
          <cell r="D2823">
            <v>0</v>
          </cell>
          <cell r="F2823">
            <v>0</v>
          </cell>
          <cell r="G2823">
            <v>0</v>
          </cell>
        </row>
        <row r="2824">
          <cell r="D2824">
            <v>0</v>
          </cell>
          <cell r="F2824">
            <v>0</v>
          </cell>
          <cell r="G2824">
            <v>0</v>
          </cell>
        </row>
        <row r="2825">
          <cell r="D2825">
            <v>0</v>
          </cell>
          <cell r="F2825">
            <v>0</v>
          </cell>
          <cell r="G2825">
            <v>0</v>
          </cell>
        </row>
        <row r="2826">
          <cell r="D2826">
            <v>0</v>
          </cell>
          <cell r="F2826">
            <v>0</v>
          </cell>
          <cell r="G2826">
            <v>0</v>
          </cell>
        </row>
        <row r="2827">
          <cell r="D2827">
            <v>0</v>
          </cell>
          <cell r="F2827">
            <v>0</v>
          </cell>
          <cell r="G2827">
            <v>0</v>
          </cell>
        </row>
        <row r="2828">
          <cell r="D2828">
            <v>0</v>
          </cell>
          <cell r="F2828">
            <v>0</v>
          </cell>
          <cell r="G2828">
            <v>0</v>
          </cell>
        </row>
        <row r="2829">
          <cell r="D2829">
            <v>0</v>
          </cell>
          <cell r="F2829">
            <v>0</v>
          </cell>
          <cell r="G2829">
            <v>0</v>
          </cell>
        </row>
        <row r="2830">
          <cell r="D2830">
            <v>0</v>
          </cell>
          <cell r="F2830">
            <v>0</v>
          </cell>
          <cell r="G2830">
            <v>0</v>
          </cell>
        </row>
        <row r="2831">
          <cell r="D2831">
            <v>0</v>
          </cell>
          <cell r="F2831">
            <v>0</v>
          </cell>
          <cell r="G2831">
            <v>0</v>
          </cell>
        </row>
        <row r="2832">
          <cell r="D2832">
            <v>0</v>
          </cell>
          <cell r="F2832">
            <v>0</v>
          </cell>
          <cell r="G2832">
            <v>0</v>
          </cell>
        </row>
        <row r="2833">
          <cell r="D2833">
            <v>0</v>
          </cell>
          <cell r="F2833">
            <v>0</v>
          </cell>
          <cell r="G2833">
            <v>0</v>
          </cell>
        </row>
        <row r="2834">
          <cell r="D2834">
            <v>0</v>
          </cell>
          <cell r="F2834">
            <v>0</v>
          </cell>
          <cell r="G2834">
            <v>0</v>
          </cell>
        </row>
        <row r="2835">
          <cell r="D2835">
            <v>0</v>
          </cell>
          <cell r="F2835">
            <v>0</v>
          </cell>
          <cell r="G2835">
            <v>0</v>
          </cell>
        </row>
        <row r="2836">
          <cell r="D2836">
            <v>0</v>
          </cell>
          <cell r="F2836">
            <v>0</v>
          </cell>
          <cell r="G2836">
            <v>0</v>
          </cell>
        </row>
        <row r="2837">
          <cell r="D2837">
            <v>0</v>
          </cell>
          <cell r="F2837">
            <v>0</v>
          </cell>
          <cell r="G2837">
            <v>0</v>
          </cell>
        </row>
        <row r="2838">
          <cell r="D2838">
            <v>0</v>
          </cell>
          <cell r="F2838">
            <v>0</v>
          </cell>
          <cell r="G2838">
            <v>0</v>
          </cell>
        </row>
        <row r="2839">
          <cell r="D2839">
            <v>0</v>
          </cell>
          <cell r="F2839">
            <v>0</v>
          </cell>
          <cell r="G2839">
            <v>0</v>
          </cell>
        </row>
        <row r="2840">
          <cell r="D2840">
            <v>0</v>
          </cell>
          <cell r="F2840">
            <v>0</v>
          </cell>
          <cell r="G2840">
            <v>0</v>
          </cell>
        </row>
        <row r="2841">
          <cell r="D2841">
            <v>0</v>
          </cell>
          <cell r="F2841">
            <v>0</v>
          </cell>
          <cell r="G2841">
            <v>0</v>
          </cell>
        </row>
        <row r="2842">
          <cell r="D2842">
            <v>0</v>
          </cell>
          <cell r="F2842">
            <v>0</v>
          </cell>
          <cell r="G2842">
            <v>0</v>
          </cell>
        </row>
        <row r="2843">
          <cell r="D2843">
            <v>0</v>
          </cell>
          <cell r="F2843">
            <v>0</v>
          </cell>
          <cell r="G2843">
            <v>0</v>
          </cell>
        </row>
        <row r="2844">
          <cell r="D2844">
            <v>0</v>
          </cell>
          <cell r="F2844">
            <v>0</v>
          </cell>
          <cell r="G2844">
            <v>0</v>
          </cell>
        </row>
        <row r="2845">
          <cell r="D2845">
            <v>0</v>
          </cell>
          <cell r="F2845">
            <v>0</v>
          </cell>
          <cell r="G2845">
            <v>0</v>
          </cell>
        </row>
        <row r="2846">
          <cell r="D2846">
            <v>0</v>
          </cell>
          <cell r="F2846">
            <v>0</v>
          </cell>
          <cell r="G2846">
            <v>0</v>
          </cell>
        </row>
        <row r="2847">
          <cell r="D2847">
            <v>0</v>
          </cell>
          <cell r="F2847">
            <v>0</v>
          </cell>
          <cell r="G2847">
            <v>0</v>
          </cell>
        </row>
        <row r="2848">
          <cell r="D2848">
            <v>0</v>
          </cell>
          <cell r="F2848">
            <v>0</v>
          </cell>
          <cell r="G2848">
            <v>0</v>
          </cell>
        </row>
        <row r="2849">
          <cell r="D2849">
            <v>0</v>
          </cell>
          <cell r="F2849">
            <v>0</v>
          </cell>
          <cell r="G2849">
            <v>0</v>
          </cell>
        </row>
        <row r="2850">
          <cell r="D2850">
            <v>0</v>
          </cell>
          <cell r="F2850">
            <v>0</v>
          </cell>
          <cell r="G2850">
            <v>0</v>
          </cell>
        </row>
        <row r="2851">
          <cell r="D2851">
            <v>0</v>
          </cell>
          <cell r="F2851">
            <v>0</v>
          </cell>
          <cell r="G2851">
            <v>0</v>
          </cell>
        </row>
        <row r="2852">
          <cell r="D2852">
            <v>0</v>
          </cell>
          <cell r="F2852">
            <v>0</v>
          </cell>
          <cell r="G2852">
            <v>0</v>
          </cell>
        </row>
        <row r="2853">
          <cell r="D2853">
            <v>0</v>
          </cell>
          <cell r="F2853">
            <v>0</v>
          </cell>
          <cell r="G2853">
            <v>0</v>
          </cell>
        </row>
        <row r="2854">
          <cell r="D2854">
            <v>0</v>
          </cell>
          <cell r="F2854">
            <v>0</v>
          </cell>
          <cell r="G2854">
            <v>0</v>
          </cell>
        </row>
        <row r="2855">
          <cell r="D2855">
            <v>0</v>
          </cell>
          <cell r="F2855">
            <v>0</v>
          </cell>
          <cell r="G2855">
            <v>0</v>
          </cell>
        </row>
        <row r="2856">
          <cell r="D2856">
            <v>0</v>
          </cell>
          <cell r="F2856">
            <v>0</v>
          </cell>
          <cell r="G2856">
            <v>0</v>
          </cell>
        </row>
        <row r="2857">
          <cell r="D2857">
            <v>0</v>
          </cell>
          <cell r="F2857">
            <v>0</v>
          </cell>
          <cell r="G2857">
            <v>0</v>
          </cell>
        </row>
        <row r="2858">
          <cell r="D2858">
            <v>0</v>
          </cell>
          <cell r="F2858">
            <v>0</v>
          </cell>
          <cell r="G2858">
            <v>0</v>
          </cell>
        </row>
        <row r="2859">
          <cell r="D2859">
            <v>0</v>
          </cell>
          <cell r="F2859">
            <v>0</v>
          </cell>
          <cell r="G2859">
            <v>0</v>
          </cell>
        </row>
        <row r="2860">
          <cell r="D2860">
            <v>0</v>
          </cell>
          <cell r="F2860">
            <v>0</v>
          </cell>
          <cell r="G2860">
            <v>0</v>
          </cell>
        </row>
        <row r="2861">
          <cell r="D2861">
            <v>0</v>
          </cell>
          <cell r="F2861">
            <v>0</v>
          </cell>
          <cell r="G2861">
            <v>0</v>
          </cell>
        </row>
        <row r="2862">
          <cell r="D2862">
            <v>0</v>
          </cell>
          <cell r="F2862">
            <v>0</v>
          </cell>
          <cell r="G2862">
            <v>0</v>
          </cell>
        </row>
        <row r="2863">
          <cell r="D2863">
            <v>0</v>
          </cell>
          <cell r="F2863">
            <v>0</v>
          </cell>
          <cell r="G2863">
            <v>0</v>
          </cell>
        </row>
        <row r="2864">
          <cell r="D2864">
            <v>0</v>
          </cell>
          <cell r="F2864">
            <v>0</v>
          </cell>
          <cell r="G2864">
            <v>0</v>
          </cell>
        </row>
        <row r="2865">
          <cell r="D2865">
            <v>0</v>
          </cell>
          <cell r="F2865">
            <v>0</v>
          </cell>
          <cell r="G2865">
            <v>0</v>
          </cell>
        </row>
        <row r="2866">
          <cell r="D2866">
            <v>0</v>
          </cell>
          <cell r="F2866">
            <v>0</v>
          </cell>
          <cell r="G2866">
            <v>0</v>
          </cell>
        </row>
        <row r="2867">
          <cell r="D2867">
            <v>0</v>
          </cell>
          <cell r="F2867">
            <v>0</v>
          </cell>
          <cell r="G2867">
            <v>0</v>
          </cell>
        </row>
        <row r="2868">
          <cell r="D2868">
            <v>0</v>
          </cell>
          <cell r="F2868">
            <v>0</v>
          </cell>
          <cell r="G2868">
            <v>0</v>
          </cell>
        </row>
        <row r="2869">
          <cell r="D2869">
            <v>0</v>
          </cell>
          <cell r="F2869">
            <v>0</v>
          </cell>
          <cell r="G2869">
            <v>0</v>
          </cell>
        </row>
        <row r="2870">
          <cell r="D2870">
            <v>0</v>
          </cell>
          <cell r="F2870">
            <v>0</v>
          </cell>
          <cell r="G2870">
            <v>0</v>
          </cell>
        </row>
        <row r="2871">
          <cell r="D2871">
            <v>0</v>
          </cell>
          <cell r="F2871">
            <v>0</v>
          </cell>
          <cell r="G2871">
            <v>0</v>
          </cell>
        </row>
        <row r="2872">
          <cell r="D2872">
            <v>0</v>
          </cell>
          <cell r="F2872">
            <v>0</v>
          </cell>
          <cell r="G2872">
            <v>0</v>
          </cell>
        </row>
        <row r="2873">
          <cell r="D2873">
            <v>0</v>
          </cell>
          <cell r="F2873">
            <v>0</v>
          </cell>
          <cell r="G2873">
            <v>0</v>
          </cell>
        </row>
        <row r="2874">
          <cell r="D2874">
            <v>0</v>
          </cell>
          <cell r="F2874">
            <v>0</v>
          </cell>
          <cell r="G2874">
            <v>0</v>
          </cell>
        </row>
        <row r="2875">
          <cell r="D2875">
            <v>0</v>
          </cell>
          <cell r="F2875">
            <v>0</v>
          </cell>
          <cell r="G2875">
            <v>0</v>
          </cell>
        </row>
        <row r="2876">
          <cell r="D2876">
            <v>0</v>
          </cell>
          <cell r="F2876">
            <v>0</v>
          </cell>
          <cell r="G2876">
            <v>0</v>
          </cell>
        </row>
        <row r="2877">
          <cell r="D2877">
            <v>0</v>
          </cell>
          <cell r="F2877">
            <v>0</v>
          </cell>
          <cell r="G2877">
            <v>0</v>
          </cell>
        </row>
        <row r="2878">
          <cell r="D2878">
            <v>0</v>
          </cell>
          <cell r="F2878">
            <v>0</v>
          </cell>
          <cell r="G2878">
            <v>0</v>
          </cell>
        </row>
        <row r="2879">
          <cell r="D2879">
            <v>0</v>
          </cell>
          <cell r="F2879">
            <v>0</v>
          </cell>
          <cell r="G2879">
            <v>0</v>
          </cell>
        </row>
        <row r="2880">
          <cell r="D2880">
            <v>0</v>
          </cell>
          <cell r="F2880">
            <v>0</v>
          </cell>
          <cell r="G2880">
            <v>0</v>
          </cell>
        </row>
        <row r="2881">
          <cell r="D2881">
            <v>0</v>
          </cell>
          <cell r="F2881">
            <v>0</v>
          </cell>
          <cell r="G2881">
            <v>0</v>
          </cell>
        </row>
        <row r="2882">
          <cell r="D2882">
            <v>0</v>
          </cell>
          <cell r="F2882">
            <v>0</v>
          </cell>
          <cell r="G2882">
            <v>0</v>
          </cell>
        </row>
        <row r="2883">
          <cell r="D2883">
            <v>0</v>
          </cell>
          <cell r="F2883">
            <v>0</v>
          </cell>
          <cell r="G2883">
            <v>0</v>
          </cell>
        </row>
        <row r="2884">
          <cell r="D2884">
            <v>0</v>
          </cell>
          <cell r="F2884">
            <v>0</v>
          </cell>
          <cell r="G2884">
            <v>0</v>
          </cell>
        </row>
        <row r="2885">
          <cell r="D2885">
            <v>0</v>
          </cell>
          <cell r="F2885">
            <v>0</v>
          </cell>
          <cell r="G2885">
            <v>0</v>
          </cell>
        </row>
        <row r="2886">
          <cell r="D2886">
            <v>0</v>
          </cell>
          <cell r="F2886">
            <v>0</v>
          </cell>
          <cell r="G2886">
            <v>0</v>
          </cell>
        </row>
        <row r="2887">
          <cell r="D2887">
            <v>0</v>
          </cell>
          <cell r="F2887">
            <v>0</v>
          </cell>
          <cell r="G2887">
            <v>0</v>
          </cell>
        </row>
        <row r="2888">
          <cell r="D2888">
            <v>0</v>
          </cell>
          <cell r="F2888">
            <v>0</v>
          </cell>
          <cell r="G2888">
            <v>0</v>
          </cell>
        </row>
        <row r="2889">
          <cell r="D2889">
            <v>0</v>
          </cell>
          <cell r="F2889">
            <v>0</v>
          </cell>
          <cell r="G2889">
            <v>0</v>
          </cell>
        </row>
        <row r="2890">
          <cell r="D2890">
            <v>0</v>
          </cell>
          <cell r="F2890">
            <v>0</v>
          </cell>
          <cell r="G2890">
            <v>0</v>
          </cell>
        </row>
        <row r="2891">
          <cell r="D2891">
            <v>0</v>
          </cell>
          <cell r="F2891">
            <v>0</v>
          </cell>
          <cell r="G2891">
            <v>0</v>
          </cell>
        </row>
        <row r="2892">
          <cell r="D2892">
            <v>0</v>
          </cell>
          <cell r="F2892">
            <v>0</v>
          </cell>
          <cell r="G2892">
            <v>0</v>
          </cell>
        </row>
        <row r="2893">
          <cell r="D2893">
            <v>0</v>
          </cell>
          <cell r="F2893">
            <v>0</v>
          </cell>
          <cell r="G2893">
            <v>0</v>
          </cell>
        </row>
        <row r="2894">
          <cell r="D2894">
            <v>0</v>
          </cell>
          <cell r="F2894">
            <v>0</v>
          </cell>
          <cell r="G2894">
            <v>0</v>
          </cell>
        </row>
        <row r="2895">
          <cell r="D2895">
            <v>0</v>
          </cell>
          <cell r="F2895">
            <v>0</v>
          </cell>
          <cell r="G2895">
            <v>0</v>
          </cell>
        </row>
        <row r="2896">
          <cell r="D2896">
            <v>0</v>
          </cell>
          <cell r="F2896">
            <v>0</v>
          </cell>
          <cell r="G2896">
            <v>0</v>
          </cell>
        </row>
        <row r="2897">
          <cell r="D2897">
            <v>0</v>
          </cell>
          <cell r="F2897">
            <v>0</v>
          </cell>
          <cell r="G2897">
            <v>0</v>
          </cell>
        </row>
        <row r="2898">
          <cell r="D2898">
            <v>0</v>
          </cell>
          <cell r="F2898">
            <v>0</v>
          </cell>
          <cell r="G2898">
            <v>0</v>
          </cell>
        </row>
        <row r="2899">
          <cell r="D2899">
            <v>0</v>
          </cell>
          <cell r="F2899">
            <v>0</v>
          </cell>
          <cell r="G2899">
            <v>0</v>
          </cell>
        </row>
        <row r="2900">
          <cell r="D2900">
            <v>0</v>
          </cell>
          <cell r="F2900">
            <v>0</v>
          </cell>
          <cell r="G2900">
            <v>0</v>
          </cell>
        </row>
        <row r="2901">
          <cell r="D2901">
            <v>0</v>
          </cell>
          <cell r="F2901">
            <v>0</v>
          </cell>
          <cell r="G2901">
            <v>0</v>
          </cell>
        </row>
        <row r="2902">
          <cell r="D2902">
            <v>0</v>
          </cell>
          <cell r="F2902">
            <v>0</v>
          </cell>
          <cell r="G2902">
            <v>0</v>
          </cell>
        </row>
        <row r="2903">
          <cell r="D2903">
            <v>0</v>
          </cell>
          <cell r="F2903">
            <v>0</v>
          </cell>
          <cell r="G2903">
            <v>0</v>
          </cell>
        </row>
        <row r="2904">
          <cell r="D2904">
            <v>0</v>
          </cell>
          <cell r="F2904">
            <v>0</v>
          </cell>
          <cell r="G2904">
            <v>0</v>
          </cell>
        </row>
        <row r="2905">
          <cell r="D2905">
            <v>0</v>
          </cell>
          <cell r="F2905">
            <v>0</v>
          </cell>
          <cell r="G2905">
            <v>0</v>
          </cell>
        </row>
        <row r="2906">
          <cell r="D2906">
            <v>0</v>
          </cell>
          <cell r="F2906">
            <v>0</v>
          </cell>
          <cell r="G2906">
            <v>0</v>
          </cell>
        </row>
        <row r="2907">
          <cell r="D2907">
            <v>0</v>
          </cell>
          <cell r="F2907">
            <v>0</v>
          </cell>
          <cell r="G2907">
            <v>0</v>
          </cell>
        </row>
        <row r="2908">
          <cell r="D2908">
            <v>0</v>
          </cell>
          <cell r="F2908">
            <v>0</v>
          </cell>
          <cell r="G2908">
            <v>0</v>
          </cell>
        </row>
        <row r="2909">
          <cell r="D2909">
            <v>0</v>
          </cell>
          <cell r="F2909">
            <v>0</v>
          </cell>
          <cell r="G2909">
            <v>0</v>
          </cell>
        </row>
        <row r="2910">
          <cell r="D2910">
            <v>0</v>
          </cell>
          <cell r="F2910">
            <v>0</v>
          </cell>
          <cell r="G2910">
            <v>0</v>
          </cell>
        </row>
        <row r="2911">
          <cell r="D2911">
            <v>0</v>
          </cell>
          <cell r="F2911">
            <v>0</v>
          </cell>
          <cell r="G2911">
            <v>0</v>
          </cell>
        </row>
        <row r="2912">
          <cell r="D2912">
            <v>0</v>
          </cell>
          <cell r="F2912">
            <v>0</v>
          </cell>
          <cell r="G2912">
            <v>0</v>
          </cell>
        </row>
        <row r="2913">
          <cell r="D2913">
            <v>0</v>
          </cell>
          <cell r="F2913">
            <v>0</v>
          </cell>
          <cell r="G2913">
            <v>0</v>
          </cell>
        </row>
        <row r="2914">
          <cell r="D2914">
            <v>0</v>
          </cell>
          <cell r="F2914">
            <v>0</v>
          </cell>
          <cell r="G2914">
            <v>0</v>
          </cell>
        </row>
        <row r="2915">
          <cell r="D2915">
            <v>0</v>
          </cell>
          <cell r="F2915">
            <v>0</v>
          </cell>
          <cell r="G2915">
            <v>0</v>
          </cell>
        </row>
        <row r="2916">
          <cell r="D2916">
            <v>0</v>
          </cell>
          <cell r="F2916">
            <v>0</v>
          </cell>
          <cell r="G2916">
            <v>0</v>
          </cell>
        </row>
        <row r="2917">
          <cell r="D2917">
            <v>0</v>
          </cell>
          <cell r="F2917">
            <v>0</v>
          </cell>
          <cell r="G2917">
            <v>0</v>
          </cell>
        </row>
        <row r="2918">
          <cell r="D2918">
            <v>0</v>
          </cell>
          <cell r="F2918">
            <v>0</v>
          </cell>
          <cell r="G2918">
            <v>0</v>
          </cell>
        </row>
        <row r="2919">
          <cell r="D2919">
            <v>0</v>
          </cell>
          <cell r="F2919">
            <v>0</v>
          </cell>
          <cell r="G2919">
            <v>0</v>
          </cell>
        </row>
        <row r="2920">
          <cell r="D2920">
            <v>0</v>
          </cell>
          <cell r="F2920">
            <v>0</v>
          </cell>
          <cell r="G2920">
            <v>0</v>
          </cell>
        </row>
        <row r="2921">
          <cell r="D2921">
            <v>0</v>
          </cell>
          <cell r="F2921">
            <v>0</v>
          </cell>
          <cell r="G2921">
            <v>0</v>
          </cell>
        </row>
        <row r="2922">
          <cell r="D2922">
            <v>0</v>
          </cell>
          <cell r="F2922">
            <v>0</v>
          </cell>
          <cell r="G2922">
            <v>0</v>
          </cell>
        </row>
        <row r="2923">
          <cell r="D2923">
            <v>0</v>
          </cell>
          <cell r="F2923">
            <v>0</v>
          </cell>
          <cell r="G2923">
            <v>0</v>
          </cell>
        </row>
        <row r="2924">
          <cell r="D2924">
            <v>0</v>
          </cell>
          <cell r="F2924">
            <v>0</v>
          </cell>
          <cell r="G2924">
            <v>0</v>
          </cell>
        </row>
        <row r="2925">
          <cell r="D2925">
            <v>0</v>
          </cell>
          <cell r="F2925">
            <v>0</v>
          </cell>
          <cell r="G2925">
            <v>0</v>
          </cell>
        </row>
        <row r="2926">
          <cell r="D2926">
            <v>0</v>
          </cell>
          <cell r="F2926">
            <v>0</v>
          </cell>
          <cell r="G2926">
            <v>0</v>
          </cell>
        </row>
        <row r="2927">
          <cell r="D2927">
            <v>0</v>
          </cell>
          <cell r="F2927">
            <v>0</v>
          </cell>
          <cell r="G2927">
            <v>0</v>
          </cell>
        </row>
        <row r="2928">
          <cell r="D2928">
            <v>0</v>
          </cell>
          <cell r="F2928">
            <v>0</v>
          </cell>
          <cell r="G2928">
            <v>0</v>
          </cell>
        </row>
        <row r="2929">
          <cell r="D2929">
            <v>0</v>
          </cell>
          <cell r="F2929">
            <v>0</v>
          </cell>
          <cell r="G2929">
            <v>0</v>
          </cell>
        </row>
        <row r="2930">
          <cell r="D2930">
            <v>0</v>
          </cell>
          <cell r="F2930">
            <v>0</v>
          </cell>
          <cell r="G2930">
            <v>0</v>
          </cell>
        </row>
        <row r="2931">
          <cell r="D2931">
            <v>0</v>
          </cell>
          <cell r="F2931">
            <v>0</v>
          </cell>
          <cell r="G2931">
            <v>0</v>
          </cell>
        </row>
        <row r="2932">
          <cell r="D2932">
            <v>0</v>
          </cell>
          <cell r="F2932">
            <v>0</v>
          </cell>
          <cell r="G2932">
            <v>0</v>
          </cell>
        </row>
        <row r="2933">
          <cell r="D2933">
            <v>0</v>
          </cell>
          <cell r="F2933">
            <v>0</v>
          </cell>
          <cell r="G2933">
            <v>0</v>
          </cell>
        </row>
        <row r="2934">
          <cell r="D2934">
            <v>0</v>
          </cell>
          <cell r="F2934">
            <v>0</v>
          </cell>
          <cell r="G2934">
            <v>0</v>
          </cell>
        </row>
        <row r="2935">
          <cell r="D2935">
            <v>0</v>
          </cell>
          <cell r="F2935">
            <v>0</v>
          </cell>
          <cell r="G2935">
            <v>0</v>
          </cell>
        </row>
        <row r="2936">
          <cell r="D2936">
            <v>0</v>
          </cell>
          <cell r="F2936">
            <v>0</v>
          </cell>
          <cell r="G2936">
            <v>0</v>
          </cell>
        </row>
        <row r="2937">
          <cell r="D2937">
            <v>0</v>
          </cell>
          <cell r="F2937">
            <v>0</v>
          </cell>
          <cell r="G2937">
            <v>0</v>
          </cell>
        </row>
        <row r="2938">
          <cell r="D2938">
            <v>0</v>
          </cell>
          <cell r="F2938">
            <v>0</v>
          </cell>
          <cell r="G2938">
            <v>0</v>
          </cell>
        </row>
        <row r="2939">
          <cell r="D2939">
            <v>0</v>
          </cell>
          <cell r="F2939">
            <v>0</v>
          </cell>
          <cell r="G2939">
            <v>0</v>
          </cell>
        </row>
        <row r="2940">
          <cell r="D2940">
            <v>0</v>
          </cell>
          <cell r="F2940">
            <v>0</v>
          </cell>
          <cell r="G2940">
            <v>0</v>
          </cell>
        </row>
        <row r="2941">
          <cell r="D2941">
            <v>0</v>
          </cell>
          <cell r="F2941">
            <v>0</v>
          </cell>
          <cell r="G2941">
            <v>0</v>
          </cell>
        </row>
        <row r="2942">
          <cell r="D2942">
            <v>0</v>
          </cell>
          <cell r="F2942">
            <v>0</v>
          </cell>
          <cell r="G2942">
            <v>0</v>
          </cell>
        </row>
        <row r="2943">
          <cell r="D2943">
            <v>0</v>
          </cell>
          <cell r="F2943">
            <v>0</v>
          </cell>
          <cell r="G2943">
            <v>0</v>
          </cell>
        </row>
        <row r="2944">
          <cell r="D2944">
            <v>0</v>
          </cell>
          <cell r="F2944">
            <v>0</v>
          </cell>
          <cell r="G2944">
            <v>0</v>
          </cell>
        </row>
        <row r="2945">
          <cell r="D2945">
            <v>0</v>
          </cell>
          <cell r="F2945">
            <v>0</v>
          </cell>
          <cell r="G2945">
            <v>0</v>
          </cell>
        </row>
        <row r="2946">
          <cell r="D2946">
            <v>0</v>
          </cell>
          <cell r="F2946">
            <v>0</v>
          </cell>
          <cell r="G2946">
            <v>0</v>
          </cell>
        </row>
        <row r="2947">
          <cell r="D2947">
            <v>0</v>
          </cell>
          <cell r="F2947">
            <v>0</v>
          </cell>
          <cell r="G2947">
            <v>0</v>
          </cell>
        </row>
        <row r="2948">
          <cell r="D2948">
            <v>0</v>
          </cell>
          <cell r="F2948">
            <v>0</v>
          </cell>
          <cell r="G2948">
            <v>0</v>
          </cell>
        </row>
        <row r="2949">
          <cell r="D2949">
            <v>0</v>
          </cell>
          <cell r="F2949">
            <v>0</v>
          </cell>
          <cell r="G2949">
            <v>0</v>
          </cell>
        </row>
        <row r="2950">
          <cell r="D2950">
            <v>0</v>
          </cell>
          <cell r="F2950">
            <v>0</v>
          </cell>
          <cell r="G2950">
            <v>0</v>
          </cell>
        </row>
        <row r="2951">
          <cell r="D2951">
            <v>0</v>
          </cell>
          <cell r="F2951">
            <v>0</v>
          </cell>
          <cell r="G2951">
            <v>0</v>
          </cell>
        </row>
        <row r="2952">
          <cell r="D2952">
            <v>0</v>
          </cell>
          <cell r="F2952">
            <v>0</v>
          </cell>
          <cell r="G2952">
            <v>0</v>
          </cell>
        </row>
        <row r="2953">
          <cell r="D2953">
            <v>0</v>
          </cell>
          <cell r="F2953">
            <v>0</v>
          </cell>
          <cell r="G2953">
            <v>0</v>
          </cell>
        </row>
        <row r="2954">
          <cell r="D2954">
            <v>0</v>
          </cell>
          <cell r="F2954">
            <v>0</v>
          </cell>
          <cell r="G2954">
            <v>0</v>
          </cell>
        </row>
        <row r="2955">
          <cell r="D2955">
            <v>0</v>
          </cell>
          <cell r="F2955">
            <v>0</v>
          </cell>
          <cell r="G2955">
            <v>0</v>
          </cell>
        </row>
        <row r="2956">
          <cell r="D2956">
            <v>0</v>
          </cell>
          <cell r="F2956">
            <v>0</v>
          </cell>
          <cell r="G2956">
            <v>0</v>
          </cell>
        </row>
        <row r="2957">
          <cell r="D2957">
            <v>0</v>
          </cell>
          <cell r="F2957">
            <v>0</v>
          </cell>
          <cell r="G2957">
            <v>0</v>
          </cell>
        </row>
        <row r="2958">
          <cell r="D2958">
            <v>0</v>
          </cell>
          <cell r="F2958">
            <v>0</v>
          </cell>
          <cell r="G2958">
            <v>0</v>
          </cell>
        </row>
        <row r="2959">
          <cell r="D2959">
            <v>0</v>
          </cell>
          <cell r="F2959">
            <v>0</v>
          </cell>
          <cell r="G2959">
            <v>0</v>
          </cell>
        </row>
        <row r="2960">
          <cell r="D2960">
            <v>0</v>
          </cell>
          <cell r="F2960">
            <v>0</v>
          </cell>
          <cell r="G2960">
            <v>0</v>
          </cell>
        </row>
        <row r="2961">
          <cell r="D2961">
            <v>0</v>
          </cell>
          <cell r="F2961">
            <v>0</v>
          </cell>
          <cell r="G2961">
            <v>0</v>
          </cell>
        </row>
        <row r="2962">
          <cell r="D2962">
            <v>0</v>
          </cell>
          <cell r="F2962">
            <v>0</v>
          </cell>
          <cell r="G2962">
            <v>0</v>
          </cell>
        </row>
        <row r="2963">
          <cell r="D2963">
            <v>0</v>
          </cell>
          <cell r="F2963">
            <v>0</v>
          </cell>
          <cell r="G2963">
            <v>0</v>
          </cell>
        </row>
        <row r="2964">
          <cell r="D2964">
            <v>0</v>
          </cell>
          <cell r="F2964">
            <v>0</v>
          </cell>
          <cell r="G2964">
            <v>0</v>
          </cell>
        </row>
        <row r="2965">
          <cell r="D2965">
            <v>0</v>
          </cell>
          <cell r="F2965">
            <v>0</v>
          </cell>
          <cell r="G2965">
            <v>0</v>
          </cell>
        </row>
        <row r="2966">
          <cell r="D2966">
            <v>0</v>
          </cell>
          <cell r="F2966">
            <v>0</v>
          </cell>
          <cell r="G2966">
            <v>0</v>
          </cell>
        </row>
        <row r="2967">
          <cell r="D2967">
            <v>0</v>
          </cell>
          <cell r="F2967">
            <v>0</v>
          </cell>
          <cell r="G2967">
            <v>0</v>
          </cell>
        </row>
        <row r="2968">
          <cell r="D2968">
            <v>0</v>
          </cell>
          <cell r="F2968">
            <v>0</v>
          </cell>
          <cell r="G2968">
            <v>0</v>
          </cell>
        </row>
        <row r="2969">
          <cell r="D2969">
            <v>0</v>
          </cell>
          <cell r="F2969">
            <v>0</v>
          </cell>
          <cell r="G2969">
            <v>0</v>
          </cell>
        </row>
        <row r="2970">
          <cell r="D2970">
            <v>0</v>
          </cell>
          <cell r="F2970">
            <v>0</v>
          </cell>
          <cell r="G2970">
            <v>0</v>
          </cell>
        </row>
        <row r="2971">
          <cell r="D2971">
            <v>0</v>
          </cell>
          <cell r="F2971">
            <v>0</v>
          </cell>
          <cell r="G2971">
            <v>0</v>
          </cell>
        </row>
        <row r="2972">
          <cell r="D2972">
            <v>0</v>
          </cell>
          <cell r="F2972">
            <v>0</v>
          </cell>
          <cell r="G2972">
            <v>0</v>
          </cell>
        </row>
        <row r="2973">
          <cell r="D2973">
            <v>0</v>
          </cell>
          <cell r="F2973">
            <v>0</v>
          </cell>
          <cell r="G2973">
            <v>0</v>
          </cell>
        </row>
        <row r="2974">
          <cell r="D2974">
            <v>0</v>
          </cell>
          <cell r="F2974">
            <v>0</v>
          </cell>
          <cell r="G2974">
            <v>0</v>
          </cell>
        </row>
        <row r="2975">
          <cell r="D2975">
            <v>0</v>
          </cell>
          <cell r="F2975">
            <v>0</v>
          </cell>
          <cell r="G2975">
            <v>0</v>
          </cell>
        </row>
        <row r="2976">
          <cell r="D2976">
            <v>0</v>
          </cell>
          <cell r="F2976">
            <v>0</v>
          </cell>
          <cell r="G2976">
            <v>0</v>
          </cell>
        </row>
        <row r="2977">
          <cell r="D2977">
            <v>0</v>
          </cell>
          <cell r="F2977">
            <v>0</v>
          </cell>
          <cell r="G2977">
            <v>0</v>
          </cell>
        </row>
        <row r="2978">
          <cell r="D2978">
            <v>0</v>
          </cell>
          <cell r="F2978">
            <v>0</v>
          </cell>
          <cell r="G2978">
            <v>0</v>
          </cell>
        </row>
        <row r="2979">
          <cell r="D2979">
            <v>0</v>
          </cell>
          <cell r="F2979">
            <v>0</v>
          </cell>
          <cell r="G2979">
            <v>0</v>
          </cell>
        </row>
        <row r="2980">
          <cell r="D2980">
            <v>0</v>
          </cell>
          <cell r="F2980">
            <v>0</v>
          </cell>
          <cell r="G2980">
            <v>0</v>
          </cell>
        </row>
        <row r="2981">
          <cell r="D2981">
            <v>0</v>
          </cell>
          <cell r="F2981">
            <v>0</v>
          </cell>
          <cell r="G2981">
            <v>0</v>
          </cell>
        </row>
        <row r="2982">
          <cell r="D2982">
            <v>0</v>
          </cell>
          <cell r="F2982">
            <v>0</v>
          </cell>
          <cell r="G2982">
            <v>0</v>
          </cell>
        </row>
        <row r="2983">
          <cell r="D2983">
            <v>0</v>
          </cell>
          <cell r="F2983">
            <v>0</v>
          </cell>
          <cell r="G2983">
            <v>0</v>
          </cell>
        </row>
        <row r="2984">
          <cell r="D2984">
            <v>0</v>
          </cell>
          <cell r="F2984">
            <v>0</v>
          </cell>
          <cell r="G2984">
            <v>0</v>
          </cell>
        </row>
        <row r="2985">
          <cell r="D2985">
            <v>0</v>
          </cell>
          <cell r="F2985">
            <v>0</v>
          </cell>
          <cell r="G2985">
            <v>0</v>
          </cell>
        </row>
        <row r="2986">
          <cell r="D2986">
            <v>0</v>
          </cell>
          <cell r="F2986">
            <v>0</v>
          </cell>
          <cell r="G2986">
            <v>0</v>
          </cell>
        </row>
        <row r="2987">
          <cell r="D2987">
            <v>0</v>
          </cell>
          <cell r="F2987">
            <v>0</v>
          </cell>
          <cell r="G2987">
            <v>0</v>
          </cell>
        </row>
        <row r="2988">
          <cell r="D2988">
            <v>0</v>
          </cell>
          <cell r="F2988">
            <v>0</v>
          </cell>
          <cell r="G2988">
            <v>0</v>
          </cell>
        </row>
        <row r="2989">
          <cell r="D2989">
            <v>0</v>
          </cell>
          <cell r="F2989">
            <v>0</v>
          </cell>
          <cell r="G2989">
            <v>0</v>
          </cell>
        </row>
        <row r="2990">
          <cell r="D2990">
            <v>0</v>
          </cell>
          <cell r="F2990">
            <v>0</v>
          </cell>
          <cell r="G2990">
            <v>0</v>
          </cell>
        </row>
        <row r="2991">
          <cell r="D2991">
            <v>0</v>
          </cell>
          <cell r="F2991">
            <v>0</v>
          </cell>
          <cell r="G2991">
            <v>0</v>
          </cell>
        </row>
        <row r="2992">
          <cell r="D2992">
            <v>0</v>
          </cell>
          <cell r="F2992">
            <v>0</v>
          </cell>
          <cell r="G2992">
            <v>0</v>
          </cell>
        </row>
        <row r="2993">
          <cell r="D2993">
            <v>0</v>
          </cell>
          <cell r="F2993">
            <v>0</v>
          </cell>
          <cell r="G2993">
            <v>0</v>
          </cell>
        </row>
        <row r="2994">
          <cell r="D2994">
            <v>0</v>
          </cell>
          <cell r="F2994">
            <v>0</v>
          </cell>
          <cell r="G2994">
            <v>0</v>
          </cell>
        </row>
        <row r="2995">
          <cell r="D2995">
            <v>0</v>
          </cell>
          <cell r="F2995">
            <v>0</v>
          </cell>
          <cell r="G2995">
            <v>0</v>
          </cell>
        </row>
        <row r="2996">
          <cell r="D2996">
            <v>0</v>
          </cell>
          <cell r="F2996">
            <v>0</v>
          </cell>
          <cell r="G2996">
            <v>0</v>
          </cell>
        </row>
        <row r="2997">
          <cell r="D2997">
            <v>0</v>
          </cell>
          <cell r="F2997">
            <v>0</v>
          </cell>
          <cell r="G2997">
            <v>0</v>
          </cell>
        </row>
        <row r="2998">
          <cell r="D2998">
            <v>0</v>
          </cell>
          <cell r="F2998">
            <v>0</v>
          </cell>
          <cell r="G2998">
            <v>0</v>
          </cell>
        </row>
        <row r="2999">
          <cell r="D2999">
            <v>0</v>
          </cell>
          <cell r="F2999">
            <v>0</v>
          </cell>
          <cell r="G2999">
            <v>0</v>
          </cell>
        </row>
        <row r="3000">
          <cell r="D3000">
            <v>0</v>
          </cell>
          <cell r="F3000">
            <v>0</v>
          </cell>
          <cell r="G3000">
            <v>0</v>
          </cell>
        </row>
        <row r="3001">
          <cell r="D3001">
            <v>0</v>
          </cell>
          <cell r="F3001">
            <v>0</v>
          </cell>
          <cell r="G3001">
            <v>0</v>
          </cell>
        </row>
        <row r="3002">
          <cell r="D3002">
            <v>0</v>
          </cell>
          <cell r="F3002">
            <v>0</v>
          </cell>
          <cell r="G3002">
            <v>0</v>
          </cell>
        </row>
        <row r="3003">
          <cell r="D3003">
            <v>0</v>
          </cell>
          <cell r="F3003">
            <v>0</v>
          </cell>
          <cell r="G3003">
            <v>0</v>
          </cell>
        </row>
        <row r="3004">
          <cell r="D3004">
            <v>0</v>
          </cell>
          <cell r="F3004">
            <v>0</v>
          </cell>
          <cell r="G3004">
            <v>0</v>
          </cell>
        </row>
        <row r="3005">
          <cell r="D3005">
            <v>0</v>
          </cell>
          <cell r="F3005">
            <v>0</v>
          </cell>
          <cell r="G3005">
            <v>0</v>
          </cell>
        </row>
        <row r="3006">
          <cell r="D3006">
            <v>0</v>
          </cell>
          <cell r="F3006">
            <v>0</v>
          </cell>
          <cell r="G3006">
            <v>0</v>
          </cell>
        </row>
        <row r="3007">
          <cell r="D3007">
            <v>0</v>
          </cell>
          <cell r="F3007">
            <v>0</v>
          </cell>
          <cell r="G3007">
            <v>0</v>
          </cell>
        </row>
        <row r="3008">
          <cell r="D3008">
            <v>0</v>
          </cell>
          <cell r="F3008">
            <v>0</v>
          </cell>
          <cell r="G3008">
            <v>0</v>
          </cell>
        </row>
        <row r="3009">
          <cell r="D3009">
            <v>0</v>
          </cell>
          <cell r="F3009">
            <v>0</v>
          </cell>
          <cell r="G3009">
            <v>0</v>
          </cell>
        </row>
        <row r="3010">
          <cell r="D3010">
            <v>0</v>
          </cell>
          <cell r="F3010">
            <v>0</v>
          </cell>
          <cell r="G3010">
            <v>0</v>
          </cell>
        </row>
        <row r="3011">
          <cell r="D3011">
            <v>0</v>
          </cell>
          <cell r="F3011">
            <v>0</v>
          </cell>
          <cell r="G3011">
            <v>0</v>
          </cell>
        </row>
        <row r="3012">
          <cell r="D3012">
            <v>0</v>
          </cell>
          <cell r="F3012">
            <v>0</v>
          </cell>
          <cell r="G3012">
            <v>0</v>
          </cell>
        </row>
        <row r="3013">
          <cell r="D3013">
            <v>0</v>
          </cell>
          <cell r="F3013">
            <v>0</v>
          </cell>
          <cell r="G3013">
            <v>0</v>
          </cell>
        </row>
        <row r="3014">
          <cell r="D3014">
            <v>0</v>
          </cell>
          <cell r="F3014">
            <v>0</v>
          </cell>
          <cell r="G3014">
            <v>0</v>
          </cell>
        </row>
        <row r="3015">
          <cell r="D3015">
            <v>0</v>
          </cell>
          <cell r="F3015">
            <v>0</v>
          </cell>
          <cell r="G3015">
            <v>0</v>
          </cell>
        </row>
        <row r="3016">
          <cell r="D3016">
            <v>0</v>
          </cell>
          <cell r="F3016">
            <v>0</v>
          </cell>
          <cell r="G3016">
            <v>0</v>
          </cell>
        </row>
        <row r="3017">
          <cell r="D3017">
            <v>0</v>
          </cell>
          <cell r="F3017">
            <v>0</v>
          </cell>
          <cell r="G3017">
            <v>0</v>
          </cell>
        </row>
        <row r="3018">
          <cell r="D3018">
            <v>0</v>
          </cell>
          <cell r="F3018">
            <v>0</v>
          </cell>
          <cell r="G3018">
            <v>0</v>
          </cell>
        </row>
        <row r="3019">
          <cell r="D3019">
            <v>0</v>
          </cell>
          <cell r="F3019">
            <v>0</v>
          </cell>
          <cell r="G3019">
            <v>0</v>
          </cell>
        </row>
        <row r="3020">
          <cell r="D3020">
            <v>0</v>
          </cell>
          <cell r="F3020">
            <v>0</v>
          </cell>
          <cell r="G3020">
            <v>0</v>
          </cell>
        </row>
        <row r="3021">
          <cell r="D3021">
            <v>0</v>
          </cell>
          <cell r="F3021">
            <v>0</v>
          </cell>
          <cell r="G3021">
            <v>0</v>
          </cell>
        </row>
        <row r="3022">
          <cell r="D3022">
            <v>0</v>
          </cell>
          <cell r="F3022">
            <v>0</v>
          </cell>
          <cell r="G3022">
            <v>0</v>
          </cell>
        </row>
        <row r="3023">
          <cell r="D3023">
            <v>0</v>
          </cell>
          <cell r="F3023">
            <v>0</v>
          </cell>
          <cell r="G3023">
            <v>0</v>
          </cell>
        </row>
        <row r="3024">
          <cell r="D3024">
            <v>0</v>
          </cell>
          <cell r="F3024">
            <v>0</v>
          </cell>
          <cell r="G3024">
            <v>0</v>
          </cell>
        </row>
        <row r="3025">
          <cell r="D3025">
            <v>0</v>
          </cell>
          <cell r="F3025">
            <v>0</v>
          </cell>
          <cell r="G3025">
            <v>0</v>
          </cell>
        </row>
        <row r="3026">
          <cell r="D3026">
            <v>0</v>
          </cell>
          <cell r="F3026">
            <v>0</v>
          </cell>
          <cell r="G3026">
            <v>0</v>
          </cell>
        </row>
        <row r="3027">
          <cell r="D3027">
            <v>0</v>
          </cell>
          <cell r="F3027">
            <v>0</v>
          </cell>
          <cell r="G3027">
            <v>0</v>
          </cell>
        </row>
        <row r="3028">
          <cell r="D3028">
            <v>0</v>
          </cell>
          <cell r="F3028">
            <v>0</v>
          </cell>
          <cell r="G3028">
            <v>0</v>
          </cell>
        </row>
        <row r="3029">
          <cell r="D3029">
            <v>0</v>
          </cell>
          <cell r="F3029">
            <v>0</v>
          </cell>
          <cell r="G3029">
            <v>0</v>
          </cell>
        </row>
        <row r="3030">
          <cell r="D3030">
            <v>0</v>
          </cell>
          <cell r="F3030">
            <v>0</v>
          </cell>
          <cell r="G3030">
            <v>0</v>
          </cell>
        </row>
        <row r="3031">
          <cell r="D3031">
            <v>0</v>
          </cell>
          <cell r="F3031">
            <v>0</v>
          </cell>
          <cell r="G3031">
            <v>0</v>
          </cell>
        </row>
        <row r="3032">
          <cell r="D3032">
            <v>0</v>
          </cell>
          <cell r="F3032">
            <v>0</v>
          </cell>
          <cell r="G3032">
            <v>0</v>
          </cell>
        </row>
        <row r="3033">
          <cell r="D3033">
            <v>0</v>
          </cell>
          <cell r="F3033">
            <v>0</v>
          </cell>
          <cell r="G3033">
            <v>0</v>
          </cell>
        </row>
        <row r="3034">
          <cell r="D3034">
            <v>0</v>
          </cell>
          <cell r="F3034">
            <v>0</v>
          </cell>
          <cell r="G3034">
            <v>0</v>
          </cell>
        </row>
        <row r="3035">
          <cell r="D3035">
            <v>0</v>
          </cell>
          <cell r="F3035">
            <v>0</v>
          </cell>
          <cell r="G3035">
            <v>0</v>
          </cell>
        </row>
        <row r="3036">
          <cell r="D3036">
            <v>0</v>
          </cell>
          <cell r="F3036">
            <v>0</v>
          </cell>
          <cell r="G3036">
            <v>0</v>
          </cell>
        </row>
        <row r="3037">
          <cell r="D3037">
            <v>0</v>
          </cell>
          <cell r="F3037">
            <v>0</v>
          </cell>
          <cell r="G3037">
            <v>0</v>
          </cell>
        </row>
        <row r="3038">
          <cell r="D3038">
            <v>0</v>
          </cell>
          <cell r="F3038">
            <v>0</v>
          </cell>
          <cell r="G3038">
            <v>0</v>
          </cell>
        </row>
        <row r="3039">
          <cell r="D3039">
            <v>0</v>
          </cell>
          <cell r="F3039">
            <v>0</v>
          </cell>
          <cell r="G3039">
            <v>0</v>
          </cell>
        </row>
        <row r="3040">
          <cell r="D3040">
            <v>0</v>
          </cell>
          <cell r="F3040">
            <v>0</v>
          </cell>
          <cell r="G3040">
            <v>0</v>
          </cell>
        </row>
        <row r="3041">
          <cell r="D3041">
            <v>0</v>
          </cell>
          <cell r="F3041">
            <v>0</v>
          </cell>
          <cell r="G3041">
            <v>0</v>
          </cell>
        </row>
        <row r="3042">
          <cell r="D3042">
            <v>0</v>
          </cell>
          <cell r="F3042">
            <v>0</v>
          </cell>
          <cell r="G3042">
            <v>0</v>
          </cell>
        </row>
        <row r="3043">
          <cell r="D3043">
            <v>0</v>
          </cell>
          <cell r="F3043">
            <v>0</v>
          </cell>
          <cell r="G3043">
            <v>0</v>
          </cell>
        </row>
        <row r="3044">
          <cell r="D3044">
            <v>0</v>
          </cell>
          <cell r="F3044">
            <v>0</v>
          </cell>
          <cell r="G3044">
            <v>0</v>
          </cell>
        </row>
        <row r="3045">
          <cell r="D3045">
            <v>0</v>
          </cell>
          <cell r="F3045">
            <v>0</v>
          </cell>
          <cell r="G3045">
            <v>0</v>
          </cell>
        </row>
        <row r="3046">
          <cell r="D3046">
            <v>0</v>
          </cell>
          <cell r="F3046">
            <v>0</v>
          </cell>
          <cell r="G3046">
            <v>0</v>
          </cell>
        </row>
        <row r="3047">
          <cell r="D3047">
            <v>0</v>
          </cell>
          <cell r="F3047">
            <v>0</v>
          </cell>
          <cell r="G3047">
            <v>0</v>
          </cell>
        </row>
        <row r="3048">
          <cell r="D3048">
            <v>0</v>
          </cell>
          <cell r="F3048">
            <v>0</v>
          </cell>
          <cell r="G3048">
            <v>0</v>
          </cell>
        </row>
        <row r="3049">
          <cell r="D3049">
            <v>0</v>
          </cell>
          <cell r="F3049">
            <v>0</v>
          </cell>
          <cell r="G3049">
            <v>0</v>
          </cell>
        </row>
        <row r="3050">
          <cell r="D3050">
            <v>0</v>
          </cell>
          <cell r="F3050">
            <v>0</v>
          </cell>
          <cell r="G3050">
            <v>0</v>
          </cell>
        </row>
        <row r="3051">
          <cell r="D3051">
            <v>0</v>
          </cell>
          <cell r="F3051">
            <v>0</v>
          </cell>
          <cell r="G3051">
            <v>0</v>
          </cell>
        </row>
        <row r="3052">
          <cell r="D3052">
            <v>0</v>
          </cell>
          <cell r="F3052">
            <v>0</v>
          </cell>
          <cell r="G3052">
            <v>0</v>
          </cell>
        </row>
        <row r="3053">
          <cell r="D3053">
            <v>0</v>
          </cell>
          <cell r="F3053">
            <v>0</v>
          </cell>
          <cell r="G3053">
            <v>0</v>
          </cell>
        </row>
        <row r="3054">
          <cell r="D3054">
            <v>0</v>
          </cell>
          <cell r="F3054">
            <v>0</v>
          </cell>
          <cell r="G3054">
            <v>0</v>
          </cell>
        </row>
        <row r="3055">
          <cell r="D3055">
            <v>0</v>
          </cell>
          <cell r="F3055">
            <v>0</v>
          </cell>
          <cell r="G3055">
            <v>0</v>
          </cell>
        </row>
        <row r="3056">
          <cell r="D3056">
            <v>0</v>
          </cell>
          <cell r="F3056">
            <v>0</v>
          </cell>
          <cell r="G3056">
            <v>0</v>
          </cell>
        </row>
        <row r="3057">
          <cell r="D3057">
            <v>0</v>
          </cell>
          <cell r="F3057">
            <v>0</v>
          </cell>
          <cell r="G3057">
            <v>0</v>
          </cell>
        </row>
        <row r="3058">
          <cell r="D3058">
            <v>0</v>
          </cell>
          <cell r="F3058">
            <v>0</v>
          </cell>
          <cell r="G3058">
            <v>0</v>
          </cell>
        </row>
        <row r="3059">
          <cell r="D3059">
            <v>0</v>
          </cell>
          <cell r="F3059">
            <v>0</v>
          </cell>
          <cell r="G3059">
            <v>0</v>
          </cell>
        </row>
        <row r="3060">
          <cell r="D3060">
            <v>0</v>
          </cell>
          <cell r="F3060">
            <v>0</v>
          </cell>
          <cell r="G3060">
            <v>0</v>
          </cell>
        </row>
        <row r="3061">
          <cell r="D3061">
            <v>0</v>
          </cell>
          <cell r="F3061">
            <v>0</v>
          </cell>
          <cell r="G3061">
            <v>0</v>
          </cell>
        </row>
        <row r="3062">
          <cell r="D3062">
            <v>0</v>
          </cell>
          <cell r="F3062">
            <v>0</v>
          </cell>
          <cell r="G3062">
            <v>0</v>
          </cell>
        </row>
        <row r="3063">
          <cell r="D3063">
            <v>0</v>
          </cell>
          <cell r="F3063">
            <v>0</v>
          </cell>
          <cell r="G3063">
            <v>0</v>
          </cell>
        </row>
        <row r="3064">
          <cell r="D3064">
            <v>0</v>
          </cell>
          <cell r="F3064">
            <v>0</v>
          </cell>
          <cell r="G3064">
            <v>0</v>
          </cell>
        </row>
        <row r="3065">
          <cell r="D3065">
            <v>0</v>
          </cell>
          <cell r="F3065">
            <v>0</v>
          </cell>
          <cell r="G3065">
            <v>0</v>
          </cell>
        </row>
        <row r="3066">
          <cell r="D3066">
            <v>0</v>
          </cell>
          <cell r="F3066">
            <v>0</v>
          </cell>
          <cell r="G3066">
            <v>0</v>
          </cell>
        </row>
        <row r="3067">
          <cell r="D3067">
            <v>0</v>
          </cell>
          <cell r="F3067">
            <v>0</v>
          </cell>
          <cell r="G3067">
            <v>0</v>
          </cell>
        </row>
        <row r="3068">
          <cell r="D3068">
            <v>0</v>
          </cell>
          <cell r="F3068">
            <v>0</v>
          </cell>
          <cell r="G3068">
            <v>0</v>
          </cell>
        </row>
        <row r="3069">
          <cell r="D3069">
            <v>0</v>
          </cell>
          <cell r="F3069">
            <v>0</v>
          </cell>
          <cell r="G3069">
            <v>0</v>
          </cell>
        </row>
        <row r="3070">
          <cell r="D3070">
            <v>0</v>
          </cell>
          <cell r="F3070">
            <v>0</v>
          </cell>
          <cell r="G3070">
            <v>0</v>
          </cell>
        </row>
        <row r="3071">
          <cell r="D3071">
            <v>0</v>
          </cell>
          <cell r="F3071">
            <v>0</v>
          </cell>
          <cell r="G3071">
            <v>0</v>
          </cell>
        </row>
        <row r="3072">
          <cell r="D3072">
            <v>0</v>
          </cell>
          <cell r="F3072">
            <v>0</v>
          </cell>
          <cell r="G3072">
            <v>0</v>
          </cell>
        </row>
        <row r="3073">
          <cell r="D3073">
            <v>0</v>
          </cell>
          <cell r="F3073">
            <v>0</v>
          </cell>
          <cell r="G3073">
            <v>0</v>
          </cell>
        </row>
        <row r="3074">
          <cell r="D3074">
            <v>0</v>
          </cell>
          <cell r="F3074">
            <v>0</v>
          </cell>
          <cell r="G3074">
            <v>0</v>
          </cell>
        </row>
        <row r="3075">
          <cell r="D3075">
            <v>0</v>
          </cell>
          <cell r="F3075">
            <v>0</v>
          </cell>
          <cell r="G3075">
            <v>0</v>
          </cell>
        </row>
        <row r="3076">
          <cell r="D3076">
            <v>0</v>
          </cell>
          <cell r="F3076">
            <v>0</v>
          </cell>
          <cell r="G3076">
            <v>0</v>
          </cell>
        </row>
        <row r="3077">
          <cell r="D3077">
            <v>0</v>
          </cell>
          <cell r="F3077">
            <v>0</v>
          </cell>
          <cell r="G3077">
            <v>0</v>
          </cell>
        </row>
        <row r="3078">
          <cell r="D3078">
            <v>0</v>
          </cell>
          <cell r="F3078">
            <v>0</v>
          </cell>
          <cell r="G3078">
            <v>0</v>
          </cell>
        </row>
        <row r="3079">
          <cell r="D3079">
            <v>0</v>
          </cell>
          <cell r="F3079">
            <v>0</v>
          </cell>
          <cell r="G3079">
            <v>0</v>
          </cell>
        </row>
        <row r="3080">
          <cell r="D3080">
            <v>0</v>
          </cell>
          <cell r="F3080">
            <v>0</v>
          </cell>
          <cell r="G3080">
            <v>0</v>
          </cell>
        </row>
        <row r="3081">
          <cell r="D3081">
            <v>0</v>
          </cell>
          <cell r="F3081">
            <v>0</v>
          </cell>
          <cell r="G3081">
            <v>0</v>
          </cell>
        </row>
        <row r="3082">
          <cell r="D3082">
            <v>0</v>
          </cell>
          <cell r="F3082">
            <v>0</v>
          </cell>
          <cell r="G3082">
            <v>0</v>
          </cell>
        </row>
        <row r="3083">
          <cell r="D3083">
            <v>0</v>
          </cell>
          <cell r="F3083">
            <v>0</v>
          </cell>
          <cell r="G3083">
            <v>0</v>
          </cell>
        </row>
        <row r="3084">
          <cell r="D3084">
            <v>0</v>
          </cell>
          <cell r="F3084">
            <v>0</v>
          </cell>
          <cell r="G3084">
            <v>0</v>
          </cell>
        </row>
        <row r="3085">
          <cell r="D3085">
            <v>0</v>
          </cell>
          <cell r="F3085">
            <v>0</v>
          </cell>
          <cell r="G3085">
            <v>0</v>
          </cell>
        </row>
        <row r="3086">
          <cell r="D3086">
            <v>0</v>
          </cell>
          <cell r="F3086">
            <v>0</v>
          </cell>
          <cell r="G3086">
            <v>0</v>
          </cell>
        </row>
        <row r="3087">
          <cell r="D3087">
            <v>0</v>
          </cell>
          <cell r="F3087">
            <v>0</v>
          </cell>
          <cell r="G3087">
            <v>0</v>
          </cell>
        </row>
        <row r="3088">
          <cell r="D3088">
            <v>0</v>
          </cell>
          <cell r="F3088">
            <v>0</v>
          </cell>
          <cell r="G3088">
            <v>0</v>
          </cell>
        </row>
        <row r="3089">
          <cell r="D3089">
            <v>0</v>
          </cell>
          <cell r="F3089">
            <v>0</v>
          </cell>
          <cell r="G3089">
            <v>0</v>
          </cell>
        </row>
        <row r="3090">
          <cell r="D3090">
            <v>0</v>
          </cell>
          <cell r="F3090">
            <v>0</v>
          </cell>
          <cell r="G3090">
            <v>0</v>
          </cell>
        </row>
        <row r="3091">
          <cell r="D3091">
            <v>0</v>
          </cell>
          <cell r="F3091">
            <v>0</v>
          </cell>
          <cell r="G3091">
            <v>0</v>
          </cell>
        </row>
        <row r="3092">
          <cell r="D3092">
            <v>0</v>
          </cell>
          <cell r="F3092">
            <v>0</v>
          </cell>
          <cell r="G3092">
            <v>0</v>
          </cell>
        </row>
        <row r="3093">
          <cell r="D3093">
            <v>0</v>
          </cell>
          <cell r="F3093">
            <v>0</v>
          </cell>
          <cell r="G3093">
            <v>0</v>
          </cell>
        </row>
        <row r="3094">
          <cell r="D3094">
            <v>0</v>
          </cell>
          <cell r="F3094">
            <v>0</v>
          </cell>
          <cell r="G3094">
            <v>0</v>
          </cell>
        </row>
        <row r="3095">
          <cell r="D3095">
            <v>0</v>
          </cell>
          <cell r="F3095">
            <v>0</v>
          </cell>
          <cell r="G3095">
            <v>0</v>
          </cell>
        </row>
        <row r="3096">
          <cell r="D3096">
            <v>0</v>
          </cell>
          <cell r="F3096">
            <v>0</v>
          </cell>
          <cell r="G3096">
            <v>0</v>
          </cell>
        </row>
        <row r="3097">
          <cell r="D3097">
            <v>0</v>
          </cell>
          <cell r="F3097">
            <v>0</v>
          </cell>
          <cell r="G3097">
            <v>0</v>
          </cell>
        </row>
        <row r="3098">
          <cell r="D3098">
            <v>0</v>
          </cell>
          <cell r="F3098">
            <v>0</v>
          </cell>
          <cell r="G3098">
            <v>0</v>
          </cell>
        </row>
        <row r="3099">
          <cell r="D3099">
            <v>0</v>
          </cell>
          <cell r="F3099">
            <v>0</v>
          </cell>
          <cell r="G3099">
            <v>0</v>
          </cell>
        </row>
        <row r="3100">
          <cell r="D3100">
            <v>0</v>
          </cell>
          <cell r="F3100">
            <v>0</v>
          </cell>
          <cell r="G3100">
            <v>0</v>
          </cell>
        </row>
        <row r="3101">
          <cell r="D3101">
            <v>0</v>
          </cell>
          <cell r="F3101">
            <v>0</v>
          </cell>
          <cell r="G3101">
            <v>0</v>
          </cell>
        </row>
        <row r="3102">
          <cell r="D3102">
            <v>0</v>
          </cell>
          <cell r="F3102">
            <v>0</v>
          </cell>
          <cell r="G3102">
            <v>0</v>
          </cell>
        </row>
        <row r="3103">
          <cell r="D3103">
            <v>0</v>
          </cell>
          <cell r="F3103">
            <v>0</v>
          </cell>
          <cell r="G3103">
            <v>0</v>
          </cell>
        </row>
        <row r="3104">
          <cell r="D3104">
            <v>0</v>
          </cell>
          <cell r="F3104">
            <v>0</v>
          </cell>
          <cell r="G3104">
            <v>0</v>
          </cell>
        </row>
        <row r="3105">
          <cell r="D3105">
            <v>0</v>
          </cell>
          <cell r="F3105">
            <v>0</v>
          </cell>
          <cell r="G3105">
            <v>0</v>
          </cell>
        </row>
        <row r="3106">
          <cell r="D3106">
            <v>0</v>
          </cell>
          <cell r="F3106">
            <v>0</v>
          </cell>
          <cell r="G3106">
            <v>0</v>
          </cell>
        </row>
        <row r="3107">
          <cell r="D3107">
            <v>0</v>
          </cell>
          <cell r="F3107">
            <v>0</v>
          </cell>
          <cell r="G3107">
            <v>0</v>
          </cell>
        </row>
        <row r="3108">
          <cell r="D3108">
            <v>0</v>
          </cell>
          <cell r="F3108">
            <v>0</v>
          </cell>
          <cell r="G3108">
            <v>0</v>
          </cell>
        </row>
        <row r="3109">
          <cell r="D3109">
            <v>0</v>
          </cell>
          <cell r="F3109">
            <v>0</v>
          </cell>
          <cell r="G3109">
            <v>0</v>
          </cell>
        </row>
        <row r="3110">
          <cell r="D3110">
            <v>0</v>
          </cell>
          <cell r="F3110">
            <v>0</v>
          </cell>
          <cell r="G3110">
            <v>0</v>
          </cell>
        </row>
        <row r="3111">
          <cell r="D3111">
            <v>0</v>
          </cell>
          <cell r="F3111">
            <v>0</v>
          </cell>
          <cell r="G3111">
            <v>0</v>
          </cell>
        </row>
        <row r="3112">
          <cell r="D3112">
            <v>0</v>
          </cell>
          <cell r="F3112">
            <v>0</v>
          </cell>
          <cell r="G3112">
            <v>0</v>
          </cell>
        </row>
        <row r="3113">
          <cell r="D3113">
            <v>0</v>
          </cell>
          <cell r="F3113">
            <v>0</v>
          </cell>
          <cell r="G3113">
            <v>0</v>
          </cell>
        </row>
        <row r="3114">
          <cell r="D3114">
            <v>0</v>
          </cell>
          <cell r="F3114">
            <v>0</v>
          </cell>
          <cell r="G3114">
            <v>0</v>
          </cell>
        </row>
        <row r="3115">
          <cell r="D3115">
            <v>0</v>
          </cell>
          <cell r="F3115">
            <v>0</v>
          </cell>
          <cell r="G3115">
            <v>0</v>
          </cell>
        </row>
        <row r="3116">
          <cell r="D3116">
            <v>0</v>
          </cell>
          <cell r="F3116">
            <v>0</v>
          </cell>
          <cell r="G3116">
            <v>0</v>
          </cell>
        </row>
        <row r="3117">
          <cell r="D3117">
            <v>0</v>
          </cell>
          <cell r="F3117">
            <v>0</v>
          </cell>
          <cell r="G3117">
            <v>0</v>
          </cell>
        </row>
        <row r="3118">
          <cell r="D3118">
            <v>0</v>
          </cell>
          <cell r="F3118">
            <v>0</v>
          </cell>
          <cell r="G3118">
            <v>0</v>
          </cell>
        </row>
        <row r="3119">
          <cell r="D3119">
            <v>0</v>
          </cell>
          <cell r="F3119">
            <v>0</v>
          </cell>
          <cell r="G3119">
            <v>0</v>
          </cell>
        </row>
        <row r="3120">
          <cell r="D3120">
            <v>0</v>
          </cell>
          <cell r="F3120">
            <v>0</v>
          </cell>
          <cell r="G3120">
            <v>0</v>
          </cell>
        </row>
        <row r="3121">
          <cell r="D3121">
            <v>0</v>
          </cell>
          <cell r="F3121">
            <v>0</v>
          </cell>
          <cell r="G3121">
            <v>0</v>
          </cell>
        </row>
        <row r="3122">
          <cell r="D3122">
            <v>0</v>
          </cell>
          <cell r="F3122">
            <v>0</v>
          </cell>
          <cell r="G3122">
            <v>0</v>
          </cell>
        </row>
        <row r="3123">
          <cell r="D3123">
            <v>0</v>
          </cell>
          <cell r="F3123">
            <v>0</v>
          </cell>
          <cell r="G3123">
            <v>0</v>
          </cell>
        </row>
        <row r="3124">
          <cell r="D3124">
            <v>0</v>
          </cell>
          <cell r="F3124">
            <v>0</v>
          </cell>
          <cell r="G3124">
            <v>0</v>
          </cell>
        </row>
        <row r="3125">
          <cell r="D3125">
            <v>0</v>
          </cell>
          <cell r="F3125">
            <v>0</v>
          </cell>
          <cell r="G3125">
            <v>0</v>
          </cell>
        </row>
        <row r="3126">
          <cell r="D3126">
            <v>0</v>
          </cell>
          <cell r="F3126">
            <v>0</v>
          </cell>
          <cell r="G3126">
            <v>0</v>
          </cell>
        </row>
        <row r="3127">
          <cell r="D3127">
            <v>0</v>
          </cell>
          <cell r="F3127">
            <v>0</v>
          </cell>
          <cell r="G3127">
            <v>0</v>
          </cell>
        </row>
        <row r="3128">
          <cell r="D3128">
            <v>0</v>
          </cell>
          <cell r="F3128">
            <v>0</v>
          </cell>
          <cell r="G3128">
            <v>0</v>
          </cell>
        </row>
        <row r="3129">
          <cell r="D3129">
            <v>0</v>
          </cell>
          <cell r="F3129">
            <v>0</v>
          </cell>
          <cell r="G3129">
            <v>0</v>
          </cell>
        </row>
        <row r="3130">
          <cell r="D3130">
            <v>0</v>
          </cell>
          <cell r="F3130">
            <v>0</v>
          </cell>
          <cell r="G3130">
            <v>0</v>
          </cell>
        </row>
        <row r="3131">
          <cell r="D3131">
            <v>0</v>
          </cell>
          <cell r="F3131">
            <v>0</v>
          </cell>
          <cell r="G3131">
            <v>0</v>
          </cell>
        </row>
        <row r="3132">
          <cell r="D3132">
            <v>0</v>
          </cell>
          <cell r="F3132">
            <v>0</v>
          </cell>
          <cell r="G3132">
            <v>0</v>
          </cell>
        </row>
        <row r="3133">
          <cell r="D3133">
            <v>0</v>
          </cell>
          <cell r="F3133">
            <v>0</v>
          </cell>
          <cell r="G3133">
            <v>0</v>
          </cell>
        </row>
        <row r="3134">
          <cell r="D3134">
            <v>0</v>
          </cell>
          <cell r="F3134">
            <v>0</v>
          </cell>
          <cell r="G3134">
            <v>0</v>
          </cell>
        </row>
        <row r="3135">
          <cell r="D3135">
            <v>0</v>
          </cell>
          <cell r="F3135">
            <v>0</v>
          </cell>
          <cell r="G3135">
            <v>0</v>
          </cell>
        </row>
        <row r="3136">
          <cell r="D3136">
            <v>0</v>
          </cell>
          <cell r="F3136">
            <v>0</v>
          </cell>
          <cell r="G3136">
            <v>0</v>
          </cell>
        </row>
        <row r="3137">
          <cell r="D3137">
            <v>0</v>
          </cell>
          <cell r="F3137">
            <v>0</v>
          </cell>
          <cell r="G3137">
            <v>0</v>
          </cell>
        </row>
        <row r="3138">
          <cell r="D3138">
            <v>0</v>
          </cell>
          <cell r="F3138">
            <v>0</v>
          </cell>
          <cell r="G3138">
            <v>0</v>
          </cell>
        </row>
        <row r="3139">
          <cell r="D3139">
            <v>0</v>
          </cell>
          <cell r="F3139">
            <v>0</v>
          </cell>
          <cell r="G3139">
            <v>0</v>
          </cell>
        </row>
        <row r="3140">
          <cell r="D3140">
            <v>0</v>
          </cell>
          <cell r="F3140">
            <v>0</v>
          </cell>
          <cell r="G3140">
            <v>0</v>
          </cell>
        </row>
        <row r="3141">
          <cell r="D3141">
            <v>0</v>
          </cell>
          <cell r="F3141">
            <v>0</v>
          </cell>
          <cell r="G3141">
            <v>0</v>
          </cell>
        </row>
        <row r="3142">
          <cell r="D3142">
            <v>0</v>
          </cell>
          <cell r="F3142">
            <v>0</v>
          </cell>
          <cell r="G3142">
            <v>0</v>
          </cell>
        </row>
        <row r="3143">
          <cell r="D3143">
            <v>0</v>
          </cell>
          <cell r="F3143">
            <v>0</v>
          </cell>
          <cell r="G3143">
            <v>0</v>
          </cell>
        </row>
        <row r="3144">
          <cell r="D3144">
            <v>0</v>
          </cell>
          <cell r="F3144">
            <v>0</v>
          </cell>
          <cell r="G3144">
            <v>0</v>
          </cell>
        </row>
        <row r="3145">
          <cell r="D3145">
            <v>0</v>
          </cell>
          <cell r="F3145">
            <v>0</v>
          </cell>
          <cell r="G3145">
            <v>0</v>
          </cell>
        </row>
        <row r="3146">
          <cell r="D3146">
            <v>0</v>
          </cell>
          <cell r="F3146">
            <v>0</v>
          </cell>
          <cell r="G3146">
            <v>0</v>
          </cell>
        </row>
        <row r="3147">
          <cell r="D3147">
            <v>0</v>
          </cell>
          <cell r="F3147">
            <v>0</v>
          </cell>
          <cell r="G3147">
            <v>0</v>
          </cell>
        </row>
        <row r="3148">
          <cell r="D3148">
            <v>0</v>
          </cell>
          <cell r="F3148">
            <v>0</v>
          </cell>
          <cell r="G3148">
            <v>0</v>
          </cell>
        </row>
        <row r="3149">
          <cell r="D3149">
            <v>0</v>
          </cell>
          <cell r="F3149">
            <v>0</v>
          </cell>
          <cell r="G3149">
            <v>0</v>
          </cell>
        </row>
        <row r="3150">
          <cell r="D3150">
            <v>0</v>
          </cell>
          <cell r="F3150">
            <v>0</v>
          </cell>
          <cell r="G3150">
            <v>0</v>
          </cell>
        </row>
        <row r="3151">
          <cell r="D3151">
            <v>0</v>
          </cell>
          <cell r="F3151">
            <v>0</v>
          </cell>
          <cell r="G3151">
            <v>0</v>
          </cell>
        </row>
        <row r="3152">
          <cell r="D3152">
            <v>0</v>
          </cell>
          <cell r="F3152">
            <v>0</v>
          </cell>
          <cell r="G3152">
            <v>0</v>
          </cell>
        </row>
        <row r="3153">
          <cell r="D3153">
            <v>0</v>
          </cell>
          <cell r="F3153">
            <v>0</v>
          </cell>
          <cell r="G3153">
            <v>0</v>
          </cell>
        </row>
        <row r="3154">
          <cell r="D3154">
            <v>0</v>
          </cell>
          <cell r="F3154">
            <v>0</v>
          </cell>
          <cell r="G3154">
            <v>0</v>
          </cell>
        </row>
        <row r="3155">
          <cell r="D3155">
            <v>0</v>
          </cell>
          <cell r="F3155">
            <v>0</v>
          </cell>
          <cell r="G3155">
            <v>0</v>
          </cell>
        </row>
        <row r="3156">
          <cell r="D3156">
            <v>0</v>
          </cell>
          <cell r="F3156">
            <v>0</v>
          </cell>
          <cell r="G3156">
            <v>0</v>
          </cell>
        </row>
        <row r="3157">
          <cell r="D3157">
            <v>0</v>
          </cell>
          <cell r="F3157">
            <v>0</v>
          </cell>
          <cell r="G3157">
            <v>0</v>
          </cell>
        </row>
        <row r="3158">
          <cell r="D3158">
            <v>0</v>
          </cell>
          <cell r="F3158">
            <v>0</v>
          </cell>
          <cell r="G3158">
            <v>0</v>
          </cell>
        </row>
        <row r="3159">
          <cell r="D3159">
            <v>0</v>
          </cell>
          <cell r="F3159">
            <v>0</v>
          </cell>
          <cell r="G3159">
            <v>0</v>
          </cell>
        </row>
        <row r="3160">
          <cell r="D3160">
            <v>0</v>
          </cell>
          <cell r="F3160">
            <v>0</v>
          </cell>
          <cell r="G3160">
            <v>0</v>
          </cell>
        </row>
        <row r="3161">
          <cell r="D3161">
            <v>0</v>
          </cell>
          <cell r="F3161">
            <v>0</v>
          </cell>
          <cell r="G3161">
            <v>0</v>
          </cell>
        </row>
        <row r="3162">
          <cell r="D3162">
            <v>0</v>
          </cell>
          <cell r="F3162">
            <v>0</v>
          </cell>
          <cell r="G3162">
            <v>0</v>
          </cell>
        </row>
        <row r="3163">
          <cell r="D3163">
            <v>0</v>
          </cell>
          <cell r="F3163">
            <v>0</v>
          </cell>
          <cell r="G3163">
            <v>0</v>
          </cell>
        </row>
        <row r="3164">
          <cell r="D3164">
            <v>0</v>
          </cell>
          <cell r="F3164">
            <v>0</v>
          </cell>
          <cell r="G3164">
            <v>0</v>
          </cell>
        </row>
        <row r="3165">
          <cell r="D3165">
            <v>0</v>
          </cell>
          <cell r="F3165">
            <v>0</v>
          </cell>
          <cell r="G3165">
            <v>0</v>
          </cell>
        </row>
        <row r="3166">
          <cell r="D3166">
            <v>0</v>
          </cell>
          <cell r="F3166">
            <v>0</v>
          </cell>
          <cell r="G3166">
            <v>0</v>
          </cell>
        </row>
        <row r="3167">
          <cell r="D3167">
            <v>0</v>
          </cell>
          <cell r="F3167">
            <v>0</v>
          </cell>
          <cell r="G3167">
            <v>0</v>
          </cell>
        </row>
        <row r="3168">
          <cell r="D3168">
            <v>0</v>
          </cell>
          <cell r="F3168">
            <v>0</v>
          </cell>
          <cell r="G3168">
            <v>0</v>
          </cell>
        </row>
        <row r="3169">
          <cell r="D3169">
            <v>0</v>
          </cell>
          <cell r="F3169">
            <v>0</v>
          </cell>
          <cell r="G3169">
            <v>0</v>
          </cell>
        </row>
        <row r="3170">
          <cell r="D3170">
            <v>0</v>
          </cell>
          <cell r="F3170">
            <v>0</v>
          </cell>
          <cell r="G3170">
            <v>0</v>
          </cell>
        </row>
        <row r="3171">
          <cell r="D3171">
            <v>0</v>
          </cell>
          <cell r="F3171">
            <v>0</v>
          </cell>
          <cell r="G3171">
            <v>0</v>
          </cell>
        </row>
        <row r="3172">
          <cell r="D3172">
            <v>0</v>
          </cell>
          <cell r="F3172">
            <v>0</v>
          </cell>
          <cell r="G3172">
            <v>0</v>
          </cell>
        </row>
        <row r="3173">
          <cell r="D3173">
            <v>0</v>
          </cell>
          <cell r="F3173">
            <v>0</v>
          </cell>
          <cell r="G3173">
            <v>0</v>
          </cell>
        </row>
        <row r="3174">
          <cell r="D3174">
            <v>0</v>
          </cell>
          <cell r="F3174">
            <v>0</v>
          </cell>
          <cell r="G3174">
            <v>0</v>
          </cell>
        </row>
        <row r="3175">
          <cell r="D3175">
            <v>0</v>
          </cell>
          <cell r="F3175">
            <v>0</v>
          </cell>
          <cell r="G3175">
            <v>0</v>
          </cell>
        </row>
        <row r="3176">
          <cell r="D3176">
            <v>0</v>
          </cell>
          <cell r="F3176">
            <v>0</v>
          </cell>
          <cell r="G3176">
            <v>0</v>
          </cell>
        </row>
        <row r="3177">
          <cell r="D3177">
            <v>0</v>
          </cell>
          <cell r="F3177">
            <v>0</v>
          </cell>
          <cell r="G3177">
            <v>0</v>
          </cell>
        </row>
        <row r="3178">
          <cell r="D3178">
            <v>0</v>
          </cell>
          <cell r="F3178">
            <v>0</v>
          </cell>
          <cell r="G3178">
            <v>0</v>
          </cell>
        </row>
        <row r="3179">
          <cell r="D3179">
            <v>0</v>
          </cell>
          <cell r="F3179">
            <v>0</v>
          </cell>
          <cell r="G3179">
            <v>0</v>
          </cell>
        </row>
        <row r="3180">
          <cell r="D3180">
            <v>0</v>
          </cell>
          <cell r="F3180">
            <v>0</v>
          </cell>
          <cell r="G3180">
            <v>0</v>
          </cell>
        </row>
        <row r="3181">
          <cell r="D3181">
            <v>0</v>
          </cell>
          <cell r="F3181">
            <v>0</v>
          </cell>
          <cell r="G3181">
            <v>0</v>
          </cell>
        </row>
        <row r="3182">
          <cell r="D3182">
            <v>0</v>
          </cell>
          <cell r="F3182">
            <v>0</v>
          </cell>
          <cell r="G3182">
            <v>0</v>
          </cell>
        </row>
        <row r="3183">
          <cell r="D3183">
            <v>0</v>
          </cell>
          <cell r="F3183">
            <v>0</v>
          </cell>
          <cell r="G3183">
            <v>0</v>
          </cell>
        </row>
        <row r="3184">
          <cell r="D3184">
            <v>0</v>
          </cell>
          <cell r="F3184">
            <v>0</v>
          </cell>
          <cell r="G3184">
            <v>0</v>
          </cell>
        </row>
        <row r="3185">
          <cell r="D3185">
            <v>0</v>
          </cell>
          <cell r="F3185">
            <v>0</v>
          </cell>
          <cell r="G3185">
            <v>0</v>
          </cell>
        </row>
        <row r="3186">
          <cell r="D3186">
            <v>0</v>
          </cell>
          <cell r="F3186">
            <v>0</v>
          </cell>
          <cell r="G3186">
            <v>0</v>
          </cell>
        </row>
        <row r="3187">
          <cell r="D3187">
            <v>0</v>
          </cell>
          <cell r="F3187">
            <v>0</v>
          </cell>
          <cell r="G3187">
            <v>0</v>
          </cell>
        </row>
        <row r="3188">
          <cell r="D3188">
            <v>0</v>
          </cell>
          <cell r="F3188">
            <v>0</v>
          </cell>
          <cell r="G3188">
            <v>0</v>
          </cell>
        </row>
        <row r="3189">
          <cell r="D3189">
            <v>0</v>
          </cell>
          <cell r="F3189">
            <v>0</v>
          </cell>
          <cell r="G3189">
            <v>0</v>
          </cell>
        </row>
        <row r="3190">
          <cell r="D3190">
            <v>0</v>
          </cell>
          <cell r="F3190">
            <v>0</v>
          </cell>
          <cell r="G3190">
            <v>0</v>
          </cell>
        </row>
        <row r="3191">
          <cell r="D3191">
            <v>0</v>
          </cell>
          <cell r="F3191">
            <v>0</v>
          </cell>
          <cell r="G3191">
            <v>0</v>
          </cell>
        </row>
        <row r="3192">
          <cell r="D3192">
            <v>0</v>
          </cell>
          <cell r="F3192">
            <v>0</v>
          </cell>
          <cell r="G3192">
            <v>0</v>
          </cell>
        </row>
        <row r="3193">
          <cell r="D3193">
            <v>0</v>
          </cell>
          <cell r="F3193">
            <v>0</v>
          </cell>
          <cell r="G3193">
            <v>0</v>
          </cell>
        </row>
        <row r="3194">
          <cell r="D3194">
            <v>0</v>
          </cell>
          <cell r="F3194">
            <v>0</v>
          </cell>
          <cell r="G3194">
            <v>0</v>
          </cell>
        </row>
        <row r="3195">
          <cell r="D3195">
            <v>0</v>
          </cell>
          <cell r="F3195">
            <v>0</v>
          </cell>
          <cell r="G3195">
            <v>0</v>
          </cell>
        </row>
        <row r="3196">
          <cell r="D3196">
            <v>0</v>
          </cell>
          <cell r="F3196">
            <v>0</v>
          </cell>
          <cell r="G3196">
            <v>0</v>
          </cell>
        </row>
        <row r="3197">
          <cell r="D3197">
            <v>0</v>
          </cell>
          <cell r="F3197">
            <v>0</v>
          </cell>
          <cell r="G3197">
            <v>0</v>
          </cell>
        </row>
        <row r="3198">
          <cell r="D3198">
            <v>0</v>
          </cell>
          <cell r="F3198">
            <v>0</v>
          </cell>
          <cell r="G3198">
            <v>0</v>
          </cell>
        </row>
        <row r="3199">
          <cell r="D3199">
            <v>0</v>
          </cell>
          <cell r="F3199">
            <v>0</v>
          </cell>
          <cell r="G3199">
            <v>0</v>
          </cell>
        </row>
        <row r="3200">
          <cell r="D3200">
            <v>0</v>
          </cell>
          <cell r="F3200">
            <v>0</v>
          </cell>
          <cell r="G3200">
            <v>0</v>
          </cell>
        </row>
        <row r="3201">
          <cell r="D3201">
            <v>0</v>
          </cell>
          <cell r="F3201">
            <v>0</v>
          </cell>
          <cell r="G3201">
            <v>0</v>
          </cell>
        </row>
        <row r="3202">
          <cell r="D3202">
            <v>0</v>
          </cell>
          <cell r="F3202">
            <v>0</v>
          </cell>
          <cell r="G3202">
            <v>0</v>
          </cell>
        </row>
        <row r="3203">
          <cell r="D3203">
            <v>0</v>
          </cell>
          <cell r="F3203">
            <v>0</v>
          </cell>
          <cell r="G3203">
            <v>0</v>
          </cell>
        </row>
        <row r="3204">
          <cell r="D3204">
            <v>0</v>
          </cell>
          <cell r="F3204">
            <v>0</v>
          </cell>
          <cell r="G3204">
            <v>0</v>
          </cell>
        </row>
        <row r="3205">
          <cell r="D3205">
            <v>0</v>
          </cell>
          <cell r="F3205">
            <v>0</v>
          </cell>
          <cell r="G3205">
            <v>0</v>
          </cell>
        </row>
        <row r="3206">
          <cell r="D3206">
            <v>0</v>
          </cell>
          <cell r="F3206">
            <v>0</v>
          </cell>
          <cell r="G3206">
            <v>0</v>
          </cell>
        </row>
        <row r="3207">
          <cell r="D3207">
            <v>0</v>
          </cell>
          <cell r="F3207">
            <v>0</v>
          </cell>
          <cell r="G3207">
            <v>0</v>
          </cell>
        </row>
        <row r="3208">
          <cell r="D3208">
            <v>0</v>
          </cell>
          <cell r="F3208">
            <v>0</v>
          </cell>
          <cell r="G3208">
            <v>0</v>
          </cell>
        </row>
        <row r="3209">
          <cell r="D3209">
            <v>0</v>
          </cell>
          <cell r="F3209">
            <v>0</v>
          </cell>
          <cell r="G3209">
            <v>0</v>
          </cell>
        </row>
        <row r="3210">
          <cell r="D3210">
            <v>0</v>
          </cell>
          <cell r="F3210">
            <v>0</v>
          </cell>
          <cell r="G3210">
            <v>0</v>
          </cell>
        </row>
        <row r="3211">
          <cell r="D3211">
            <v>0</v>
          </cell>
          <cell r="F3211">
            <v>0</v>
          </cell>
          <cell r="G3211">
            <v>0</v>
          </cell>
        </row>
        <row r="3212">
          <cell r="D3212">
            <v>0</v>
          </cell>
          <cell r="F3212">
            <v>0</v>
          </cell>
          <cell r="G3212">
            <v>0</v>
          </cell>
        </row>
        <row r="3213">
          <cell r="D3213">
            <v>0</v>
          </cell>
          <cell r="F3213">
            <v>0</v>
          </cell>
          <cell r="G3213">
            <v>0</v>
          </cell>
        </row>
        <row r="3214">
          <cell r="D3214">
            <v>0</v>
          </cell>
          <cell r="F3214">
            <v>0</v>
          </cell>
          <cell r="G3214">
            <v>0</v>
          </cell>
        </row>
        <row r="3215">
          <cell r="D3215">
            <v>0</v>
          </cell>
          <cell r="F3215">
            <v>0</v>
          </cell>
          <cell r="G3215">
            <v>0</v>
          </cell>
        </row>
        <row r="3216">
          <cell r="D3216">
            <v>0</v>
          </cell>
          <cell r="F3216">
            <v>0</v>
          </cell>
          <cell r="G3216">
            <v>0</v>
          </cell>
        </row>
        <row r="3217">
          <cell r="D3217">
            <v>0</v>
          </cell>
          <cell r="F3217">
            <v>0</v>
          </cell>
          <cell r="G3217">
            <v>0</v>
          </cell>
        </row>
        <row r="3218">
          <cell r="D3218">
            <v>0</v>
          </cell>
          <cell r="F3218">
            <v>0</v>
          </cell>
          <cell r="G3218">
            <v>0</v>
          </cell>
        </row>
        <row r="3219">
          <cell r="D3219">
            <v>0</v>
          </cell>
          <cell r="F3219">
            <v>0</v>
          </cell>
          <cell r="G3219">
            <v>0</v>
          </cell>
        </row>
        <row r="3220">
          <cell r="D3220">
            <v>0</v>
          </cell>
          <cell r="F3220">
            <v>0</v>
          </cell>
          <cell r="G3220">
            <v>0</v>
          </cell>
        </row>
        <row r="3221">
          <cell r="D3221">
            <v>0</v>
          </cell>
          <cell r="F3221">
            <v>0</v>
          </cell>
          <cell r="G3221">
            <v>0</v>
          </cell>
        </row>
        <row r="3222">
          <cell r="D3222">
            <v>0</v>
          </cell>
          <cell r="F3222">
            <v>0</v>
          </cell>
          <cell r="G3222">
            <v>0</v>
          </cell>
        </row>
        <row r="3223">
          <cell r="D3223">
            <v>0</v>
          </cell>
          <cell r="F3223">
            <v>0</v>
          </cell>
          <cell r="G3223">
            <v>0</v>
          </cell>
        </row>
        <row r="3224">
          <cell r="D3224">
            <v>0</v>
          </cell>
          <cell r="F3224">
            <v>0</v>
          </cell>
          <cell r="G3224">
            <v>0</v>
          </cell>
        </row>
        <row r="3225">
          <cell r="D3225">
            <v>0</v>
          </cell>
          <cell r="F3225">
            <v>0</v>
          </cell>
          <cell r="G3225">
            <v>0</v>
          </cell>
        </row>
        <row r="3226">
          <cell r="D3226">
            <v>0</v>
          </cell>
          <cell r="F3226">
            <v>0</v>
          </cell>
          <cell r="G3226">
            <v>0</v>
          </cell>
        </row>
        <row r="3227">
          <cell r="D3227">
            <v>0</v>
          </cell>
          <cell r="F3227">
            <v>0</v>
          </cell>
          <cell r="G3227">
            <v>0</v>
          </cell>
        </row>
        <row r="3228">
          <cell r="D3228">
            <v>0</v>
          </cell>
          <cell r="F3228">
            <v>0</v>
          </cell>
          <cell r="G3228">
            <v>0</v>
          </cell>
        </row>
        <row r="3229">
          <cell r="D3229">
            <v>0</v>
          </cell>
          <cell r="F3229">
            <v>0</v>
          </cell>
          <cell r="G3229">
            <v>0</v>
          </cell>
        </row>
        <row r="3230">
          <cell r="D3230">
            <v>0</v>
          </cell>
          <cell r="F3230">
            <v>0</v>
          </cell>
          <cell r="G3230">
            <v>0</v>
          </cell>
        </row>
        <row r="3231">
          <cell r="D3231">
            <v>0</v>
          </cell>
          <cell r="F3231">
            <v>0</v>
          </cell>
          <cell r="G3231">
            <v>0</v>
          </cell>
        </row>
        <row r="3232">
          <cell r="D3232">
            <v>0</v>
          </cell>
          <cell r="F3232">
            <v>0</v>
          </cell>
          <cell r="G3232">
            <v>0</v>
          </cell>
        </row>
        <row r="3233">
          <cell r="D3233">
            <v>0</v>
          </cell>
          <cell r="F3233">
            <v>0</v>
          </cell>
          <cell r="G3233">
            <v>0</v>
          </cell>
        </row>
        <row r="3234">
          <cell r="D3234">
            <v>0</v>
          </cell>
          <cell r="F3234">
            <v>0</v>
          </cell>
          <cell r="G3234">
            <v>0</v>
          </cell>
        </row>
        <row r="3235">
          <cell r="D3235">
            <v>0</v>
          </cell>
          <cell r="F3235">
            <v>0</v>
          </cell>
          <cell r="G3235">
            <v>0</v>
          </cell>
        </row>
        <row r="3236">
          <cell r="D3236">
            <v>0</v>
          </cell>
          <cell r="F3236">
            <v>0</v>
          </cell>
          <cell r="G3236">
            <v>0</v>
          </cell>
        </row>
        <row r="3237">
          <cell r="D3237">
            <v>0</v>
          </cell>
          <cell r="F3237">
            <v>0</v>
          </cell>
          <cell r="G3237">
            <v>0</v>
          </cell>
        </row>
        <row r="3238">
          <cell r="D3238">
            <v>0</v>
          </cell>
          <cell r="F3238">
            <v>0</v>
          </cell>
          <cell r="G3238">
            <v>0</v>
          </cell>
        </row>
        <row r="3239">
          <cell r="D3239">
            <v>0</v>
          </cell>
          <cell r="F3239">
            <v>0</v>
          </cell>
          <cell r="G3239">
            <v>0</v>
          </cell>
        </row>
        <row r="3240">
          <cell r="D3240">
            <v>0</v>
          </cell>
          <cell r="F3240">
            <v>0</v>
          </cell>
          <cell r="G3240">
            <v>0</v>
          </cell>
        </row>
        <row r="3241">
          <cell r="D3241">
            <v>0</v>
          </cell>
          <cell r="F3241">
            <v>0</v>
          </cell>
          <cell r="G3241">
            <v>0</v>
          </cell>
        </row>
        <row r="3242">
          <cell r="D3242">
            <v>0</v>
          </cell>
          <cell r="F3242">
            <v>0</v>
          </cell>
          <cell r="G3242">
            <v>0</v>
          </cell>
        </row>
        <row r="3243">
          <cell r="D3243">
            <v>0</v>
          </cell>
          <cell r="F3243">
            <v>0</v>
          </cell>
          <cell r="G3243">
            <v>0</v>
          </cell>
        </row>
        <row r="3244">
          <cell r="D3244">
            <v>0</v>
          </cell>
          <cell r="F3244">
            <v>0</v>
          </cell>
          <cell r="G3244">
            <v>0</v>
          </cell>
        </row>
        <row r="3245">
          <cell r="D3245">
            <v>0</v>
          </cell>
          <cell r="F3245">
            <v>0</v>
          </cell>
          <cell r="G3245">
            <v>0</v>
          </cell>
        </row>
        <row r="3246">
          <cell r="D3246">
            <v>0</v>
          </cell>
          <cell r="F3246">
            <v>0</v>
          </cell>
          <cell r="G3246">
            <v>0</v>
          </cell>
        </row>
        <row r="3247">
          <cell r="D3247">
            <v>0</v>
          </cell>
          <cell r="F3247">
            <v>0</v>
          </cell>
          <cell r="G3247">
            <v>0</v>
          </cell>
        </row>
        <row r="3248">
          <cell r="D3248">
            <v>0</v>
          </cell>
          <cell r="F3248">
            <v>0</v>
          </cell>
          <cell r="G3248">
            <v>0</v>
          </cell>
        </row>
        <row r="3249">
          <cell r="D3249">
            <v>0</v>
          </cell>
          <cell r="F3249">
            <v>0</v>
          </cell>
          <cell r="G3249">
            <v>0</v>
          </cell>
        </row>
        <row r="3250">
          <cell r="D3250">
            <v>0</v>
          </cell>
          <cell r="F3250">
            <v>0</v>
          </cell>
          <cell r="G3250">
            <v>0</v>
          </cell>
        </row>
        <row r="3251">
          <cell r="D3251">
            <v>0</v>
          </cell>
          <cell r="F3251">
            <v>0</v>
          </cell>
          <cell r="G3251">
            <v>0</v>
          </cell>
        </row>
        <row r="3252">
          <cell r="D3252">
            <v>0</v>
          </cell>
          <cell r="F3252">
            <v>0</v>
          </cell>
          <cell r="G3252">
            <v>0</v>
          </cell>
        </row>
        <row r="3253">
          <cell r="D3253">
            <v>0</v>
          </cell>
          <cell r="F3253">
            <v>0</v>
          </cell>
          <cell r="G3253">
            <v>0</v>
          </cell>
        </row>
        <row r="3254">
          <cell r="D3254">
            <v>0</v>
          </cell>
          <cell r="F3254">
            <v>0</v>
          </cell>
          <cell r="G3254">
            <v>0</v>
          </cell>
        </row>
        <row r="3255">
          <cell r="D3255">
            <v>0</v>
          </cell>
          <cell r="F3255">
            <v>0</v>
          </cell>
          <cell r="G3255">
            <v>0</v>
          </cell>
        </row>
        <row r="3256">
          <cell r="D3256">
            <v>0</v>
          </cell>
          <cell r="F3256">
            <v>0</v>
          </cell>
          <cell r="G3256">
            <v>0</v>
          </cell>
        </row>
        <row r="3257">
          <cell r="D3257">
            <v>0</v>
          </cell>
          <cell r="F3257">
            <v>0</v>
          </cell>
          <cell r="G3257">
            <v>0</v>
          </cell>
        </row>
        <row r="3258">
          <cell r="D3258">
            <v>0</v>
          </cell>
          <cell r="F3258">
            <v>0</v>
          </cell>
          <cell r="G3258">
            <v>0</v>
          </cell>
        </row>
        <row r="3259">
          <cell r="D3259">
            <v>0</v>
          </cell>
          <cell r="F3259">
            <v>0</v>
          </cell>
          <cell r="G3259">
            <v>0</v>
          </cell>
        </row>
        <row r="3260">
          <cell r="D3260">
            <v>0</v>
          </cell>
          <cell r="F3260">
            <v>0</v>
          </cell>
          <cell r="G3260">
            <v>0</v>
          </cell>
        </row>
        <row r="3261">
          <cell r="D3261">
            <v>0</v>
          </cell>
          <cell r="F3261">
            <v>0</v>
          </cell>
          <cell r="G3261">
            <v>0</v>
          </cell>
        </row>
        <row r="3262">
          <cell r="D3262">
            <v>0</v>
          </cell>
          <cell r="F3262">
            <v>0</v>
          </cell>
          <cell r="G3262">
            <v>0</v>
          </cell>
        </row>
        <row r="3263">
          <cell r="D3263">
            <v>0</v>
          </cell>
          <cell r="F3263">
            <v>0</v>
          </cell>
          <cell r="G3263">
            <v>0</v>
          </cell>
        </row>
        <row r="3264">
          <cell r="D3264">
            <v>0</v>
          </cell>
          <cell r="F3264">
            <v>0</v>
          </cell>
          <cell r="G3264">
            <v>0</v>
          </cell>
        </row>
        <row r="3265">
          <cell r="D3265">
            <v>0</v>
          </cell>
          <cell r="F3265">
            <v>0</v>
          </cell>
          <cell r="G3265">
            <v>0</v>
          </cell>
        </row>
        <row r="3266">
          <cell r="D3266">
            <v>0</v>
          </cell>
          <cell r="F3266">
            <v>0</v>
          </cell>
          <cell r="G3266">
            <v>0</v>
          </cell>
        </row>
        <row r="3267">
          <cell r="D3267">
            <v>0</v>
          </cell>
          <cell r="F3267">
            <v>0</v>
          </cell>
          <cell r="G3267">
            <v>0</v>
          </cell>
        </row>
        <row r="3268">
          <cell r="D3268">
            <v>0</v>
          </cell>
          <cell r="F3268">
            <v>0</v>
          </cell>
          <cell r="G3268">
            <v>0</v>
          </cell>
        </row>
        <row r="3269">
          <cell r="D3269">
            <v>0</v>
          </cell>
          <cell r="F3269">
            <v>0</v>
          </cell>
          <cell r="G3269">
            <v>0</v>
          </cell>
        </row>
        <row r="3270">
          <cell r="D3270">
            <v>0</v>
          </cell>
          <cell r="F3270">
            <v>0</v>
          </cell>
          <cell r="G3270">
            <v>0</v>
          </cell>
        </row>
        <row r="3271">
          <cell r="D3271">
            <v>0</v>
          </cell>
          <cell r="F3271">
            <v>0</v>
          </cell>
          <cell r="G3271">
            <v>0</v>
          </cell>
        </row>
        <row r="3272">
          <cell r="D3272">
            <v>0</v>
          </cell>
          <cell r="F3272">
            <v>0</v>
          </cell>
          <cell r="G3272">
            <v>0</v>
          </cell>
        </row>
        <row r="3273">
          <cell r="D3273">
            <v>0</v>
          </cell>
          <cell r="F3273">
            <v>0</v>
          </cell>
          <cell r="G3273">
            <v>0</v>
          </cell>
        </row>
        <row r="3274">
          <cell r="D3274">
            <v>0</v>
          </cell>
          <cell r="F3274">
            <v>0</v>
          </cell>
          <cell r="G3274">
            <v>0</v>
          </cell>
        </row>
        <row r="3275">
          <cell r="D3275">
            <v>0</v>
          </cell>
          <cell r="F3275">
            <v>0</v>
          </cell>
          <cell r="G3275">
            <v>0</v>
          </cell>
        </row>
        <row r="3276">
          <cell r="D3276">
            <v>0</v>
          </cell>
          <cell r="F3276">
            <v>0</v>
          </cell>
          <cell r="G3276">
            <v>0</v>
          </cell>
        </row>
        <row r="3277">
          <cell r="D3277">
            <v>0</v>
          </cell>
          <cell r="F3277">
            <v>0</v>
          </cell>
          <cell r="G3277">
            <v>0</v>
          </cell>
        </row>
        <row r="3278">
          <cell r="D3278">
            <v>0</v>
          </cell>
          <cell r="F3278">
            <v>0</v>
          </cell>
          <cell r="G3278">
            <v>0</v>
          </cell>
        </row>
        <row r="3279">
          <cell r="D3279">
            <v>0</v>
          </cell>
          <cell r="F3279">
            <v>0</v>
          </cell>
          <cell r="G3279">
            <v>0</v>
          </cell>
        </row>
        <row r="3280">
          <cell r="D3280">
            <v>0</v>
          </cell>
          <cell r="F3280">
            <v>0</v>
          </cell>
          <cell r="G3280">
            <v>0</v>
          </cell>
        </row>
        <row r="3281">
          <cell r="D3281">
            <v>0</v>
          </cell>
          <cell r="F3281">
            <v>0</v>
          </cell>
          <cell r="G3281">
            <v>0</v>
          </cell>
        </row>
        <row r="3282">
          <cell r="D3282">
            <v>0</v>
          </cell>
          <cell r="F3282">
            <v>0</v>
          </cell>
          <cell r="G3282">
            <v>0</v>
          </cell>
        </row>
        <row r="3283">
          <cell r="D3283">
            <v>0</v>
          </cell>
          <cell r="F3283">
            <v>0</v>
          </cell>
          <cell r="G3283">
            <v>0</v>
          </cell>
        </row>
        <row r="3284">
          <cell r="D3284">
            <v>0</v>
          </cell>
          <cell r="F3284">
            <v>0</v>
          </cell>
          <cell r="G3284">
            <v>0</v>
          </cell>
        </row>
        <row r="3285">
          <cell r="D3285">
            <v>0</v>
          </cell>
          <cell r="F3285">
            <v>0</v>
          </cell>
          <cell r="G3285">
            <v>0</v>
          </cell>
        </row>
        <row r="3286">
          <cell r="D3286">
            <v>0</v>
          </cell>
          <cell r="F3286">
            <v>0</v>
          </cell>
          <cell r="G3286">
            <v>0</v>
          </cell>
        </row>
        <row r="3287">
          <cell r="D3287">
            <v>0</v>
          </cell>
          <cell r="F3287">
            <v>0</v>
          </cell>
          <cell r="G3287">
            <v>0</v>
          </cell>
        </row>
        <row r="3288">
          <cell r="D3288">
            <v>0</v>
          </cell>
          <cell r="F3288">
            <v>0</v>
          </cell>
          <cell r="G3288">
            <v>0</v>
          </cell>
        </row>
        <row r="3289">
          <cell r="D3289">
            <v>0</v>
          </cell>
          <cell r="F3289">
            <v>0</v>
          </cell>
          <cell r="G3289">
            <v>0</v>
          </cell>
        </row>
        <row r="3290">
          <cell r="D3290">
            <v>0</v>
          </cell>
          <cell r="F3290">
            <v>0</v>
          </cell>
          <cell r="G3290">
            <v>0</v>
          </cell>
        </row>
        <row r="3291">
          <cell r="D3291">
            <v>0</v>
          </cell>
          <cell r="F3291">
            <v>0</v>
          </cell>
          <cell r="G3291">
            <v>0</v>
          </cell>
        </row>
        <row r="3292">
          <cell r="D3292">
            <v>0</v>
          </cell>
          <cell r="F3292">
            <v>0</v>
          </cell>
          <cell r="G3292">
            <v>0</v>
          </cell>
        </row>
        <row r="3293">
          <cell r="D3293">
            <v>0</v>
          </cell>
          <cell r="F3293">
            <v>0</v>
          </cell>
          <cell r="G3293">
            <v>0</v>
          </cell>
        </row>
        <row r="3294">
          <cell r="D3294">
            <v>0</v>
          </cell>
          <cell r="F3294">
            <v>0</v>
          </cell>
          <cell r="G3294">
            <v>0</v>
          </cell>
        </row>
        <row r="3295">
          <cell r="D3295">
            <v>0</v>
          </cell>
          <cell r="F3295">
            <v>0</v>
          </cell>
          <cell r="G3295">
            <v>0</v>
          </cell>
        </row>
        <row r="3296">
          <cell r="D3296">
            <v>0</v>
          </cell>
          <cell r="F3296">
            <v>0</v>
          </cell>
          <cell r="G3296">
            <v>0</v>
          </cell>
        </row>
        <row r="3297">
          <cell r="D3297">
            <v>0</v>
          </cell>
          <cell r="F3297">
            <v>0</v>
          </cell>
          <cell r="G3297">
            <v>0</v>
          </cell>
        </row>
        <row r="3298">
          <cell r="D3298">
            <v>0</v>
          </cell>
          <cell r="F3298">
            <v>0</v>
          </cell>
          <cell r="G3298">
            <v>0</v>
          </cell>
        </row>
        <row r="3299">
          <cell r="D3299">
            <v>0</v>
          </cell>
          <cell r="F3299">
            <v>0</v>
          </cell>
          <cell r="G3299">
            <v>0</v>
          </cell>
        </row>
        <row r="3300">
          <cell r="D3300">
            <v>0</v>
          </cell>
          <cell r="F3300">
            <v>0</v>
          </cell>
          <cell r="G3300">
            <v>0</v>
          </cell>
        </row>
        <row r="3301">
          <cell r="D3301">
            <v>0</v>
          </cell>
          <cell r="F3301">
            <v>0</v>
          </cell>
          <cell r="G3301">
            <v>0</v>
          </cell>
        </row>
        <row r="3302">
          <cell r="D3302">
            <v>0</v>
          </cell>
          <cell r="F3302">
            <v>0</v>
          </cell>
          <cell r="G3302">
            <v>0</v>
          </cell>
        </row>
        <row r="3303">
          <cell r="D3303">
            <v>0</v>
          </cell>
          <cell r="F3303">
            <v>0</v>
          </cell>
          <cell r="G3303">
            <v>0</v>
          </cell>
        </row>
        <row r="3304">
          <cell r="D3304">
            <v>0</v>
          </cell>
          <cell r="F3304">
            <v>0</v>
          </cell>
          <cell r="G3304">
            <v>0</v>
          </cell>
        </row>
        <row r="3305">
          <cell r="D3305">
            <v>0</v>
          </cell>
          <cell r="F3305">
            <v>0</v>
          </cell>
          <cell r="G3305">
            <v>0</v>
          </cell>
        </row>
        <row r="3306">
          <cell r="D3306">
            <v>0</v>
          </cell>
          <cell r="F3306">
            <v>0</v>
          </cell>
          <cell r="G3306">
            <v>0</v>
          </cell>
        </row>
        <row r="3307">
          <cell r="D3307">
            <v>0</v>
          </cell>
          <cell r="F3307">
            <v>0</v>
          </cell>
          <cell r="G3307">
            <v>0</v>
          </cell>
        </row>
        <row r="3308">
          <cell r="D3308">
            <v>0</v>
          </cell>
          <cell r="F3308">
            <v>0</v>
          </cell>
          <cell r="G3308">
            <v>0</v>
          </cell>
        </row>
        <row r="3309">
          <cell r="D3309">
            <v>0</v>
          </cell>
          <cell r="F3309">
            <v>0</v>
          </cell>
          <cell r="G3309">
            <v>0</v>
          </cell>
        </row>
        <row r="3310">
          <cell r="D3310">
            <v>0</v>
          </cell>
          <cell r="F3310">
            <v>0</v>
          </cell>
          <cell r="G3310">
            <v>0</v>
          </cell>
        </row>
        <row r="3311">
          <cell r="D3311">
            <v>0</v>
          </cell>
          <cell r="F3311">
            <v>0</v>
          </cell>
          <cell r="G3311">
            <v>0</v>
          </cell>
        </row>
        <row r="3312">
          <cell r="D3312">
            <v>0</v>
          </cell>
          <cell r="F3312">
            <v>0</v>
          </cell>
          <cell r="G3312">
            <v>0</v>
          </cell>
        </row>
        <row r="3313">
          <cell r="D3313">
            <v>0</v>
          </cell>
          <cell r="F3313">
            <v>0</v>
          </cell>
          <cell r="G3313">
            <v>0</v>
          </cell>
        </row>
        <row r="3314">
          <cell r="D3314">
            <v>0</v>
          </cell>
          <cell r="F3314">
            <v>0</v>
          </cell>
          <cell r="G3314">
            <v>0</v>
          </cell>
        </row>
        <row r="3315">
          <cell r="D3315">
            <v>0</v>
          </cell>
          <cell r="F3315">
            <v>0</v>
          </cell>
          <cell r="G3315">
            <v>0</v>
          </cell>
        </row>
        <row r="3316">
          <cell r="D3316">
            <v>0</v>
          </cell>
          <cell r="F3316">
            <v>0</v>
          </cell>
          <cell r="G3316">
            <v>0</v>
          </cell>
        </row>
        <row r="3317">
          <cell r="D3317">
            <v>0</v>
          </cell>
          <cell r="F3317">
            <v>0</v>
          </cell>
          <cell r="G3317">
            <v>0</v>
          </cell>
        </row>
        <row r="3318">
          <cell r="D3318">
            <v>0</v>
          </cell>
          <cell r="F3318">
            <v>0</v>
          </cell>
          <cell r="G3318">
            <v>0</v>
          </cell>
        </row>
        <row r="3319">
          <cell r="D3319">
            <v>0</v>
          </cell>
          <cell r="F3319">
            <v>0</v>
          </cell>
          <cell r="G3319">
            <v>0</v>
          </cell>
        </row>
        <row r="3320">
          <cell r="D3320">
            <v>0</v>
          </cell>
          <cell r="F3320">
            <v>0</v>
          </cell>
          <cell r="G3320">
            <v>0</v>
          </cell>
        </row>
        <row r="3321">
          <cell r="D3321">
            <v>0</v>
          </cell>
          <cell r="F3321">
            <v>0</v>
          </cell>
          <cell r="G3321">
            <v>0</v>
          </cell>
        </row>
        <row r="3322">
          <cell r="D3322">
            <v>0</v>
          </cell>
          <cell r="F3322">
            <v>0</v>
          </cell>
          <cell r="G3322">
            <v>0</v>
          </cell>
        </row>
        <row r="3323">
          <cell r="D3323">
            <v>0</v>
          </cell>
          <cell r="F3323">
            <v>0</v>
          </cell>
          <cell r="G3323">
            <v>0</v>
          </cell>
        </row>
        <row r="3324">
          <cell r="D3324">
            <v>0</v>
          </cell>
          <cell r="F3324">
            <v>0</v>
          </cell>
          <cell r="G3324">
            <v>0</v>
          </cell>
        </row>
        <row r="3325">
          <cell r="D3325">
            <v>0</v>
          </cell>
          <cell r="F3325">
            <v>0</v>
          </cell>
          <cell r="G3325">
            <v>0</v>
          </cell>
        </row>
        <row r="3326">
          <cell r="D3326">
            <v>0</v>
          </cell>
          <cell r="F3326">
            <v>0</v>
          </cell>
          <cell r="G3326">
            <v>0</v>
          </cell>
        </row>
        <row r="3327">
          <cell r="D3327">
            <v>0</v>
          </cell>
          <cell r="F3327">
            <v>0</v>
          </cell>
          <cell r="G3327">
            <v>0</v>
          </cell>
        </row>
        <row r="3328">
          <cell r="D3328">
            <v>0</v>
          </cell>
          <cell r="F3328">
            <v>0</v>
          </cell>
          <cell r="G3328">
            <v>0</v>
          </cell>
        </row>
        <row r="3329">
          <cell r="D3329">
            <v>0</v>
          </cell>
          <cell r="F3329">
            <v>0</v>
          </cell>
          <cell r="G3329">
            <v>0</v>
          </cell>
        </row>
        <row r="3330">
          <cell r="D3330">
            <v>0</v>
          </cell>
          <cell r="F3330">
            <v>0</v>
          </cell>
          <cell r="G3330">
            <v>0</v>
          </cell>
        </row>
        <row r="3331">
          <cell r="D3331">
            <v>0</v>
          </cell>
          <cell r="F3331">
            <v>0</v>
          </cell>
          <cell r="G3331">
            <v>0</v>
          </cell>
        </row>
        <row r="3332">
          <cell r="D3332">
            <v>0</v>
          </cell>
          <cell r="F3332">
            <v>0</v>
          </cell>
          <cell r="G3332">
            <v>0</v>
          </cell>
        </row>
        <row r="3333">
          <cell r="D3333">
            <v>0</v>
          </cell>
          <cell r="F3333">
            <v>0</v>
          </cell>
          <cell r="G3333">
            <v>0</v>
          </cell>
        </row>
        <row r="3334">
          <cell r="D3334">
            <v>0</v>
          </cell>
          <cell r="F3334">
            <v>0</v>
          </cell>
          <cell r="G3334">
            <v>0</v>
          </cell>
        </row>
        <row r="3335">
          <cell r="D3335">
            <v>0</v>
          </cell>
          <cell r="F3335">
            <v>0</v>
          </cell>
          <cell r="G3335">
            <v>0</v>
          </cell>
        </row>
        <row r="3336">
          <cell r="D3336">
            <v>0</v>
          </cell>
          <cell r="F3336">
            <v>0</v>
          </cell>
          <cell r="G3336">
            <v>0</v>
          </cell>
        </row>
        <row r="3337">
          <cell r="D3337">
            <v>0</v>
          </cell>
          <cell r="F3337">
            <v>0</v>
          </cell>
          <cell r="G3337">
            <v>0</v>
          </cell>
        </row>
        <row r="3338">
          <cell r="D3338">
            <v>0</v>
          </cell>
          <cell r="F3338">
            <v>0</v>
          </cell>
          <cell r="G3338">
            <v>0</v>
          </cell>
        </row>
        <row r="3339">
          <cell r="D3339">
            <v>0</v>
          </cell>
          <cell r="F3339">
            <v>0</v>
          </cell>
          <cell r="G3339">
            <v>0</v>
          </cell>
        </row>
        <row r="3340">
          <cell r="D3340">
            <v>0</v>
          </cell>
          <cell r="F3340">
            <v>0</v>
          </cell>
          <cell r="G3340">
            <v>0</v>
          </cell>
        </row>
        <row r="3341">
          <cell r="D3341">
            <v>0</v>
          </cell>
          <cell r="F3341">
            <v>0</v>
          </cell>
          <cell r="G3341">
            <v>0</v>
          </cell>
        </row>
        <row r="3342">
          <cell r="D3342">
            <v>0</v>
          </cell>
          <cell r="F3342">
            <v>0</v>
          </cell>
          <cell r="G3342">
            <v>0</v>
          </cell>
        </row>
        <row r="3343">
          <cell r="D3343">
            <v>0</v>
          </cell>
          <cell r="F3343">
            <v>0</v>
          </cell>
          <cell r="G3343">
            <v>0</v>
          </cell>
        </row>
        <row r="3344">
          <cell r="D3344">
            <v>0</v>
          </cell>
          <cell r="F3344">
            <v>0</v>
          </cell>
          <cell r="G3344">
            <v>0</v>
          </cell>
        </row>
        <row r="3345">
          <cell r="D3345">
            <v>0</v>
          </cell>
          <cell r="F3345">
            <v>0</v>
          </cell>
          <cell r="G3345">
            <v>0</v>
          </cell>
        </row>
        <row r="3346">
          <cell r="D3346">
            <v>0</v>
          </cell>
          <cell r="F3346">
            <v>0</v>
          </cell>
          <cell r="G3346">
            <v>0</v>
          </cell>
        </row>
        <row r="3347">
          <cell r="D3347">
            <v>0</v>
          </cell>
          <cell r="F3347">
            <v>0</v>
          </cell>
          <cell r="G3347">
            <v>0</v>
          </cell>
        </row>
        <row r="3348">
          <cell r="D3348">
            <v>0</v>
          </cell>
          <cell r="F3348">
            <v>0</v>
          </cell>
          <cell r="G3348">
            <v>0</v>
          </cell>
        </row>
        <row r="3349">
          <cell r="D3349">
            <v>0</v>
          </cell>
          <cell r="F3349">
            <v>0</v>
          </cell>
          <cell r="G3349">
            <v>0</v>
          </cell>
        </row>
        <row r="3350">
          <cell r="D3350">
            <v>0</v>
          </cell>
          <cell r="F3350">
            <v>0</v>
          </cell>
          <cell r="G3350">
            <v>0</v>
          </cell>
        </row>
        <row r="3351">
          <cell r="D3351">
            <v>0</v>
          </cell>
          <cell r="F3351">
            <v>0</v>
          </cell>
          <cell r="G3351">
            <v>0</v>
          </cell>
        </row>
        <row r="3352">
          <cell r="D3352">
            <v>0</v>
          </cell>
          <cell r="F3352">
            <v>0</v>
          </cell>
          <cell r="G3352">
            <v>0</v>
          </cell>
        </row>
        <row r="3353">
          <cell r="D3353">
            <v>0</v>
          </cell>
          <cell r="F3353">
            <v>0</v>
          </cell>
          <cell r="G3353">
            <v>0</v>
          </cell>
        </row>
        <row r="3354">
          <cell r="D3354">
            <v>0</v>
          </cell>
          <cell r="F3354">
            <v>0</v>
          </cell>
          <cell r="G3354">
            <v>0</v>
          </cell>
        </row>
        <row r="3355">
          <cell r="D3355">
            <v>0</v>
          </cell>
          <cell r="F3355">
            <v>0</v>
          </cell>
          <cell r="G3355">
            <v>0</v>
          </cell>
        </row>
        <row r="3356">
          <cell r="D3356">
            <v>0</v>
          </cell>
          <cell r="F3356">
            <v>0</v>
          </cell>
          <cell r="G3356">
            <v>0</v>
          </cell>
        </row>
        <row r="3357">
          <cell r="D3357">
            <v>0</v>
          </cell>
          <cell r="F3357">
            <v>0</v>
          </cell>
          <cell r="G3357">
            <v>0</v>
          </cell>
        </row>
        <row r="3358">
          <cell r="D3358">
            <v>0</v>
          </cell>
          <cell r="F3358">
            <v>0</v>
          </cell>
          <cell r="G3358">
            <v>0</v>
          </cell>
        </row>
        <row r="3359">
          <cell r="D3359">
            <v>0</v>
          </cell>
          <cell r="F3359">
            <v>0</v>
          </cell>
          <cell r="G3359">
            <v>0</v>
          </cell>
        </row>
        <row r="3360">
          <cell r="D3360">
            <v>0</v>
          </cell>
          <cell r="F3360">
            <v>0</v>
          </cell>
          <cell r="G3360">
            <v>0</v>
          </cell>
        </row>
        <row r="3361">
          <cell r="D3361">
            <v>0</v>
          </cell>
          <cell r="F3361">
            <v>0</v>
          </cell>
          <cell r="G3361">
            <v>0</v>
          </cell>
        </row>
        <row r="3362">
          <cell r="D3362">
            <v>0</v>
          </cell>
          <cell r="F3362">
            <v>0</v>
          </cell>
          <cell r="G3362">
            <v>0</v>
          </cell>
        </row>
        <row r="3363">
          <cell r="D3363">
            <v>0</v>
          </cell>
          <cell r="F3363">
            <v>0</v>
          </cell>
          <cell r="G3363">
            <v>0</v>
          </cell>
        </row>
        <row r="3364">
          <cell r="D3364">
            <v>0</v>
          </cell>
          <cell r="F3364">
            <v>0</v>
          </cell>
          <cell r="G3364">
            <v>0</v>
          </cell>
        </row>
        <row r="3365">
          <cell r="D3365">
            <v>0</v>
          </cell>
          <cell r="F3365">
            <v>0</v>
          </cell>
          <cell r="G3365">
            <v>0</v>
          </cell>
        </row>
        <row r="3366">
          <cell r="D3366">
            <v>0</v>
          </cell>
          <cell r="F3366">
            <v>0</v>
          </cell>
          <cell r="G3366">
            <v>0</v>
          </cell>
        </row>
        <row r="3367">
          <cell r="D3367">
            <v>0</v>
          </cell>
          <cell r="F3367">
            <v>0</v>
          </cell>
          <cell r="G3367">
            <v>0</v>
          </cell>
        </row>
        <row r="3368">
          <cell r="D3368">
            <v>0</v>
          </cell>
          <cell r="F3368">
            <v>0</v>
          </cell>
          <cell r="G3368">
            <v>0</v>
          </cell>
        </row>
        <row r="3369">
          <cell r="D3369">
            <v>0</v>
          </cell>
          <cell r="F3369">
            <v>0</v>
          </cell>
          <cell r="G3369">
            <v>0</v>
          </cell>
        </row>
        <row r="3370">
          <cell r="D3370">
            <v>0</v>
          </cell>
          <cell r="F3370">
            <v>0</v>
          </cell>
          <cell r="G3370">
            <v>0</v>
          </cell>
        </row>
        <row r="3371">
          <cell r="D3371">
            <v>0</v>
          </cell>
          <cell r="F3371">
            <v>0</v>
          </cell>
          <cell r="G3371">
            <v>0</v>
          </cell>
        </row>
        <row r="3372">
          <cell r="D3372">
            <v>0</v>
          </cell>
          <cell r="F3372">
            <v>0</v>
          </cell>
          <cell r="G3372">
            <v>0</v>
          </cell>
        </row>
        <row r="3373">
          <cell r="D3373">
            <v>0</v>
          </cell>
          <cell r="F3373">
            <v>0</v>
          </cell>
          <cell r="G3373">
            <v>0</v>
          </cell>
        </row>
        <row r="3374">
          <cell r="D3374">
            <v>0</v>
          </cell>
          <cell r="F3374">
            <v>0</v>
          </cell>
          <cell r="G3374">
            <v>0</v>
          </cell>
        </row>
        <row r="3375">
          <cell r="D3375">
            <v>0</v>
          </cell>
          <cell r="F3375">
            <v>0</v>
          </cell>
          <cell r="G3375">
            <v>0</v>
          </cell>
        </row>
        <row r="3376">
          <cell r="D3376">
            <v>0</v>
          </cell>
          <cell r="F3376">
            <v>0</v>
          </cell>
          <cell r="G3376">
            <v>0</v>
          </cell>
        </row>
        <row r="3377">
          <cell r="D3377">
            <v>0</v>
          </cell>
          <cell r="F3377">
            <v>0</v>
          </cell>
          <cell r="G3377">
            <v>0</v>
          </cell>
        </row>
        <row r="3378">
          <cell r="D3378">
            <v>0</v>
          </cell>
          <cell r="F3378">
            <v>0</v>
          </cell>
          <cell r="G3378">
            <v>0</v>
          </cell>
        </row>
        <row r="3379">
          <cell r="D3379">
            <v>0</v>
          </cell>
          <cell r="F3379">
            <v>0</v>
          </cell>
          <cell r="G3379">
            <v>0</v>
          </cell>
        </row>
        <row r="3380">
          <cell r="D3380">
            <v>0</v>
          </cell>
          <cell r="F3380">
            <v>0</v>
          </cell>
          <cell r="G3380">
            <v>0</v>
          </cell>
        </row>
        <row r="3381">
          <cell r="D3381">
            <v>0</v>
          </cell>
          <cell r="F3381">
            <v>0</v>
          </cell>
          <cell r="G3381">
            <v>0</v>
          </cell>
        </row>
        <row r="3382">
          <cell r="D3382">
            <v>0</v>
          </cell>
          <cell r="F3382">
            <v>0</v>
          </cell>
          <cell r="G3382">
            <v>0</v>
          </cell>
        </row>
        <row r="3383">
          <cell r="D3383">
            <v>0</v>
          </cell>
          <cell r="F3383">
            <v>0</v>
          </cell>
          <cell r="G3383">
            <v>0</v>
          </cell>
        </row>
        <row r="3384">
          <cell r="D3384">
            <v>0</v>
          </cell>
          <cell r="F3384">
            <v>0</v>
          </cell>
          <cell r="G3384">
            <v>0</v>
          </cell>
        </row>
        <row r="3385">
          <cell r="D3385">
            <v>0</v>
          </cell>
          <cell r="F3385">
            <v>0</v>
          </cell>
          <cell r="G3385">
            <v>0</v>
          </cell>
        </row>
        <row r="3386">
          <cell r="D3386">
            <v>0</v>
          </cell>
          <cell r="F3386">
            <v>0</v>
          </cell>
          <cell r="G3386">
            <v>0</v>
          </cell>
        </row>
        <row r="3387">
          <cell r="D3387">
            <v>0</v>
          </cell>
          <cell r="F3387">
            <v>0</v>
          </cell>
          <cell r="G3387">
            <v>0</v>
          </cell>
        </row>
        <row r="3388">
          <cell r="D3388">
            <v>0</v>
          </cell>
          <cell r="F3388">
            <v>0</v>
          </cell>
          <cell r="G3388">
            <v>0</v>
          </cell>
        </row>
        <row r="3389">
          <cell r="D3389">
            <v>0</v>
          </cell>
          <cell r="F3389">
            <v>0</v>
          </cell>
          <cell r="G3389">
            <v>0</v>
          </cell>
        </row>
        <row r="3390">
          <cell r="D3390">
            <v>0</v>
          </cell>
          <cell r="F3390">
            <v>0</v>
          </cell>
          <cell r="G3390">
            <v>0</v>
          </cell>
        </row>
        <row r="3391">
          <cell r="D3391">
            <v>0</v>
          </cell>
          <cell r="F3391">
            <v>0</v>
          </cell>
          <cell r="G3391">
            <v>0</v>
          </cell>
        </row>
        <row r="3392">
          <cell r="D3392">
            <v>0</v>
          </cell>
          <cell r="F3392">
            <v>0</v>
          </cell>
          <cell r="G3392">
            <v>0</v>
          </cell>
        </row>
        <row r="3393">
          <cell r="D3393">
            <v>0</v>
          </cell>
          <cell r="F3393">
            <v>0</v>
          </cell>
          <cell r="G3393">
            <v>0</v>
          </cell>
        </row>
        <row r="3394">
          <cell r="D3394">
            <v>0</v>
          </cell>
          <cell r="F3394">
            <v>0</v>
          </cell>
          <cell r="G3394">
            <v>0</v>
          </cell>
        </row>
        <row r="3395">
          <cell r="D3395">
            <v>0</v>
          </cell>
          <cell r="F3395">
            <v>0</v>
          </cell>
          <cell r="G3395">
            <v>0</v>
          </cell>
        </row>
        <row r="3396">
          <cell r="D3396">
            <v>0</v>
          </cell>
          <cell r="F3396">
            <v>0</v>
          </cell>
          <cell r="G3396">
            <v>0</v>
          </cell>
        </row>
        <row r="3397">
          <cell r="D3397">
            <v>0</v>
          </cell>
          <cell r="F3397">
            <v>0</v>
          </cell>
          <cell r="G3397">
            <v>0</v>
          </cell>
        </row>
        <row r="3398">
          <cell r="D3398">
            <v>0</v>
          </cell>
          <cell r="F3398">
            <v>0</v>
          </cell>
          <cell r="G3398">
            <v>0</v>
          </cell>
        </row>
        <row r="3399">
          <cell r="D3399">
            <v>0</v>
          </cell>
          <cell r="F3399">
            <v>0</v>
          </cell>
          <cell r="G3399">
            <v>0</v>
          </cell>
        </row>
        <row r="3400">
          <cell r="D3400">
            <v>0</v>
          </cell>
          <cell r="F3400">
            <v>0</v>
          </cell>
          <cell r="G3400">
            <v>0</v>
          </cell>
        </row>
        <row r="3401">
          <cell r="D3401">
            <v>0</v>
          </cell>
          <cell r="F3401">
            <v>0</v>
          </cell>
          <cell r="G3401">
            <v>0</v>
          </cell>
        </row>
        <row r="3402">
          <cell r="D3402">
            <v>0</v>
          </cell>
          <cell r="F3402">
            <v>0</v>
          </cell>
          <cell r="G3402">
            <v>0</v>
          </cell>
        </row>
        <row r="3403">
          <cell r="D3403">
            <v>0</v>
          </cell>
          <cell r="F3403">
            <v>0</v>
          </cell>
          <cell r="G3403">
            <v>0</v>
          </cell>
        </row>
        <row r="3404">
          <cell r="D3404">
            <v>0</v>
          </cell>
          <cell r="F3404">
            <v>0</v>
          </cell>
          <cell r="G3404">
            <v>0</v>
          </cell>
        </row>
        <row r="3405">
          <cell r="D3405">
            <v>0</v>
          </cell>
          <cell r="F3405">
            <v>0</v>
          </cell>
          <cell r="G3405">
            <v>0</v>
          </cell>
        </row>
        <row r="3406">
          <cell r="D3406">
            <v>0</v>
          </cell>
          <cell r="F3406">
            <v>0</v>
          </cell>
          <cell r="G3406">
            <v>0</v>
          </cell>
        </row>
        <row r="3407">
          <cell r="D3407">
            <v>0</v>
          </cell>
          <cell r="F3407">
            <v>0</v>
          </cell>
          <cell r="G3407">
            <v>0</v>
          </cell>
        </row>
        <row r="3408">
          <cell r="D3408">
            <v>0</v>
          </cell>
          <cell r="F3408">
            <v>0</v>
          </cell>
          <cell r="G3408">
            <v>0</v>
          </cell>
        </row>
        <row r="3409">
          <cell r="D3409">
            <v>0</v>
          </cell>
          <cell r="F3409">
            <v>0</v>
          </cell>
          <cell r="G3409">
            <v>0</v>
          </cell>
        </row>
        <row r="3410">
          <cell r="D3410">
            <v>0</v>
          </cell>
          <cell r="F3410">
            <v>0</v>
          </cell>
          <cell r="G3410">
            <v>0</v>
          </cell>
        </row>
        <row r="3411">
          <cell r="D3411">
            <v>0</v>
          </cell>
          <cell r="F3411">
            <v>0</v>
          </cell>
          <cell r="G3411">
            <v>0</v>
          </cell>
        </row>
        <row r="3412">
          <cell r="D3412">
            <v>0</v>
          </cell>
          <cell r="F3412">
            <v>0</v>
          </cell>
          <cell r="G3412">
            <v>0</v>
          </cell>
        </row>
        <row r="3413">
          <cell r="D3413">
            <v>0</v>
          </cell>
          <cell r="F3413">
            <v>0</v>
          </cell>
          <cell r="G3413">
            <v>0</v>
          </cell>
        </row>
        <row r="3414">
          <cell r="D3414">
            <v>0</v>
          </cell>
          <cell r="F3414">
            <v>0</v>
          </cell>
          <cell r="G3414">
            <v>0</v>
          </cell>
        </row>
        <row r="3415">
          <cell r="D3415">
            <v>0</v>
          </cell>
          <cell r="F3415">
            <v>0</v>
          </cell>
          <cell r="G3415">
            <v>0</v>
          </cell>
        </row>
        <row r="3416">
          <cell r="D3416">
            <v>0</v>
          </cell>
          <cell r="F3416">
            <v>0</v>
          </cell>
          <cell r="G3416">
            <v>0</v>
          </cell>
        </row>
        <row r="3417">
          <cell r="D3417">
            <v>0</v>
          </cell>
          <cell r="F3417">
            <v>0</v>
          </cell>
          <cell r="G3417">
            <v>0</v>
          </cell>
        </row>
        <row r="3418">
          <cell r="D3418">
            <v>0</v>
          </cell>
          <cell r="F3418">
            <v>0</v>
          </cell>
          <cell r="G3418">
            <v>0</v>
          </cell>
        </row>
        <row r="3419">
          <cell r="D3419">
            <v>0</v>
          </cell>
          <cell r="F3419">
            <v>0</v>
          </cell>
          <cell r="G3419">
            <v>0</v>
          </cell>
        </row>
        <row r="3420">
          <cell r="D3420">
            <v>0</v>
          </cell>
          <cell r="F3420">
            <v>0</v>
          </cell>
          <cell r="G3420">
            <v>0</v>
          </cell>
        </row>
        <row r="3421">
          <cell r="D3421">
            <v>0</v>
          </cell>
          <cell r="F3421">
            <v>0</v>
          </cell>
          <cell r="G3421">
            <v>0</v>
          </cell>
        </row>
        <row r="3422">
          <cell r="D3422">
            <v>0</v>
          </cell>
          <cell r="F3422">
            <v>0</v>
          </cell>
          <cell r="G3422">
            <v>0</v>
          </cell>
        </row>
        <row r="3423">
          <cell r="D3423">
            <v>0</v>
          </cell>
          <cell r="F3423">
            <v>0</v>
          </cell>
          <cell r="G3423">
            <v>0</v>
          </cell>
        </row>
        <row r="3424">
          <cell r="D3424">
            <v>0</v>
          </cell>
          <cell r="F3424">
            <v>0</v>
          </cell>
          <cell r="G3424">
            <v>0</v>
          </cell>
        </row>
        <row r="3425">
          <cell r="D3425">
            <v>0</v>
          </cell>
          <cell r="F3425">
            <v>0</v>
          </cell>
          <cell r="G3425">
            <v>0</v>
          </cell>
        </row>
        <row r="3426">
          <cell r="D3426">
            <v>0</v>
          </cell>
          <cell r="F3426">
            <v>0</v>
          </cell>
          <cell r="G3426">
            <v>0</v>
          </cell>
        </row>
        <row r="3427">
          <cell r="D3427">
            <v>0</v>
          </cell>
          <cell r="F3427">
            <v>0</v>
          </cell>
          <cell r="G3427">
            <v>0</v>
          </cell>
        </row>
        <row r="3428">
          <cell r="D3428">
            <v>0</v>
          </cell>
          <cell r="F3428">
            <v>0</v>
          </cell>
          <cell r="G3428">
            <v>0</v>
          </cell>
        </row>
        <row r="3429">
          <cell r="D3429">
            <v>0</v>
          </cell>
          <cell r="F3429">
            <v>0</v>
          </cell>
          <cell r="G3429">
            <v>0</v>
          </cell>
        </row>
        <row r="3430">
          <cell r="D3430">
            <v>0</v>
          </cell>
          <cell r="F3430">
            <v>0</v>
          </cell>
          <cell r="G3430">
            <v>0</v>
          </cell>
        </row>
        <row r="3431">
          <cell r="D3431">
            <v>0</v>
          </cell>
          <cell r="F3431">
            <v>0</v>
          </cell>
          <cell r="G3431">
            <v>0</v>
          </cell>
        </row>
        <row r="3432">
          <cell r="D3432">
            <v>0</v>
          </cell>
          <cell r="F3432">
            <v>0</v>
          </cell>
          <cell r="G3432">
            <v>0</v>
          </cell>
        </row>
        <row r="3433">
          <cell r="D3433">
            <v>0</v>
          </cell>
          <cell r="F3433">
            <v>0</v>
          </cell>
          <cell r="G3433">
            <v>0</v>
          </cell>
        </row>
        <row r="3434">
          <cell r="D3434">
            <v>0</v>
          </cell>
          <cell r="F3434">
            <v>0</v>
          </cell>
          <cell r="G3434">
            <v>0</v>
          </cell>
        </row>
        <row r="3435">
          <cell r="D3435">
            <v>0</v>
          </cell>
          <cell r="F3435">
            <v>0</v>
          </cell>
          <cell r="G3435">
            <v>0</v>
          </cell>
        </row>
        <row r="3436">
          <cell r="D3436">
            <v>0</v>
          </cell>
          <cell r="F3436">
            <v>0</v>
          </cell>
          <cell r="G3436">
            <v>0</v>
          </cell>
        </row>
        <row r="3437">
          <cell r="D3437">
            <v>0</v>
          </cell>
          <cell r="F3437">
            <v>0</v>
          </cell>
          <cell r="G3437">
            <v>0</v>
          </cell>
        </row>
        <row r="3438">
          <cell r="D3438">
            <v>0</v>
          </cell>
          <cell r="F3438">
            <v>0</v>
          </cell>
          <cell r="G3438">
            <v>0</v>
          </cell>
        </row>
        <row r="3439">
          <cell r="D3439">
            <v>0</v>
          </cell>
          <cell r="F3439">
            <v>0</v>
          </cell>
          <cell r="G3439">
            <v>0</v>
          </cell>
        </row>
        <row r="3440">
          <cell r="D3440">
            <v>0</v>
          </cell>
          <cell r="F3440">
            <v>0</v>
          </cell>
          <cell r="G3440">
            <v>0</v>
          </cell>
        </row>
        <row r="3441">
          <cell r="D3441">
            <v>0</v>
          </cell>
          <cell r="F3441">
            <v>0</v>
          </cell>
          <cell r="G3441">
            <v>0</v>
          </cell>
        </row>
        <row r="3442">
          <cell r="D3442">
            <v>0</v>
          </cell>
          <cell r="F3442">
            <v>0</v>
          </cell>
          <cell r="G3442">
            <v>0</v>
          </cell>
        </row>
        <row r="3443">
          <cell r="D3443">
            <v>0</v>
          </cell>
          <cell r="F3443">
            <v>0</v>
          </cell>
          <cell r="G3443">
            <v>0</v>
          </cell>
        </row>
        <row r="3444">
          <cell r="D3444">
            <v>0</v>
          </cell>
          <cell r="F3444">
            <v>0</v>
          </cell>
          <cell r="G3444">
            <v>0</v>
          </cell>
        </row>
        <row r="3445">
          <cell r="D3445">
            <v>0</v>
          </cell>
          <cell r="F3445">
            <v>0</v>
          </cell>
          <cell r="G3445">
            <v>0</v>
          </cell>
        </row>
        <row r="3446">
          <cell r="D3446">
            <v>0</v>
          </cell>
          <cell r="F3446">
            <v>0</v>
          </cell>
          <cell r="G3446">
            <v>0</v>
          </cell>
        </row>
        <row r="3447">
          <cell r="D3447">
            <v>0</v>
          </cell>
          <cell r="F3447">
            <v>0</v>
          </cell>
          <cell r="G3447">
            <v>0</v>
          </cell>
        </row>
        <row r="3448">
          <cell r="D3448">
            <v>0</v>
          </cell>
          <cell r="F3448">
            <v>0</v>
          </cell>
          <cell r="G3448">
            <v>0</v>
          </cell>
        </row>
        <row r="3449">
          <cell r="D3449">
            <v>0</v>
          </cell>
          <cell r="F3449">
            <v>0</v>
          </cell>
          <cell r="G3449">
            <v>0</v>
          </cell>
        </row>
        <row r="3450">
          <cell r="D3450">
            <v>0</v>
          </cell>
          <cell r="F3450">
            <v>0</v>
          </cell>
          <cell r="G3450">
            <v>0</v>
          </cell>
        </row>
        <row r="3451">
          <cell r="D3451">
            <v>0</v>
          </cell>
          <cell r="F3451">
            <v>0</v>
          </cell>
          <cell r="G3451">
            <v>0</v>
          </cell>
        </row>
        <row r="3452">
          <cell r="D3452">
            <v>0</v>
          </cell>
          <cell r="F3452">
            <v>0</v>
          </cell>
          <cell r="G3452">
            <v>0</v>
          </cell>
        </row>
        <row r="3453">
          <cell r="D3453">
            <v>0</v>
          </cell>
          <cell r="F3453">
            <v>0</v>
          </cell>
          <cell r="G3453">
            <v>0</v>
          </cell>
        </row>
        <row r="3454">
          <cell r="D3454">
            <v>0</v>
          </cell>
          <cell r="F3454">
            <v>0</v>
          </cell>
          <cell r="G3454">
            <v>0</v>
          </cell>
        </row>
        <row r="3455">
          <cell r="D3455">
            <v>0</v>
          </cell>
          <cell r="F3455">
            <v>0</v>
          </cell>
          <cell r="G3455">
            <v>0</v>
          </cell>
        </row>
        <row r="3456">
          <cell r="D3456">
            <v>0</v>
          </cell>
          <cell r="F3456">
            <v>0</v>
          </cell>
          <cell r="G3456">
            <v>0</v>
          </cell>
        </row>
        <row r="3457">
          <cell r="D3457">
            <v>0</v>
          </cell>
          <cell r="F3457">
            <v>0</v>
          </cell>
          <cell r="G3457">
            <v>0</v>
          </cell>
        </row>
        <row r="3458">
          <cell r="D3458">
            <v>0</v>
          </cell>
          <cell r="F3458">
            <v>0</v>
          </cell>
          <cell r="G3458">
            <v>0</v>
          </cell>
        </row>
        <row r="3459">
          <cell r="D3459">
            <v>0</v>
          </cell>
          <cell r="F3459">
            <v>0</v>
          </cell>
          <cell r="G3459">
            <v>0</v>
          </cell>
        </row>
        <row r="3460">
          <cell r="D3460">
            <v>0</v>
          </cell>
          <cell r="F3460">
            <v>0</v>
          </cell>
          <cell r="G3460">
            <v>0</v>
          </cell>
        </row>
        <row r="3461">
          <cell r="D3461">
            <v>0</v>
          </cell>
          <cell r="F3461">
            <v>0</v>
          </cell>
          <cell r="G3461">
            <v>0</v>
          </cell>
        </row>
        <row r="3462">
          <cell r="D3462">
            <v>0</v>
          </cell>
          <cell r="F3462">
            <v>0</v>
          </cell>
          <cell r="G3462">
            <v>0</v>
          </cell>
        </row>
        <row r="3463">
          <cell r="D3463">
            <v>0</v>
          </cell>
          <cell r="F3463">
            <v>0</v>
          </cell>
          <cell r="G3463">
            <v>0</v>
          </cell>
        </row>
        <row r="3464">
          <cell r="D3464">
            <v>0</v>
          </cell>
          <cell r="F3464">
            <v>0</v>
          </cell>
          <cell r="G3464">
            <v>0</v>
          </cell>
        </row>
        <row r="3465">
          <cell r="D3465">
            <v>0</v>
          </cell>
          <cell r="F3465">
            <v>0</v>
          </cell>
          <cell r="G3465">
            <v>0</v>
          </cell>
        </row>
        <row r="3466">
          <cell r="D3466">
            <v>0</v>
          </cell>
          <cell r="F3466">
            <v>0</v>
          </cell>
          <cell r="G3466">
            <v>0</v>
          </cell>
        </row>
        <row r="3467">
          <cell r="D3467">
            <v>0</v>
          </cell>
          <cell r="F3467">
            <v>0</v>
          </cell>
          <cell r="G3467">
            <v>0</v>
          </cell>
        </row>
        <row r="3468">
          <cell r="D3468">
            <v>0</v>
          </cell>
          <cell r="F3468">
            <v>0</v>
          </cell>
          <cell r="G3468">
            <v>0</v>
          </cell>
        </row>
        <row r="3469">
          <cell r="D3469">
            <v>0</v>
          </cell>
          <cell r="F3469">
            <v>0</v>
          </cell>
          <cell r="G3469">
            <v>0</v>
          </cell>
        </row>
        <row r="3470">
          <cell r="D3470">
            <v>0</v>
          </cell>
          <cell r="F3470">
            <v>0</v>
          </cell>
          <cell r="G3470">
            <v>0</v>
          </cell>
        </row>
        <row r="3471">
          <cell r="D3471">
            <v>0</v>
          </cell>
          <cell r="F3471">
            <v>0</v>
          </cell>
          <cell r="G3471">
            <v>0</v>
          </cell>
        </row>
        <row r="3472">
          <cell r="D3472">
            <v>0</v>
          </cell>
          <cell r="F3472">
            <v>0</v>
          </cell>
          <cell r="G3472">
            <v>0</v>
          </cell>
        </row>
        <row r="3473">
          <cell r="D3473">
            <v>0</v>
          </cell>
          <cell r="F3473">
            <v>0</v>
          </cell>
          <cell r="G3473">
            <v>0</v>
          </cell>
        </row>
        <row r="3474">
          <cell r="D3474">
            <v>0</v>
          </cell>
          <cell r="F3474">
            <v>0</v>
          </cell>
          <cell r="G3474">
            <v>0</v>
          </cell>
        </row>
        <row r="3475">
          <cell r="D3475">
            <v>0</v>
          </cell>
          <cell r="F3475">
            <v>0</v>
          </cell>
          <cell r="G3475">
            <v>0</v>
          </cell>
        </row>
        <row r="3476">
          <cell r="D3476">
            <v>0</v>
          </cell>
          <cell r="F3476">
            <v>0</v>
          </cell>
          <cell r="G3476">
            <v>0</v>
          </cell>
        </row>
        <row r="3477">
          <cell r="D3477">
            <v>0</v>
          </cell>
          <cell r="F3477">
            <v>0</v>
          </cell>
          <cell r="G3477">
            <v>0</v>
          </cell>
        </row>
        <row r="3478">
          <cell r="D3478">
            <v>0</v>
          </cell>
          <cell r="F3478">
            <v>0</v>
          </cell>
          <cell r="G3478">
            <v>0</v>
          </cell>
        </row>
        <row r="3479">
          <cell r="D3479">
            <v>0</v>
          </cell>
          <cell r="F3479">
            <v>0</v>
          </cell>
          <cell r="G3479">
            <v>0</v>
          </cell>
        </row>
        <row r="3480">
          <cell r="D3480">
            <v>0</v>
          </cell>
          <cell r="F3480">
            <v>0</v>
          </cell>
          <cell r="G3480">
            <v>0</v>
          </cell>
        </row>
        <row r="3481">
          <cell r="D3481">
            <v>0</v>
          </cell>
          <cell r="F3481">
            <v>0</v>
          </cell>
          <cell r="G3481">
            <v>0</v>
          </cell>
        </row>
        <row r="3482">
          <cell r="D3482">
            <v>0</v>
          </cell>
          <cell r="F3482">
            <v>0</v>
          </cell>
          <cell r="G3482">
            <v>0</v>
          </cell>
        </row>
        <row r="3483">
          <cell r="D3483">
            <v>0</v>
          </cell>
          <cell r="F3483">
            <v>0</v>
          </cell>
          <cell r="G3483">
            <v>0</v>
          </cell>
        </row>
        <row r="3484">
          <cell r="D3484">
            <v>0</v>
          </cell>
          <cell r="F3484">
            <v>0</v>
          </cell>
          <cell r="G3484">
            <v>0</v>
          </cell>
        </row>
        <row r="3485">
          <cell r="D3485">
            <v>0</v>
          </cell>
          <cell r="F3485">
            <v>0</v>
          </cell>
          <cell r="G3485">
            <v>0</v>
          </cell>
        </row>
        <row r="3486">
          <cell r="D3486">
            <v>0</v>
          </cell>
          <cell r="F3486">
            <v>0</v>
          </cell>
          <cell r="G3486">
            <v>0</v>
          </cell>
        </row>
        <row r="3487">
          <cell r="D3487">
            <v>0</v>
          </cell>
          <cell r="F3487">
            <v>0</v>
          </cell>
          <cell r="G3487">
            <v>0</v>
          </cell>
        </row>
        <row r="3488">
          <cell r="D3488">
            <v>0</v>
          </cell>
          <cell r="F3488">
            <v>0</v>
          </cell>
          <cell r="G3488">
            <v>0</v>
          </cell>
        </row>
        <row r="3489">
          <cell r="D3489">
            <v>0</v>
          </cell>
          <cell r="F3489">
            <v>0</v>
          </cell>
          <cell r="G3489">
            <v>0</v>
          </cell>
        </row>
        <row r="3490">
          <cell r="D3490">
            <v>0</v>
          </cell>
          <cell r="F3490">
            <v>0</v>
          </cell>
          <cell r="G3490">
            <v>0</v>
          </cell>
        </row>
        <row r="3491">
          <cell r="D3491">
            <v>0</v>
          </cell>
          <cell r="F3491">
            <v>0</v>
          </cell>
          <cell r="G3491">
            <v>0</v>
          </cell>
        </row>
        <row r="3492">
          <cell r="D3492">
            <v>0</v>
          </cell>
          <cell r="F3492">
            <v>0</v>
          </cell>
          <cell r="G3492">
            <v>0</v>
          </cell>
        </row>
        <row r="3493">
          <cell r="D3493">
            <v>0</v>
          </cell>
          <cell r="F3493">
            <v>0</v>
          </cell>
          <cell r="G3493">
            <v>0</v>
          </cell>
        </row>
        <row r="3494">
          <cell r="D3494">
            <v>0</v>
          </cell>
          <cell r="F3494">
            <v>0</v>
          </cell>
          <cell r="G3494">
            <v>0</v>
          </cell>
        </row>
        <row r="3495">
          <cell r="D3495">
            <v>0</v>
          </cell>
          <cell r="F3495">
            <v>0</v>
          </cell>
          <cell r="G3495">
            <v>0</v>
          </cell>
        </row>
        <row r="3496">
          <cell r="D3496">
            <v>0</v>
          </cell>
          <cell r="F3496">
            <v>0</v>
          </cell>
          <cell r="G3496">
            <v>0</v>
          </cell>
        </row>
        <row r="3497">
          <cell r="D3497">
            <v>0</v>
          </cell>
          <cell r="F3497">
            <v>0</v>
          </cell>
          <cell r="G3497">
            <v>0</v>
          </cell>
        </row>
        <row r="3498">
          <cell r="D3498">
            <v>0</v>
          </cell>
          <cell r="F3498">
            <v>0</v>
          </cell>
          <cell r="G3498">
            <v>0</v>
          </cell>
        </row>
        <row r="3499">
          <cell r="D3499">
            <v>0</v>
          </cell>
          <cell r="F3499">
            <v>0</v>
          </cell>
          <cell r="G3499">
            <v>0</v>
          </cell>
        </row>
        <row r="3500">
          <cell r="D3500">
            <v>0</v>
          </cell>
          <cell r="F3500">
            <v>0</v>
          </cell>
          <cell r="G3500">
            <v>0</v>
          </cell>
        </row>
        <row r="3501">
          <cell r="D3501">
            <v>0</v>
          </cell>
          <cell r="F3501">
            <v>0</v>
          </cell>
          <cell r="G3501">
            <v>0</v>
          </cell>
        </row>
        <row r="3502">
          <cell r="D3502">
            <v>0</v>
          </cell>
          <cell r="F3502">
            <v>0</v>
          </cell>
          <cell r="G3502">
            <v>0</v>
          </cell>
        </row>
        <row r="3503">
          <cell r="D3503">
            <v>0</v>
          </cell>
          <cell r="F3503">
            <v>0</v>
          </cell>
          <cell r="G3503">
            <v>0</v>
          </cell>
        </row>
        <row r="3504">
          <cell r="D3504">
            <v>0</v>
          </cell>
          <cell r="F3504">
            <v>0</v>
          </cell>
          <cell r="G3504">
            <v>0</v>
          </cell>
        </row>
        <row r="3505">
          <cell r="D3505">
            <v>0</v>
          </cell>
          <cell r="F3505">
            <v>0</v>
          </cell>
          <cell r="G3505">
            <v>0</v>
          </cell>
        </row>
        <row r="3506">
          <cell r="D3506">
            <v>0</v>
          </cell>
          <cell r="F3506">
            <v>0</v>
          </cell>
          <cell r="G3506">
            <v>0</v>
          </cell>
        </row>
        <row r="3507">
          <cell r="D3507">
            <v>0</v>
          </cell>
          <cell r="F3507">
            <v>0</v>
          </cell>
          <cell r="G3507">
            <v>0</v>
          </cell>
        </row>
        <row r="3508">
          <cell r="D3508">
            <v>0</v>
          </cell>
          <cell r="F3508">
            <v>0</v>
          </cell>
          <cell r="G3508">
            <v>0</v>
          </cell>
        </row>
        <row r="3509">
          <cell r="D3509">
            <v>0</v>
          </cell>
          <cell r="F3509">
            <v>0</v>
          </cell>
          <cell r="G3509">
            <v>0</v>
          </cell>
        </row>
        <row r="3510">
          <cell r="D3510">
            <v>0</v>
          </cell>
          <cell r="F3510">
            <v>0</v>
          </cell>
          <cell r="G3510">
            <v>0</v>
          </cell>
        </row>
        <row r="3511">
          <cell r="D3511">
            <v>0</v>
          </cell>
          <cell r="F3511">
            <v>0</v>
          </cell>
          <cell r="G3511">
            <v>0</v>
          </cell>
        </row>
        <row r="3512">
          <cell r="D3512">
            <v>0</v>
          </cell>
          <cell r="F3512">
            <v>0</v>
          </cell>
          <cell r="G3512">
            <v>0</v>
          </cell>
        </row>
        <row r="3513">
          <cell r="D3513">
            <v>0</v>
          </cell>
          <cell r="F3513">
            <v>0</v>
          </cell>
          <cell r="G3513">
            <v>0</v>
          </cell>
        </row>
        <row r="3514">
          <cell r="D3514">
            <v>0</v>
          </cell>
          <cell r="F3514">
            <v>0</v>
          </cell>
          <cell r="G3514">
            <v>0</v>
          </cell>
        </row>
        <row r="3515">
          <cell r="D3515">
            <v>0</v>
          </cell>
          <cell r="F3515">
            <v>0</v>
          </cell>
          <cell r="G3515">
            <v>0</v>
          </cell>
        </row>
        <row r="3516">
          <cell r="D3516">
            <v>0</v>
          </cell>
          <cell r="F3516">
            <v>0</v>
          </cell>
          <cell r="G3516">
            <v>0</v>
          </cell>
        </row>
        <row r="3517">
          <cell r="D3517">
            <v>0</v>
          </cell>
          <cell r="F3517">
            <v>0</v>
          </cell>
          <cell r="G3517">
            <v>0</v>
          </cell>
        </row>
        <row r="3518">
          <cell r="D3518">
            <v>0</v>
          </cell>
          <cell r="F3518">
            <v>0</v>
          </cell>
          <cell r="G3518">
            <v>0</v>
          </cell>
        </row>
        <row r="3519">
          <cell r="D3519">
            <v>0</v>
          </cell>
          <cell r="F3519">
            <v>0</v>
          </cell>
          <cell r="G3519">
            <v>0</v>
          </cell>
        </row>
        <row r="3520">
          <cell r="D3520">
            <v>0</v>
          </cell>
          <cell r="F3520">
            <v>0</v>
          </cell>
          <cell r="G3520">
            <v>0</v>
          </cell>
        </row>
        <row r="3521">
          <cell r="D3521">
            <v>0</v>
          </cell>
          <cell r="F3521">
            <v>0</v>
          </cell>
          <cell r="G3521">
            <v>0</v>
          </cell>
        </row>
        <row r="3522">
          <cell r="D3522">
            <v>0</v>
          </cell>
          <cell r="F3522">
            <v>0</v>
          </cell>
          <cell r="G3522">
            <v>0</v>
          </cell>
        </row>
        <row r="3523">
          <cell r="D3523">
            <v>0</v>
          </cell>
          <cell r="F3523">
            <v>0</v>
          </cell>
          <cell r="G3523">
            <v>0</v>
          </cell>
        </row>
        <row r="3524">
          <cell r="D3524">
            <v>0</v>
          </cell>
          <cell r="F3524">
            <v>0</v>
          </cell>
          <cell r="G3524">
            <v>0</v>
          </cell>
        </row>
        <row r="3525">
          <cell r="D3525">
            <v>0</v>
          </cell>
          <cell r="F3525">
            <v>0</v>
          </cell>
          <cell r="G3525">
            <v>0</v>
          </cell>
        </row>
        <row r="3526">
          <cell r="D3526">
            <v>0</v>
          </cell>
          <cell r="F3526">
            <v>0</v>
          </cell>
          <cell r="G3526">
            <v>0</v>
          </cell>
        </row>
        <row r="3527">
          <cell r="D3527">
            <v>0</v>
          </cell>
          <cell r="F3527">
            <v>0</v>
          </cell>
          <cell r="G3527">
            <v>0</v>
          </cell>
        </row>
        <row r="3528">
          <cell r="D3528">
            <v>0</v>
          </cell>
          <cell r="F3528">
            <v>0</v>
          </cell>
          <cell r="G3528">
            <v>0</v>
          </cell>
        </row>
        <row r="3529">
          <cell r="D3529">
            <v>0</v>
          </cell>
          <cell r="F3529">
            <v>0</v>
          </cell>
          <cell r="G3529">
            <v>0</v>
          </cell>
        </row>
        <row r="3530">
          <cell r="D3530">
            <v>0</v>
          </cell>
          <cell r="F3530">
            <v>0</v>
          </cell>
          <cell r="G3530">
            <v>0</v>
          </cell>
        </row>
        <row r="3531">
          <cell r="D3531">
            <v>0</v>
          </cell>
          <cell r="F3531">
            <v>0</v>
          </cell>
          <cell r="G3531">
            <v>0</v>
          </cell>
        </row>
        <row r="3532">
          <cell r="D3532">
            <v>0</v>
          </cell>
          <cell r="F3532">
            <v>0</v>
          </cell>
          <cell r="G3532">
            <v>0</v>
          </cell>
        </row>
        <row r="3533">
          <cell r="D3533">
            <v>0</v>
          </cell>
          <cell r="F3533">
            <v>0</v>
          </cell>
          <cell r="G3533">
            <v>0</v>
          </cell>
        </row>
        <row r="3534">
          <cell r="D3534">
            <v>0</v>
          </cell>
          <cell r="F3534">
            <v>0</v>
          </cell>
          <cell r="G3534">
            <v>0</v>
          </cell>
        </row>
        <row r="3535">
          <cell r="D3535">
            <v>0</v>
          </cell>
          <cell r="F3535">
            <v>0</v>
          </cell>
          <cell r="G3535">
            <v>0</v>
          </cell>
        </row>
        <row r="3536">
          <cell r="D3536">
            <v>0</v>
          </cell>
          <cell r="F3536">
            <v>0</v>
          </cell>
          <cell r="G3536">
            <v>0</v>
          </cell>
        </row>
        <row r="3537">
          <cell r="D3537">
            <v>0</v>
          </cell>
          <cell r="F3537">
            <v>0</v>
          </cell>
          <cell r="G3537">
            <v>0</v>
          </cell>
        </row>
        <row r="3538">
          <cell r="D3538">
            <v>0</v>
          </cell>
          <cell r="F3538">
            <v>0</v>
          </cell>
          <cell r="G3538">
            <v>0</v>
          </cell>
        </row>
        <row r="3539">
          <cell r="D3539">
            <v>0</v>
          </cell>
          <cell r="F3539">
            <v>0</v>
          </cell>
          <cell r="G3539">
            <v>0</v>
          </cell>
        </row>
        <row r="3540">
          <cell r="D3540">
            <v>0</v>
          </cell>
          <cell r="F3540">
            <v>0</v>
          </cell>
          <cell r="G3540">
            <v>0</v>
          </cell>
        </row>
        <row r="3541">
          <cell r="D3541">
            <v>0</v>
          </cell>
          <cell r="F3541">
            <v>0</v>
          </cell>
          <cell r="G3541">
            <v>0</v>
          </cell>
        </row>
        <row r="3542">
          <cell r="D3542">
            <v>0</v>
          </cell>
          <cell r="F3542">
            <v>0</v>
          </cell>
          <cell r="G3542">
            <v>0</v>
          </cell>
        </row>
        <row r="3543">
          <cell r="D3543">
            <v>0</v>
          </cell>
          <cell r="F3543">
            <v>0</v>
          </cell>
          <cell r="G3543">
            <v>0</v>
          </cell>
        </row>
        <row r="3544">
          <cell r="D3544">
            <v>0</v>
          </cell>
          <cell r="F3544">
            <v>0</v>
          </cell>
          <cell r="G3544">
            <v>0</v>
          </cell>
        </row>
        <row r="3545">
          <cell r="D3545">
            <v>0</v>
          </cell>
          <cell r="F3545">
            <v>0</v>
          </cell>
          <cell r="G3545">
            <v>0</v>
          </cell>
        </row>
        <row r="3546">
          <cell r="D3546">
            <v>0</v>
          </cell>
          <cell r="F3546">
            <v>0</v>
          </cell>
          <cell r="G3546">
            <v>0</v>
          </cell>
        </row>
        <row r="3547">
          <cell r="D3547">
            <v>0</v>
          </cell>
          <cell r="F3547">
            <v>0</v>
          </cell>
          <cell r="G3547">
            <v>0</v>
          </cell>
        </row>
        <row r="3548">
          <cell r="D3548">
            <v>0</v>
          </cell>
          <cell r="F3548">
            <v>0</v>
          </cell>
          <cell r="G3548">
            <v>0</v>
          </cell>
        </row>
        <row r="3549">
          <cell r="D3549">
            <v>0</v>
          </cell>
          <cell r="F3549">
            <v>0</v>
          </cell>
          <cell r="G3549">
            <v>0</v>
          </cell>
        </row>
        <row r="3550">
          <cell r="D3550">
            <v>0</v>
          </cell>
          <cell r="F3550">
            <v>0</v>
          </cell>
          <cell r="G3550">
            <v>0</v>
          </cell>
        </row>
        <row r="3551">
          <cell r="D3551">
            <v>0</v>
          </cell>
          <cell r="F3551">
            <v>0</v>
          </cell>
          <cell r="G3551">
            <v>0</v>
          </cell>
        </row>
        <row r="3552">
          <cell r="D3552">
            <v>0</v>
          </cell>
          <cell r="F3552">
            <v>0</v>
          </cell>
          <cell r="G3552">
            <v>0</v>
          </cell>
        </row>
        <row r="3553">
          <cell r="D3553">
            <v>0</v>
          </cell>
          <cell r="F3553">
            <v>0</v>
          </cell>
          <cell r="G3553">
            <v>0</v>
          </cell>
        </row>
        <row r="3554">
          <cell r="D3554">
            <v>0</v>
          </cell>
          <cell r="F3554">
            <v>0</v>
          </cell>
          <cell r="G3554">
            <v>0</v>
          </cell>
        </row>
        <row r="3555">
          <cell r="D3555">
            <v>0</v>
          </cell>
          <cell r="F3555">
            <v>0</v>
          </cell>
          <cell r="G3555">
            <v>0</v>
          </cell>
        </row>
        <row r="3556">
          <cell r="D3556">
            <v>0</v>
          </cell>
          <cell r="F3556">
            <v>0</v>
          </cell>
          <cell r="G3556">
            <v>0</v>
          </cell>
        </row>
        <row r="3557">
          <cell r="D3557">
            <v>0</v>
          </cell>
          <cell r="F3557">
            <v>0</v>
          </cell>
          <cell r="G3557">
            <v>0</v>
          </cell>
        </row>
        <row r="3558">
          <cell r="D3558">
            <v>0</v>
          </cell>
          <cell r="F3558">
            <v>0</v>
          </cell>
          <cell r="G3558">
            <v>0</v>
          </cell>
        </row>
        <row r="3559">
          <cell r="D3559">
            <v>0</v>
          </cell>
          <cell r="F3559">
            <v>0</v>
          </cell>
          <cell r="G3559">
            <v>0</v>
          </cell>
        </row>
        <row r="3560">
          <cell r="D3560">
            <v>0</v>
          </cell>
          <cell r="F3560">
            <v>0</v>
          </cell>
          <cell r="G3560">
            <v>0</v>
          </cell>
        </row>
        <row r="3561">
          <cell r="D3561">
            <v>0</v>
          </cell>
          <cell r="F3561">
            <v>0</v>
          </cell>
          <cell r="G3561">
            <v>0</v>
          </cell>
        </row>
        <row r="3562">
          <cell r="D3562">
            <v>0</v>
          </cell>
          <cell r="F3562">
            <v>0</v>
          </cell>
          <cell r="G3562">
            <v>0</v>
          </cell>
        </row>
        <row r="3563">
          <cell r="D3563">
            <v>0</v>
          </cell>
          <cell r="F3563">
            <v>0</v>
          </cell>
          <cell r="G3563">
            <v>0</v>
          </cell>
        </row>
        <row r="3564">
          <cell r="D3564">
            <v>0</v>
          </cell>
          <cell r="F3564">
            <v>0</v>
          </cell>
          <cell r="G3564">
            <v>0</v>
          </cell>
        </row>
        <row r="3565">
          <cell r="D3565">
            <v>0</v>
          </cell>
          <cell r="F3565">
            <v>0</v>
          </cell>
          <cell r="G3565">
            <v>0</v>
          </cell>
        </row>
        <row r="3566">
          <cell r="D3566">
            <v>0</v>
          </cell>
          <cell r="F3566">
            <v>0</v>
          </cell>
          <cell r="G3566">
            <v>0</v>
          </cell>
        </row>
        <row r="3567">
          <cell r="D3567">
            <v>0</v>
          </cell>
          <cell r="F3567">
            <v>0</v>
          </cell>
          <cell r="G3567">
            <v>0</v>
          </cell>
        </row>
        <row r="3568">
          <cell r="D3568">
            <v>0</v>
          </cell>
          <cell r="F3568">
            <v>0</v>
          </cell>
          <cell r="G3568">
            <v>0</v>
          </cell>
        </row>
        <row r="3569">
          <cell r="D3569">
            <v>0</v>
          </cell>
          <cell r="F3569">
            <v>0</v>
          </cell>
          <cell r="G3569">
            <v>0</v>
          </cell>
        </row>
        <row r="3570">
          <cell r="D3570">
            <v>0</v>
          </cell>
          <cell r="F3570">
            <v>0</v>
          </cell>
          <cell r="G3570">
            <v>0</v>
          </cell>
        </row>
        <row r="3571">
          <cell r="D3571">
            <v>0</v>
          </cell>
          <cell r="F3571">
            <v>0</v>
          </cell>
          <cell r="G3571">
            <v>0</v>
          </cell>
        </row>
        <row r="3572">
          <cell r="D3572">
            <v>0</v>
          </cell>
          <cell r="F3572">
            <v>0</v>
          </cell>
          <cell r="G3572">
            <v>0</v>
          </cell>
        </row>
        <row r="3573">
          <cell r="D3573">
            <v>0</v>
          </cell>
          <cell r="F3573">
            <v>0</v>
          </cell>
          <cell r="G3573">
            <v>0</v>
          </cell>
        </row>
        <row r="3574">
          <cell r="D3574">
            <v>0</v>
          </cell>
          <cell r="F3574">
            <v>0</v>
          </cell>
          <cell r="G3574">
            <v>0</v>
          </cell>
        </row>
        <row r="3575">
          <cell r="D3575">
            <v>0</v>
          </cell>
          <cell r="F3575">
            <v>0</v>
          </cell>
          <cell r="G3575">
            <v>0</v>
          </cell>
        </row>
        <row r="3576">
          <cell r="D3576">
            <v>0</v>
          </cell>
          <cell r="F3576">
            <v>0</v>
          </cell>
          <cell r="G3576">
            <v>0</v>
          </cell>
        </row>
        <row r="3577">
          <cell r="D3577">
            <v>0</v>
          </cell>
          <cell r="F3577">
            <v>0</v>
          </cell>
          <cell r="G3577">
            <v>0</v>
          </cell>
        </row>
        <row r="3578">
          <cell r="D3578">
            <v>0</v>
          </cell>
          <cell r="F3578">
            <v>0</v>
          </cell>
          <cell r="G3578">
            <v>0</v>
          </cell>
        </row>
        <row r="3579">
          <cell r="D3579">
            <v>0</v>
          </cell>
          <cell r="F3579">
            <v>0</v>
          </cell>
          <cell r="G3579">
            <v>0</v>
          </cell>
        </row>
        <row r="3580">
          <cell r="D3580">
            <v>0</v>
          </cell>
          <cell r="F3580">
            <v>0</v>
          </cell>
          <cell r="G3580">
            <v>0</v>
          </cell>
        </row>
        <row r="3581">
          <cell r="D3581">
            <v>0</v>
          </cell>
          <cell r="F3581">
            <v>0</v>
          </cell>
          <cell r="G3581">
            <v>0</v>
          </cell>
        </row>
        <row r="3582">
          <cell r="D3582">
            <v>0</v>
          </cell>
          <cell r="F3582">
            <v>0</v>
          </cell>
          <cell r="G3582">
            <v>0</v>
          </cell>
        </row>
        <row r="3583">
          <cell r="D3583">
            <v>0</v>
          </cell>
          <cell r="F3583">
            <v>0</v>
          </cell>
          <cell r="G3583">
            <v>0</v>
          </cell>
        </row>
        <row r="3584">
          <cell r="D3584">
            <v>0</v>
          </cell>
          <cell r="F3584">
            <v>0</v>
          </cell>
          <cell r="G3584">
            <v>0</v>
          </cell>
        </row>
        <row r="3585">
          <cell r="D3585">
            <v>0</v>
          </cell>
          <cell r="F3585">
            <v>0</v>
          </cell>
          <cell r="G3585">
            <v>0</v>
          </cell>
        </row>
        <row r="3586">
          <cell r="D3586">
            <v>0</v>
          </cell>
          <cell r="F3586">
            <v>0</v>
          </cell>
          <cell r="G3586">
            <v>0</v>
          </cell>
        </row>
        <row r="3587">
          <cell r="D3587">
            <v>0</v>
          </cell>
          <cell r="F3587">
            <v>0</v>
          </cell>
          <cell r="G3587">
            <v>0</v>
          </cell>
        </row>
        <row r="3588">
          <cell r="D3588">
            <v>0</v>
          </cell>
          <cell r="F3588">
            <v>0</v>
          </cell>
          <cell r="G3588">
            <v>0</v>
          </cell>
        </row>
        <row r="3589">
          <cell r="D3589">
            <v>0</v>
          </cell>
          <cell r="F3589">
            <v>0</v>
          </cell>
          <cell r="G3589">
            <v>0</v>
          </cell>
        </row>
        <row r="3590">
          <cell r="D3590">
            <v>0</v>
          </cell>
          <cell r="F3590">
            <v>0</v>
          </cell>
          <cell r="G3590">
            <v>0</v>
          </cell>
        </row>
        <row r="3591">
          <cell r="D3591">
            <v>0</v>
          </cell>
          <cell r="F3591">
            <v>0</v>
          </cell>
          <cell r="G3591">
            <v>0</v>
          </cell>
        </row>
        <row r="3592">
          <cell r="D3592">
            <v>0</v>
          </cell>
          <cell r="F3592">
            <v>0</v>
          </cell>
          <cell r="G3592">
            <v>0</v>
          </cell>
        </row>
        <row r="3593">
          <cell r="D3593">
            <v>0</v>
          </cell>
          <cell r="F3593">
            <v>0</v>
          </cell>
          <cell r="G3593">
            <v>0</v>
          </cell>
        </row>
        <row r="3594">
          <cell r="D3594">
            <v>0</v>
          </cell>
          <cell r="F3594">
            <v>0</v>
          </cell>
          <cell r="G3594">
            <v>0</v>
          </cell>
        </row>
        <row r="3595">
          <cell r="D3595">
            <v>0</v>
          </cell>
          <cell r="F3595">
            <v>0</v>
          </cell>
          <cell r="G3595">
            <v>0</v>
          </cell>
        </row>
        <row r="3596">
          <cell r="D3596">
            <v>0</v>
          </cell>
          <cell r="F3596">
            <v>0</v>
          </cell>
          <cell r="G3596">
            <v>0</v>
          </cell>
        </row>
        <row r="3597">
          <cell r="D3597">
            <v>0</v>
          </cell>
          <cell r="F3597">
            <v>0</v>
          </cell>
          <cell r="G3597">
            <v>0</v>
          </cell>
        </row>
        <row r="3598">
          <cell r="D3598">
            <v>0</v>
          </cell>
          <cell r="F3598">
            <v>0</v>
          </cell>
          <cell r="G3598">
            <v>0</v>
          </cell>
        </row>
        <row r="3599">
          <cell r="D3599">
            <v>0</v>
          </cell>
          <cell r="F3599">
            <v>0</v>
          </cell>
          <cell r="G3599">
            <v>0</v>
          </cell>
        </row>
        <row r="3600">
          <cell r="D3600">
            <v>0</v>
          </cell>
          <cell r="F3600">
            <v>0</v>
          </cell>
          <cell r="G3600">
            <v>0</v>
          </cell>
        </row>
        <row r="3601">
          <cell r="D3601">
            <v>0</v>
          </cell>
          <cell r="F3601">
            <v>0</v>
          </cell>
          <cell r="G3601">
            <v>0</v>
          </cell>
        </row>
        <row r="3602">
          <cell r="D3602">
            <v>0</v>
          </cell>
          <cell r="F3602">
            <v>0</v>
          </cell>
          <cell r="G3602">
            <v>0</v>
          </cell>
        </row>
        <row r="3603">
          <cell r="D3603">
            <v>0</v>
          </cell>
          <cell r="F3603">
            <v>0</v>
          </cell>
          <cell r="G3603">
            <v>0</v>
          </cell>
        </row>
        <row r="3604">
          <cell r="D3604">
            <v>0</v>
          </cell>
          <cell r="F3604">
            <v>0</v>
          </cell>
          <cell r="G3604">
            <v>0</v>
          </cell>
        </row>
        <row r="3605">
          <cell r="D3605">
            <v>0</v>
          </cell>
          <cell r="F3605">
            <v>0</v>
          </cell>
          <cell r="G3605">
            <v>0</v>
          </cell>
        </row>
        <row r="3606">
          <cell r="D3606">
            <v>0</v>
          </cell>
          <cell r="F3606">
            <v>0</v>
          </cell>
          <cell r="G3606">
            <v>0</v>
          </cell>
        </row>
        <row r="3607">
          <cell r="D3607">
            <v>0</v>
          </cell>
          <cell r="F3607">
            <v>0</v>
          </cell>
          <cell r="G3607">
            <v>0</v>
          </cell>
        </row>
        <row r="3608">
          <cell r="D3608">
            <v>0</v>
          </cell>
          <cell r="F3608">
            <v>0</v>
          </cell>
          <cell r="G3608">
            <v>0</v>
          </cell>
        </row>
        <row r="3609">
          <cell r="D3609">
            <v>0</v>
          </cell>
          <cell r="F3609">
            <v>0</v>
          </cell>
          <cell r="G3609">
            <v>0</v>
          </cell>
        </row>
        <row r="3610">
          <cell r="D3610">
            <v>0</v>
          </cell>
          <cell r="F3610">
            <v>0</v>
          </cell>
          <cell r="G3610">
            <v>0</v>
          </cell>
        </row>
        <row r="3611">
          <cell r="D3611">
            <v>0</v>
          </cell>
          <cell r="F3611">
            <v>0</v>
          </cell>
          <cell r="G3611">
            <v>0</v>
          </cell>
        </row>
        <row r="3612">
          <cell r="D3612">
            <v>0</v>
          </cell>
          <cell r="F3612">
            <v>0</v>
          </cell>
          <cell r="G3612">
            <v>0</v>
          </cell>
        </row>
        <row r="3613">
          <cell r="D3613">
            <v>0</v>
          </cell>
          <cell r="F3613">
            <v>0</v>
          </cell>
          <cell r="G3613">
            <v>0</v>
          </cell>
        </row>
        <row r="3614">
          <cell r="D3614">
            <v>0</v>
          </cell>
          <cell r="F3614">
            <v>0</v>
          </cell>
          <cell r="G3614">
            <v>0</v>
          </cell>
        </row>
        <row r="3615">
          <cell r="D3615">
            <v>0</v>
          </cell>
          <cell r="F3615">
            <v>0</v>
          </cell>
          <cell r="G3615">
            <v>0</v>
          </cell>
        </row>
        <row r="3616">
          <cell r="D3616">
            <v>0</v>
          </cell>
          <cell r="F3616">
            <v>0</v>
          </cell>
          <cell r="G3616">
            <v>0</v>
          </cell>
        </row>
        <row r="3617">
          <cell r="D3617">
            <v>0</v>
          </cell>
          <cell r="F3617">
            <v>0</v>
          </cell>
          <cell r="G3617">
            <v>0</v>
          </cell>
        </row>
        <row r="3618">
          <cell r="D3618">
            <v>0</v>
          </cell>
          <cell r="F3618">
            <v>0</v>
          </cell>
          <cell r="G3618">
            <v>0</v>
          </cell>
        </row>
        <row r="3619">
          <cell r="D3619">
            <v>0</v>
          </cell>
          <cell r="F3619">
            <v>0</v>
          </cell>
          <cell r="G3619">
            <v>0</v>
          </cell>
        </row>
        <row r="3620">
          <cell r="D3620">
            <v>0</v>
          </cell>
          <cell r="F3620">
            <v>0</v>
          </cell>
          <cell r="G3620">
            <v>0</v>
          </cell>
        </row>
        <row r="3621">
          <cell r="D3621">
            <v>0</v>
          </cell>
          <cell r="F3621">
            <v>0</v>
          </cell>
          <cell r="G3621">
            <v>0</v>
          </cell>
        </row>
        <row r="3622">
          <cell r="D3622">
            <v>0</v>
          </cell>
          <cell r="F3622">
            <v>0</v>
          </cell>
          <cell r="G3622">
            <v>0</v>
          </cell>
        </row>
        <row r="3623">
          <cell r="D3623">
            <v>0</v>
          </cell>
          <cell r="F3623">
            <v>0</v>
          </cell>
          <cell r="G3623">
            <v>0</v>
          </cell>
        </row>
        <row r="3624">
          <cell r="D3624">
            <v>0</v>
          </cell>
          <cell r="F3624">
            <v>0</v>
          </cell>
          <cell r="G3624">
            <v>0</v>
          </cell>
        </row>
        <row r="3625">
          <cell r="D3625">
            <v>0</v>
          </cell>
          <cell r="F3625">
            <v>0</v>
          </cell>
          <cell r="G3625">
            <v>0</v>
          </cell>
        </row>
        <row r="3626">
          <cell r="D3626">
            <v>0</v>
          </cell>
          <cell r="F3626">
            <v>0</v>
          </cell>
          <cell r="G3626">
            <v>0</v>
          </cell>
        </row>
        <row r="3627">
          <cell r="D3627">
            <v>0</v>
          </cell>
          <cell r="F3627">
            <v>0</v>
          </cell>
          <cell r="G3627">
            <v>0</v>
          </cell>
        </row>
        <row r="3628">
          <cell r="D3628">
            <v>0</v>
          </cell>
          <cell r="F3628">
            <v>0</v>
          </cell>
          <cell r="G3628">
            <v>0</v>
          </cell>
        </row>
        <row r="3629">
          <cell r="D3629">
            <v>0</v>
          </cell>
          <cell r="F3629">
            <v>0</v>
          </cell>
          <cell r="G3629">
            <v>0</v>
          </cell>
        </row>
        <row r="3630">
          <cell r="D3630">
            <v>0</v>
          </cell>
          <cell r="F3630">
            <v>0</v>
          </cell>
          <cell r="G3630">
            <v>0</v>
          </cell>
        </row>
        <row r="3631">
          <cell r="D3631">
            <v>0</v>
          </cell>
          <cell r="F3631">
            <v>0</v>
          </cell>
          <cell r="G3631">
            <v>0</v>
          </cell>
        </row>
        <row r="3632">
          <cell r="D3632">
            <v>0</v>
          </cell>
          <cell r="F3632">
            <v>0</v>
          </cell>
          <cell r="G3632">
            <v>0</v>
          </cell>
        </row>
        <row r="3633">
          <cell r="D3633">
            <v>0</v>
          </cell>
          <cell r="F3633">
            <v>0</v>
          </cell>
          <cell r="G3633">
            <v>0</v>
          </cell>
        </row>
        <row r="3634">
          <cell r="D3634">
            <v>0</v>
          </cell>
          <cell r="F3634">
            <v>0</v>
          </cell>
          <cell r="G3634">
            <v>0</v>
          </cell>
        </row>
        <row r="3635">
          <cell r="D3635">
            <v>0</v>
          </cell>
          <cell r="F3635">
            <v>0</v>
          </cell>
          <cell r="G3635">
            <v>0</v>
          </cell>
        </row>
        <row r="3636">
          <cell r="D3636">
            <v>0</v>
          </cell>
          <cell r="F3636">
            <v>0</v>
          </cell>
          <cell r="G3636">
            <v>0</v>
          </cell>
        </row>
        <row r="3637">
          <cell r="D3637">
            <v>0</v>
          </cell>
          <cell r="F3637">
            <v>0</v>
          </cell>
          <cell r="G3637">
            <v>0</v>
          </cell>
        </row>
        <row r="3638">
          <cell r="D3638">
            <v>0</v>
          </cell>
          <cell r="F3638">
            <v>0</v>
          </cell>
          <cell r="G3638">
            <v>0</v>
          </cell>
        </row>
        <row r="3639">
          <cell r="D3639">
            <v>0</v>
          </cell>
          <cell r="F3639">
            <v>0</v>
          </cell>
          <cell r="G3639">
            <v>0</v>
          </cell>
        </row>
        <row r="3640">
          <cell r="D3640">
            <v>0</v>
          </cell>
          <cell r="F3640">
            <v>0</v>
          </cell>
          <cell r="G3640">
            <v>0</v>
          </cell>
        </row>
        <row r="3641">
          <cell r="D3641">
            <v>0</v>
          </cell>
          <cell r="F3641">
            <v>0</v>
          </cell>
          <cell r="G3641">
            <v>0</v>
          </cell>
        </row>
        <row r="3642">
          <cell r="D3642">
            <v>0</v>
          </cell>
          <cell r="F3642">
            <v>0</v>
          </cell>
          <cell r="G3642">
            <v>0</v>
          </cell>
        </row>
        <row r="3643">
          <cell r="D3643">
            <v>0</v>
          </cell>
          <cell r="F3643">
            <v>0</v>
          </cell>
          <cell r="G3643">
            <v>0</v>
          </cell>
        </row>
        <row r="3644">
          <cell r="D3644">
            <v>0</v>
          </cell>
          <cell r="F3644">
            <v>0</v>
          </cell>
          <cell r="G3644">
            <v>0</v>
          </cell>
        </row>
        <row r="3645">
          <cell r="D3645">
            <v>0</v>
          </cell>
          <cell r="F3645">
            <v>0</v>
          </cell>
          <cell r="G3645">
            <v>0</v>
          </cell>
        </row>
        <row r="3646">
          <cell r="D3646">
            <v>0</v>
          </cell>
          <cell r="F3646">
            <v>0</v>
          </cell>
          <cell r="G3646">
            <v>0</v>
          </cell>
        </row>
        <row r="3647">
          <cell r="D3647">
            <v>0</v>
          </cell>
          <cell r="F3647">
            <v>0</v>
          </cell>
          <cell r="G3647">
            <v>0</v>
          </cell>
        </row>
        <row r="3648">
          <cell r="D3648">
            <v>0</v>
          </cell>
          <cell r="F3648">
            <v>0</v>
          </cell>
          <cell r="G3648">
            <v>0</v>
          </cell>
        </row>
        <row r="3649">
          <cell r="D3649">
            <v>0</v>
          </cell>
          <cell r="F3649">
            <v>0</v>
          </cell>
          <cell r="G3649">
            <v>0</v>
          </cell>
        </row>
        <row r="3650">
          <cell r="D3650">
            <v>0</v>
          </cell>
          <cell r="F3650">
            <v>0</v>
          </cell>
          <cell r="G3650">
            <v>0</v>
          </cell>
        </row>
        <row r="3651">
          <cell r="D3651">
            <v>0</v>
          </cell>
          <cell r="F3651">
            <v>0</v>
          </cell>
          <cell r="G3651">
            <v>0</v>
          </cell>
        </row>
        <row r="3652">
          <cell r="D3652">
            <v>0</v>
          </cell>
          <cell r="F3652">
            <v>0</v>
          </cell>
          <cell r="G3652">
            <v>0</v>
          </cell>
        </row>
        <row r="3653">
          <cell r="D3653">
            <v>0</v>
          </cell>
          <cell r="F3653">
            <v>0</v>
          </cell>
          <cell r="G3653">
            <v>0</v>
          </cell>
        </row>
        <row r="3654">
          <cell r="D3654">
            <v>0</v>
          </cell>
          <cell r="F3654">
            <v>0</v>
          </cell>
          <cell r="G3654">
            <v>0</v>
          </cell>
        </row>
        <row r="3655">
          <cell r="D3655">
            <v>0</v>
          </cell>
          <cell r="F3655">
            <v>0</v>
          </cell>
          <cell r="G3655">
            <v>0</v>
          </cell>
        </row>
        <row r="3656">
          <cell r="D3656">
            <v>0</v>
          </cell>
          <cell r="F3656">
            <v>0</v>
          </cell>
          <cell r="G3656">
            <v>0</v>
          </cell>
        </row>
        <row r="3657">
          <cell r="D3657">
            <v>0</v>
          </cell>
          <cell r="F3657">
            <v>0</v>
          </cell>
          <cell r="G3657">
            <v>0</v>
          </cell>
        </row>
        <row r="3658">
          <cell r="D3658">
            <v>0</v>
          </cell>
          <cell r="F3658">
            <v>0</v>
          </cell>
          <cell r="G3658">
            <v>0</v>
          </cell>
        </row>
        <row r="3659">
          <cell r="D3659">
            <v>0</v>
          </cell>
          <cell r="F3659">
            <v>0</v>
          </cell>
          <cell r="G3659">
            <v>0</v>
          </cell>
        </row>
        <row r="3660">
          <cell r="D3660">
            <v>0</v>
          </cell>
          <cell r="F3660">
            <v>0</v>
          </cell>
          <cell r="G3660">
            <v>0</v>
          </cell>
        </row>
        <row r="3661">
          <cell r="D3661">
            <v>0</v>
          </cell>
          <cell r="F3661">
            <v>0</v>
          </cell>
          <cell r="G3661">
            <v>0</v>
          </cell>
        </row>
        <row r="3662">
          <cell r="D3662">
            <v>0</v>
          </cell>
          <cell r="F3662">
            <v>0</v>
          </cell>
          <cell r="G3662">
            <v>0</v>
          </cell>
        </row>
        <row r="3663">
          <cell r="D3663">
            <v>0</v>
          </cell>
          <cell r="F3663">
            <v>0</v>
          </cell>
          <cell r="G3663">
            <v>0</v>
          </cell>
        </row>
        <row r="3664">
          <cell r="D3664">
            <v>0</v>
          </cell>
          <cell r="F3664">
            <v>0</v>
          </cell>
          <cell r="G3664">
            <v>0</v>
          </cell>
        </row>
        <row r="3665">
          <cell r="D3665">
            <v>0</v>
          </cell>
          <cell r="F3665">
            <v>0</v>
          </cell>
          <cell r="G3665">
            <v>0</v>
          </cell>
        </row>
        <row r="3666">
          <cell r="D3666">
            <v>0</v>
          </cell>
          <cell r="F3666">
            <v>0</v>
          </cell>
          <cell r="G3666">
            <v>0</v>
          </cell>
        </row>
        <row r="3667">
          <cell r="D3667">
            <v>0</v>
          </cell>
          <cell r="F3667">
            <v>0</v>
          </cell>
          <cell r="G3667">
            <v>0</v>
          </cell>
        </row>
        <row r="3668">
          <cell r="D3668">
            <v>0</v>
          </cell>
          <cell r="F3668">
            <v>0</v>
          </cell>
          <cell r="G3668">
            <v>0</v>
          </cell>
        </row>
        <row r="3669">
          <cell r="D3669">
            <v>0</v>
          </cell>
          <cell r="F3669">
            <v>0</v>
          </cell>
          <cell r="G3669">
            <v>0</v>
          </cell>
        </row>
        <row r="3670">
          <cell r="D3670">
            <v>0</v>
          </cell>
          <cell r="F3670">
            <v>0</v>
          </cell>
          <cell r="G3670">
            <v>0</v>
          </cell>
        </row>
        <row r="3671">
          <cell r="D3671">
            <v>0</v>
          </cell>
          <cell r="F3671">
            <v>0</v>
          </cell>
          <cell r="G3671">
            <v>0</v>
          </cell>
        </row>
        <row r="3672">
          <cell r="D3672">
            <v>0</v>
          </cell>
          <cell r="F3672">
            <v>0</v>
          </cell>
          <cell r="G3672">
            <v>0</v>
          </cell>
        </row>
        <row r="3673">
          <cell r="D3673">
            <v>0</v>
          </cell>
          <cell r="F3673">
            <v>0</v>
          </cell>
          <cell r="G3673">
            <v>0</v>
          </cell>
        </row>
        <row r="3674">
          <cell r="D3674">
            <v>0</v>
          </cell>
          <cell r="F3674">
            <v>0</v>
          </cell>
          <cell r="G3674">
            <v>0</v>
          </cell>
        </row>
        <row r="3675">
          <cell r="D3675">
            <v>0</v>
          </cell>
          <cell r="F3675">
            <v>0</v>
          </cell>
          <cell r="G3675">
            <v>0</v>
          </cell>
        </row>
        <row r="3676">
          <cell r="D3676">
            <v>0</v>
          </cell>
          <cell r="F3676">
            <v>0</v>
          </cell>
          <cell r="G3676">
            <v>0</v>
          </cell>
        </row>
        <row r="3677">
          <cell r="D3677">
            <v>0</v>
          </cell>
          <cell r="F3677">
            <v>0</v>
          </cell>
          <cell r="G3677">
            <v>0</v>
          </cell>
        </row>
        <row r="3678">
          <cell r="D3678">
            <v>0</v>
          </cell>
          <cell r="F3678">
            <v>0</v>
          </cell>
          <cell r="G3678">
            <v>0</v>
          </cell>
        </row>
        <row r="3679">
          <cell r="D3679">
            <v>0</v>
          </cell>
          <cell r="F3679">
            <v>0</v>
          </cell>
          <cell r="G3679">
            <v>0</v>
          </cell>
        </row>
        <row r="3680">
          <cell r="D3680">
            <v>0</v>
          </cell>
          <cell r="F3680">
            <v>0</v>
          </cell>
          <cell r="G3680">
            <v>0</v>
          </cell>
        </row>
        <row r="3681">
          <cell r="D3681">
            <v>0</v>
          </cell>
          <cell r="F3681">
            <v>0</v>
          </cell>
          <cell r="G3681">
            <v>0</v>
          </cell>
        </row>
        <row r="3682">
          <cell r="D3682">
            <v>0</v>
          </cell>
          <cell r="F3682">
            <v>0</v>
          </cell>
          <cell r="G3682">
            <v>0</v>
          </cell>
        </row>
        <row r="3683">
          <cell r="D3683">
            <v>0</v>
          </cell>
          <cell r="F3683">
            <v>0</v>
          </cell>
          <cell r="G3683">
            <v>0</v>
          </cell>
        </row>
        <row r="3684">
          <cell r="D3684">
            <v>0</v>
          </cell>
          <cell r="F3684">
            <v>0</v>
          </cell>
          <cell r="G3684">
            <v>0</v>
          </cell>
        </row>
        <row r="3685">
          <cell r="D3685">
            <v>0</v>
          </cell>
          <cell r="F3685">
            <v>0</v>
          </cell>
          <cell r="G3685">
            <v>0</v>
          </cell>
        </row>
        <row r="3686">
          <cell r="D3686">
            <v>0</v>
          </cell>
          <cell r="F3686">
            <v>0</v>
          </cell>
          <cell r="G3686">
            <v>0</v>
          </cell>
        </row>
        <row r="3687">
          <cell r="D3687">
            <v>0</v>
          </cell>
          <cell r="F3687">
            <v>0</v>
          </cell>
          <cell r="G3687">
            <v>0</v>
          </cell>
        </row>
        <row r="3688">
          <cell r="D3688">
            <v>0</v>
          </cell>
          <cell r="F3688">
            <v>0</v>
          </cell>
          <cell r="G3688">
            <v>0</v>
          </cell>
        </row>
        <row r="3689">
          <cell r="D3689">
            <v>0</v>
          </cell>
          <cell r="F3689">
            <v>0</v>
          </cell>
          <cell r="G3689">
            <v>0</v>
          </cell>
        </row>
        <row r="3690">
          <cell r="D3690">
            <v>0</v>
          </cell>
          <cell r="F3690">
            <v>0</v>
          </cell>
          <cell r="G3690">
            <v>0</v>
          </cell>
        </row>
        <row r="3691">
          <cell r="D3691">
            <v>0</v>
          </cell>
          <cell r="F3691">
            <v>0</v>
          </cell>
          <cell r="G3691">
            <v>0</v>
          </cell>
        </row>
        <row r="3692">
          <cell r="D3692">
            <v>0</v>
          </cell>
          <cell r="F3692">
            <v>0</v>
          </cell>
          <cell r="G3692">
            <v>0</v>
          </cell>
        </row>
        <row r="3693">
          <cell r="D3693">
            <v>0</v>
          </cell>
          <cell r="F3693">
            <v>0</v>
          </cell>
          <cell r="G3693">
            <v>0</v>
          </cell>
        </row>
        <row r="3694">
          <cell r="D3694">
            <v>0</v>
          </cell>
          <cell r="F3694">
            <v>0</v>
          </cell>
          <cell r="G3694">
            <v>0</v>
          </cell>
        </row>
        <row r="3695">
          <cell r="D3695">
            <v>0</v>
          </cell>
          <cell r="F3695">
            <v>0</v>
          </cell>
          <cell r="G3695">
            <v>0</v>
          </cell>
        </row>
        <row r="3696">
          <cell r="D3696">
            <v>0</v>
          </cell>
          <cell r="F3696">
            <v>0</v>
          </cell>
          <cell r="G3696">
            <v>0</v>
          </cell>
        </row>
        <row r="3697">
          <cell r="D3697">
            <v>0</v>
          </cell>
          <cell r="F3697">
            <v>0</v>
          </cell>
          <cell r="G3697">
            <v>0</v>
          </cell>
        </row>
        <row r="3698">
          <cell r="D3698">
            <v>0</v>
          </cell>
          <cell r="F3698">
            <v>0</v>
          </cell>
          <cell r="G3698">
            <v>0</v>
          </cell>
        </row>
        <row r="3699">
          <cell r="D3699">
            <v>0</v>
          </cell>
          <cell r="F3699">
            <v>0</v>
          </cell>
          <cell r="G3699">
            <v>0</v>
          </cell>
        </row>
        <row r="3700">
          <cell r="D3700">
            <v>0</v>
          </cell>
          <cell r="F3700">
            <v>0</v>
          </cell>
          <cell r="G3700">
            <v>0</v>
          </cell>
        </row>
        <row r="3701">
          <cell r="D3701">
            <v>0</v>
          </cell>
          <cell r="F3701">
            <v>0</v>
          </cell>
          <cell r="G3701">
            <v>0</v>
          </cell>
        </row>
        <row r="3702">
          <cell r="D3702">
            <v>0</v>
          </cell>
          <cell r="F3702">
            <v>0</v>
          </cell>
          <cell r="G3702">
            <v>0</v>
          </cell>
        </row>
        <row r="3703">
          <cell r="D3703">
            <v>0</v>
          </cell>
          <cell r="F3703">
            <v>0</v>
          </cell>
          <cell r="G3703">
            <v>0</v>
          </cell>
        </row>
        <row r="3704">
          <cell r="D3704">
            <v>0</v>
          </cell>
          <cell r="F3704">
            <v>0</v>
          </cell>
          <cell r="G3704">
            <v>0</v>
          </cell>
        </row>
        <row r="3705">
          <cell r="D3705">
            <v>0</v>
          </cell>
          <cell r="F3705">
            <v>0</v>
          </cell>
          <cell r="G3705">
            <v>0</v>
          </cell>
        </row>
        <row r="3706">
          <cell r="D3706">
            <v>0</v>
          </cell>
          <cell r="F3706">
            <v>0</v>
          </cell>
          <cell r="G3706">
            <v>0</v>
          </cell>
        </row>
        <row r="3707">
          <cell r="D3707">
            <v>0</v>
          </cell>
          <cell r="F3707">
            <v>0</v>
          </cell>
          <cell r="G3707">
            <v>0</v>
          </cell>
        </row>
        <row r="3708">
          <cell r="D3708">
            <v>0</v>
          </cell>
          <cell r="F3708">
            <v>0</v>
          </cell>
          <cell r="G3708">
            <v>0</v>
          </cell>
        </row>
        <row r="3709">
          <cell r="D3709">
            <v>0</v>
          </cell>
          <cell r="F3709">
            <v>0</v>
          </cell>
          <cell r="G3709">
            <v>0</v>
          </cell>
        </row>
        <row r="3710">
          <cell r="D3710">
            <v>0</v>
          </cell>
          <cell r="F3710">
            <v>0</v>
          </cell>
          <cell r="G3710">
            <v>0</v>
          </cell>
        </row>
        <row r="3711">
          <cell r="D3711">
            <v>0</v>
          </cell>
          <cell r="F3711">
            <v>0</v>
          </cell>
          <cell r="G3711">
            <v>0</v>
          </cell>
        </row>
        <row r="3712">
          <cell r="D3712">
            <v>0</v>
          </cell>
          <cell r="F3712">
            <v>0</v>
          </cell>
          <cell r="G3712">
            <v>0</v>
          </cell>
        </row>
        <row r="3713">
          <cell r="D3713">
            <v>0</v>
          </cell>
          <cell r="F3713">
            <v>0</v>
          </cell>
          <cell r="G3713">
            <v>0</v>
          </cell>
        </row>
        <row r="3714">
          <cell r="D3714">
            <v>0</v>
          </cell>
          <cell r="F3714">
            <v>0</v>
          </cell>
          <cell r="G3714">
            <v>0</v>
          </cell>
        </row>
        <row r="3715">
          <cell r="D3715">
            <v>0</v>
          </cell>
          <cell r="F3715">
            <v>0</v>
          </cell>
          <cell r="G3715">
            <v>0</v>
          </cell>
        </row>
        <row r="3716">
          <cell r="D3716">
            <v>0</v>
          </cell>
          <cell r="F3716">
            <v>0</v>
          </cell>
          <cell r="G3716">
            <v>0</v>
          </cell>
        </row>
        <row r="3717">
          <cell r="D3717">
            <v>0</v>
          </cell>
          <cell r="F3717">
            <v>0</v>
          </cell>
          <cell r="G3717">
            <v>0</v>
          </cell>
        </row>
        <row r="3718">
          <cell r="D3718">
            <v>0</v>
          </cell>
          <cell r="F3718">
            <v>0</v>
          </cell>
          <cell r="G3718">
            <v>0</v>
          </cell>
        </row>
        <row r="3719">
          <cell r="D3719">
            <v>0</v>
          </cell>
          <cell r="F3719">
            <v>0</v>
          </cell>
          <cell r="G3719">
            <v>0</v>
          </cell>
        </row>
        <row r="3720">
          <cell r="D3720">
            <v>0</v>
          </cell>
          <cell r="F3720">
            <v>0</v>
          </cell>
          <cell r="G3720">
            <v>0</v>
          </cell>
        </row>
        <row r="3721">
          <cell r="D3721">
            <v>0</v>
          </cell>
          <cell r="F3721">
            <v>0</v>
          </cell>
          <cell r="G3721">
            <v>0</v>
          </cell>
        </row>
        <row r="3722">
          <cell r="D3722">
            <v>0</v>
          </cell>
          <cell r="F3722">
            <v>0</v>
          </cell>
          <cell r="G3722">
            <v>0</v>
          </cell>
        </row>
        <row r="3723">
          <cell r="D3723">
            <v>0</v>
          </cell>
          <cell r="F3723">
            <v>0</v>
          </cell>
          <cell r="G3723">
            <v>0</v>
          </cell>
        </row>
        <row r="3724">
          <cell r="D3724">
            <v>0</v>
          </cell>
          <cell r="F3724">
            <v>0</v>
          </cell>
          <cell r="G3724">
            <v>0</v>
          </cell>
        </row>
        <row r="3725">
          <cell r="D3725">
            <v>0</v>
          </cell>
          <cell r="F3725">
            <v>0</v>
          </cell>
          <cell r="G3725">
            <v>0</v>
          </cell>
        </row>
        <row r="3726">
          <cell r="D3726">
            <v>0</v>
          </cell>
          <cell r="F3726">
            <v>0</v>
          </cell>
          <cell r="G3726">
            <v>0</v>
          </cell>
        </row>
        <row r="3727">
          <cell r="D3727">
            <v>0</v>
          </cell>
          <cell r="F3727">
            <v>0</v>
          </cell>
          <cell r="G3727">
            <v>0</v>
          </cell>
        </row>
        <row r="3728">
          <cell r="D3728">
            <v>0</v>
          </cell>
          <cell r="F3728">
            <v>0</v>
          </cell>
          <cell r="G3728">
            <v>0</v>
          </cell>
        </row>
        <row r="3729">
          <cell r="D3729">
            <v>0</v>
          </cell>
          <cell r="F3729">
            <v>0</v>
          </cell>
          <cell r="G3729">
            <v>0</v>
          </cell>
        </row>
        <row r="3730">
          <cell r="D3730">
            <v>0</v>
          </cell>
          <cell r="F3730">
            <v>0</v>
          </cell>
          <cell r="G3730">
            <v>0</v>
          </cell>
        </row>
        <row r="3731">
          <cell r="D3731">
            <v>0</v>
          </cell>
          <cell r="F3731">
            <v>0</v>
          </cell>
          <cell r="G3731">
            <v>0</v>
          </cell>
        </row>
        <row r="3732">
          <cell r="D3732">
            <v>0</v>
          </cell>
          <cell r="F3732">
            <v>0</v>
          </cell>
          <cell r="G3732">
            <v>0</v>
          </cell>
        </row>
        <row r="3733">
          <cell r="D3733">
            <v>0</v>
          </cell>
          <cell r="F3733">
            <v>0</v>
          </cell>
          <cell r="G3733">
            <v>0</v>
          </cell>
        </row>
        <row r="3734">
          <cell r="D3734">
            <v>0</v>
          </cell>
          <cell r="F3734">
            <v>0</v>
          </cell>
          <cell r="G3734">
            <v>0</v>
          </cell>
        </row>
        <row r="3735">
          <cell r="D3735">
            <v>0</v>
          </cell>
          <cell r="F3735">
            <v>0</v>
          </cell>
          <cell r="G3735">
            <v>0</v>
          </cell>
        </row>
        <row r="3736">
          <cell r="D3736">
            <v>0</v>
          </cell>
          <cell r="F3736">
            <v>0</v>
          </cell>
          <cell r="G3736">
            <v>0</v>
          </cell>
        </row>
        <row r="3737">
          <cell r="D3737">
            <v>0</v>
          </cell>
          <cell r="F3737">
            <v>0</v>
          </cell>
          <cell r="G3737">
            <v>0</v>
          </cell>
        </row>
        <row r="3738">
          <cell r="D3738">
            <v>0</v>
          </cell>
          <cell r="F3738">
            <v>0</v>
          </cell>
          <cell r="G3738">
            <v>0</v>
          </cell>
        </row>
        <row r="3739">
          <cell r="D3739">
            <v>0</v>
          </cell>
          <cell r="F3739">
            <v>0</v>
          </cell>
          <cell r="G3739">
            <v>0</v>
          </cell>
        </row>
        <row r="3740">
          <cell r="D3740">
            <v>0</v>
          </cell>
          <cell r="F3740">
            <v>0</v>
          </cell>
          <cell r="G3740">
            <v>0</v>
          </cell>
        </row>
        <row r="3741">
          <cell r="D3741">
            <v>0</v>
          </cell>
          <cell r="F3741">
            <v>0</v>
          </cell>
          <cell r="G3741">
            <v>0</v>
          </cell>
        </row>
        <row r="3742">
          <cell r="D3742">
            <v>0</v>
          </cell>
          <cell r="F3742">
            <v>0</v>
          </cell>
          <cell r="G3742">
            <v>0</v>
          </cell>
        </row>
        <row r="3743">
          <cell r="D3743">
            <v>0</v>
          </cell>
          <cell r="F3743">
            <v>0</v>
          </cell>
          <cell r="G3743">
            <v>0</v>
          </cell>
        </row>
        <row r="3744">
          <cell r="D3744">
            <v>0</v>
          </cell>
          <cell r="F3744">
            <v>0</v>
          </cell>
          <cell r="G3744">
            <v>0</v>
          </cell>
        </row>
        <row r="3745">
          <cell r="D3745">
            <v>0</v>
          </cell>
          <cell r="F3745">
            <v>0</v>
          </cell>
          <cell r="G3745">
            <v>0</v>
          </cell>
        </row>
        <row r="3746">
          <cell r="D3746">
            <v>0</v>
          </cell>
          <cell r="F3746">
            <v>0</v>
          </cell>
          <cell r="G3746">
            <v>0</v>
          </cell>
        </row>
        <row r="3747">
          <cell r="D3747">
            <v>0</v>
          </cell>
          <cell r="F3747">
            <v>0</v>
          </cell>
          <cell r="G3747">
            <v>0</v>
          </cell>
        </row>
        <row r="3748">
          <cell r="D3748">
            <v>0</v>
          </cell>
          <cell r="F3748">
            <v>0</v>
          </cell>
          <cell r="G3748">
            <v>0</v>
          </cell>
        </row>
        <row r="3749">
          <cell r="D3749">
            <v>0</v>
          </cell>
          <cell r="F3749">
            <v>0</v>
          </cell>
          <cell r="G3749">
            <v>0</v>
          </cell>
        </row>
        <row r="3750">
          <cell r="D3750">
            <v>0</v>
          </cell>
          <cell r="F3750">
            <v>0</v>
          </cell>
          <cell r="G3750">
            <v>0</v>
          </cell>
        </row>
        <row r="3751">
          <cell r="D3751">
            <v>0</v>
          </cell>
          <cell r="F3751">
            <v>0</v>
          </cell>
          <cell r="G3751">
            <v>0</v>
          </cell>
        </row>
        <row r="3752">
          <cell r="D3752">
            <v>0</v>
          </cell>
          <cell r="F3752">
            <v>0</v>
          </cell>
          <cell r="G3752">
            <v>0</v>
          </cell>
        </row>
        <row r="3753">
          <cell r="D3753">
            <v>0</v>
          </cell>
          <cell r="F3753">
            <v>0</v>
          </cell>
          <cell r="G3753">
            <v>0</v>
          </cell>
        </row>
        <row r="3754">
          <cell r="D3754">
            <v>0</v>
          </cell>
          <cell r="F3754">
            <v>0</v>
          </cell>
          <cell r="G3754">
            <v>0</v>
          </cell>
        </row>
        <row r="3755">
          <cell r="D3755">
            <v>0</v>
          </cell>
          <cell r="F3755">
            <v>0</v>
          </cell>
          <cell r="G3755">
            <v>0</v>
          </cell>
        </row>
        <row r="3756">
          <cell r="D3756">
            <v>0</v>
          </cell>
          <cell r="F3756">
            <v>0</v>
          </cell>
          <cell r="G3756">
            <v>0</v>
          </cell>
        </row>
        <row r="3757">
          <cell r="D3757">
            <v>0</v>
          </cell>
          <cell r="F3757">
            <v>0</v>
          </cell>
          <cell r="G3757">
            <v>0</v>
          </cell>
        </row>
        <row r="3758">
          <cell r="D3758">
            <v>0</v>
          </cell>
          <cell r="F3758">
            <v>0</v>
          </cell>
          <cell r="G3758">
            <v>0</v>
          </cell>
        </row>
        <row r="3759">
          <cell r="D3759">
            <v>0</v>
          </cell>
          <cell r="F3759">
            <v>0</v>
          </cell>
          <cell r="G3759">
            <v>0</v>
          </cell>
        </row>
        <row r="3760">
          <cell r="D3760">
            <v>0</v>
          </cell>
          <cell r="F3760">
            <v>0</v>
          </cell>
          <cell r="G3760">
            <v>0</v>
          </cell>
        </row>
        <row r="3761">
          <cell r="D3761">
            <v>0</v>
          </cell>
          <cell r="F3761">
            <v>0</v>
          </cell>
          <cell r="G3761">
            <v>0</v>
          </cell>
        </row>
        <row r="3762">
          <cell r="D3762">
            <v>0</v>
          </cell>
          <cell r="F3762">
            <v>0</v>
          </cell>
          <cell r="G3762">
            <v>0</v>
          </cell>
        </row>
        <row r="3763">
          <cell r="D3763">
            <v>0</v>
          </cell>
          <cell r="F3763">
            <v>0</v>
          </cell>
          <cell r="G3763">
            <v>0</v>
          </cell>
        </row>
        <row r="3764">
          <cell r="D3764">
            <v>0</v>
          </cell>
          <cell r="F3764">
            <v>0</v>
          </cell>
          <cell r="G3764">
            <v>0</v>
          </cell>
        </row>
        <row r="3765">
          <cell r="D3765">
            <v>0</v>
          </cell>
          <cell r="F3765">
            <v>0</v>
          </cell>
          <cell r="G3765">
            <v>0</v>
          </cell>
        </row>
        <row r="3766">
          <cell r="D3766">
            <v>0</v>
          </cell>
          <cell r="F3766">
            <v>0</v>
          </cell>
          <cell r="G3766">
            <v>0</v>
          </cell>
        </row>
        <row r="3767">
          <cell r="D3767">
            <v>0</v>
          </cell>
          <cell r="F3767">
            <v>0</v>
          </cell>
          <cell r="G3767">
            <v>0</v>
          </cell>
        </row>
        <row r="3768">
          <cell r="D3768">
            <v>0</v>
          </cell>
          <cell r="F3768">
            <v>0</v>
          </cell>
          <cell r="G3768">
            <v>0</v>
          </cell>
        </row>
        <row r="3769">
          <cell r="D3769">
            <v>0</v>
          </cell>
          <cell r="F3769">
            <v>0</v>
          </cell>
          <cell r="G3769">
            <v>0</v>
          </cell>
        </row>
        <row r="3770">
          <cell r="D3770">
            <v>0</v>
          </cell>
          <cell r="F3770">
            <v>0</v>
          </cell>
          <cell r="G3770">
            <v>0</v>
          </cell>
        </row>
        <row r="3771">
          <cell r="D3771">
            <v>0</v>
          </cell>
          <cell r="F3771">
            <v>0</v>
          </cell>
          <cell r="G3771">
            <v>0</v>
          </cell>
        </row>
        <row r="3772">
          <cell r="D3772">
            <v>0</v>
          </cell>
          <cell r="F3772">
            <v>0</v>
          </cell>
          <cell r="G3772">
            <v>0</v>
          </cell>
        </row>
        <row r="3773">
          <cell r="D3773">
            <v>0</v>
          </cell>
          <cell r="F3773">
            <v>0</v>
          </cell>
          <cell r="G3773">
            <v>0</v>
          </cell>
        </row>
        <row r="3774">
          <cell r="D3774">
            <v>0</v>
          </cell>
          <cell r="F3774">
            <v>0</v>
          </cell>
          <cell r="G3774">
            <v>0</v>
          </cell>
        </row>
        <row r="3775">
          <cell r="D3775">
            <v>0</v>
          </cell>
          <cell r="F3775">
            <v>0</v>
          </cell>
          <cell r="G3775">
            <v>0</v>
          </cell>
        </row>
        <row r="3776">
          <cell r="D3776">
            <v>0</v>
          </cell>
          <cell r="F3776">
            <v>0</v>
          </cell>
          <cell r="G3776">
            <v>0</v>
          </cell>
        </row>
        <row r="3777">
          <cell r="D3777">
            <v>0</v>
          </cell>
          <cell r="F3777">
            <v>0</v>
          </cell>
          <cell r="G3777">
            <v>0</v>
          </cell>
        </row>
        <row r="3778">
          <cell r="D3778">
            <v>0</v>
          </cell>
          <cell r="F3778">
            <v>0</v>
          </cell>
          <cell r="G3778">
            <v>0</v>
          </cell>
        </row>
        <row r="3779">
          <cell r="D3779">
            <v>0</v>
          </cell>
          <cell r="F3779">
            <v>0</v>
          </cell>
          <cell r="G3779">
            <v>0</v>
          </cell>
        </row>
        <row r="3780">
          <cell r="D3780">
            <v>0</v>
          </cell>
          <cell r="F3780">
            <v>0</v>
          </cell>
          <cell r="G3780">
            <v>0</v>
          </cell>
        </row>
        <row r="3781">
          <cell r="D3781">
            <v>0</v>
          </cell>
          <cell r="F3781">
            <v>0</v>
          </cell>
          <cell r="G3781">
            <v>0</v>
          </cell>
        </row>
        <row r="3782">
          <cell r="D3782">
            <v>0</v>
          </cell>
          <cell r="F3782">
            <v>0</v>
          </cell>
          <cell r="G3782">
            <v>0</v>
          </cell>
        </row>
        <row r="3783">
          <cell r="D3783">
            <v>0</v>
          </cell>
          <cell r="F3783">
            <v>0</v>
          </cell>
          <cell r="G3783">
            <v>0</v>
          </cell>
        </row>
        <row r="3784">
          <cell r="D3784">
            <v>0</v>
          </cell>
          <cell r="F3784">
            <v>0</v>
          </cell>
          <cell r="G3784">
            <v>0</v>
          </cell>
        </row>
        <row r="3785">
          <cell r="D3785">
            <v>0</v>
          </cell>
          <cell r="F3785">
            <v>0</v>
          </cell>
          <cell r="G3785">
            <v>0</v>
          </cell>
        </row>
        <row r="3786">
          <cell r="D3786">
            <v>0</v>
          </cell>
          <cell r="F3786">
            <v>0</v>
          </cell>
          <cell r="G3786">
            <v>0</v>
          </cell>
        </row>
        <row r="3787">
          <cell r="D3787">
            <v>0</v>
          </cell>
          <cell r="F3787">
            <v>0</v>
          </cell>
          <cell r="G3787">
            <v>0</v>
          </cell>
        </row>
        <row r="3788">
          <cell r="D3788">
            <v>0</v>
          </cell>
          <cell r="F3788">
            <v>0</v>
          </cell>
          <cell r="G3788">
            <v>0</v>
          </cell>
        </row>
        <row r="3789">
          <cell r="D3789">
            <v>0</v>
          </cell>
          <cell r="F3789">
            <v>0</v>
          </cell>
          <cell r="G3789">
            <v>0</v>
          </cell>
        </row>
        <row r="3790">
          <cell r="D3790">
            <v>0</v>
          </cell>
          <cell r="F3790">
            <v>0</v>
          </cell>
          <cell r="G3790">
            <v>0</v>
          </cell>
        </row>
        <row r="3791">
          <cell r="D3791">
            <v>0</v>
          </cell>
          <cell r="F3791">
            <v>0</v>
          </cell>
          <cell r="G3791">
            <v>0</v>
          </cell>
        </row>
        <row r="3792">
          <cell r="D3792">
            <v>0</v>
          </cell>
          <cell r="F3792">
            <v>0</v>
          </cell>
          <cell r="G3792">
            <v>0</v>
          </cell>
        </row>
        <row r="3793">
          <cell r="D3793">
            <v>0</v>
          </cell>
          <cell r="F3793">
            <v>0</v>
          </cell>
          <cell r="G3793">
            <v>0</v>
          </cell>
        </row>
        <row r="3794">
          <cell r="D3794">
            <v>0</v>
          </cell>
          <cell r="F3794">
            <v>0</v>
          </cell>
          <cell r="G3794">
            <v>0</v>
          </cell>
        </row>
        <row r="3795">
          <cell r="D3795">
            <v>0</v>
          </cell>
          <cell r="F3795">
            <v>0</v>
          </cell>
          <cell r="G3795">
            <v>0</v>
          </cell>
        </row>
        <row r="3796">
          <cell r="D3796">
            <v>0</v>
          </cell>
          <cell r="F3796">
            <v>0</v>
          </cell>
          <cell r="G3796">
            <v>0</v>
          </cell>
        </row>
        <row r="3797">
          <cell r="D3797">
            <v>0</v>
          </cell>
          <cell r="F3797">
            <v>0</v>
          </cell>
          <cell r="G3797">
            <v>0</v>
          </cell>
        </row>
        <row r="3798">
          <cell r="D3798">
            <v>0</v>
          </cell>
          <cell r="F3798">
            <v>0</v>
          </cell>
          <cell r="G3798">
            <v>0</v>
          </cell>
        </row>
        <row r="3799">
          <cell r="D3799">
            <v>0</v>
          </cell>
          <cell r="F3799">
            <v>0</v>
          </cell>
          <cell r="G3799">
            <v>0</v>
          </cell>
        </row>
        <row r="3800">
          <cell r="D3800">
            <v>0</v>
          </cell>
          <cell r="F3800">
            <v>0</v>
          </cell>
          <cell r="G3800">
            <v>0</v>
          </cell>
        </row>
        <row r="3801">
          <cell r="D3801">
            <v>0</v>
          </cell>
          <cell r="F3801">
            <v>0</v>
          </cell>
          <cell r="G3801">
            <v>0</v>
          </cell>
        </row>
        <row r="3802">
          <cell r="D3802">
            <v>0</v>
          </cell>
          <cell r="F3802">
            <v>0</v>
          </cell>
          <cell r="G3802">
            <v>0</v>
          </cell>
        </row>
        <row r="3803">
          <cell r="D3803">
            <v>0</v>
          </cell>
          <cell r="F3803">
            <v>0</v>
          </cell>
          <cell r="G3803">
            <v>0</v>
          </cell>
        </row>
        <row r="3804">
          <cell r="D3804">
            <v>0</v>
          </cell>
          <cell r="F3804">
            <v>0</v>
          </cell>
          <cell r="G3804">
            <v>0</v>
          </cell>
        </row>
        <row r="3805">
          <cell r="D3805">
            <v>0</v>
          </cell>
          <cell r="F3805">
            <v>0</v>
          </cell>
          <cell r="G3805">
            <v>0</v>
          </cell>
        </row>
        <row r="3806">
          <cell r="D3806">
            <v>0</v>
          </cell>
          <cell r="F3806">
            <v>0</v>
          </cell>
          <cell r="G3806">
            <v>0</v>
          </cell>
        </row>
        <row r="3807">
          <cell r="D3807">
            <v>0</v>
          </cell>
          <cell r="F3807">
            <v>0</v>
          </cell>
          <cell r="G3807">
            <v>0</v>
          </cell>
        </row>
        <row r="3808">
          <cell r="D3808">
            <v>0</v>
          </cell>
          <cell r="F3808">
            <v>0</v>
          </cell>
          <cell r="G3808">
            <v>0</v>
          </cell>
        </row>
        <row r="3809">
          <cell r="D3809">
            <v>0</v>
          </cell>
          <cell r="F3809">
            <v>0</v>
          </cell>
          <cell r="G3809">
            <v>0</v>
          </cell>
        </row>
        <row r="3810">
          <cell r="D3810">
            <v>0</v>
          </cell>
          <cell r="F3810">
            <v>0</v>
          </cell>
          <cell r="G3810">
            <v>0</v>
          </cell>
        </row>
        <row r="3811">
          <cell r="D3811">
            <v>0</v>
          </cell>
          <cell r="F3811">
            <v>0</v>
          </cell>
          <cell r="G3811">
            <v>0</v>
          </cell>
        </row>
        <row r="3812">
          <cell r="D3812">
            <v>0</v>
          </cell>
          <cell r="F3812">
            <v>0</v>
          </cell>
          <cell r="G3812">
            <v>0</v>
          </cell>
        </row>
        <row r="3813">
          <cell r="D3813">
            <v>0</v>
          </cell>
          <cell r="F3813">
            <v>0</v>
          </cell>
          <cell r="G3813">
            <v>0</v>
          </cell>
        </row>
        <row r="3814">
          <cell r="D3814">
            <v>0</v>
          </cell>
          <cell r="F3814">
            <v>0</v>
          </cell>
          <cell r="G3814">
            <v>0</v>
          </cell>
        </row>
        <row r="3815">
          <cell r="D3815">
            <v>0</v>
          </cell>
          <cell r="F3815">
            <v>0</v>
          </cell>
          <cell r="G3815">
            <v>0</v>
          </cell>
        </row>
        <row r="3816">
          <cell r="D3816">
            <v>0</v>
          </cell>
          <cell r="F3816">
            <v>0</v>
          </cell>
          <cell r="G3816">
            <v>0</v>
          </cell>
        </row>
        <row r="3817">
          <cell r="D3817">
            <v>0</v>
          </cell>
          <cell r="F3817">
            <v>0</v>
          </cell>
          <cell r="G3817">
            <v>0</v>
          </cell>
        </row>
        <row r="3818">
          <cell r="D3818">
            <v>0</v>
          </cell>
          <cell r="F3818">
            <v>0</v>
          </cell>
          <cell r="G3818">
            <v>0</v>
          </cell>
        </row>
        <row r="3819">
          <cell r="D3819">
            <v>0</v>
          </cell>
          <cell r="F3819">
            <v>0</v>
          </cell>
          <cell r="G3819">
            <v>0</v>
          </cell>
        </row>
        <row r="3820">
          <cell r="D3820">
            <v>0</v>
          </cell>
          <cell r="F3820">
            <v>0</v>
          </cell>
          <cell r="G3820">
            <v>0</v>
          </cell>
        </row>
        <row r="3821">
          <cell r="D3821">
            <v>0</v>
          </cell>
          <cell r="F3821">
            <v>0</v>
          </cell>
          <cell r="G3821">
            <v>0</v>
          </cell>
        </row>
        <row r="3822">
          <cell r="D3822">
            <v>0</v>
          </cell>
          <cell r="F3822">
            <v>0</v>
          </cell>
          <cell r="G3822">
            <v>0</v>
          </cell>
        </row>
        <row r="3823">
          <cell r="D3823">
            <v>0</v>
          </cell>
          <cell r="F3823">
            <v>0</v>
          </cell>
          <cell r="G3823">
            <v>0</v>
          </cell>
        </row>
        <row r="3824">
          <cell r="D3824">
            <v>0</v>
          </cell>
          <cell r="F3824">
            <v>0</v>
          </cell>
          <cell r="G3824">
            <v>0</v>
          </cell>
        </row>
        <row r="3825">
          <cell r="D3825">
            <v>0</v>
          </cell>
          <cell r="F3825">
            <v>0</v>
          </cell>
          <cell r="G3825">
            <v>0</v>
          </cell>
        </row>
        <row r="3826">
          <cell r="D3826">
            <v>0</v>
          </cell>
          <cell r="F3826">
            <v>0</v>
          </cell>
          <cell r="G3826">
            <v>0</v>
          </cell>
        </row>
        <row r="3827">
          <cell r="D3827">
            <v>0</v>
          </cell>
          <cell r="F3827">
            <v>0</v>
          </cell>
          <cell r="G3827">
            <v>0</v>
          </cell>
        </row>
        <row r="3828">
          <cell r="D3828">
            <v>0</v>
          </cell>
          <cell r="F3828">
            <v>0</v>
          </cell>
          <cell r="G3828">
            <v>0</v>
          </cell>
        </row>
        <row r="3829">
          <cell r="D3829">
            <v>0</v>
          </cell>
          <cell r="F3829">
            <v>0</v>
          </cell>
          <cell r="G3829">
            <v>0</v>
          </cell>
        </row>
        <row r="3830">
          <cell r="D3830">
            <v>0</v>
          </cell>
          <cell r="F3830">
            <v>0</v>
          </cell>
          <cell r="G3830">
            <v>0</v>
          </cell>
        </row>
        <row r="3831">
          <cell r="D3831">
            <v>0</v>
          </cell>
          <cell r="F3831">
            <v>0</v>
          </cell>
          <cell r="G3831">
            <v>0</v>
          </cell>
        </row>
        <row r="3832">
          <cell r="D3832">
            <v>0</v>
          </cell>
          <cell r="F3832">
            <v>0</v>
          </cell>
          <cell r="G3832">
            <v>0</v>
          </cell>
        </row>
        <row r="3833">
          <cell r="D3833">
            <v>0</v>
          </cell>
          <cell r="F3833">
            <v>0</v>
          </cell>
          <cell r="G3833">
            <v>0</v>
          </cell>
        </row>
        <row r="3834">
          <cell r="D3834">
            <v>0</v>
          </cell>
          <cell r="F3834">
            <v>0</v>
          </cell>
          <cell r="G3834">
            <v>0</v>
          </cell>
        </row>
        <row r="3835">
          <cell r="D3835">
            <v>0</v>
          </cell>
          <cell r="F3835">
            <v>0</v>
          </cell>
          <cell r="G3835">
            <v>0</v>
          </cell>
        </row>
        <row r="3836">
          <cell r="D3836">
            <v>0</v>
          </cell>
          <cell r="F3836">
            <v>0</v>
          </cell>
          <cell r="G3836">
            <v>0</v>
          </cell>
        </row>
        <row r="3837">
          <cell r="D3837">
            <v>0</v>
          </cell>
          <cell r="F3837">
            <v>0</v>
          </cell>
          <cell r="G3837">
            <v>0</v>
          </cell>
        </row>
        <row r="3838">
          <cell r="D3838">
            <v>0</v>
          </cell>
          <cell r="F3838">
            <v>0</v>
          </cell>
          <cell r="G3838">
            <v>0</v>
          </cell>
        </row>
        <row r="3839">
          <cell r="D3839">
            <v>0</v>
          </cell>
          <cell r="F3839">
            <v>0</v>
          </cell>
          <cell r="G3839">
            <v>0</v>
          </cell>
        </row>
        <row r="3840">
          <cell r="D3840">
            <v>0</v>
          </cell>
          <cell r="F3840">
            <v>0</v>
          </cell>
          <cell r="G3840">
            <v>0</v>
          </cell>
        </row>
        <row r="3841">
          <cell r="D3841">
            <v>0</v>
          </cell>
          <cell r="F3841">
            <v>0</v>
          </cell>
          <cell r="G3841">
            <v>0</v>
          </cell>
        </row>
        <row r="3842">
          <cell r="D3842">
            <v>0</v>
          </cell>
          <cell r="F3842">
            <v>0</v>
          </cell>
          <cell r="G3842">
            <v>0</v>
          </cell>
        </row>
        <row r="3843">
          <cell r="D3843">
            <v>0</v>
          </cell>
          <cell r="F3843">
            <v>0</v>
          </cell>
          <cell r="G3843">
            <v>0</v>
          </cell>
        </row>
        <row r="3844">
          <cell r="D3844">
            <v>0</v>
          </cell>
          <cell r="F3844">
            <v>0</v>
          </cell>
          <cell r="G3844">
            <v>0</v>
          </cell>
        </row>
        <row r="3845">
          <cell r="D3845">
            <v>0</v>
          </cell>
          <cell r="F3845">
            <v>0</v>
          </cell>
          <cell r="G3845">
            <v>0</v>
          </cell>
        </row>
        <row r="3846">
          <cell r="D3846">
            <v>0</v>
          </cell>
          <cell r="F3846">
            <v>0</v>
          </cell>
          <cell r="G3846">
            <v>0</v>
          </cell>
        </row>
        <row r="3847">
          <cell r="D3847">
            <v>0</v>
          </cell>
          <cell r="F3847">
            <v>0</v>
          </cell>
          <cell r="G3847">
            <v>0</v>
          </cell>
        </row>
        <row r="3848">
          <cell r="D3848">
            <v>0</v>
          </cell>
          <cell r="F3848">
            <v>0</v>
          </cell>
          <cell r="G3848">
            <v>0</v>
          </cell>
        </row>
        <row r="3849">
          <cell r="D3849">
            <v>0</v>
          </cell>
          <cell r="F3849">
            <v>0</v>
          </cell>
          <cell r="G3849">
            <v>0</v>
          </cell>
        </row>
        <row r="3850">
          <cell r="D3850">
            <v>0</v>
          </cell>
          <cell r="F3850">
            <v>0</v>
          </cell>
          <cell r="G3850">
            <v>0</v>
          </cell>
        </row>
        <row r="3851">
          <cell r="D3851">
            <v>0</v>
          </cell>
          <cell r="F3851">
            <v>0</v>
          </cell>
          <cell r="G3851">
            <v>0</v>
          </cell>
        </row>
        <row r="3852">
          <cell r="D3852">
            <v>0</v>
          </cell>
          <cell r="F3852">
            <v>0</v>
          </cell>
          <cell r="G3852">
            <v>0</v>
          </cell>
        </row>
        <row r="3853">
          <cell r="D3853">
            <v>0</v>
          </cell>
          <cell r="F3853">
            <v>0</v>
          </cell>
          <cell r="G3853">
            <v>0</v>
          </cell>
        </row>
        <row r="3854">
          <cell r="D3854">
            <v>0</v>
          </cell>
          <cell r="F3854">
            <v>0</v>
          </cell>
          <cell r="G3854">
            <v>0</v>
          </cell>
        </row>
        <row r="3855">
          <cell r="D3855">
            <v>0</v>
          </cell>
          <cell r="F3855">
            <v>0</v>
          </cell>
          <cell r="G3855">
            <v>0</v>
          </cell>
        </row>
        <row r="3856">
          <cell r="D3856">
            <v>0</v>
          </cell>
          <cell r="F3856">
            <v>0</v>
          </cell>
          <cell r="G3856">
            <v>0</v>
          </cell>
        </row>
        <row r="3857">
          <cell r="D3857">
            <v>0</v>
          </cell>
          <cell r="F3857">
            <v>0</v>
          </cell>
          <cell r="G3857">
            <v>0</v>
          </cell>
        </row>
        <row r="3858">
          <cell r="D3858">
            <v>0</v>
          </cell>
          <cell r="F3858">
            <v>0</v>
          </cell>
          <cell r="G3858">
            <v>0</v>
          </cell>
        </row>
        <row r="3859">
          <cell r="D3859">
            <v>0</v>
          </cell>
          <cell r="F3859">
            <v>0</v>
          </cell>
          <cell r="G3859">
            <v>0</v>
          </cell>
        </row>
        <row r="3860">
          <cell r="D3860">
            <v>0</v>
          </cell>
          <cell r="F3860">
            <v>0</v>
          </cell>
          <cell r="G3860">
            <v>0</v>
          </cell>
        </row>
        <row r="3861">
          <cell r="D3861">
            <v>0</v>
          </cell>
          <cell r="F3861">
            <v>0</v>
          </cell>
          <cell r="G3861">
            <v>0</v>
          </cell>
        </row>
        <row r="3862">
          <cell r="D3862">
            <v>0</v>
          </cell>
          <cell r="F3862">
            <v>0</v>
          </cell>
          <cell r="G3862">
            <v>0</v>
          </cell>
        </row>
        <row r="3863">
          <cell r="D3863">
            <v>0</v>
          </cell>
          <cell r="F3863">
            <v>0</v>
          </cell>
          <cell r="G3863">
            <v>0</v>
          </cell>
        </row>
        <row r="3864">
          <cell r="D3864">
            <v>0</v>
          </cell>
          <cell r="F3864">
            <v>0</v>
          </cell>
          <cell r="G3864">
            <v>0</v>
          </cell>
        </row>
        <row r="3865">
          <cell r="D3865">
            <v>0</v>
          </cell>
          <cell r="F3865">
            <v>0</v>
          </cell>
          <cell r="G3865">
            <v>0</v>
          </cell>
        </row>
        <row r="3866">
          <cell r="D3866">
            <v>0</v>
          </cell>
          <cell r="F3866">
            <v>0</v>
          </cell>
          <cell r="G3866">
            <v>0</v>
          </cell>
        </row>
        <row r="3867">
          <cell r="D3867">
            <v>0</v>
          </cell>
          <cell r="F3867">
            <v>0</v>
          </cell>
          <cell r="G3867">
            <v>0</v>
          </cell>
        </row>
        <row r="3868">
          <cell r="D3868">
            <v>0</v>
          </cell>
          <cell r="F3868">
            <v>0</v>
          </cell>
          <cell r="G3868">
            <v>0</v>
          </cell>
        </row>
        <row r="3869">
          <cell r="D3869">
            <v>0</v>
          </cell>
          <cell r="F3869">
            <v>0</v>
          </cell>
          <cell r="G3869">
            <v>0</v>
          </cell>
        </row>
        <row r="3870">
          <cell r="D3870">
            <v>0</v>
          </cell>
          <cell r="F3870">
            <v>0</v>
          </cell>
          <cell r="G3870">
            <v>0</v>
          </cell>
        </row>
        <row r="3871">
          <cell r="D3871">
            <v>0</v>
          </cell>
          <cell r="F3871">
            <v>0</v>
          </cell>
          <cell r="G3871">
            <v>0</v>
          </cell>
        </row>
        <row r="3872">
          <cell r="D3872">
            <v>0</v>
          </cell>
          <cell r="F3872">
            <v>0</v>
          </cell>
          <cell r="G3872">
            <v>0</v>
          </cell>
        </row>
        <row r="3873">
          <cell r="D3873">
            <v>0</v>
          </cell>
          <cell r="F3873">
            <v>0</v>
          </cell>
          <cell r="G3873">
            <v>0</v>
          </cell>
        </row>
        <row r="3874">
          <cell r="D3874">
            <v>0</v>
          </cell>
          <cell r="F3874">
            <v>0</v>
          </cell>
          <cell r="G3874">
            <v>0</v>
          </cell>
        </row>
        <row r="3875">
          <cell r="D3875">
            <v>0</v>
          </cell>
          <cell r="F3875">
            <v>0</v>
          </cell>
          <cell r="G3875">
            <v>0</v>
          </cell>
        </row>
        <row r="3876">
          <cell r="D3876">
            <v>0</v>
          </cell>
          <cell r="F3876">
            <v>0</v>
          </cell>
          <cell r="G3876">
            <v>0</v>
          </cell>
        </row>
        <row r="3877">
          <cell r="D3877">
            <v>0</v>
          </cell>
          <cell r="F3877">
            <v>0</v>
          </cell>
          <cell r="G3877">
            <v>0</v>
          </cell>
        </row>
        <row r="3878">
          <cell r="D3878">
            <v>0</v>
          </cell>
          <cell r="F3878">
            <v>0</v>
          </cell>
          <cell r="G3878">
            <v>0</v>
          </cell>
        </row>
        <row r="3879">
          <cell r="D3879">
            <v>0</v>
          </cell>
          <cell r="F3879">
            <v>0</v>
          </cell>
          <cell r="G3879">
            <v>0</v>
          </cell>
        </row>
        <row r="3880">
          <cell r="D3880">
            <v>0</v>
          </cell>
          <cell r="F3880">
            <v>0</v>
          </cell>
          <cell r="G3880">
            <v>0</v>
          </cell>
        </row>
        <row r="3881">
          <cell r="D3881">
            <v>0</v>
          </cell>
          <cell r="F3881">
            <v>0</v>
          </cell>
          <cell r="G3881">
            <v>0</v>
          </cell>
        </row>
        <row r="3882">
          <cell r="D3882">
            <v>0</v>
          </cell>
          <cell r="F3882">
            <v>0</v>
          </cell>
          <cell r="G3882">
            <v>0</v>
          </cell>
        </row>
        <row r="3883">
          <cell r="D3883">
            <v>0</v>
          </cell>
          <cell r="F3883">
            <v>0</v>
          </cell>
          <cell r="G3883">
            <v>0</v>
          </cell>
        </row>
        <row r="3884">
          <cell r="D3884">
            <v>0</v>
          </cell>
          <cell r="F3884">
            <v>0</v>
          </cell>
          <cell r="G3884">
            <v>0</v>
          </cell>
        </row>
        <row r="3885">
          <cell r="D3885">
            <v>0</v>
          </cell>
          <cell r="F3885">
            <v>0</v>
          </cell>
          <cell r="G3885">
            <v>0</v>
          </cell>
        </row>
        <row r="3886">
          <cell r="D3886">
            <v>0</v>
          </cell>
          <cell r="F3886">
            <v>0</v>
          </cell>
          <cell r="G3886">
            <v>0</v>
          </cell>
        </row>
        <row r="3887">
          <cell r="D3887">
            <v>0</v>
          </cell>
          <cell r="F3887">
            <v>0</v>
          </cell>
          <cell r="G3887">
            <v>0</v>
          </cell>
        </row>
        <row r="3888">
          <cell r="D3888">
            <v>0</v>
          </cell>
          <cell r="F3888">
            <v>0</v>
          </cell>
          <cell r="G3888">
            <v>0</v>
          </cell>
        </row>
        <row r="3889">
          <cell r="D3889">
            <v>0</v>
          </cell>
          <cell r="F3889">
            <v>0</v>
          </cell>
          <cell r="G3889">
            <v>0</v>
          </cell>
        </row>
        <row r="3890">
          <cell r="D3890">
            <v>0</v>
          </cell>
          <cell r="F3890">
            <v>0</v>
          </cell>
          <cell r="G3890">
            <v>0</v>
          </cell>
        </row>
        <row r="3891">
          <cell r="D3891">
            <v>0</v>
          </cell>
          <cell r="F3891">
            <v>0</v>
          </cell>
          <cell r="G3891">
            <v>0</v>
          </cell>
        </row>
        <row r="3892">
          <cell r="D3892">
            <v>0</v>
          </cell>
          <cell r="F3892">
            <v>0</v>
          </cell>
          <cell r="G3892">
            <v>0</v>
          </cell>
        </row>
        <row r="3893">
          <cell r="D3893">
            <v>0</v>
          </cell>
          <cell r="F3893">
            <v>0</v>
          </cell>
          <cell r="G3893">
            <v>0</v>
          </cell>
        </row>
        <row r="3894">
          <cell r="D3894">
            <v>0</v>
          </cell>
          <cell r="F3894">
            <v>0</v>
          </cell>
          <cell r="G3894">
            <v>0</v>
          </cell>
        </row>
        <row r="3895">
          <cell r="D3895">
            <v>0</v>
          </cell>
          <cell r="F3895">
            <v>0</v>
          </cell>
          <cell r="G3895">
            <v>0</v>
          </cell>
        </row>
        <row r="3896">
          <cell r="D3896">
            <v>0</v>
          </cell>
          <cell r="F3896">
            <v>0</v>
          </cell>
          <cell r="G3896">
            <v>0</v>
          </cell>
        </row>
        <row r="3897">
          <cell r="D3897">
            <v>0</v>
          </cell>
          <cell r="F3897">
            <v>0</v>
          </cell>
          <cell r="G3897">
            <v>0</v>
          </cell>
        </row>
        <row r="3898">
          <cell r="D3898">
            <v>0</v>
          </cell>
          <cell r="F3898">
            <v>0</v>
          </cell>
          <cell r="G3898">
            <v>0</v>
          </cell>
        </row>
        <row r="3899">
          <cell r="D3899">
            <v>0</v>
          </cell>
          <cell r="F3899">
            <v>0</v>
          </cell>
          <cell r="G3899">
            <v>0</v>
          </cell>
        </row>
        <row r="3900">
          <cell r="D3900">
            <v>0</v>
          </cell>
          <cell r="F3900">
            <v>0</v>
          </cell>
          <cell r="G3900">
            <v>0</v>
          </cell>
        </row>
        <row r="3901">
          <cell r="D3901">
            <v>0</v>
          </cell>
          <cell r="F3901">
            <v>0</v>
          </cell>
          <cell r="G3901">
            <v>0</v>
          </cell>
        </row>
        <row r="3902">
          <cell r="D3902">
            <v>0</v>
          </cell>
          <cell r="F3902">
            <v>0</v>
          </cell>
          <cell r="G3902">
            <v>0</v>
          </cell>
        </row>
        <row r="3903">
          <cell r="D3903">
            <v>0</v>
          </cell>
          <cell r="F3903">
            <v>0</v>
          </cell>
          <cell r="G3903">
            <v>0</v>
          </cell>
        </row>
        <row r="3904">
          <cell r="D3904">
            <v>0</v>
          </cell>
          <cell r="F3904">
            <v>0</v>
          </cell>
          <cell r="G3904">
            <v>0</v>
          </cell>
        </row>
        <row r="3905">
          <cell r="D3905">
            <v>0</v>
          </cell>
          <cell r="F3905">
            <v>0</v>
          </cell>
          <cell r="G3905">
            <v>0</v>
          </cell>
        </row>
        <row r="3906">
          <cell r="D3906">
            <v>0</v>
          </cell>
          <cell r="F3906">
            <v>0</v>
          </cell>
          <cell r="G3906">
            <v>0</v>
          </cell>
        </row>
        <row r="3907">
          <cell r="D3907">
            <v>0</v>
          </cell>
          <cell r="F3907">
            <v>0</v>
          </cell>
          <cell r="G3907">
            <v>0</v>
          </cell>
        </row>
        <row r="3908">
          <cell r="D3908">
            <v>0</v>
          </cell>
          <cell r="F3908">
            <v>0</v>
          </cell>
          <cell r="G3908">
            <v>0</v>
          </cell>
        </row>
        <row r="3909">
          <cell r="D3909">
            <v>0</v>
          </cell>
          <cell r="F3909">
            <v>0</v>
          </cell>
          <cell r="G3909">
            <v>0</v>
          </cell>
        </row>
        <row r="3910">
          <cell r="D3910">
            <v>0</v>
          </cell>
          <cell r="F3910">
            <v>0</v>
          </cell>
          <cell r="G3910">
            <v>0</v>
          </cell>
        </row>
        <row r="3911">
          <cell r="D3911">
            <v>0</v>
          </cell>
          <cell r="F3911">
            <v>0</v>
          </cell>
          <cell r="G3911">
            <v>0</v>
          </cell>
        </row>
        <row r="3912">
          <cell r="D3912">
            <v>0</v>
          </cell>
          <cell r="F3912">
            <v>0</v>
          </cell>
          <cell r="G3912">
            <v>0</v>
          </cell>
        </row>
        <row r="3913">
          <cell r="D3913">
            <v>0</v>
          </cell>
          <cell r="F3913">
            <v>0</v>
          </cell>
          <cell r="G3913">
            <v>0</v>
          </cell>
        </row>
        <row r="3914">
          <cell r="D3914">
            <v>0</v>
          </cell>
          <cell r="F3914">
            <v>0</v>
          </cell>
          <cell r="G3914">
            <v>0</v>
          </cell>
        </row>
        <row r="3915">
          <cell r="D3915">
            <v>0</v>
          </cell>
          <cell r="F3915">
            <v>0</v>
          </cell>
          <cell r="G3915">
            <v>0</v>
          </cell>
        </row>
        <row r="3916">
          <cell r="D3916">
            <v>0</v>
          </cell>
          <cell r="F3916">
            <v>0</v>
          </cell>
          <cell r="G3916">
            <v>0</v>
          </cell>
        </row>
        <row r="3917">
          <cell r="D3917">
            <v>0</v>
          </cell>
          <cell r="F3917">
            <v>0</v>
          </cell>
          <cell r="G3917">
            <v>0</v>
          </cell>
        </row>
        <row r="3918">
          <cell r="D3918">
            <v>0</v>
          </cell>
          <cell r="F3918">
            <v>0</v>
          </cell>
          <cell r="G3918">
            <v>0</v>
          </cell>
        </row>
        <row r="3919">
          <cell r="D3919">
            <v>0</v>
          </cell>
          <cell r="F3919">
            <v>0</v>
          </cell>
          <cell r="G3919">
            <v>0</v>
          </cell>
        </row>
        <row r="3920">
          <cell r="D3920">
            <v>0</v>
          </cell>
          <cell r="F3920">
            <v>0</v>
          </cell>
          <cell r="G3920">
            <v>0</v>
          </cell>
        </row>
        <row r="3921">
          <cell r="D3921">
            <v>0</v>
          </cell>
          <cell r="F3921">
            <v>0</v>
          </cell>
          <cell r="G3921">
            <v>0</v>
          </cell>
        </row>
        <row r="3922">
          <cell r="D3922">
            <v>0</v>
          </cell>
          <cell r="F3922">
            <v>0</v>
          </cell>
          <cell r="G3922">
            <v>0</v>
          </cell>
        </row>
        <row r="3923">
          <cell r="D3923">
            <v>0</v>
          </cell>
          <cell r="F3923">
            <v>0</v>
          </cell>
          <cell r="G3923">
            <v>0</v>
          </cell>
        </row>
        <row r="3924">
          <cell r="D3924">
            <v>0</v>
          </cell>
          <cell r="F3924">
            <v>0</v>
          </cell>
          <cell r="G3924">
            <v>0</v>
          </cell>
        </row>
        <row r="3925">
          <cell r="D3925">
            <v>0</v>
          </cell>
          <cell r="F3925">
            <v>0</v>
          </cell>
          <cell r="G3925">
            <v>0</v>
          </cell>
        </row>
        <row r="3926">
          <cell r="D3926">
            <v>0</v>
          </cell>
          <cell r="F3926">
            <v>0</v>
          </cell>
          <cell r="G3926">
            <v>0</v>
          </cell>
        </row>
        <row r="3927">
          <cell r="D3927">
            <v>0</v>
          </cell>
          <cell r="F3927">
            <v>0</v>
          </cell>
          <cell r="G3927">
            <v>0</v>
          </cell>
        </row>
        <row r="3928">
          <cell r="D3928">
            <v>0</v>
          </cell>
          <cell r="F3928">
            <v>0</v>
          </cell>
          <cell r="G3928">
            <v>0</v>
          </cell>
        </row>
        <row r="3929">
          <cell r="D3929">
            <v>0</v>
          </cell>
          <cell r="F3929">
            <v>0</v>
          </cell>
          <cell r="G3929">
            <v>0</v>
          </cell>
        </row>
        <row r="3930">
          <cell r="D3930">
            <v>0</v>
          </cell>
          <cell r="F3930">
            <v>0</v>
          </cell>
          <cell r="G3930">
            <v>0</v>
          </cell>
        </row>
        <row r="3931">
          <cell r="D3931">
            <v>0</v>
          </cell>
          <cell r="F3931">
            <v>0</v>
          </cell>
          <cell r="G3931">
            <v>0</v>
          </cell>
        </row>
        <row r="3932">
          <cell r="D3932">
            <v>0</v>
          </cell>
          <cell r="F3932">
            <v>0</v>
          </cell>
          <cell r="G3932">
            <v>0</v>
          </cell>
        </row>
        <row r="3933">
          <cell r="D3933">
            <v>0</v>
          </cell>
          <cell r="F3933">
            <v>0</v>
          </cell>
          <cell r="G3933">
            <v>0</v>
          </cell>
        </row>
        <row r="3934">
          <cell r="D3934">
            <v>0</v>
          </cell>
          <cell r="F3934">
            <v>0</v>
          </cell>
          <cell r="G3934">
            <v>0</v>
          </cell>
        </row>
        <row r="3935">
          <cell r="D3935">
            <v>0</v>
          </cell>
          <cell r="F3935">
            <v>0</v>
          </cell>
          <cell r="G3935">
            <v>0</v>
          </cell>
        </row>
        <row r="3936">
          <cell r="D3936">
            <v>0</v>
          </cell>
          <cell r="F3936">
            <v>0</v>
          </cell>
          <cell r="G3936">
            <v>0</v>
          </cell>
        </row>
        <row r="3937">
          <cell r="D3937">
            <v>0</v>
          </cell>
          <cell r="F3937">
            <v>0</v>
          </cell>
          <cell r="G3937">
            <v>0</v>
          </cell>
        </row>
        <row r="3938">
          <cell r="D3938">
            <v>0</v>
          </cell>
          <cell r="F3938">
            <v>0</v>
          </cell>
          <cell r="G3938">
            <v>0</v>
          </cell>
        </row>
        <row r="3939">
          <cell r="D3939">
            <v>0</v>
          </cell>
          <cell r="F3939">
            <v>0</v>
          </cell>
          <cell r="G3939">
            <v>0</v>
          </cell>
        </row>
        <row r="3940">
          <cell r="D3940">
            <v>0</v>
          </cell>
          <cell r="F3940">
            <v>0</v>
          </cell>
          <cell r="G3940">
            <v>0</v>
          </cell>
        </row>
        <row r="3941">
          <cell r="D3941">
            <v>0</v>
          </cell>
          <cell r="F3941">
            <v>0</v>
          </cell>
          <cell r="G3941">
            <v>0</v>
          </cell>
        </row>
        <row r="3942">
          <cell r="D3942">
            <v>0</v>
          </cell>
          <cell r="F3942">
            <v>0</v>
          </cell>
          <cell r="G3942">
            <v>0</v>
          </cell>
        </row>
        <row r="3943">
          <cell r="D3943">
            <v>0</v>
          </cell>
          <cell r="F3943">
            <v>0</v>
          </cell>
          <cell r="G3943">
            <v>0</v>
          </cell>
        </row>
        <row r="3944">
          <cell r="D3944">
            <v>0</v>
          </cell>
          <cell r="F3944">
            <v>0</v>
          </cell>
          <cell r="G3944">
            <v>0</v>
          </cell>
        </row>
        <row r="3945">
          <cell r="D3945">
            <v>0</v>
          </cell>
          <cell r="F3945">
            <v>0</v>
          </cell>
          <cell r="G3945">
            <v>0</v>
          </cell>
        </row>
        <row r="3946">
          <cell r="D3946">
            <v>0</v>
          </cell>
          <cell r="F3946">
            <v>0</v>
          </cell>
          <cell r="G3946">
            <v>0</v>
          </cell>
        </row>
        <row r="3947">
          <cell r="D3947">
            <v>0</v>
          </cell>
          <cell r="F3947">
            <v>0</v>
          </cell>
          <cell r="G3947">
            <v>0</v>
          </cell>
        </row>
        <row r="3948">
          <cell r="D3948">
            <v>0</v>
          </cell>
          <cell r="F3948">
            <v>0</v>
          </cell>
          <cell r="G3948">
            <v>0</v>
          </cell>
        </row>
        <row r="3949">
          <cell r="D3949">
            <v>0</v>
          </cell>
          <cell r="F3949">
            <v>0</v>
          </cell>
          <cell r="G3949">
            <v>0</v>
          </cell>
        </row>
        <row r="3950">
          <cell r="D3950">
            <v>0</v>
          </cell>
          <cell r="F3950">
            <v>0</v>
          </cell>
          <cell r="G3950">
            <v>0</v>
          </cell>
        </row>
        <row r="3951">
          <cell r="D3951">
            <v>0</v>
          </cell>
          <cell r="F3951">
            <v>0</v>
          </cell>
          <cell r="G3951">
            <v>0</v>
          </cell>
        </row>
        <row r="3952">
          <cell r="D3952">
            <v>0</v>
          </cell>
          <cell r="F3952">
            <v>0</v>
          </cell>
          <cell r="G3952">
            <v>0</v>
          </cell>
        </row>
        <row r="3953">
          <cell r="D3953">
            <v>0</v>
          </cell>
          <cell r="F3953">
            <v>0</v>
          </cell>
          <cell r="G3953">
            <v>0</v>
          </cell>
        </row>
        <row r="3954">
          <cell r="D3954">
            <v>0</v>
          </cell>
          <cell r="F3954">
            <v>0</v>
          </cell>
          <cell r="G3954">
            <v>0</v>
          </cell>
        </row>
        <row r="3955">
          <cell r="D3955">
            <v>0</v>
          </cell>
          <cell r="F3955">
            <v>0</v>
          </cell>
          <cell r="G3955">
            <v>0</v>
          </cell>
        </row>
        <row r="3956">
          <cell r="D3956">
            <v>0</v>
          </cell>
          <cell r="F3956">
            <v>0</v>
          </cell>
          <cell r="G3956">
            <v>0</v>
          </cell>
        </row>
        <row r="3957">
          <cell r="D3957">
            <v>0</v>
          </cell>
          <cell r="F3957">
            <v>0</v>
          </cell>
          <cell r="G3957">
            <v>0</v>
          </cell>
        </row>
        <row r="3958">
          <cell r="D3958">
            <v>0</v>
          </cell>
          <cell r="F3958">
            <v>0</v>
          </cell>
          <cell r="G3958">
            <v>0</v>
          </cell>
        </row>
        <row r="3959">
          <cell r="D3959">
            <v>0</v>
          </cell>
          <cell r="F3959">
            <v>0</v>
          </cell>
          <cell r="G3959">
            <v>0</v>
          </cell>
        </row>
        <row r="3960">
          <cell r="D3960">
            <v>0</v>
          </cell>
          <cell r="F3960">
            <v>0</v>
          </cell>
          <cell r="G3960">
            <v>0</v>
          </cell>
        </row>
        <row r="3961">
          <cell r="D3961">
            <v>0</v>
          </cell>
          <cell r="F3961">
            <v>0</v>
          </cell>
          <cell r="G3961">
            <v>0</v>
          </cell>
        </row>
        <row r="3962">
          <cell r="D3962">
            <v>0</v>
          </cell>
          <cell r="F3962">
            <v>0</v>
          </cell>
          <cell r="G3962">
            <v>0</v>
          </cell>
        </row>
        <row r="3963">
          <cell r="D3963">
            <v>0</v>
          </cell>
          <cell r="F3963">
            <v>0</v>
          </cell>
          <cell r="G3963">
            <v>0</v>
          </cell>
        </row>
        <row r="3964">
          <cell r="D3964">
            <v>0</v>
          </cell>
          <cell r="F3964">
            <v>0</v>
          </cell>
          <cell r="G3964">
            <v>0</v>
          </cell>
        </row>
        <row r="3965">
          <cell r="D3965">
            <v>0</v>
          </cell>
          <cell r="F3965">
            <v>0</v>
          </cell>
          <cell r="G3965">
            <v>0</v>
          </cell>
        </row>
        <row r="3966">
          <cell r="D3966">
            <v>0</v>
          </cell>
          <cell r="F3966">
            <v>0</v>
          </cell>
          <cell r="G3966">
            <v>0</v>
          </cell>
        </row>
        <row r="3967">
          <cell r="D3967">
            <v>0</v>
          </cell>
          <cell r="F3967">
            <v>0</v>
          </cell>
          <cell r="G3967">
            <v>0</v>
          </cell>
        </row>
        <row r="3968">
          <cell r="D3968">
            <v>0</v>
          </cell>
          <cell r="F3968">
            <v>0</v>
          </cell>
          <cell r="G3968">
            <v>0</v>
          </cell>
        </row>
        <row r="3969">
          <cell r="D3969">
            <v>0</v>
          </cell>
          <cell r="F3969">
            <v>0</v>
          </cell>
          <cell r="G3969">
            <v>0</v>
          </cell>
        </row>
        <row r="3970">
          <cell r="D3970">
            <v>0</v>
          </cell>
          <cell r="F3970">
            <v>0</v>
          </cell>
          <cell r="G3970">
            <v>0</v>
          </cell>
        </row>
        <row r="3971">
          <cell r="D3971">
            <v>0</v>
          </cell>
          <cell r="F3971">
            <v>0</v>
          </cell>
          <cell r="G3971">
            <v>0</v>
          </cell>
        </row>
        <row r="3972">
          <cell r="D3972">
            <v>0</v>
          </cell>
          <cell r="F3972">
            <v>0</v>
          </cell>
          <cell r="G3972">
            <v>0</v>
          </cell>
        </row>
        <row r="3973">
          <cell r="D3973">
            <v>0</v>
          </cell>
          <cell r="F3973">
            <v>0</v>
          </cell>
          <cell r="G3973">
            <v>0</v>
          </cell>
        </row>
        <row r="3974">
          <cell r="D3974">
            <v>0</v>
          </cell>
          <cell r="F3974">
            <v>0</v>
          </cell>
          <cell r="G3974">
            <v>0</v>
          </cell>
        </row>
        <row r="3975">
          <cell r="D3975">
            <v>0</v>
          </cell>
          <cell r="F3975">
            <v>0</v>
          </cell>
          <cell r="G3975">
            <v>0</v>
          </cell>
        </row>
        <row r="3976">
          <cell r="D3976">
            <v>0</v>
          </cell>
          <cell r="F3976">
            <v>0</v>
          </cell>
          <cell r="G3976">
            <v>0</v>
          </cell>
        </row>
        <row r="3977">
          <cell r="D3977">
            <v>0</v>
          </cell>
          <cell r="F3977">
            <v>0</v>
          </cell>
          <cell r="G3977">
            <v>0</v>
          </cell>
        </row>
        <row r="3978">
          <cell r="D3978">
            <v>0</v>
          </cell>
          <cell r="F3978">
            <v>0</v>
          </cell>
          <cell r="G3978">
            <v>0</v>
          </cell>
        </row>
        <row r="3979">
          <cell r="D3979">
            <v>0</v>
          </cell>
          <cell r="F3979">
            <v>0</v>
          </cell>
          <cell r="G3979">
            <v>0</v>
          </cell>
        </row>
        <row r="3980">
          <cell r="D3980">
            <v>0</v>
          </cell>
          <cell r="F3980">
            <v>0</v>
          </cell>
          <cell r="G3980">
            <v>0</v>
          </cell>
        </row>
        <row r="3981">
          <cell r="D3981">
            <v>0</v>
          </cell>
          <cell r="F3981">
            <v>0</v>
          </cell>
          <cell r="G3981">
            <v>0</v>
          </cell>
        </row>
        <row r="3982">
          <cell r="D3982">
            <v>0</v>
          </cell>
          <cell r="F3982">
            <v>0</v>
          </cell>
          <cell r="G3982">
            <v>0</v>
          </cell>
        </row>
        <row r="3983">
          <cell r="D3983">
            <v>0</v>
          </cell>
          <cell r="F3983">
            <v>0</v>
          </cell>
          <cell r="G3983">
            <v>0</v>
          </cell>
        </row>
        <row r="3984">
          <cell r="D3984">
            <v>0</v>
          </cell>
          <cell r="F3984">
            <v>0</v>
          </cell>
          <cell r="G3984">
            <v>0</v>
          </cell>
        </row>
        <row r="3985">
          <cell r="D3985">
            <v>0</v>
          </cell>
          <cell r="F3985">
            <v>0</v>
          </cell>
          <cell r="G3985">
            <v>0</v>
          </cell>
        </row>
        <row r="3986">
          <cell r="D3986">
            <v>0</v>
          </cell>
          <cell r="F3986">
            <v>0</v>
          </cell>
          <cell r="G3986">
            <v>0</v>
          </cell>
        </row>
        <row r="3987">
          <cell r="D3987">
            <v>0</v>
          </cell>
          <cell r="F3987">
            <v>0</v>
          </cell>
          <cell r="G3987">
            <v>0</v>
          </cell>
        </row>
        <row r="3988">
          <cell r="D3988">
            <v>0</v>
          </cell>
          <cell r="F3988">
            <v>0</v>
          </cell>
          <cell r="G3988">
            <v>0</v>
          </cell>
        </row>
        <row r="3989">
          <cell r="D3989">
            <v>0</v>
          </cell>
          <cell r="F3989">
            <v>0</v>
          </cell>
          <cell r="G3989">
            <v>0</v>
          </cell>
        </row>
        <row r="3990">
          <cell r="D3990">
            <v>0</v>
          </cell>
          <cell r="F3990">
            <v>0</v>
          </cell>
          <cell r="G3990">
            <v>0</v>
          </cell>
        </row>
        <row r="3991">
          <cell r="D3991">
            <v>0</v>
          </cell>
          <cell r="F3991">
            <v>0</v>
          </cell>
          <cell r="G3991">
            <v>0</v>
          </cell>
        </row>
        <row r="3992">
          <cell r="D3992">
            <v>0</v>
          </cell>
          <cell r="F3992">
            <v>0</v>
          </cell>
          <cell r="G3992">
            <v>0</v>
          </cell>
        </row>
        <row r="3993">
          <cell r="D3993">
            <v>0</v>
          </cell>
          <cell r="F3993">
            <v>0</v>
          </cell>
          <cell r="G3993">
            <v>0</v>
          </cell>
        </row>
        <row r="3994">
          <cell r="D3994">
            <v>0</v>
          </cell>
          <cell r="F3994">
            <v>0</v>
          </cell>
          <cell r="G3994">
            <v>0</v>
          </cell>
        </row>
        <row r="3995">
          <cell r="D3995">
            <v>0</v>
          </cell>
          <cell r="F3995">
            <v>0</v>
          </cell>
          <cell r="G3995">
            <v>0</v>
          </cell>
        </row>
        <row r="3996">
          <cell r="D3996">
            <v>0</v>
          </cell>
          <cell r="F3996">
            <v>0</v>
          </cell>
          <cell r="G3996">
            <v>0</v>
          </cell>
        </row>
        <row r="3997">
          <cell r="D3997">
            <v>0</v>
          </cell>
          <cell r="F3997">
            <v>0</v>
          </cell>
          <cell r="G3997">
            <v>0</v>
          </cell>
        </row>
        <row r="3998">
          <cell r="D3998">
            <v>0</v>
          </cell>
          <cell r="F3998">
            <v>0</v>
          </cell>
          <cell r="G3998">
            <v>0</v>
          </cell>
        </row>
        <row r="3999">
          <cell r="D3999">
            <v>0</v>
          </cell>
          <cell r="F3999">
            <v>0</v>
          </cell>
          <cell r="G3999">
            <v>0</v>
          </cell>
        </row>
        <row r="4000">
          <cell r="D4000">
            <v>0</v>
          </cell>
          <cell r="F4000">
            <v>0</v>
          </cell>
          <cell r="G4000">
            <v>0</v>
          </cell>
        </row>
        <row r="4001">
          <cell r="D4001">
            <v>0</v>
          </cell>
          <cell r="F4001">
            <v>0</v>
          </cell>
          <cell r="G4001">
            <v>0</v>
          </cell>
        </row>
        <row r="4002">
          <cell r="D4002">
            <v>0</v>
          </cell>
          <cell r="F4002">
            <v>0</v>
          </cell>
          <cell r="G4002">
            <v>0</v>
          </cell>
        </row>
        <row r="4003">
          <cell r="D4003">
            <v>0</v>
          </cell>
          <cell r="F4003">
            <v>0</v>
          </cell>
          <cell r="G4003">
            <v>0</v>
          </cell>
        </row>
        <row r="4004">
          <cell r="D4004">
            <v>0</v>
          </cell>
          <cell r="F4004">
            <v>0</v>
          </cell>
          <cell r="G4004">
            <v>0</v>
          </cell>
        </row>
        <row r="4005">
          <cell r="D4005">
            <v>0</v>
          </cell>
          <cell r="F4005">
            <v>0</v>
          </cell>
          <cell r="G4005">
            <v>0</v>
          </cell>
        </row>
        <row r="4006">
          <cell r="D4006">
            <v>0</v>
          </cell>
          <cell r="F4006">
            <v>0</v>
          </cell>
          <cell r="G4006">
            <v>0</v>
          </cell>
        </row>
        <row r="4007">
          <cell r="D4007">
            <v>0</v>
          </cell>
          <cell r="F4007">
            <v>0</v>
          </cell>
          <cell r="G4007">
            <v>0</v>
          </cell>
        </row>
        <row r="4008">
          <cell r="D4008">
            <v>0</v>
          </cell>
          <cell r="F4008">
            <v>0</v>
          </cell>
          <cell r="G4008">
            <v>0</v>
          </cell>
        </row>
        <row r="4009">
          <cell r="D4009">
            <v>0</v>
          </cell>
          <cell r="F4009">
            <v>0</v>
          </cell>
          <cell r="G4009">
            <v>0</v>
          </cell>
        </row>
        <row r="4010">
          <cell r="D4010">
            <v>0</v>
          </cell>
          <cell r="F4010">
            <v>0</v>
          </cell>
          <cell r="G4010">
            <v>0</v>
          </cell>
        </row>
        <row r="4011">
          <cell r="D4011">
            <v>0</v>
          </cell>
          <cell r="F4011">
            <v>0</v>
          </cell>
          <cell r="G4011">
            <v>0</v>
          </cell>
        </row>
        <row r="4012">
          <cell r="D4012">
            <v>0</v>
          </cell>
          <cell r="F4012">
            <v>0</v>
          </cell>
          <cell r="G4012">
            <v>0</v>
          </cell>
        </row>
        <row r="4013">
          <cell r="D4013">
            <v>0</v>
          </cell>
          <cell r="F4013">
            <v>0</v>
          </cell>
          <cell r="G4013">
            <v>0</v>
          </cell>
        </row>
        <row r="4014">
          <cell r="D4014">
            <v>0</v>
          </cell>
          <cell r="F4014">
            <v>0</v>
          </cell>
          <cell r="G4014">
            <v>0</v>
          </cell>
        </row>
        <row r="4015">
          <cell r="D4015">
            <v>0</v>
          </cell>
          <cell r="F4015">
            <v>0</v>
          </cell>
          <cell r="G4015">
            <v>0</v>
          </cell>
        </row>
        <row r="4016">
          <cell r="D4016">
            <v>0</v>
          </cell>
          <cell r="F4016">
            <v>0</v>
          </cell>
          <cell r="G4016">
            <v>0</v>
          </cell>
        </row>
        <row r="4017">
          <cell r="D4017">
            <v>0</v>
          </cell>
          <cell r="F4017">
            <v>0</v>
          </cell>
          <cell r="G4017">
            <v>0</v>
          </cell>
        </row>
        <row r="4018">
          <cell r="D4018">
            <v>0</v>
          </cell>
          <cell r="F4018">
            <v>0</v>
          </cell>
          <cell r="G4018">
            <v>0</v>
          </cell>
        </row>
        <row r="4019">
          <cell r="D4019">
            <v>0</v>
          </cell>
          <cell r="F4019">
            <v>0</v>
          </cell>
          <cell r="G4019">
            <v>0</v>
          </cell>
        </row>
        <row r="4020">
          <cell r="D4020">
            <v>0</v>
          </cell>
          <cell r="F4020">
            <v>0</v>
          </cell>
          <cell r="G4020">
            <v>0</v>
          </cell>
        </row>
        <row r="4021">
          <cell r="D4021">
            <v>0</v>
          </cell>
          <cell r="F4021">
            <v>0</v>
          </cell>
          <cell r="G4021">
            <v>0</v>
          </cell>
        </row>
        <row r="4022">
          <cell r="D4022">
            <v>0</v>
          </cell>
          <cell r="F4022">
            <v>0</v>
          </cell>
          <cell r="G4022">
            <v>0</v>
          </cell>
        </row>
        <row r="4023">
          <cell r="D4023">
            <v>0</v>
          </cell>
          <cell r="F4023">
            <v>0</v>
          </cell>
          <cell r="G4023">
            <v>0</v>
          </cell>
        </row>
        <row r="4024">
          <cell r="D4024">
            <v>0</v>
          </cell>
          <cell r="F4024">
            <v>0</v>
          </cell>
          <cell r="G4024">
            <v>0</v>
          </cell>
        </row>
        <row r="4025">
          <cell r="D4025">
            <v>0</v>
          </cell>
          <cell r="F4025">
            <v>0</v>
          </cell>
          <cell r="G4025">
            <v>0</v>
          </cell>
        </row>
        <row r="4026">
          <cell r="D4026">
            <v>0</v>
          </cell>
          <cell r="F4026">
            <v>0</v>
          </cell>
          <cell r="G4026">
            <v>0</v>
          </cell>
        </row>
        <row r="4027">
          <cell r="D4027">
            <v>0</v>
          </cell>
          <cell r="F4027">
            <v>0</v>
          </cell>
          <cell r="G4027">
            <v>0</v>
          </cell>
        </row>
        <row r="4028">
          <cell r="D4028">
            <v>0</v>
          </cell>
          <cell r="F4028">
            <v>0</v>
          </cell>
          <cell r="G4028">
            <v>0</v>
          </cell>
        </row>
        <row r="4029">
          <cell r="D4029">
            <v>0</v>
          </cell>
          <cell r="F4029">
            <v>0</v>
          </cell>
          <cell r="G4029">
            <v>0</v>
          </cell>
        </row>
        <row r="4030">
          <cell r="D4030">
            <v>0</v>
          </cell>
          <cell r="F4030">
            <v>0</v>
          </cell>
          <cell r="G4030">
            <v>0</v>
          </cell>
        </row>
        <row r="4031">
          <cell r="D4031">
            <v>0</v>
          </cell>
          <cell r="F4031">
            <v>0</v>
          </cell>
          <cell r="G4031">
            <v>0</v>
          </cell>
        </row>
        <row r="4032">
          <cell r="D4032">
            <v>0</v>
          </cell>
          <cell r="F4032">
            <v>0</v>
          </cell>
          <cell r="G4032">
            <v>0</v>
          </cell>
        </row>
        <row r="4033">
          <cell r="D4033">
            <v>0</v>
          </cell>
          <cell r="F4033">
            <v>0</v>
          </cell>
          <cell r="G4033">
            <v>0</v>
          </cell>
        </row>
        <row r="4034">
          <cell r="D4034">
            <v>0</v>
          </cell>
          <cell r="F4034">
            <v>0</v>
          </cell>
          <cell r="G4034">
            <v>0</v>
          </cell>
        </row>
        <row r="4035">
          <cell r="D4035">
            <v>0</v>
          </cell>
          <cell r="F4035">
            <v>0</v>
          </cell>
          <cell r="G4035">
            <v>0</v>
          </cell>
        </row>
        <row r="4036">
          <cell r="D4036">
            <v>0</v>
          </cell>
          <cell r="F4036">
            <v>0</v>
          </cell>
          <cell r="G4036">
            <v>0</v>
          </cell>
        </row>
        <row r="4037">
          <cell r="D4037">
            <v>0</v>
          </cell>
          <cell r="F4037">
            <v>0</v>
          </cell>
          <cell r="G4037">
            <v>0</v>
          </cell>
        </row>
        <row r="4038">
          <cell r="D4038">
            <v>0</v>
          </cell>
          <cell r="F4038">
            <v>0</v>
          </cell>
          <cell r="G4038">
            <v>0</v>
          </cell>
        </row>
        <row r="4039">
          <cell r="D4039">
            <v>0</v>
          </cell>
          <cell r="F4039">
            <v>0</v>
          </cell>
          <cell r="G4039">
            <v>0</v>
          </cell>
        </row>
        <row r="4040">
          <cell r="D4040">
            <v>0</v>
          </cell>
          <cell r="F4040">
            <v>0</v>
          </cell>
          <cell r="G4040">
            <v>0</v>
          </cell>
        </row>
        <row r="4041">
          <cell r="D4041">
            <v>0</v>
          </cell>
          <cell r="F4041">
            <v>0</v>
          </cell>
          <cell r="G4041">
            <v>0</v>
          </cell>
        </row>
        <row r="4042">
          <cell r="D4042">
            <v>0</v>
          </cell>
          <cell r="F4042">
            <v>0</v>
          </cell>
          <cell r="G4042">
            <v>0</v>
          </cell>
        </row>
        <row r="4043">
          <cell r="D4043">
            <v>0</v>
          </cell>
          <cell r="F4043">
            <v>0</v>
          </cell>
          <cell r="G4043">
            <v>0</v>
          </cell>
        </row>
        <row r="4044">
          <cell r="D4044">
            <v>0</v>
          </cell>
          <cell r="F4044">
            <v>0</v>
          </cell>
          <cell r="G4044">
            <v>0</v>
          </cell>
        </row>
        <row r="4045">
          <cell r="D4045">
            <v>0</v>
          </cell>
          <cell r="F4045">
            <v>0</v>
          </cell>
          <cell r="G4045">
            <v>0</v>
          </cell>
        </row>
        <row r="4046">
          <cell r="D4046">
            <v>0</v>
          </cell>
          <cell r="F4046">
            <v>0</v>
          </cell>
          <cell r="G4046">
            <v>0</v>
          </cell>
        </row>
        <row r="4047">
          <cell r="D4047">
            <v>0</v>
          </cell>
          <cell r="F4047">
            <v>0</v>
          </cell>
          <cell r="G4047">
            <v>0</v>
          </cell>
        </row>
        <row r="4048">
          <cell r="D4048">
            <v>0</v>
          </cell>
          <cell r="F4048">
            <v>0</v>
          </cell>
          <cell r="G4048">
            <v>0</v>
          </cell>
        </row>
        <row r="4049">
          <cell r="D4049">
            <v>0</v>
          </cell>
          <cell r="F4049">
            <v>0</v>
          </cell>
          <cell r="G4049">
            <v>0</v>
          </cell>
        </row>
        <row r="4050">
          <cell r="D4050">
            <v>0</v>
          </cell>
          <cell r="F4050">
            <v>0</v>
          </cell>
          <cell r="G4050">
            <v>0</v>
          </cell>
        </row>
        <row r="4051">
          <cell r="D4051">
            <v>0</v>
          </cell>
          <cell r="F4051">
            <v>0</v>
          </cell>
          <cell r="G4051">
            <v>0</v>
          </cell>
        </row>
        <row r="4052">
          <cell r="D4052">
            <v>0</v>
          </cell>
          <cell r="F4052">
            <v>0</v>
          </cell>
          <cell r="G4052">
            <v>0</v>
          </cell>
        </row>
        <row r="4053">
          <cell r="D4053">
            <v>0</v>
          </cell>
          <cell r="F4053">
            <v>0</v>
          </cell>
          <cell r="G4053">
            <v>0</v>
          </cell>
        </row>
        <row r="4054">
          <cell r="D4054">
            <v>0</v>
          </cell>
          <cell r="F4054">
            <v>0</v>
          </cell>
          <cell r="G4054">
            <v>0</v>
          </cell>
        </row>
        <row r="4055">
          <cell r="D4055">
            <v>0</v>
          </cell>
          <cell r="F4055">
            <v>0</v>
          </cell>
          <cell r="G4055">
            <v>0</v>
          </cell>
        </row>
        <row r="4056">
          <cell r="D4056">
            <v>0</v>
          </cell>
          <cell r="F4056">
            <v>0</v>
          </cell>
          <cell r="G4056">
            <v>0</v>
          </cell>
        </row>
        <row r="4057">
          <cell r="D4057">
            <v>0</v>
          </cell>
          <cell r="F4057">
            <v>0</v>
          </cell>
          <cell r="G4057">
            <v>0</v>
          </cell>
        </row>
        <row r="4058">
          <cell r="D4058">
            <v>0</v>
          </cell>
          <cell r="F4058">
            <v>0</v>
          </cell>
          <cell r="G4058">
            <v>0</v>
          </cell>
        </row>
        <row r="4059">
          <cell r="D4059">
            <v>0</v>
          </cell>
          <cell r="F4059">
            <v>0</v>
          </cell>
          <cell r="G4059">
            <v>0</v>
          </cell>
        </row>
        <row r="4060">
          <cell r="D4060">
            <v>0</v>
          </cell>
          <cell r="F4060">
            <v>0</v>
          </cell>
          <cell r="G4060">
            <v>0</v>
          </cell>
        </row>
        <row r="4061">
          <cell r="D4061">
            <v>0</v>
          </cell>
          <cell r="F4061">
            <v>0</v>
          </cell>
          <cell r="G4061">
            <v>0</v>
          </cell>
        </row>
        <row r="4062">
          <cell r="D4062">
            <v>0</v>
          </cell>
          <cell r="F4062">
            <v>0</v>
          </cell>
          <cell r="G4062">
            <v>0</v>
          </cell>
        </row>
        <row r="4063">
          <cell r="D4063">
            <v>0</v>
          </cell>
          <cell r="F4063">
            <v>0</v>
          </cell>
          <cell r="G4063">
            <v>0</v>
          </cell>
        </row>
        <row r="4064">
          <cell r="D4064">
            <v>0</v>
          </cell>
          <cell r="F4064">
            <v>0</v>
          </cell>
          <cell r="G4064">
            <v>0</v>
          </cell>
        </row>
        <row r="4065">
          <cell r="D4065">
            <v>0</v>
          </cell>
          <cell r="F4065">
            <v>0</v>
          </cell>
          <cell r="G4065">
            <v>0</v>
          </cell>
        </row>
        <row r="4066">
          <cell r="D4066">
            <v>0</v>
          </cell>
          <cell r="F4066">
            <v>0</v>
          </cell>
          <cell r="G4066">
            <v>0</v>
          </cell>
        </row>
        <row r="4067">
          <cell r="D4067">
            <v>0</v>
          </cell>
          <cell r="F4067">
            <v>0</v>
          </cell>
          <cell r="G4067">
            <v>0</v>
          </cell>
        </row>
        <row r="4068">
          <cell r="D4068">
            <v>0</v>
          </cell>
          <cell r="F4068">
            <v>0</v>
          </cell>
          <cell r="G4068">
            <v>0</v>
          </cell>
        </row>
        <row r="4069">
          <cell r="D4069">
            <v>0</v>
          </cell>
          <cell r="F4069">
            <v>0</v>
          </cell>
          <cell r="G4069">
            <v>0</v>
          </cell>
        </row>
        <row r="4070">
          <cell r="D4070">
            <v>0</v>
          </cell>
          <cell r="F4070">
            <v>0</v>
          </cell>
          <cell r="G4070">
            <v>0</v>
          </cell>
        </row>
        <row r="4071">
          <cell r="D4071">
            <v>0</v>
          </cell>
          <cell r="F4071">
            <v>0</v>
          </cell>
          <cell r="G4071">
            <v>0</v>
          </cell>
        </row>
        <row r="4072">
          <cell r="D4072">
            <v>0</v>
          </cell>
          <cell r="F4072">
            <v>0</v>
          </cell>
          <cell r="G4072">
            <v>0</v>
          </cell>
        </row>
        <row r="4073">
          <cell r="D4073">
            <v>0</v>
          </cell>
          <cell r="F4073">
            <v>0</v>
          </cell>
          <cell r="G4073">
            <v>0</v>
          </cell>
        </row>
        <row r="4074">
          <cell r="D4074">
            <v>0</v>
          </cell>
          <cell r="F4074">
            <v>0</v>
          </cell>
          <cell r="G4074">
            <v>0</v>
          </cell>
        </row>
        <row r="4075">
          <cell r="D4075">
            <v>0</v>
          </cell>
          <cell r="F4075">
            <v>0</v>
          </cell>
          <cell r="G4075">
            <v>0</v>
          </cell>
        </row>
        <row r="4076">
          <cell r="D4076">
            <v>0</v>
          </cell>
          <cell r="F4076">
            <v>0</v>
          </cell>
          <cell r="G4076">
            <v>0</v>
          </cell>
        </row>
        <row r="4077">
          <cell r="D4077">
            <v>0</v>
          </cell>
          <cell r="F4077">
            <v>0</v>
          </cell>
          <cell r="G4077">
            <v>0</v>
          </cell>
        </row>
        <row r="4078">
          <cell r="D4078">
            <v>0</v>
          </cell>
          <cell r="F4078">
            <v>0</v>
          </cell>
          <cell r="G4078">
            <v>0</v>
          </cell>
        </row>
        <row r="4079">
          <cell r="D4079">
            <v>0</v>
          </cell>
          <cell r="F4079">
            <v>0</v>
          </cell>
          <cell r="G4079">
            <v>0</v>
          </cell>
        </row>
        <row r="4080">
          <cell r="D4080">
            <v>0</v>
          </cell>
          <cell r="F4080">
            <v>0</v>
          </cell>
          <cell r="G4080">
            <v>0</v>
          </cell>
        </row>
        <row r="4081">
          <cell r="D4081">
            <v>0</v>
          </cell>
          <cell r="F4081">
            <v>0</v>
          </cell>
          <cell r="G4081">
            <v>0</v>
          </cell>
        </row>
        <row r="4082">
          <cell r="D4082">
            <v>0</v>
          </cell>
          <cell r="F4082">
            <v>0</v>
          </cell>
          <cell r="G4082">
            <v>0</v>
          </cell>
        </row>
        <row r="4083">
          <cell r="D4083">
            <v>0</v>
          </cell>
          <cell r="F4083">
            <v>0</v>
          </cell>
          <cell r="G4083">
            <v>0</v>
          </cell>
        </row>
        <row r="4084">
          <cell r="D4084">
            <v>0</v>
          </cell>
          <cell r="F4084">
            <v>0</v>
          </cell>
          <cell r="G4084">
            <v>0</v>
          </cell>
        </row>
        <row r="4085">
          <cell r="D4085">
            <v>0</v>
          </cell>
          <cell r="F4085">
            <v>0</v>
          </cell>
          <cell r="G4085">
            <v>0</v>
          </cell>
        </row>
        <row r="4086">
          <cell r="D4086">
            <v>0</v>
          </cell>
          <cell r="F4086">
            <v>0</v>
          </cell>
          <cell r="G4086">
            <v>0</v>
          </cell>
        </row>
        <row r="4087">
          <cell r="D4087">
            <v>0</v>
          </cell>
          <cell r="F4087">
            <v>0</v>
          </cell>
          <cell r="G4087">
            <v>0</v>
          </cell>
        </row>
        <row r="4088">
          <cell r="D4088">
            <v>0</v>
          </cell>
          <cell r="F4088">
            <v>0</v>
          </cell>
          <cell r="G4088">
            <v>0</v>
          </cell>
        </row>
        <row r="4089">
          <cell r="D4089">
            <v>0</v>
          </cell>
          <cell r="F4089">
            <v>0</v>
          </cell>
          <cell r="G4089">
            <v>0</v>
          </cell>
        </row>
        <row r="4090">
          <cell r="D4090">
            <v>0</v>
          </cell>
          <cell r="F4090">
            <v>0</v>
          </cell>
          <cell r="G4090">
            <v>0</v>
          </cell>
        </row>
        <row r="4091">
          <cell r="D4091">
            <v>0</v>
          </cell>
          <cell r="F4091">
            <v>0</v>
          </cell>
          <cell r="G4091">
            <v>0</v>
          </cell>
        </row>
        <row r="4092">
          <cell r="D4092">
            <v>0</v>
          </cell>
          <cell r="F4092">
            <v>0</v>
          </cell>
          <cell r="G4092">
            <v>0</v>
          </cell>
        </row>
        <row r="4093">
          <cell r="D4093">
            <v>0</v>
          </cell>
          <cell r="F4093">
            <v>0</v>
          </cell>
          <cell r="G4093">
            <v>0</v>
          </cell>
        </row>
        <row r="4094">
          <cell r="D4094">
            <v>0</v>
          </cell>
          <cell r="F4094">
            <v>0</v>
          </cell>
          <cell r="G4094">
            <v>0</v>
          </cell>
        </row>
        <row r="4095">
          <cell r="D4095">
            <v>0</v>
          </cell>
          <cell r="F4095">
            <v>0</v>
          </cell>
          <cell r="G4095">
            <v>0</v>
          </cell>
        </row>
        <row r="4096">
          <cell r="D4096">
            <v>0</v>
          </cell>
          <cell r="F4096">
            <v>0</v>
          </cell>
          <cell r="G4096">
            <v>0</v>
          </cell>
        </row>
        <row r="4097">
          <cell r="D4097">
            <v>0</v>
          </cell>
          <cell r="F4097">
            <v>0</v>
          </cell>
          <cell r="G4097">
            <v>0</v>
          </cell>
        </row>
        <row r="4098">
          <cell r="D4098">
            <v>0</v>
          </cell>
          <cell r="F4098">
            <v>0</v>
          </cell>
          <cell r="G4098">
            <v>0</v>
          </cell>
        </row>
        <row r="4099">
          <cell r="D4099">
            <v>0</v>
          </cell>
          <cell r="F4099">
            <v>0</v>
          </cell>
          <cell r="G4099">
            <v>0</v>
          </cell>
        </row>
        <row r="4100">
          <cell r="D4100">
            <v>0</v>
          </cell>
          <cell r="F4100">
            <v>0</v>
          </cell>
          <cell r="G4100">
            <v>0</v>
          </cell>
        </row>
        <row r="4101">
          <cell r="D4101">
            <v>0</v>
          </cell>
          <cell r="F4101">
            <v>0</v>
          </cell>
          <cell r="G4101">
            <v>0</v>
          </cell>
        </row>
        <row r="4102">
          <cell r="D4102">
            <v>0</v>
          </cell>
          <cell r="F4102">
            <v>0</v>
          </cell>
          <cell r="G4102">
            <v>0</v>
          </cell>
        </row>
        <row r="4103">
          <cell r="D4103">
            <v>0</v>
          </cell>
          <cell r="F4103">
            <v>0</v>
          </cell>
          <cell r="G4103">
            <v>0</v>
          </cell>
        </row>
        <row r="4104">
          <cell r="D4104">
            <v>0</v>
          </cell>
          <cell r="F4104">
            <v>0</v>
          </cell>
          <cell r="G4104">
            <v>0</v>
          </cell>
        </row>
        <row r="4105">
          <cell r="D4105">
            <v>0</v>
          </cell>
          <cell r="F4105">
            <v>0</v>
          </cell>
          <cell r="G4105">
            <v>0</v>
          </cell>
        </row>
        <row r="4106">
          <cell r="D4106">
            <v>0</v>
          </cell>
          <cell r="F4106">
            <v>0</v>
          </cell>
          <cell r="G4106">
            <v>0</v>
          </cell>
        </row>
        <row r="4107">
          <cell r="D4107">
            <v>0</v>
          </cell>
          <cell r="F4107">
            <v>0</v>
          </cell>
          <cell r="G4107">
            <v>0</v>
          </cell>
        </row>
        <row r="4108">
          <cell r="D4108">
            <v>0</v>
          </cell>
          <cell r="F4108">
            <v>0</v>
          </cell>
          <cell r="G4108">
            <v>0</v>
          </cell>
        </row>
        <row r="4109">
          <cell r="D4109">
            <v>0</v>
          </cell>
          <cell r="F4109">
            <v>0</v>
          </cell>
          <cell r="G4109">
            <v>0</v>
          </cell>
        </row>
        <row r="4110">
          <cell r="D4110">
            <v>0</v>
          </cell>
          <cell r="F4110">
            <v>0</v>
          </cell>
          <cell r="G4110">
            <v>0</v>
          </cell>
        </row>
        <row r="4111">
          <cell r="D4111">
            <v>0</v>
          </cell>
          <cell r="F4111">
            <v>0</v>
          </cell>
          <cell r="G4111">
            <v>0</v>
          </cell>
        </row>
        <row r="4112">
          <cell r="D4112">
            <v>0</v>
          </cell>
          <cell r="F4112">
            <v>0</v>
          </cell>
          <cell r="G4112">
            <v>0</v>
          </cell>
        </row>
        <row r="4113">
          <cell r="D4113">
            <v>0</v>
          </cell>
          <cell r="F4113">
            <v>0</v>
          </cell>
          <cell r="G4113">
            <v>0</v>
          </cell>
        </row>
        <row r="4114">
          <cell r="D4114">
            <v>0</v>
          </cell>
          <cell r="F4114">
            <v>0</v>
          </cell>
          <cell r="G4114">
            <v>0</v>
          </cell>
        </row>
        <row r="4115">
          <cell r="D4115">
            <v>0</v>
          </cell>
          <cell r="F4115">
            <v>0</v>
          </cell>
          <cell r="G4115">
            <v>0</v>
          </cell>
        </row>
        <row r="4116">
          <cell r="D4116">
            <v>0</v>
          </cell>
          <cell r="F4116">
            <v>0</v>
          </cell>
          <cell r="G4116">
            <v>0</v>
          </cell>
        </row>
        <row r="4117">
          <cell r="D4117">
            <v>0</v>
          </cell>
          <cell r="F4117">
            <v>0</v>
          </cell>
          <cell r="G4117">
            <v>0</v>
          </cell>
        </row>
        <row r="4118">
          <cell r="D4118">
            <v>0</v>
          </cell>
          <cell r="F4118">
            <v>0</v>
          </cell>
          <cell r="G4118">
            <v>0</v>
          </cell>
        </row>
        <row r="4119">
          <cell r="D4119">
            <v>0</v>
          </cell>
          <cell r="F4119">
            <v>0</v>
          </cell>
          <cell r="G4119">
            <v>0</v>
          </cell>
        </row>
        <row r="4120">
          <cell r="D4120">
            <v>0</v>
          </cell>
          <cell r="F4120">
            <v>0</v>
          </cell>
          <cell r="G4120">
            <v>0</v>
          </cell>
        </row>
        <row r="4121">
          <cell r="D4121">
            <v>0</v>
          </cell>
          <cell r="F4121">
            <v>0</v>
          </cell>
          <cell r="G4121">
            <v>0</v>
          </cell>
        </row>
        <row r="4122">
          <cell r="D4122">
            <v>0</v>
          </cell>
          <cell r="F4122">
            <v>0</v>
          </cell>
          <cell r="G4122">
            <v>0</v>
          </cell>
        </row>
        <row r="4123">
          <cell r="D4123">
            <v>0</v>
          </cell>
          <cell r="F4123">
            <v>0</v>
          </cell>
          <cell r="G4123">
            <v>0</v>
          </cell>
        </row>
        <row r="4124">
          <cell r="D4124">
            <v>0</v>
          </cell>
          <cell r="F4124">
            <v>0</v>
          </cell>
          <cell r="G4124">
            <v>0</v>
          </cell>
        </row>
        <row r="4125">
          <cell r="D4125">
            <v>0</v>
          </cell>
          <cell r="F4125">
            <v>0</v>
          </cell>
          <cell r="G4125">
            <v>0</v>
          </cell>
        </row>
        <row r="4126">
          <cell r="D4126">
            <v>0</v>
          </cell>
          <cell r="F4126">
            <v>0</v>
          </cell>
          <cell r="G4126">
            <v>0</v>
          </cell>
        </row>
        <row r="4127">
          <cell r="D4127">
            <v>0</v>
          </cell>
          <cell r="F4127">
            <v>0</v>
          </cell>
          <cell r="G4127">
            <v>0</v>
          </cell>
        </row>
        <row r="4128">
          <cell r="D4128">
            <v>0</v>
          </cell>
          <cell r="F4128">
            <v>0</v>
          </cell>
          <cell r="G4128">
            <v>0</v>
          </cell>
        </row>
        <row r="4129">
          <cell r="D4129">
            <v>0</v>
          </cell>
          <cell r="F4129">
            <v>0</v>
          </cell>
          <cell r="G4129">
            <v>0</v>
          </cell>
        </row>
        <row r="4130">
          <cell r="D4130">
            <v>0</v>
          </cell>
          <cell r="F4130">
            <v>0</v>
          </cell>
          <cell r="G4130">
            <v>0</v>
          </cell>
        </row>
        <row r="4131">
          <cell r="D4131">
            <v>0</v>
          </cell>
          <cell r="F4131">
            <v>0</v>
          </cell>
          <cell r="G4131">
            <v>0</v>
          </cell>
        </row>
        <row r="4132">
          <cell r="D4132">
            <v>0</v>
          </cell>
          <cell r="F4132">
            <v>0</v>
          </cell>
          <cell r="G4132">
            <v>0</v>
          </cell>
        </row>
        <row r="4133">
          <cell r="D4133">
            <v>0</v>
          </cell>
          <cell r="F4133">
            <v>0</v>
          </cell>
          <cell r="G4133">
            <v>0</v>
          </cell>
        </row>
        <row r="4134">
          <cell r="D4134">
            <v>0</v>
          </cell>
          <cell r="F4134">
            <v>0</v>
          </cell>
          <cell r="G4134">
            <v>0</v>
          </cell>
        </row>
        <row r="4135">
          <cell r="D4135">
            <v>0</v>
          </cell>
          <cell r="F4135">
            <v>0</v>
          </cell>
          <cell r="G4135">
            <v>0</v>
          </cell>
        </row>
        <row r="4136">
          <cell r="D4136">
            <v>0</v>
          </cell>
          <cell r="F4136">
            <v>0</v>
          </cell>
          <cell r="G4136">
            <v>0</v>
          </cell>
        </row>
        <row r="4137">
          <cell r="D4137">
            <v>0</v>
          </cell>
          <cell r="F4137">
            <v>0</v>
          </cell>
          <cell r="G4137">
            <v>0</v>
          </cell>
        </row>
        <row r="4138">
          <cell r="D4138">
            <v>0</v>
          </cell>
          <cell r="F4138">
            <v>0</v>
          </cell>
          <cell r="G4138">
            <v>0</v>
          </cell>
        </row>
        <row r="4139">
          <cell r="D4139">
            <v>0</v>
          </cell>
          <cell r="F4139">
            <v>0</v>
          </cell>
          <cell r="G4139">
            <v>0</v>
          </cell>
        </row>
        <row r="4140">
          <cell r="D4140">
            <v>0</v>
          </cell>
          <cell r="F4140">
            <v>0</v>
          </cell>
          <cell r="G4140">
            <v>0</v>
          </cell>
        </row>
        <row r="4141">
          <cell r="D4141">
            <v>0</v>
          </cell>
          <cell r="F4141">
            <v>0</v>
          </cell>
          <cell r="G4141">
            <v>0</v>
          </cell>
        </row>
        <row r="4142">
          <cell r="D4142">
            <v>0</v>
          </cell>
          <cell r="F4142">
            <v>0</v>
          </cell>
          <cell r="G4142">
            <v>0</v>
          </cell>
        </row>
        <row r="4143">
          <cell r="D4143">
            <v>0</v>
          </cell>
          <cell r="F4143">
            <v>0</v>
          </cell>
          <cell r="G4143">
            <v>0</v>
          </cell>
        </row>
        <row r="4144">
          <cell r="D4144">
            <v>0</v>
          </cell>
          <cell r="F4144">
            <v>0</v>
          </cell>
          <cell r="G4144">
            <v>0</v>
          </cell>
        </row>
        <row r="4145">
          <cell r="D4145">
            <v>0</v>
          </cell>
          <cell r="F4145">
            <v>0</v>
          </cell>
          <cell r="G4145">
            <v>0</v>
          </cell>
        </row>
        <row r="4146">
          <cell r="D4146">
            <v>0</v>
          </cell>
          <cell r="F4146">
            <v>0</v>
          </cell>
          <cell r="G4146">
            <v>0</v>
          </cell>
        </row>
        <row r="4147">
          <cell r="D4147">
            <v>0</v>
          </cell>
          <cell r="F4147">
            <v>0</v>
          </cell>
          <cell r="G4147">
            <v>0</v>
          </cell>
        </row>
        <row r="4148">
          <cell r="D4148">
            <v>0</v>
          </cell>
          <cell r="F4148">
            <v>0</v>
          </cell>
          <cell r="G4148">
            <v>0</v>
          </cell>
        </row>
        <row r="4149">
          <cell r="D4149">
            <v>0</v>
          </cell>
          <cell r="F4149">
            <v>0</v>
          </cell>
          <cell r="G4149">
            <v>0</v>
          </cell>
        </row>
        <row r="4150">
          <cell r="D4150">
            <v>0</v>
          </cell>
          <cell r="F4150">
            <v>0</v>
          </cell>
          <cell r="G4150">
            <v>0</v>
          </cell>
        </row>
        <row r="4151">
          <cell r="D4151">
            <v>0</v>
          </cell>
          <cell r="F4151">
            <v>0</v>
          </cell>
          <cell r="G4151">
            <v>0</v>
          </cell>
        </row>
        <row r="4152">
          <cell r="D4152">
            <v>0</v>
          </cell>
          <cell r="F4152">
            <v>0</v>
          </cell>
          <cell r="G4152">
            <v>0</v>
          </cell>
        </row>
        <row r="4153">
          <cell r="D4153">
            <v>0</v>
          </cell>
          <cell r="F4153">
            <v>0</v>
          </cell>
          <cell r="G4153">
            <v>0</v>
          </cell>
        </row>
        <row r="4154">
          <cell r="D4154">
            <v>0</v>
          </cell>
          <cell r="F4154">
            <v>0</v>
          </cell>
          <cell r="G4154">
            <v>0</v>
          </cell>
        </row>
        <row r="4155">
          <cell r="D4155">
            <v>0</v>
          </cell>
          <cell r="F4155">
            <v>0</v>
          </cell>
          <cell r="G4155">
            <v>0</v>
          </cell>
        </row>
        <row r="4156">
          <cell r="D4156">
            <v>0</v>
          </cell>
          <cell r="F4156">
            <v>0</v>
          </cell>
          <cell r="G4156">
            <v>0</v>
          </cell>
        </row>
        <row r="4157">
          <cell r="D4157">
            <v>0</v>
          </cell>
          <cell r="F4157">
            <v>0</v>
          </cell>
          <cell r="G4157">
            <v>0</v>
          </cell>
        </row>
        <row r="4158">
          <cell r="D4158">
            <v>0</v>
          </cell>
          <cell r="F4158">
            <v>0</v>
          </cell>
          <cell r="G4158">
            <v>0</v>
          </cell>
        </row>
        <row r="4159">
          <cell r="D4159">
            <v>0</v>
          </cell>
          <cell r="F4159">
            <v>0</v>
          </cell>
          <cell r="G4159">
            <v>0</v>
          </cell>
        </row>
        <row r="4160">
          <cell r="D4160">
            <v>0</v>
          </cell>
          <cell r="F4160">
            <v>0</v>
          </cell>
          <cell r="G4160">
            <v>0</v>
          </cell>
        </row>
        <row r="4161">
          <cell r="D4161">
            <v>0</v>
          </cell>
          <cell r="F4161">
            <v>0</v>
          </cell>
          <cell r="G4161">
            <v>0</v>
          </cell>
        </row>
        <row r="4162">
          <cell r="D4162">
            <v>0</v>
          </cell>
          <cell r="F4162">
            <v>0</v>
          </cell>
          <cell r="G4162">
            <v>0</v>
          </cell>
        </row>
        <row r="4163">
          <cell r="D4163">
            <v>0</v>
          </cell>
          <cell r="F4163">
            <v>0</v>
          </cell>
          <cell r="G4163">
            <v>0</v>
          </cell>
        </row>
        <row r="4164">
          <cell r="D4164">
            <v>0</v>
          </cell>
          <cell r="F4164">
            <v>0</v>
          </cell>
          <cell r="G4164">
            <v>0</v>
          </cell>
        </row>
        <row r="4165">
          <cell r="D4165">
            <v>0</v>
          </cell>
          <cell r="F4165">
            <v>0</v>
          </cell>
          <cell r="G4165">
            <v>0</v>
          </cell>
        </row>
        <row r="4166">
          <cell r="D4166">
            <v>0</v>
          </cell>
          <cell r="F4166">
            <v>0</v>
          </cell>
          <cell r="G4166">
            <v>0</v>
          </cell>
        </row>
        <row r="4167">
          <cell r="D4167">
            <v>0</v>
          </cell>
          <cell r="F4167">
            <v>0</v>
          </cell>
          <cell r="G4167">
            <v>0</v>
          </cell>
        </row>
        <row r="4168">
          <cell r="D4168">
            <v>0</v>
          </cell>
          <cell r="F4168">
            <v>0</v>
          </cell>
          <cell r="G4168">
            <v>0</v>
          </cell>
        </row>
        <row r="4169">
          <cell r="D4169">
            <v>0</v>
          </cell>
          <cell r="F4169">
            <v>0</v>
          </cell>
          <cell r="G4169">
            <v>0</v>
          </cell>
        </row>
        <row r="4170">
          <cell r="D4170">
            <v>0</v>
          </cell>
          <cell r="F4170">
            <v>0</v>
          </cell>
          <cell r="G4170">
            <v>0</v>
          </cell>
        </row>
        <row r="4171">
          <cell r="D4171">
            <v>0</v>
          </cell>
          <cell r="F4171">
            <v>0</v>
          </cell>
          <cell r="G4171">
            <v>0</v>
          </cell>
        </row>
        <row r="4172">
          <cell r="D4172">
            <v>0</v>
          </cell>
          <cell r="F4172">
            <v>0</v>
          </cell>
          <cell r="G4172">
            <v>0</v>
          </cell>
        </row>
        <row r="4173">
          <cell r="D4173">
            <v>0</v>
          </cell>
          <cell r="F4173">
            <v>0</v>
          </cell>
          <cell r="G4173">
            <v>0</v>
          </cell>
        </row>
        <row r="4174">
          <cell r="D4174">
            <v>0</v>
          </cell>
          <cell r="F4174">
            <v>0</v>
          </cell>
          <cell r="G4174">
            <v>0</v>
          </cell>
        </row>
        <row r="4175">
          <cell r="D4175">
            <v>0</v>
          </cell>
          <cell r="F4175">
            <v>0</v>
          </cell>
          <cell r="G4175">
            <v>0</v>
          </cell>
        </row>
        <row r="4176">
          <cell r="D4176">
            <v>0</v>
          </cell>
          <cell r="F4176">
            <v>0</v>
          </cell>
          <cell r="G4176">
            <v>0</v>
          </cell>
        </row>
        <row r="4177">
          <cell r="D4177">
            <v>0</v>
          </cell>
          <cell r="F4177">
            <v>0</v>
          </cell>
          <cell r="G4177">
            <v>0</v>
          </cell>
        </row>
        <row r="4178">
          <cell r="D4178">
            <v>0</v>
          </cell>
          <cell r="F4178">
            <v>0</v>
          </cell>
          <cell r="G4178">
            <v>0</v>
          </cell>
        </row>
        <row r="4179">
          <cell r="D4179">
            <v>0</v>
          </cell>
          <cell r="F4179">
            <v>0</v>
          </cell>
          <cell r="G4179">
            <v>0</v>
          </cell>
        </row>
        <row r="4180">
          <cell r="D4180">
            <v>0</v>
          </cell>
          <cell r="F4180">
            <v>0</v>
          </cell>
          <cell r="G4180">
            <v>0</v>
          </cell>
        </row>
        <row r="4181">
          <cell r="D4181">
            <v>0</v>
          </cell>
          <cell r="F4181">
            <v>0</v>
          </cell>
          <cell r="G4181">
            <v>0</v>
          </cell>
        </row>
        <row r="4182">
          <cell r="D4182">
            <v>0</v>
          </cell>
          <cell r="F4182">
            <v>0</v>
          </cell>
          <cell r="G4182">
            <v>0</v>
          </cell>
        </row>
        <row r="4183">
          <cell r="D4183">
            <v>0</v>
          </cell>
          <cell r="F4183">
            <v>0</v>
          </cell>
          <cell r="G4183">
            <v>0</v>
          </cell>
        </row>
        <row r="4184">
          <cell r="D4184">
            <v>0</v>
          </cell>
          <cell r="F4184">
            <v>0</v>
          </cell>
          <cell r="G4184">
            <v>0</v>
          </cell>
        </row>
        <row r="4185">
          <cell r="D4185">
            <v>0</v>
          </cell>
          <cell r="F4185">
            <v>0</v>
          </cell>
          <cell r="G4185">
            <v>0</v>
          </cell>
        </row>
        <row r="4186">
          <cell r="D4186">
            <v>0</v>
          </cell>
          <cell r="F4186">
            <v>0</v>
          </cell>
          <cell r="G4186">
            <v>0</v>
          </cell>
        </row>
        <row r="4187">
          <cell r="D4187">
            <v>0</v>
          </cell>
          <cell r="F4187">
            <v>0</v>
          </cell>
          <cell r="G4187">
            <v>0</v>
          </cell>
        </row>
        <row r="4188">
          <cell r="D4188">
            <v>0</v>
          </cell>
          <cell r="F4188">
            <v>0</v>
          </cell>
          <cell r="G4188">
            <v>0</v>
          </cell>
        </row>
        <row r="4189">
          <cell r="D4189">
            <v>0</v>
          </cell>
          <cell r="F4189">
            <v>0</v>
          </cell>
          <cell r="G4189">
            <v>0</v>
          </cell>
        </row>
        <row r="4190">
          <cell r="D4190">
            <v>0</v>
          </cell>
          <cell r="F4190">
            <v>0</v>
          </cell>
          <cell r="G4190">
            <v>0</v>
          </cell>
        </row>
        <row r="4191">
          <cell r="D4191">
            <v>0</v>
          </cell>
          <cell r="F4191">
            <v>0</v>
          </cell>
          <cell r="G4191">
            <v>0</v>
          </cell>
        </row>
        <row r="4192">
          <cell r="D4192">
            <v>0</v>
          </cell>
          <cell r="F4192">
            <v>0</v>
          </cell>
          <cell r="G4192">
            <v>0</v>
          </cell>
        </row>
        <row r="4193">
          <cell r="D4193">
            <v>0</v>
          </cell>
          <cell r="F4193">
            <v>0</v>
          </cell>
          <cell r="G4193">
            <v>0</v>
          </cell>
        </row>
        <row r="4194">
          <cell r="D4194">
            <v>0</v>
          </cell>
          <cell r="F4194">
            <v>0</v>
          </cell>
          <cell r="G4194">
            <v>0</v>
          </cell>
        </row>
        <row r="4195">
          <cell r="D4195">
            <v>0</v>
          </cell>
          <cell r="F4195">
            <v>0</v>
          </cell>
          <cell r="G4195">
            <v>0</v>
          </cell>
        </row>
        <row r="4196">
          <cell r="D4196">
            <v>0</v>
          </cell>
          <cell r="F4196">
            <v>0</v>
          </cell>
          <cell r="G4196">
            <v>0</v>
          </cell>
        </row>
        <row r="4197">
          <cell r="D4197">
            <v>0</v>
          </cell>
          <cell r="F4197">
            <v>0</v>
          </cell>
          <cell r="G4197">
            <v>0</v>
          </cell>
        </row>
        <row r="4198">
          <cell r="D4198">
            <v>0</v>
          </cell>
          <cell r="F4198">
            <v>0</v>
          </cell>
          <cell r="G4198">
            <v>0</v>
          </cell>
        </row>
        <row r="4199">
          <cell r="D4199">
            <v>0</v>
          </cell>
          <cell r="F4199">
            <v>0</v>
          </cell>
          <cell r="G4199">
            <v>0</v>
          </cell>
        </row>
        <row r="4200">
          <cell r="D4200">
            <v>0</v>
          </cell>
          <cell r="F4200">
            <v>0</v>
          </cell>
          <cell r="G4200">
            <v>0</v>
          </cell>
        </row>
        <row r="4201">
          <cell r="D4201">
            <v>0</v>
          </cell>
          <cell r="F4201">
            <v>0</v>
          </cell>
          <cell r="G4201">
            <v>0</v>
          </cell>
        </row>
        <row r="4202">
          <cell r="D4202">
            <v>0</v>
          </cell>
          <cell r="F4202">
            <v>0</v>
          </cell>
          <cell r="G4202">
            <v>0</v>
          </cell>
        </row>
        <row r="4203">
          <cell r="D4203">
            <v>0</v>
          </cell>
          <cell r="F4203">
            <v>0</v>
          </cell>
          <cell r="G4203">
            <v>0</v>
          </cell>
        </row>
        <row r="4204">
          <cell r="D4204">
            <v>0</v>
          </cell>
          <cell r="F4204">
            <v>0</v>
          </cell>
          <cell r="G4204">
            <v>0</v>
          </cell>
        </row>
        <row r="4205">
          <cell r="D4205">
            <v>0</v>
          </cell>
          <cell r="F4205">
            <v>0</v>
          </cell>
          <cell r="G4205">
            <v>0</v>
          </cell>
        </row>
        <row r="4206">
          <cell r="D4206">
            <v>0</v>
          </cell>
          <cell r="F4206">
            <v>0</v>
          </cell>
          <cell r="G4206">
            <v>0</v>
          </cell>
        </row>
        <row r="4207">
          <cell r="D4207">
            <v>0</v>
          </cell>
          <cell r="F4207">
            <v>0</v>
          </cell>
          <cell r="G4207">
            <v>0</v>
          </cell>
        </row>
        <row r="4208">
          <cell r="D4208">
            <v>0</v>
          </cell>
          <cell r="F4208">
            <v>0</v>
          </cell>
          <cell r="G4208">
            <v>0</v>
          </cell>
        </row>
        <row r="4209">
          <cell r="D4209">
            <v>0</v>
          </cell>
          <cell r="F4209">
            <v>0</v>
          </cell>
          <cell r="G4209">
            <v>0</v>
          </cell>
        </row>
        <row r="4210">
          <cell r="D4210">
            <v>0</v>
          </cell>
          <cell r="F4210">
            <v>0</v>
          </cell>
          <cell r="G4210">
            <v>0</v>
          </cell>
        </row>
        <row r="4211">
          <cell r="D4211">
            <v>0</v>
          </cell>
          <cell r="F4211">
            <v>0</v>
          </cell>
          <cell r="G4211">
            <v>0</v>
          </cell>
        </row>
        <row r="4212">
          <cell r="D4212">
            <v>0</v>
          </cell>
          <cell r="F4212">
            <v>0</v>
          </cell>
          <cell r="G4212">
            <v>0</v>
          </cell>
        </row>
        <row r="4213">
          <cell r="D4213">
            <v>0</v>
          </cell>
          <cell r="F4213">
            <v>0</v>
          </cell>
          <cell r="G4213">
            <v>0</v>
          </cell>
        </row>
        <row r="4214">
          <cell r="D4214">
            <v>0</v>
          </cell>
          <cell r="F4214">
            <v>0</v>
          </cell>
          <cell r="G4214">
            <v>0</v>
          </cell>
        </row>
        <row r="4215">
          <cell r="D4215">
            <v>0</v>
          </cell>
          <cell r="F4215">
            <v>0</v>
          </cell>
          <cell r="G4215">
            <v>0</v>
          </cell>
        </row>
        <row r="4216">
          <cell r="D4216">
            <v>0</v>
          </cell>
          <cell r="F4216">
            <v>0</v>
          </cell>
          <cell r="G4216">
            <v>0</v>
          </cell>
        </row>
        <row r="4217">
          <cell r="D4217">
            <v>0</v>
          </cell>
          <cell r="F4217">
            <v>0</v>
          </cell>
          <cell r="G4217">
            <v>0</v>
          </cell>
        </row>
        <row r="4218">
          <cell r="D4218">
            <v>0</v>
          </cell>
          <cell r="F4218">
            <v>0</v>
          </cell>
          <cell r="G4218">
            <v>0</v>
          </cell>
        </row>
        <row r="4219">
          <cell r="D4219">
            <v>0</v>
          </cell>
          <cell r="F4219">
            <v>0</v>
          </cell>
          <cell r="G4219">
            <v>0</v>
          </cell>
        </row>
        <row r="4220">
          <cell r="D4220">
            <v>0</v>
          </cell>
          <cell r="F4220">
            <v>0</v>
          </cell>
          <cell r="G4220">
            <v>0</v>
          </cell>
        </row>
        <row r="4221">
          <cell r="D4221">
            <v>0</v>
          </cell>
          <cell r="F4221">
            <v>0</v>
          </cell>
          <cell r="G4221">
            <v>0</v>
          </cell>
        </row>
        <row r="4222">
          <cell r="D4222">
            <v>0</v>
          </cell>
          <cell r="F4222">
            <v>0</v>
          </cell>
          <cell r="G4222">
            <v>0</v>
          </cell>
        </row>
        <row r="4223">
          <cell r="D4223">
            <v>0</v>
          </cell>
          <cell r="F4223">
            <v>0</v>
          </cell>
          <cell r="G4223">
            <v>0</v>
          </cell>
        </row>
        <row r="4224">
          <cell r="D4224">
            <v>0</v>
          </cell>
          <cell r="F4224">
            <v>0</v>
          </cell>
          <cell r="G4224">
            <v>0</v>
          </cell>
        </row>
        <row r="4225">
          <cell r="D4225">
            <v>0</v>
          </cell>
          <cell r="F4225">
            <v>0</v>
          </cell>
          <cell r="G4225">
            <v>0</v>
          </cell>
        </row>
        <row r="4226">
          <cell r="D4226">
            <v>0</v>
          </cell>
          <cell r="F4226">
            <v>0</v>
          </cell>
          <cell r="G4226">
            <v>0</v>
          </cell>
        </row>
        <row r="4227">
          <cell r="D4227">
            <v>0</v>
          </cell>
          <cell r="F4227">
            <v>0</v>
          </cell>
          <cell r="G4227">
            <v>0</v>
          </cell>
        </row>
        <row r="4228">
          <cell r="D4228">
            <v>0</v>
          </cell>
          <cell r="F4228">
            <v>0</v>
          </cell>
          <cell r="G4228">
            <v>0</v>
          </cell>
        </row>
        <row r="4229">
          <cell r="D4229">
            <v>0</v>
          </cell>
          <cell r="F4229">
            <v>0</v>
          </cell>
          <cell r="G4229">
            <v>0</v>
          </cell>
        </row>
        <row r="4230">
          <cell r="D4230">
            <v>0</v>
          </cell>
          <cell r="F4230">
            <v>0</v>
          </cell>
          <cell r="G4230">
            <v>0</v>
          </cell>
        </row>
        <row r="4231">
          <cell r="D4231">
            <v>0</v>
          </cell>
          <cell r="F4231">
            <v>0</v>
          </cell>
          <cell r="G4231">
            <v>0</v>
          </cell>
        </row>
        <row r="4232">
          <cell r="D4232">
            <v>0</v>
          </cell>
          <cell r="F4232">
            <v>0</v>
          </cell>
          <cell r="G4232">
            <v>0</v>
          </cell>
        </row>
        <row r="4233">
          <cell r="D4233">
            <v>0</v>
          </cell>
          <cell r="F4233">
            <v>0</v>
          </cell>
          <cell r="G4233">
            <v>0</v>
          </cell>
        </row>
        <row r="4234">
          <cell r="D4234">
            <v>0</v>
          </cell>
          <cell r="F4234">
            <v>0</v>
          </cell>
          <cell r="G4234">
            <v>0</v>
          </cell>
        </row>
        <row r="4235">
          <cell r="D4235">
            <v>0</v>
          </cell>
          <cell r="F4235">
            <v>0</v>
          </cell>
          <cell r="G4235">
            <v>0</v>
          </cell>
        </row>
        <row r="4236">
          <cell r="D4236">
            <v>0</v>
          </cell>
          <cell r="F4236">
            <v>0</v>
          </cell>
          <cell r="G4236">
            <v>0</v>
          </cell>
        </row>
        <row r="4237">
          <cell r="D4237">
            <v>0</v>
          </cell>
          <cell r="F4237">
            <v>0</v>
          </cell>
          <cell r="G4237">
            <v>0</v>
          </cell>
        </row>
        <row r="4238">
          <cell r="D4238">
            <v>0</v>
          </cell>
          <cell r="F4238">
            <v>0</v>
          </cell>
          <cell r="G4238">
            <v>0</v>
          </cell>
        </row>
        <row r="4239">
          <cell r="D4239">
            <v>0</v>
          </cell>
          <cell r="F4239">
            <v>0</v>
          </cell>
          <cell r="G4239">
            <v>0</v>
          </cell>
        </row>
        <row r="4240">
          <cell r="D4240">
            <v>0</v>
          </cell>
          <cell r="F4240">
            <v>0</v>
          </cell>
          <cell r="G4240">
            <v>0</v>
          </cell>
        </row>
        <row r="4241">
          <cell r="D4241">
            <v>0</v>
          </cell>
          <cell r="F4241">
            <v>0</v>
          </cell>
          <cell r="G4241">
            <v>0</v>
          </cell>
        </row>
        <row r="4242">
          <cell r="D4242">
            <v>0</v>
          </cell>
          <cell r="F4242">
            <v>0</v>
          </cell>
          <cell r="G4242">
            <v>0</v>
          </cell>
        </row>
        <row r="4243">
          <cell r="D4243">
            <v>0</v>
          </cell>
          <cell r="F4243">
            <v>0</v>
          </cell>
          <cell r="G4243">
            <v>0</v>
          </cell>
        </row>
        <row r="4244">
          <cell r="D4244">
            <v>0</v>
          </cell>
          <cell r="F4244">
            <v>0</v>
          </cell>
          <cell r="G4244">
            <v>0</v>
          </cell>
        </row>
        <row r="4245">
          <cell r="D4245">
            <v>0</v>
          </cell>
          <cell r="F4245">
            <v>0</v>
          </cell>
          <cell r="G4245">
            <v>0</v>
          </cell>
        </row>
        <row r="4246">
          <cell r="D4246">
            <v>0</v>
          </cell>
          <cell r="F4246">
            <v>0</v>
          </cell>
          <cell r="G4246">
            <v>0</v>
          </cell>
        </row>
        <row r="4247">
          <cell r="D4247">
            <v>0</v>
          </cell>
          <cell r="F4247">
            <v>0</v>
          </cell>
          <cell r="G4247">
            <v>0</v>
          </cell>
        </row>
        <row r="4248">
          <cell r="D4248">
            <v>0</v>
          </cell>
          <cell r="F4248">
            <v>0</v>
          </cell>
          <cell r="G4248">
            <v>0</v>
          </cell>
        </row>
        <row r="4249">
          <cell r="D4249">
            <v>0</v>
          </cell>
          <cell r="F4249">
            <v>0</v>
          </cell>
          <cell r="G4249">
            <v>0</v>
          </cell>
        </row>
        <row r="4250">
          <cell r="D4250">
            <v>0</v>
          </cell>
          <cell r="F4250">
            <v>0</v>
          </cell>
          <cell r="G4250">
            <v>0</v>
          </cell>
        </row>
        <row r="4251">
          <cell r="D4251">
            <v>0</v>
          </cell>
          <cell r="F4251">
            <v>0</v>
          </cell>
          <cell r="G4251">
            <v>0</v>
          </cell>
        </row>
        <row r="4252">
          <cell r="D4252">
            <v>0</v>
          </cell>
          <cell r="F4252">
            <v>0</v>
          </cell>
          <cell r="G4252">
            <v>0</v>
          </cell>
        </row>
        <row r="4253">
          <cell r="D4253">
            <v>0</v>
          </cell>
          <cell r="F4253">
            <v>0</v>
          </cell>
          <cell r="G4253">
            <v>0</v>
          </cell>
        </row>
        <row r="4254">
          <cell r="D4254">
            <v>0</v>
          </cell>
          <cell r="F4254">
            <v>0</v>
          </cell>
          <cell r="G4254">
            <v>0</v>
          </cell>
        </row>
        <row r="4255">
          <cell r="D4255">
            <v>0</v>
          </cell>
          <cell r="F4255">
            <v>0</v>
          </cell>
          <cell r="G4255">
            <v>0</v>
          </cell>
        </row>
        <row r="4256">
          <cell r="D4256">
            <v>0</v>
          </cell>
          <cell r="F4256">
            <v>0</v>
          </cell>
          <cell r="G4256">
            <v>0</v>
          </cell>
        </row>
        <row r="4257">
          <cell r="D4257">
            <v>0</v>
          </cell>
          <cell r="F4257">
            <v>0</v>
          </cell>
          <cell r="G4257">
            <v>0</v>
          </cell>
        </row>
        <row r="4258">
          <cell r="D4258">
            <v>0</v>
          </cell>
          <cell r="F4258">
            <v>0</v>
          </cell>
          <cell r="G4258">
            <v>0</v>
          </cell>
        </row>
        <row r="4259">
          <cell r="D4259">
            <v>0</v>
          </cell>
          <cell r="F4259">
            <v>0</v>
          </cell>
          <cell r="G4259">
            <v>0</v>
          </cell>
        </row>
        <row r="4260">
          <cell r="A4260">
            <v>5</v>
          </cell>
          <cell r="B4260">
            <v>37810</v>
          </cell>
          <cell r="C4260">
            <v>93</v>
          </cell>
          <cell r="D4260">
            <v>0</v>
          </cell>
          <cell r="F4260">
            <v>0</v>
          </cell>
          <cell r="G4260">
            <v>0</v>
          </cell>
          <cell r="I4260">
            <v>10232046</v>
          </cell>
        </row>
        <row r="4261">
          <cell r="D4261">
            <v>0</v>
          </cell>
          <cell r="F4261">
            <v>0</v>
          </cell>
          <cell r="G4261">
            <v>0</v>
          </cell>
        </row>
        <row r="4262">
          <cell r="D4262">
            <v>0</v>
          </cell>
          <cell r="F4262">
            <v>0</v>
          </cell>
          <cell r="G4262">
            <v>0</v>
          </cell>
        </row>
        <row r="4263">
          <cell r="D4263">
            <v>0</v>
          </cell>
          <cell r="F4263">
            <v>0</v>
          </cell>
          <cell r="G4263">
            <v>0</v>
          </cell>
        </row>
        <row r="4264">
          <cell r="D4264">
            <v>0</v>
          </cell>
          <cell r="F4264">
            <v>0</v>
          </cell>
          <cell r="G4264">
            <v>0</v>
          </cell>
        </row>
        <row r="4265">
          <cell r="D4265">
            <v>0</v>
          </cell>
          <cell r="F4265">
            <v>0</v>
          </cell>
          <cell r="G4265">
            <v>0</v>
          </cell>
        </row>
        <row r="4266">
          <cell r="D4266">
            <v>0</v>
          </cell>
          <cell r="F4266">
            <v>0</v>
          </cell>
          <cell r="G4266">
            <v>0</v>
          </cell>
        </row>
        <row r="4267">
          <cell r="D4267">
            <v>0</v>
          </cell>
          <cell r="F4267">
            <v>0</v>
          </cell>
          <cell r="G4267">
            <v>0</v>
          </cell>
        </row>
        <row r="4268">
          <cell r="D4268">
            <v>0</v>
          </cell>
          <cell r="F4268">
            <v>0</v>
          </cell>
          <cell r="G4268">
            <v>0</v>
          </cell>
        </row>
        <row r="4269">
          <cell r="D4269">
            <v>0</v>
          </cell>
          <cell r="F4269">
            <v>0</v>
          </cell>
          <cell r="G4269">
            <v>0</v>
          </cell>
        </row>
        <row r="4270">
          <cell r="D4270">
            <v>0</v>
          </cell>
          <cell r="F4270">
            <v>0</v>
          </cell>
          <cell r="G4270">
            <v>0</v>
          </cell>
        </row>
        <row r="4271">
          <cell r="D4271">
            <v>0</v>
          </cell>
          <cell r="F4271">
            <v>0</v>
          </cell>
          <cell r="G4271">
            <v>0</v>
          </cell>
        </row>
        <row r="4272">
          <cell r="D4272">
            <v>0</v>
          </cell>
          <cell r="F4272">
            <v>0</v>
          </cell>
          <cell r="G4272">
            <v>0</v>
          </cell>
        </row>
        <row r="4273">
          <cell r="D4273">
            <v>0</v>
          </cell>
          <cell r="F4273">
            <v>0</v>
          </cell>
          <cell r="G4273">
            <v>0</v>
          </cell>
        </row>
        <row r="4274">
          <cell r="D4274">
            <v>0</v>
          </cell>
          <cell r="F4274">
            <v>0</v>
          </cell>
          <cell r="G4274">
            <v>0</v>
          </cell>
        </row>
        <row r="4275">
          <cell r="D4275">
            <v>0</v>
          </cell>
          <cell r="F4275">
            <v>0</v>
          </cell>
          <cell r="G4275">
            <v>0</v>
          </cell>
        </row>
        <row r="4276">
          <cell r="D4276">
            <v>0</v>
          </cell>
          <cell r="F4276">
            <v>0</v>
          </cell>
          <cell r="G4276">
            <v>0</v>
          </cell>
        </row>
        <row r="4277">
          <cell r="D4277">
            <v>0</v>
          </cell>
          <cell r="F4277">
            <v>0</v>
          </cell>
          <cell r="G4277">
            <v>0</v>
          </cell>
        </row>
        <row r="4278">
          <cell r="D4278">
            <v>0</v>
          </cell>
          <cell r="F4278">
            <v>0</v>
          </cell>
          <cell r="G4278">
            <v>0</v>
          </cell>
        </row>
        <row r="4279">
          <cell r="D4279">
            <v>0</v>
          </cell>
          <cell r="F4279">
            <v>0</v>
          </cell>
          <cell r="G4279">
            <v>0</v>
          </cell>
        </row>
        <row r="4280">
          <cell r="D4280">
            <v>0</v>
          </cell>
          <cell r="F4280">
            <v>0</v>
          </cell>
          <cell r="G4280">
            <v>0</v>
          </cell>
        </row>
        <row r="4281">
          <cell r="D4281">
            <v>0</v>
          </cell>
          <cell r="F4281">
            <v>0</v>
          </cell>
          <cell r="G4281">
            <v>0</v>
          </cell>
        </row>
        <row r="4282">
          <cell r="D4282">
            <v>0</v>
          </cell>
          <cell r="F4282">
            <v>0</v>
          </cell>
          <cell r="G4282">
            <v>0</v>
          </cell>
        </row>
        <row r="4283">
          <cell r="D4283">
            <v>0</v>
          </cell>
          <cell r="F4283">
            <v>0</v>
          </cell>
          <cell r="G4283">
            <v>0</v>
          </cell>
        </row>
        <row r="4284">
          <cell r="D4284">
            <v>0</v>
          </cell>
          <cell r="F4284">
            <v>0</v>
          </cell>
          <cell r="G4284">
            <v>0</v>
          </cell>
        </row>
        <row r="4285">
          <cell r="D4285">
            <v>0</v>
          </cell>
          <cell r="F4285">
            <v>0</v>
          </cell>
          <cell r="G4285">
            <v>0</v>
          </cell>
        </row>
        <row r="4286">
          <cell r="D4286">
            <v>0</v>
          </cell>
          <cell r="F4286">
            <v>0</v>
          </cell>
          <cell r="G4286">
            <v>0</v>
          </cell>
        </row>
        <row r="4287">
          <cell r="D4287">
            <v>0</v>
          </cell>
          <cell r="F4287">
            <v>0</v>
          </cell>
          <cell r="G4287">
            <v>0</v>
          </cell>
        </row>
        <row r="4288">
          <cell r="D4288">
            <v>0</v>
          </cell>
          <cell r="F4288">
            <v>0</v>
          </cell>
          <cell r="G4288">
            <v>0</v>
          </cell>
        </row>
        <row r="4289">
          <cell r="D4289">
            <v>0</v>
          </cell>
          <cell r="F4289">
            <v>0</v>
          </cell>
          <cell r="G4289">
            <v>0</v>
          </cell>
        </row>
        <row r="4290">
          <cell r="D4290">
            <v>0</v>
          </cell>
          <cell r="F4290">
            <v>0</v>
          </cell>
          <cell r="G4290">
            <v>0</v>
          </cell>
        </row>
        <row r="4291">
          <cell r="D4291">
            <v>0</v>
          </cell>
          <cell r="F4291">
            <v>0</v>
          </cell>
          <cell r="G4291">
            <v>0</v>
          </cell>
        </row>
        <row r="4292">
          <cell r="D4292">
            <v>0</v>
          </cell>
          <cell r="F4292">
            <v>0</v>
          </cell>
          <cell r="G4292">
            <v>0</v>
          </cell>
        </row>
        <row r="4293">
          <cell r="D4293">
            <v>0</v>
          </cell>
          <cell r="F4293">
            <v>0</v>
          </cell>
          <cell r="G4293">
            <v>0</v>
          </cell>
        </row>
        <row r="4294">
          <cell r="D4294">
            <v>0</v>
          </cell>
          <cell r="F4294">
            <v>0</v>
          </cell>
          <cell r="G4294">
            <v>0</v>
          </cell>
        </row>
        <row r="4295">
          <cell r="D4295">
            <v>0</v>
          </cell>
          <cell r="F4295">
            <v>0</v>
          </cell>
          <cell r="G4295">
            <v>0</v>
          </cell>
        </row>
        <row r="4296">
          <cell r="D4296">
            <v>0</v>
          </cell>
          <cell r="F4296">
            <v>0</v>
          </cell>
          <cell r="G4296">
            <v>0</v>
          </cell>
        </row>
        <row r="4297">
          <cell r="D4297">
            <v>0</v>
          </cell>
          <cell r="F4297">
            <v>0</v>
          </cell>
          <cell r="G4297">
            <v>0</v>
          </cell>
        </row>
        <row r="4298">
          <cell r="D4298">
            <v>0</v>
          </cell>
          <cell r="F4298">
            <v>0</v>
          </cell>
          <cell r="G4298">
            <v>0</v>
          </cell>
        </row>
        <row r="4299">
          <cell r="D4299">
            <v>0</v>
          </cell>
          <cell r="F4299">
            <v>0</v>
          </cell>
          <cell r="G4299">
            <v>0</v>
          </cell>
        </row>
        <row r="4300">
          <cell r="D4300">
            <v>0</v>
          </cell>
          <cell r="F4300">
            <v>0</v>
          </cell>
          <cell r="G4300">
            <v>0</v>
          </cell>
        </row>
        <row r="4301">
          <cell r="D4301">
            <v>0</v>
          </cell>
          <cell r="F4301">
            <v>0</v>
          </cell>
          <cell r="G4301">
            <v>0</v>
          </cell>
        </row>
        <row r="4302">
          <cell r="D4302">
            <v>0</v>
          </cell>
          <cell r="F4302">
            <v>0</v>
          </cell>
          <cell r="G4302">
            <v>0</v>
          </cell>
        </row>
        <row r="4303">
          <cell r="D4303">
            <v>0</v>
          </cell>
          <cell r="F4303">
            <v>0</v>
          </cell>
          <cell r="G4303">
            <v>0</v>
          </cell>
        </row>
        <row r="4304">
          <cell r="D4304">
            <v>0</v>
          </cell>
          <cell r="F4304">
            <v>0</v>
          </cell>
          <cell r="G4304">
            <v>0</v>
          </cell>
        </row>
        <row r="4305">
          <cell r="D4305">
            <v>0</v>
          </cell>
          <cell r="F4305">
            <v>0</v>
          </cell>
          <cell r="G4305">
            <v>0</v>
          </cell>
        </row>
        <row r="4306">
          <cell r="D4306">
            <v>0</v>
          </cell>
          <cell r="F4306">
            <v>0</v>
          </cell>
          <cell r="G4306">
            <v>0</v>
          </cell>
        </row>
        <row r="4307">
          <cell r="D4307">
            <v>0</v>
          </cell>
          <cell r="F4307">
            <v>0</v>
          </cell>
          <cell r="G4307">
            <v>0</v>
          </cell>
        </row>
        <row r="4308">
          <cell r="D4308">
            <v>0</v>
          </cell>
          <cell r="F4308">
            <v>0</v>
          </cell>
          <cell r="G4308">
            <v>0</v>
          </cell>
        </row>
        <row r="4309">
          <cell r="D4309">
            <v>0</v>
          </cell>
          <cell r="F4309">
            <v>0</v>
          </cell>
          <cell r="G4309">
            <v>0</v>
          </cell>
        </row>
        <row r="4310">
          <cell r="D4310">
            <v>0</v>
          </cell>
          <cell r="F4310">
            <v>0</v>
          </cell>
          <cell r="G4310">
            <v>0</v>
          </cell>
        </row>
        <row r="4311">
          <cell r="D4311">
            <v>0</v>
          </cell>
          <cell r="F4311">
            <v>0</v>
          </cell>
          <cell r="G4311">
            <v>0</v>
          </cell>
        </row>
        <row r="4312">
          <cell r="D4312">
            <v>0</v>
          </cell>
          <cell r="F4312">
            <v>0</v>
          </cell>
          <cell r="G4312">
            <v>0</v>
          </cell>
        </row>
        <row r="4313">
          <cell r="D4313">
            <v>0</v>
          </cell>
          <cell r="F4313">
            <v>0</v>
          </cell>
          <cell r="G4313">
            <v>0</v>
          </cell>
        </row>
        <row r="4314">
          <cell r="D4314">
            <v>0</v>
          </cell>
          <cell r="F4314">
            <v>0</v>
          </cell>
          <cell r="G4314">
            <v>0</v>
          </cell>
        </row>
        <row r="4315">
          <cell r="D4315">
            <v>0</v>
          </cell>
          <cell r="F4315">
            <v>0</v>
          </cell>
          <cell r="G4315">
            <v>0</v>
          </cell>
        </row>
        <row r="4316">
          <cell r="D4316">
            <v>0</v>
          </cell>
          <cell r="F4316">
            <v>0</v>
          </cell>
          <cell r="G4316">
            <v>0</v>
          </cell>
        </row>
        <row r="4317">
          <cell r="D4317">
            <v>0</v>
          </cell>
          <cell r="F4317">
            <v>0</v>
          </cell>
          <cell r="G4317">
            <v>0</v>
          </cell>
        </row>
        <row r="4318">
          <cell r="D4318">
            <v>0</v>
          </cell>
          <cell r="F4318">
            <v>0</v>
          </cell>
          <cell r="G4318">
            <v>0</v>
          </cell>
        </row>
        <row r="4319">
          <cell r="D4319">
            <v>0</v>
          </cell>
          <cell r="F4319">
            <v>0</v>
          </cell>
          <cell r="G4319">
            <v>0</v>
          </cell>
        </row>
        <row r="4320">
          <cell r="D4320">
            <v>0</v>
          </cell>
          <cell r="F4320">
            <v>0</v>
          </cell>
          <cell r="G4320">
            <v>0</v>
          </cell>
        </row>
        <row r="4321">
          <cell r="D4321">
            <v>0</v>
          </cell>
          <cell r="F4321">
            <v>0</v>
          </cell>
          <cell r="G4321">
            <v>0</v>
          </cell>
        </row>
        <row r="4322">
          <cell r="D4322">
            <v>0</v>
          </cell>
          <cell r="F4322">
            <v>0</v>
          </cell>
          <cell r="G4322">
            <v>0</v>
          </cell>
        </row>
        <row r="4323">
          <cell r="D4323">
            <v>0</v>
          </cell>
          <cell r="F4323">
            <v>0</v>
          </cell>
          <cell r="G4323">
            <v>0</v>
          </cell>
        </row>
        <row r="4324">
          <cell r="D4324">
            <v>0</v>
          </cell>
          <cell r="F4324">
            <v>0</v>
          </cell>
          <cell r="G4324">
            <v>0</v>
          </cell>
        </row>
        <row r="4325">
          <cell r="D4325">
            <v>0</v>
          </cell>
          <cell r="F4325">
            <v>0</v>
          </cell>
          <cell r="G4325">
            <v>0</v>
          </cell>
        </row>
        <row r="4326">
          <cell r="D4326">
            <v>0</v>
          </cell>
          <cell r="F4326">
            <v>0</v>
          </cell>
          <cell r="G4326">
            <v>0</v>
          </cell>
        </row>
        <row r="4327">
          <cell r="D4327">
            <v>0</v>
          </cell>
          <cell r="F4327">
            <v>0</v>
          </cell>
          <cell r="G4327">
            <v>0</v>
          </cell>
        </row>
        <row r="4328">
          <cell r="D4328">
            <v>0</v>
          </cell>
          <cell r="F4328">
            <v>0</v>
          </cell>
          <cell r="G4328">
            <v>0</v>
          </cell>
        </row>
        <row r="4329">
          <cell r="D4329">
            <v>0</v>
          </cell>
          <cell r="F4329">
            <v>0</v>
          </cell>
          <cell r="G4329">
            <v>0</v>
          </cell>
        </row>
        <row r="4330">
          <cell r="D4330">
            <v>0</v>
          </cell>
          <cell r="F4330">
            <v>0</v>
          </cell>
          <cell r="G4330">
            <v>0</v>
          </cell>
        </row>
        <row r="4331">
          <cell r="D4331">
            <v>0</v>
          </cell>
          <cell r="F4331">
            <v>0</v>
          </cell>
          <cell r="G4331">
            <v>0</v>
          </cell>
        </row>
        <row r="4332">
          <cell r="D4332">
            <v>0</v>
          </cell>
          <cell r="F4332">
            <v>0</v>
          </cell>
          <cell r="G4332">
            <v>0</v>
          </cell>
        </row>
        <row r="4333">
          <cell r="D4333">
            <v>0</v>
          </cell>
          <cell r="F4333">
            <v>0</v>
          </cell>
          <cell r="G4333">
            <v>0</v>
          </cell>
        </row>
        <row r="4334">
          <cell r="D4334">
            <v>0</v>
          </cell>
          <cell r="F4334">
            <v>0</v>
          </cell>
          <cell r="G4334">
            <v>0</v>
          </cell>
        </row>
        <row r="4335">
          <cell r="D4335">
            <v>0</v>
          </cell>
          <cell r="F4335">
            <v>0</v>
          </cell>
          <cell r="G4335">
            <v>0</v>
          </cell>
        </row>
        <row r="4336">
          <cell r="D4336">
            <v>0</v>
          </cell>
          <cell r="F4336">
            <v>0</v>
          </cell>
          <cell r="G4336">
            <v>0</v>
          </cell>
        </row>
        <row r="4337">
          <cell r="D4337">
            <v>0</v>
          </cell>
          <cell r="F4337">
            <v>0</v>
          </cell>
          <cell r="G4337">
            <v>0</v>
          </cell>
        </row>
        <row r="4338">
          <cell r="D4338">
            <v>0</v>
          </cell>
          <cell r="F4338">
            <v>0</v>
          </cell>
          <cell r="G4338">
            <v>0</v>
          </cell>
        </row>
        <row r="4339">
          <cell r="D4339">
            <v>0</v>
          </cell>
          <cell r="F4339">
            <v>0</v>
          </cell>
          <cell r="G4339">
            <v>0</v>
          </cell>
        </row>
        <row r="4340">
          <cell r="D4340">
            <v>0</v>
          </cell>
          <cell r="F4340">
            <v>0</v>
          </cell>
          <cell r="G4340">
            <v>0</v>
          </cell>
        </row>
        <row r="4341">
          <cell r="D4341">
            <v>0</v>
          </cell>
          <cell r="F4341">
            <v>0</v>
          </cell>
          <cell r="G4341">
            <v>0</v>
          </cell>
        </row>
        <row r="4342">
          <cell r="D4342">
            <v>0</v>
          </cell>
          <cell r="F4342">
            <v>0</v>
          </cell>
          <cell r="G4342">
            <v>0</v>
          </cell>
        </row>
        <row r="4343">
          <cell r="D4343">
            <v>0</v>
          </cell>
          <cell r="F4343">
            <v>0</v>
          </cell>
          <cell r="G4343">
            <v>0</v>
          </cell>
        </row>
        <row r="4344">
          <cell r="D4344">
            <v>0</v>
          </cell>
          <cell r="F4344">
            <v>0</v>
          </cell>
          <cell r="G4344">
            <v>0</v>
          </cell>
        </row>
        <row r="4345">
          <cell r="D4345">
            <v>0</v>
          </cell>
          <cell r="F4345">
            <v>0</v>
          </cell>
          <cell r="G4345">
            <v>0</v>
          </cell>
        </row>
        <row r="4346">
          <cell r="D4346">
            <v>0</v>
          </cell>
          <cell r="F4346">
            <v>0</v>
          </cell>
          <cell r="G4346">
            <v>0</v>
          </cell>
        </row>
        <row r="4347">
          <cell r="D4347">
            <v>0</v>
          </cell>
          <cell r="F4347">
            <v>0</v>
          </cell>
          <cell r="G4347">
            <v>0</v>
          </cell>
        </row>
        <row r="4348">
          <cell r="D4348">
            <v>0</v>
          </cell>
          <cell r="F4348">
            <v>0</v>
          </cell>
          <cell r="G4348">
            <v>0</v>
          </cell>
        </row>
        <row r="4349">
          <cell r="D4349">
            <v>0</v>
          </cell>
          <cell r="F4349">
            <v>0</v>
          </cell>
          <cell r="G4349">
            <v>0</v>
          </cell>
        </row>
        <row r="4350">
          <cell r="D4350">
            <v>0</v>
          </cell>
          <cell r="F4350">
            <v>0</v>
          </cell>
          <cell r="G4350">
            <v>0</v>
          </cell>
        </row>
        <row r="4351">
          <cell r="D4351">
            <v>0</v>
          </cell>
          <cell r="F4351">
            <v>0</v>
          </cell>
          <cell r="G4351">
            <v>0</v>
          </cell>
        </row>
        <row r="4352">
          <cell r="D4352">
            <v>0</v>
          </cell>
          <cell r="F4352">
            <v>0</v>
          </cell>
          <cell r="G4352">
            <v>0</v>
          </cell>
        </row>
        <row r="4353">
          <cell r="D4353">
            <v>0</v>
          </cell>
          <cell r="F4353">
            <v>0</v>
          </cell>
          <cell r="G4353">
            <v>0</v>
          </cell>
        </row>
        <row r="4354">
          <cell r="D4354">
            <v>0</v>
          </cell>
          <cell r="F4354">
            <v>0</v>
          </cell>
          <cell r="G4354">
            <v>0</v>
          </cell>
        </row>
        <row r="4355">
          <cell r="D4355">
            <v>0</v>
          </cell>
          <cell r="F4355">
            <v>0</v>
          </cell>
          <cell r="G4355">
            <v>0</v>
          </cell>
        </row>
        <row r="4356">
          <cell r="D4356">
            <v>0</v>
          </cell>
          <cell r="F4356">
            <v>0</v>
          </cell>
          <cell r="G4356">
            <v>0</v>
          </cell>
        </row>
        <row r="4357">
          <cell r="D4357">
            <v>0</v>
          </cell>
          <cell r="F4357">
            <v>0</v>
          </cell>
          <cell r="G4357">
            <v>0</v>
          </cell>
        </row>
        <row r="4358">
          <cell r="D4358">
            <v>0</v>
          </cell>
          <cell r="F4358">
            <v>0</v>
          </cell>
          <cell r="G4358">
            <v>0</v>
          </cell>
        </row>
        <row r="4359">
          <cell r="D4359">
            <v>0</v>
          </cell>
          <cell r="F4359">
            <v>0</v>
          </cell>
          <cell r="G4359">
            <v>0</v>
          </cell>
        </row>
        <row r="4360">
          <cell r="D4360">
            <v>0</v>
          </cell>
          <cell r="F4360">
            <v>0</v>
          </cell>
          <cell r="G4360">
            <v>0</v>
          </cell>
        </row>
        <row r="4361">
          <cell r="D4361">
            <v>0</v>
          </cell>
          <cell r="F4361">
            <v>0</v>
          </cell>
          <cell r="G4361">
            <v>0</v>
          </cell>
        </row>
        <row r="4362">
          <cell r="D4362">
            <v>0</v>
          </cell>
          <cell r="F4362">
            <v>0</v>
          </cell>
          <cell r="G4362">
            <v>0</v>
          </cell>
        </row>
        <row r="4363">
          <cell r="D4363">
            <v>0</v>
          </cell>
          <cell r="F4363">
            <v>0</v>
          </cell>
          <cell r="G4363">
            <v>0</v>
          </cell>
        </row>
        <row r="4364">
          <cell r="D4364">
            <v>0</v>
          </cell>
          <cell r="F4364">
            <v>0</v>
          </cell>
          <cell r="G4364">
            <v>0</v>
          </cell>
        </row>
        <row r="4365">
          <cell r="D4365">
            <v>0</v>
          </cell>
          <cell r="F4365">
            <v>0</v>
          </cell>
          <cell r="G4365">
            <v>0</v>
          </cell>
        </row>
        <row r="4366">
          <cell r="D4366">
            <v>0</v>
          </cell>
          <cell r="F4366">
            <v>0</v>
          </cell>
          <cell r="G4366">
            <v>0</v>
          </cell>
        </row>
        <row r="4367">
          <cell r="D4367">
            <v>0</v>
          </cell>
          <cell r="F4367">
            <v>0</v>
          </cell>
          <cell r="G4367">
            <v>0</v>
          </cell>
        </row>
        <row r="4368">
          <cell r="D4368">
            <v>0</v>
          </cell>
          <cell r="F4368">
            <v>0</v>
          </cell>
          <cell r="G4368">
            <v>0</v>
          </cell>
        </row>
        <row r="4369">
          <cell r="D4369">
            <v>0</v>
          </cell>
          <cell r="F4369">
            <v>0</v>
          </cell>
          <cell r="G4369">
            <v>0</v>
          </cell>
        </row>
        <row r="4370">
          <cell r="D4370">
            <v>0</v>
          </cell>
          <cell r="F4370">
            <v>0</v>
          </cell>
          <cell r="G4370">
            <v>0</v>
          </cell>
        </row>
        <row r="4371">
          <cell r="D4371">
            <v>0</v>
          </cell>
          <cell r="F4371">
            <v>0</v>
          </cell>
          <cell r="G4371">
            <v>0</v>
          </cell>
        </row>
        <row r="4372">
          <cell r="D4372">
            <v>0</v>
          </cell>
          <cell r="F4372">
            <v>0</v>
          </cell>
          <cell r="G4372">
            <v>0</v>
          </cell>
        </row>
        <row r="4373">
          <cell r="D4373">
            <v>0</v>
          </cell>
          <cell r="F4373">
            <v>0</v>
          </cell>
          <cell r="G4373">
            <v>0</v>
          </cell>
        </row>
        <row r="4374">
          <cell r="D4374">
            <v>0</v>
          </cell>
          <cell r="F4374">
            <v>0</v>
          </cell>
          <cell r="G4374">
            <v>0</v>
          </cell>
        </row>
        <row r="4375">
          <cell r="D4375">
            <v>0</v>
          </cell>
          <cell r="F4375">
            <v>0</v>
          </cell>
          <cell r="G4375">
            <v>0</v>
          </cell>
        </row>
        <row r="4376">
          <cell r="D4376">
            <v>0</v>
          </cell>
          <cell r="F4376">
            <v>0</v>
          </cell>
          <cell r="G4376">
            <v>0</v>
          </cell>
        </row>
        <row r="4377">
          <cell r="D4377">
            <v>0</v>
          </cell>
          <cell r="F4377">
            <v>0</v>
          </cell>
          <cell r="G4377">
            <v>0</v>
          </cell>
        </row>
        <row r="4378">
          <cell r="D4378">
            <v>0</v>
          </cell>
          <cell r="F4378">
            <v>0</v>
          </cell>
          <cell r="G4378">
            <v>0</v>
          </cell>
        </row>
        <row r="4379">
          <cell r="D4379">
            <v>0</v>
          </cell>
          <cell r="F4379">
            <v>0</v>
          </cell>
          <cell r="G4379">
            <v>0</v>
          </cell>
        </row>
        <row r="4380">
          <cell r="D4380">
            <v>0</v>
          </cell>
          <cell r="F4380">
            <v>0</v>
          </cell>
          <cell r="G4380">
            <v>0</v>
          </cell>
        </row>
        <row r="4381">
          <cell r="D4381">
            <v>0</v>
          </cell>
          <cell r="F4381">
            <v>0</v>
          </cell>
          <cell r="G4381">
            <v>0</v>
          </cell>
        </row>
        <row r="4382">
          <cell r="D4382">
            <v>0</v>
          </cell>
          <cell r="F4382">
            <v>0</v>
          </cell>
          <cell r="G4382">
            <v>0</v>
          </cell>
        </row>
        <row r="4383">
          <cell r="D4383">
            <v>0</v>
          </cell>
          <cell r="F4383">
            <v>0</v>
          </cell>
          <cell r="G4383">
            <v>0</v>
          </cell>
        </row>
        <row r="4384">
          <cell r="D4384">
            <v>0</v>
          </cell>
          <cell r="F4384">
            <v>0</v>
          </cell>
          <cell r="G4384">
            <v>0</v>
          </cell>
        </row>
        <row r="4385">
          <cell r="D4385">
            <v>0</v>
          </cell>
          <cell r="F4385">
            <v>0</v>
          </cell>
          <cell r="G4385">
            <v>0</v>
          </cell>
        </row>
        <row r="4386">
          <cell r="D4386">
            <v>0</v>
          </cell>
          <cell r="F4386">
            <v>0</v>
          </cell>
          <cell r="G4386">
            <v>0</v>
          </cell>
        </row>
        <row r="4387">
          <cell r="D4387">
            <v>0</v>
          </cell>
          <cell r="F4387">
            <v>0</v>
          </cell>
          <cell r="G4387">
            <v>0</v>
          </cell>
        </row>
        <row r="4388">
          <cell r="D4388">
            <v>0</v>
          </cell>
          <cell r="F4388">
            <v>0</v>
          </cell>
          <cell r="G4388">
            <v>0</v>
          </cell>
        </row>
        <row r="4389">
          <cell r="D4389">
            <v>0</v>
          </cell>
          <cell r="F4389">
            <v>0</v>
          </cell>
          <cell r="G4389">
            <v>0</v>
          </cell>
        </row>
        <row r="4390">
          <cell r="D4390">
            <v>0</v>
          </cell>
          <cell r="F4390">
            <v>0</v>
          </cell>
          <cell r="G4390">
            <v>0</v>
          </cell>
        </row>
        <row r="4391">
          <cell r="D4391">
            <v>0</v>
          </cell>
          <cell r="F4391">
            <v>0</v>
          </cell>
          <cell r="G4391">
            <v>0</v>
          </cell>
        </row>
        <row r="4392">
          <cell r="D4392">
            <v>0</v>
          </cell>
          <cell r="F4392">
            <v>0</v>
          </cell>
          <cell r="G4392">
            <v>0</v>
          </cell>
        </row>
        <row r="4393">
          <cell r="D4393">
            <v>0</v>
          </cell>
          <cell r="F4393">
            <v>0</v>
          </cell>
          <cell r="G4393">
            <v>0</v>
          </cell>
        </row>
        <row r="4394">
          <cell r="D4394">
            <v>0</v>
          </cell>
          <cell r="F4394">
            <v>0</v>
          </cell>
          <cell r="G4394">
            <v>0</v>
          </cell>
        </row>
        <row r="4395">
          <cell r="D4395">
            <v>0</v>
          </cell>
          <cell r="F4395">
            <v>0</v>
          </cell>
          <cell r="G4395">
            <v>0</v>
          </cell>
          <cell r="I4395"/>
        </row>
        <row r="4396">
          <cell r="D4396">
            <v>0</v>
          </cell>
          <cell r="F4396">
            <v>0</v>
          </cell>
          <cell r="G4396">
            <v>0</v>
          </cell>
        </row>
        <row r="4397">
          <cell r="D4397">
            <v>0</v>
          </cell>
          <cell r="F4397">
            <v>0</v>
          </cell>
          <cell r="G4397">
            <v>0</v>
          </cell>
        </row>
        <row r="4398">
          <cell r="D4398">
            <v>0</v>
          </cell>
          <cell r="F4398">
            <v>0</v>
          </cell>
          <cell r="G4398">
            <v>0</v>
          </cell>
        </row>
        <row r="4399">
          <cell r="D4399">
            <v>0</v>
          </cell>
          <cell r="F4399">
            <v>0</v>
          </cell>
          <cell r="G4399">
            <v>0</v>
          </cell>
        </row>
        <row r="4400">
          <cell r="D4400">
            <v>0</v>
          </cell>
          <cell r="F4400">
            <v>0</v>
          </cell>
          <cell r="G4400">
            <v>0</v>
          </cell>
        </row>
        <row r="4401">
          <cell r="D4401">
            <v>0</v>
          </cell>
          <cell r="F4401">
            <v>0</v>
          </cell>
          <cell r="G4401">
            <v>0</v>
          </cell>
        </row>
        <row r="4402">
          <cell r="D4402">
            <v>0</v>
          </cell>
          <cell r="F4402">
            <v>0</v>
          </cell>
          <cell r="G4402">
            <v>0</v>
          </cell>
        </row>
        <row r="4403">
          <cell r="D4403">
            <v>0</v>
          </cell>
          <cell r="F4403">
            <v>0</v>
          </cell>
          <cell r="G4403">
            <v>0</v>
          </cell>
        </row>
        <row r="4404">
          <cell r="D4404">
            <v>0</v>
          </cell>
          <cell r="F4404">
            <v>0</v>
          </cell>
          <cell r="G4404">
            <v>0</v>
          </cell>
        </row>
        <row r="4405">
          <cell r="D4405">
            <v>0</v>
          </cell>
          <cell r="F4405">
            <v>0</v>
          </cell>
          <cell r="G4405">
            <v>0</v>
          </cell>
        </row>
        <row r="4406">
          <cell r="D4406">
            <v>0</v>
          </cell>
          <cell r="F4406">
            <v>0</v>
          </cell>
          <cell r="G4406">
            <v>0</v>
          </cell>
        </row>
        <row r="4407">
          <cell r="D4407">
            <v>0</v>
          </cell>
          <cell r="F4407">
            <v>0</v>
          </cell>
          <cell r="G4407">
            <v>0</v>
          </cell>
        </row>
        <row r="4408">
          <cell r="D4408">
            <v>0</v>
          </cell>
          <cell r="F4408">
            <v>0</v>
          </cell>
          <cell r="G4408">
            <v>0</v>
          </cell>
        </row>
        <row r="4409">
          <cell r="D4409">
            <v>0</v>
          </cell>
          <cell r="F4409">
            <v>0</v>
          </cell>
          <cell r="G4409">
            <v>0</v>
          </cell>
        </row>
        <row r="4410">
          <cell r="D4410">
            <v>0</v>
          </cell>
          <cell r="F4410">
            <v>0</v>
          </cell>
          <cell r="G4410">
            <v>0</v>
          </cell>
        </row>
        <row r="4411">
          <cell r="D4411">
            <v>0</v>
          </cell>
          <cell r="F4411">
            <v>0</v>
          </cell>
          <cell r="G4411">
            <v>0</v>
          </cell>
        </row>
        <row r="4412">
          <cell r="D4412">
            <v>0</v>
          </cell>
          <cell r="F4412">
            <v>0</v>
          </cell>
          <cell r="G4412">
            <v>0</v>
          </cell>
        </row>
        <row r="4413">
          <cell r="D4413">
            <v>0</v>
          </cell>
          <cell r="F4413">
            <v>0</v>
          </cell>
          <cell r="G4413">
            <v>0</v>
          </cell>
        </row>
        <row r="4414">
          <cell r="D4414">
            <v>0</v>
          </cell>
          <cell r="F4414">
            <v>0</v>
          </cell>
          <cell r="G4414">
            <v>0</v>
          </cell>
        </row>
        <row r="4415">
          <cell r="D4415">
            <v>0</v>
          </cell>
          <cell r="F4415">
            <v>0</v>
          </cell>
          <cell r="G4415">
            <v>0</v>
          </cell>
        </row>
        <row r="4416">
          <cell r="D4416">
            <v>0</v>
          </cell>
          <cell r="F4416">
            <v>0</v>
          </cell>
          <cell r="G4416">
            <v>0</v>
          </cell>
        </row>
        <row r="4417">
          <cell r="D4417">
            <v>0</v>
          </cell>
          <cell r="F4417">
            <v>0</v>
          </cell>
          <cell r="G4417">
            <v>0</v>
          </cell>
        </row>
        <row r="4418">
          <cell r="D4418">
            <v>0</v>
          </cell>
          <cell r="F4418">
            <v>0</v>
          </cell>
          <cell r="G4418">
            <v>0</v>
          </cell>
        </row>
        <row r="4419">
          <cell r="D4419">
            <v>0</v>
          </cell>
          <cell r="F4419">
            <v>0</v>
          </cell>
          <cell r="G4419">
            <v>0</v>
          </cell>
        </row>
        <row r="4420">
          <cell r="D4420">
            <v>0</v>
          </cell>
          <cell r="F4420">
            <v>0</v>
          </cell>
          <cell r="G4420">
            <v>0</v>
          </cell>
        </row>
        <row r="4421">
          <cell r="D4421">
            <v>0</v>
          </cell>
          <cell r="F4421">
            <v>0</v>
          </cell>
          <cell r="G4421">
            <v>0</v>
          </cell>
        </row>
        <row r="4422">
          <cell r="D4422">
            <v>0</v>
          </cell>
          <cell r="F4422">
            <v>0</v>
          </cell>
          <cell r="G4422">
            <v>0</v>
          </cell>
        </row>
        <row r="4423">
          <cell r="D4423">
            <v>0</v>
          </cell>
          <cell r="F4423">
            <v>0</v>
          </cell>
          <cell r="G4423">
            <v>0</v>
          </cell>
        </row>
        <row r="4424">
          <cell r="D4424">
            <v>0</v>
          </cell>
          <cell r="F4424">
            <v>0</v>
          </cell>
          <cell r="G4424">
            <v>0</v>
          </cell>
        </row>
        <row r="4425">
          <cell r="D4425">
            <v>0</v>
          </cell>
          <cell r="F4425">
            <v>0</v>
          </cell>
          <cell r="G4425">
            <v>0</v>
          </cell>
        </row>
        <row r="4426">
          <cell r="D4426">
            <v>0</v>
          </cell>
          <cell r="F4426">
            <v>0</v>
          </cell>
          <cell r="G4426">
            <v>0</v>
          </cell>
        </row>
        <row r="4427">
          <cell r="D4427">
            <v>0</v>
          </cell>
          <cell r="F4427">
            <v>0</v>
          </cell>
          <cell r="G4427">
            <v>0</v>
          </cell>
        </row>
        <row r="4428">
          <cell r="D4428">
            <v>0</v>
          </cell>
          <cell r="F4428">
            <v>0</v>
          </cell>
          <cell r="G4428">
            <v>0</v>
          </cell>
        </row>
        <row r="4429">
          <cell r="D4429">
            <v>0</v>
          </cell>
          <cell r="F4429">
            <v>0</v>
          </cell>
          <cell r="G4429">
            <v>0</v>
          </cell>
        </row>
        <row r="4430">
          <cell r="D4430">
            <v>0</v>
          </cell>
          <cell r="F4430">
            <v>0</v>
          </cell>
          <cell r="G4430">
            <v>0</v>
          </cell>
        </row>
        <row r="4431">
          <cell r="D4431">
            <v>0</v>
          </cell>
          <cell r="F4431">
            <v>0</v>
          </cell>
          <cell r="G4431">
            <v>0</v>
          </cell>
        </row>
        <row r="4432">
          <cell r="D4432">
            <v>0</v>
          </cell>
          <cell r="F4432">
            <v>0</v>
          </cell>
          <cell r="G4432">
            <v>0</v>
          </cell>
        </row>
        <row r="4433">
          <cell r="D4433">
            <v>0</v>
          </cell>
          <cell r="F4433">
            <v>0</v>
          </cell>
          <cell r="G4433">
            <v>0</v>
          </cell>
        </row>
        <row r="4434">
          <cell r="D4434">
            <v>0</v>
          </cell>
          <cell r="F4434">
            <v>0</v>
          </cell>
          <cell r="G4434">
            <v>0</v>
          </cell>
        </row>
        <row r="4435">
          <cell r="D4435">
            <v>0</v>
          </cell>
          <cell r="F4435">
            <v>0</v>
          </cell>
          <cell r="G4435">
            <v>0</v>
          </cell>
        </row>
        <row r="4436">
          <cell r="D4436">
            <v>0</v>
          </cell>
          <cell r="F4436">
            <v>0</v>
          </cell>
          <cell r="G4436">
            <v>0</v>
          </cell>
        </row>
        <row r="4437">
          <cell r="D4437">
            <v>0</v>
          </cell>
          <cell r="F4437">
            <v>0</v>
          </cell>
          <cell r="G4437">
            <v>0</v>
          </cell>
        </row>
        <row r="4438">
          <cell r="D4438">
            <v>0</v>
          </cell>
          <cell r="F4438">
            <v>0</v>
          </cell>
          <cell r="G4438">
            <v>0</v>
          </cell>
        </row>
        <row r="4439">
          <cell r="D4439">
            <v>0</v>
          </cell>
          <cell r="F4439">
            <v>0</v>
          </cell>
          <cell r="G4439">
            <v>0</v>
          </cell>
        </row>
        <row r="4440">
          <cell r="D4440">
            <v>0</v>
          </cell>
          <cell r="F4440">
            <v>0</v>
          </cell>
          <cell r="G4440">
            <v>0</v>
          </cell>
        </row>
        <row r="4441">
          <cell r="D4441">
            <v>0</v>
          </cell>
          <cell r="F4441">
            <v>0</v>
          </cell>
          <cell r="G4441">
            <v>0</v>
          </cell>
        </row>
        <row r="4442">
          <cell r="D4442">
            <v>0</v>
          </cell>
          <cell r="F4442">
            <v>0</v>
          </cell>
          <cell r="G4442">
            <v>0</v>
          </cell>
        </row>
        <row r="4443">
          <cell r="D4443">
            <v>0</v>
          </cell>
          <cell r="F4443">
            <v>0</v>
          </cell>
          <cell r="G4443">
            <v>0</v>
          </cell>
        </row>
        <row r="4444">
          <cell r="D4444">
            <v>0</v>
          </cell>
          <cell r="F4444">
            <v>0</v>
          </cell>
          <cell r="G4444">
            <v>0</v>
          </cell>
        </row>
        <row r="4445">
          <cell r="D4445">
            <v>0</v>
          </cell>
          <cell r="F4445">
            <v>0</v>
          </cell>
          <cell r="G4445">
            <v>0</v>
          </cell>
        </row>
        <row r="4446">
          <cell r="D4446">
            <v>0</v>
          </cell>
          <cell r="F4446">
            <v>0</v>
          </cell>
          <cell r="G4446">
            <v>0</v>
          </cell>
        </row>
        <row r="4447">
          <cell r="D4447">
            <v>0</v>
          </cell>
          <cell r="F4447">
            <v>0</v>
          </cell>
          <cell r="G4447">
            <v>0</v>
          </cell>
        </row>
        <row r="4448">
          <cell r="D4448">
            <v>0</v>
          </cell>
          <cell r="F4448">
            <v>0</v>
          </cell>
          <cell r="G4448">
            <v>0</v>
          </cell>
        </row>
        <row r="4449">
          <cell r="D4449">
            <v>0</v>
          </cell>
          <cell r="F4449">
            <v>0</v>
          </cell>
          <cell r="G4449">
            <v>0</v>
          </cell>
        </row>
        <row r="4450">
          <cell r="D4450">
            <v>0</v>
          </cell>
          <cell r="F4450">
            <v>0</v>
          </cell>
          <cell r="G4450">
            <v>0</v>
          </cell>
        </row>
        <row r="4451">
          <cell r="D4451">
            <v>0</v>
          </cell>
          <cell r="F4451">
            <v>0</v>
          </cell>
          <cell r="G4451">
            <v>0</v>
          </cell>
        </row>
        <row r="4452">
          <cell r="D4452">
            <v>0</v>
          </cell>
          <cell r="F4452">
            <v>0</v>
          </cell>
          <cell r="G4452">
            <v>0</v>
          </cell>
        </row>
        <row r="4453">
          <cell r="D4453">
            <v>0</v>
          </cell>
          <cell r="F4453">
            <v>0</v>
          </cell>
          <cell r="G4453">
            <v>0</v>
          </cell>
        </row>
        <row r="4454">
          <cell r="D4454">
            <v>0</v>
          </cell>
          <cell r="F4454">
            <v>0</v>
          </cell>
          <cell r="G4454">
            <v>0</v>
          </cell>
        </row>
        <row r="4455">
          <cell r="D4455">
            <v>0</v>
          </cell>
          <cell r="F4455">
            <v>0</v>
          </cell>
          <cell r="G4455">
            <v>0</v>
          </cell>
        </row>
        <row r="4456">
          <cell r="D4456">
            <v>0</v>
          </cell>
          <cell r="F4456">
            <v>0</v>
          </cell>
          <cell r="G4456">
            <v>0</v>
          </cell>
        </row>
        <row r="4457">
          <cell r="D4457">
            <v>0</v>
          </cell>
          <cell r="F4457">
            <v>0</v>
          </cell>
          <cell r="G4457">
            <v>0</v>
          </cell>
        </row>
        <row r="4458">
          <cell r="D4458">
            <v>0</v>
          </cell>
          <cell r="F4458">
            <v>0</v>
          </cell>
          <cell r="G4458">
            <v>0</v>
          </cell>
        </row>
        <row r="4459">
          <cell r="D4459">
            <v>0</v>
          </cell>
          <cell r="F4459">
            <v>0</v>
          </cell>
          <cell r="G4459">
            <v>0</v>
          </cell>
        </row>
        <row r="4460">
          <cell r="D4460">
            <v>0</v>
          </cell>
          <cell r="F4460">
            <v>0</v>
          </cell>
          <cell r="G4460">
            <v>0</v>
          </cell>
        </row>
        <row r="4461">
          <cell r="D4461">
            <v>0</v>
          </cell>
          <cell r="F4461">
            <v>0</v>
          </cell>
          <cell r="G4461">
            <v>0</v>
          </cell>
        </row>
        <row r="4462">
          <cell r="D4462">
            <v>0</v>
          </cell>
          <cell r="F4462">
            <v>0</v>
          </cell>
          <cell r="G4462">
            <v>0</v>
          </cell>
        </row>
        <row r="4463">
          <cell r="D4463">
            <v>0</v>
          </cell>
          <cell r="F4463">
            <v>0</v>
          </cell>
          <cell r="G4463">
            <v>0</v>
          </cell>
        </row>
        <row r="4464">
          <cell r="D4464">
            <v>0</v>
          </cell>
          <cell r="F4464">
            <v>0</v>
          </cell>
          <cell r="G4464">
            <v>0</v>
          </cell>
        </row>
        <row r="4465">
          <cell r="D4465">
            <v>0</v>
          </cell>
          <cell r="F4465">
            <v>0</v>
          </cell>
          <cell r="G4465">
            <v>0</v>
          </cell>
        </row>
        <row r="4466">
          <cell r="D4466">
            <v>0</v>
          </cell>
          <cell r="F4466">
            <v>0</v>
          </cell>
          <cell r="G4466">
            <v>0</v>
          </cell>
        </row>
        <row r="4467">
          <cell r="D4467">
            <v>0</v>
          </cell>
          <cell r="F4467">
            <v>0</v>
          </cell>
          <cell r="G4467">
            <v>0</v>
          </cell>
        </row>
        <row r="4468">
          <cell r="D4468">
            <v>0</v>
          </cell>
          <cell r="F4468">
            <v>0</v>
          </cell>
          <cell r="G4468">
            <v>0</v>
          </cell>
        </row>
        <row r="4469">
          <cell r="D4469">
            <v>0</v>
          </cell>
          <cell r="F4469">
            <v>0</v>
          </cell>
          <cell r="G4469">
            <v>0</v>
          </cell>
        </row>
        <row r="4470">
          <cell r="D4470">
            <v>0</v>
          </cell>
          <cell r="F4470">
            <v>0</v>
          </cell>
          <cell r="G4470">
            <v>0</v>
          </cell>
        </row>
        <row r="4471">
          <cell r="D4471">
            <v>0</v>
          </cell>
          <cell r="F4471">
            <v>0</v>
          </cell>
          <cell r="G4471">
            <v>0</v>
          </cell>
        </row>
        <row r="4472">
          <cell r="D4472">
            <v>0</v>
          </cell>
          <cell r="F4472">
            <v>0</v>
          </cell>
          <cell r="G4472">
            <v>0</v>
          </cell>
        </row>
        <row r="4473">
          <cell r="D4473">
            <v>0</v>
          </cell>
          <cell r="F4473">
            <v>0</v>
          </cell>
          <cell r="G4473">
            <v>0</v>
          </cell>
        </row>
        <row r="4474">
          <cell r="D4474">
            <v>0</v>
          </cell>
          <cell r="F4474">
            <v>0</v>
          </cell>
          <cell r="G4474">
            <v>0</v>
          </cell>
        </row>
        <row r="4475">
          <cell r="D4475">
            <v>0</v>
          </cell>
          <cell r="F4475">
            <v>0</v>
          </cell>
          <cell r="G4475">
            <v>0</v>
          </cell>
        </row>
        <row r="4476">
          <cell r="D4476">
            <v>0</v>
          </cell>
          <cell r="F4476">
            <v>0</v>
          </cell>
          <cell r="G4476">
            <v>0</v>
          </cell>
        </row>
        <row r="4477">
          <cell r="D4477">
            <v>0</v>
          </cell>
          <cell r="F4477">
            <v>0</v>
          </cell>
          <cell r="G4477">
            <v>0</v>
          </cell>
        </row>
        <row r="4478">
          <cell r="D4478">
            <v>0</v>
          </cell>
          <cell r="F4478">
            <v>0</v>
          </cell>
          <cell r="G4478">
            <v>0</v>
          </cell>
        </row>
        <row r="4479">
          <cell r="D4479">
            <v>0</v>
          </cell>
          <cell r="F4479">
            <v>0</v>
          </cell>
          <cell r="G4479">
            <v>0</v>
          </cell>
        </row>
        <row r="4480">
          <cell r="D4480">
            <v>0</v>
          </cell>
          <cell r="F4480">
            <v>0</v>
          </cell>
          <cell r="G4480">
            <v>0</v>
          </cell>
        </row>
        <row r="4481">
          <cell r="D4481">
            <v>0</v>
          </cell>
          <cell r="F4481">
            <v>0</v>
          </cell>
          <cell r="G4481">
            <v>0</v>
          </cell>
        </row>
        <row r="4482">
          <cell r="D4482">
            <v>0</v>
          </cell>
          <cell r="F4482">
            <v>0</v>
          </cell>
          <cell r="G4482">
            <v>0</v>
          </cell>
        </row>
        <row r="4483">
          <cell r="D4483">
            <v>0</v>
          </cell>
          <cell r="F4483">
            <v>0</v>
          </cell>
          <cell r="G4483">
            <v>0</v>
          </cell>
        </row>
        <row r="4484">
          <cell r="D4484">
            <v>0</v>
          </cell>
          <cell r="F4484">
            <v>0</v>
          </cell>
          <cell r="G4484">
            <v>0</v>
          </cell>
        </row>
        <row r="4485">
          <cell r="D4485">
            <v>0</v>
          </cell>
          <cell r="F4485">
            <v>0</v>
          </cell>
          <cell r="G4485">
            <v>0</v>
          </cell>
        </row>
        <row r="4486">
          <cell r="D4486">
            <v>0</v>
          </cell>
          <cell r="F4486">
            <v>0</v>
          </cell>
          <cell r="G4486">
            <v>0</v>
          </cell>
        </row>
        <row r="4487">
          <cell r="D4487">
            <v>0</v>
          </cell>
          <cell r="F4487">
            <v>0</v>
          </cell>
          <cell r="G4487">
            <v>0</v>
          </cell>
        </row>
        <row r="4488">
          <cell r="D4488">
            <v>0</v>
          </cell>
          <cell r="F4488">
            <v>0</v>
          </cell>
          <cell r="G4488">
            <v>0</v>
          </cell>
        </row>
        <row r="4489">
          <cell r="D4489">
            <v>0</v>
          </cell>
          <cell r="F4489">
            <v>0</v>
          </cell>
          <cell r="G4489">
            <v>0</v>
          </cell>
        </row>
        <row r="4490">
          <cell r="D4490">
            <v>0</v>
          </cell>
          <cell r="F4490">
            <v>0</v>
          </cell>
          <cell r="G4490">
            <v>0</v>
          </cell>
        </row>
        <row r="4491">
          <cell r="D4491">
            <v>0</v>
          </cell>
          <cell r="F4491">
            <v>0</v>
          </cell>
          <cell r="G4491">
            <v>0</v>
          </cell>
        </row>
        <row r="4492">
          <cell r="D4492">
            <v>0</v>
          </cell>
          <cell r="F4492">
            <v>0</v>
          </cell>
          <cell r="G4492">
            <v>0</v>
          </cell>
        </row>
        <row r="4493">
          <cell r="D4493">
            <v>0</v>
          </cell>
          <cell r="F4493">
            <v>0</v>
          </cell>
          <cell r="G4493">
            <v>0</v>
          </cell>
        </row>
        <row r="4494">
          <cell r="D4494">
            <v>0</v>
          </cell>
          <cell r="F4494">
            <v>0</v>
          </cell>
          <cell r="G4494">
            <v>0</v>
          </cell>
        </row>
        <row r="4495">
          <cell r="D4495">
            <v>0</v>
          </cell>
          <cell r="F4495">
            <v>0</v>
          </cell>
          <cell r="G4495">
            <v>0</v>
          </cell>
        </row>
        <row r="4496">
          <cell r="D4496">
            <v>0</v>
          </cell>
          <cell r="F4496">
            <v>0</v>
          </cell>
          <cell r="G4496">
            <v>0</v>
          </cell>
        </row>
        <row r="4497">
          <cell r="D4497">
            <v>0</v>
          </cell>
          <cell r="F4497">
            <v>0</v>
          </cell>
          <cell r="G4497">
            <v>0</v>
          </cell>
        </row>
        <row r="4498">
          <cell r="D4498">
            <v>0</v>
          </cell>
          <cell r="F4498">
            <v>0</v>
          </cell>
          <cell r="G4498">
            <v>0</v>
          </cell>
        </row>
        <row r="4499">
          <cell r="D4499">
            <v>0</v>
          </cell>
          <cell r="F4499">
            <v>0</v>
          </cell>
          <cell r="G4499">
            <v>0</v>
          </cell>
        </row>
        <row r="4500">
          <cell r="D4500">
            <v>0</v>
          </cell>
          <cell r="F4500">
            <v>0</v>
          </cell>
          <cell r="G4500">
            <v>0</v>
          </cell>
        </row>
        <row r="4501">
          <cell r="D4501">
            <v>0</v>
          </cell>
          <cell r="F4501">
            <v>0</v>
          </cell>
          <cell r="G4501">
            <v>0</v>
          </cell>
        </row>
        <row r="4502">
          <cell r="D4502">
            <v>0</v>
          </cell>
          <cell r="F4502">
            <v>0</v>
          </cell>
          <cell r="G4502">
            <v>0</v>
          </cell>
        </row>
        <row r="4503">
          <cell r="D4503">
            <v>0</v>
          </cell>
          <cell r="F4503">
            <v>0</v>
          </cell>
          <cell r="G4503">
            <v>0</v>
          </cell>
        </row>
        <row r="4504">
          <cell r="D4504">
            <v>0</v>
          </cell>
          <cell r="F4504">
            <v>0</v>
          </cell>
          <cell r="G4504">
            <v>0</v>
          </cell>
        </row>
        <row r="4505">
          <cell r="D4505">
            <v>0</v>
          </cell>
          <cell r="F4505">
            <v>0</v>
          </cell>
          <cell r="G4505">
            <v>0</v>
          </cell>
        </row>
        <row r="4506">
          <cell r="D4506">
            <v>0</v>
          </cell>
          <cell r="F4506">
            <v>0</v>
          </cell>
          <cell r="G4506">
            <v>0</v>
          </cell>
        </row>
        <row r="4507">
          <cell r="D4507">
            <v>0</v>
          </cell>
          <cell r="F4507">
            <v>0</v>
          </cell>
          <cell r="G4507">
            <v>0</v>
          </cell>
        </row>
        <row r="4508">
          <cell r="D4508">
            <v>0</v>
          </cell>
          <cell r="F4508">
            <v>0</v>
          </cell>
          <cell r="G4508">
            <v>0</v>
          </cell>
        </row>
        <row r="4509">
          <cell r="D4509">
            <v>0</v>
          </cell>
          <cell r="F4509">
            <v>0</v>
          </cell>
          <cell r="G4509">
            <v>0</v>
          </cell>
        </row>
        <row r="4510">
          <cell r="D4510">
            <v>0</v>
          </cell>
          <cell r="F4510">
            <v>0</v>
          </cell>
          <cell r="G4510">
            <v>0</v>
          </cell>
        </row>
        <row r="4511">
          <cell r="D4511">
            <v>0</v>
          </cell>
          <cell r="F4511">
            <v>0</v>
          </cell>
          <cell r="G4511">
            <v>0</v>
          </cell>
        </row>
        <row r="4512">
          <cell r="D4512">
            <v>0</v>
          </cell>
          <cell r="F4512">
            <v>0</v>
          </cell>
          <cell r="G4512">
            <v>0</v>
          </cell>
        </row>
        <row r="4513">
          <cell r="D4513">
            <v>0</v>
          </cell>
          <cell r="F4513">
            <v>0</v>
          </cell>
          <cell r="G4513">
            <v>0</v>
          </cell>
        </row>
        <row r="4514">
          <cell r="D4514">
            <v>0</v>
          </cell>
          <cell r="F4514">
            <v>0</v>
          </cell>
          <cell r="G4514">
            <v>0</v>
          </cell>
        </row>
        <row r="4515">
          <cell r="D4515">
            <v>0</v>
          </cell>
          <cell r="F4515">
            <v>0</v>
          </cell>
          <cell r="G4515">
            <v>0</v>
          </cell>
        </row>
        <row r="4516">
          <cell r="D4516">
            <v>0</v>
          </cell>
          <cell r="F4516">
            <v>0</v>
          </cell>
          <cell r="G4516">
            <v>0</v>
          </cell>
        </row>
        <row r="4517">
          <cell r="D4517">
            <v>0</v>
          </cell>
          <cell r="F4517">
            <v>0</v>
          </cell>
          <cell r="G4517">
            <v>0</v>
          </cell>
        </row>
        <row r="4518">
          <cell r="D4518">
            <v>0</v>
          </cell>
          <cell r="F4518">
            <v>0</v>
          </cell>
          <cell r="G4518">
            <v>0</v>
          </cell>
        </row>
        <row r="4519">
          <cell r="D4519">
            <v>0</v>
          </cell>
          <cell r="F4519">
            <v>0</v>
          </cell>
          <cell r="G4519">
            <v>0</v>
          </cell>
        </row>
        <row r="4520">
          <cell r="D4520">
            <v>0</v>
          </cell>
          <cell r="F4520">
            <v>0</v>
          </cell>
          <cell r="G4520">
            <v>0</v>
          </cell>
        </row>
        <row r="4521">
          <cell r="D4521">
            <v>0</v>
          </cell>
          <cell r="F4521">
            <v>0</v>
          </cell>
          <cell r="G4521">
            <v>0</v>
          </cell>
        </row>
        <row r="4522">
          <cell r="D4522">
            <v>0</v>
          </cell>
          <cell r="F4522">
            <v>0</v>
          </cell>
          <cell r="G4522">
            <v>0</v>
          </cell>
        </row>
        <row r="4523">
          <cell r="D4523">
            <v>0</v>
          </cell>
          <cell r="F4523">
            <v>0</v>
          </cell>
          <cell r="G4523">
            <v>0</v>
          </cell>
        </row>
        <row r="4524">
          <cell r="D4524">
            <v>0</v>
          </cell>
          <cell r="F4524">
            <v>0</v>
          </cell>
          <cell r="G4524">
            <v>0</v>
          </cell>
        </row>
        <row r="4525">
          <cell r="D4525">
            <v>0</v>
          </cell>
          <cell r="F4525">
            <v>0</v>
          </cell>
          <cell r="G4525">
            <v>0</v>
          </cell>
        </row>
        <row r="4526">
          <cell r="D4526">
            <v>0</v>
          </cell>
          <cell r="F4526">
            <v>0</v>
          </cell>
          <cell r="G4526">
            <v>0</v>
          </cell>
        </row>
        <row r="4527">
          <cell r="D4527">
            <v>0</v>
          </cell>
          <cell r="F4527">
            <v>0</v>
          </cell>
          <cell r="G4527">
            <v>0</v>
          </cell>
        </row>
        <row r="4528">
          <cell r="D4528">
            <v>0</v>
          </cell>
          <cell r="F4528">
            <v>0</v>
          </cell>
          <cell r="G4528">
            <v>0</v>
          </cell>
        </row>
        <row r="4529">
          <cell r="D4529">
            <v>0</v>
          </cell>
          <cell r="F4529">
            <v>0</v>
          </cell>
          <cell r="G4529">
            <v>0</v>
          </cell>
        </row>
        <row r="4530">
          <cell r="D4530">
            <v>0</v>
          </cell>
          <cell r="F4530">
            <v>0</v>
          </cell>
          <cell r="G4530">
            <v>0</v>
          </cell>
        </row>
        <row r="4531">
          <cell r="D4531">
            <v>0</v>
          </cell>
          <cell r="F4531">
            <v>0</v>
          </cell>
          <cell r="G4531">
            <v>0</v>
          </cell>
        </row>
        <row r="4532">
          <cell r="D4532">
            <v>0</v>
          </cell>
          <cell r="F4532">
            <v>0</v>
          </cell>
          <cell r="G4532">
            <v>0</v>
          </cell>
        </row>
        <row r="4533">
          <cell r="D4533">
            <v>0</v>
          </cell>
          <cell r="F4533">
            <v>0</v>
          </cell>
          <cell r="G4533">
            <v>0</v>
          </cell>
        </row>
        <row r="4534">
          <cell r="D4534">
            <v>0</v>
          </cell>
          <cell r="F4534">
            <v>0</v>
          </cell>
          <cell r="G4534">
            <v>0</v>
          </cell>
        </row>
        <row r="4535">
          <cell r="D4535">
            <v>0</v>
          </cell>
          <cell r="F4535">
            <v>0</v>
          </cell>
          <cell r="G4535">
            <v>0</v>
          </cell>
        </row>
        <row r="4536">
          <cell r="D4536">
            <v>0</v>
          </cell>
          <cell r="F4536">
            <v>0</v>
          </cell>
          <cell r="G4536">
            <v>0</v>
          </cell>
        </row>
        <row r="4537">
          <cell r="D4537">
            <v>0</v>
          </cell>
          <cell r="F4537">
            <v>0</v>
          </cell>
          <cell r="G4537">
            <v>0</v>
          </cell>
        </row>
        <row r="4538">
          <cell r="D4538">
            <v>0</v>
          </cell>
          <cell r="F4538">
            <v>0</v>
          </cell>
          <cell r="G4538">
            <v>0</v>
          </cell>
        </row>
        <row r="4539">
          <cell r="D4539">
            <v>0</v>
          </cell>
          <cell r="F4539">
            <v>0</v>
          </cell>
          <cell r="G4539">
            <v>0</v>
          </cell>
        </row>
        <row r="4540">
          <cell r="D4540">
            <v>0</v>
          </cell>
          <cell r="F4540">
            <v>0</v>
          </cell>
          <cell r="G4540">
            <v>0</v>
          </cell>
        </row>
        <row r="4541">
          <cell r="D4541">
            <v>0</v>
          </cell>
          <cell r="F4541">
            <v>0</v>
          </cell>
          <cell r="G4541">
            <v>0</v>
          </cell>
        </row>
        <row r="4542">
          <cell r="D4542">
            <v>0</v>
          </cell>
          <cell r="F4542">
            <v>0</v>
          </cell>
          <cell r="G4542">
            <v>0</v>
          </cell>
        </row>
        <row r="4543">
          <cell r="D4543">
            <v>0</v>
          </cell>
          <cell r="F4543">
            <v>0</v>
          </cell>
          <cell r="G4543">
            <v>0</v>
          </cell>
        </row>
        <row r="4544">
          <cell r="D4544">
            <v>0</v>
          </cell>
          <cell r="F4544">
            <v>0</v>
          </cell>
          <cell r="G4544">
            <v>0</v>
          </cell>
        </row>
        <row r="4545">
          <cell r="D4545">
            <v>0</v>
          </cell>
          <cell r="F4545">
            <v>0</v>
          </cell>
          <cell r="G4545">
            <v>0</v>
          </cell>
        </row>
        <row r="4546">
          <cell r="D4546">
            <v>0</v>
          </cell>
          <cell r="F4546">
            <v>0</v>
          </cell>
          <cell r="G4546">
            <v>0</v>
          </cell>
        </row>
        <row r="4547">
          <cell r="D4547">
            <v>0</v>
          </cell>
          <cell r="F4547">
            <v>0</v>
          </cell>
          <cell r="G4547">
            <v>0</v>
          </cell>
        </row>
        <row r="4548">
          <cell r="D4548">
            <v>0</v>
          </cell>
          <cell r="F4548">
            <v>0</v>
          </cell>
          <cell r="G4548">
            <v>0</v>
          </cell>
        </row>
        <row r="4549">
          <cell r="D4549">
            <v>0</v>
          </cell>
          <cell r="F4549">
            <v>0</v>
          </cell>
          <cell r="G4549">
            <v>0</v>
          </cell>
        </row>
        <row r="4550">
          <cell r="D4550">
            <v>0</v>
          </cell>
          <cell r="F4550">
            <v>0</v>
          </cell>
          <cell r="G4550">
            <v>0</v>
          </cell>
        </row>
        <row r="4551">
          <cell r="D4551">
            <v>0</v>
          </cell>
          <cell r="F4551">
            <v>0</v>
          </cell>
          <cell r="G4551">
            <v>0</v>
          </cell>
        </row>
        <row r="4552">
          <cell r="D4552">
            <v>0</v>
          </cell>
          <cell r="F4552">
            <v>0</v>
          </cell>
          <cell r="G4552">
            <v>0</v>
          </cell>
        </row>
        <row r="4553">
          <cell r="D4553">
            <v>0</v>
          </cell>
          <cell r="F4553">
            <v>0</v>
          </cell>
          <cell r="G4553">
            <v>0</v>
          </cell>
        </row>
        <row r="4554">
          <cell r="D4554">
            <v>0</v>
          </cell>
          <cell r="F4554">
            <v>0</v>
          </cell>
          <cell r="G4554">
            <v>0</v>
          </cell>
        </row>
        <row r="4555">
          <cell r="D4555">
            <v>0</v>
          </cell>
          <cell r="F4555">
            <v>0</v>
          </cell>
          <cell r="G4555">
            <v>0</v>
          </cell>
        </row>
        <row r="4556">
          <cell r="D4556">
            <v>0</v>
          </cell>
          <cell r="F4556">
            <v>0</v>
          </cell>
          <cell r="G4556">
            <v>0</v>
          </cell>
        </row>
        <row r="4557">
          <cell r="D4557">
            <v>0</v>
          </cell>
          <cell r="F4557">
            <v>0</v>
          </cell>
          <cell r="G4557">
            <v>0</v>
          </cell>
        </row>
        <row r="4558">
          <cell r="D4558">
            <v>0</v>
          </cell>
          <cell r="F4558">
            <v>0</v>
          </cell>
          <cell r="G4558">
            <v>0</v>
          </cell>
        </row>
        <row r="4559">
          <cell r="D4559">
            <v>0</v>
          </cell>
          <cell r="F4559">
            <v>0</v>
          </cell>
          <cell r="G4559">
            <v>0</v>
          </cell>
        </row>
        <row r="4560">
          <cell r="D4560">
            <v>0</v>
          </cell>
          <cell r="F4560">
            <v>0</v>
          </cell>
          <cell r="G4560">
            <v>0</v>
          </cell>
        </row>
        <row r="4561">
          <cell r="D4561">
            <v>0</v>
          </cell>
          <cell r="F4561">
            <v>0</v>
          </cell>
          <cell r="G4561">
            <v>0</v>
          </cell>
        </row>
        <row r="4562">
          <cell r="D4562">
            <v>0</v>
          </cell>
          <cell r="F4562">
            <v>0</v>
          </cell>
          <cell r="G4562">
            <v>0</v>
          </cell>
        </row>
        <row r="4563">
          <cell r="D4563">
            <v>0</v>
          </cell>
          <cell r="F4563">
            <v>0</v>
          </cell>
          <cell r="G4563">
            <v>0</v>
          </cell>
        </row>
        <row r="4564">
          <cell r="D4564">
            <v>0</v>
          </cell>
          <cell r="F4564">
            <v>0</v>
          </cell>
          <cell r="G4564">
            <v>0</v>
          </cell>
        </row>
        <row r="4565">
          <cell r="D4565">
            <v>0</v>
          </cell>
          <cell r="F4565">
            <v>0</v>
          </cell>
          <cell r="G4565">
            <v>0</v>
          </cell>
        </row>
        <row r="4566">
          <cell r="D4566">
            <v>0</v>
          </cell>
          <cell r="F4566">
            <v>0</v>
          </cell>
          <cell r="G4566">
            <v>0</v>
          </cell>
        </row>
        <row r="4567">
          <cell r="D4567">
            <v>0</v>
          </cell>
          <cell r="F4567">
            <v>0</v>
          </cell>
          <cell r="G4567">
            <v>0</v>
          </cell>
        </row>
        <row r="4568">
          <cell r="D4568">
            <v>0</v>
          </cell>
          <cell r="F4568">
            <v>0</v>
          </cell>
          <cell r="G4568">
            <v>0</v>
          </cell>
        </row>
        <row r="4569">
          <cell r="D4569">
            <v>0</v>
          </cell>
          <cell r="F4569">
            <v>0</v>
          </cell>
          <cell r="G4569">
            <v>0</v>
          </cell>
        </row>
        <row r="4570">
          <cell r="D4570">
            <v>0</v>
          </cell>
          <cell r="F4570">
            <v>0</v>
          </cell>
          <cell r="G4570">
            <v>0</v>
          </cell>
        </row>
        <row r="4571">
          <cell r="D4571">
            <v>0</v>
          </cell>
          <cell r="F4571">
            <v>0</v>
          </cell>
          <cell r="G4571">
            <v>0</v>
          </cell>
        </row>
        <row r="4572">
          <cell r="D4572">
            <v>0</v>
          </cell>
          <cell r="F4572">
            <v>0</v>
          </cell>
          <cell r="G4572">
            <v>0</v>
          </cell>
        </row>
        <row r="4573">
          <cell r="D4573">
            <v>0</v>
          </cell>
          <cell r="F4573">
            <v>0</v>
          </cell>
          <cell r="G4573">
            <v>0</v>
          </cell>
        </row>
        <row r="4574">
          <cell r="D4574">
            <v>0</v>
          </cell>
          <cell r="F4574">
            <v>0</v>
          </cell>
          <cell r="G4574">
            <v>0</v>
          </cell>
        </row>
        <row r="4575">
          <cell r="D4575">
            <v>0</v>
          </cell>
          <cell r="F4575">
            <v>0</v>
          </cell>
          <cell r="G4575">
            <v>0</v>
          </cell>
        </row>
        <row r="4576">
          <cell r="D4576">
            <v>0</v>
          </cell>
          <cell r="F4576">
            <v>0</v>
          </cell>
          <cell r="G4576">
            <v>0</v>
          </cell>
        </row>
        <row r="4577">
          <cell r="D4577">
            <v>0</v>
          </cell>
          <cell r="F4577">
            <v>0</v>
          </cell>
          <cell r="G4577">
            <v>0</v>
          </cell>
        </row>
        <row r="4578">
          <cell r="D4578">
            <v>0</v>
          </cell>
          <cell r="F4578">
            <v>0</v>
          </cell>
          <cell r="G4578">
            <v>0</v>
          </cell>
        </row>
        <row r="4579">
          <cell r="D4579">
            <v>0</v>
          </cell>
          <cell r="F4579">
            <v>0</v>
          </cell>
          <cell r="G4579">
            <v>0</v>
          </cell>
        </row>
        <row r="4580">
          <cell r="D4580">
            <v>0</v>
          </cell>
          <cell r="F4580">
            <v>0</v>
          </cell>
          <cell r="G4580">
            <v>0</v>
          </cell>
        </row>
        <row r="4581">
          <cell r="D4581">
            <v>0</v>
          </cell>
          <cell r="F4581">
            <v>0</v>
          </cell>
          <cell r="G4581">
            <v>0</v>
          </cell>
        </row>
        <row r="4582">
          <cell r="D4582">
            <v>0</v>
          </cell>
          <cell r="F4582">
            <v>0</v>
          </cell>
          <cell r="G4582">
            <v>0</v>
          </cell>
        </row>
        <row r="4583">
          <cell r="D4583">
            <v>0</v>
          </cell>
          <cell r="F4583">
            <v>0</v>
          </cell>
          <cell r="G4583">
            <v>0</v>
          </cell>
        </row>
      </sheetData>
      <sheetData sheetId="2"/>
      <sheetData sheetId="3"/>
      <sheetData sheetId="4"/>
      <sheetData sheetId="5"/>
      <sheetData sheetId="6"/>
      <sheetData sheetId="7"/>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3-05"/>
      <sheetName val="#REF"/>
    </sheetNames>
    <sheetDataSet>
      <sheetData sheetId="0"/>
      <sheetData sheetId="1"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1"/>
      <sheetName val="0801"/>
      <sheetName val="PXK0801"/>
      <sheetName val="0901"/>
      <sheetName val="PXK0901"/>
      <sheetName val="NHAPXUAT901"/>
      <sheetName val="1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1001 (2)"/>
      <sheetName val="NHAPXUATT1001"/>
      <sheetName val="2"/>
      <sheetName val="1101"/>
      <sheetName val="NHAPXUATT1101"/>
      <sheetName val="xuat1201"/>
      <sheetName val="NHAPXUATT1201"/>
      <sheetName val="Sheet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CTANG"/>
      <sheetName val="TBHBOI"/>
      <sheetName val="DHKK2"/>
      <sheetName val="MOC"/>
      <sheetName val="TB"/>
      <sheetName val="THCPK"/>
      <sheetName val="THDT"/>
      <sheetName val="NHAN"/>
      <sheetName val="00000001"/>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L_dak_Lap_dat"/>
      <sheetName val="KL_cot[thep"/>
      <sheetName val="1"/>
      <sheetName val="vtôiuhoi"/>
      <sheetName val="THXM-tr"/>
      <sheetName val="pp3x!"/>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inh_CT__x0003__x0000_o_dat"/>
      <sheetName val="DS-nop"/>
      <sheetName val="DS-nop T12.03"/>
      <sheetName val="DS nop quý IV"/>
      <sheetName val="DS nop quý IV.04"/>
      <sheetName val="DSnop quý III.04"/>
      <sheetName val="DSnop quý II.04"/>
      <sheetName val="DSnop quý I.04"/>
      <sheetName val="DS-nop T11.03"/>
      <sheetName val="Chart1"/>
      <sheetName val="TDTH"/>
      <sheetName val=""/>
      <sheetName val="桃彩楴瑥损瑯灟慨_x0012_䌀楨瑥瑟湩彨潤"/>
      <sheetName val="၃hi_tiet_cot_pha"/>
      <sheetName val="K,DTt5-6"/>
      <sheetName val="K,DTt7-11"/>
      <sheetName val="K,DTt5-6 (2)"/>
      <sheetName val="K,DTt7-11 (2)"/>
      <sheetName val="1-1"/>
      <sheetName val="Tong_GT_khac_Pbo_v!n_GT"/>
      <sheetName val="thang 1"/>
      <sheetName val="THANG 3"/>
      <sheetName val="Khoi luong"/>
      <sheetName val="Vat tu"/>
      <sheetName val="giathanh1"/>
      <sheetName val="Rheet30"/>
      <sheetName val="thau.xls]SAM OTO 1100-20 DN"/>
      <sheetName val="toketoanCLD MSTS"/>
      <sheetName val="_x0004_T3714"/>
      <sheetName val="THANG 4"/>
      <sheetName val="Sheet6"/>
      <sheetName val="Sheet17"/>
      <sheetName val="Sheet7"/>
      <sheetName val="Sheet8"/>
      <sheetName val="Sheet9"/>
      <sheetName val="Sheet10"/>
      <sheetName val="Sheet11"/>
      <sheetName val="Sheet12"/>
      <sheetName val="Sheet13"/>
      <sheetName val="Sheet14"/>
      <sheetName val="Sheet15"/>
      <sheetName val="Sheet16"/>
      <sheetName val="ctdg"/>
      <sheetName val="Tinh_CT_dao_dat_Lue"/>
      <sheetName val="h"/>
      <sheetName val="VL_NC_?_XL_khac"/>
      <sheetName val="NEW-PANEL"/>
      <sheetName val="CL_x0017_181"/>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DONGIA"/>
      <sheetName val="TTVanChuyen"/>
      <sheetName val="DATA"/>
      <sheetName val="Summary"/>
      <sheetName val="BAOGIATHANG"/>
      <sheetName val="DAODAT"/>
      <sheetName val="vanchuyen TC"/>
      <sheetName val="CL17_x0000_7"/>
      <sheetName val="CL28&quot;8"/>
      <sheetName val="tbam3x25"/>
      <sheetName val="`p1p"/>
      <sheetName val="DGXDCB_DD"/>
      <sheetName val="bia"/>
      <sheetName val="TH "/>
      <sheetName val="van chuyen"/>
      <sheetName val="KL"/>
      <sheetName val="Phan-Tich"/>
      <sheetName val="20000000"/>
      <sheetName val="30000000"/>
      <sheetName val="MTO REV.2(ARMOR)"/>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KL_daoWLap_dat"/>
      <sheetName val="DG CANTHO"/>
      <sheetName val="Dutoan KL"/>
      <sheetName val="PT VATTU"/>
      <sheetName val="Don_giaíCTC"/>
      <sheetName val="Tinh_CT__x0003_?o_dat"/>
      <sheetName val="CL17?7"/>
      <sheetName val="YEM O_x0014_O 1100-20"/>
      <sheetName val="Cty"/>
      <sheetName val="Trả nợ"/>
      <sheetName val="Nhập"/>
      <sheetName val="K.Toan"/>
      <sheetName val="KTNXT"/>
      <sheetName val="DGchitiet "/>
      <sheetName val="Chi_tiet_gm"/>
      <sheetName val="CKC"/>
      <sheetName val="DINH MUC"/>
      <sheetName val="A301"/>
      <sheetName val="cc"/>
      <sheetName val="dtxl"/>
      <sheetName val="DANHPHAP"/>
      <sheetName val="Don_giaí€CTC"/>
      <sheetName val="[Gia_$hau.xls_x0005_CL6463"/>
      <sheetName val="?hi_tiet_cot_pha"/>
      <sheetName val="????????_x0012_???????"/>
      <sheetName val="단면 (2)"/>
      <sheetName val="Bang_ve"/>
      <sheetName val="Bang_tong_ke"/>
      <sheetName val="Liet_ke_vat_tu"/>
      <sheetName val="DS-nop_T12_03"/>
      <sheetName val="DS_nop_quý_IV"/>
      <sheetName val="DS_nop_quý_IV_04"/>
      <sheetName val="DSnop_quý_III_04"/>
      <sheetName val="DSnop_quý_II_04"/>
      <sheetName val="DSnop_quý_I_04"/>
      <sheetName val="DS-nop_T11_03"/>
      <sheetName val="tong_hop"/>
      <sheetName val="pp3p_"/>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sheetData sheetId="469"/>
      <sheetData sheetId="470"/>
      <sheetData sheetId="471"/>
      <sheetData sheetId="472"/>
      <sheetData sheetId="473"/>
      <sheetData sheetId="474" refreshError="1"/>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TH"/>
      <sheetName val="N(m3)"/>
      <sheetName val="T(m3)"/>
      <sheetName val="tanT"/>
      <sheetName val="D.Muc"/>
      <sheetName val="T(tkm)"/>
      <sheetName val="XXXXXXXX"/>
      <sheetName val="00000000"/>
      <sheetName val="20000000"/>
      <sheetName val="10000000"/>
      <sheetName val="30000000"/>
      <sheetName val="40000000"/>
      <sheetName val="50000000"/>
      <sheetName val="XXXXXXX1"/>
      <sheetName val="XXXXXXX0"/>
      <sheetName val="XL4Poppy"/>
      <sheetName val="XL4Test5"/>
      <sheetName val="~         "/>
    </sheetNames>
    <sheetDataSet>
      <sheetData sheetId="0">
        <row r="11">
          <cell r="F11" t="str">
            <v xml:space="preserve">M· tæng hîp </v>
          </cell>
        </row>
        <row r="14">
          <cell r="F14" t="str">
            <v>2T14698C3PV</v>
          </cell>
        </row>
        <row r="15">
          <cell r="F15" t="str">
            <v>2T14698C2PV</v>
          </cell>
        </row>
        <row r="16">
          <cell r="F16" t="str">
            <v>2T17484C2,5PV</v>
          </cell>
        </row>
        <row r="17">
          <cell r="F17" t="str">
            <v>2T12249C11KTTTS</v>
          </cell>
        </row>
        <row r="18">
          <cell r="F18" t="str">
            <v>2T12249C21KTT6aTS</v>
          </cell>
        </row>
        <row r="19">
          <cell r="F19" t="str">
            <v>2T12294C11KTTTS</v>
          </cell>
        </row>
        <row r="20">
          <cell r="F20" t="str">
            <v>2T12294C21KTT6aTS</v>
          </cell>
        </row>
        <row r="21">
          <cell r="F21" t="str">
            <v>2T12294C5V7LCT</v>
          </cell>
        </row>
        <row r="22">
          <cell r="F22" t="str">
            <v>2T12757C11KTTTS</v>
          </cell>
        </row>
        <row r="23">
          <cell r="F23" t="str">
            <v>2T12757C5V7LCT</v>
          </cell>
        </row>
        <row r="24">
          <cell r="F24" t="str">
            <v>2T15341C5V7LCT</v>
          </cell>
        </row>
        <row r="25">
          <cell r="F25" t="str">
            <v>2T15565C5V7LCT</v>
          </cell>
        </row>
        <row r="26">
          <cell r="F26" t="str">
            <v>2T15682C5V7LCT</v>
          </cell>
        </row>
        <row r="27">
          <cell r="F27" t="str">
            <v>2T15683C5V7LCT</v>
          </cell>
        </row>
        <row r="28">
          <cell r="F28" t="str">
            <v>2T15684C5V7LCT</v>
          </cell>
        </row>
        <row r="29">
          <cell r="F29" t="str">
            <v>2T15693C5V7LCT</v>
          </cell>
        </row>
        <row r="30">
          <cell r="F30" t="str">
            <v>2T12912C21KTT6aTS</v>
          </cell>
        </row>
        <row r="31">
          <cell r="F31" t="str">
            <v>2T12912C11KTTTS</v>
          </cell>
        </row>
        <row r="32">
          <cell r="F32" t="str">
            <v>2T12912C13PV</v>
          </cell>
        </row>
        <row r="33">
          <cell r="F33" t="str">
            <v>2T12913C11KTTTS</v>
          </cell>
        </row>
        <row r="34">
          <cell r="F34" t="str">
            <v>2T12913C21KTT6aTS</v>
          </cell>
        </row>
        <row r="35">
          <cell r="F35" t="str">
            <v>2T13756C11KTTTS</v>
          </cell>
        </row>
        <row r="36">
          <cell r="F36" t="str">
            <v>2T13756C19TT6aTS</v>
          </cell>
        </row>
        <row r="37">
          <cell r="F37" t="str">
            <v>2T13757C11KTTTS</v>
          </cell>
        </row>
        <row r="38">
          <cell r="F38" t="str">
            <v>2T13757C19TT6aTS</v>
          </cell>
        </row>
        <row r="39">
          <cell r="F39" t="str">
            <v>2T13757C21KTT6aTS</v>
          </cell>
        </row>
        <row r="40">
          <cell r="F40" t="str">
            <v>2T13775C11KTTTS</v>
          </cell>
        </row>
        <row r="41">
          <cell r="F41" t="str">
            <v>2T13775C19TT6aTS</v>
          </cell>
        </row>
        <row r="42">
          <cell r="F42" t="str">
            <v>2T13837C11KTTTS</v>
          </cell>
        </row>
        <row r="43">
          <cell r="F43" t="str">
            <v>2T13837C19TT6aTS</v>
          </cell>
        </row>
        <row r="44">
          <cell r="F44" t="str">
            <v>2T13884C11KTTTS</v>
          </cell>
        </row>
        <row r="45">
          <cell r="F45" t="str">
            <v>2T13884C19TT6aTS</v>
          </cell>
        </row>
        <row r="46">
          <cell r="F46" t="str">
            <v>2T15303C11KTTTS</v>
          </cell>
        </row>
        <row r="47">
          <cell r="F47" t="str">
            <v>2T15303C19TT6aTS</v>
          </cell>
        </row>
        <row r="48">
          <cell r="F48" t="str">
            <v>2T15311C11KTTTS</v>
          </cell>
        </row>
        <row r="49">
          <cell r="F49" t="str">
            <v>2T15311C19TT6aTS</v>
          </cell>
        </row>
        <row r="50">
          <cell r="F50" t="str">
            <v>2T15314C11KTTTS</v>
          </cell>
        </row>
        <row r="51">
          <cell r="F51" t="str">
            <v>2T15314C19TT6aTS</v>
          </cell>
        </row>
        <row r="52">
          <cell r="F52" t="str">
            <v>2T15321C11KTTTS</v>
          </cell>
        </row>
        <row r="53">
          <cell r="F53" t="str">
            <v>2T15321C19TT6aTS</v>
          </cell>
        </row>
        <row r="54">
          <cell r="F54" t="str">
            <v>2T15341C11KTTTS</v>
          </cell>
        </row>
        <row r="55">
          <cell r="F55" t="str">
            <v>2T15341C19TT6aTS</v>
          </cell>
        </row>
        <row r="56">
          <cell r="F56" t="str">
            <v>2T15565C11KTTTS</v>
          </cell>
        </row>
        <row r="57">
          <cell r="F57" t="str">
            <v>2T15682C11KTTTS</v>
          </cell>
        </row>
        <row r="58">
          <cell r="F58" t="str">
            <v>2T15683C11KTTTS</v>
          </cell>
        </row>
        <row r="59">
          <cell r="F59" t="str">
            <v>2T15684C11KTTTS</v>
          </cell>
        </row>
        <row r="60">
          <cell r="F60" t="str">
            <v>2T15693C11KTTTS</v>
          </cell>
        </row>
        <row r="61">
          <cell r="F61" t="str">
            <v>3T14698C3PV</v>
          </cell>
        </row>
        <row r="62">
          <cell r="F62" t="str">
            <v>3T14698C1PV</v>
          </cell>
        </row>
        <row r="63">
          <cell r="F63" t="str">
            <v>3T17483C2PV</v>
          </cell>
        </row>
        <row r="64">
          <cell r="F64" t="str">
            <v>3T17483C18PV</v>
          </cell>
        </row>
        <row r="65">
          <cell r="F65" t="str">
            <v>3T17483C2PV</v>
          </cell>
        </row>
        <row r="66">
          <cell r="F66" t="str">
            <v>3T17483C3PV</v>
          </cell>
        </row>
        <row r="67">
          <cell r="F67" t="str">
            <v>3T17484C2,5PV</v>
          </cell>
        </row>
        <row r="68">
          <cell r="F68" t="str">
            <v>3T12249C11KTTTS</v>
          </cell>
        </row>
        <row r="69">
          <cell r="F69" t="str">
            <v>3T12249C19TT6aTS</v>
          </cell>
        </row>
        <row r="70">
          <cell r="F70" t="str">
            <v>3T12249C21KTT6aTS</v>
          </cell>
        </row>
        <row r="71">
          <cell r="F71" t="str">
            <v>3T12249C5V7LCT</v>
          </cell>
        </row>
        <row r="72">
          <cell r="F72" t="str">
            <v>3T12249C5V7LCT</v>
          </cell>
        </row>
        <row r="73">
          <cell r="F73" t="str">
            <v>3T12294C11KTTTS</v>
          </cell>
        </row>
        <row r="74">
          <cell r="F74" t="str">
            <v>3T12294C19TT6aTS</v>
          </cell>
        </row>
        <row r="75">
          <cell r="F75" t="str">
            <v>3T12294C21KTT6aTS</v>
          </cell>
        </row>
        <row r="76">
          <cell r="F76" t="str">
            <v>3T12685C11KTTTS</v>
          </cell>
        </row>
        <row r="77">
          <cell r="F77" t="str">
            <v>3T12685C19TT6aTS</v>
          </cell>
        </row>
        <row r="78">
          <cell r="F78" t="str">
            <v>3T12685C21KTT6aTS</v>
          </cell>
        </row>
        <row r="79">
          <cell r="F79" t="str">
            <v>3T12757C11KTTTS</v>
          </cell>
        </row>
        <row r="80">
          <cell r="F80" t="str">
            <v>3T12884C15PV</v>
          </cell>
        </row>
        <row r="81">
          <cell r="F81" t="str">
            <v>3T12912C11KTTTS</v>
          </cell>
        </row>
        <row r="82">
          <cell r="F82" t="str">
            <v>3T12912C19TT6aTS</v>
          </cell>
        </row>
        <row r="83">
          <cell r="F83" t="str">
            <v>3T12912C21KTT6aTS</v>
          </cell>
        </row>
        <row r="84">
          <cell r="F84" t="str">
            <v>3T12913C11KTTTS</v>
          </cell>
        </row>
        <row r="85">
          <cell r="F85" t="str">
            <v>3T12913C5V7LCT</v>
          </cell>
        </row>
        <row r="86">
          <cell r="F86" t="str">
            <v>3T12913C19TT6aTS</v>
          </cell>
        </row>
        <row r="87">
          <cell r="F87" t="str">
            <v>3T12913C21KTT6aTS</v>
          </cell>
        </row>
        <row r="88">
          <cell r="F88" t="str">
            <v>3T12947C11KTTTS</v>
          </cell>
        </row>
        <row r="89">
          <cell r="F89" t="str">
            <v>3T12947C19TT6aTS</v>
          </cell>
        </row>
        <row r="90">
          <cell r="F90" t="str">
            <v>3T12947C5V7LCT</v>
          </cell>
        </row>
        <row r="91">
          <cell r="F91" t="str">
            <v>3T13756C11KTTTS</v>
          </cell>
        </row>
        <row r="92">
          <cell r="F92" t="str">
            <v>3T13756C19TT6aTS</v>
          </cell>
        </row>
        <row r="93">
          <cell r="F93" t="str">
            <v>3T13756C5V7LCT</v>
          </cell>
        </row>
        <row r="94">
          <cell r="F94" t="str">
            <v>3T13757C11KTTTS</v>
          </cell>
        </row>
        <row r="95">
          <cell r="F95" t="str">
            <v>3T13757C19TT6aTS</v>
          </cell>
        </row>
        <row r="96">
          <cell r="F96" t="str">
            <v>3T13775C11KTTTS</v>
          </cell>
        </row>
        <row r="97">
          <cell r="F97" t="str">
            <v>3T13775C19TT6aTS</v>
          </cell>
        </row>
        <row r="98">
          <cell r="F98" t="str">
            <v>3T13837C11KTTTS</v>
          </cell>
        </row>
        <row r="99">
          <cell r="F99" t="str">
            <v>3T13837C19TT6aTS</v>
          </cell>
        </row>
        <row r="100">
          <cell r="F100" t="str">
            <v>3T13884C11KTTTS</v>
          </cell>
        </row>
        <row r="101">
          <cell r="F101" t="str">
            <v>3T13884C19TT6aTS</v>
          </cell>
        </row>
        <row r="102">
          <cell r="F102" t="str">
            <v>3T13884C5V7LCT</v>
          </cell>
        </row>
        <row r="103">
          <cell r="F103" t="str">
            <v>3T15303C11KTTTS</v>
          </cell>
        </row>
        <row r="104">
          <cell r="F104" t="str">
            <v>3T15303C19TT6aTS</v>
          </cell>
        </row>
        <row r="105">
          <cell r="F105" t="str">
            <v>3T15303C5V7LCT</v>
          </cell>
        </row>
        <row r="106">
          <cell r="F106" t="str">
            <v>3T15311C11KTTTS</v>
          </cell>
        </row>
        <row r="107">
          <cell r="F107" t="str">
            <v>3T15311C19TT6aTS</v>
          </cell>
        </row>
        <row r="108">
          <cell r="F108" t="str">
            <v>3T15314C11KTTTS</v>
          </cell>
        </row>
        <row r="109">
          <cell r="F109" t="str">
            <v>3T15314C19TT6aTS</v>
          </cell>
        </row>
        <row r="110">
          <cell r="F110" t="str">
            <v>3T15321C5V7LCT</v>
          </cell>
        </row>
        <row r="111">
          <cell r="F111" t="str">
            <v>3T15321C11KTTTS</v>
          </cell>
        </row>
        <row r="112">
          <cell r="F112" t="str">
            <v>3T15321C19TT6aTS</v>
          </cell>
        </row>
        <row r="113">
          <cell r="F113" t="str">
            <v>3T10384C0,5L32CT</v>
          </cell>
        </row>
        <row r="114">
          <cell r="F114" t="str">
            <v>3T10384C1PV</v>
          </cell>
        </row>
        <row r="115">
          <cell r="F115" t="str">
            <v>3T10384C3PV</v>
          </cell>
        </row>
        <row r="116">
          <cell r="F116" t="str">
            <v>4T10384C12L32P4TS</v>
          </cell>
        </row>
        <row r="117">
          <cell r="F117" t="str">
            <v>4T10384C12L32P5TS</v>
          </cell>
        </row>
        <row r="118">
          <cell r="F118" t="str">
            <v>4T10384C0,5L32CT</v>
          </cell>
        </row>
        <row r="119">
          <cell r="F119" t="str">
            <v>3T15682C20PV</v>
          </cell>
        </row>
        <row r="120">
          <cell r="F120" t="str">
            <v>4T15682C26PV</v>
          </cell>
        </row>
        <row r="121">
          <cell r="F121" t="str">
            <v>3T15693C20PV</v>
          </cell>
        </row>
        <row r="122">
          <cell r="F122" t="str">
            <v>4T15693C26PV</v>
          </cell>
        </row>
        <row r="123">
          <cell r="F123" t="str">
            <v>3T15683C20PV</v>
          </cell>
        </row>
        <row r="124">
          <cell r="F124" t="str">
            <v>4T15683C26PV</v>
          </cell>
        </row>
        <row r="125">
          <cell r="F125" t="str">
            <v>3T15684C20PV</v>
          </cell>
        </row>
        <row r="126">
          <cell r="F126" t="str">
            <v>4T15684C26PV</v>
          </cell>
        </row>
        <row r="127">
          <cell r="F127" t="str">
            <v>3T15565C20PV</v>
          </cell>
        </row>
        <row r="128">
          <cell r="F128" t="str">
            <v>4T15565C26PV</v>
          </cell>
        </row>
        <row r="129">
          <cell r="F129" t="str">
            <v>4T14698C0,5L32CT</v>
          </cell>
        </row>
        <row r="130">
          <cell r="F130" t="str">
            <v>3T14698C2PV</v>
          </cell>
        </row>
        <row r="131">
          <cell r="F131" t="str">
            <v>4T14698C3PV</v>
          </cell>
        </row>
        <row r="132">
          <cell r="F132" t="str">
            <v>4T14698C1PV</v>
          </cell>
        </row>
        <row r="133">
          <cell r="F133" t="str">
            <v>4T17484C2,5PV</v>
          </cell>
        </row>
        <row r="134">
          <cell r="F134" t="str">
            <v>4T12249C12L32P4TS</v>
          </cell>
        </row>
        <row r="135">
          <cell r="F135" t="str">
            <v>4T12249C12L32P5TS</v>
          </cell>
        </row>
        <row r="136">
          <cell r="F136" t="str">
            <v>4T12685C12L32P4TS</v>
          </cell>
        </row>
        <row r="137">
          <cell r="F137" t="str">
            <v>4T12685C12L32P5TS</v>
          </cell>
        </row>
        <row r="138">
          <cell r="F138" t="str">
            <v>4T12757C12L32P4TS</v>
          </cell>
        </row>
        <row r="139">
          <cell r="F139" t="str">
            <v>4T12757C12L32P5TS</v>
          </cell>
        </row>
        <row r="140">
          <cell r="F140" t="str">
            <v>4T12757C12L32TS</v>
          </cell>
        </row>
        <row r="141">
          <cell r="F141" t="str">
            <v>4T12884C12L32P4TS</v>
          </cell>
        </row>
        <row r="142">
          <cell r="F142" t="str">
            <v>4T12884C12L32P5TS</v>
          </cell>
        </row>
        <row r="143">
          <cell r="F143" t="str">
            <v>4T12884C12L32TS</v>
          </cell>
        </row>
        <row r="144">
          <cell r="F144" t="str">
            <v>4T12912C12L32P4TS</v>
          </cell>
        </row>
        <row r="145">
          <cell r="F145" t="str">
            <v>4T12912C12L32P5TS</v>
          </cell>
        </row>
        <row r="146">
          <cell r="F146" t="str">
            <v>4T12913C12L32TS</v>
          </cell>
        </row>
        <row r="147">
          <cell r="F147" t="str">
            <v>4T12913C12L32P4TS</v>
          </cell>
        </row>
        <row r="148">
          <cell r="F148" t="str">
            <v>4T12913C12L32P5TS</v>
          </cell>
        </row>
        <row r="149">
          <cell r="F149" t="str">
            <v>4T12947C12L32TS</v>
          </cell>
        </row>
        <row r="150">
          <cell r="F150" t="str">
            <v>4T12947C12L32P4TS</v>
          </cell>
        </row>
        <row r="151">
          <cell r="F151" t="str">
            <v>4T12947C12L32P5TS</v>
          </cell>
        </row>
        <row r="152">
          <cell r="F152" t="str">
            <v>4T13756C19TT6aTS</v>
          </cell>
        </row>
        <row r="153">
          <cell r="F153" t="str">
            <v>4T13756C12L32P4TS</v>
          </cell>
        </row>
        <row r="154">
          <cell r="F154" t="str">
            <v>4T13756C12L32P5TS</v>
          </cell>
        </row>
        <row r="155">
          <cell r="F155" t="str">
            <v>4T13757C19TT6aTS</v>
          </cell>
        </row>
        <row r="156">
          <cell r="F156" t="str">
            <v>4T13757C12L32P4TS</v>
          </cell>
        </row>
        <row r="157">
          <cell r="F157" t="str">
            <v>4T13757C12L32P5TS</v>
          </cell>
        </row>
        <row r="158">
          <cell r="F158" t="str">
            <v>4T13757C5V7LCT</v>
          </cell>
        </row>
        <row r="159">
          <cell r="F159" t="str">
            <v>4T13775C19TT6aTS</v>
          </cell>
        </row>
        <row r="160">
          <cell r="F160" t="str">
            <v>4T13775C12L32P4TS</v>
          </cell>
        </row>
        <row r="161">
          <cell r="F161" t="str">
            <v>4T13775C12L32P5TS</v>
          </cell>
        </row>
        <row r="162">
          <cell r="F162" t="str">
            <v>4T13775C5V7LCT</v>
          </cell>
        </row>
        <row r="163">
          <cell r="F163" t="str">
            <v>4T13837C19TT6aTS</v>
          </cell>
        </row>
        <row r="164">
          <cell r="F164" t="str">
            <v>4T13837C12L32P4TS</v>
          </cell>
        </row>
        <row r="165">
          <cell r="F165" t="str">
            <v>4T13884C19TT6aTS</v>
          </cell>
        </row>
        <row r="166">
          <cell r="F166" t="str">
            <v>4T13884C12L32P4TS</v>
          </cell>
        </row>
        <row r="167">
          <cell r="F167" t="str">
            <v>4T13884C12L32P5TS</v>
          </cell>
        </row>
        <row r="168">
          <cell r="F168" t="str">
            <v>4T13884C5V7LCT</v>
          </cell>
        </row>
        <row r="169">
          <cell r="F169" t="str">
            <v>4T15303C19TT6aTS</v>
          </cell>
        </row>
        <row r="170">
          <cell r="F170" t="str">
            <v>4T15303C12L32P4TS</v>
          </cell>
        </row>
        <row r="171">
          <cell r="F171" t="str">
            <v>4T15303C12L32P5TS</v>
          </cell>
        </row>
        <row r="172">
          <cell r="F172" t="str">
            <v>4T15311C19TT6aTS</v>
          </cell>
        </row>
        <row r="173">
          <cell r="F173" t="str">
            <v>4T15311C12L32P4TS</v>
          </cell>
        </row>
        <row r="174">
          <cell r="F174" t="str">
            <v>4T15311C12L32P5TS</v>
          </cell>
        </row>
        <row r="175">
          <cell r="F175" t="str">
            <v>4T15314C19TT6aTS</v>
          </cell>
        </row>
        <row r="176">
          <cell r="F176" t="str">
            <v>4T15314C12L32P4TS</v>
          </cell>
        </row>
        <row r="177">
          <cell r="F177" t="str">
            <v>4T15314C12L32P5TS</v>
          </cell>
        </row>
        <row r="178">
          <cell r="F178" t="str">
            <v>4T15321C19TT6aTS</v>
          </cell>
        </row>
        <row r="179">
          <cell r="F179" t="str">
            <v>4T15321C12L32P4TS</v>
          </cell>
        </row>
        <row r="180">
          <cell r="F180" t="str">
            <v>4T15321C12L32P5TS</v>
          </cell>
        </row>
        <row r="181">
          <cell r="F181" t="str">
            <v>4T15565C12L32P4TS</v>
          </cell>
        </row>
        <row r="182">
          <cell r="F182" t="str">
            <v>4T15682C12L32P4TS</v>
          </cell>
        </row>
        <row r="183">
          <cell r="F183" t="str">
            <v>4T15683C12L32P4TS</v>
          </cell>
        </row>
        <row r="184">
          <cell r="F184" t="str">
            <v>4T15684C12L32P4TS</v>
          </cell>
        </row>
        <row r="185">
          <cell r="F185" t="str">
            <v>4T15693C12L32P4TS</v>
          </cell>
        </row>
        <row r="186">
          <cell r="F186" t="str">
            <v>4T12294C12L32P4TS</v>
          </cell>
        </row>
        <row r="187">
          <cell r="F187" t="str">
            <v>5T10384C12L32P4TS</v>
          </cell>
        </row>
        <row r="188">
          <cell r="F188" t="str">
            <v>5T10384C12L32P5TS</v>
          </cell>
        </row>
        <row r="189">
          <cell r="F189" t="str">
            <v>5T10384C18PV</v>
          </cell>
        </row>
        <row r="190">
          <cell r="F190" t="str">
            <v>5T10384C13PV</v>
          </cell>
        </row>
        <row r="191">
          <cell r="F191" t="str">
            <v>5T14698C3PV</v>
          </cell>
        </row>
        <row r="192">
          <cell r="F192" t="str">
            <v>5T14698C1PV</v>
          </cell>
        </row>
        <row r="193">
          <cell r="F193" t="str">
            <v>5T14698C18PV</v>
          </cell>
        </row>
        <row r="194">
          <cell r="F194" t="str">
            <v>5T17484C2,5PV</v>
          </cell>
        </row>
        <row r="195">
          <cell r="F195" t="str">
            <v>5T12249C12L32TS</v>
          </cell>
        </row>
        <row r="196">
          <cell r="F196" t="str">
            <v>5T12757C12L32P5TS</v>
          </cell>
        </row>
        <row r="197">
          <cell r="F197" t="str">
            <v>5T12757C12L32TS</v>
          </cell>
        </row>
        <row r="198">
          <cell r="F198" t="str">
            <v>5T12884C12L32P5TS</v>
          </cell>
        </row>
        <row r="199">
          <cell r="F199" t="str">
            <v>5T12884C12L32TS</v>
          </cell>
        </row>
        <row r="200">
          <cell r="F200" t="str">
            <v>5T12912C12L32TS</v>
          </cell>
        </row>
        <row r="201">
          <cell r="F201" t="str">
            <v>5T12912C0,5K1CT</v>
          </cell>
        </row>
        <row r="202">
          <cell r="F202" t="str">
            <v>5T12912C5V7LCT</v>
          </cell>
        </row>
        <row r="203">
          <cell r="F203" t="str">
            <v>5T12913C12L32TS</v>
          </cell>
        </row>
        <row r="204">
          <cell r="F204" t="str">
            <v>5T13756C19TT6aTS</v>
          </cell>
        </row>
        <row r="205">
          <cell r="F205" t="str">
            <v>5T13757C19TT6aTS</v>
          </cell>
        </row>
        <row r="206">
          <cell r="F206" t="str">
            <v>5T13775C19TT6aTS</v>
          </cell>
        </row>
        <row r="207">
          <cell r="F207" t="str">
            <v>5T13837C19TT6aTS</v>
          </cell>
        </row>
        <row r="208">
          <cell r="F208" t="str">
            <v>5T13837C12L32TS</v>
          </cell>
        </row>
        <row r="209">
          <cell r="F209" t="str">
            <v>5T13884C19TT6aTS</v>
          </cell>
        </row>
        <row r="210">
          <cell r="F210" t="str">
            <v>5T15303C19TT6aTS</v>
          </cell>
        </row>
        <row r="211">
          <cell r="F211" t="str">
            <v>5T15311C19TT6aTS</v>
          </cell>
        </row>
        <row r="212">
          <cell r="F212" t="str">
            <v>5T15314C19TT6aTS</v>
          </cell>
        </row>
        <row r="213">
          <cell r="F213" t="str">
            <v>5T15321C5V7LCT</v>
          </cell>
        </row>
        <row r="214">
          <cell r="F214" t="str">
            <v>5T15321C19TT6aTS</v>
          </cell>
        </row>
        <row r="215">
          <cell r="F215" t="str">
            <v>5T15565C12L32P4TS</v>
          </cell>
        </row>
        <row r="216">
          <cell r="F216" t="str">
            <v>5T15565C12L32TS</v>
          </cell>
        </row>
        <row r="217">
          <cell r="F217" t="str">
            <v>5T15565C0,5L32CT</v>
          </cell>
        </row>
        <row r="218">
          <cell r="F218" t="str">
            <v>5T15682C5V7LCT</v>
          </cell>
        </row>
        <row r="219">
          <cell r="F219" t="str">
            <v>5T15682C12L32P4TS</v>
          </cell>
        </row>
        <row r="220">
          <cell r="F220" t="str">
            <v>5T15682C12L32TS</v>
          </cell>
        </row>
        <row r="221">
          <cell r="F221" t="str">
            <v>5T15683C12L32P4TS</v>
          </cell>
        </row>
        <row r="222">
          <cell r="F222" t="str">
            <v>5T15683C12L32TS</v>
          </cell>
        </row>
        <row r="223">
          <cell r="F223" t="str">
            <v>5T15684C12L32TS</v>
          </cell>
        </row>
        <row r="224">
          <cell r="F224" t="str">
            <v>5T15693C12L32TS</v>
          </cell>
        </row>
        <row r="225">
          <cell r="F225" t="str">
            <v>5T15693C0,5L32CT</v>
          </cell>
        </row>
        <row r="226">
          <cell r="F226" t="str">
            <v>5T12947C0,5K1CT</v>
          </cell>
        </row>
        <row r="227">
          <cell r="F227" t="str">
            <v>5T12947C5V7LCT</v>
          </cell>
        </row>
        <row r="228">
          <cell r="F228" t="str">
            <v>5T12947C12L32TS</v>
          </cell>
        </row>
        <row r="229">
          <cell r="F229" t="str">
            <v>5T12685C12L32TS</v>
          </cell>
        </row>
        <row r="230">
          <cell r="F230" t="str">
            <v>5T12685C5V7LCT</v>
          </cell>
        </row>
        <row r="231">
          <cell r="F231" t="str">
            <v>5T12685C0,5K1CT</v>
          </cell>
        </row>
        <row r="232">
          <cell r="F232" t="str">
            <v>6T10384C12L32P4TS</v>
          </cell>
        </row>
        <row r="233">
          <cell r="F233" t="str">
            <v>6T10384C12L32P5TS</v>
          </cell>
        </row>
        <row r="234">
          <cell r="F234" t="str">
            <v>6T10384C18PV</v>
          </cell>
        </row>
        <row r="235">
          <cell r="F235" t="str">
            <v>6T10384C13PV</v>
          </cell>
        </row>
        <row r="236">
          <cell r="F236" t="str">
            <v>6T17484C2,5PV</v>
          </cell>
        </row>
        <row r="237">
          <cell r="F237" t="str">
            <v>6T12249C12L32TS</v>
          </cell>
        </row>
        <row r="238">
          <cell r="F238" t="str">
            <v>6T12249C12L32P4TS</v>
          </cell>
        </row>
        <row r="239">
          <cell r="F239" t="str">
            <v>6T12685C12L32TS</v>
          </cell>
        </row>
        <row r="240">
          <cell r="F240" t="str">
            <v>6T12685C1L321CT</v>
          </cell>
        </row>
        <row r="241">
          <cell r="F241" t="str">
            <v>6T12757C1L321CT</v>
          </cell>
        </row>
        <row r="242">
          <cell r="F242" t="str">
            <v>6T12947C1L321CT</v>
          </cell>
        </row>
        <row r="243">
          <cell r="F243" t="str">
            <v>6T15341C1L321CT</v>
          </cell>
        </row>
        <row r="244">
          <cell r="F244" t="str">
            <v>6T15682C1L321CT</v>
          </cell>
        </row>
        <row r="245">
          <cell r="F245" t="str">
            <v>6T15683C1L321CT</v>
          </cell>
        </row>
        <row r="246">
          <cell r="F246" t="str">
            <v>6T12757C12L32P4TS</v>
          </cell>
        </row>
        <row r="247">
          <cell r="F247" t="str">
            <v>6T12757C12L32P5TS</v>
          </cell>
        </row>
        <row r="248">
          <cell r="F248" t="str">
            <v>6T12757C12L32TS</v>
          </cell>
        </row>
        <row r="249">
          <cell r="F249" t="str">
            <v>6T12884C12L32P4TS</v>
          </cell>
        </row>
        <row r="250">
          <cell r="F250" t="str">
            <v>6T12884C12L32TS</v>
          </cell>
        </row>
        <row r="251">
          <cell r="F251" t="str">
            <v>6T12912C12L32P4TS</v>
          </cell>
        </row>
        <row r="252">
          <cell r="F252" t="str">
            <v>6T12912C12L32TS</v>
          </cell>
        </row>
        <row r="253">
          <cell r="F253" t="str">
            <v>6T12913C12L32P4TS</v>
          </cell>
        </row>
        <row r="254">
          <cell r="F254" t="str">
            <v>6T12913C12L32P5TS</v>
          </cell>
        </row>
        <row r="255">
          <cell r="F255" t="str">
            <v>6T12913C12L32TS</v>
          </cell>
        </row>
        <row r="256">
          <cell r="F256" t="str">
            <v>6T12913C3,5PV</v>
          </cell>
        </row>
        <row r="257">
          <cell r="F257" t="str">
            <v>6T12947C12L32TS</v>
          </cell>
        </row>
        <row r="258">
          <cell r="F258" t="str">
            <v>6T13756C12L32P4TS</v>
          </cell>
        </row>
        <row r="259">
          <cell r="F259" t="str">
            <v>6T13756C12L32TS</v>
          </cell>
        </row>
        <row r="260">
          <cell r="F260" t="str">
            <v>6T13756C19TT6aTS</v>
          </cell>
        </row>
        <row r="261">
          <cell r="F261" t="str">
            <v>6T13757C12L32TS</v>
          </cell>
        </row>
        <row r="262">
          <cell r="F262" t="str">
            <v>6T13757C12L32P4TS</v>
          </cell>
        </row>
        <row r="263">
          <cell r="F263" t="str">
            <v>6T13757C12L32P5TS</v>
          </cell>
        </row>
        <row r="264">
          <cell r="F264" t="str">
            <v>6T13757C19TT6aTS</v>
          </cell>
        </row>
        <row r="265">
          <cell r="F265" t="str">
            <v>6T13775C12L32P4TS</v>
          </cell>
        </row>
        <row r="266">
          <cell r="F266" t="str">
            <v>6T13775C12L32TS</v>
          </cell>
        </row>
        <row r="267">
          <cell r="F267" t="str">
            <v>6T13775C19TT6aTS</v>
          </cell>
        </row>
        <row r="268">
          <cell r="F268" t="str">
            <v>6T13837C12L32P4TS</v>
          </cell>
        </row>
        <row r="269">
          <cell r="F269" t="str">
            <v>6T13837C12L32TS</v>
          </cell>
        </row>
        <row r="270">
          <cell r="F270" t="str">
            <v>6T13837C19TT6aTS</v>
          </cell>
        </row>
        <row r="271">
          <cell r="F271" t="str">
            <v>6T13884C12L32P4TS</v>
          </cell>
        </row>
        <row r="272">
          <cell r="F272" t="str">
            <v>6T13884C12L32TS</v>
          </cell>
        </row>
        <row r="273">
          <cell r="F273" t="str">
            <v>6T13884C19TT6aTS</v>
          </cell>
        </row>
        <row r="274">
          <cell r="F274" t="str">
            <v>6T15311C12L32P4TS</v>
          </cell>
        </row>
        <row r="275">
          <cell r="F275" t="str">
            <v>6T15311C12L32TS</v>
          </cell>
        </row>
        <row r="276">
          <cell r="F276" t="str">
            <v>6T15311C19TT6aTS</v>
          </cell>
        </row>
        <row r="277">
          <cell r="F277" t="str">
            <v>6T15314C12L32TS</v>
          </cell>
        </row>
        <row r="278">
          <cell r="F278" t="str">
            <v>6T15314C12L32P4TS</v>
          </cell>
        </row>
        <row r="279">
          <cell r="F279" t="str">
            <v>6T15314C12L32P5TS</v>
          </cell>
        </row>
        <row r="280">
          <cell r="F280" t="str">
            <v>6T15314C19TT6aTS</v>
          </cell>
        </row>
        <row r="281">
          <cell r="F281" t="str">
            <v>6T15303C12L32P4TS</v>
          </cell>
        </row>
        <row r="282">
          <cell r="F282" t="str">
            <v>6T15303C12L32TS</v>
          </cell>
        </row>
        <row r="283">
          <cell r="F283" t="str">
            <v>6T15303C19TT6aTS</v>
          </cell>
        </row>
        <row r="284">
          <cell r="F284" t="str">
            <v>6T15321C19TT6aTS</v>
          </cell>
        </row>
        <row r="285">
          <cell r="F285" t="str">
            <v>6T15321C12L32P4TS</v>
          </cell>
        </row>
        <row r="286">
          <cell r="F286" t="str">
            <v>6T15321C12L32TS</v>
          </cell>
        </row>
        <row r="287">
          <cell r="F287" t="str">
            <v>6T15341C12L32TS</v>
          </cell>
        </row>
        <row r="288">
          <cell r="F288" t="str">
            <v>6T15341C12L32P4TS</v>
          </cell>
        </row>
        <row r="289">
          <cell r="F289" t="str">
            <v>6T15341C12L32P5TS</v>
          </cell>
        </row>
        <row r="290">
          <cell r="F290" t="str">
            <v>6T15565C12L32TS</v>
          </cell>
        </row>
        <row r="291">
          <cell r="F291" t="str">
            <v>6T15565C12L32P4TS</v>
          </cell>
        </row>
        <row r="292">
          <cell r="F292" t="str">
            <v>6T15565C12L32P5TS</v>
          </cell>
        </row>
        <row r="293">
          <cell r="F293" t="str">
            <v>6T15682C12L32TS</v>
          </cell>
        </row>
        <row r="294">
          <cell r="F294" t="str">
            <v>6T15682C12L32P4TS</v>
          </cell>
        </row>
        <row r="295">
          <cell r="F295" t="str">
            <v>6T15683C12L32TS</v>
          </cell>
        </row>
        <row r="296">
          <cell r="F296" t="str">
            <v>6T15683C12L32P4TS</v>
          </cell>
        </row>
        <row r="297">
          <cell r="F297" t="str">
            <v>6T15684C12L32TS</v>
          </cell>
        </row>
        <row r="298">
          <cell r="F298" t="str">
            <v>6T15684C12L32P4TS</v>
          </cell>
        </row>
        <row r="299">
          <cell r="F299" t="str">
            <v>6T15693C12L32P4TS</v>
          </cell>
        </row>
        <row r="300">
          <cell r="F300" t="str">
            <v>6T15693C12L32P5TS</v>
          </cell>
        </row>
        <row r="301">
          <cell r="F301" t="str">
            <v>6T15693C12L32TS</v>
          </cell>
        </row>
        <row r="302">
          <cell r="F302" t="str">
            <v>6T15693C0,5L32CT</v>
          </cell>
        </row>
        <row r="303">
          <cell r="F303" t="str">
            <v>7T10384C12L32P4TS</v>
          </cell>
        </row>
        <row r="304">
          <cell r="F304" t="str">
            <v>7T12249C12L32TS</v>
          </cell>
        </row>
        <row r="305">
          <cell r="F305" t="str">
            <v>7T12249C0,7KTTCT</v>
          </cell>
        </row>
        <row r="306">
          <cell r="F306" t="str">
            <v>7T12249C5V6CT</v>
          </cell>
        </row>
        <row r="307">
          <cell r="F307" t="str">
            <v>7T12884C5V6CT</v>
          </cell>
        </row>
        <row r="308">
          <cell r="F308" t="str">
            <v>7T12912C5V6CT</v>
          </cell>
        </row>
        <row r="309">
          <cell r="F309" t="str">
            <v>7T12913C5V6CT</v>
          </cell>
        </row>
        <row r="310">
          <cell r="F310" t="str">
            <v>7T12947C5V6CT</v>
          </cell>
        </row>
        <row r="311">
          <cell r="F311" t="str">
            <v>7T13756C5V6CT</v>
          </cell>
        </row>
        <row r="312">
          <cell r="F312" t="str">
            <v>7T13837C5V6CT</v>
          </cell>
        </row>
        <row r="313">
          <cell r="F313" t="str">
            <v>7T15341C5V6CT</v>
          </cell>
        </row>
        <row r="314">
          <cell r="F314" t="str">
            <v>7T15682C5V6CT</v>
          </cell>
        </row>
        <row r="315">
          <cell r="F315" t="str">
            <v>7T15693C5V6CT</v>
          </cell>
        </row>
        <row r="316">
          <cell r="F316" t="str">
            <v>7T12884C12L32P4TS</v>
          </cell>
        </row>
        <row r="317">
          <cell r="F317" t="str">
            <v>7T12884C12L32P5TS</v>
          </cell>
        </row>
        <row r="318">
          <cell r="F318" t="str">
            <v>7T12884C12L32TS</v>
          </cell>
        </row>
        <row r="319">
          <cell r="F319" t="str">
            <v>7T12884C3PV</v>
          </cell>
        </row>
        <row r="320">
          <cell r="F320" t="str">
            <v>7T12912C12L32P4TS</v>
          </cell>
        </row>
        <row r="321">
          <cell r="F321" t="str">
            <v>7T12912C12L32TS</v>
          </cell>
        </row>
        <row r="322">
          <cell r="F322" t="str">
            <v>7T12912C3PV</v>
          </cell>
        </row>
        <row r="323">
          <cell r="F323" t="str">
            <v>7T12913C12L32P4TS</v>
          </cell>
        </row>
        <row r="324">
          <cell r="F324" t="str">
            <v>7T12913C12L32P5TS</v>
          </cell>
        </row>
        <row r="325">
          <cell r="F325" t="str">
            <v>7T12913C0,7KTTCT</v>
          </cell>
        </row>
        <row r="326">
          <cell r="F326" t="str">
            <v>7T12947C12L32TS</v>
          </cell>
        </row>
        <row r="327">
          <cell r="F327" t="str">
            <v>7T12947C0,7KTTCT</v>
          </cell>
        </row>
        <row r="328">
          <cell r="F328" t="str">
            <v>7T13756C19TT6aTS</v>
          </cell>
        </row>
        <row r="329">
          <cell r="F329" t="str">
            <v>7T13756C1,5PV</v>
          </cell>
        </row>
        <row r="330">
          <cell r="F330" t="str">
            <v>7T13757C19TT6aTS</v>
          </cell>
        </row>
        <row r="331">
          <cell r="F331" t="str">
            <v>7T13775C0,7KTTCT</v>
          </cell>
        </row>
        <row r="332">
          <cell r="F332" t="str">
            <v>7T13775C19TT6aTS</v>
          </cell>
        </row>
        <row r="333">
          <cell r="F333" t="str">
            <v>7T13775C2PV</v>
          </cell>
        </row>
        <row r="334">
          <cell r="F334" t="str">
            <v>7T13837C19TT6aTS</v>
          </cell>
        </row>
        <row r="335">
          <cell r="F335" t="str">
            <v>7T13837C2PV</v>
          </cell>
        </row>
        <row r="336">
          <cell r="F336" t="str">
            <v>7T13884C0,7KTTCT</v>
          </cell>
        </row>
        <row r="337">
          <cell r="F337" t="str">
            <v>7T13884C19TT6aTS</v>
          </cell>
        </row>
        <row r="338">
          <cell r="F338" t="str">
            <v>7T13884C2PV</v>
          </cell>
        </row>
        <row r="339">
          <cell r="F339" t="str">
            <v>7T15303C19TT6aTS</v>
          </cell>
        </row>
        <row r="340">
          <cell r="F340" t="str">
            <v>7T15303C2PV</v>
          </cell>
        </row>
        <row r="341">
          <cell r="F341" t="str">
            <v>7T15311C19TT6aTS</v>
          </cell>
        </row>
        <row r="342">
          <cell r="F342" t="str">
            <v>7T15314C0,5L32CT</v>
          </cell>
        </row>
        <row r="343">
          <cell r="F343" t="str">
            <v>7T15314C19TT6aTS</v>
          </cell>
        </row>
        <row r="344">
          <cell r="F344" t="str">
            <v>7T15321C0,5L32CT</v>
          </cell>
        </row>
        <row r="345">
          <cell r="F345" t="str">
            <v>7T15321C19TT6aTS</v>
          </cell>
        </row>
        <row r="346">
          <cell r="F346" t="str">
            <v>7T15321C2PV</v>
          </cell>
        </row>
        <row r="347">
          <cell r="F347" t="str">
            <v>7T15341C19TT6aTS</v>
          </cell>
        </row>
        <row r="348">
          <cell r="F348" t="str">
            <v>7T15341C2PV</v>
          </cell>
        </row>
        <row r="349">
          <cell r="F349" t="str">
            <v>7T15682C12L32P4TS</v>
          </cell>
        </row>
        <row r="350">
          <cell r="F350" t="str">
            <v>7T15682C12L32P5TS</v>
          </cell>
        </row>
        <row r="351">
          <cell r="F351" t="str">
            <v>7T15682C12L32TS</v>
          </cell>
        </row>
        <row r="352">
          <cell r="F352" t="str">
            <v>7T15565C12L32P4TS</v>
          </cell>
        </row>
        <row r="353">
          <cell r="F353" t="str">
            <v>7T15565C12L32P5TS</v>
          </cell>
        </row>
        <row r="354">
          <cell r="F354" t="str">
            <v>7T15565C12L32TS</v>
          </cell>
        </row>
        <row r="355">
          <cell r="F355" t="str">
            <v>7T15565C0,5L32CT</v>
          </cell>
        </row>
        <row r="356">
          <cell r="F356" t="str">
            <v>7T15565C0,7KTTCT</v>
          </cell>
        </row>
        <row r="357">
          <cell r="F357" t="str">
            <v>7T15565C2PV</v>
          </cell>
        </row>
        <row r="358">
          <cell r="F358" t="str">
            <v>7T15683C12L32TS</v>
          </cell>
        </row>
        <row r="359">
          <cell r="F359" t="str">
            <v>7T15683C12L32P4TS</v>
          </cell>
        </row>
        <row r="360">
          <cell r="F360" t="str">
            <v>7T15683C12L32P5TS</v>
          </cell>
        </row>
        <row r="361">
          <cell r="F361" t="str">
            <v>7T15683C0,5L32CT</v>
          </cell>
        </row>
        <row r="362">
          <cell r="F362" t="str">
            <v>7T15683C2PV</v>
          </cell>
        </row>
        <row r="363">
          <cell r="F363" t="str">
            <v>7T15684C12L32TS</v>
          </cell>
        </row>
        <row r="364">
          <cell r="F364" t="str">
            <v>7T15684C12L32P4TS</v>
          </cell>
        </row>
        <row r="365">
          <cell r="F365" t="str">
            <v>7T15684C12L32P5TS</v>
          </cell>
        </row>
        <row r="366">
          <cell r="F366" t="str">
            <v>7T15684C0,7KTTCT</v>
          </cell>
        </row>
        <row r="367">
          <cell r="F367" t="str">
            <v>7T15693C12L32TS</v>
          </cell>
        </row>
        <row r="368">
          <cell r="F368" t="str">
            <v>7T15693C12L32P4TS</v>
          </cell>
        </row>
        <row r="369">
          <cell r="F369" t="str">
            <v>7T15693C12L32P5TS</v>
          </cell>
        </row>
        <row r="370">
          <cell r="F370" t="str">
            <v>7T15693C4PV</v>
          </cell>
        </row>
        <row r="371">
          <cell r="F371" t="str">
            <v>7T15693C3PV</v>
          </cell>
        </row>
        <row r="372">
          <cell r="F372" t="str">
            <v>8T12685C21KTT6bTS</v>
          </cell>
        </row>
        <row r="373">
          <cell r="F373" t="str">
            <v>8T12685C12L32P4TS</v>
          </cell>
        </row>
        <row r="374">
          <cell r="F374" t="str">
            <v>7T17484C2,5PV</v>
          </cell>
        </row>
        <row r="375">
          <cell r="F375" t="str">
            <v>8T17484C2,5PV</v>
          </cell>
        </row>
        <row r="376">
          <cell r="F376" t="str">
            <v>6T14698C0,5L32CT</v>
          </cell>
        </row>
        <row r="377">
          <cell r="F377" t="str">
            <v>6T14698C2PV</v>
          </cell>
        </row>
        <row r="378">
          <cell r="F378" t="str">
            <v>6T14698C3PV</v>
          </cell>
        </row>
        <row r="379">
          <cell r="F379" t="str">
            <v>7T14698C1PV</v>
          </cell>
        </row>
        <row r="380">
          <cell r="F380" t="str">
            <v>8T10384C12L32P4TS</v>
          </cell>
        </row>
        <row r="381">
          <cell r="F381" t="str">
            <v>8T10384C12L32TS</v>
          </cell>
        </row>
        <row r="382">
          <cell r="F382" t="str">
            <v>8T14698C2PV</v>
          </cell>
        </row>
        <row r="383">
          <cell r="F383" t="str">
            <v>8T14698C1PV</v>
          </cell>
        </row>
        <row r="384">
          <cell r="F384" t="str">
            <v>8T14698C3PV</v>
          </cell>
        </row>
        <row r="385">
          <cell r="F385" t="str">
            <v>8T12249C12L32TS</v>
          </cell>
        </row>
        <row r="386">
          <cell r="F386" t="str">
            <v>8T12757C12L32P4TS</v>
          </cell>
        </row>
        <row r="387">
          <cell r="F387" t="str">
            <v>8T12757C12L32TS</v>
          </cell>
        </row>
        <row r="388">
          <cell r="F388" t="str">
            <v>8T12884C12L32P4TS</v>
          </cell>
        </row>
        <row r="389">
          <cell r="F389" t="str">
            <v>8T12884C21KTT6aTS</v>
          </cell>
        </row>
        <row r="390">
          <cell r="F390" t="str">
            <v>8T12884C21KTT6bTS</v>
          </cell>
        </row>
        <row r="391">
          <cell r="F391" t="str">
            <v>8T12912C12L32P4TS</v>
          </cell>
        </row>
        <row r="392">
          <cell r="F392" t="str">
            <v>8T12912C12L32TS</v>
          </cell>
        </row>
        <row r="393">
          <cell r="F393" t="str">
            <v>8T12912C21KTT6aTS</v>
          </cell>
        </row>
        <row r="394">
          <cell r="F394" t="str">
            <v>8T12912C21KTT6bTS</v>
          </cell>
        </row>
        <row r="395">
          <cell r="F395" t="str">
            <v>8T12912C0,5K1CT</v>
          </cell>
        </row>
        <row r="396">
          <cell r="F396" t="str">
            <v>8T12913C21KTT6aTS</v>
          </cell>
        </row>
        <row r="397">
          <cell r="F397" t="str">
            <v>8T12947C12L32P4TS</v>
          </cell>
        </row>
        <row r="398">
          <cell r="F398" t="str">
            <v>8T13756C19TT6aTS</v>
          </cell>
        </row>
        <row r="399">
          <cell r="F399" t="str">
            <v>8T13756C19TT6bTS</v>
          </cell>
        </row>
        <row r="400">
          <cell r="F400" t="str">
            <v>8T13757C19TT6aTS</v>
          </cell>
        </row>
        <row r="401">
          <cell r="F401" t="str">
            <v>8T13757C19TT6bTS</v>
          </cell>
        </row>
        <row r="402">
          <cell r="F402" t="str">
            <v>8T13775C12L32P4TS</v>
          </cell>
        </row>
        <row r="403">
          <cell r="F403" t="str">
            <v>8T13775C19TT6aTS</v>
          </cell>
        </row>
        <row r="404">
          <cell r="F404" t="str">
            <v>8T13775C19TT6bTS</v>
          </cell>
        </row>
        <row r="405">
          <cell r="F405" t="str">
            <v>8T13884C19TT6aTS</v>
          </cell>
        </row>
        <row r="406">
          <cell r="F406" t="str">
            <v>8T13884C19TT6bTS</v>
          </cell>
        </row>
        <row r="407">
          <cell r="F407" t="str">
            <v>8T15303C5V7LCT</v>
          </cell>
        </row>
        <row r="408">
          <cell r="F408" t="str">
            <v>8T15303C19TT6aTS</v>
          </cell>
        </row>
        <row r="409">
          <cell r="F409" t="str">
            <v>8T15303C19TT6bTS</v>
          </cell>
        </row>
        <row r="410">
          <cell r="F410" t="str">
            <v>8T15311C5V7LCT</v>
          </cell>
        </row>
        <row r="411">
          <cell r="F411" t="str">
            <v>8T15311C19TT6aTS</v>
          </cell>
        </row>
        <row r="412">
          <cell r="F412" t="str">
            <v>8T15311C19TT6bTS</v>
          </cell>
        </row>
        <row r="413">
          <cell r="F413" t="str">
            <v>8T15314C19TT6aTS</v>
          </cell>
        </row>
        <row r="414">
          <cell r="F414" t="str">
            <v>8T15314C19TT6bTS</v>
          </cell>
        </row>
        <row r="415">
          <cell r="F415" t="str">
            <v>8T15321C19TT6aTS</v>
          </cell>
        </row>
        <row r="416">
          <cell r="F416" t="str">
            <v>8T15321C19TT6bTS</v>
          </cell>
        </row>
        <row r="417">
          <cell r="F417" t="str">
            <v>8T15341C19TT6aTS</v>
          </cell>
        </row>
        <row r="418">
          <cell r="F418" t="str">
            <v>8T15341C19TT6bTS</v>
          </cell>
        </row>
        <row r="419">
          <cell r="F419" t="str">
            <v>8T15565C12L32P4TS</v>
          </cell>
        </row>
        <row r="420">
          <cell r="F420" t="str">
            <v>8T15565C12L32P5TS</v>
          </cell>
        </row>
        <row r="421">
          <cell r="F421" t="str">
            <v>8T15565C12L32TS</v>
          </cell>
        </row>
        <row r="422">
          <cell r="F422" t="str">
            <v>8T15565C1,5V630CT</v>
          </cell>
        </row>
        <row r="423">
          <cell r="F423" t="str">
            <v>8T15682C12L32P4TS</v>
          </cell>
        </row>
        <row r="424">
          <cell r="F424" t="str">
            <v>8T15682C12L32P5TS</v>
          </cell>
        </row>
        <row r="425">
          <cell r="F425" t="str">
            <v>8T15682C12L32TS</v>
          </cell>
        </row>
        <row r="426">
          <cell r="F426" t="str">
            <v>8T15682C1,5V630CT</v>
          </cell>
        </row>
        <row r="427">
          <cell r="F427" t="str">
            <v>8T15682C5V7LCT</v>
          </cell>
        </row>
        <row r="428">
          <cell r="F428" t="str">
            <v>8T15683C1,5V630CT</v>
          </cell>
        </row>
        <row r="429">
          <cell r="F429" t="str">
            <v>8T15683C12L32P4TS</v>
          </cell>
        </row>
        <row r="430">
          <cell r="F430" t="str">
            <v>8T15683C12L32TS</v>
          </cell>
        </row>
        <row r="431">
          <cell r="F431" t="str">
            <v>8T15684C1,5V630CT</v>
          </cell>
        </row>
        <row r="432">
          <cell r="F432" t="str">
            <v>8T15684C12L32P4TS</v>
          </cell>
        </row>
        <row r="433">
          <cell r="F433" t="str">
            <v>8T15684C12L32TS</v>
          </cell>
        </row>
        <row r="434">
          <cell r="F434" t="str">
            <v>8T15684C12L32P5TS</v>
          </cell>
        </row>
        <row r="435">
          <cell r="F435" t="str">
            <v>8T15684C5V7LCT</v>
          </cell>
        </row>
        <row r="436">
          <cell r="F436" t="str">
            <v>8T15693C1,5V630CT</v>
          </cell>
        </row>
        <row r="437">
          <cell r="F437" t="str">
            <v>8T15693C12L32P4TS</v>
          </cell>
        </row>
        <row r="438">
          <cell r="F438" t="str">
            <v>8T15693C12L32TS</v>
          </cell>
        </row>
        <row r="439">
          <cell r="F439" t="str">
            <v>8T15693C12L32P5TS</v>
          </cell>
        </row>
        <row r="440">
          <cell r="F440" t="str">
            <v>9T10384C12L32P5TS</v>
          </cell>
        </row>
        <row r="441">
          <cell r="F441" t="str">
            <v>9T17482C12L32P4TS</v>
          </cell>
        </row>
        <row r="442">
          <cell r="F442" t="str">
            <v>9T17483C12L32TS</v>
          </cell>
        </row>
        <row r="443">
          <cell r="F443" t="str">
            <v>9T17483C12L32P4TS</v>
          </cell>
        </row>
        <row r="444">
          <cell r="F444" t="str">
            <v>9T17485C18PV</v>
          </cell>
        </row>
        <row r="445">
          <cell r="F445" t="str">
            <v>9T17485C3PV</v>
          </cell>
        </row>
        <row r="446">
          <cell r="F446" t="str">
            <v>9T17485C2PV</v>
          </cell>
        </row>
        <row r="447">
          <cell r="F447" t="str">
            <v>9T12249C0,5K1CT</v>
          </cell>
        </row>
        <row r="448">
          <cell r="F448" t="str">
            <v>9T12249C12L32P4TS</v>
          </cell>
        </row>
        <row r="449">
          <cell r="F449" t="str">
            <v>9T12249C5V6CT</v>
          </cell>
        </row>
        <row r="450">
          <cell r="F450" t="str">
            <v>9T13756C5V6CT</v>
          </cell>
        </row>
        <row r="451">
          <cell r="F451" t="str">
            <v>9T13775C5V6CT</v>
          </cell>
        </row>
        <row r="452">
          <cell r="F452" t="str">
            <v>9T15341C5V6CT</v>
          </cell>
        </row>
        <row r="453">
          <cell r="F453" t="str">
            <v>9T15565C5V6CT</v>
          </cell>
        </row>
        <row r="454">
          <cell r="F454" t="str">
            <v>9T15683C5V6CT</v>
          </cell>
        </row>
        <row r="455">
          <cell r="F455" t="str">
            <v>9T15684C5V6CT</v>
          </cell>
        </row>
        <row r="456">
          <cell r="F456" t="str">
            <v>9T15693C5V6CT</v>
          </cell>
        </row>
        <row r="457">
          <cell r="F457" t="str">
            <v>9T12685C22KTT6aTS</v>
          </cell>
        </row>
        <row r="458">
          <cell r="F458" t="str">
            <v>9T12757C12L32P4TS</v>
          </cell>
        </row>
        <row r="459">
          <cell r="F459" t="str">
            <v>9T12757C12L32TS</v>
          </cell>
        </row>
        <row r="460">
          <cell r="F460" t="str">
            <v>9T12757C22KTT6aTS</v>
          </cell>
        </row>
        <row r="461">
          <cell r="F461" t="str">
            <v>9T12884C22KTT6aTS</v>
          </cell>
        </row>
        <row r="462">
          <cell r="F462" t="str">
            <v>9T12912C22KTT6aTS</v>
          </cell>
        </row>
        <row r="463">
          <cell r="F463" t="str">
            <v>9T12913C22KTT6aTS</v>
          </cell>
        </row>
        <row r="464">
          <cell r="F464" t="str">
            <v>9T12947C12L32P4TS</v>
          </cell>
        </row>
        <row r="465">
          <cell r="F465" t="str">
            <v>9T12947C12L32P5TS</v>
          </cell>
        </row>
        <row r="466">
          <cell r="F466" t="str">
            <v>9T13756C22KTT6aTS</v>
          </cell>
        </row>
        <row r="467">
          <cell r="F467" t="str">
            <v>9T13757C22KTT6aTS</v>
          </cell>
        </row>
        <row r="468">
          <cell r="F468" t="str">
            <v>9T13775C22KTT6aTS</v>
          </cell>
        </row>
        <row r="469">
          <cell r="F469" t="str">
            <v>9T13837C22KTT6aTS</v>
          </cell>
        </row>
        <row r="470">
          <cell r="F470" t="str">
            <v>9T13884C22KTT6aTS</v>
          </cell>
        </row>
        <row r="471">
          <cell r="F471" t="str">
            <v>9T15303C22KTT6aTS</v>
          </cell>
        </row>
        <row r="472">
          <cell r="F472" t="str">
            <v>9T15311C22KTT6aTS</v>
          </cell>
        </row>
        <row r="473">
          <cell r="F473" t="str">
            <v>9T15314C22KTT6aTS</v>
          </cell>
        </row>
        <row r="474">
          <cell r="F474" t="str">
            <v>9T15321C22KTT6aTS</v>
          </cell>
        </row>
        <row r="475">
          <cell r="F475" t="str">
            <v>9T15341C22KTT6aTS</v>
          </cell>
        </row>
        <row r="476">
          <cell r="F476" t="str">
            <v>9T15565C12L32P5TS</v>
          </cell>
        </row>
        <row r="477">
          <cell r="F477" t="str">
            <v>9T15565C0,7KTTCT</v>
          </cell>
        </row>
        <row r="478">
          <cell r="F478" t="str">
            <v>9T15682C12L32P5TS</v>
          </cell>
        </row>
        <row r="479">
          <cell r="F479" t="str">
            <v>9T15682C12L32P4TS</v>
          </cell>
        </row>
        <row r="480">
          <cell r="F480" t="str">
            <v>9T15682C12L32TS</v>
          </cell>
        </row>
        <row r="481">
          <cell r="F481" t="str">
            <v>9T15683C0,7KTTCT</v>
          </cell>
        </row>
        <row r="482">
          <cell r="F482" t="str">
            <v>9T15683C12L32P5TS</v>
          </cell>
        </row>
        <row r="483">
          <cell r="F483" t="str">
            <v>9T15683C12L32P4TS</v>
          </cell>
        </row>
        <row r="484">
          <cell r="F484" t="str">
            <v>9T15683C13PV</v>
          </cell>
        </row>
        <row r="485">
          <cell r="F485" t="str">
            <v>9T15684C12L32P5TS</v>
          </cell>
        </row>
        <row r="486">
          <cell r="F486" t="str">
            <v>9T15684C12L32P4TS</v>
          </cell>
        </row>
        <row r="487">
          <cell r="F487" t="str">
            <v>9T15684C12L32TS</v>
          </cell>
        </row>
        <row r="488">
          <cell r="F488" t="str">
            <v>9T15693C12L32P5TS</v>
          </cell>
        </row>
        <row r="489">
          <cell r="F489" t="str">
            <v>9T15693C12L32P4TS</v>
          </cell>
        </row>
        <row r="490">
          <cell r="F490" t="str">
            <v>9T15693C12L32TS</v>
          </cell>
        </row>
        <row r="491">
          <cell r="F491" t="str">
            <v>9T17484C2,5PV</v>
          </cell>
        </row>
        <row r="492">
          <cell r="F492" t="str">
            <v>10T17483C12L32P4TS</v>
          </cell>
        </row>
        <row r="493">
          <cell r="F493" t="str">
            <v>10T17483C12L32TS</v>
          </cell>
        </row>
        <row r="494">
          <cell r="F494" t="str">
            <v>10T17483C1L325CT</v>
          </cell>
        </row>
        <row r="495">
          <cell r="F495" t="str">
            <v>10T12249C22KTT6aTS</v>
          </cell>
        </row>
        <row r="496">
          <cell r="F496" t="str">
            <v>10T12685C22KTT6aTS</v>
          </cell>
        </row>
        <row r="497">
          <cell r="F497" t="str">
            <v>10T12757C12L32P4TS</v>
          </cell>
        </row>
        <row r="498">
          <cell r="F498" t="str">
            <v>10T12757C22KTT6aTS</v>
          </cell>
        </row>
        <row r="499">
          <cell r="F499" t="str">
            <v>10T12884C22KTT6aTS</v>
          </cell>
        </row>
        <row r="500">
          <cell r="F500" t="str">
            <v>10T12912C22KTT6aTS</v>
          </cell>
        </row>
        <row r="501">
          <cell r="F501" t="str">
            <v>10T12913C22KTT6aTS</v>
          </cell>
        </row>
        <row r="502">
          <cell r="F502" t="str">
            <v>10T13756C22KTT6aTS</v>
          </cell>
        </row>
        <row r="503">
          <cell r="F503" t="str">
            <v>10T13756C12L32P4TS</v>
          </cell>
        </row>
        <row r="504">
          <cell r="F504" t="str">
            <v>10T13756C5N2CT</v>
          </cell>
        </row>
        <row r="505">
          <cell r="F505" t="str">
            <v>10T13757C22KTT6aTS</v>
          </cell>
        </row>
        <row r="506">
          <cell r="F506" t="str">
            <v>10T13757C12L32P5TS</v>
          </cell>
        </row>
        <row r="507">
          <cell r="F507" t="str">
            <v>10T13757C5N2CT</v>
          </cell>
        </row>
        <row r="508">
          <cell r="F508" t="str">
            <v>10T13775C22KTT6aTS</v>
          </cell>
        </row>
        <row r="509">
          <cell r="F509" t="str">
            <v>10T13775C12L32P4TS</v>
          </cell>
        </row>
        <row r="510">
          <cell r="F510" t="str">
            <v>10T13775C5N2CT</v>
          </cell>
        </row>
        <row r="511">
          <cell r="F511" t="str">
            <v>10T13837C22KTT6aTS</v>
          </cell>
        </row>
        <row r="512">
          <cell r="F512" t="str">
            <v>10T13837C12L32P4TS</v>
          </cell>
        </row>
        <row r="513">
          <cell r="F513" t="str">
            <v>10T13837C5N2CT</v>
          </cell>
        </row>
        <row r="514">
          <cell r="F514" t="str">
            <v>10T13884C22KTT6aTS</v>
          </cell>
        </row>
        <row r="515">
          <cell r="F515" t="str">
            <v>10T15303C22KTT6aTS</v>
          </cell>
        </row>
        <row r="516">
          <cell r="F516" t="str">
            <v>10T15311C22KTT6aTS</v>
          </cell>
        </row>
        <row r="517">
          <cell r="F517" t="str">
            <v>10T15311C12L32P4TS</v>
          </cell>
        </row>
        <row r="518">
          <cell r="F518" t="str">
            <v>10T15311C2L32P4TS</v>
          </cell>
        </row>
        <row r="519">
          <cell r="F519" t="str">
            <v>10T15311C5N2CT</v>
          </cell>
        </row>
        <row r="520">
          <cell r="F520" t="str">
            <v>10T15311C5N2CT</v>
          </cell>
        </row>
        <row r="521">
          <cell r="F521" t="str">
            <v>10T15314C22KTT6aTS</v>
          </cell>
        </row>
        <row r="522">
          <cell r="F522" t="str">
            <v>10T15314C5N2CT</v>
          </cell>
        </row>
        <row r="523">
          <cell r="F523" t="str">
            <v>10T15321C22KTT6aTS</v>
          </cell>
        </row>
        <row r="524">
          <cell r="F524" t="str">
            <v>10T15321C12L32P5TS</v>
          </cell>
        </row>
        <row r="525">
          <cell r="F525" t="str">
            <v>10T15321C5N2CT</v>
          </cell>
        </row>
        <row r="526">
          <cell r="F526" t="str">
            <v>10T15341C5N2CT</v>
          </cell>
        </row>
        <row r="527">
          <cell r="F527" t="str">
            <v>10T15341C22KTT6aTS</v>
          </cell>
        </row>
        <row r="528">
          <cell r="F528" t="str">
            <v>10T15565C12L32P5TS</v>
          </cell>
        </row>
        <row r="529">
          <cell r="F529" t="str">
            <v>10T15565C12L32P4TS</v>
          </cell>
        </row>
        <row r="530">
          <cell r="F530" t="str">
            <v>10T15565C12L32TS</v>
          </cell>
        </row>
        <row r="531">
          <cell r="F531" t="str">
            <v>10T15565C5N2CT</v>
          </cell>
        </row>
        <row r="532">
          <cell r="F532" t="str">
            <v>10T15565C1L325CT</v>
          </cell>
        </row>
        <row r="533">
          <cell r="F533" t="str">
            <v>10T15565C0,7KTTCT</v>
          </cell>
        </row>
        <row r="534">
          <cell r="F534" t="str">
            <v>10T15682C12L32P5TS</v>
          </cell>
        </row>
        <row r="535">
          <cell r="F535" t="str">
            <v>10T15682C12L32TS</v>
          </cell>
        </row>
        <row r="536">
          <cell r="F536" t="str">
            <v>10T15682C5N2CT</v>
          </cell>
        </row>
        <row r="537">
          <cell r="F537" t="str">
            <v>10T15682C1L325CT</v>
          </cell>
        </row>
        <row r="538">
          <cell r="F538" t="str">
            <v>10T15682C5N2CT</v>
          </cell>
        </row>
        <row r="539">
          <cell r="F539" t="str">
            <v>10T15683C12L32P4TS</v>
          </cell>
        </row>
        <row r="540">
          <cell r="F540" t="str">
            <v>10T15683C12L32TS</v>
          </cell>
        </row>
        <row r="541">
          <cell r="F541" t="str">
            <v>10T15683C5N2CT</v>
          </cell>
        </row>
        <row r="542">
          <cell r="F542" t="str">
            <v>10T15683C1L325CT</v>
          </cell>
        </row>
        <row r="543">
          <cell r="F543" t="str">
            <v>10T15684C5N2CT</v>
          </cell>
        </row>
        <row r="544">
          <cell r="F544" t="str">
            <v>10T15684C5N2CT</v>
          </cell>
        </row>
        <row r="545">
          <cell r="F545" t="str">
            <v>10T15684C1L325CT</v>
          </cell>
        </row>
        <row r="546">
          <cell r="F546" t="str">
            <v>10T15684C0,7KTTCT</v>
          </cell>
        </row>
        <row r="547">
          <cell r="F547" t="str">
            <v>10T15684C12L32P5TS</v>
          </cell>
        </row>
        <row r="548">
          <cell r="F548" t="str">
            <v>10T15684C12L32TS</v>
          </cell>
        </row>
        <row r="549">
          <cell r="F549" t="str">
            <v>10T15693C12L32P4TS</v>
          </cell>
        </row>
        <row r="550">
          <cell r="F550" t="str">
            <v>10T15693C12L32TS</v>
          </cell>
        </row>
        <row r="551">
          <cell r="F551" t="str">
            <v>10T15693C5N2CT</v>
          </cell>
        </row>
        <row r="552">
          <cell r="F552" t="str">
            <v>10T15693C0,7KTTCT</v>
          </cell>
        </row>
        <row r="553">
          <cell r="F553" t="str">
            <v>10T17484C2,5PV</v>
          </cell>
        </row>
        <row r="554">
          <cell r="F554" t="str">
            <v>9T14698C2PV</v>
          </cell>
        </row>
        <row r="555">
          <cell r="F555" t="str">
            <v>9T14698C1PV</v>
          </cell>
        </row>
        <row r="556">
          <cell r="F556" t="str">
            <v>9T14698C3PV</v>
          </cell>
        </row>
        <row r="557">
          <cell r="F557" t="str">
            <v>10T14698C0,5L32CT</v>
          </cell>
        </row>
        <row r="558">
          <cell r="F558" t="str">
            <v>10T14698C1PV</v>
          </cell>
        </row>
        <row r="559">
          <cell r="F559" t="str">
            <v>10T14698C3PV</v>
          </cell>
        </row>
        <row r="560">
          <cell r="F560" t="str">
            <v>11T17482C12L32P5TS</v>
          </cell>
        </row>
        <row r="561">
          <cell r="F561" t="str">
            <v>11T17482C12L32TS</v>
          </cell>
        </row>
        <row r="562">
          <cell r="F562" t="str">
            <v>11T17485C12L32TS</v>
          </cell>
        </row>
        <row r="563">
          <cell r="F563" t="str">
            <v>11T17485C18PV</v>
          </cell>
        </row>
        <row r="564">
          <cell r="F564" t="str">
            <v>11T12249C22KTT6aTS</v>
          </cell>
        </row>
        <row r="565">
          <cell r="F565" t="str">
            <v>11T12249C22KTT6bTS</v>
          </cell>
        </row>
        <row r="566">
          <cell r="F566" t="str">
            <v>11T12294C3,5PV</v>
          </cell>
        </row>
        <row r="567">
          <cell r="F567" t="str">
            <v>11T12294C22KTT6aTS</v>
          </cell>
        </row>
        <row r="568">
          <cell r="F568" t="str">
            <v>11T12294C22KTT6bTS</v>
          </cell>
        </row>
        <row r="569">
          <cell r="F569" t="str">
            <v>11T12685C22KTT6aTS</v>
          </cell>
        </row>
        <row r="570">
          <cell r="F570" t="str">
            <v>11T12685C22KTT6bTS</v>
          </cell>
        </row>
        <row r="571">
          <cell r="F571" t="str">
            <v>11T12757C22KTT6aTS</v>
          </cell>
        </row>
        <row r="572">
          <cell r="F572" t="str">
            <v>11T12757C22KTT6bTS</v>
          </cell>
        </row>
        <row r="573">
          <cell r="F573" t="str">
            <v>11T12884C22KTT6aTS</v>
          </cell>
        </row>
        <row r="574">
          <cell r="F574" t="str">
            <v>11T12884C22KTT6bTS</v>
          </cell>
        </row>
        <row r="575">
          <cell r="F575" t="str">
            <v>11T12912C22KTT6aTS</v>
          </cell>
        </row>
        <row r="576">
          <cell r="F576" t="str">
            <v>11T12912C22KTT6bTS</v>
          </cell>
        </row>
        <row r="577">
          <cell r="F577" t="str">
            <v>11T12913C22KTT6aTS</v>
          </cell>
        </row>
        <row r="578">
          <cell r="F578" t="str">
            <v>11T12913C22KTT6bTS</v>
          </cell>
        </row>
        <row r="579">
          <cell r="F579" t="str">
            <v>11T12947C12L32P5TS</v>
          </cell>
        </row>
        <row r="580">
          <cell r="F580" t="str">
            <v>11T12947C0,7KTTCT</v>
          </cell>
        </row>
        <row r="581">
          <cell r="F581" t="str">
            <v>11T12947C0,5PV</v>
          </cell>
        </row>
        <row r="582">
          <cell r="F582" t="str">
            <v>11T13756C12L32P5TS</v>
          </cell>
        </row>
        <row r="583">
          <cell r="F583" t="str">
            <v>11T13756C12L32TS</v>
          </cell>
        </row>
        <row r="584">
          <cell r="F584" t="str">
            <v>11T13756C5N2CT</v>
          </cell>
        </row>
        <row r="585">
          <cell r="F585" t="str">
            <v>11T13757C12L32TS</v>
          </cell>
        </row>
        <row r="586">
          <cell r="F586" t="str">
            <v>11T13757C5N2CT</v>
          </cell>
        </row>
        <row r="587">
          <cell r="F587" t="str">
            <v>11T13775C12L32TS</v>
          </cell>
        </row>
        <row r="588">
          <cell r="F588" t="str">
            <v>11T13775C5N2CT</v>
          </cell>
        </row>
        <row r="589">
          <cell r="F589" t="str">
            <v>11T13837C5N2CT</v>
          </cell>
        </row>
        <row r="590">
          <cell r="F590" t="str">
            <v>11T13884C12L32TS</v>
          </cell>
        </row>
        <row r="591">
          <cell r="F591" t="str">
            <v>11T13884C5N2CT</v>
          </cell>
        </row>
        <row r="592">
          <cell r="F592" t="str">
            <v>11T15303C22KTT6aTS</v>
          </cell>
        </row>
        <row r="593">
          <cell r="F593" t="str">
            <v>11T15303C22KTT6bTS</v>
          </cell>
        </row>
        <row r="594">
          <cell r="F594" t="str">
            <v>11T15303C5N2CT</v>
          </cell>
        </row>
        <row r="595">
          <cell r="F595" t="str">
            <v>11T15311C5L32P4TS</v>
          </cell>
        </row>
        <row r="596">
          <cell r="F596" t="str">
            <v>11T15311C12L32TS</v>
          </cell>
        </row>
        <row r="597">
          <cell r="F597" t="str">
            <v>11T15311C5N2CT</v>
          </cell>
        </row>
        <row r="598">
          <cell r="F598" t="str">
            <v>11T15311C5N2CT</v>
          </cell>
        </row>
        <row r="599">
          <cell r="F599" t="str">
            <v>11T15314C12L32P5TS</v>
          </cell>
        </row>
        <row r="600">
          <cell r="F600" t="str">
            <v>11T15314C12L32TS</v>
          </cell>
        </row>
        <row r="601">
          <cell r="F601" t="str">
            <v>11T15314C5N2CT</v>
          </cell>
        </row>
        <row r="602">
          <cell r="F602" t="str">
            <v>11T15314C5N2CT</v>
          </cell>
        </row>
        <row r="603">
          <cell r="F603" t="str">
            <v>11T15321C5N2CT</v>
          </cell>
        </row>
        <row r="604">
          <cell r="F604" t="str">
            <v>11T15341C22KTT6aTS</v>
          </cell>
        </row>
        <row r="605">
          <cell r="F605" t="str">
            <v>11T15341C22KTT6bTS</v>
          </cell>
        </row>
        <row r="606">
          <cell r="F606" t="str">
            <v>11T15341C12L32TS</v>
          </cell>
        </row>
        <row r="607">
          <cell r="F607" t="str">
            <v>11T15565C12L32TS</v>
          </cell>
        </row>
        <row r="608">
          <cell r="F608" t="str">
            <v>11T15565C1L325CT</v>
          </cell>
        </row>
        <row r="609">
          <cell r="F609" t="str">
            <v>11T15682C12L32P5TS</v>
          </cell>
        </row>
        <row r="610">
          <cell r="F610" t="str">
            <v>11T15682C12L32TS</v>
          </cell>
        </row>
        <row r="611">
          <cell r="F611" t="str">
            <v>11T15682C5N2CT</v>
          </cell>
        </row>
        <row r="612">
          <cell r="F612" t="str">
            <v>11T15683C12L32TS</v>
          </cell>
        </row>
        <row r="613">
          <cell r="F613" t="str">
            <v>11T15684C12L32P5TS</v>
          </cell>
        </row>
        <row r="614">
          <cell r="F614" t="str">
            <v>11T15684C12L32TS</v>
          </cell>
        </row>
        <row r="615">
          <cell r="F615" t="str">
            <v>11T15684C1L325CT</v>
          </cell>
        </row>
        <row r="616">
          <cell r="F616" t="str">
            <v>11T15684C0,7KTTCT</v>
          </cell>
        </row>
        <row r="617">
          <cell r="F617" t="str">
            <v>11T15693C12L32TS</v>
          </cell>
        </row>
        <row r="618">
          <cell r="F618" t="str">
            <v>11T17483C12L32TS</v>
          </cell>
        </row>
        <row r="619">
          <cell r="F619" t="str">
            <v>11T17483C12L32P5TS</v>
          </cell>
        </row>
        <row r="620">
          <cell r="F620" t="str">
            <v>11T17483C0,7KTTCT</v>
          </cell>
        </row>
        <row r="621">
          <cell r="F621" t="str">
            <v>12T10384C12L32TS</v>
          </cell>
        </row>
        <row r="622">
          <cell r="F622" t="str">
            <v>12T17482C13PV</v>
          </cell>
        </row>
        <row r="623">
          <cell r="F623" t="str">
            <v>12T17482C12L32TS</v>
          </cell>
        </row>
        <row r="624">
          <cell r="F624" t="str">
            <v>12T17482C12L32CxTS</v>
          </cell>
        </row>
        <row r="625">
          <cell r="F625" t="str">
            <v>12T17482C12L32P4TS</v>
          </cell>
        </row>
        <row r="626">
          <cell r="F626" t="str">
            <v>12T17483C13PV</v>
          </cell>
        </row>
        <row r="627">
          <cell r="F627" t="str">
            <v>12T17483C12L32TS</v>
          </cell>
        </row>
        <row r="628">
          <cell r="F628" t="str">
            <v>12T17483C12L32CxTS</v>
          </cell>
        </row>
        <row r="629">
          <cell r="F629" t="str">
            <v>12T17485C12L32TS</v>
          </cell>
        </row>
        <row r="630">
          <cell r="F630" t="str">
            <v>12T17485C12L32CxTS</v>
          </cell>
        </row>
        <row r="631">
          <cell r="F631" t="str">
            <v>12T12249C12L32TS</v>
          </cell>
        </row>
        <row r="632">
          <cell r="F632" t="str">
            <v>12T12249C12L32CxTS</v>
          </cell>
        </row>
        <row r="633">
          <cell r="F633" t="str">
            <v>12T12249C22KTT6bTS</v>
          </cell>
        </row>
        <row r="634">
          <cell r="F634" t="str">
            <v>12T12685C12L32TS</v>
          </cell>
        </row>
        <row r="635">
          <cell r="F635" t="str">
            <v>12T12757C12L32TS</v>
          </cell>
        </row>
        <row r="636">
          <cell r="F636" t="str">
            <v>12T12757C12L32CxTS</v>
          </cell>
        </row>
        <row r="637">
          <cell r="F637" t="str">
            <v>12T12757C1L325CT</v>
          </cell>
        </row>
        <row r="638">
          <cell r="F638" t="str">
            <v>12T12757C0,7KTTCT</v>
          </cell>
        </row>
        <row r="639">
          <cell r="F639" t="str">
            <v>12T12884C12L32TS</v>
          </cell>
        </row>
        <row r="640">
          <cell r="F640" t="str">
            <v>12T12884C12L32CxTS</v>
          </cell>
        </row>
        <row r="641">
          <cell r="F641" t="str">
            <v>12T12884C12L32P4TS</v>
          </cell>
        </row>
        <row r="642">
          <cell r="F642" t="str">
            <v>12T12884C22KTT6bTS</v>
          </cell>
        </row>
        <row r="643">
          <cell r="F643" t="str">
            <v>12T12912C12L32TS</v>
          </cell>
        </row>
        <row r="644">
          <cell r="F644" t="str">
            <v>12T12912C12L32CxTS</v>
          </cell>
        </row>
        <row r="645">
          <cell r="F645" t="str">
            <v>12T12913C12L32TS</v>
          </cell>
        </row>
        <row r="646">
          <cell r="F646" t="str">
            <v>12T12913C12L32CxTS</v>
          </cell>
        </row>
        <row r="647">
          <cell r="F647" t="str">
            <v>12T12913C22KTT6bTS</v>
          </cell>
        </row>
        <row r="648">
          <cell r="F648" t="str">
            <v>12T12947C12L32TS</v>
          </cell>
        </row>
        <row r="649">
          <cell r="F649" t="str">
            <v>12T12947C1L325CT</v>
          </cell>
        </row>
        <row r="650">
          <cell r="F650" t="str">
            <v>12T13756C12L32TS</v>
          </cell>
        </row>
        <row r="651">
          <cell r="F651" t="str">
            <v>12T13756C12L32CxTS</v>
          </cell>
        </row>
        <row r="652">
          <cell r="F652" t="str">
            <v>12T13756C5N2CT</v>
          </cell>
        </row>
        <row r="653">
          <cell r="F653" t="str">
            <v>12T13757C12L32TS</v>
          </cell>
        </row>
        <row r="654">
          <cell r="F654" t="str">
            <v>12T13757C12L32CxTS</v>
          </cell>
        </row>
        <row r="655">
          <cell r="F655" t="str">
            <v>12T13757C5N2CT</v>
          </cell>
        </row>
        <row r="656">
          <cell r="F656" t="str">
            <v>12T13775C12L32TS</v>
          </cell>
        </row>
        <row r="657">
          <cell r="F657" t="str">
            <v>12T13775C12L32CxTS</v>
          </cell>
        </row>
        <row r="658">
          <cell r="F658" t="str">
            <v>12T13775C5N2CT</v>
          </cell>
        </row>
        <row r="659">
          <cell r="F659" t="str">
            <v>12T13837C12L32TS</v>
          </cell>
        </row>
        <row r="660">
          <cell r="F660" t="str">
            <v>12T13884C12L32TS</v>
          </cell>
        </row>
        <row r="661">
          <cell r="F661" t="str">
            <v>12T13884C12L32CxTS</v>
          </cell>
        </row>
        <row r="662">
          <cell r="F662" t="str">
            <v>12T13884C5N2CT</v>
          </cell>
        </row>
        <row r="663">
          <cell r="F663" t="str">
            <v>12T15303C12L32TS</v>
          </cell>
        </row>
        <row r="664">
          <cell r="F664" t="str">
            <v>12T15303C12L32CxTS</v>
          </cell>
        </row>
        <row r="665">
          <cell r="F665" t="str">
            <v>12T15303C5N2CT</v>
          </cell>
        </row>
        <row r="666">
          <cell r="F666" t="str">
            <v>12T15314C5N2CT</v>
          </cell>
        </row>
        <row r="667">
          <cell r="F667" t="str">
            <v>12T15314C12L32TS</v>
          </cell>
        </row>
        <row r="668">
          <cell r="F668" t="str">
            <v>12T15314C22KTT6bTS</v>
          </cell>
        </row>
        <row r="669">
          <cell r="F669" t="str">
            <v>12T15321C12L32TS</v>
          </cell>
        </row>
        <row r="670">
          <cell r="F670" t="str">
            <v>12T15321C12L32CxTS</v>
          </cell>
        </row>
        <row r="671">
          <cell r="F671" t="str">
            <v>12T15321C5N2CT</v>
          </cell>
        </row>
        <row r="672">
          <cell r="F672" t="str">
            <v>12T15341C12L32TS</v>
          </cell>
        </row>
        <row r="673">
          <cell r="F673" t="str">
            <v>12T15341C5N2CT</v>
          </cell>
        </row>
        <row r="674">
          <cell r="F674" t="str">
            <v>12T15565C12L32TS</v>
          </cell>
        </row>
        <row r="675">
          <cell r="F675" t="str">
            <v>12T15565C12L32CxTS</v>
          </cell>
        </row>
        <row r="676">
          <cell r="F676" t="str">
            <v>12T15565C0,7KTTCT</v>
          </cell>
        </row>
        <row r="677">
          <cell r="F677" t="str">
            <v>12T15565C1L325CT</v>
          </cell>
        </row>
        <row r="678">
          <cell r="F678" t="str">
            <v>12T15682C12L32TS</v>
          </cell>
        </row>
        <row r="679">
          <cell r="F679" t="str">
            <v>12T15682C12L32CxTS</v>
          </cell>
        </row>
        <row r="680">
          <cell r="F680" t="str">
            <v>12T15683C12L32TS</v>
          </cell>
        </row>
        <row r="681">
          <cell r="F681" t="str">
            <v>12T15683C12L32CxTS</v>
          </cell>
        </row>
        <row r="682">
          <cell r="F682" t="str">
            <v>12T15683C0,7KTTCT</v>
          </cell>
        </row>
        <row r="683">
          <cell r="F683" t="str">
            <v>12T15684C12L32TS</v>
          </cell>
        </row>
        <row r="684">
          <cell r="F684" t="str">
            <v>12T15684C12L32CxTS</v>
          </cell>
        </row>
        <row r="685">
          <cell r="F685" t="str">
            <v>12T15693C12L32TS</v>
          </cell>
        </row>
        <row r="686">
          <cell r="F686" t="str">
            <v>12T15693C12L32CxTS</v>
          </cell>
        </row>
        <row r="687">
          <cell r="F687" t="str">
            <v>12T12294C12L32TS</v>
          </cell>
        </row>
        <row r="688">
          <cell r="F688" t="str">
            <v>12T12294C12L32CxTS</v>
          </cell>
        </row>
        <row r="689">
          <cell r="F689" t="str">
            <v>12T12294C22KTT6bTS</v>
          </cell>
        </row>
        <row r="690">
          <cell r="F690" t="str">
            <v>11T17484C2,5PV</v>
          </cell>
        </row>
        <row r="691">
          <cell r="F691" t="str">
            <v>12T17484C2,5PV</v>
          </cell>
        </row>
        <row r="692">
          <cell r="F692" t="str">
            <v>11T14698C1PV</v>
          </cell>
        </row>
        <row r="693">
          <cell r="F693" t="str">
            <v>11T14698C3PV</v>
          </cell>
        </row>
        <row r="694">
          <cell r="F694" t="str">
            <v>11T14698C2PV</v>
          </cell>
        </row>
        <row r="695">
          <cell r="F695" t="str">
            <v>12T14698C2PV</v>
          </cell>
        </row>
        <row r="696">
          <cell r="F696" t="str">
            <v>12T14698C1PV</v>
          </cell>
        </row>
        <row r="697">
          <cell r="F697" t="str">
            <v>12T14698C3PV</v>
          </cell>
        </row>
        <row r="698">
          <cell r="F698" t="str">
            <v>13T10384C13PV</v>
          </cell>
        </row>
        <row r="699">
          <cell r="F699" t="str">
            <v>13T10384C12L32TS</v>
          </cell>
        </row>
        <row r="700">
          <cell r="F700" t="str">
            <v>13T10384C12L32P5TS</v>
          </cell>
        </row>
        <row r="701">
          <cell r="F701" t="str">
            <v>13T10384C12L32P5TS</v>
          </cell>
        </row>
        <row r="702">
          <cell r="F702" t="str">
            <v>13T10384C11KTTTS</v>
          </cell>
        </row>
        <row r="703">
          <cell r="F703" t="str">
            <v>13T17482C13PV</v>
          </cell>
        </row>
        <row r="704">
          <cell r="F704" t="str">
            <v>13T17482C18PV</v>
          </cell>
        </row>
        <row r="705">
          <cell r="F705" t="str">
            <v>13T17482C12L32TS</v>
          </cell>
        </row>
        <row r="706">
          <cell r="F706" t="str">
            <v>13T17482C12L32CxTS</v>
          </cell>
        </row>
        <row r="707">
          <cell r="F707" t="str">
            <v>13T17482C12L32P5TS</v>
          </cell>
        </row>
        <row r="708">
          <cell r="F708" t="str">
            <v>13T17485C11KTTTS</v>
          </cell>
        </row>
        <row r="709">
          <cell r="F709" t="str">
            <v>13T17485C12L32TS</v>
          </cell>
        </row>
        <row r="710">
          <cell r="F710" t="str">
            <v>13T17485C12L32P5TS</v>
          </cell>
        </row>
        <row r="711">
          <cell r="F711" t="str">
            <v>13T12249C0,7KTTCT</v>
          </cell>
        </row>
        <row r="712">
          <cell r="F712" t="str">
            <v>13T12249C12L32TS</v>
          </cell>
        </row>
        <row r="713">
          <cell r="F713" t="str">
            <v>13T12249C12L32P5TS</v>
          </cell>
        </row>
        <row r="714">
          <cell r="F714" t="str">
            <v>13T12249C12L32CxTS</v>
          </cell>
        </row>
        <row r="715">
          <cell r="F715" t="str">
            <v>13T12249C23L32TS</v>
          </cell>
        </row>
        <row r="716">
          <cell r="F716" t="str">
            <v>13T12249C11KTTTS</v>
          </cell>
        </row>
        <row r="717">
          <cell r="F717" t="str">
            <v>13T12685C12L32TS</v>
          </cell>
        </row>
        <row r="718">
          <cell r="F718" t="str">
            <v>13T12685C12L32P5TS</v>
          </cell>
        </row>
        <row r="719">
          <cell r="F719" t="str">
            <v>13T12685C23L32TS</v>
          </cell>
        </row>
        <row r="720">
          <cell r="F720" t="str">
            <v>13T12685C11KTTTS</v>
          </cell>
        </row>
        <row r="721">
          <cell r="F721" t="str">
            <v>13T12757C11KTTTS</v>
          </cell>
        </row>
        <row r="722">
          <cell r="F722" t="str">
            <v>13T12884C11KTTTS</v>
          </cell>
        </row>
        <row r="723">
          <cell r="F723" t="str">
            <v>13T12884C12L32P5TS</v>
          </cell>
        </row>
        <row r="724">
          <cell r="F724" t="str">
            <v>13T12884C12L32CxTS</v>
          </cell>
        </row>
        <row r="725">
          <cell r="F725" t="str">
            <v>13T12884C23L32TS</v>
          </cell>
        </row>
        <row r="726">
          <cell r="F726" t="str">
            <v>13T12912C11KTTTS</v>
          </cell>
        </row>
        <row r="727">
          <cell r="F727" t="str">
            <v>13T12912C12L32CxTS</v>
          </cell>
        </row>
        <row r="728">
          <cell r="F728" t="str">
            <v>13T12912C12L32TS</v>
          </cell>
        </row>
        <row r="729">
          <cell r="F729" t="str">
            <v>13T12913C11KTTTS</v>
          </cell>
        </row>
        <row r="730">
          <cell r="F730" t="str">
            <v>13T12913C23L32TS</v>
          </cell>
        </row>
        <row r="731">
          <cell r="F731" t="str">
            <v>13T12913C12L32CxTS</v>
          </cell>
        </row>
        <row r="732">
          <cell r="F732" t="str">
            <v>13T12913C12L32TS</v>
          </cell>
        </row>
        <row r="733">
          <cell r="F733" t="str">
            <v>13T12947C11KTTTS</v>
          </cell>
        </row>
        <row r="734">
          <cell r="F734" t="str">
            <v>13T12947C12L32CxTS</v>
          </cell>
        </row>
        <row r="735">
          <cell r="F735" t="str">
            <v>13T12947C12L32TS</v>
          </cell>
        </row>
        <row r="736">
          <cell r="F736" t="str">
            <v>13T13756C9N2CT</v>
          </cell>
        </row>
        <row r="737">
          <cell r="F737" t="str">
            <v>13T13756C9V12CT</v>
          </cell>
        </row>
        <row r="738">
          <cell r="F738" t="str">
            <v>13T13757C12L32CxTS</v>
          </cell>
        </row>
        <row r="739">
          <cell r="F739" t="str">
            <v>13T13757C12L32P5TS</v>
          </cell>
        </row>
        <row r="740">
          <cell r="F740" t="str">
            <v>13T13757C9V12CT</v>
          </cell>
        </row>
        <row r="741">
          <cell r="F741" t="str">
            <v>13T13757C9V12CT</v>
          </cell>
        </row>
        <row r="742">
          <cell r="F742" t="str">
            <v>13T13775C9N2CT</v>
          </cell>
        </row>
        <row r="743">
          <cell r="F743" t="str">
            <v>13T13775C9V12CT</v>
          </cell>
        </row>
        <row r="744">
          <cell r="F744" t="str">
            <v>13T13775C9V12CT</v>
          </cell>
        </row>
        <row r="745">
          <cell r="F745" t="str">
            <v>13T13837C9N2CT</v>
          </cell>
        </row>
        <row r="746">
          <cell r="F746" t="str">
            <v>13T13837C9V12CT</v>
          </cell>
        </row>
        <row r="747">
          <cell r="F747" t="str">
            <v>13T13884C12L32TS</v>
          </cell>
        </row>
        <row r="748">
          <cell r="F748" t="str">
            <v>13T13884C9N2CT</v>
          </cell>
        </row>
        <row r="749">
          <cell r="F749" t="str">
            <v>13T13884C9V12CT</v>
          </cell>
        </row>
        <row r="750">
          <cell r="F750" t="str">
            <v>13T15303C9N2CT</v>
          </cell>
        </row>
        <row r="751">
          <cell r="F751" t="str">
            <v>13T15303C9V12CT</v>
          </cell>
        </row>
        <row r="752">
          <cell r="F752" t="str">
            <v>13T15303C9V12CT</v>
          </cell>
        </row>
        <row r="753">
          <cell r="F753" t="str">
            <v>13T15314C9N2CT</v>
          </cell>
        </row>
        <row r="754">
          <cell r="F754" t="str">
            <v>13T15314C9V12CT</v>
          </cell>
        </row>
        <row r="755">
          <cell r="F755" t="str">
            <v>13T15314C9V12CT</v>
          </cell>
        </row>
        <row r="756">
          <cell r="F756" t="str">
            <v>13T15321C9N2CT</v>
          </cell>
        </row>
        <row r="757">
          <cell r="F757" t="str">
            <v>13T15321C9V12CT</v>
          </cell>
        </row>
        <row r="758">
          <cell r="F758" t="str">
            <v>13T15321C9V12CT</v>
          </cell>
        </row>
        <row r="759">
          <cell r="F759" t="str">
            <v>13T15341C9N2CT</v>
          </cell>
        </row>
        <row r="760">
          <cell r="F760" t="str">
            <v>13T15341C9V12CT</v>
          </cell>
        </row>
        <row r="761">
          <cell r="F761" t="str">
            <v>13T15565C12L32CxTS</v>
          </cell>
        </row>
        <row r="762">
          <cell r="F762" t="str">
            <v>13T15565C12L32TS</v>
          </cell>
        </row>
        <row r="763">
          <cell r="F763" t="str">
            <v>13T15565C11KTTTS</v>
          </cell>
        </row>
        <row r="764">
          <cell r="F764" t="str">
            <v>13T15682C12L32CxTS</v>
          </cell>
        </row>
        <row r="765">
          <cell r="F765" t="str">
            <v>13T15682C12L32TS</v>
          </cell>
        </row>
        <row r="766">
          <cell r="F766" t="str">
            <v>13T15682C11KTTTS</v>
          </cell>
        </row>
        <row r="767">
          <cell r="F767" t="str">
            <v>13T15683C12L32CxTS</v>
          </cell>
        </row>
        <row r="768">
          <cell r="F768" t="str">
            <v>13T15683C11KTTTS</v>
          </cell>
        </row>
        <row r="769">
          <cell r="F769" t="str">
            <v>13T15684C12L32CxTS</v>
          </cell>
        </row>
        <row r="770">
          <cell r="F770" t="str">
            <v>13T15684C12L32TS</v>
          </cell>
        </row>
        <row r="771">
          <cell r="F771" t="str">
            <v>13T15684C11KTTTS</v>
          </cell>
        </row>
        <row r="772">
          <cell r="F772" t="str">
            <v>13T15693C11KTTTS</v>
          </cell>
        </row>
        <row r="773">
          <cell r="F773" t="str">
            <v>13T15693C12L32CxTS</v>
          </cell>
        </row>
        <row r="774">
          <cell r="F774" t="str">
            <v>13T15693C12L32TS</v>
          </cell>
        </row>
        <row r="775">
          <cell r="F775" t="str">
            <v>13T15693C0,7KTTCT</v>
          </cell>
        </row>
        <row r="776">
          <cell r="F776" t="str">
            <v>14T10384C12L32TS</v>
          </cell>
        </row>
        <row r="777">
          <cell r="F777" t="str">
            <v>14T10384C12L32P4TS</v>
          </cell>
        </row>
        <row r="778">
          <cell r="F778" t="str">
            <v>14T10384C12L32P5TS</v>
          </cell>
        </row>
        <row r="779">
          <cell r="F779" t="str">
            <v>14T17483C12L32P5TS</v>
          </cell>
        </row>
        <row r="780">
          <cell r="F780" t="str">
            <v>13T17483C11KTTTS</v>
          </cell>
        </row>
        <row r="781">
          <cell r="F781" t="str">
            <v>13T17483C12L32TS</v>
          </cell>
        </row>
        <row r="782">
          <cell r="F782" t="str">
            <v>13T17483C12L32P5TS</v>
          </cell>
        </row>
        <row r="783">
          <cell r="F783" t="str">
            <v>14T17485C12L32TS</v>
          </cell>
        </row>
        <row r="784">
          <cell r="F784" t="str">
            <v>14T17485C12L32P4TS</v>
          </cell>
        </row>
        <row r="785">
          <cell r="F785" t="str">
            <v>14T17485C12L32P5TS</v>
          </cell>
        </row>
        <row r="786">
          <cell r="F786" t="str">
            <v>14T12249C12L32TS</v>
          </cell>
        </row>
        <row r="787">
          <cell r="F787" t="str">
            <v>14T12249C12L32P4TS</v>
          </cell>
        </row>
        <row r="788">
          <cell r="F788" t="str">
            <v>14T12249C23L32TS</v>
          </cell>
        </row>
        <row r="789">
          <cell r="F789" t="str">
            <v>14T12685C23L32TS</v>
          </cell>
        </row>
        <row r="790">
          <cell r="F790" t="str">
            <v>14T12685C12L32P4TS</v>
          </cell>
        </row>
        <row r="791">
          <cell r="F791" t="str">
            <v>14T12685C5V7LCT</v>
          </cell>
        </row>
        <row r="792">
          <cell r="F792" t="str">
            <v>14T12884C5V7LCT</v>
          </cell>
        </row>
        <row r="793">
          <cell r="F793" t="str">
            <v>14T12912C5V7LCT</v>
          </cell>
        </row>
        <row r="794">
          <cell r="F794" t="str">
            <v>14T12912C5V7LCT</v>
          </cell>
        </row>
        <row r="795">
          <cell r="F795" t="str">
            <v>14T12947C5V7LCT</v>
          </cell>
        </row>
        <row r="796">
          <cell r="F796" t="str">
            <v>14T13757C5V7LCT</v>
          </cell>
        </row>
        <row r="797">
          <cell r="F797" t="str">
            <v>14T13775C5V7LCT</v>
          </cell>
        </row>
        <row r="798">
          <cell r="F798" t="str">
            <v>14T15565C5V7LCT</v>
          </cell>
        </row>
        <row r="799">
          <cell r="F799" t="str">
            <v>14T15682C5V7LCT</v>
          </cell>
        </row>
        <row r="800">
          <cell r="F800" t="str">
            <v>14T15684C5V7LCT</v>
          </cell>
        </row>
        <row r="801">
          <cell r="F801" t="str">
            <v>14T15693C5V7LCT</v>
          </cell>
        </row>
        <row r="802">
          <cell r="F802" t="str">
            <v>14T15693C5V7LCT</v>
          </cell>
        </row>
        <row r="803">
          <cell r="F803" t="str">
            <v>14T12757C23L32TS</v>
          </cell>
        </row>
        <row r="804">
          <cell r="F804" t="str">
            <v>14T12757C12L32TS</v>
          </cell>
        </row>
        <row r="805">
          <cell r="F805" t="str">
            <v>14T12757C12L32P4TS</v>
          </cell>
        </row>
        <row r="806">
          <cell r="F806" t="str">
            <v>14T12757C0,5K1CT</v>
          </cell>
        </row>
        <row r="807">
          <cell r="F807" t="str">
            <v>14T12884C23L32TS</v>
          </cell>
        </row>
        <row r="808">
          <cell r="F808" t="str">
            <v>14T12884C22KTT6bTS</v>
          </cell>
        </row>
        <row r="809">
          <cell r="F809" t="str">
            <v>14T12912C12L32P4TS</v>
          </cell>
        </row>
        <row r="810">
          <cell r="F810" t="str">
            <v>14T12912C12L32P5TS</v>
          </cell>
        </row>
        <row r="811">
          <cell r="F811" t="str">
            <v>14T12912C12L32TS</v>
          </cell>
        </row>
        <row r="812">
          <cell r="F812" t="str">
            <v>14T12912C23L32TS</v>
          </cell>
        </row>
        <row r="813">
          <cell r="F813" t="str">
            <v>14T12913C23L32TS</v>
          </cell>
        </row>
        <row r="814">
          <cell r="F814" t="str">
            <v>14T12913C22KTT6bTS</v>
          </cell>
        </row>
        <row r="815">
          <cell r="F815" t="str">
            <v>14T12913C12L32TS</v>
          </cell>
        </row>
        <row r="816">
          <cell r="F816" t="str">
            <v>14T12913C0,5K1CT</v>
          </cell>
        </row>
        <row r="817">
          <cell r="F817" t="str">
            <v>14T12947C12L32P5TS</v>
          </cell>
        </row>
        <row r="818">
          <cell r="F818" t="str">
            <v>14T12947C22KTT6bTS</v>
          </cell>
        </row>
        <row r="819">
          <cell r="F819" t="str">
            <v>14T12947C12L32TS</v>
          </cell>
        </row>
        <row r="820">
          <cell r="F820" t="str">
            <v>14T13756C23L32TS</v>
          </cell>
        </row>
        <row r="821">
          <cell r="F821" t="str">
            <v>14T13756C22KTT6bTS</v>
          </cell>
        </row>
        <row r="822">
          <cell r="F822" t="str">
            <v>14T13756C12L32TS</v>
          </cell>
        </row>
        <row r="823">
          <cell r="F823" t="str">
            <v>14T13757C12L32TS</v>
          </cell>
        </row>
        <row r="824">
          <cell r="F824" t="str">
            <v>14T13775C23L32TS</v>
          </cell>
        </row>
        <row r="825">
          <cell r="F825" t="str">
            <v>14T13837C12L32TS</v>
          </cell>
        </row>
        <row r="826">
          <cell r="F826" t="str">
            <v>14T13837C23L32TS</v>
          </cell>
        </row>
        <row r="827">
          <cell r="F827" t="str">
            <v>14T13837C22KTT6bTS</v>
          </cell>
        </row>
        <row r="828">
          <cell r="F828" t="str">
            <v>14T15303C12L32TS</v>
          </cell>
        </row>
        <row r="829">
          <cell r="F829" t="str">
            <v>14T15303C23L32TS</v>
          </cell>
        </row>
        <row r="830">
          <cell r="F830" t="str">
            <v>14T15303C22KTT6bTS</v>
          </cell>
        </row>
        <row r="831">
          <cell r="F831" t="str">
            <v>14T15311C12L32TS</v>
          </cell>
        </row>
        <row r="832">
          <cell r="F832" t="str">
            <v>14T15311C23L32TS</v>
          </cell>
        </row>
        <row r="833">
          <cell r="F833" t="str">
            <v>14T15311C22KTT6bTS</v>
          </cell>
        </row>
        <row r="834">
          <cell r="F834" t="str">
            <v>14T15314C12L32TS</v>
          </cell>
        </row>
        <row r="835">
          <cell r="F835" t="str">
            <v>14T15314C23L32TS</v>
          </cell>
        </row>
        <row r="836">
          <cell r="F836" t="str">
            <v>14T15314C22KTT6bTS</v>
          </cell>
        </row>
        <row r="837">
          <cell r="F837" t="str">
            <v>14T15321C12L32TS</v>
          </cell>
        </row>
        <row r="838">
          <cell r="F838" t="str">
            <v>14T15321C23L32TS</v>
          </cell>
        </row>
        <row r="839">
          <cell r="F839" t="str">
            <v>14T15321C22KTT6bTS</v>
          </cell>
        </row>
        <row r="840">
          <cell r="F840" t="str">
            <v>14T15341C12L32TS</v>
          </cell>
        </row>
        <row r="841">
          <cell r="F841" t="str">
            <v>14T15341C23L32TS</v>
          </cell>
        </row>
        <row r="842">
          <cell r="F842" t="str">
            <v>14T15341C22KTT6bTS</v>
          </cell>
        </row>
        <row r="843">
          <cell r="F843" t="str">
            <v>14T15565C12L32P4TS</v>
          </cell>
        </row>
        <row r="844">
          <cell r="F844" t="str">
            <v>14T15565C12L32P5TS</v>
          </cell>
        </row>
        <row r="845">
          <cell r="F845" t="str">
            <v>14T15682C12L32P5TS</v>
          </cell>
        </row>
        <row r="846">
          <cell r="F846" t="str">
            <v>14T15684C12L32TS</v>
          </cell>
        </row>
        <row r="847">
          <cell r="F847" t="str">
            <v>14T15684C12L32P4TS</v>
          </cell>
        </row>
        <row r="848">
          <cell r="F848" t="str">
            <v>14T15684C12L32P5TS</v>
          </cell>
        </row>
        <row r="849">
          <cell r="F849" t="str">
            <v>14T15693C12L32P5TS</v>
          </cell>
        </row>
        <row r="850">
          <cell r="F850" t="str">
            <v>14T15693C12L32TS</v>
          </cell>
        </row>
        <row r="851">
          <cell r="F851" t="str">
            <v>15T14698C3PV</v>
          </cell>
        </row>
        <row r="852">
          <cell r="F852" t="str">
            <v>15T14698C1PV</v>
          </cell>
        </row>
        <row r="853">
          <cell r="F853" t="str">
            <v>15T14698C2PV</v>
          </cell>
        </row>
        <row r="854">
          <cell r="F854" t="str">
            <v>15T17482C13TT7aTS</v>
          </cell>
        </row>
        <row r="855">
          <cell r="F855" t="str">
            <v>14T17482C12L32TS</v>
          </cell>
        </row>
        <row r="856">
          <cell r="F856" t="str">
            <v>14T17482C12L32P5TS</v>
          </cell>
        </row>
        <row r="857">
          <cell r="F857" t="str">
            <v>14T17482C13PV</v>
          </cell>
        </row>
        <row r="858">
          <cell r="F858" t="str">
            <v>15T17483C13TT7aTS</v>
          </cell>
        </row>
        <row r="859">
          <cell r="F859" t="str">
            <v>15T17483C12L32CxTS</v>
          </cell>
        </row>
        <row r="860">
          <cell r="F860" t="str">
            <v>13T17484C2,5PV</v>
          </cell>
        </row>
        <row r="861">
          <cell r="F861" t="str">
            <v>14T17484C2,5PV</v>
          </cell>
        </row>
        <row r="862">
          <cell r="F862" t="str">
            <v>15T17485C13TT7aTS</v>
          </cell>
        </row>
        <row r="863">
          <cell r="F863" t="str">
            <v>15T12685C13TT7aTS</v>
          </cell>
        </row>
        <row r="864">
          <cell r="F864" t="str">
            <v>15T12757C13TT7aTS</v>
          </cell>
        </row>
        <row r="865">
          <cell r="F865" t="str">
            <v>15T12884C22KTT6aTS</v>
          </cell>
        </row>
        <row r="866">
          <cell r="F866" t="str">
            <v>15T12884C13TT7aTS</v>
          </cell>
        </row>
        <row r="867">
          <cell r="F867" t="str">
            <v>15T12913C13TT7aTS</v>
          </cell>
        </row>
        <row r="868">
          <cell r="F868" t="str">
            <v>15T12947C13TT7aTS</v>
          </cell>
        </row>
        <row r="869">
          <cell r="F869" t="str">
            <v>15T13756C12L32CxTS</v>
          </cell>
        </row>
        <row r="870">
          <cell r="F870" t="str">
            <v>15T13756C5N2CT</v>
          </cell>
        </row>
        <row r="871">
          <cell r="F871" t="str">
            <v>15T13756C5N2CT</v>
          </cell>
        </row>
        <row r="872">
          <cell r="F872" t="str">
            <v>15T13757C5N2CT</v>
          </cell>
        </row>
        <row r="873">
          <cell r="F873" t="str">
            <v>15T13775C5N2CT</v>
          </cell>
        </row>
        <row r="874">
          <cell r="F874" t="str">
            <v>15T13775C5N2CT</v>
          </cell>
        </row>
        <row r="875">
          <cell r="F875" t="str">
            <v>15T13837C5N2CT</v>
          </cell>
        </row>
        <row r="876">
          <cell r="F876" t="str">
            <v>15T13837C5N2CT</v>
          </cell>
        </row>
        <row r="877">
          <cell r="F877" t="str">
            <v>15T15303C5N2CT</v>
          </cell>
        </row>
        <row r="878">
          <cell r="F878" t="str">
            <v>15T15303C5N2CT</v>
          </cell>
        </row>
        <row r="879">
          <cell r="F879" t="str">
            <v>15T15311C12L32CxTS</v>
          </cell>
        </row>
        <row r="880">
          <cell r="F880" t="str">
            <v>15T15311C5N2CT</v>
          </cell>
        </row>
        <row r="881">
          <cell r="F881" t="str">
            <v>15T15311C5N2CT</v>
          </cell>
        </row>
        <row r="882">
          <cell r="F882" t="str">
            <v>15T15314C5N2CT</v>
          </cell>
        </row>
        <row r="883">
          <cell r="F883" t="str">
            <v>15T15314C5N2CT</v>
          </cell>
        </row>
        <row r="884">
          <cell r="F884" t="str">
            <v>15T15321C5N2CT</v>
          </cell>
        </row>
        <row r="885">
          <cell r="F885" t="str">
            <v>15T15321C5N2CT</v>
          </cell>
        </row>
        <row r="886">
          <cell r="F886" t="str">
            <v>15T15341C5N2CT</v>
          </cell>
        </row>
        <row r="887">
          <cell r="F887" t="str">
            <v>15T15341C12L32TS</v>
          </cell>
        </row>
        <row r="888">
          <cell r="F888" t="str">
            <v>15T15565C13TT7aTS</v>
          </cell>
        </row>
        <row r="889">
          <cell r="F889" t="str">
            <v>15T15565C12L32CxTS</v>
          </cell>
        </row>
        <row r="890">
          <cell r="F890" t="str">
            <v>15T15682C12L32CxTS</v>
          </cell>
        </row>
        <row r="891">
          <cell r="F891" t="str">
            <v>15T15683C13TT7aTS</v>
          </cell>
        </row>
        <row r="892">
          <cell r="F892" t="str">
            <v>15T15684C13TT7aTS</v>
          </cell>
        </row>
        <row r="893">
          <cell r="F893" t="str">
            <v>15T15684C12L32CxTS</v>
          </cell>
        </row>
        <row r="894">
          <cell r="F894" t="str">
            <v>15T15693C12L32CxTS</v>
          </cell>
        </row>
        <row r="895">
          <cell r="F895" t="str">
            <v>15T12249C13TT7aTS</v>
          </cell>
        </row>
        <row r="896">
          <cell r="F896" t="str">
            <v>15T12757C1PV</v>
          </cell>
        </row>
        <row r="897">
          <cell r="F897" t="str">
            <v>15T12249C3,5PV</v>
          </cell>
        </row>
        <row r="898">
          <cell r="F898" t="str">
            <v>15T12249C1,5PV</v>
          </cell>
        </row>
        <row r="899">
          <cell r="F899" t="str">
            <v>16T17483C13TT7aTS</v>
          </cell>
        </row>
        <row r="900">
          <cell r="F900" t="str">
            <v>16T17483C12L32TS</v>
          </cell>
        </row>
        <row r="901">
          <cell r="F901" t="str">
            <v>16T17483C12L32P5TS</v>
          </cell>
        </row>
        <row r="902">
          <cell r="F902" t="str">
            <v>16T17483C0,5L32CT</v>
          </cell>
        </row>
        <row r="903">
          <cell r="F903" t="str">
            <v>16T17485C13TT7aTS</v>
          </cell>
        </row>
        <row r="904">
          <cell r="F904" t="str">
            <v>16T17485C13TT7aTS</v>
          </cell>
        </row>
        <row r="905">
          <cell r="F905" t="str">
            <v>16T17485C12L32P5TS</v>
          </cell>
        </row>
        <row r="906">
          <cell r="F906" t="str">
            <v>16T12249C13TT7aTS</v>
          </cell>
        </row>
        <row r="907">
          <cell r="F907" t="str">
            <v>16T12249C12L32TS</v>
          </cell>
        </row>
        <row r="908">
          <cell r="F908" t="str">
            <v>16T12685C13TT7aTS</v>
          </cell>
        </row>
        <row r="909">
          <cell r="F909" t="str">
            <v>16T12685C12L32TS</v>
          </cell>
        </row>
        <row r="910">
          <cell r="F910" t="str">
            <v>16T12685C12L32P5TS</v>
          </cell>
        </row>
        <row r="911">
          <cell r="F911" t="str">
            <v>16T12757C2PV</v>
          </cell>
        </row>
        <row r="912">
          <cell r="F912" t="str">
            <v>16T12757C12L32P5TS</v>
          </cell>
        </row>
        <row r="913">
          <cell r="F913" t="str">
            <v>16T12757C13TT7aTS</v>
          </cell>
        </row>
        <row r="914">
          <cell r="F914" t="str">
            <v>16T12757C12L32TS</v>
          </cell>
        </row>
        <row r="915">
          <cell r="F915" t="str">
            <v>16T12757C0,5K1CT</v>
          </cell>
        </row>
        <row r="916">
          <cell r="F916" t="str">
            <v>16T12884C11KTTTS</v>
          </cell>
        </row>
        <row r="917">
          <cell r="F917" t="str">
            <v>16T12884C22KTT6aTS</v>
          </cell>
        </row>
        <row r="918">
          <cell r="F918" t="str">
            <v>16T12884C1L321CT</v>
          </cell>
        </row>
        <row r="919">
          <cell r="F919" t="str">
            <v>16T13756C1L321CT</v>
          </cell>
        </row>
        <row r="920">
          <cell r="F920" t="str">
            <v>16T15565C1L321CT</v>
          </cell>
        </row>
        <row r="921">
          <cell r="F921" t="str">
            <v>16T15682C1L321CT</v>
          </cell>
        </row>
        <row r="922">
          <cell r="F922" t="str">
            <v>16T15683C1L321CT</v>
          </cell>
        </row>
        <row r="923">
          <cell r="F923" t="str">
            <v>16T15693C1L321CT</v>
          </cell>
        </row>
        <row r="924">
          <cell r="F924" t="str">
            <v>16T12912C13TT7aTS</v>
          </cell>
        </row>
        <row r="925">
          <cell r="F925" t="str">
            <v>16T12913C13TT7aTS</v>
          </cell>
        </row>
        <row r="926">
          <cell r="F926" t="str">
            <v>16T12947C12L32TS</v>
          </cell>
        </row>
        <row r="927">
          <cell r="F927" t="str">
            <v>16T13756C11KTTTS</v>
          </cell>
        </row>
        <row r="928">
          <cell r="F928" t="str">
            <v>16T13756C12L32TS</v>
          </cell>
        </row>
        <row r="929">
          <cell r="F929" t="str">
            <v>16T13756C22KTT6aTS</v>
          </cell>
        </row>
        <row r="930">
          <cell r="F930" t="str">
            <v>16T13757C11KTTTS</v>
          </cell>
        </row>
        <row r="931">
          <cell r="F931" t="str">
            <v>16T13757C22KTT6aTS</v>
          </cell>
        </row>
        <row r="932">
          <cell r="F932" t="str">
            <v>16T13775C11KTTTS</v>
          </cell>
        </row>
        <row r="933">
          <cell r="F933" t="str">
            <v>16T13775C22KTT6aTS</v>
          </cell>
        </row>
        <row r="934">
          <cell r="F934" t="str">
            <v>16T13837C11KTTTS</v>
          </cell>
        </row>
        <row r="935">
          <cell r="F935" t="str">
            <v>16T13837C22KTT6aTS</v>
          </cell>
        </row>
        <row r="936">
          <cell r="F936" t="str">
            <v>16T15303C11KTTTS</v>
          </cell>
        </row>
        <row r="937">
          <cell r="F937" t="str">
            <v>16T15303C22KTT6aTS</v>
          </cell>
        </row>
        <row r="938">
          <cell r="F938" t="str">
            <v>16T15311C11KTTTS</v>
          </cell>
        </row>
        <row r="939">
          <cell r="F939" t="str">
            <v>16T15311C22KTT6aTS</v>
          </cell>
        </row>
        <row r="940">
          <cell r="F940" t="str">
            <v>16T15314C11KTTTS</v>
          </cell>
        </row>
        <row r="941">
          <cell r="F941" t="str">
            <v>16T15314C22KTT6aTS</v>
          </cell>
        </row>
        <row r="942">
          <cell r="F942" t="str">
            <v>16T15321C11KTTTS</v>
          </cell>
        </row>
        <row r="943">
          <cell r="F943" t="str">
            <v>16T15321C22KTT6aTS</v>
          </cell>
        </row>
        <row r="944">
          <cell r="F944" t="str">
            <v>16T15341C11KTTTS</v>
          </cell>
        </row>
        <row r="945">
          <cell r="F945" t="str">
            <v>16T15341C22KTT6aTS</v>
          </cell>
        </row>
        <row r="946">
          <cell r="F946" t="str">
            <v>16T15565C11KTTTS</v>
          </cell>
        </row>
        <row r="947">
          <cell r="F947" t="str">
            <v>16T15565C12L32TS</v>
          </cell>
        </row>
        <row r="948">
          <cell r="F948" t="str">
            <v>16T15565C12L32P5TS</v>
          </cell>
        </row>
        <row r="949">
          <cell r="F949" t="str">
            <v>16T15682C11KTTTS</v>
          </cell>
        </row>
        <row r="950">
          <cell r="F950" t="str">
            <v>16T15682C12L32TS</v>
          </cell>
        </row>
        <row r="951">
          <cell r="F951" t="str">
            <v>16T15682C12L32P5TS</v>
          </cell>
        </row>
        <row r="952">
          <cell r="F952" t="str">
            <v>16T15683C11KTTTS</v>
          </cell>
        </row>
        <row r="953">
          <cell r="F953" t="str">
            <v>16T15683C12L32TS</v>
          </cell>
        </row>
        <row r="954">
          <cell r="F954" t="str">
            <v>16T15683C12L32P5TS</v>
          </cell>
        </row>
        <row r="955">
          <cell r="F955" t="str">
            <v>16T15684C11KTTTS</v>
          </cell>
        </row>
        <row r="956">
          <cell r="F956" t="str">
            <v>16T15684C12L32TS</v>
          </cell>
        </row>
        <row r="957">
          <cell r="F957" t="str">
            <v>16T15684C12L32P5TS</v>
          </cell>
        </row>
        <row r="958">
          <cell r="F958" t="str">
            <v>16T15693C11KTTTS</v>
          </cell>
        </row>
        <row r="959">
          <cell r="F959" t="str">
            <v>16T15693C12L32TS</v>
          </cell>
        </row>
        <row r="960">
          <cell r="F960" t="str">
            <v>16T15693C12L32P5TS</v>
          </cell>
        </row>
        <row r="961">
          <cell r="F961" t="str">
            <v>15T12913C0,5K1CT</v>
          </cell>
        </row>
        <row r="962">
          <cell r="F962" t="str">
            <v>16T12913C0,5K1CT</v>
          </cell>
        </row>
        <row r="963">
          <cell r="F963" t="str">
            <v>16T12913C12L32TS</v>
          </cell>
        </row>
        <row r="964">
          <cell r="F964" t="str">
            <v>16T12913C12L32P5TS</v>
          </cell>
        </row>
        <row r="965">
          <cell r="F965" t="str">
            <v>16T12913C0,5L32CT</v>
          </cell>
        </row>
        <row r="966">
          <cell r="F966" t="str">
            <v>16T14698C0,5L32CT</v>
          </cell>
        </row>
        <row r="967">
          <cell r="F967" t="str">
            <v>16T14698C1PV</v>
          </cell>
        </row>
        <row r="968">
          <cell r="F968" t="str">
            <v>16T14698C3PV</v>
          </cell>
        </row>
        <row r="969">
          <cell r="F969" t="str">
            <v>16T14698C2PV</v>
          </cell>
        </row>
        <row r="970">
          <cell r="F970" t="str">
            <v>16T14698C3PV</v>
          </cell>
        </row>
        <row r="971">
          <cell r="F971" t="str">
            <v>16T14698C1PV</v>
          </cell>
        </row>
        <row r="972">
          <cell r="F972" t="str">
            <v>17T17482C12L32TS</v>
          </cell>
        </row>
        <row r="973">
          <cell r="F973" t="str">
            <v>17T17482C12L32P5TS</v>
          </cell>
        </row>
        <row r="974">
          <cell r="F974" t="str">
            <v>17T17483C13PV</v>
          </cell>
        </row>
        <row r="975">
          <cell r="F975" t="str">
            <v>17T17483C12L32TS</v>
          </cell>
        </row>
        <row r="976">
          <cell r="F976" t="str">
            <v>17T17483C12L32P5TS</v>
          </cell>
        </row>
        <row r="977">
          <cell r="F977" t="str">
            <v>17T17485C12L32TS</v>
          </cell>
        </row>
        <row r="978">
          <cell r="F978" t="str">
            <v>17T12685C11KTTTS</v>
          </cell>
        </row>
        <row r="979">
          <cell r="F979" t="str">
            <v>17T12685C12L32TS</v>
          </cell>
        </row>
        <row r="980">
          <cell r="F980" t="str">
            <v>17T12757C11KTTTS</v>
          </cell>
        </row>
        <row r="981">
          <cell r="F981" t="str">
            <v>17T12757C12L32TS</v>
          </cell>
        </row>
        <row r="982">
          <cell r="F982" t="str">
            <v>17T12757C12L32P5TS</v>
          </cell>
        </row>
        <row r="983">
          <cell r="F983" t="str">
            <v>17T12884C11KTTTS</v>
          </cell>
        </row>
        <row r="984">
          <cell r="F984" t="str">
            <v>17T12884C12L32TS</v>
          </cell>
        </row>
        <row r="985">
          <cell r="F985" t="str">
            <v>17T12884C22KTT6aTS</v>
          </cell>
        </row>
        <row r="986">
          <cell r="F986" t="str">
            <v>17T12912C11KTTTS</v>
          </cell>
        </row>
        <row r="987">
          <cell r="F987" t="str">
            <v>17T12912C12L32TS</v>
          </cell>
        </row>
        <row r="988">
          <cell r="F988" t="str">
            <v>17T12912C5V7LCT</v>
          </cell>
        </row>
        <row r="989">
          <cell r="F989" t="str">
            <v>17T15303C11KTTTS</v>
          </cell>
        </row>
        <row r="990">
          <cell r="F990" t="str">
            <v>17T15303C5V7LCT</v>
          </cell>
        </row>
        <row r="991">
          <cell r="F991" t="str">
            <v>17T15314C11KTTTS</v>
          </cell>
        </row>
        <row r="992">
          <cell r="F992" t="str">
            <v>17T15314C22KTT6aTS</v>
          </cell>
        </row>
        <row r="993">
          <cell r="F993" t="str">
            <v>17T15314C5V7LCT</v>
          </cell>
        </row>
        <row r="994">
          <cell r="F994" t="str">
            <v>17T15321C11KTTTS</v>
          </cell>
        </row>
        <row r="995">
          <cell r="F995" t="str">
            <v>17T15321C22KTT6aTS</v>
          </cell>
        </row>
        <row r="996">
          <cell r="F996" t="str">
            <v>17T15321C5V7LCT</v>
          </cell>
        </row>
        <row r="997">
          <cell r="F997" t="str">
            <v>17T15341C11KTTTS</v>
          </cell>
        </row>
        <row r="998">
          <cell r="F998" t="str">
            <v>17T15341C12L32TS</v>
          </cell>
        </row>
        <row r="999">
          <cell r="F999" t="str">
            <v>17T15565C11KTTTS</v>
          </cell>
        </row>
        <row r="1000">
          <cell r="F1000" t="str">
            <v>17T15565C12L32TS</v>
          </cell>
        </row>
        <row r="1001">
          <cell r="F1001" t="str">
            <v>17T15682C11KTTTS</v>
          </cell>
        </row>
        <row r="1002">
          <cell r="F1002" t="str">
            <v>17T15683C11KTTTS</v>
          </cell>
        </row>
        <row r="1003">
          <cell r="F1003" t="str">
            <v>17T15683C5V7LCT</v>
          </cell>
        </row>
        <row r="1004">
          <cell r="F1004" t="str">
            <v>17T15684C11KTTTS</v>
          </cell>
        </row>
        <row r="1005">
          <cell r="F1005" t="str">
            <v>17T15693C11KTTTS</v>
          </cell>
        </row>
        <row r="1006">
          <cell r="F1006" t="str">
            <v>17T15693C12L32TS</v>
          </cell>
        </row>
        <row r="1007">
          <cell r="F1007" t="str">
            <v>17T12913C11KTTTS</v>
          </cell>
        </row>
        <row r="1008">
          <cell r="F1008" t="str">
            <v>17T12913C12L32TS</v>
          </cell>
        </row>
        <row r="1009">
          <cell r="F1009" t="str">
            <v>17T12913C12L32P5TS</v>
          </cell>
        </row>
        <row r="1010">
          <cell r="F1010" t="str">
            <v>17T12913C0,5K1CT</v>
          </cell>
        </row>
        <row r="1011">
          <cell r="F1011" t="str">
            <v>17T12947C11KTTTS</v>
          </cell>
        </row>
        <row r="1012">
          <cell r="F1012" t="str">
            <v>17T12947C12L32TS</v>
          </cell>
        </row>
        <row r="1013">
          <cell r="F1013" t="str">
            <v>17T12947C0,5K1CT</v>
          </cell>
        </row>
        <row r="1014">
          <cell r="F1014" t="str">
            <v>17T12249C11KTTTS</v>
          </cell>
        </row>
        <row r="1015">
          <cell r="F1015" t="str">
            <v>17T12249C12L32TS</v>
          </cell>
        </row>
        <row r="1016">
          <cell r="F1016" t="str">
            <v>17T12249C22KTT6aTS</v>
          </cell>
        </row>
        <row r="1017">
          <cell r="F1017" t="str">
            <v>17T13756C11KTTTS</v>
          </cell>
        </row>
        <row r="1018">
          <cell r="F1018" t="str">
            <v>17T13757C11KTTTS</v>
          </cell>
        </row>
        <row r="1019">
          <cell r="F1019" t="str">
            <v>17T13775C11KTTTS</v>
          </cell>
        </row>
        <row r="1020">
          <cell r="F1020" t="str">
            <v>17T13837C11KTTTS</v>
          </cell>
        </row>
        <row r="1021">
          <cell r="F1021" t="str">
            <v>15T17484C2,5PV</v>
          </cell>
        </row>
        <row r="1022">
          <cell r="F1022" t="str">
            <v>16T17484C2,5PV</v>
          </cell>
        </row>
        <row r="1023">
          <cell r="F1023" t="str">
            <v>17T17484C2,5PV</v>
          </cell>
        </row>
        <row r="1024">
          <cell r="F1024" t="str">
            <v>18T17484C2,5PV</v>
          </cell>
        </row>
        <row r="1025">
          <cell r="F1025" t="str">
            <v>18T14698C0,5L32CT</v>
          </cell>
        </row>
        <row r="1026">
          <cell r="F1026" t="str">
            <v>18T14698C1PV</v>
          </cell>
        </row>
        <row r="1027">
          <cell r="F1027" t="str">
            <v>18T14698C3PV</v>
          </cell>
        </row>
        <row r="1028">
          <cell r="F1028" t="str">
            <v>18T10384C12L32TS</v>
          </cell>
        </row>
        <row r="1029">
          <cell r="F1029" t="str">
            <v>18T17482C12L32TS</v>
          </cell>
        </row>
        <row r="1030">
          <cell r="F1030" t="str">
            <v>18T17482C12L32P5TS</v>
          </cell>
        </row>
        <row r="1031">
          <cell r="F1031" t="str">
            <v>18T17482C13PV</v>
          </cell>
        </row>
        <row r="1032">
          <cell r="F1032" t="str">
            <v>18T17483C12L32TS</v>
          </cell>
        </row>
        <row r="1033">
          <cell r="F1033" t="str">
            <v>18T17485C12L32TS</v>
          </cell>
        </row>
        <row r="1034">
          <cell r="F1034" t="str">
            <v>18T17485C12L32P5TS</v>
          </cell>
        </row>
        <row r="1035">
          <cell r="F1035" t="str">
            <v>18T12685C12L32TS</v>
          </cell>
        </row>
        <row r="1036">
          <cell r="F1036" t="str">
            <v>18T12685C5V6CT</v>
          </cell>
        </row>
        <row r="1037">
          <cell r="F1037" t="str">
            <v>18T12757C5V6CT</v>
          </cell>
        </row>
        <row r="1038">
          <cell r="F1038" t="str">
            <v>18T12884C5V6CT</v>
          </cell>
        </row>
        <row r="1039">
          <cell r="F1039" t="str">
            <v>18T12947C5V6CT</v>
          </cell>
        </row>
        <row r="1040">
          <cell r="F1040" t="str">
            <v>18T15683C5V6CT</v>
          </cell>
        </row>
        <row r="1041">
          <cell r="F1041" t="str">
            <v>18T15684C5V6CT</v>
          </cell>
        </row>
        <row r="1042">
          <cell r="F1042" t="str">
            <v>18T12757C12L32TS</v>
          </cell>
        </row>
        <row r="1043">
          <cell r="F1043" t="str">
            <v>18T12757C2PV</v>
          </cell>
        </row>
        <row r="1044">
          <cell r="F1044" t="str">
            <v>18T12884C12L32TS</v>
          </cell>
        </row>
        <row r="1045">
          <cell r="F1045" t="str">
            <v>18T12884C0,5K1CT</v>
          </cell>
        </row>
        <row r="1046">
          <cell r="F1046" t="str">
            <v>18T12912C12L32TS</v>
          </cell>
        </row>
        <row r="1047">
          <cell r="F1047" t="str">
            <v>18T12947C12L32TS</v>
          </cell>
        </row>
        <row r="1048">
          <cell r="F1048" t="str">
            <v>18T15565C12L32TS</v>
          </cell>
        </row>
        <row r="1049">
          <cell r="F1049" t="str">
            <v>18T15682C12L32TS</v>
          </cell>
        </row>
        <row r="1050">
          <cell r="F1050" t="str">
            <v>18T15683C12L32TS</v>
          </cell>
        </row>
        <row r="1051">
          <cell r="F1051" t="str">
            <v>18T15684C12L32TS</v>
          </cell>
        </row>
        <row r="1052">
          <cell r="F1052" t="str">
            <v>18T15693C12L32TS</v>
          </cell>
        </row>
        <row r="1053">
          <cell r="F1053" t="str">
            <v>18T12913C12L32TS</v>
          </cell>
        </row>
        <row r="1054">
          <cell r="F1054" t="str">
            <v>18T12913C0,5K1CT</v>
          </cell>
        </row>
        <row r="1055">
          <cell r="F1055" t="str">
            <v>19T10384C12L32TS</v>
          </cell>
        </row>
        <row r="1056">
          <cell r="F1056" t="str">
            <v>19T10384C12L32P5TS</v>
          </cell>
        </row>
        <row r="1057">
          <cell r="F1057" t="str">
            <v>19T17482C12L32TS</v>
          </cell>
        </row>
        <row r="1058">
          <cell r="F1058" t="str">
            <v>19T17482C12L32P5TS</v>
          </cell>
        </row>
        <row r="1059">
          <cell r="F1059" t="str">
            <v>19T17483C12L32TS</v>
          </cell>
        </row>
        <row r="1060">
          <cell r="F1060" t="str">
            <v>19T17485C12L32P5TS</v>
          </cell>
        </row>
        <row r="1061">
          <cell r="F1061" t="str">
            <v>19T17485C12L32TS</v>
          </cell>
        </row>
        <row r="1062">
          <cell r="F1062" t="str">
            <v>19T12685C12L32P5TS</v>
          </cell>
        </row>
        <row r="1063">
          <cell r="F1063" t="str">
            <v>19T12685C12L32TS</v>
          </cell>
        </row>
        <row r="1064">
          <cell r="F1064" t="str">
            <v>19T12757C12L32P5TS</v>
          </cell>
        </row>
        <row r="1065">
          <cell r="F1065" t="str">
            <v>19T12757C12L32TS</v>
          </cell>
        </row>
        <row r="1066">
          <cell r="F1066" t="str">
            <v>19T12884C12L32TS</v>
          </cell>
        </row>
        <row r="1067">
          <cell r="F1067" t="str">
            <v>19T12884C0,5K1CT</v>
          </cell>
        </row>
        <row r="1068">
          <cell r="F1068" t="str">
            <v>19T12947C12L32TS</v>
          </cell>
        </row>
        <row r="1069">
          <cell r="F1069" t="str">
            <v>19T13756C12L32P5TS</v>
          </cell>
        </row>
        <row r="1070">
          <cell r="F1070" t="str">
            <v>19T13756C12L32TS</v>
          </cell>
        </row>
        <row r="1071">
          <cell r="F1071" t="str">
            <v>19T13756C5N2CT</v>
          </cell>
        </row>
        <row r="1072">
          <cell r="F1072" t="str">
            <v>19T13757C12L32P5TS</v>
          </cell>
        </row>
        <row r="1073">
          <cell r="F1073" t="str">
            <v>19T13757C12L32TS</v>
          </cell>
        </row>
        <row r="1074">
          <cell r="F1074" t="str">
            <v>19T13757C5N2CT</v>
          </cell>
        </row>
        <row r="1075">
          <cell r="F1075" t="str">
            <v>19T13775C12L32P5TS</v>
          </cell>
        </row>
        <row r="1076">
          <cell r="F1076" t="str">
            <v>19T13775C12L32TS</v>
          </cell>
        </row>
        <row r="1077">
          <cell r="F1077" t="str">
            <v>19T13775C5N2CT</v>
          </cell>
        </row>
        <row r="1078">
          <cell r="F1078" t="str">
            <v>19T13837C12L32P5TS</v>
          </cell>
        </row>
        <row r="1079">
          <cell r="F1079" t="str">
            <v>19T13837C12L32TS</v>
          </cell>
        </row>
        <row r="1080">
          <cell r="F1080" t="str">
            <v>19T13837C5N2CT</v>
          </cell>
        </row>
        <row r="1081">
          <cell r="F1081" t="str">
            <v>19T13884C12L32TS</v>
          </cell>
        </row>
        <row r="1082">
          <cell r="F1082" t="str">
            <v>19T13884C5N2CT</v>
          </cell>
        </row>
        <row r="1083">
          <cell r="F1083" t="str">
            <v>19T15303C12L32TS</v>
          </cell>
        </row>
        <row r="1084">
          <cell r="F1084" t="str">
            <v>19T15303C5N2CT</v>
          </cell>
        </row>
        <row r="1085">
          <cell r="F1085" t="str">
            <v>19T15314C5N2CT</v>
          </cell>
        </row>
        <row r="1086">
          <cell r="F1086" t="str">
            <v>19T15314C12L32P5TS</v>
          </cell>
        </row>
        <row r="1087">
          <cell r="F1087" t="str">
            <v>19T15314C12L32TS</v>
          </cell>
        </row>
        <row r="1088">
          <cell r="F1088" t="str">
            <v>19T15321C5N2CT</v>
          </cell>
        </row>
        <row r="1089">
          <cell r="F1089" t="str">
            <v>19T15321C12L32P5TS</v>
          </cell>
        </row>
        <row r="1090">
          <cell r="F1090" t="str">
            <v>19T15321C12L32TS</v>
          </cell>
        </row>
        <row r="1091">
          <cell r="F1091" t="str">
            <v>19T15341C12L32TS</v>
          </cell>
        </row>
        <row r="1092">
          <cell r="F1092" t="str">
            <v>19T15341C5N2CT</v>
          </cell>
        </row>
        <row r="1093">
          <cell r="F1093" t="str">
            <v>19T15565C12L32TS</v>
          </cell>
        </row>
        <row r="1094">
          <cell r="F1094" t="str">
            <v>19T15565C3PV</v>
          </cell>
        </row>
        <row r="1095">
          <cell r="F1095" t="str">
            <v>19T15682C12L32TS</v>
          </cell>
        </row>
        <row r="1096">
          <cell r="F1096" t="str">
            <v>19T15683C12L32P5TS</v>
          </cell>
        </row>
        <row r="1097">
          <cell r="F1097" t="str">
            <v>19T15683C12L32TS</v>
          </cell>
        </row>
        <row r="1098">
          <cell r="F1098" t="str">
            <v>19T15684C12L32TS</v>
          </cell>
        </row>
        <row r="1099">
          <cell r="F1099" t="str">
            <v>19T15693C12L32TS</v>
          </cell>
        </row>
        <row r="1100">
          <cell r="F1100" t="str">
            <v>19T12912C12L32TS</v>
          </cell>
        </row>
        <row r="1101">
          <cell r="F1101" t="str">
            <v>19T12913C12L32TS</v>
          </cell>
        </row>
        <row r="1102">
          <cell r="F1102" t="str">
            <v>19T12913C0,5K1CT</v>
          </cell>
        </row>
        <row r="1103">
          <cell r="F1103" t="str">
            <v>19T15311C12L32TS</v>
          </cell>
        </row>
        <row r="1104">
          <cell r="F1104" t="str">
            <v>19T15311C12L32P5TS</v>
          </cell>
        </row>
        <row r="1105">
          <cell r="F1105" t="str">
            <v>19T15311C5N2CT</v>
          </cell>
        </row>
        <row r="1106">
          <cell r="F1106" t="str">
            <v>19T14698C0,5L32CT</v>
          </cell>
        </row>
        <row r="1107">
          <cell r="F1107" t="str">
            <v>19T14698C1PV</v>
          </cell>
        </row>
        <row r="1108">
          <cell r="F1108" t="str">
            <v>19T14698C3PV</v>
          </cell>
        </row>
        <row r="1109">
          <cell r="F1109" t="str">
            <v>19T14698C1PV</v>
          </cell>
        </row>
        <row r="1110">
          <cell r="F1110" t="str">
            <v>19T14698C2PV</v>
          </cell>
        </row>
        <row r="1111">
          <cell r="F1111" t="str">
            <v>19T14698C0,5L32CT</v>
          </cell>
        </row>
        <row r="1112">
          <cell r="F1112" t="str">
            <v>19T13756C3PV</v>
          </cell>
        </row>
        <row r="1113">
          <cell r="F1113" t="str">
            <v>19T13837C3PV</v>
          </cell>
        </row>
        <row r="1114">
          <cell r="F1114" t="str">
            <v>19T15341C3PV</v>
          </cell>
        </row>
        <row r="1115">
          <cell r="F1115" t="str">
            <v>19T12685C3PV</v>
          </cell>
        </row>
        <row r="1116">
          <cell r="F1116" t="str">
            <v>19T13884C3PV</v>
          </cell>
        </row>
        <row r="1117">
          <cell r="F1117" t="str">
            <v>19T12913C3PV</v>
          </cell>
        </row>
        <row r="1118">
          <cell r="F1118" t="str">
            <v>19T13757C3PV</v>
          </cell>
        </row>
        <row r="1119">
          <cell r="F1119" t="str">
            <v>19T12757C3PV</v>
          </cell>
        </row>
        <row r="1120">
          <cell r="F1120" t="str">
            <v>19T12912C3PV</v>
          </cell>
        </row>
        <row r="1121">
          <cell r="F1121" t="str">
            <v>19T12947C3PV</v>
          </cell>
        </row>
        <row r="1122">
          <cell r="F1122" t="str">
            <v>7T15314C2PV</v>
          </cell>
        </row>
        <row r="1123">
          <cell r="F1123" t="str">
            <v>19T15314C3PV</v>
          </cell>
        </row>
        <row r="1124">
          <cell r="F1124" t="str">
            <v>19T15311C3PV</v>
          </cell>
        </row>
        <row r="1125">
          <cell r="F1125" t="str">
            <v>19T15303C3PV</v>
          </cell>
        </row>
        <row r="1126">
          <cell r="F1126" t="str">
            <v>19T15684C3PV</v>
          </cell>
        </row>
        <row r="1127">
          <cell r="F1127" t="str">
            <v>19T15682C3PV</v>
          </cell>
        </row>
        <row r="1128">
          <cell r="F1128" t="str">
            <v>28T15682C4,5PV</v>
          </cell>
        </row>
        <row r="1129">
          <cell r="F1129" t="str">
            <v>28T15682C9PV</v>
          </cell>
        </row>
        <row r="1130">
          <cell r="F1130" t="str">
            <v>19T15683C3PV</v>
          </cell>
        </row>
        <row r="1131">
          <cell r="F1131" t="str">
            <v>28T15683C4,5PV</v>
          </cell>
        </row>
        <row r="1132">
          <cell r="F1132" t="str">
            <v>28T15683C9PV</v>
          </cell>
        </row>
        <row r="1133">
          <cell r="F1133" t="str">
            <v>19T15693C3PV</v>
          </cell>
        </row>
        <row r="1134">
          <cell r="F1134" t="str">
            <v>28T15693C4,5PV</v>
          </cell>
        </row>
        <row r="1135">
          <cell r="F1135" t="str">
            <v>28T15693C9PV</v>
          </cell>
        </row>
        <row r="1136">
          <cell r="F1136" t="str">
            <v>20T10384C12L32TS</v>
          </cell>
        </row>
        <row r="1137">
          <cell r="F1137" t="str">
            <v>20T14698C0,5L32CT</v>
          </cell>
        </row>
        <row r="1138">
          <cell r="F1138" t="str">
            <v>20T14698C1PV</v>
          </cell>
        </row>
        <row r="1139">
          <cell r="F1139" t="str">
            <v>20T14698C3PV</v>
          </cell>
        </row>
        <row r="1140">
          <cell r="F1140" t="str">
            <v>20T17482C2PV</v>
          </cell>
        </row>
        <row r="1141">
          <cell r="F1141" t="str">
            <v>20T17482C13PV</v>
          </cell>
        </row>
        <row r="1142">
          <cell r="F1142" t="str">
            <v>20T17482C12L32TS</v>
          </cell>
        </row>
        <row r="1143">
          <cell r="F1143" t="str">
            <v>20T17482C0,5L32CT</v>
          </cell>
        </row>
        <row r="1144">
          <cell r="F1144" t="str">
            <v>20T17483C12L32TS</v>
          </cell>
        </row>
        <row r="1145">
          <cell r="F1145" t="str">
            <v>20T17485C12L32TS</v>
          </cell>
        </row>
        <row r="1146">
          <cell r="F1146" t="str">
            <v>20T17485C18PV</v>
          </cell>
        </row>
        <row r="1147">
          <cell r="F1147" t="str">
            <v>20T17485C1,5PV</v>
          </cell>
        </row>
        <row r="1148">
          <cell r="F1148" t="str">
            <v>20T12685C11KTTTS</v>
          </cell>
        </row>
        <row r="1149">
          <cell r="F1149" t="str">
            <v>20T12757C11KTTTS</v>
          </cell>
        </row>
        <row r="1150">
          <cell r="F1150" t="str">
            <v>20T12757C12L32TS</v>
          </cell>
        </row>
        <row r="1151">
          <cell r="F1151" t="str">
            <v>20T12757C0,5K1CT</v>
          </cell>
        </row>
        <row r="1152">
          <cell r="F1152" t="str">
            <v>20T12884C11KTTTS</v>
          </cell>
        </row>
        <row r="1153">
          <cell r="F1153" t="str">
            <v>20T12912C11KTTTS</v>
          </cell>
        </row>
        <row r="1154">
          <cell r="F1154" t="str">
            <v>20T12913C11KTTTS</v>
          </cell>
        </row>
        <row r="1155">
          <cell r="F1155" t="str">
            <v>20T12947C11KTTTS</v>
          </cell>
        </row>
        <row r="1156">
          <cell r="F1156" t="str">
            <v>20T13756C11KTTTS</v>
          </cell>
        </row>
        <row r="1157">
          <cell r="F1157" t="str">
            <v>20T13756C22KTT6aTS</v>
          </cell>
        </row>
        <row r="1158">
          <cell r="F1158" t="str">
            <v>20T13757C11KTTTS</v>
          </cell>
        </row>
        <row r="1159">
          <cell r="F1159" t="str">
            <v>20T13757C22KTT6aTS</v>
          </cell>
        </row>
        <row r="1160">
          <cell r="F1160" t="str">
            <v>20T13775C11KTTTS</v>
          </cell>
        </row>
        <row r="1161">
          <cell r="F1161" t="str">
            <v>20T13775C22KTT6aTS</v>
          </cell>
        </row>
        <row r="1162">
          <cell r="F1162" t="str">
            <v>20T13837C11KTTTS</v>
          </cell>
        </row>
        <row r="1163">
          <cell r="F1163" t="str">
            <v>20T13837C22KTT6aTS</v>
          </cell>
        </row>
        <row r="1164">
          <cell r="F1164" t="str">
            <v>20T13884C11KTTTS</v>
          </cell>
        </row>
        <row r="1165">
          <cell r="F1165" t="str">
            <v>20T13884C22KTT6aTS</v>
          </cell>
        </row>
        <row r="1166">
          <cell r="F1166" t="str">
            <v>20T15303C11KTTTS</v>
          </cell>
        </row>
        <row r="1167">
          <cell r="F1167" t="str">
            <v>20T15303C22KTT6aTS</v>
          </cell>
        </row>
        <row r="1168">
          <cell r="F1168" t="str">
            <v>20T15311C11KTTTS</v>
          </cell>
        </row>
        <row r="1169">
          <cell r="F1169" t="str">
            <v>20T15311C22KTT6aTS</v>
          </cell>
        </row>
        <row r="1170">
          <cell r="F1170" t="str">
            <v>20T15314C11KTTTS</v>
          </cell>
        </row>
        <row r="1171">
          <cell r="F1171" t="str">
            <v>20T15314C22KTT6aTS</v>
          </cell>
        </row>
        <row r="1172">
          <cell r="F1172" t="str">
            <v>20T15321C11KTTTS</v>
          </cell>
        </row>
        <row r="1173">
          <cell r="F1173" t="str">
            <v>20T15321C22KTT6aTS</v>
          </cell>
        </row>
        <row r="1174">
          <cell r="F1174" t="str">
            <v>20T15341C11KTTTS</v>
          </cell>
        </row>
        <row r="1175">
          <cell r="F1175" t="str">
            <v>20T15341C22KTT6aTS</v>
          </cell>
        </row>
        <row r="1176">
          <cell r="F1176" t="str">
            <v>20T15682C11KTTTS</v>
          </cell>
        </row>
        <row r="1177">
          <cell r="F1177" t="str">
            <v>20T15683C11KTTTS</v>
          </cell>
        </row>
        <row r="1178">
          <cell r="F1178" t="str">
            <v>20T15683C12L32TS</v>
          </cell>
        </row>
        <row r="1179">
          <cell r="F1179" t="str">
            <v>20T15684C11KTTTS</v>
          </cell>
        </row>
        <row r="1180">
          <cell r="F1180" t="str">
            <v>20T15693C11KTTTS</v>
          </cell>
        </row>
        <row r="1181">
          <cell r="F1181" t="str">
            <v>21T10384C12L32TS</v>
          </cell>
        </row>
        <row r="1182">
          <cell r="F1182" t="str">
            <v>21T10384C12L32P5TS</v>
          </cell>
        </row>
        <row r="1183">
          <cell r="F1183" t="str">
            <v>21T17482C12L32TS</v>
          </cell>
        </row>
        <row r="1184">
          <cell r="F1184" t="str">
            <v>21T17482C12L32P5TS</v>
          </cell>
        </row>
        <row r="1185">
          <cell r="F1185" t="str">
            <v>21T17483C12L32TS</v>
          </cell>
        </row>
        <row r="1186">
          <cell r="F1186" t="str">
            <v>21T17483C12L32P5TS</v>
          </cell>
        </row>
        <row r="1187">
          <cell r="F1187" t="str">
            <v>21T17485C12L32TS</v>
          </cell>
        </row>
        <row r="1188">
          <cell r="F1188" t="str">
            <v>21T17485C12L32P5TS</v>
          </cell>
        </row>
        <row r="1189">
          <cell r="F1189" t="str">
            <v>21T17485C13PV</v>
          </cell>
        </row>
        <row r="1190">
          <cell r="F1190" t="str">
            <v>21T13756C22KTT6aTS</v>
          </cell>
        </row>
        <row r="1191">
          <cell r="F1191" t="str">
            <v>21T13757C22KTT6aTS</v>
          </cell>
        </row>
        <row r="1192">
          <cell r="F1192" t="str">
            <v>21T13775C22KTT6aTS</v>
          </cell>
        </row>
        <row r="1193">
          <cell r="F1193" t="str">
            <v>21T13837C22KTT6aTS</v>
          </cell>
        </row>
        <row r="1194">
          <cell r="F1194" t="str">
            <v>21T13884C22KTT6aTS</v>
          </cell>
        </row>
        <row r="1195">
          <cell r="F1195" t="str">
            <v>21T15303C22KTT6aTS</v>
          </cell>
        </row>
        <row r="1196">
          <cell r="F1196" t="str">
            <v>21T15311C22KTT6aTS</v>
          </cell>
        </row>
        <row r="1197">
          <cell r="F1197" t="str">
            <v>21T15314C22KTT6aTS</v>
          </cell>
        </row>
        <row r="1198">
          <cell r="F1198" t="str">
            <v>21T15321C22KTT6aTS</v>
          </cell>
        </row>
        <row r="1199">
          <cell r="F1199" t="str">
            <v>21T15341C22KTT6aTS</v>
          </cell>
        </row>
        <row r="1200">
          <cell r="F1200" t="str">
            <v>21T17485C3PV</v>
          </cell>
        </row>
        <row r="1201">
          <cell r="F1201" t="str">
            <v>21T17485C1PV</v>
          </cell>
        </row>
        <row r="1202">
          <cell r="F1202" t="str">
            <v>19T17484C2,5PV</v>
          </cell>
        </row>
        <row r="1203">
          <cell r="F1203" t="str">
            <v>21T17484C2,5PV</v>
          </cell>
        </row>
        <row r="1204">
          <cell r="F1204" t="str">
            <v>21T12249C12L32TS</v>
          </cell>
        </row>
        <row r="1205">
          <cell r="F1205" t="str">
            <v>21T12249C5V6CT</v>
          </cell>
        </row>
        <row r="1206">
          <cell r="F1206" t="str">
            <v>21T12947C5V6CT</v>
          </cell>
        </row>
        <row r="1207">
          <cell r="F1207" t="str">
            <v>21T13756C5V6CT</v>
          </cell>
        </row>
        <row r="1208">
          <cell r="F1208" t="str">
            <v>21T13837C5V6CT</v>
          </cell>
        </row>
        <row r="1209">
          <cell r="F1209" t="str">
            <v>21T13757C5V6CT</v>
          </cell>
        </row>
        <row r="1210">
          <cell r="F1210" t="str">
            <v>21T13775C5V6CT</v>
          </cell>
        </row>
        <row r="1211">
          <cell r="F1211" t="str">
            <v>21T12912C12L32TS</v>
          </cell>
        </row>
        <row r="1212">
          <cell r="F1212" t="str">
            <v>21T12912C0,5K1CT</v>
          </cell>
        </row>
        <row r="1213">
          <cell r="F1213" t="str">
            <v>21T12947C12L32TS</v>
          </cell>
        </row>
        <row r="1214">
          <cell r="F1214" t="str">
            <v>22T10384C12L32TS</v>
          </cell>
        </row>
        <row r="1215">
          <cell r="F1215" t="str">
            <v>22T10384C12L32P5TS</v>
          </cell>
        </row>
        <row r="1216">
          <cell r="F1216" t="str">
            <v>22T17482C12L32P5TS</v>
          </cell>
        </row>
        <row r="1217">
          <cell r="F1217" t="str">
            <v>22T17482C75PV</v>
          </cell>
        </row>
        <row r="1218">
          <cell r="F1218" t="str">
            <v>22T17483C12L32P5TS</v>
          </cell>
        </row>
        <row r="1219">
          <cell r="F1219" t="str">
            <v>22T17485C12L32TS</v>
          </cell>
        </row>
        <row r="1220">
          <cell r="F1220" t="str">
            <v>22T17485C12L32P5TS</v>
          </cell>
        </row>
        <row r="1221">
          <cell r="F1221" t="str">
            <v>22T12249C12L32P5TS</v>
          </cell>
        </row>
        <row r="1222">
          <cell r="F1222" t="str">
            <v>22T12249C12L32TS</v>
          </cell>
        </row>
        <row r="1223">
          <cell r="F1223" t="str">
            <v>22T12249C0,5K1CT</v>
          </cell>
        </row>
        <row r="1224">
          <cell r="F1224" t="str">
            <v>22T12884C22KTT6aTS</v>
          </cell>
        </row>
        <row r="1225">
          <cell r="F1225" t="str">
            <v>22T12884C1L321CT</v>
          </cell>
        </row>
        <row r="1226">
          <cell r="F1226" t="str">
            <v>22T12912C1L321CT</v>
          </cell>
        </row>
        <row r="1227">
          <cell r="F1227" t="str">
            <v>22T13757C1L321CT</v>
          </cell>
        </row>
        <row r="1228">
          <cell r="F1228" t="str">
            <v>22T15314C1L321CT</v>
          </cell>
        </row>
        <row r="1229">
          <cell r="F1229" t="str">
            <v>22T12884C3PV</v>
          </cell>
        </row>
        <row r="1230">
          <cell r="F1230" t="str">
            <v>22T12884C2PV</v>
          </cell>
        </row>
        <row r="1231">
          <cell r="F1231" t="str">
            <v>22T12912C12L32TS</v>
          </cell>
        </row>
        <row r="1232">
          <cell r="F1232" t="str">
            <v>22T12912C22KTT6aTS</v>
          </cell>
        </row>
        <row r="1233">
          <cell r="F1233" t="str">
            <v>22T12913C22KTT6aTS</v>
          </cell>
        </row>
        <row r="1234">
          <cell r="F1234" t="str">
            <v>22T12947C0,5K1CT</v>
          </cell>
        </row>
        <row r="1235">
          <cell r="F1235" t="str">
            <v>22T13756C22KTT6aTS</v>
          </cell>
        </row>
        <row r="1236">
          <cell r="F1236" t="str">
            <v>22T13775C22KTT6aTS</v>
          </cell>
        </row>
        <row r="1237">
          <cell r="F1237" t="str">
            <v>22T13837C22KTT6aTS</v>
          </cell>
        </row>
        <row r="1238">
          <cell r="F1238" t="str">
            <v>22T13884C22KTT6aTS</v>
          </cell>
        </row>
        <row r="1239">
          <cell r="F1239" t="str">
            <v>22T15303C22KTT6aTS</v>
          </cell>
        </row>
        <row r="1240">
          <cell r="F1240" t="str">
            <v>22T15311C22KTT6aTS</v>
          </cell>
        </row>
        <row r="1241">
          <cell r="F1241" t="str">
            <v>22T15314C22KTT6aTS</v>
          </cell>
        </row>
        <row r="1242">
          <cell r="F1242" t="str">
            <v>22T15321C22KTT6aTS</v>
          </cell>
        </row>
        <row r="1243">
          <cell r="F1243" t="str">
            <v>22T15341C22KTT6aTS</v>
          </cell>
        </row>
        <row r="1244">
          <cell r="F1244" t="str">
            <v>22T13757C22KTT6aTS</v>
          </cell>
        </row>
        <row r="1245">
          <cell r="F1245" t="str">
            <v>22T12685C22KTT6aTS</v>
          </cell>
        </row>
        <row r="1246">
          <cell r="F1246" t="str">
            <v>22T12757C12L32TS</v>
          </cell>
        </row>
        <row r="1247">
          <cell r="F1247" t="str">
            <v>22T12757C12L32P5TS</v>
          </cell>
        </row>
        <row r="1248">
          <cell r="F1248" t="str">
            <v>23T17483C12L32P5TS</v>
          </cell>
        </row>
        <row r="1249">
          <cell r="F1249" t="str">
            <v>23T17483C12L32TS</v>
          </cell>
        </row>
        <row r="1250">
          <cell r="F1250" t="str">
            <v>23T17483C0,7KTTCT</v>
          </cell>
        </row>
        <row r="1251">
          <cell r="F1251" t="str">
            <v>23T10384C12L32P5TS</v>
          </cell>
        </row>
        <row r="1252">
          <cell r="F1252" t="str">
            <v>23T10384C12L32P4cTS</v>
          </cell>
        </row>
        <row r="1253">
          <cell r="F1253" t="str">
            <v>23T10384C0,7KTTCT</v>
          </cell>
        </row>
        <row r="1254">
          <cell r="F1254" t="str">
            <v>23T10384C11KTTTS</v>
          </cell>
        </row>
        <row r="1255">
          <cell r="F1255" t="str">
            <v>23T10384C18PV</v>
          </cell>
        </row>
        <row r="1256">
          <cell r="F1256" t="str">
            <v>23T10384C13PV</v>
          </cell>
        </row>
        <row r="1257">
          <cell r="F1257" t="str">
            <v>23T17482C12L32P5TS</v>
          </cell>
        </row>
        <row r="1258">
          <cell r="F1258" t="str">
            <v>23T17482C12L32P4cTS</v>
          </cell>
        </row>
        <row r="1259">
          <cell r="F1259" t="str">
            <v>23T17482C0,7KTTCT</v>
          </cell>
        </row>
        <row r="1260">
          <cell r="F1260" t="str">
            <v>22T17484C2,5PV</v>
          </cell>
        </row>
        <row r="1261">
          <cell r="F1261" t="str">
            <v>23T17484C2,5PV</v>
          </cell>
        </row>
        <row r="1262">
          <cell r="F1262" t="str">
            <v>23T17485C11KTTTS</v>
          </cell>
        </row>
        <row r="1263">
          <cell r="F1263" t="str">
            <v>23T17485C12L32TS</v>
          </cell>
        </row>
        <row r="1264">
          <cell r="F1264" t="str">
            <v>23T17485C12L32P5TS</v>
          </cell>
        </row>
        <row r="1265">
          <cell r="F1265" t="str">
            <v>23T17485C12L32P4cTS</v>
          </cell>
        </row>
        <row r="1266">
          <cell r="F1266" t="str">
            <v>23T17485C0,7KTTCT</v>
          </cell>
        </row>
        <row r="1267">
          <cell r="F1267" t="str">
            <v>23T12249C11KTTTS</v>
          </cell>
        </row>
        <row r="1268">
          <cell r="F1268" t="str">
            <v>23T12249C13L32TS</v>
          </cell>
        </row>
        <row r="1269">
          <cell r="F1269" t="str">
            <v>23T12249C0,7KTTCT</v>
          </cell>
        </row>
        <row r="1270">
          <cell r="F1270" t="str">
            <v>23T12685C11KTTTS</v>
          </cell>
        </row>
        <row r="1271">
          <cell r="F1271" t="str">
            <v>23T12685C13L32TS</v>
          </cell>
        </row>
        <row r="1272">
          <cell r="F1272" t="str">
            <v>23T12757C13L32TS</v>
          </cell>
        </row>
        <row r="1273">
          <cell r="F1273" t="str">
            <v>23T12912C1PV</v>
          </cell>
        </row>
        <row r="1274">
          <cell r="F1274" t="str">
            <v>23T12912C4,5PV</v>
          </cell>
        </row>
        <row r="1275">
          <cell r="F1275" t="str">
            <v>23T12947C11KTTTS</v>
          </cell>
        </row>
        <row r="1276">
          <cell r="F1276" t="str">
            <v>23T12947C13L32TS</v>
          </cell>
        </row>
        <row r="1277">
          <cell r="F1277" t="str">
            <v>23T13756C0,7KTTCT</v>
          </cell>
        </row>
        <row r="1278">
          <cell r="F1278" t="str">
            <v>23T13756C11KTTTS</v>
          </cell>
        </row>
        <row r="1279">
          <cell r="F1279" t="str">
            <v>23T13756C13L32TS</v>
          </cell>
        </row>
        <row r="1280">
          <cell r="F1280" t="str">
            <v>23T13837C11KTTTS</v>
          </cell>
        </row>
        <row r="1281">
          <cell r="F1281" t="str">
            <v>23T13837C22KTT6aTS</v>
          </cell>
        </row>
        <row r="1282">
          <cell r="F1282" t="str">
            <v>23T13837C0,7KTTCT</v>
          </cell>
        </row>
        <row r="1283">
          <cell r="F1283" t="str">
            <v>23T13837C13L32TS</v>
          </cell>
        </row>
        <row r="1284">
          <cell r="F1284" t="str">
            <v>23T13884C11KTTTS</v>
          </cell>
        </row>
        <row r="1285">
          <cell r="F1285" t="str">
            <v>23T13884C22KTT6aTS</v>
          </cell>
        </row>
        <row r="1286">
          <cell r="F1286" t="str">
            <v>23T13884C13L32TS</v>
          </cell>
        </row>
        <row r="1287">
          <cell r="F1287" t="str">
            <v>23T13884C0,7KTTCT</v>
          </cell>
        </row>
        <row r="1288">
          <cell r="F1288" t="str">
            <v>23T15303C11KTTTS</v>
          </cell>
        </row>
        <row r="1289">
          <cell r="F1289" t="str">
            <v>23T15303C22KTT6aTS</v>
          </cell>
        </row>
        <row r="1290">
          <cell r="F1290" t="str">
            <v>23T15303C13L32TS</v>
          </cell>
        </row>
        <row r="1291">
          <cell r="F1291" t="str">
            <v>23T15311C11KTTTS</v>
          </cell>
        </row>
        <row r="1292">
          <cell r="F1292" t="str">
            <v>23T15311C13L32TS</v>
          </cell>
        </row>
        <row r="1293">
          <cell r="F1293" t="str">
            <v>23T15311C22KTT6aTS</v>
          </cell>
        </row>
        <row r="1294">
          <cell r="F1294" t="str">
            <v>23T15311C0,7KTTCT</v>
          </cell>
        </row>
        <row r="1295">
          <cell r="F1295" t="str">
            <v>23T15314C11KTTTS</v>
          </cell>
        </row>
        <row r="1296">
          <cell r="F1296" t="str">
            <v>23T15314C13L32TS</v>
          </cell>
        </row>
        <row r="1297">
          <cell r="F1297" t="str">
            <v>23T15314C22KTT6aTS</v>
          </cell>
        </row>
        <row r="1298">
          <cell r="F1298" t="str">
            <v>23T15314C0,7KTTCT</v>
          </cell>
        </row>
        <row r="1299">
          <cell r="F1299" t="str">
            <v>23T15321C11KTTTS</v>
          </cell>
        </row>
        <row r="1300">
          <cell r="F1300" t="str">
            <v>23T15321C13L32TS</v>
          </cell>
        </row>
        <row r="1301">
          <cell r="F1301" t="str">
            <v>23T15321C22KTT6aTS</v>
          </cell>
        </row>
        <row r="1302">
          <cell r="F1302" t="str">
            <v>23T15321C0,7KTTCT</v>
          </cell>
        </row>
        <row r="1303">
          <cell r="F1303" t="str">
            <v>23T15341C11KTTTS</v>
          </cell>
        </row>
        <row r="1304">
          <cell r="F1304" t="str">
            <v>23T15341C13L32TS</v>
          </cell>
        </row>
        <row r="1305">
          <cell r="F1305" t="str">
            <v>23T15341C22KTT6aTS</v>
          </cell>
        </row>
        <row r="1306">
          <cell r="F1306" t="str">
            <v>23T15341C12L32TS</v>
          </cell>
        </row>
        <row r="1307">
          <cell r="F1307" t="str">
            <v>23T15565C11KTTTS</v>
          </cell>
        </row>
        <row r="1308">
          <cell r="F1308" t="str">
            <v>23T15565C13L32TS</v>
          </cell>
        </row>
        <row r="1309">
          <cell r="F1309" t="str">
            <v>23T15565C0,7KTTCT</v>
          </cell>
        </row>
        <row r="1310">
          <cell r="F1310" t="str">
            <v>23T15682C11KTTTS</v>
          </cell>
        </row>
        <row r="1311">
          <cell r="F1311" t="str">
            <v>23T15683C11KTTTS</v>
          </cell>
        </row>
        <row r="1312">
          <cell r="F1312" t="str">
            <v>23T15684C11KTTTS</v>
          </cell>
        </row>
        <row r="1313">
          <cell r="F1313" t="str">
            <v>23T15693C11KTTTS</v>
          </cell>
        </row>
        <row r="1314">
          <cell r="F1314" t="str">
            <v>23T12913C11KTTTS</v>
          </cell>
        </row>
        <row r="1315">
          <cell r="F1315" t="str">
            <v>23T12913C13L32TS</v>
          </cell>
        </row>
        <row r="1316">
          <cell r="F1316" t="str">
            <v>23T12913C12L32TS</v>
          </cell>
        </row>
        <row r="1317">
          <cell r="F1317" t="str">
            <v>23T12913C0,5K1CT</v>
          </cell>
        </row>
        <row r="1318">
          <cell r="F1318" t="str">
            <v>23T12757C1PV</v>
          </cell>
        </row>
        <row r="1319">
          <cell r="F1319" t="str">
            <v>24T12685C1PV</v>
          </cell>
        </row>
        <row r="1320">
          <cell r="F1320" t="str">
            <v>24T12685C9PV</v>
          </cell>
        </row>
        <row r="1321">
          <cell r="F1321" t="str">
            <v>22T14698C0,5L32CT</v>
          </cell>
        </row>
        <row r="1322">
          <cell r="F1322" t="str">
            <v>21T17485C2PV</v>
          </cell>
        </row>
        <row r="1323">
          <cell r="F1323" t="str">
            <v>22T17485C2PV</v>
          </cell>
        </row>
        <row r="1324">
          <cell r="F1324" t="str">
            <v>22T14698C1PV</v>
          </cell>
        </row>
        <row r="1325">
          <cell r="F1325" t="str">
            <v>22T14698C3PV</v>
          </cell>
        </row>
        <row r="1326">
          <cell r="F1326" t="str">
            <v>23T14698C1PV</v>
          </cell>
        </row>
        <row r="1327">
          <cell r="F1327" t="str">
            <v>23T14698C2PV</v>
          </cell>
        </row>
        <row r="1328">
          <cell r="F1328" t="str">
            <v>23T14698C3PV</v>
          </cell>
        </row>
        <row r="1329">
          <cell r="F1329" t="str">
            <v>24T14698C2PV</v>
          </cell>
        </row>
        <row r="1330">
          <cell r="F1330" t="str">
            <v>24T14698C3PV</v>
          </cell>
        </row>
        <row r="1331">
          <cell r="F1331" t="str">
            <v>24T14698C1PV</v>
          </cell>
        </row>
        <row r="1332">
          <cell r="F1332" t="str">
            <v>24T17482C11KTTTS</v>
          </cell>
        </row>
        <row r="1333">
          <cell r="F1333" t="str">
            <v>24T17482C12L32P4cTS</v>
          </cell>
        </row>
        <row r="1334">
          <cell r="F1334" t="str">
            <v>24T12249C11KTTTS</v>
          </cell>
        </row>
        <row r="1335">
          <cell r="F1335" t="str">
            <v>24T12249C12L32TS</v>
          </cell>
        </row>
        <row r="1336">
          <cell r="F1336" t="str">
            <v>24T12249C22KTT6aTS</v>
          </cell>
        </row>
        <row r="1337">
          <cell r="F1337" t="str">
            <v>24T12685C11KTTTS</v>
          </cell>
        </row>
        <row r="1338">
          <cell r="F1338" t="str">
            <v>24T12685C22KTT6aTS</v>
          </cell>
        </row>
        <row r="1339">
          <cell r="F1339" t="str">
            <v>24T12884C11KTTTS</v>
          </cell>
        </row>
        <row r="1340">
          <cell r="F1340" t="str">
            <v>24T12912C11KTTTS</v>
          </cell>
        </row>
        <row r="1341">
          <cell r="F1341" t="str">
            <v>24T12912C22KTT6aTS</v>
          </cell>
        </row>
        <row r="1342">
          <cell r="F1342" t="str">
            <v>24T12912C0,7KTTCT</v>
          </cell>
        </row>
        <row r="1343">
          <cell r="F1343" t="str">
            <v>24T12913C11KTTTS</v>
          </cell>
        </row>
        <row r="1344">
          <cell r="F1344" t="str">
            <v>24T12913C0,5K1CT</v>
          </cell>
        </row>
        <row r="1345">
          <cell r="F1345" t="str">
            <v>23T12913C9PV</v>
          </cell>
        </row>
        <row r="1346">
          <cell r="F1346" t="str">
            <v>24T12913C2PV</v>
          </cell>
        </row>
        <row r="1347">
          <cell r="F1347" t="str">
            <v>24T12947C11KTTTS</v>
          </cell>
        </row>
        <row r="1348">
          <cell r="F1348" t="str">
            <v>24T12947C22KTT6aTS</v>
          </cell>
        </row>
        <row r="1349">
          <cell r="F1349" t="str">
            <v>24T12947C0,7KTTCT</v>
          </cell>
        </row>
        <row r="1350">
          <cell r="F1350" t="str">
            <v>24T13756C11KTTTS</v>
          </cell>
        </row>
        <row r="1351">
          <cell r="F1351" t="str">
            <v>24T13756C22KTT6aTS</v>
          </cell>
        </row>
        <row r="1352">
          <cell r="F1352" t="str">
            <v>24T13757C11KTTTS</v>
          </cell>
        </row>
        <row r="1353">
          <cell r="F1353" t="str">
            <v>24T13757C22KTT6aTS</v>
          </cell>
        </row>
        <row r="1354">
          <cell r="F1354" t="str">
            <v>23T13775C11KTTTS</v>
          </cell>
        </row>
        <row r="1355">
          <cell r="F1355" t="str">
            <v>23T13775C22KTT6aTS</v>
          </cell>
        </row>
        <row r="1356">
          <cell r="F1356" t="str">
            <v>23T13775C13L32TS</v>
          </cell>
        </row>
        <row r="1357">
          <cell r="F1357" t="str">
            <v>23T13775C0,7KTTCT</v>
          </cell>
        </row>
        <row r="1358">
          <cell r="F1358" t="str">
            <v>24T13775C11KTTTS</v>
          </cell>
        </row>
        <row r="1359">
          <cell r="F1359" t="str">
            <v>24T13837C11KTTTS</v>
          </cell>
        </row>
        <row r="1360">
          <cell r="F1360" t="str">
            <v>24T13837C22KTT6aTS</v>
          </cell>
        </row>
        <row r="1361">
          <cell r="F1361" t="str">
            <v>24T13837C0,7KTTCT</v>
          </cell>
        </row>
        <row r="1362">
          <cell r="F1362" t="str">
            <v>24T13884C11KTTTS</v>
          </cell>
        </row>
        <row r="1363">
          <cell r="F1363" t="str">
            <v>24T13884C22KTT6aTS</v>
          </cell>
        </row>
        <row r="1364">
          <cell r="F1364" t="str">
            <v>24T15303C11KTTTS</v>
          </cell>
        </row>
        <row r="1365">
          <cell r="F1365" t="str">
            <v>24T15303C22KTT6aTS</v>
          </cell>
        </row>
        <row r="1366">
          <cell r="F1366" t="str">
            <v>24T15303C0,7KTTCT</v>
          </cell>
        </row>
        <row r="1367">
          <cell r="F1367" t="str">
            <v>24T15311C11KTTTS</v>
          </cell>
        </row>
        <row r="1368">
          <cell r="F1368" t="str">
            <v>24T15311C22KTT6aTS</v>
          </cell>
        </row>
        <row r="1369">
          <cell r="F1369" t="str">
            <v>24T15314C11KTTTS</v>
          </cell>
        </row>
        <row r="1370">
          <cell r="F1370" t="str">
            <v>24T15314C22KTT6aTS</v>
          </cell>
        </row>
        <row r="1371">
          <cell r="F1371" t="str">
            <v>24T15321C11KTTTS</v>
          </cell>
        </row>
        <row r="1372">
          <cell r="F1372" t="str">
            <v>24T15321C12L32TS</v>
          </cell>
        </row>
        <row r="1373">
          <cell r="F1373" t="str">
            <v>24T15321C22KTT6aTS</v>
          </cell>
        </row>
        <row r="1374">
          <cell r="F1374" t="str">
            <v>24T15321C0,5K1CT</v>
          </cell>
        </row>
        <row r="1375">
          <cell r="F1375" t="str">
            <v>24T15321C1PV</v>
          </cell>
        </row>
        <row r="1376">
          <cell r="F1376" t="str">
            <v>24T15341C11KTTTS</v>
          </cell>
        </row>
        <row r="1377">
          <cell r="F1377" t="str">
            <v>24T15341C22KTT6aTS</v>
          </cell>
        </row>
        <row r="1378">
          <cell r="F1378" t="str">
            <v>24T15565C11KTTTS</v>
          </cell>
        </row>
        <row r="1379">
          <cell r="F1379" t="str">
            <v>24T15682C11KTTTS</v>
          </cell>
        </row>
        <row r="1380">
          <cell r="F1380" t="str">
            <v>24T15683C11KTTTS</v>
          </cell>
        </row>
        <row r="1381">
          <cell r="F1381" t="str">
            <v>24T15683C12L32P4cTS</v>
          </cell>
        </row>
        <row r="1382">
          <cell r="F1382" t="str">
            <v>24T15684C11KTTTS</v>
          </cell>
        </row>
        <row r="1383">
          <cell r="F1383" t="str">
            <v>24T15684C12L32TS</v>
          </cell>
        </row>
        <row r="1384">
          <cell r="F1384" t="str">
            <v>24T15684C12L32P4cTS</v>
          </cell>
        </row>
        <row r="1385">
          <cell r="F1385" t="str">
            <v>24T15693C11KTTTS</v>
          </cell>
        </row>
        <row r="1386">
          <cell r="F1386" t="str">
            <v>24T15693C12L32TS</v>
          </cell>
        </row>
        <row r="1387">
          <cell r="F1387" t="str">
            <v>24T17485C12L32P5TS</v>
          </cell>
        </row>
        <row r="1388">
          <cell r="F1388" t="str">
            <v>24T17485C11KTTTS</v>
          </cell>
        </row>
        <row r="1389">
          <cell r="F1389" t="str">
            <v>25T10384C12L32P4cTS</v>
          </cell>
        </row>
        <row r="1390">
          <cell r="F1390" t="str">
            <v>25T10384C12L32P5TS</v>
          </cell>
        </row>
        <row r="1391">
          <cell r="F1391" t="str">
            <v>25T10384C0,7KTTCT</v>
          </cell>
        </row>
        <row r="1392">
          <cell r="F1392" t="str">
            <v>25T17482C12L32P4cTS</v>
          </cell>
        </row>
        <row r="1393">
          <cell r="F1393" t="str">
            <v>25T17482C13PV</v>
          </cell>
        </row>
        <row r="1394">
          <cell r="F1394" t="str">
            <v>25T17482C5PV</v>
          </cell>
        </row>
        <row r="1395">
          <cell r="F1395" t="str">
            <v>25T17482C18PV</v>
          </cell>
        </row>
        <row r="1396">
          <cell r="F1396" t="str">
            <v>25T17483C12L32P4cTS</v>
          </cell>
        </row>
        <row r="1397">
          <cell r="F1397" t="str">
            <v>25T17483C12L32P5TS</v>
          </cell>
        </row>
        <row r="1398">
          <cell r="F1398" t="str">
            <v>25T17483C13PV</v>
          </cell>
        </row>
        <row r="1399">
          <cell r="F1399" t="str">
            <v>24T17484C2,5PV</v>
          </cell>
        </row>
        <row r="1400">
          <cell r="F1400" t="str">
            <v>25T17484C2,5PV</v>
          </cell>
        </row>
        <row r="1401">
          <cell r="F1401" t="str">
            <v>25T12249C13L32TS</v>
          </cell>
        </row>
        <row r="1402">
          <cell r="F1402" t="str">
            <v>25T12249C0,7KTTCT</v>
          </cell>
        </row>
        <row r="1403">
          <cell r="F1403" t="str">
            <v>25T12685C4,5PV</v>
          </cell>
        </row>
        <row r="1404">
          <cell r="F1404" t="str">
            <v>25T12685C13L32TS</v>
          </cell>
        </row>
        <row r="1405">
          <cell r="F1405" t="str">
            <v>25T12685C0,7KTTCT</v>
          </cell>
        </row>
        <row r="1406">
          <cell r="F1406" t="str">
            <v>25T12884C13L32TS</v>
          </cell>
        </row>
        <row r="1407">
          <cell r="F1407" t="str">
            <v>25T12884C0,5L32CT</v>
          </cell>
        </row>
        <row r="1408">
          <cell r="F1408" t="str">
            <v>25T12884C12L32TS</v>
          </cell>
        </row>
        <row r="1409">
          <cell r="F1409" t="str">
            <v>25T12912C13L32TS</v>
          </cell>
        </row>
        <row r="1410">
          <cell r="F1410" t="str">
            <v>25T12912C9N2CT</v>
          </cell>
        </row>
        <row r="1411">
          <cell r="F1411" t="str">
            <v>25T12913C13L32TS</v>
          </cell>
        </row>
        <row r="1412">
          <cell r="F1412" t="str">
            <v>25T12913C3PV</v>
          </cell>
        </row>
        <row r="1413">
          <cell r="F1413" t="str">
            <v>25T12947C9N2CT</v>
          </cell>
        </row>
        <row r="1414">
          <cell r="F1414" t="str">
            <v>25T12947C13L32TS</v>
          </cell>
        </row>
        <row r="1415">
          <cell r="F1415" t="str">
            <v>26T12947C9PV</v>
          </cell>
        </row>
        <row r="1416">
          <cell r="F1416" t="str">
            <v>25T13756C9N2CT</v>
          </cell>
        </row>
        <row r="1417">
          <cell r="F1417" t="str">
            <v>25T13757C9N2CT</v>
          </cell>
        </row>
        <row r="1418">
          <cell r="F1418" t="str">
            <v>25T13757C12L32P5TS</v>
          </cell>
        </row>
        <row r="1419">
          <cell r="F1419" t="str">
            <v>25T13775C9N2CT</v>
          </cell>
        </row>
        <row r="1420">
          <cell r="F1420" t="str">
            <v>25T13775C12L32P5TS</v>
          </cell>
        </row>
        <row r="1421">
          <cell r="F1421" t="str">
            <v>25T13837C9N2CT</v>
          </cell>
        </row>
        <row r="1422">
          <cell r="F1422" t="str">
            <v>25T13884C9N2CT</v>
          </cell>
        </row>
        <row r="1423">
          <cell r="F1423" t="str">
            <v>25T15303C9N2CT</v>
          </cell>
        </row>
        <row r="1424">
          <cell r="F1424" t="str">
            <v>24T15303C12L32TS</v>
          </cell>
        </row>
        <row r="1425">
          <cell r="F1425" t="str">
            <v>24T15303C0,5K1CT</v>
          </cell>
        </row>
        <row r="1426">
          <cell r="F1426" t="str">
            <v>25T15311C9N2CT</v>
          </cell>
        </row>
        <row r="1427">
          <cell r="F1427" t="str">
            <v>25T15314C9N2CT</v>
          </cell>
        </row>
        <row r="1428">
          <cell r="F1428" t="str">
            <v>25T15321C9N2CT</v>
          </cell>
        </row>
        <row r="1429">
          <cell r="F1429" t="str">
            <v>25T15341C9N2CT</v>
          </cell>
        </row>
        <row r="1430">
          <cell r="F1430" t="str">
            <v>25T15565C12L32TS</v>
          </cell>
        </row>
        <row r="1431">
          <cell r="F1431" t="str">
            <v>25T15565C13L32TS</v>
          </cell>
        </row>
        <row r="1432">
          <cell r="F1432" t="str">
            <v>25T15565C13PV</v>
          </cell>
        </row>
        <row r="1433">
          <cell r="F1433" t="str">
            <v>28T15565C4,5PV</v>
          </cell>
        </row>
        <row r="1434">
          <cell r="F1434" t="str">
            <v>28T15565C9PV</v>
          </cell>
        </row>
        <row r="1435">
          <cell r="F1435" t="str">
            <v>25T15682C12L32TS</v>
          </cell>
        </row>
        <row r="1436">
          <cell r="F1436" t="str">
            <v>25T15682C13L32TS</v>
          </cell>
        </row>
        <row r="1437">
          <cell r="F1437" t="str">
            <v>25T15683C12L32TS</v>
          </cell>
        </row>
        <row r="1438">
          <cell r="F1438" t="str">
            <v>25T15683C13L32TS</v>
          </cell>
        </row>
        <row r="1439">
          <cell r="F1439" t="str">
            <v>25T15683C0,5L32CT</v>
          </cell>
        </row>
        <row r="1440">
          <cell r="F1440" t="str">
            <v>25T15684C12L32TS</v>
          </cell>
        </row>
        <row r="1441">
          <cell r="F1441" t="str">
            <v>25T15684C13L32TS</v>
          </cell>
        </row>
        <row r="1442">
          <cell r="F1442" t="str">
            <v>25T15693C12L32TS</v>
          </cell>
        </row>
        <row r="1443">
          <cell r="F1443" t="str">
            <v>25T15693C13L32TS</v>
          </cell>
        </row>
        <row r="1444">
          <cell r="F1444" t="str">
            <v>25T12757C12L32TS</v>
          </cell>
        </row>
        <row r="1445">
          <cell r="F1445" t="str">
            <v>25T12757C13L32TS</v>
          </cell>
        </row>
        <row r="1446">
          <cell r="F1446" t="str">
            <v>26T10384C13TT6aTS</v>
          </cell>
        </row>
        <row r="1447">
          <cell r="F1447" t="str">
            <v>26T10384C12L32P5TS</v>
          </cell>
        </row>
        <row r="1448">
          <cell r="F1448" t="str">
            <v>26T17482C13TT7aTS</v>
          </cell>
        </row>
        <row r="1449">
          <cell r="F1449" t="str">
            <v>26T17482C18PV</v>
          </cell>
        </row>
        <row r="1450">
          <cell r="F1450" t="str">
            <v>26T17482C2PV</v>
          </cell>
        </row>
        <row r="1451">
          <cell r="F1451" t="str">
            <v>26T17483C12L32P5TS</v>
          </cell>
        </row>
        <row r="1452">
          <cell r="F1452" t="str">
            <v>26T17483C13TT7aTS</v>
          </cell>
        </row>
        <row r="1453">
          <cell r="F1453" t="str">
            <v>26T17485C13PV</v>
          </cell>
        </row>
        <row r="1454">
          <cell r="F1454" t="str">
            <v>26T17485C4,5PV</v>
          </cell>
        </row>
        <row r="1455">
          <cell r="F1455" t="str">
            <v>23T12249C9PV</v>
          </cell>
        </row>
        <row r="1456">
          <cell r="F1456" t="str">
            <v>26T12249C5PV</v>
          </cell>
        </row>
        <row r="1457">
          <cell r="F1457" t="str">
            <v>26T12249C2PV</v>
          </cell>
        </row>
        <row r="1458">
          <cell r="F1458" t="str">
            <v>26T12249C13TT7aTS</v>
          </cell>
        </row>
        <row r="1459">
          <cell r="F1459" t="str">
            <v>26T12249C9N2CT</v>
          </cell>
        </row>
        <row r="1460">
          <cell r="F1460" t="str">
            <v>26T12685C13TT7aTS</v>
          </cell>
        </row>
        <row r="1461">
          <cell r="F1461" t="str">
            <v>26T12685C13TT6aTS</v>
          </cell>
        </row>
        <row r="1462">
          <cell r="F1462" t="str">
            <v>26T12685C9N2CT</v>
          </cell>
        </row>
        <row r="1463">
          <cell r="F1463" t="str">
            <v>26T12249C5N2BsCT</v>
          </cell>
        </row>
        <row r="1464">
          <cell r="F1464" t="str">
            <v>26T12757C13TT7aTS</v>
          </cell>
        </row>
        <row r="1465">
          <cell r="F1465" t="str">
            <v>26T12757C13TT6aTS</v>
          </cell>
        </row>
        <row r="1466">
          <cell r="F1466" t="str">
            <v>26T12757C9N2CT</v>
          </cell>
        </row>
        <row r="1467">
          <cell r="F1467" t="str">
            <v>26T12884C13TT7aTS</v>
          </cell>
        </row>
        <row r="1468">
          <cell r="F1468" t="str">
            <v>26T12884C13TT6aTS</v>
          </cell>
        </row>
        <row r="1469">
          <cell r="F1469" t="str">
            <v>23T12884C4,5PV</v>
          </cell>
        </row>
        <row r="1470">
          <cell r="F1470" t="str">
            <v>26T12884C5PV</v>
          </cell>
        </row>
        <row r="1471">
          <cell r="F1471" t="str">
            <v>26T12912C13TT6aTS</v>
          </cell>
        </row>
        <row r="1472">
          <cell r="F1472" t="str">
            <v>26T12912C9N2CT</v>
          </cell>
        </row>
        <row r="1473">
          <cell r="F1473" t="str">
            <v>26T12912C5N2CT</v>
          </cell>
        </row>
        <row r="1474">
          <cell r="F1474" t="str">
            <v>26T12912C5N2BsCT</v>
          </cell>
        </row>
        <row r="1475">
          <cell r="F1475" t="str">
            <v>26T12913C13TT6aTS</v>
          </cell>
        </row>
        <row r="1476">
          <cell r="F1476" t="str">
            <v>26T12913C9N2CT</v>
          </cell>
        </row>
        <row r="1477">
          <cell r="F1477" t="str">
            <v>26T12913C5N2BsCT</v>
          </cell>
        </row>
        <row r="1478">
          <cell r="F1478" t="str">
            <v>26T12884C5N2BsCT</v>
          </cell>
        </row>
        <row r="1479">
          <cell r="F1479" t="str">
            <v>26T12913C12L32TS</v>
          </cell>
        </row>
        <row r="1480">
          <cell r="F1480" t="str">
            <v>26T12947C13TT7aTS</v>
          </cell>
        </row>
        <row r="1481">
          <cell r="F1481" t="str">
            <v>26T12947C13TT6aTS</v>
          </cell>
        </row>
        <row r="1482">
          <cell r="F1482" t="str">
            <v>26T12947C9N2CT</v>
          </cell>
        </row>
        <row r="1483">
          <cell r="F1483" t="str">
            <v>26T13756C13TT7aTS</v>
          </cell>
        </row>
        <row r="1484">
          <cell r="F1484" t="str">
            <v>26T13756C13TT6aTS</v>
          </cell>
        </row>
        <row r="1485">
          <cell r="F1485" t="str">
            <v>26T13756C9N2CT</v>
          </cell>
        </row>
        <row r="1486">
          <cell r="F1486" t="str">
            <v>26T13756C5N2BsCT</v>
          </cell>
        </row>
        <row r="1487">
          <cell r="F1487" t="str">
            <v>26T13757C13TT7aTS</v>
          </cell>
        </row>
        <row r="1488">
          <cell r="F1488" t="str">
            <v>26T13757C13TT6aTS</v>
          </cell>
        </row>
        <row r="1489">
          <cell r="F1489" t="str">
            <v>26T13757C9N2CT</v>
          </cell>
        </row>
        <row r="1490">
          <cell r="F1490" t="str">
            <v>26T13757C9N2CT</v>
          </cell>
        </row>
        <row r="1491">
          <cell r="F1491" t="str">
            <v>26T13757C5N2BsCT</v>
          </cell>
        </row>
        <row r="1492">
          <cell r="F1492" t="str">
            <v>26T13775C13TT7aTS</v>
          </cell>
        </row>
        <row r="1493">
          <cell r="F1493" t="str">
            <v>26T13775C9N2CT</v>
          </cell>
        </row>
        <row r="1494">
          <cell r="F1494" t="str">
            <v>26T13775C5N2BsCT</v>
          </cell>
        </row>
        <row r="1495">
          <cell r="F1495" t="str">
            <v>26T13837C13TT7aTS</v>
          </cell>
        </row>
        <row r="1496">
          <cell r="F1496" t="str">
            <v>26T13837C13TT6aTS</v>
          </cell>
        </row>
        <row r="1497">
          <cell r="F1497" t="str">
            <v>26T13837C9N2CT</v>
          </cell>
        </row>
        <row r="1498">
          <cell r="F1498" t="str">
            <v>26T13837C5N2BsCT</v>
          </cell>
        </row>
        <row r="1499">
          <cell r="F1499" t="str">
            <v>26T13884C9N2CT</v>
          </cell>
        </row>
        <row r="1500">
          <cell r="F1500" t="str">
            <v>26T13884C5N2BsCT</v>
          </cell>
        </row>
        <row r="1501">
          <cell r="F1501" t="str">
            <v>26T13884C13TT6aTS</v>
          </cell>
        </row>
        <row r="1502">
          <cell r="F1502" t="str">
            <v>26T15303C13TT7aTS</v>
          </cell>
        </row>
        <row r="1503">
          <cell r="F1503" t="str">
            <v>26T15303C13TT6aTS</v>
          </cell>
        </row>
        <row r="1504">
          <cell r="F1504" t="str">
            <v>26T15303C9N2CT</v>
          </cell>
        </row>
        <row r="1505">
          <cell r="F1505" t="str">
            <v>26T15303C5N2BsCT</v>
          </cell>
        </row>
        <row r="1506">
          <cell r="F1506" t="str">
            <v>26T15311C13TT7aTS</v>
          </cell>
        </row>
        <row r="1507">
          <cell r="F1507" t="str">
            <v>26T15311C13TT6aTS</v>
          </cell>
        </row>
        <row r="1508">
          <cell r="F1508" t="str">
            <v>26T15311C9N2CT</v>
          </cell>
        </row>
        <row r="1509">
          <cell r="F1509" t="str">
            <v>26T15311C5N2BsCT</v>
          </cell>
        </row>
        <row r="1510">
          <cell r="F1510" t="str">
            <v>26T15314C13TT7aTS</v>
          </cell>
        </row>
        <row r="1511">
          <cell r="F1511" t="str">
            <v>26T15314C13TT6aTS</v>
          </cell>
        </row>
        <row r="1512">
          <cell r="F1512" t="str">
            <v>26T15314C9N2CT</v>
          </cell>
        </row>
        <row r="1513">
          <cell r="F1513" t="str">
            <v>26T15314C5N2BsCT</v>
          </cell>
        </row>
        <row r="1514">
          <cell r="F1514" t="str">
            <v>26T15321C13TT7aTS</v>
          </cell>
        </row>
        <row r="1515">
          <cell r="F1515" t="str">
            <v>26T15321C13TT6aTS</v>
          </cell>
        </row>
        <row r="1516">
          <cell r="F1516" t="str">
            <v>26T15321C9N2CT</v>
          </cell>
        </row>
        <row r="1517">
          <cell r="F1517" t="str">
            <v>26T15321C5N2BsCT</v>
          </cell>
        </row>
        <row r="1518">
          <cell r="F1518" t="str">
            <v>26T15321C5N2CT</v>
          </cell>
        </row>
        <row r="1519">
          <cell r="F1519" t="str">
            <v>26T15341C13TT7aTS</v>
          </cell>
        </row>
        <row r="1520">
          <cell r="F1520" t="str">
            <v>26T15341C13TT6aTS</v>
          </cell>
        </row>
        <row r="1521">
          <cell r="F1521" t="str">
            <v>26T15341C9N2CT</v>
          </cell>
        </row>
        <row r="1522">
          <cell r="F1522" t="str">
            <v>26T15341C5N2BsCT</v>
          </cell>
        </row>
        <row r="1523">
          <cell r="F1523" t="str">
            <v>26T15341C22KTT6aTS</v>
          </cell>
        </row>
        <row r="1524">
          <cell r="F1524" t="str">
            <v>26T15565C13TT7aTS</v>
          </cell>
        </row>
        <row r="1525">
          <cell r="F1525" t="str">
            <v>26T15565C13TT6aTS</v>
          </cell>
        </row>
        <row r="1526">
          <cell r="F1526" t="str">
            <v>26T15565C9N2CT</v>
          </cell>
        </row>
        <row r="1527">
          <cell r="F1527" t="str">
            <v>26T15682C9N2CT</v>
          </cell>
        </row>
        <row r="1528">
          <cell r="F1528" t="str">
            <v>26T15682C12L32TS</v>
          </cell>
        </row>
        <row r="1529">
          <cell r="F1529" t="str">
            <v>26T15683C13TT7aTS</v>
          </cell>
        </row>
        <row r="1530">
          <cell r="F1530" t="str">
            <v>26T15683C13TT6aTS</v>
          </cell>
        </row>
        <row r="1531">
          <cell r="F1531" t="str">
            <v>26T15683C9N2CT</v>
          </cell>
        </row>
        <row r="1532">
          <cell r="F1532" t="str">
            <v>26T15684C12L32TS</v>
          </cell>
        </row>
        <row r="1533">
          <cell r="F1533" t="str">
            <v>26T15684C13TT7aTS</v>
          </cell>
        </row>
        <row r="1534">
          <cell r="F1534" t="str">
            <v>26T15684C13TT6aTS</v>
          </cell>
        </row>
        <row r="1535">
          <cell r="F1535" t="str">
            <v>26T15693C12L32TS</v>
          </cell>
        </row>
        <row r="1536">
          <cell r="F1536" t="str">
            <v>26T15693C13TT7aTS</v>
          </cell>
        </row>
        <row r="1537">
          <cell r="F1537" t="str">
            <v>26T15693C13TT6aTS</v>
          </cell>
        </row>
        <row r="1538">
          <cell r="F1538" t="str">
            <v>27T10384C12L32TS</v>
          </cell>
        </row>
        <row r="1539">
          <cell r="F1539" t="str">
            <v>27T10384C12L32P5TS</v>
          </cell>
        </row>
        <row r="1540">
          <cell r="F1540" t="str">
            <v>27T17482C18PV</v>
          </cell>
        </row>
        <row r="1541">
          <cell r="F1541" t="str">
            <v>27T17482C12L32TS</v>
          </cell>
        </row>
        <row r="1542">
          <cell r="F1542" t="str">
            <v>27T17482C5V6CT</v>
          </cell>
        </row>
        <row r="1543">
          <cell r="F1543" t="str">
            <v>27T17483C12L32TS</v>
          </cell>
        </row>
        <row r="1544">
          <cell r="F1544" t="str">
            <v>27T17483C12L32P5TS</v>
          </cell>
        </row>
        <row r="1545">
          <cell r="F1545" t="str">
            <v>27T12249C4,5PV</v>
          </cell>
        </row>
        <row r="1546">
          <cell r="F1546" t="str">
            <v>27T12757C4,5PV</v>
          </cell>
        </row>
        <row r="1547">
          <cell r="F1547" t="str">
            <v>27T12757C9PV</v>
          </cell>
        </row>
        <row r="1548">
          <cell r="F1548" t="str">
            <v>27T12757C9N2CT</v>
          </cell>
        </row>
        <row r="1549">
          <cell r="F1549" t="str">
            <v>27T12757C1L321CT</v>
          </cell>
        </row>
        <row r="1550">
          <cell r="F1550" t="str">
            <v>27T12884C13TT7aTS</v>
          </cell>
        </row>
        <row r="1551">
          <cell r="F1551" t="str">
            <v>27T12884C9PV</v>
          </cell>
        </row>
        <row r="1552">
          <cell r="F1552" t="str">
            <v>27T12884C5V6CT</v>
          </cell>
        </row>
        <row r="1553">
          <cell r="F1553" t="str">
            <v>27T15683C5V6CT</v>
          </cell>
        </row>
        <row r="1554">
          <cell r="F1554" t="str">
            <v>27T12912C5V6CT</v>
          </cell>
        </row>
        <row r="1555">
          <cell r="F1555" t="str">
            <v>27T12912C13TT7aTS</v>
          </cell>
        </row>
        <row r="1556">
          <cell r="F1556" t="str">
            <v>27T12912C2PV</v>
          </cell>
        </row>
        <row r="1557">
          <cell r="F1557" t="str">
            <v>27T12912C4,5PV</v>
          </cell>
        </row>
        <row r="1558">
          <cell r="F1558" t="str">
            <v>27T12912C0,5PV</v>
          </cell>
        </row>
        <row r="1559">
          <cell r="F1559" t="str">
            <v>27T12912C9PV</v>
          </cell>
        </row>
        <row r="1560">
          <cell r="F1560" t="str">
            <v>27T12913C9N2CT</v>
          </cell>
        </row>
        <row r="1561">
          <cell r="F1561" t="str">
            <v>27T12913C4,5PV</v>
          </cell>
        </row>
        <row r="1562">
          <cell r="F1562" t="str">
            <v>27T12913C0,5PV</v>
          </cell>
        </row>
        <row r="1563">
          <cell r="F1563" t="str">
            <v>27T12947C4,5PV</v>
          </cell>
        </row>
        <row r="1564">
          <cell r="F1564" t="str">
            <v>27T15303C13TT7aTS</v>
          </cell>
        </row>
        <row r="1565">
          <cell r="F1565" t="str">
            <v>27T15303C1L321CT</v>
          </cell>
        </row>
        <row r="1566">
          <cell r="F1566" t="str">
            <v>27T15311C13TT7aTS</v>
          </cell>
        </row>
        <row r="1567">
          <cell r="F1567" t="str">
            <v>27T15311C13TT6aTS</v>
          </cell>
        </row>
        <row r="1568">
          <cell r="F1568" t="str">
            <v>27T15314C13TT7aTS</v>
          </cell>
        </row>
        <row r="1569">
          <cell r="F1569" t="str">
            <v>27T15321C13TT7aTS</v>
          </cell>
        </row>
        <row r="1570">
          <cell r="F1570" t="str">
            <v>27T15321C13TT6aTS</v>
          </cell>
        </row>
        <row r="1571">
          <cell r="F1571" t="str">
            <v>27T15682C13TT7aTS</v>
          </cell>
        </row>
        <row r="1572">
          <cell r="F1572" t="str">
            <v>27T15682C1L321CT</v>
          </cell>
        </row>
        <row r="1573">
          <cell r="F1573" t="str">
            <v>27T15683C13TT7aTS</v>
          </cell>
        </row>
        <row r="1574">
          <cell r="F1574" t="str">
            <v>27T15684C13TT7aTS</v>
          </cell>
        </row>
        <row r="1575">
          <cell r="F1575" t="str">
            <v>27T15684C0,5L32CT</v>
          </cell>
        </row>
        <row r="1576">
          <cell r="F1576" t="str">
            <v>27T12685C13TT7aTS</v>
          </cell>
        </row>
        <row r="1577">
          <cell r="F1577" t="str">
            <v>28T10384C12L32P4cTS</v>
          </cell>
        </row>
        <row r="1578">
          <cell r="F1578" t="str">
            <v>28T10384C12L32P5TS</v>
          </cell>
        </row>
        <row r="1579">
          <cell r="F1579" t="str">
            <v>28T17482C12L32P4cTS</v>
          </cell>
        </row>
        <row r="1580">
          <cell r="F1580" t="str">
            <v>28T17482C12L32P5TS</v>
          </cell>
        </row>
        <row r="1581">
          <cell r="F1581" t="str">
            <v>28T17483C12L32P4cTS</v>
          </cell>
        </row>
        <row r="1582">
          <cell r="F1582" t="str">
            <v>28T17483C12L32P5TS</v>
          </cell>
        </row>
        <row r="1583">
          <cell r="F1583" t="str">
            <v>28T12249C11KTTTS</v>
          </cell>
        </row>
        <row r="1584">
          <cell r="F1584" t="str">
            <v>28T12249C12L32P4cTS</v>
          </cell>
        </row>
        <row r="1585">
          <cell r="F1585" t="str">
            <v>28T12249C12L32TS</v>
          </cell>
        </row>
        <row r="1586">
          <cell r="F1586" t="str">
            <v>28T12249C1PV</v>
          </cell>
        </row>
        <row r="1587">
          <cell r="F1587" t="str">
            <v>28T12685C11KTTTS</v>
          </cell>
        </row>
        <row r="1588">
          <cell r="F1588" t="str">
            <v>28T12884C11KTTTS</v>
          </cell>
        </row>
        <row r="1589">
          <cell r="F1589" t="str">
            <v>28T12912C12L32TS</v>
          </cell>
        </row>
        <row r="1590">
          <cell r="F1590" t="str">
            <v>28T12912C12L32P4cTS</v>
          </cell>
        </row>
        <row r="1591">
          <cell r="F1591" t="str">
            <v>28T12912C11KTTTS</v>
          </cell>
        </row>
        <row r="1592">
          <cell r="F1592" t="str">
            <v>28T12913C11KTTTS</v>
          </cell>
        </row>
        <row r="1593">
          <cell r="F1593" t="str">
            <v>28T12947C12L32P4cTS</v>
          </cell>
        </row>
        <row r="1594">
          <cell r="F1594" t="str">
            <v>28T12947C12L32P5TS</v>
          </cell>
        </row>
        <row r="1595">
          <cell r="F1595" t="str">
            <v>28T12947C11KTTTS</v>
          </cell>
        </row>
        <row r="1596">
          <cell r="F1596" t="str">
            <v>28T12757C11KTTTS</v>
          </cell>
        </row>
        <row r="1597">
          <cell r="F1597" t="str">
            <v>28T12757C12L32P4cTS</v>
          </cell>
        </row>
        <row r="1598">
          <cell r="F1598" t="str">
            <v>28T13756C11KTTTS</v>
          </cell>
        </row>
        <row r="1599">
          <cell r="F1599" t="str">
            <v>28T13757C11KTTTS</v>
          </cell>
        </row>
        <row r="1600">
          <cell r="F1600" t="str">
            <v>28T13775C11KTTTS</v>
          </cell>
        </row>
        <row r="1601">
          <cell r="F1601" t="str">
            <v>28T13775C12L32P4cTS</v>
          </cell>
        </row>
        <row r="1602">
          <cell r="F1602" t="str">
            <v>28T13837C11KTTTS</v>
          </cell>
        </row>
        <row r="1603">
          <cell r="F1603" t="str">
            <v>28T13884C11KTTTS</v>
          </cell>
        </row>
        <row r="1604">
          <cell r="F1604" t="str">
            <v>28T13884C12L32P5TS</v>
          </cell>
        </row>
        <row r="1605">
          <cell r="F1605" t="str">
            <v>28T15311C11KTTTS</v>
          </cell>
        </row>
        <row r="1606">
          <cell r="F1606" t="str">
            <v>28T15314C11KTTTS</v>
          </cell>
        </row>
        <row r="1607">
          <cell r="F1607" t="str">
            <v>28T15321C11KTTTS</v>
          </cell>
        </row>
        <row r="1608">
          <cell r="F1608" t="str">
            <v>28T15341C11KTTTS</v>
          </cell>
        </row>
        <row r="1609">
          <cell r="F1609" t="str">
            <v>28T15341C0,5K1CT</v>
          </cell>
        </row>
        <row r="1610">
          <cell r="F1610" t="str">
            <v>28T15341C0,5K1CT</v>
          </cell>
        </row>
        <row r="1611">
          <cell r="F1611" t="str">
            <v>28T15682C11KTTTS</v>
          </cell>
        </row>
        <row r="1612">
          <cell r="F1612" t="str">
            <v>28T15682C12L32P4cTS</v>
          </cell>
        </row>
        <row r="1613">
          <cell r="F1613" t="str">
            <v>28T15682C12L32TS</v>
          </cell>
        </row>
        <row r="1614">
          <cell r="F1614" t="str">
            <v>28T15683C11KTTTS</v>
          </cell>
        </row>
        <row r="1615">
          <cell r="F1615" t="str">
            <v>28T15683C12L32P4cTS</v>
          </cell>
        </row>
        <row r="1616">
          <cell r="F1616" t="str">
            <v>28T15683C12L32P5TS</v>
          </cell>
        </row>
        <row r="1617">
          <cell r="F1617" t="str">
            <v>28T15684C11KTTTS</v>
          </cell>
        </row>
        <row r="1618">
          <cell r="F1618" t="str">
            <v>28T15684C12L32P4cTS</v>
          </cell>
        </row>
        <row r="1619">
          <cell r="F1619" t="str">
            <v>28T15684C12L32P5TS</v>
          </cell>
        </row>
        <row r="1620">
          <cell r="F1620" t="str">
            <v>28T15693C11KTTTS</v>
          </cell>
        </row>
        <row r="1621">
          <cell r="F1621" t="str">
            <v>28T15693C12L32P4cTS</v>
          </cell>
        </row>
        <row r="1622">
          <cell r="F1622" t="str">
            <v>28T15565C12L32P4cTS</v>
          </cell>
        </row>
        <row r="1623">
          <cell r="F1623" t="str">
            <v>28T15565C12L32P5TS</v>
          </cell>
        </row>
        <row r="1624">
          <cell r="F1624" t="str">
            <v>28T15565C12L32TS</v>
          </cell>
        </row>
        <row r="1625">
          <cell r="F1625" t="str">
            <v>28T15565C0,5K1CT</v>
          </cell>
        </row>
        <row r="1626">
          <cell r="F1626" t="str">
            <v>26T17484C2,5PV</v>
          </cell>
        </row>
        <row r="1627">
          <cell r="F1627" t="str">
            <v>27T17484C2,5PV</v>
          </cell>
        </row>
        <row r="1628">
          <cell r="F1628" t="str">
            <v>25T14698C0,5L32CT</v>
          </cell>
        </row>
        <row r="1629">
          <cell r="F1629" t="str">
            <v>25T14698C3PV</v>
          </cell>
        </row>
        <row r="1630">
          <cell r="F1630" t="str">
            <v>25T14698C1PV</v>
          </cell>
        </row>
        <row r="1631">
          <cell r="F1631" t="str">
            <v>25T14698C2PV</v>
          </cell>
        </row>
        <row r="1632">
          <cell r="F1632" t="str">
            <v>26T14698C0,5L32CT</v>
          </cell>
        </row>
        <row r="1633">
          <cell r="F1633" t="str">
            <v>26T14698C3PV</v>
          </cell>
        </row>
        <row r="1634">
          <cell r="F1634" t="str">
            <v>26T14698C1PV</v>
          </cell>
        </row>
        <row r="1635">
          <cell r="F1635" t="str">
            <v>27T14698C0,5L32CT</v>
          </cell>
        </row>
        <row r="1636">
          <cell r="F1636" t="str">
            <v>27T14698C2PV</v>
          </cell>
        </row>
        <row r="1637">
          <cell r="F1637" t="str">
            <v>27T14698C1PV</v>
          </cell>
        </row>
        <row r="1638">
          <cell r="F1638" t="str">
            <v>27T14698C3PV</v>
          </cell>
        </row>
        <row r="1639">
          <cell r="F1639" t="str">
            <v>28T14698C0,5L32CT</v>
          </cell>
        </row>
        <row r="1640">
          <cell r="F1640" t="str">
            <v>28T14698C1,5PV</v>
          </cell>
        </row>
        <row r="1641">
          <cell r="F1641" t="str">
            <v>28T14698C1PV</v>
          </cell>
        </row>
        <row r="1642">
          <cell r="F1642" t="str">
            <v>29T10384C12L32P4cTS</v>
          </cell>
        </row>
        <row r="1643">
          <cell r="F1643" t="str">
            <v>29T10384C12L32P5TS</v>
          </cell>
        </row>
        <row r="1644">
          <cell r="F1644" t="str">
            <v>29T10384C11KTTTS</v>
          </cell>
        </row>
        <row r="1645">
          <cell r="F1645" t="str">
            <v>29T17482C12L32P4cTS</v>
          </cell>
        </row>
        <row r="1646">
          <cell r="F1646" t="str">
            <v>29T17482C11KTTTS</v>
          </cell>
        </row>
        <row r="1647">
          <cell r="F1647" t="str">
            <v>29T17482C1PV</v>
          </cell>
        </row>
        <row r="1648">
          <cell r="F1648" t="str">
            <v>29T17482C3PV</v>
          </cell>
        </row>
        <row r="1649">
          <cell r="F1649" t="str">
            <v>29T17482C12L32P5TS</v>
          </cell>
        </row>
        <row r="1650">
          <cell r="F1650" t="str">
            <v>29T17483C11KTTTS</v>
          </cell>
        </row>
        <row r="1651">
          <cell r="F1651" t="str">
            <v>29T17483C12L32P5TS</v>
          </cell>
        </row>
        <row r="1652">
          <cell r="F1652" t="str">
            <v>29T12249C11KTTTS</v>
          </cell>
        </row>
        <row r="1653">
          <cell r="F1653" t="str">
            <v>29T12249C13L32TS</v>
          </cell>
        </row>
        <row r="1654">
          <cell r="F1654" t="str">
            <v>29T12249C13TT6aTS</v>
          </cell>
        </row>
        <row r="1655">
          <cell r="F1655" t="str">
            <v>29T12685C11KTTTS</v>
          </cell>
        </row>
        <row r="1656">
          <cell r="F1656" t="str">
            <v>29T12685C13L32TS</v>
          </cell>
        </row>
        <row r="1657">
          <cell r="F1657" t="str">
            <v>22T12685C12L32TS</v>
          </cell>
        </row>
        <row r="1658">
          <cell r="F1658" t="str">
            <v>29T12685C0,5K1CT</v>
          </cell>
        </row>
        <row r="1659">
          <cell r="F1659" t="str">
            <v>29T12757C11KTTTS</v>
          </cell>
        </row>
        <row r="1660">
          <cell r="F1660" t="str">
            <v>29T12757C13L32TS</v>
          </cell>
        </row>
        <row r="1661">
          <cell r="F1661" t="str">
            <v>29T12757C12L32P5TS</v>
          </cell>
        </row>
        <row r="1662">
          <cell r="F1662" t="str">
            <v>29T12884C11KTTTS</v>
          </cell>
        </row>
        <row r="1663">
          <cell r="F1663" t="str">
            <v>29T12912C11KTTTS</v>
          </cell>
        </row>
        <row r="1664">
          <cell r="F1664" t="str">
            <v>29T12912C13L32TS</v>
          </cell>
        </row>
        <row r="1665">
          <cell r="F1665" t="str">
            <v>29T12913C11KTTTS</v>
          </cell>
        </row>
        <row r="1666">
          <cell r="F1666" t="str">
            <v>29T12913C13L32TS</v>
          </cell>
        </row>
        <row r="1667">
          <cell r="F1667" t="str">
            <v>29T12913C12L32P5TS</v>
          </cell>
        </row>
        <row r="1668">
          <cell r="F1668" t="str">
            <v>29T12947C11KTTTS</v>
          </cell>
        </row>
        <row r="1669">
          <cell r="F1669" t="str">
            <v>29T12947C13TT6aTS</v>
          </cell>
        </row>
        <row r="1670">
          <cell r="F1670" t="str">
            <v>29T12947C13L32TS</v>
          </cell>
        </row>
        <row r="1671">
          <cell r="F1671" t="str">
            <v>29T13756C11KTTTS</v>
          </cell>
        </row>
        <row r="1672">
          <cell r="F1672" t="str">
            <v>29T13756C13L32TS</v>
          </cell>
        </row>
        <row r="1673">
          <cell r="F1673" t="str">
            <v>29T13757C11KTTTS</v>
          </cell>
        </row>
        <row r="1674">
          <cell r="F1674" t="str">
            <v>29T13757C13L32TS</v>
          </cell>
        </row>
        <row r="1675">
          <cell r="F1675" t="str">
            <v>29T13837C11KTTTS</v>
          </cell>
        </row>
        <row r="1676">
          <cell r="F1676" t="str">
            <v>29T13837C13L32TS</v>
          </cell>
        </row>
        <row r="1677">
          <cell r="F1677" t="str">
            <v>29T13884C11KTTTS</v>
          </cell>
        </row>
        <row r="1678">
          <cell r="F1678" t="str">
            <v>29T13884C13TT6aTS</v>
          </cell>
        </row>
        <row r="1679">
          <cell r="F1679" t="str">
            <v>29T15311C11KTTTS</v>
          </cell>
        </row>
        <row r="1680">
          <cell r="F1680" t="str">
            <v>29T15311C13L32TS</v>
          </cell>
        </row>
        <row r="1681">
          <cell r="F1681" t="str">
            <v>29T15311C12L32TS</v>
          </cell>
        </row>
        <row r="1682">
          <cell r="F1682" t="str">
            <v>29T15314C13L32TS</v>
          </cell>
        </row>
        <row r="1683">
          <cell r="F1683" t="str">
            <v>29T15321C11KTTTS</v>
          </cell>
        </row>
        <row r="1684">
          <cell r="F1684" t="str">
            <v>29T15321C13L32TS</v>
          </cell>
        </row>
        <row r="1685">
          <cell r="F1685" t="str">
            <v>29T15341C11KTTTS</v>
          </cell>
        </row>
        <row r="1686">
          <cell r="F1686" t="str">
            <v>29T15341C13TT6aTS</v>
          </cell>
        </row>
        <row r="1687">
          <cell r="F1687" t="str">
            <v>29T15341C13L32TS</v>
          </cell>
        </row>
        <row r="1688">
          <cell r="F1688" t="str">
            <v>29T15565C11KTTTS</v>
          </cell>
        </row>
        <row r="1689">
          <cell r="F1689" t="str">
            <v>29T15565C13L32TS</v>
          </cell>
        </row>
        <row r="1690">
          <cell r="F1690" t="str">
            <v>29T15682C11KTTTS</v>
          </cell>
        </row>
        <row r="1691">
          <cell r="F1691" t="str">
            <v>29T15682C13L32TS</v>
          </cell>
        </row>
        <row r="1692">
          <cell r="F1692" t="str">
            <v>29T15683C11KTTTS</v>
          </cell>
        </row>
        <row r="1693">
          <cell r="F1693" t="str">
            <v>29T15683C13L32TS</v>
          </cell>
        </row>
        <row r="1694">
          <cell r="F1694" t="str">
            <v>29T15683C12L32TS</v>
          </cell>
        </row>
        <row r="1695">
          <cell r="F1695" t="str">
            <v>29T15683C0,5K1CT</v>
          </cell>
        </row>
        <row r="1696">
          <cell r="F1696" t="str">
            <v>29T15683C0,5K1CT</v>
          </cell>
        </row>
        <row r="1697">
          <cell r="F1697" t="str">
            <v>29T15684C11KTTTS</v>
          </cell>
        </row>
        <row r="1698">
          <cell r="F1698" t="str">
            <v>29T15684C13L32TS</v>
          </cell>
        </row>
        <row r="1699">
          <cell r="F1699" t="str">
            <v>29T15693C11KTTTS</v>
          </cell>
        </row>
        <row r="1700">
          <cell r="F1700" t="str">
            <v>29T15693C13L32TS</v>
          </cell>
        </row>
        <row r="1701">
          <cell r="F1701" t="str">
            <v>29T15693C13TT6aTS</v>
          </cell>
        </row>
        <row r="1702">
          <cell r="F1702" t="str">
            <v>28T17484C2,5PV</v>
          </cell>
        </row>
        <row r="1703">
          <cell r="F1703" t="str">
            <v>29T17484C2,5PV</v>
          </cell>
        </row>
        <row r="1704">
          <cell r="F1704" t="str">
            <v>30T10384C12L32P5TS</v>
          </cell>
        </row>
        <row r="1705">
          <cell r="F1705" t="str">
            <v>30T10384C12L32CxTS</v>
          </cell>
        </row>
        <row r="1706">
          <cell r="F1706" t="str">
            <v>30T17482C12L32TS</v>
          </cell>
        </row>
        <row r="1707">
          <cell r="F1707" t="str">
            <v>30T17482C12L32P4cTS</v>
          </cell>
        </row>
        <row r="1708">
          <cell r="F1708" t="str">
            <v>30T17482C12L32P5TS</v>
          </cell>
        </row>
        <row r="1709">
          <cell r="F1709" t="str">
            <v>30T17482C12L32CxTS</v>
          </cell>
        </row>
        <row r="1710">
          <cell r="F1710" t="str">
            <v>30T17482C5PV</v>
          </cell>
        </row>
        <row r="1711">
          <cell r="F1711" t="str">
            <v>30T17482C18PV</v>
          </cell>
        </row>
        <row r="1712">
          <cell r="F1712" t="str">
            <v>30T17483C12L32P5TS</v>
          </cell>
        </row>
        <row r="1713">
          <cell r="F1713" t="str">
            <v>30T17483C12L32CxTS</v>
          </cell>
        </row>
        <row r="1714">
          <cell r="F1714" t="str">
            <v>30T17483C5PV</v>
          </cell>
        </row>
        <row r="1715">
          <cell r="F1715" t="str">
            <v>30T17483C18PV</v>
          </cell>
        </row>
        <row r="1716">
          <cell r="F1716" t="str">
            <v>30T17484C2,5PV</v>
          </cell>
        </row>
        <row r="1717">
          <cell r="F1717" t="str">
            <v>30T12249C12L32TS</v>
          </cell>
        </row>
        <row r="1718">
          <cell r="F1718" t="str">
            <v>30T12249C12L32P5TS</v>
          </cell>
        </row>
        <row r="1719">
          <cell r="F1719" t="str">
            <v>30T12249C5V7LCT</v>
          </cell>
        </row>
        <row r="1720">
          <cell r="F1720" t="str">
            <v>30T12685C5V7LCT</v>
          </cell>
        </row>
        <row r="1721">
          <cell r="F1721" t="str">
            <v>30T12757C5V7LCT</v>
          </cell>
        </row>
        <row r="1722">
          <cell r="F1722" t="str">
            <v>30T12884C5V7LCT</v>
          </cell>
        </row>
        <row r="1723">
          <cell r="F1723" t="str">
            <v>30T12947C5V7LCT</v>
          </cell>
        </row>
        <row r="1724">
          <cell r="F1724" t="str">
            <v>30T13756C5V7LCT</v>
          </cell>
        </row>
        <row r="1725">
          <cell r="F1725" t="str">
            <v>30T13757C5V7LCT</v>
          </cell>
        </row>
        <row r="1726">
          <cell r="F1726" t="str">
            <v>30T13837C5V7LCT</v>
          </cell>
        </row>
        <row r="1727">
          <cell r="F1727" t="str">
            <v>30T13884C5V7LCT</v>
          </cell>
        </row>
        <row r="1728">
          <cell r="F1728" t="str">
            <v>30T15311C5V7LCT</v>
          </cell>
        </row>
        <row r="1729">
          <cell r="F1729" t="str">
            <v>30T15314C5V7LCT</v>
          </cell>
        </row>
        <row r="1730">
          <cell r="F1730" t="str">
            <v>30T15341C5V7LCT</v>
          </cell>
        </row>
        <row r="1731">
          <cell r="F1731" t="str">
            <v>30T15565C5V7LCT</v>
          </cell>
        </row>
        <row r="1732">
          <cell r="F1732" t="str">
            <v>30T15682C5V7LCT</v>
          </cell>
        </row>
        <row r="1733">
          <cell r="F1733" t="str">
            <v>30T15683C5V7LCT</v>
          </cell>
        </row>
        <row r="1734">
          <cell r="F1734" t="str">
            <v>30T15693C5V7LCT</v>
          </cell>
        </row>
        <row r="1735">
          <cell r="F1735" t="str">
            <v>30T12685C13L32TS</v>
          </cell>
        </row>
        <row r="1736">
          <cell r="F1736" t="str">
            <v>30T12685C12L32TS</v>
          </cell>
        </row>
        <row r="1737">
          <cell r="F1737" t="str">
            <v>30T12685C12L32P4cTS</v>
          </cell>
        </row>
        <row r="1738">
          <cell r="F1738" t="str">
            <v>30T12685C12L32CxTS</v>
          </cell>
        </row>
        <row r="1739">
          <cell r="F1739" t="str">
            <v>30T12757C13L32TS</v>
          </cell>
        </row>
        <row r="1740">
          <cell r="F1740" t="str">
            <v>30T12757C12L32TS</v>
          </cell>
        </row>
        <row r="1741">
          <cell r="F1741" t="str">
            <v>30T12757C12L32P4cTS</v>
          </cell>
        </row>
        <row r="1742">
          <cell r="F1742" t="str">
            <v>30T12757C12L32P5TS</v>
          </cell>
        </row>
        <row r="1743">
          <cell r="F1743" t="str">
            <v>30T12757C12L32CxTS</v>
          </cell>
        </row>
        <row r="1744">
          <cell r="F1744" t="str">
            <v>30T12884C13L32TS</v>
          </cell>
        </row>
        <row r="1745">
          <cell r="F1745" t="str">
            <v>30T12884C12L32P5TS</v>
          </cell>
        </row>
        <row r="1746">
          <cell r="F1746" t="str">
            <v>30T12912C13L32TS</v>
          </cell>
        </row>
        <row r="1747">
          <cell r="F1747" t="str">
            <v>30T12912C12L32TS</v>
          </cell>
        </row>
        <row r="1748">
          <cell r="F1748" t="str">
            <v>30T12912C12L32P5TS</v>
          </cell>
        </row>
        <row r="1749">
          <cell r="F1749" t="str">
            <v>30T12912C22KTT6aTS</v>
          </cell>
        </row>
        <row r="1750">
          <cell r="F1750" t="str">
            <v>30T12912C0,5K1CT</v>
          </cell>
        </row>
        <row r="1751">
          <cell r="F1751" t="str">
            <v>30T12913C13L32TS</v>
          </cell>
        </row>
        <row r="1752">
          <cell r="F1752" t="str">
            <v>30T12913C12L32TS</v>
          </cell>
        </row>
        <row r="1753">
          <cell r="F1753" t="str">
            <v>30T12913C12L32P4cTS</v>
          </cell>
        </row>
        <row r="1754">
          <cell r="F1754" t="str">
            <v>30T12913C12L32CxTS</v>
          </cell>
        </row>
        <row r="1755">
          <cell r="F1755" t="str">
            <v>30T12947C13L32TS</v>
          </cell>
        </row>
        <row r="1756">
          <cell r="F1756" t="str">
            <v>30T12947C12L32TS</v>
          </cell>
        </row>
        <row r="1757">
          <cell r="F1757" t="str">
            <v>30T12947C12L32P4cTS</v>
          </cell>
        </row>
        <row r="1758">
          <cell r="F1758" t="str">
            <v>30T12947C12L32CxTS</v>
          </cell>
        </row>
        <row r="1759">
          <cell r="F1759" t="str">
            <v>30T13756C13L32TS</v>
          </cell>
        </row>
        <row r="1760">
          <cell r="F1760" t="str">
            <v>30T13756C12L32TS</v>
          </cell>
        </row>
        <row r="1761">
          <cell r="F1761" t="str">
            <v>30T13757C13L32TS</v>
          </cell>
        </row>
        <row r="1762">
          <cell r="F1762" t="str">
            <v>30T13757C12L32TS</v>
          </cell>
        </row>
        <row r="1763">
          <cell r="F1763" t="str">
            <v>30T13837C13L32TS</v>
          </cell>
        </row>
        <row r="1764">
          <cell r="F1764" t="str">
            <v>30T13837C12L32P4cTS</v>
          </cell>
        </row>
        <row r="1765">
          <cell r="F1765" t="str">
            <v>30T13884C13L32TS</v>
          </cell>
        </row>
        <row r="1766">
          <cell r="F1766" t="str">
            <v>30T13884C12L32P4cTS</v>
          </cell>
        </row>
        <row r="1767">
          <cell r="F1767" t="str">
            <v>30T15311C12L32TS</v>
          </cell>
        </row>
        <row r="1768">
          <cell r="F1768" t="str">
            <v>30T15314C13L32TS</v>
          </cell>
        </row>
        <row r="1769">
          <cell r="F1769" t="str">
            <v>30T15314C12L32TS</v>
          </cell>
        </row>
        <row r="1770">
          <cell r="F1770" t="str">
            <v>30T15341C13L32TS</v>
          </cell>
        </row>
        <row r="1771">
          <cell r="F1771" t="str">
            <v>30T15341C12L32TS</v>
          </cell>
        </row>
        <row r="1772">
          <cell r="F1772" t="str">
            <v>30T15565C13L32TS</v>
          </cell>
        </row>
        <row r="1773">
          <cell r="F1773" t="str">
            <v>30T15565C12L32TS</v>
          </cell>
        </row>
        <row r="1774">
          <cell r="F1774" t="str">
            <v>30T15565C12L32P4cTS</v>
          </cell>
        </row>
        <row r="1775">
          <cell r="F1775" t="str">
            <v>30T15565C0,5L32CT</v>
          </cell>
        </row>
        <row r="1776">
          <cell r="F1776" t="str">
            <v>30T15682C13L32TS</v>
          </cell>
        </row>
        <row r="1777">
          <cell r="F1777" t="str">
            <v>30T15682C12L32TS</v>
          </cell>
        </row>
        <row r="1778">
          <cell r="F1778" t="str">
            <v>30T15682C12L32P4cTS</v>
          </cell>
        </row>
        <row r="1779">
          <cell r="F1779" t="str">
            <v>30T15682C12L32P5TS</v>
          </cell>
        </row>
        <row r="1780">
          <cell r="F1780" t="str">
            <v>30T15682C12L32CxTS</v>
          </cell>
        </row>
        <row r="1781">
          <cell r="F1781" t="str">
            <v>30T15683C13L32TS</v>
          </cell>
        </row>
        <row r="1782">
          <cell r="F1782" t="str">
            <v>30T15683C12L32TS</v>
          </cell>
        </row>
        <row r="1783">
          <cell r="F1783" t="str">
            <v>30T15683C12L32P4cTS</v>
          </cell>
        </row>
        <row r="1784">
          <cell r="F1784" t="str">
            <v>30T15683C12L32CxTS</v>
          </cell>
        </row>
        <row r="1785">
          <cell r="F1785" t="str">
            <v>30T15684C13L32TS</v>
          </cell>
        </row>
        <row r="1786">
          <cell r="F1786" t="str">
            <v>30T15684C12L32TS</v>
          </cell>
        </row>
        <row r="1787">
          <cell r="F1787" t="str">
            <v>30T15684C12L32P4cTS</v>
          </cell>
        </row>
        <row r="1788">
          <cell r="F1788" t="str">
            <v>30T15684C12L32CxTS</v>
          </cell>
        </row>
        <row r="1789">
          <cell r="F1789" t="str">
            <v>30T15693C13L32TS</v>
          </cell>
        </row>
        <row r="1790">
          <cell r="F1790" t="str">
            <v>30T15693C12L32P4cTS</v>
          </cell>
        </row>
        <row r="1791">
          <cell r="F1791" t="str">
            <v>30T15693C12L32P5TS</v>
          </cell>
        </row>
        <row r="1792">
          <cell r="F1792" t="str">
            <v>30T15693C12L32CxTS</v>
          </cell>
        </row>
        <row r="1793">
          <cell r="F1793" t="str">
            <v>30T15321C13L32TS</v>
          </cell>
        </row>
        <row r="1794">
          <cell r="F1794" t="str">
            <v>30T15321C12L32TS</v>
          </cell>
        </row>
        <row r="1795">
          <cell r="F1795" t="str">
            <v>30T15321C0,5K1CT</v>
          </cell>
        </row>
        <row r="1796">
          <cell r="F1796" t="str">
            <v>31T10384C12L32P4cTS</v>
          </cell>
        </row>
        <row r="1797">
          <cell r="F1797" t="str">
            <v>31T10384C12L32P5TS</v>
          </cell>
        </row>
        <row r="1798">
          <cell r="F1798" t="str">
            <v>31T17483C5PV</v>
          </cell>
        </row>
        <row r="1799">
          <cell r="F1799" t="str">
            <v>31T17483C12L32P4cTS</v>
          </cell>
        </row>
        <row r="1800">
          <cell r="F1800" t="str">
            <v>31T17483C12L32P5TS</v>
          </cell>
        </row>
        <row r="1801">
          <cell r="F1801" t="str">
            <v>31T12249C12L32P4cTS</v>
          </cell>
        </row>
        <row r="1802">
          <cell r="F1802" t="str">
            <v>31T12249C11KTTTS</v>
          </cell>
        </row>
        <row r="1803">
          <cell r="F1803" t="str">
            <v>31T12884C11KTTTS</v>
          </cell>
        </row>
        <row r="1804">
          <cell r="F1804" t="str">
            <v>31T12884C12L32P4cTS</v>
          </cell>
        </row>
        <row r="1805">
          <cell r="F1805" t="str">
            <v>31T12912C0,5L32CT</v>
          </cell>
        </row>
        <row r="1806">
          <cell r="F1806" t="str">
            <v>31T12912C11KTTTS</v>
          </cell>
        </row>
        <row r="1807">
          <cell r="F1807" t="str">
            <v>31T12912C12L32P5TS</v>
          </cell>
        </row>
        <row r="1808">
          <cell r="F1808" t="str">
            <v>31T12913C11KTTTS</v>
          </cell>
        </row>
        <row r="1809">
          <cell r="F1809" t="str">
            <v>31T12913C12L32P5TS</v>
          </cell>
        </row>
        <row r="1810">
          <cell r="F1810" t="str">
            <v>31T12913C12L32P4cTS</v>
          </cell>
        </row>
        <row r="1811">
          <cell r="F1811" t="str">
            <v>31T12947C11KTTTS</v>
          </cell>
        </row>
        <row r="1812">
          <cell r="F1812" t="str">
            <v>31T12947C12L32P5TS</v>
          </cell>
        </row>
        <row r="1813">
          <cell r="F1813" t="str">
            <v>31T12947C12L32P4cTS</v>
          </cell>
        </row>
        <row r="1814">
          <cell r="F1814" t="str">
            <v>31T12947C4PV</v>
          </cell>
        </row>
        <row r="1815">
          <cell r="F1815" t="str">
            <v>31T12947C5PV</v>
          </cell>
        </row>
        <row r="1816">
          <cell r="F1816" t="str">
            <v>31T13756C11KTTTS</v>
          </cell>
        </row>
        <row r="1817">
          <cell r="F1817" t="str">
            <v>31T13757C11KTTTS</v>
          </cell>
        </row>
        <row r="1818">
          <cell r="F1818" t="str">
            <v>31T13837C11KTTTS</v>
          </cell>
        </row>
        <row r="1819">
          <cell r="F1819" t="str">
            <v>31T13884C11KTTTS</v>
          </cell>
        </row>
        <row r="1820">
          <cell r="F1820" t="str">
            <v>31T15303C11KTTTS</v>
          </cell>
        </row>
        <row r="1821">
          <cell r="F1821" t="str">
            <v>31T15311C11KTTTS</v>
          </cell>
        </row>
        <row r="1822">
          <cell r="F1822" t="str">
            <v>31T15311C12L32P4cTS</v>
          </cell>
        </row>
        <row r="1823">
          <cell r="F1823" t="str">
            <v>31T15314C11KTTTS</v>
          </cell>
        </row>
        <row r="1824">
          <cell r="F1824" t="str">
            <v>31T15321C11KTTTS</v>
          </cell>
        </row>
        <row r="1825">
          <cell r="F1825" t="str">
            <v>31T15341C11KTTTS</v>
          </cell>
        </row>
        <row r="1826">
          <cell r="F1826" t="str">
            <v>31T15565C11KTTTS</v>
          </cell>
        </row>
        <row r="1827">
          <cell r="F1827" t="str">
            <v>31T15682C11KTTTS</v>
          </cell>
        </row>
        <row r="1828">
          <cell r="F1828" t="str">
            <v>31T15683C11KTTTS</v>
          </cell>
        </row>
        <row r="1829">
          <cell r="F1829" t="str">
            <v>31T15684C11KTTTS</v>
          </cell>
        </row>
        <row r="1830">
          <cell r="F1830" t="str">
            <v>31T15693C11KTTTS</v>
          </cell>
        </row>
        <row r="1831">
          <cell r="F1831" t="str">
            <v>31T17482C12L32P4cTS</v>
          </cell>
        </row>
        <row r="1832">
          <cell r="F1832" t="str">
            <v>31T17482C12L32P5TS</v>
          </cell>
        </row>
        <row r="1833">
          <cell r="F1833" t="str">
            <v>31T17482C18PV</v>
          </cell>
        </row>
        <row r="1834">
          <cell r="F1834" t="str">
            <v>31T17482C2PV</v>
          </cell>
        </row>
        <row r="1835">
          <cell r="F1835" t="str">
            <v>31T17482C5PV</v>
          </cell>
        </row>
        <row r="1836">
          <cell r="F1836" t="str">
            <v>31T17484C2,5PV</v>
          </cell>
        </row>
        <row r="1837">
          <cell r="F1837" t="str">
            <v>31T12685C11KTTTS</v>
          </cell>
        </row>
        <row r="1838">
          <cell r="F1838" t="str">
            <v>31T12685C12L32P4cTS</v>
          </cell>
        </row>
        <row r="1839">
          <cell r="F1839" t="str">
            <v>31T12685C12L32P5TS</v>
          </cell>
        </row>
        <row r="1840">
          <cell r="F1840" t="str">
            <v>31T12757C12L32P4cTS</v>
          </cell>
        </row>
        <row r="1841">
          <cell r="F1841" t="str">
            <v>31T12757C12L32P5TS</v>
          </cell>
        </row>
        <row r="1842">
          <cell r="F1842" t="str">
            <v>29T14698C1PV</v>
          </cell>
        </row>
        <row r="1843">
          <cell r="F1843" t="str">
            <v>29T14698C2PV</v>
          </cell>
        </row>
        <row r="1844">
          <cell r="F1844" t="str">
            <v>29T14698C3PV</v>
          </cell>
        </row>
        <row r="1845">
          <cell r="F1845" t="str">
            <v>29T14698C0,5L32CT</v>
          </cell>
        </row>
        <row r="1846">
          <cell r="F1846" t="str">
            <v>30T14698C1PV</v>
          </cell>
        </row>
        <row r="1847">
          <cell r="F1847" t="str">
            <v>30T14698C2PV</v>
          </cell>
        </row>
        <row r="1848">
          <cell r="F1848" t="str">
            <v>31T14698C1PV</v>
          </cell>
        </row>
        <row r="1849">
          <cell r="F1849" t="str">
            <v>31T14698C3PV</v>
          </cell>
        </row>
        <row r="1850">
          <cell r="F1850" t="str">
            <v>C</v>
          </cell>
        </row>
        <row r="1851">
          <cell r="F1851" t="str">
            <v>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TT_QI-08"/>
      <sheetName val="LCTT_QI-08 (2)"/>
    </sheetNames>
    <sheetDataSet>
      <sheetData sheetId="0" refreshError="1"/>
      <sheetData sheetId="1"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較表"/>
      <sheetName val="比較表 (2)"/>
      <sheetName val="MH比較表"/>
      <sheetName val="ENG比較表 (2)"/>
      <sheetName val="QL6A"/>
      <sheetName val="QL32"/>
      <sheetName val="QL1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XL4Poppy"/>
      <sheetName val="TONGXL"/>
      <sheetName val="DON GIA CHI TIET TL"/>
      <sheetName val="DD35"/>
      <sheetName val="TBA35"/>
      <sheetName val="TH quyettoan"/>
      <sheetName val="biaQT"/>
      <sheetName val="TKe"/>
      <sheetName val="00000000"/>
      <sheetName val="DoiT"/>
      <sheetName val="Da NThu"/>
      <sheetName val="HBT"/>
      <sheetName val="SCL - 01"/>
      <sheetName val="XDCB - 00"/>
      <sheetName val="SCL-2000"/>
      <sheetName val="2000"/>
      <sheetName val="KtoanHBT"/>
      <sheetName val="BB"/>
      <sheetName val="KH"/>
      <sheetName val="TH"/>
      <sheetName val="Sheet2"/>
      <sheetName val="Sheet1"/>
      <sheetName val="Btong"/>
      <sheetName val="CTiet"/>
      <sheetName val="Thop VL"/>
      <sheetName val="VC"/>
      <sheetName val="THDT"/>
      <sheetName val="LKVL"/>
      <sheetName val="TKVL"/>
      <sheetName val="TH VL"/>
      <sheetName val="TH-1"/>
      <sheetName val="TH-DT"/>
      <sheetName val="QT3"/>
      <sheetName val="QT4"/>
      <sheetName val="uoc TH03.2"/>
      <sheetName val="UocTH03.1"/>
      <sheetName val="KH 04"/>
      <sheetName val="Khluong 04 cua BanQL"/>
      <sheetName val="XXXXXXXX"/>
      <sheetName val="HTTC-01"/>
      <sheetName val="KCB-01"/>
      <sheetName val="HTTC-02"/>
      <sheetName val="KCB-02"/>
      <sheetName val="HTTC-03"/>
      <sheetName val="KCB-03"/>
      <sheetName val="DCML T10"/>
      <sheetName val="X DAU"/>
      <sheetName val="BS Men"/>
      <sheetName val="AN CA TT"/>
      <sheetName val="AN CA VP"/>
      <sheetName val="VAN PHONG"/>
      <sheetName val="TTDTDD"/>
      <sheetName val="R.BIA"/>
      <sheetName val="DIEN TU"/>
      <sheetName val="Ca"/>
      <sheetName val="THUOC LA"/>
      <sheetName val="THUOC LA Cuong"/>
      <sheetName val="THUOC LA UNG (2)"/>
      <sheetName val="VLDX"/>
      <sheetName val="CD"/>
      <sheetName val="NHUA"/>
      <sheetName val="Le"/>
      <sheetName val="XD"/>
      <sheetName val="Ung XD (3)"/>
      <sheetName val="NHOT"/>
      <sheetName val="Sam, lop"/>
      <sheetName val="ML LG"/>
      <sheetName val="so tien"/>
      <sheetName val="Ung THAN DA 3"/>
      <sheetName val="Sheet3"/>
      <sheetName val="10000000"/>
      <sheetName val="20000000"/>
      <sheetName val="CLGXS"/>
      <sheetName val="thasat"/>
      <sheetName val="DONGIA-NGHIAKY"/>
      <sheetName val="d c1"/>
      <sheetName val="d c2"/>
      <sheetName val="Quý I.2001"/>
      <sheetName val="Quý II .2001"/>
      <sheetName val="Quý III.2001"/>
      <sheetName val="T10"/>
      <sheetName val="T11"/>
      <sheetName val="T12.2001"/>
      <sheetName val="Quý IV.2001"/>
      <sheetName val="Nam 2001"/>
      <sheetName val="NAM"/>
      <sheetName val="HUNG"/>
      <sheetName val="HAI"/>
      <sheetName val="LAM"/>
      <sheetName val="Bang gia"/>
      <sheetName val="HANG TIEN BAO"/>
      <sheetName val="TH NHAP TON"/>
      <sheetName val="TH BAN"/>
      <sheetName val="DC1605"/>
      <sheetName val="DcnamTV"/>
      <sheetName val="ppnamdaibieu"/>
      <sheetName val="TyleAdreyanop"/>
      <sheetName val="ppAdreyanop"/>
      <sheetName val="ketqua"/>
      <sheetName val="maxminth"/>
      <sheetName val="NAM2002"/>
      <sheetName val="QI-02"/>
      <sheetName val="QUYII-02 "/>
      <sheetName val="QUYIII"/>
      <sheetName val="QUYIV-12"/>
      <sheetName val="QUYIV-11"/>
      <sheetName val="P.TAIVU"/>
      <sheetName val="Chart1"/>
      <sheetName val="TCHC"/>
      <sheetName val="CT45-3"/>
      <sheetName val="CT TR THDHA"/>
      <sheetName val="CT KHU CTSMY"/>
      <sheetName val="CT DNGHE DVVL"/>
      <sheetName val="CT TR NBLOAN"/>
      <sheetName val="SGIANH T3"/>
      <sheetName val="CT NMXMSG T9"/>
      <sheetName val="CT NMXM SGIANH"/>
      <sheetName val="TO COKHI"/>
      <sheetName val="CNUOC NTP"/>
      <sheetName val="NGAV CN2"/>
      <sheetName val="NGAV BVE"/>
      <sheetName val="NGIO AVUONG CN1"/>
      <sheetName val="NGIO AVUONG-KT"/>
      <sheetName val="N GioSGIANH"/>
      <sheetName val="Ngoaigio"/>
      <sheetName val="CT T D A.VUONG KT-LXE"/>
      <sheetName val="gia cong cokhi "/>
      <sheetName val="CT KENH N10-11"/>
      <sheetName val="DNNThach"/>
      <sheetName val="CT BVSONTINH"/>
      <sheetName val="CT TRUONG TSON"/>
      <sheetName val="CTCN CHOHK"/>
      <sheetName val="Thuong tet"/>
      <sheetName val="CTTTDDDC"/>
      <sheetName val="CT TTDDAC DIA CHINH"/>
      <sheetName val="CT VKS Son Tay"/>
      <sheetName val="CT AV-BVE-CDUONG"/>
      <sheetName val="CT A.VUONG CN"/>
      <sheetName val="PTCHC BSUNG"/>
      <sheetName val="PKT LUONG OM"/>
      <sheetName val="PKT"/>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Mar1"/>
      <sheetName val="Mar3"/>
      <sheetName val="Mar4"/>
      <sheetName val="Mar5"/>
      <sheetName val="Mar6"/>
      <sheetName val="Mar7"/>
      <sheetName val="Mar8"/>
      <sheetName val="Mar10"/>
      <sheetName val="Mar11"/>
      <sheetName val="Mar12"/>
      <sheetName val="Mar13"/>
      <sheetName val="Mar14"/>
      <sheetName val="Mar15"/>
      <sheetName val="Mar17"/>
      <sheetName val="Mar18"/>
      <sheetName val="Mar19"/>
      <sheetName val="Mar20"/>
      <sheetName val="Mar21"/>
      <sheetName val="Mar22"/>
      <sheetName val="Mar24"/>
      <sheetName val="Mar25"/>
      <sheetName val="Mar26"/>
      <sheetName val="Mar27"/>
      <sheetName val="Mar28"/>
      <sheetName val="Mar29"/>
      <sheetName val="Mar31"/>
      <sheetName val="Mar31 (2)"/>
      <sheetName val="Outlets"/>
      <sheetName val="PGs"/>
      <sheetName val="Vatlieu"/>
      <sheetName val="He so"/>
      <sheetName val="PL Vua"/>
      <sheetName val="DgDuong"/>
      <sheetName val="dgmo-tru"/>
      <sheetName val="dgdam"/>
      <sheetName val="Dam-Mo-Tru"/>
      <sheetName val="dgcong"/>
      <sheetName val="DPD"/>
      <sheetName val="DTDuong"/>
      <sheetName val="GTXLc"/>
      <sheetName val="CPXLk"/>
      <sheetName val="DBu"/>
      <sheetName val="KPTH"/>
      <sheetName val="Bang KL ket cau"/>
      <sheetName val="Bang VL"/>
      <sheetName val="VL(No V-c)"/>
      <sheetName val="Chitieu-dam cac loai"/>
      <sheetName val="DG Dam"/>
      <sheetName val="DG chung"/>
      <sheetName val="DGdg"/>
      <sheetName val="VL-dac chung"/>
      <sheetName val="CocKN1m"/>
      <sheetName val="Coc40x40cm"/>
      <sheetName val="CT 1md &amp; dau cong"/>
      <sheetName val="Tong hop"/>
      <sheetName val="CT cong"/>
      <sheetName val="dg cong"/>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XL4Test5"/>
      <sheetName val="dg2001"/>
      <sheetName val="VTPA"/>
      <sheetName val="chi phi"/>
      <sheetName val="SCKC"/>
      <sheetName val="KLg"/>
      <sheetName val="TL"/>
      <sheetName val="TM"/>
      <sheetName val="TH03"/>
      <sheetName val="Gia "/>
      <sheetName val="TONGHOPTHAU"/>
      <sheetName val="CLVT cau tau"/>
      <sheetName val="BUVC cau tau"/>
      <sheetName val="CLVT ke"/>
      <sheetName val="CLVT bai nua nghieng"/>
      <sheetName val="BVC ke"/>
      <sheetName val="Bu van chuyen ben nua nghieng"/>
      <sheetName val="CHITIETTHAU"/>
      <sheetName val="t10-9"/>
      <sheetName val="t9-8"/>
      <sheetName val="tk cty"/>
      <sheetName val="THKL"/>
      <sheetName val="KL vua"/>
      <sheetName val="DGCT"/>
      <sheetName val="KL thep"/>
      <sheetName val="TKVT thi cong"/>
      <sheetName val="Nhan cong"/>
      <sheetName val="ph©n tÝch vËn chuyÓn"/>
      <sheetName val="THKP"/>
      <sheetName val="DGCT TC"/>
      <sheetName val="T1"/>
      <sheetName val="T2"/>
      <sheetName val="T3"/>
      <sheetName val="T4"/>
      <sheetName val="T5"/>
      <sheetName val="T6"/>
      <sheetName val="T7"/>
      <sheetName val="T8"/>
      <sheetName val="T9"/>
      <sheetName val="T12"/>
      <sheetName val="PHUONG"/>
      <sheetName val="HAO"/>
      <sheetName val="KIET"/>
      <sheetName val="ANH"/>
      <sheetName val="HUYNH"/>
      <sheetName val="TONGHOP"/>
      <sheetName val="TONKHO"/>
      <sheetName val="BANLE"/>
      <sheetName val="NHAPKHO"/>
      <sheetName val="tѨasat"/>
      <sheetName val="shop DW"/>
      <sheetName val="phan tich KLQT"/>
      <sheetName val="TH KLQT"/>
      <sheetName val="QT SON"/>
      <sheetName val="Sheet1 (2)"/>
      <sheetName val="BIA"/>
      <sheetName val="T 01"/>
      <sheetName val="THKH04"/>
      <sheetName val="Nam03"/>
      <sheetName val="QUI 2"/>
      <sheetName val="QuÝ 1"/>
      <sheetName val="thl 2003"/>
      <sheetName val="SD31-12-03"/>
      <sheetName val="CDKT-HANG "/>
      <sheetName val="Ngoai bang"/>
      <sheetName val="KQKD-HANG"/>
      <sheetName val="THUE"/>
      <sheetName val="thue VAT"/>
      <sheetName val="ChitieuTC-HANG"/>
      <sheetName val="BS"/>
      <sheetName val="OFF-BS"/>
      <sheetName val="PL"/>
      <sheetName val="TAX"/>
      <sheetName val="VAT (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STK"/>
      <sheetName val="CVC"/>
      <sheetName val="CLVT"/>
      <sheetName val="vatTu"/>
      <sheetName val="STKLD"/>
      <sheetName val="SoBac"/>
      <sheetName val="DUOI"/>
      <sheetName val="Chi tiet"/>
      <sheetName val="THCT"/>
      <sheetName val="PTDG"/>
      <sheetName val="Chi tiet (2)"/>
      <sheetName val="uý II .2001_x000c__x0000__x0000_Quý III.2001_x0003__x0000__x0000_T10_x0003__x0000__x0000_T11_x0008__x0000__x0000_T12.2001"/>
      <sheetName val="PTho"/>
      <sheetName val="MTe"/>
      <sheetName val="SHo"/>
      <sheetName val="TDuong"/>
      <sheetName val="ThanUyen"/>
      <sheetName val="Nganh"/>
      <sheetName val="BQLDA"/>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ks-tk"/>
      <sheetName val="dtctiet"/>
      <sheetName val="Cong"/>
      <sheetName val="thnen"/>
      <sheetName val="klnen"/>
      <sheetName val="_x0000_畑⃽⹉〲㄰_x000c_儀ﵵ䤠⁉㈮〰ఱ_x0000_畑⃽滯⁧㔲欠⥧̂_x0000_潢匀敨瑥ز_x0000_桓敥㙴_x0006_匀敨瑥ر_x0000_桓敥㑴_x0006_吀乏塇ፌ_x0000_佄⁎䥇⁁䡃⁉䥔呅吠ь_x0000_䑄㔳_x0005_吀䅂㔳_x000c_吀⁈畱敹瑴慯ծ_x0000_楢兡͔_x0000_䭔ѥ_x0000_䱑䄶_x0004_儀㍌в_x0000_䱑㈱_x0006_匀敨瑥ܹ_x0000_桓敥ㅴܲ_x0000_桓敥ㅴܵ_x0000_桓敥ㅴܶ_x0000_桓敥ㅴܷ_x0000_桓敥ㅴܹ_x0000_桓敥㉴ܰ_x0000_桓敥㉴ܱ_x0000_"/>
      <sheetName val="Dthu noi bo"/>
      <sheetName val="Dieu chinh Dthu"/>
      <sheetName val="Doanh thu SX#"/>
      <sheetName val="#REF"/>
      <sheetName val="Hoan thanh"/>
      <sheetName val="Khoach"/>
      <sheetName val="hoan th 15"/>
      <sheetName val="Khoach 15"/>
      <sheetName val="HT 22"/>
      <sheetName val="KH 22"/>
      <sheetName val="KH29"/>
      <sheetName val="KH T8"/>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T 2"/>
      <sheetName val="t 3"/>
      <sheetName val="t12-1"/>
      <sheetName val="cong no cuoi ky"/>
      <sheetName val="Binh Phu"/>
      <sheetName val="XUAN"/>
      <sheetName val="GIAU"/>
      <sheetName val="HUU TIN"/>
      <sheetName val="GC truong Thanh"/>
      <sheetName val="mua TruongThanh "/>
      <sheetName val="TRONG"/>
      <sheetName val="TVU"/>
      <sheetName val="CUONG"/>
      <sheetName val="D HOANG"/>
      <sheetName val="THUY"/>
      <sheetName val="TANnamPhat"/>
      <sheetName val="vinatafong2"/>
      <sheetName val="ViNaTaFong"/>
      <sheetName val="DaiNam"/>
      <sheetName val="SAPA"/>
      <sheetName val="BICH QUANG"/>
      <sheetName val="DAI HOA"/>
      <sheetName val="DAI HOA (2)"/>
      <sheetName val="DTXD"/>
      <sheetName val="THUAN HIEN"/>
      <sheetName val="       A.TY       "/>
      <sheetName val="SON VIET (2)"/>
      <sheetName val="SON VIET"/>
      <sheetName val="TRUONG PHAT"/>
      <sheetName val="PHU CHAU"/>
      <sheetName val="DA LOI"/>
      <sheetName val="MUA NGOAI"/>
      <sheetName val="HOAN CHAU"/>
      <sheetName val="HUU LIEN"/>
      <sheetName val="VAN PHAT"/>
      <sheetName val="    MCC   "/>
      <sheetName val="CTY QUOC HUNG"/>
      <sheetName val="TIEN NHUNG"/>
      <sheetName val="ANH SAO"/>
      <sheetName val="MUOI HOI"/>
      <sheetName val="TanPhuCuong"/>
      <sheetName val="THIEN CO"/>
      <sheetName val="HUNG PHAT"/>
      <sheetName val="TAN VIET"/>
      <sheetName val="TKH (37)"/>
      <sheetName val="TKH (38)"/>
      <sheetName val="TKH (39)"/>
      <sheetName val="TKH (40)"/>
      <sheetName val="TOTAL"/>
      <sheetName val="XDCB"/>
      <sheetName val="XL"/>
      <sheetName val="CN.VLXD"/>
      <sheetName val="GTVT"/>
      <sheetName val="DT"/>
      <sheetName val="KP"/>
      <sheetName val="[台塑中油RFCC比較表.xlsULKVL"/>
      <sheetName val="GTXL"/>
      <sheetName val="dgchitiet"/>
      <sheetName val="DTCong"/>
      <sheetName val="KLuong(cong)"/>
      <sheetName val="DHai(banDUL-5x20,05m)"/>
      <sheetName val="KVinh(banDUL-3x21,05m)"/>
      <sheetName val="KLuong(Cau)"/>
      <sheetName val="M"/>
      <sheetName val="NC"/>
      <sheetName val="VL"/>
      <sheetName val="DT(KVinh)"/>
      <sheetName val="DT(DHai)"/>
      <sheetName val="KL"/>
      <sheetName val="dg(cau)"/>
      <sheetName val="DT(cong)"/>
      <sheetName val="GTXLk"/>
      <sheetName val="CTXD"/>
      <sheetName val="30000000"/>
      <sheetName val="KL cau Bac Phu Cat"/>
      <sheetName val="Dam, mo, tru"/>
      <sheetName val="Gia VL"/>
      <sheetName val="Luong"/>
      <sheetName val="Tuong chan"/>
      <sheetName val="KL-cau"/>
      <sheetName val="KL-nhip dam"/>
      <sheetName val="KL-coc"/>
      <sheetName val="dgphu"/>
      <sheetName val="Thi cong"/>
      <sheetName val="XLK"/>
      <sheetName val="DG chitiet"/>
      <sheetName val="KLcau"/>
      <sheetName val="Cong(KM1+640-KM5+540)"/>
      <sheetName val="KM 209(1x18m)-Tthuong"/>
      <sheetName val="KM 205(1x12m)-BanDUL"/>
      <sheetName val="Gia tri XLc"/>
      <sheetName val="GTXL(TT03)"/>
      <sheetName val="May"/>
      <sheetName val="VLieu"/>
      <sheetName val="GTXL(TT03-2005)"/>
      <sheetName val="CP1-3nhip(L=130,40m)"/>
      <sheetName val="CP2-4nhip(L=170,40m)"/>
      <sheetName val="KLTB- 2"/>
      <sheetName val="KLTB- 1"/>
      <sheetName val="Thep"/>
      <sheetName val="KL chi tiet"/>
      <sheetName val="Vat Lieu"/>
      <sheetName val="CP4-7nhip(L=290,418m)"/>
      <sheetName val="KL toan bo"/>
      <sheetName val="Vat Lieu "/>
      <sheetName val="CP3-3nhip(L=130,423m)"/>
      <sheetName val="KLTB- 3"/>
      <sheetName val="CP5-3nhip(L=130,27m)"/>
      <sheetName val="KLTB- 5"/>
      <sheetName val="CP6-4nhip(L=170,40m)"/>
      <sheetName val="GTXL(TT03+04)"/>
      <sheetName val="KLTB- 6"/>
      <sheetName val="GTXL-Cau"/>
      <sheetName val="DHai(ban-5x20,05m;coc40x40)"/>
      <sheetName val="KVinh(ban-3x21,05m;PA2)"/>
      <sheetName val="KVinh(ban-3x24m;PA1)"/>
      <sheetName val="phu luc "/>
      <sheetName val="Tong hop kiem toan"/>
      <sheetName val="QT mÇm non "/>
      <sheetName val="B, c.lenh VL"/>
      <sheetName val="TS"/>
      <sheetName val="BBan"/>
      <sheetName val="¸TSCD"/>
      <sheetName val="NCVKT"/>
      <sheetName val="MMTB"/>
      <sheetName val="PTVT"/>
      <sheetName val="TSCDZKHAC"/>
      <sheetName val="¸CTCDCDUNG"/>
      <sheetName val="VTHHoaTKHO"/>
      <sheetName val="CCDCQL"/>
      <sheetName val="CPSXDD"/>
      <sheetName val="CCDC"/>
      <sheetName val="HHUDONG"/>
      <sheetName val="PThu"/>
      <sheetName val="ptra"/>
      <sheetName val="kdoi"/>
      <sheetName val="TGUI"/>
      <sheetName val="BKTM"/>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Q1-02"/>
      <sheetName val="Q2-02"/>
      <sheetName val="Q3-02"/>
      <sheetName val="VL-NC-M"/>
      <sheetName val="22KV"/>
      <sheetName val="CT-TBA"/>
      <sheetName val="CT-TN"/>
      <sheetName val="DTCT KSTK"/>
      <sheetName val="THKS"/>
      <sheetName val="DTCTKS"/>
      <sheetName val="00000001"/>
      <sheetName val="t"/>
      <sheetName val="ngay le"/>
      <sheetName val="soquy"/>
      <sheetName val="d.sach"/>
      <sheetName val="DSACH"/>
      <sheetName val="KE PHI"/>
      <sheetName val="KE THUE"/>
      <sheetName val="KE CHI PHI"/>
      <sheetName val="TINH GIA THANH"/>
      <sheetName val="TONG HOP KHAU HAO"/>
      <sheetName val="TONG HOP CHI PHI"/>
      <sheetName val="DA SAN XUAT TRONG THANG"/>
      <sheetName val="THANH TOAN TIEN UNG"/>
      <sheetName val="KHAU HAO DAY CHUYEN DA"/>
      <sheetName val="DGXDCB"/>
      <sheetName val="DEM"/>
      <sheetName val="KHOILUONG"/>
      <sheetName val="DONGIA"/>
      <sheetName val="CPKSTK"/>
      <sheetName val="THIETBI"/>
      <sheetName val="TDT"/>
      <sheetName val="VC1"/>
      <sheetName val="VC2"/>
      <sheetName val="VC3"/>
      <sheetName val="VC4"/>
      <sheetName val="VC5"/>
      <sheetName val="BaoCao"/>
      <sheetName val="PTVL"/>
      <sheetName val="TT"/>
      <sheetName val="CO SO DU LIEU PTVL"/>
      <sheetName val="DOI 401"/>
      <sheetName val="DOI 403"/>
      <sheetName val="405 "/>
      <sheetName val="THAY RAY KHTAT 2003"/>
      <sheetName val="DOI 405 28(h)"/>
      <sheetName val="DOI 407"/>
      <sheetName val="DOI409"/>
      <sheetName val="TH rayI"/>
      <sheetName val="thay ray kt 2003"/>
      <sheetName val="ray DC"/>
      <sheetName val="401"/>
      <sheetName val="Chi tiet thay ray dga-CT"/>
      <sheetName val="403"/>
      <sheetName val="409"/>
      <sheetName val="407( 28h)"/>
      <sheetName val="thray"/>
      <sheetName val="407"/>
      <sheetName val="SXD"/>
      <sheetName val="CT"/>
      <sheetName val="DSach DKBH"/>
      <sheetName val="Q1-03"/>
      <sheetName val="Q2-03"/>
      <sheetName val="Congv50x50"/>
      <sheetName val="v75x75"/>
      <sheetName val="tronD75"/>
      <sheetName val="klnen+mat623-anphu"/>
      <sheetName val="NSXC"/>
      <sheetName val="DD35KV"/>
      <sheetName val="HM PHUTRO"/>
      <sheetName val="lt-tl"/>
      <sheetName val="px3-tl"/>
      <sheetName val="px1-tl"/>
      <sheetName val="vp-tl"/>
      <sheetName val="px2,tb-tl"/>
      <sheetName val="th-qt"/>
      <sheetName val="bqt"/>
      <sheetName val="tl-khovt"/>
      <sheetName val="dtkhovt"/>
      <sheetName val="DS Vuot Khung"/>
      <sheetName val="BC Chuyen xep"/>
      <sheetName val="TongKe"/>
      <sheetName val="Chitiet-VL"/>
      <sheetName val="ChiTiet-NC"/>
      <sheetName val="TH-VLNC"/>
      <sheetName val="Chenhlech"/>
      <sheetName val="Thoat nuoc"/>
      <sheetName val="XXXXXXX0"/>
      <sheetName val="XXXXXXX1"/>
      <sheetName val="DT dat "/>
      <sheetName val="Dt dat Doan ket I"/>
      <sheetName val="DT datBan O"/>
      <sheetName val="DT dat Bon + D.Muong"/>
      <sheetName val="Hoa mau ban bon+D.muong "/>
      <sheetName val="Hoa mau ban o"/>
      <sheetName val="Hoa mau Ban Xa Can"/>
      <sheetName val="Hoa mau Doan Ket 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mau"/>
      <sheetName val="mau (2)"/>
      <sheetName val="00000000"/>
      <sheetName val="TH..04 (2)"/>
      <sheetName val="VTC.HC"/>
      <sheetName val="BIA.03"/>
      <sheetName val="TH..03"/>
      <sheetName val="DCN.03"/>
      <sheetName val="AS.03"/>
      <sheetName val="VTC.03"/>
      <sheetName val="VTP.03"/>
      <sheetName val="MTC.03"/>
      <sheetName val="GKXCK"/>
      <sheetName val="XCK"/>
      <sheetName val="THKXCK"/>
      <sheetName val="Bang.TT"/>
      <sheetName val="XXXXXXXX"/>
      <sheetName val="XXXXXXX0"/>
      <sheetName val="XXXXXXX1"/>
      <sheetName val="q2"/>
      <sheetName val="q3"/>
      <sheetName val="Sheet11"/>
      <sheetName val="Sheet12"/>
      <sheetName val="Sheet13"/>
      <sheetName val="Sheet14"/>
      <sheetName val="Sheet15"/>
      <sheetName val="Sheet16"/>
      <sheetName val="Sheet6"/>
      <sheetName val="Sheet5"/>
      <sheetName val="Sheet4"/>
      <sheetName val="Sheet3"/>
      <sheetName val="Sheet2"/>
      <sheetName val="Sheet1"/>
      <sheetName val="bangcong"/>
      <sheetName val="dsach"/>
      <sheetName val="tetdonvi"/>
      <sheetName val="tracham03"/>
      <sheetName val="tracham02"/>
      <sheetName val="CT DA HOAN THANH"/>
      <sheetName val="DOI CHIEU UNG"/>
      <sheetName val="QTOAN"/>
      <sheetName val="Nhap"/>
      <sheetName val="DUOC UNG"/>
      <sheetName val="UNG"/>
      <sheetName val="TB401-LTB-LS"/>
      <sheetName val="Tong hop"/>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10000000"/>
      <sheetName val="20000000"/>
      <sheetName val="3000000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REF"/>
      <sheetName val="gtgt"/>
      <sheetName val="nsnn"/>
      <sheetName val="cdkt"/>
      <sheetName val="cdtk"/>
      <sheetName val="nkc"/>
      <sheetName val="HD 05-2002-VSP8"/>
      <sheetName val="Giao"/>
      <sheetName val="CHIET TINH"/>
      <sheetName val="Bang gia Ca May"/>
      <sheetName val="Bang Gia VL"/>
      <sheetName val="Tong Hop KP"/>
      <sheetName val=" DON GIA"/>
      <sheetName val="CHIET TINH THEO KH.SAT"/>
      <sheetName val="HC"/>
      <sheetName val="QLN"/>
      <sheetName val="KTHUAT"/>
      <sheetName val="KT"/>
      <sheetName val="CN"/>
      <sheetName val="DLo"/>
      <sheetName val="BDa"/>
      <sheetName val="CDong"/>
      <sheetName val="KTang"/>
      <sheetName val="PBat"/>
      <sheetName val="TThuy"/>
      <sheetName val="CXa"/>
      <sheetName val="THop"/>
      <sheetName val="XL4Test5"/>
      <sheetName val="Chart1"/>
      <sheetName val="Phantich"/>
      <sheetName val="Toan_DA"/>
      <sheetName val="2004"/>
      <sheetName val="2005"/>
      <sheetName val="Csdl"/>
      <sheetName val="DG"/>
      <sheetName val="BTL"/>
      <sheetName val="VL-NC-M"/>
      <sheetName val="PTVL"/>
      <sheetName val="Tinh VC"/>
      <sheetName val="BU gia"/>
      <sheetName val="KP"/>
      <sheetName val="THKP"/>
      <sheetName val="Sheet7"/>
      <sheetName val="Sheet8"/>
      <sheetName val="Sheet9"/>
      <sheetName val="Sheet10"/>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BIEU 1-1 D.chinh"/>
      <sheetName val="BIEU 1-2 D.ga"/>
      <sheetName val="BIEU 1-3 ghi"/>
      <sheetName val="BIEU 1-4 cauthep"/>
      <sheetName val="BIEU 1-5 caub.ton"/>
      <sheetName val="BIEU 1-6 cong"/>
      <sheetName val="BIEU 1-7 ham"/>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Q1-02"/>
      <sheetName val="Q2-02"/>
      <sheetName val="Q3-02"/>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ongHop"/>
      <sheetName val="SoTienMat"/>
      <sheetName val="QLDA"/>
      <sheetName val="Quan 12"/>
      <sheetName val="Quan 9"/>
      <sheetName val="Quan 2"/>
      <sheetName val="Nha-Be"/>
      <sheetName val="Thanh-Da"/>
      <sheetName val="Tong Chi Phi"/>
      <sheetName val="Ngan H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solieuBCD"/>
      <sheetName val="NhapsolieuLCTT"/>
      <sheetName val="LCTT"/>
      <sheetName val="BCDKT"/>
      <sheetName val="KQKD"/>
      <sheetName val="chenh lech"/>
    </sheetNames>
    <sheetDataSet>
      <sheetData sheetId="0"/>
      <sheetData sheetId="1"/>
      <sheetData sheetId="2">
        <row r="7">
          <cell r="K7" t="str">
            <v>01</v>
          </cell>
          <cell r="L7">
            <v>33236279547</v>
          </cell>
        </row>
        <row r="10">
          <cell r="K10" t="str">
            <v>02</v>
          </cell>
          <cell r="L10">
            <v>48560199270</v>
          </cell>
        </row>
        <row r="11">
          <cell r="K11" t="str">
            <v>03</v>
          </cell>
          <cell r="L11">
            <v>0</v>
          </cell>
        </row>
        <row r="12">
          <cell r="K12" t="str">
            <v>04</v>
          </cell>
          <cell r="L12">
            <v>0</v>
          </cell>
        </row>
        <row r="13">
          <cell r="K13" t="str">
            <v>05</v>
          </cell>
          <cell r="L13">
            <v>-5082962301</v>
          </cell>
        </row>
        <row r="14">
          <cell r="K14" t="str">
            <v>06</v>
          </cell>
          <cell r="L14">
            <v>3997979016</v>
          </cell>
        </row>
        <row r="16">
          <cell r="K16" t="str">
            <v>08</v>
          </cell>
          <cell r="L16">
            <v>80711495532</v>
          </cell>
        </row>
        <row r="18">
          <cell r="K18" t="str">
            <v>09</v>
          </cell>
          <cell r="L18">
            <v>-24602852728</v>
          </cell>
        </row>
        <row r="19">
          <cell r="K19" t="str">
            <v>10</v>
          </cell>
          <cell r="L19">
            <v>2820835580</v>
          </cell>
        </row>
        <row r="20">
          <cell r="K20" t="str">
            <v>11</v>
          </cell>
          <cell r="L20">
            <v>6730136725</v>
          </cell>
        </row>
        <row r="21">
          <cell r="K21">
            <v>12</v>
          </cell>
          <cell r="L21">
            <v>360083500</v>
          </cell>
        </row>
        <row r="22">
          <cell r="K22">
            <v>13</v>
          </cell>
          <cell r="L22">
            <v>-3997979016</v>
          </cell>
        </row>
        <row r="23">
          <cell r="K23">
            <v>14</v>
          </cell>
          <cell r="L23">
            <v>-6768222558</v>
          </cell>
        </row>
        <row r="24">
          <cell r="K24">
            <v>15</v>
          </cell>
          <cell r="L24">
            <v>0</v>
          </cell>
        </row>
        <row r="25">
          <cell r="K25">
            <v>16</v>
          </cell>
          <cell r="L25">
            <v>-1390034805</v>
          </cell>
        </row>
        <row r="26">
          <cell r="K26">
            <v>20</v>
          </cell>
          <cell r="L26">
            <v>53863462230</v>
          </cell>
        </row>
        <row r="28">
          <cell r="K28" t="str">
            <v>21</v>
          </cell>
          <cell r="L28">
            <v>-55269616471</v>
          </cell>
        </row>
        <row r="29">
          <cell r="K29" t="str">
            <v>22</v>
          </cell>
          <cell r="L29">
            <v>0</v>
          </cell>
        </row>
        <row r="30">
          <cell r="K30" t="str">
            <v>23</v>
          </cell>
          <cell r="L30">
            <v>0</v>
          </cell>
        </row>
        <row r="31">
          <cell r="K31" t="str">
            <v>24</v>
          </cell>
          <cell r="L31">
            <v>0</v>
          </cell>
        </row>
        <row r="32">
          <cell r="K32" t="str">
            <v>25</v>
          </cell>
          <cell r="L32">
            <v>-5413000000</v>
          </cell>
        </row>
        <row r="33">
          <cell r="K33" t="str">
            <v>26</v>
          </cell>
          <cell r="L33">
            <v>650000000</v>
          </cell>
        </row>
        <row r="34">
          <cell r="K34" t="str">
            <v>27</v>
          </cell>
          <cell r="L34">
            <v>5082962301</v>
          </cell>
        </row>
        <row r="36">
          <cell r="K36" t="str">
            <v>30</v>
          </cell>
          <cell r="L36">
            <v>-54949654170</v>
          </cell>
        </row>
        <row r="40">
          <cell r="K40" t="str">
            <v>31</v>
          </cell>
          <cell r="L40">
            <v>0</v>
          </cell>
        </row>
        <row r="41">
          <cell r="K41">
            <v>32</v>
          </cell>
          <cell r="L41">
            <v>0</v>
          </cell>
        </row>
        <row r="42">
          <cell r="K42" t="str">
            <v>33</v>
          </cell>
          <cell r="L42">
            <v>0</v>
          </cell>
        </row>
        <row r="43">
          <cell r="K43">
            <v>34</v>
          </cell>
          <cell r="L43">
            <v>-2712000000</v>
          </cell>
        </row>
        <row r="44">
          <cell r="K44" t="str">
            <v>35</v>
          </cell>
          <cell r="L44">
            <v>0</v>
          </cell>
        </row>
        <row r="45">
          <cell r="K45" t="str">
            <v>36</v>
          </cell>
          <cell r="L45">
            <v>-6199436400</v>
          </cell>
        </row>
        <row r="47">
          <cell r="K47">
            <v>40</v>
          </cell>
          <cell r="L47">
            <v>-8911436400</v>
          </cell>
        </row>
        <row r="49">
          <cell r="K49" t="str">
            <v>50</v>
          </cell>
          <cell r="L49">
            <v>-9997628340</v>
          </cell>
        </row>
        <row r="51">
          <cell r="K51" t="str">
            <v>60</v>
          </cell>
          <cell r="L51">
            <v>115583371111</v>
          </cell>
        </row>
        <row r="53">
          <cell r="K53" t="str">
            <v>61</v>
          </cell>
          <cell r="L53">
            <v>0</v>
          </cell>
        </row>
        <row r="54">
          <cell r="K54" t="str">
            <v>70</v>
          </cell>
          <cell r="L54">
            <v>105585742771</v>
          </cell>
        </row>
      </sheetData>
      <sheetData sheetId="3">
        <row r="9">
          <cell r="B9">
            <v>100</v>
          </cell>
          <cell r="D9">
            <v>166313456665</v>
          </cell>
        </row>
        <row r="10">
          <cell r="B10">
            <v>110</v>
          </cell>
          <cell r="D10">
            <v>65079455897</v>
          </cell>
        </row>
        <row r="11">
          <cell r="B11">
            <v>111</v>
          </cell>
          <cell r="C11">
            <v>4</v>
          </cell>
          <cell r="D11">
            <v>65079455897</v>
          </cell>
        </row>
        <row r="12">
          <cell r="B12">
            <v>112</v>
          </cell>
          <cell r="D12">
            <v>0</v>
          </cell>
        </row>
        <row r="13">
          <cell r="B13">
            <v>120</v>
          </cell>
          <cell r="D13">
            <v>0</v>
          </cell>
        </row>
        <row r="14">
          <cell r="B14">
            <v>121</v>
          </cell>
          <cell r="D14">
            <v>0</v>
          </cell>
        </row>
        <row r="15">
          <cell r="B15">
            <v>129</v>
          </cell>
          <cell r="D15">
            <v>0</v>
          </cell>
        </row>
        <row r="16">
          <cell r="B16">
            <v>130</v>
          </cell>
          <cell r="D16">
            <v>66732189493</v>
          </cell>
        </row>
        <row r="17">
          <cell r="B17">
            <v>131</v>
          </cell>
          <cell r="D17">
            <v>56375222772</v>
          </cell>
        </row>
        <row r="18">
          <cell r="B18">
            <v>132</v>
          </cell>
          <cell r="D18">
            <v>6347054280</v>
          </cell>
        </row>
        <row r="19">
          <cell r="B19">
            <v>133</v>
          </cell>
          <cell r="D19">
            <v>568118068</v>
          </cell>
        </row>
        <row r="20">
          <cell r="B20">
            <v>134</v>
          </cell>
          <cell r="D20">
            <v>0</v>
          </cell>
        </row>
        <row r="21">
          <cell r="B21">
            <v>135</v>
          </cell>
          <cell r="D21">
            <v>3441794373</v>
          </cell>
        </row>
        <row r="22">
          <cell r="B22">
            <v>139</v>
          </cell>
          <cell r="D22">
            <v>0</v>
          </cell>
        </row>
        <row r="23">
          <cell r="B23">
            <v>140</v>
          </cell>
          <cell r="D23">
            <v>32240313860</v>
          </cell>
        </row>
        <row r="24">
          <cell r="B24">
            <v>141</v>
          </cell>
          <cell r="C24">
            <v>5</v>
          </cell>
          <cell r="D24">
            <v>32240313860</v>
          </cell>
        </row>
        <row r="25">
          <cell r="B25">
            <v>149</v>
          </cell>
          <cell r="D25">
            <v>0</v>
          </cell>
        </row>
        <row r="26">
          <cell r="B26">
            <v>150</v>
          </cell>
          <cell r="D26">
            <v>2261497415</v>
          </cell>
        </row>
        <row r="27">
          <cell r="B27">
            <v>151</v>
          </cell>
          <cell r="D27">
            <v>0</v>
          </cell>
        </row>
        <row r="28">
          <cell r="B28">
            <v>152</v>
          </cell>
          <cell r="D28">
            <v>0</v>
          </cell>
        </row>
        <row r="29">
          <cell r="B29">
            <v>154</v>
          </cell>
          <cell r="D29">
            <v>2261497415</v>
          </cell>
        </row>
        <row r="30">
          <cell r="B30">
            <v>158</v>
          </cell>
          <cell r="D30">
            <v>0</v>
          </cell>
        </row>
        <row r="32">
          <cell r="B32">
            <v>200</v>
          </cell>
          <cell r="D32">
            <v>202749466511</v>
          </cell>
        </row>
        <row r="34">
          <cell r="B34">
            <v>210</v>
          </cell>
          <cell r="D34">
            <v>4184998246</v>
          </cell>
        </row>
        <row r="35">
          <cell r="B35">
            <v>211</v>
          </cell>
          <cell r="D35">
            <v>0</v>
          </cell>
        </row>
        <row r="36">
          <cell r="B36">
            <v>212</v>
          </cell>
          <cell r="D36">
            <v>0</v>
          </cell>
        </row>
        <row r="37">
          <cell r="B37">
            <v>213</v>
          </cell>
          <cell r="D37">
            <v>0</v>
          </cell>
        </row>
        <row r="38">
          <cell r="B38">
            <v>218</v>
          </cell>
          <cell r="D38">
            <v>4184998246</v>
          </cell>
        </row>
        <row r="39">
          <cell r="B39">
            <v>219</v>
          </cell>
          <cell r="D39">
            <v>0</v>
          </cell>
        </row>
        <row r="40">
          <cell r="B40">
            <v>220</v>
          </cell>
          <cell r="D40">
            <v>185356487014</v>
          </cell>
        </row>
        <row r="41">
          <cell r="B41">
            <v>221</v>
          </cell>
          <cell r="C41">
            <v>6</v>
          </cell>
          <cell r="D41">
            <v>125209076745</v>
          </cell>
        </row>
        <row r="42">
          <cell r="B42">
            <v>222</v>
          </cell>
          <cell r="D42">
            <v>336291550481</v>
          </cell>
        </row>
        <row r="43">
          <cell r="B43">
            <v>223</v>
          </cell>
          <cell r="D43">
            <v>-211082473736</v>
          </cell>
        </row>
        <row r="44">
          <cell r="B44">
            <v>224</v>
          </cell>
          <cell r="C44">
            <v>7</v>
          </cell>
          <cell r="D44">
            <v>0</v>
          </cell>
        </row>
        <row r="45">
          <cell r="B45">
            <v>225</v>
          </cell>
          <cell r="D45">
            <v>0</v>
          </cell>
        </row>
        <row r="46">
          <cell r="B46">
            <v>226</v>
          </cell>
          <cell r="D46">
            <v>0</v>
          </cell>
        </row>
        <row r="47">
          <cell r="B47">
            <v>227</v>
          </cell>
          <cell r="C47">
            <v>8</v>
          </cell>
          <cell r="D47">
            <v>37213870</v>
          </cell>
        </row>
        <row r="48">
          <cell r="B48">
            <v>228</v>
          </cell>
          <cell r="D48">
            <v>418656000</v>
          </cell>
        </row>
        <row r="49">
          <cell r="B49">
            <v>229</v>
          </cell>
          <cell r="D49">
            <v>-381442130</v>
          </cell>
        </row>
        <row r="50">
          <cell r="B50">
            <v>230</v>
          </cell>
          <cell r="C50">
            <v>9</v>
          </cell>
          <cell r="D50">
            <v>60110196399</v>
          </cell>
        </row>
        <row r="51">
          <cell r="B51">
            <v>240</v>
          </cell>
          <cell r="C51">
            <v>10</v>
          </cell>
          <cell r="D51">
            <v>0</v>
          </cell>
        </row>
        <row r="52">
          <cell r="B52">
            <v>241</v>
          </cell>
          <cell r="D52">
            <v>0</v>
          </cell>
        </row>
        <row r="53">
          <cell r="B53">
            <v>242</v>
          </cell>
          <cell r="D53">
            <v>0</v>
          </cell>
        </row>
        <row r="54">
          <cell r="B54">
            <v>250</v>
          </cell>
          <cell r="C54">
            <v>11</v>
          </cell>
          <cell r="D54">
            <v>6740707000</v>
          </cell>
        </row>
        <row r="55">
          <cell r="B55">
            <v>251</v>
          </cell>
          <cell r="D55">
            <v>0</v>
          </cell>
        </row>
        <row r="56">
          <cell r="B56">
            <v>252</v>
          </cell>
          <cell r="D56">
            <v>0</v>
          </cell>
        </row>
        <row r="57">
          <cell r="B57">
            <v>258</v>
          </cell>
          <cell r="D57">
            <v>6740707000</v>
          </cell>
        </row>
        <row r="58">
          <cell r="B58">
            <v>259</v>
          </cell>
          <cell r="D58">
            <v>0</v>
          </cell>
        </row>
        <row r="59">
          <cell r="B59">
            <v>260</v>
          </cell>
          <cell r="D59">
            <v>6467274251</v>
          </cell>
        </row>
        <row r="60">
          <cell r="B60">
            <v>261</v>
          </cell>
          <cell r="C60">
            <v>12</v>
          </cell>
          <cell r="D60">
            <v>5712036251</v>
          </cell>
        </row>
        <row r="61">
          <cell r="B61">
            <v>262</v>
          </cell>
          <cell r="C61">
            <v>13</v>
          </cell>
          <cell r="D61">
            <v>0</v>
          </cell>
        </row>
        <row r="62">
          <cell r="B62">
            <v>268</v>
          </cell>
          <cell r="D62">
            <v>755238000</v>
          </cell>
        </row>
        <row r="64">
          <cell r="B64">
            <v>270</v>
          </cell>
          <cell r="D64">
            <v>369062923176</v>
          </cell>
        </row>
        <row r="67">
          <cell r="B67" t="str">
            <v>Mã số</v>
          </cell>
          <cell r="C67" t="str">
            <v>Thuyết minh</v>
          </cell>
          <cell r="D67" t="str">
            <v>30/09/2008</v>
          </cell>
        </row>
        <row r="69">
          <cell r="B69">
            <v>300</v>
          </cell>
          <cell r="D69">
            <v>234437017941</v>
          </cell>
        </row>
        <row r="70">
          <cell r="B70">
            <v>310</v>
          </cell>
          <cell r="D70">
            <v>178973742942</v>
          </cell>
        </row>
        <row r="71">
          <cell r="B71">
            <v>311</v>
          </cell>
          <cell r="D71">
            <v>9897215480</v>
          </cell>
        </row>
        <row r="72">
          <cell r="B72">
            <v>312</v>
          </cell>
          <cell r="D72">
            <v>59676428542</v>
          </cell>
        </row>
        <row r="73">
          <cell r="B73">
            <v>313</v>
          </cell>
          <cell r="D73">
            <v>0</v>
          </cell>
        </row>
        <row r="74">
          <cell r="B74">
            <v>314</v>
          </cell>
          <cell r="C74">
            <v>7</v>
          </cell>
          <cell r="D74">
            <v>1777155772</v>
          </cell>
        </row>
        <row r="75">
          <cell r="B75">
            <v>315</v>
          </cell>
          <cell r="D75">
            <v>74173093836</v>
          </cell>
        </row>
        <row r="76">
          <cell r="B76">
            <v>316</v>
          </cell>
          <cell r="D76">
            <v>9326518687</v>
          </cell>
        </row>
        <row r="77">
          <cell r="B77">
            <v>317</v>
          </cell>
          <cell r="D77">
            <v>15983887268</v>
          </cell>
        </row>
        <row r="78">
          <cell r="B78">
            <v>318</v>
          </cell>
          <cell r="D78">
            <v>0</v>
          </cell>
        </row>
        <row r="79">
          <cell r="B79">
            <v>319</v>
          </cell>
          <cell r="D79">
            <v>8139443357</v>
          </cell>
        </row>
        <row r="80">
          <cell r="B80">
            <v>320</v>
          </cell>
          <cell r="D80">
            <v>0</v>
          </cell>
        </row>
        <row r="81">
          <cell r="B81">
            <v>320</v>
          </cell>
          <cell r="D81">
            <v>55463274999</v>
          </cell>
        </row>
        <row r="82">
          <cell r="B82">
            <v>331</v>
          </cell>
          <cell r="D82">
            <v>0</v>
          </cell>
        </row>
        <row r="83">
          <cell r="B83">
            <v>332</v>
          </cell>
          <cell r="D83">
            <v>0</v>
          </cell>
        </row>
        <row r="84">
          <cell r="B84">
            <v>333</v>
          </cell>
          <cell r="D84">
            <v>0</v>
          </cell>
        </row>
        <row r="85">
          <cell r="B85">
            <v>334</v>
          </cell>
          <cell r="D85">
            <v>54001250567</v>
          </cell>
        </row>
        <row r="86">
          <cell r="B86">
            <v>335</v>
          </cell>
          <cell r="D86">
            <v>0</v>
          </cell>
        </row>
        <row r="87">
          <cell r="B87">
            <v>336</v>
          </cell>
          <cell r="D87">
            <v>1462024432</v>
          </cell>
        </row>
        <row r="88">
          <cell r="B88">
            <v>337</v>
          </cell>
          <cell r="D88">
            <v>0</v>
          </cell>
        </row>
        <row r="90">
          <cell r="B90">
            <v>400</v>
          </cell>
          <cell r="D90">
            <v>134625905235</v>
          </cell>
        </row>
        <row r="91">
          <cell r="B91">
            <v>410</v>
          </cell>
          <cell r="D91">
            <v>130196230302</v>
          </cell>
        </row>
        <row r="92">
          <cell r="B92">
            <v>411</v>
          </cell>
          <cell r="C92">
            <v>8</v>
          </cell>
          <cell r="D92">
            <v>120850000000</v>
          </cell>
        </row>
        <row r="93">
          <cell r="B93">
            <v>412</v>
          </cell>
          <cell r="D93">
            <v>0</v>
          </cell>
        </row>
        <row r="94">
          <cell r="B94">
            <v>413</v>
          </cell>
          <cell r="D94">
            <v>0</v>
          </cell>
        </row>
        <row r="95">
          <cell r="B95">
            <v>414</v>
          </cell>
          <cell r="D95">
            <v>0</v>
          </cell>
        </row>
        <row r="96">
          <cell r="B96">
            <v>415</v>
          </cell>
          <cell r="D96">
            <v>0</v>
          </cell>
        </row>
        <row r="97">
          <cell r="B97">
            <v>416</v>
          </cell>
          <cell r="D97">
            <v>0</v>
          </cell>
        </row>
        <row r="98">
          <cell r="B98">
            <v>417</v>
          </cell>
          <cell r="D98">
            <v>0</v>
          </cell>
        </row>
        <row r="99">
          <cell r="B99">
            <v>418</v>
          </cell>
          <cell r="D99">
            <v>0</v>
          </cell>
        </row>
        <row r="100">
          <cell r="B100">
            <v>419</v>
          </cell>
          <cell r="D100">
            <v>0</v>
          </cell>
        </row>
        <row r="101">
          <cell r="B101">
            <v>420</v>
          </cell>
          <cell r="C101">
            <v>8</v>
          </cell>
          <cell r="D101">
            <v>9346230302</v>
          </cell>
        </row>
        <row r="102">
          <cell r="B102">
            <v>421</v>
          </cell>
          <cell r="D102">
            <v>0</v>
          </cell>
        </row>
        <row r="103">
          <cell r="B103">
            <v>430</v>
          </cell>
          <cell r="D103">
            <v>4429674933</v>
          </cell>
        </row>
        <row r="104">
          <cell r="B104">
            <v>431</v>
          </cell>
          <cell r="D104">
            <v>4429674933</v>
          </cell>
        </row>
        <row r="105">
          <cell r="B105">
            <v>432</v>
          </cell>
          <cell r="D105">
            <v>0</v>
          </cell>
        </row>
        <row r="106">
          <cell r="B106">
            <v>433</v>
          </cell>
          <cell r="D106">
            <v>0</v>
          </cell>
        </row>
        <row r="108">
          <cell r="B108">
            <v>430</v>
          </cell>
          <cell r="D108">
            <v>369062923176</v>
          </cell>
        </row>
      </sheetData>
      <sheetData sheetId="4"/>
      <sheetData sheetId="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xuan"/>
      <sheetName val="T2"/>
      <sheetName val="T3"/>
      <sheetName val="T4"/>
      <sheetName val="T5"/>
      <sheetName val="T6"/>
      <sheetName val="T7"/>
      <sheetName val="tuan"/>
      <sheetName val="Sum"/>
      <sheetName val="HBuom"/>
      <sheetName val="HBT-1"/>
      <sheetName val="THo"/>
      <sheetName val="BDinh"/>
      <sheetName val="Super"/>
      <sheetName val="HBT-2"/>
      <sheetName val="SC"/>
      <sheetName val="HDong"/>
      <sheetName val="CGiay"/>
      <sheetName val="GLam"/>
      <sheetName val="TXuan-1"/>
      <sheetName val="DDa"/>
      <sheetName val="HKiem"/>
      <sheetName val="Vacant"/>
      <sheetName val="TXuan-2"/>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REF"/>
    </sheetNames>
    <sheetDataSet>
      <sheetData sheetId="0"/>
      <sheetData sheetId="1"/>
      <sheetData sheetId="2"/>
      <sheetData sheetId="3"/>
      <sheetData sheetId="4"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IT"/>
      <sheetName val="CABLE TRAY"/>
      <sheetName val="Sheet1"/>
      <sheetName val="Sheet2"/>
      <sheetName val="Sheet3"/>
      <sheetName val="XL4Poppy"/>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BosungTBi"/>
      <sheetName val="100"/>
      <sheetName val="160"/>
      <sheetName val="TB,THTram"/>
      <sheetName val="180(TQ1)"/>
      <sheetName val="180(TQ2)"/>
      <sheetName val="CT-35"/>
      <sheetName val="CT-BETONG"/>
      <sheetName val="1"/>
      <sheetName val="CT-0.4KV"/>
      <sheetName val="chiet tinh tram"/>
      <sheetName val="TH_0.4KV"/>
      <sheetName val="TH-35"/>
      <sheetName val="G35KV"/>
      <sheetName val="G0,4KV"/>
      <sheetName val="TDT-tram"/>
      <sheetName val="BCKT35KV"/>
      <sheetName val="GCTo"/>
      <sheetName val="TH_CTo"/>
      <sheetName val="Don gia khao sat"/>
      <sheetName val="Chiet tinh tu van"/>
      <sheetName val="Chi tiet van chuyen"/>
      <sheetName val="Khoi luong van chuyen "/>
      <sheetName val="TDT"/>
      <sheetName val="TONGDUTOAN"/>
      <sheetName val="2"/>
      <sheetName val="ThuHoi"/>
      <sheetName val="TMDT"/>
      <sheetName val="2222"/>
      <sheetName val="22222"/>
      <sheetName val="XL4Poppy"/>
      <sheetName val="BCDTK"/>
      <sheetName val="T3"/>
      <sheetName val="T4"/>
      <sheetName val="T5"/>
      <sheetName val="T6"/>
      <sheetName val="thu 2004"/>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0"/>
      <sheetName val="CABLE"/>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2(ARMOR)"/>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SUM-BQ-REV.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sheetName val="B ke Tam"/>
      <sheetName val="Bang ke cap"/>
      <sheetName val="Dutoan"/>
      <sheetName val="VC"/>
      <sheetName val="K-sat"/>
      <sheetName val="Chiet tinh"/>
      <sheetName val="VC-BT"/>
      <sheetName val="TH-TH"/>
      <sheetName val="VT-TH"/>
      <sheetName val="D-bu"/>
      <sheetName val="Gia V.L"/>
      <sheetName val="cap (2)"/>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row r="39">
          <cell r="C39" t="b">
            <v>1</v>
          </cell>
        </row>
      </sheetData>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Tong San luong"/>
      <sheetName val="TQT"/>
      <sheetName val="Tong Quyettoan"/>
      <sheetName val="Quyettoan 2001"/>
      <sheetName val="TT tam ung"/>
      <sheetName val="QT thue 2001"/>
      <sheetName val="P bo CPC 2001"/>
      <sheetName val="PB KHTS 2001"/>
      <sheetName val="Dieuchinh thueVAT"/>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M0+KM1"/>
      <sheetName val="KM1+KM2"/>
      <sheetName val="KM2+KM3"/>
      <sheetName val="Nen-Mat"/>
      <sheetName val="Ho ga"/>
      <sheetName val="Ho thu"/>
      <sheetName val=" Kl ranh kin BT, H30"/>
      <sheetName val="1.2-Kluong bo via &amp; rdan"/>
      <sheetName val="2.2-Kluong lat he"/>
      <sheetName val="BIA KP"/>
      <sheetName val="Sheet2"/>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5 nam (tach)"/>
      <sheetName val="5 nam (tach) (2)"/>
      <sheetName val="KH 2003"/>
      <sheetName val="T3"/>
      <sheetName val="KCT moi"/>
      <sheetName val="KCT moi (2)"/>
      <sheetName val="Hoi"/>
      <sheetName val="T4"/>
      <sheetName val="T5"/>
      <sheetName val="Quytien mat2003 baocao)"/>
      <sheetName val="T4 (2)"/>
      <sheetName val="T6"/>
      <sheetName val="T6Bich"/>
      <sheetName val="Sheet4"/>
      <sheetName val="ccdc"/>
      <sheetName val="pbnvlieu"/>
      <sheetName val="NKNVLIEUBSUNG"/>
      <sheetName val="pbcpqlq4"/>
      <sheetName val="pbcpchung"/>
      <sheetName val="pbccdcDUNG"/>
      <sheetName val="NVLQ1+2,03"/>
      <sheetName val="CCDCQ1+2.03"/>
      <sheetName val="1421Q1+2"/>
      <sheetName val="XXXXXXX0"/>
      <sheetName val="Congty"/>
      <sheetName val="VPPN"/>
      <sheetName val="XN74"/>
      <sheetName val="XN54"/>
      <sheetName val="XN33"/>
      <sheetName val="NK96"/>
      <sheetName val="XL4Test5"/>
      <sheetName val="Ph-Thu"/>
      <sheetName val="Ph-Thu (2)"/>
      <sheetName val="PC (2)"/>
      <sheetName val="Chart2"/>
      <sheetName val="Chart1"/>
      <sheetName val="PC (3)"/>
      <sheetName val="tong hop"/>
      <sheetName val="phan tich DG"/>
      <sheetName val="gia vat lieu"/>
      <sheetName val="gia xe may"/>
      <sheetName val="gia nhan cong"/>
      <sheetName val="Sheet5"/>
      <sheetName val="Sheet6"/>
      <sheetName val="Sheet7"/>
      <sheetName val="Sheet8"/>
      <sheetName val="Sheet9"/>
      <sheetName val="Sheet10"/>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tich"/>
      <sheetName val="Toan_DA"/>
      <sheetName val="2004"/>
      <sheetName val="2005"/>
      <sheetName val="Bang lu哜ng CB"/>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NKNVLIEUBSUN_x0003_"/>
      <sheetName val=""/>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BL01"/>
      <sheetName val="BL02"/>
      <sheetName val="BL03"/>
      <sheetName val="504"/>
      <sheetName val="807"/>
      <sheetName val="809"/>
      <sheetName val="801"/>
      <sheetName val="10-3"/>
      <sheetName val="CAVICO"/>
      <sheetName val="SD7"/>
      <sheetName val="TK331A"/>
      <sheetName val="TK131B"/>
      <sheetName val="TK131A"/>
      <sheetName val="TK 331c1"/>
      <sheetName val="TK331C"/>
      <sheetName val="CT331-2003"/>
      <sheetName val="CT 331"/>
      <sheetName val="CT131-2003"/>
      <sheetName val="CT 131"/>
      <sheetName val="TK331B"/>
      <sheetName val="KHOI LUONG"/>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k`28-10"/>
      <sheetName val="ton tam"/>
      <sheetName val="Thep hinh"/>
      <sheetName val="p-in"/>
      <sheetName val="[heet30"/>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DSKH HN"/>
      <sheetName val="NKY "/>
      <sheetName val="DS-TT"/>
      <sheetName val=" HN NHAP"/>
      <sheetName val="KHO HN"/>
      <sheetName val="CNO "/>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gia vat mieu"/>
      <sheetName val="KHo152"/>
      <sheetName val="Kho153"/>
      <sheetName val="tuong"/>
      <sheetName val="cong40_x0016_-410"/>
      <sheetName val="_x0012_2-9"/>
      <sheetName val="K255 SBasa"/>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T9"/>
      <sheetName val="T2"/>
      <sheetName val="T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sheetData sheetId="637"/>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AJE"/>
      <sheetName val="RJE"/>
      <sheetName val="DTA"/>
      <sheetName val="DTA-JE"/>
      <sheetName val="Sheet3"/>
      <sheetName val="All-TB VACO"/>
      <sheetName val="All-TB"/>
      <sheetName val="Mapping Sheet"/>
      <sheetName val="TRIAL BAL DATA"/>
      <sheetName val="TB DATA TO SUBMIT"/>
      <sheetName val="Opening2005"/>
      <sheetName val="schB"/>
      <sheetName val="schC"/>
      <sheetName val="TB"/>
      <sheetName val="7218_JUN 03_adjusted"/>
    </sheetNames>
    <sheetDataSet>
      <sheetData sheetId="0"/>
      <sheetData sheetId="1"/>
      <sheetData sheetId="2"/>
      <sheetData sheetId="3"/>
      <sheetData sheetId="4"/>
      <sheetData sheetId="5"/>
      <sheetData sheetId="6"/>
      <sheetData sheetId="7"/>
      <sheetData sheetId="8"/>
      <sheetData sheetId="9">
        <row r="8">
          <cell r="C8" t="str">
            <v>105100000</v>
          </cell>
          <cell r="D8" t="str">
            <v>Cash in banks</v>
          </cell>
          <cell r="E8">
            <v>739288.46</v>
          </cell>
          <cell r="F8" t="e">
            <v>#REF!</v>
          </cell>
        </row>
        <row r="26">
          <cell r="C26" t="str">
            <v>106000000</v>
          </cell>
          <cell r="D26" t="str">
            <v>Undeposited cash</v>
          </cell>
          <cell r="E26">
            <v>9941.31</v>
          </cell>
          <cell r="F26">
            <v>0</v>
          </cell>
        </row>
        <row r="30">
          <cell r="C30" t="str">
            <v>107000000</v>
          </cell>
          <cell r="D30" t="str">
            <v>Petty cash fund</v>
          </cell>
        </row>
        <row r="32">
          <cell r="C32" t="str">
            <v>109000000</v>
          </cell>
          <cell r="D32" t="str">
            <v>Reclassified cash equivalents</v>
          </cell>
          <cell r="E32">
            <v>4978007.93</v>
          </cell>
        </row>
        <row r="34">
          <cell r="C34" t="str">
            <v>109800000</v>
          </cell>
          <cell r="D34" t="str">
            <v>Other - nonstandard</v>
          </cell>
        </row>
        <row r="35">
          <cell r="D35" t="str">
            <v>Marketable securities and Time Deposits</v>
          </cell>
        </row>
        <row r="36">
          <cell r="C36" t="str">
            <v>127100000</v>
          </cell>
          <cell r="D36" t="str">
            <v>Marketable securities and Time Deposits</v>
          </cell>
          <cell r="E36">
            <v>0</v>
          </cell>
        </row>
        <row r="38">
          <cell r="C38" t="str">
            <v>127100081</v>
          </cell>
          <cell r="D38" t="str">
            <v>Beginning balance</v>
          </cell>
        </row>
        <row r="39">
          <cell r="C39" t="str">
            <v>127100082</v>
          </cell>
          <cell r="D39" t="str">
            <v>Acquisitions</v>
          </cell>
          <cell r="E39">
            <v>4978007.93</v>
          </cell>
        </row>
        <row r="55">
          <cell r="C55" t="str">
            <v>127100083</v>
          </cell>
          <cell r="D55" t="str">
            <v>Liquidations</v>
          </cell>
        </row>
        <row r="56">
          <cell r="C56" t="str">
            <v>127100084</v>
          </cell>
          <cell r="D56" t="str">
            <v>Reclassified cash equivalents</v>
          </cell>
          <cell r="E56">
            <v>-4978007.93</v>
          </cell>
        </row>
        <row r="58">
          <cell r="C58" t="str">
            <v>127100085</v>
          </cell>
          <cell r="D58" t="str">
            <v>Other</v>
          </cell>
          <cell r="E58">
            <v>0</v>
          </cell>
          <cell r="F58">
            <v>0</v>
          </cell>
        </row>
        <row r="60">
          <cell r="D60" t="str">
            <v>Notes receivable - outside</v>
          </cell>
        </row>
        <row r="61">
          <cell r="C61" t="str">
            <v>151000000</v>
          </cell>
          <cell r="D61" t="str">
            <v>Notes receivable - outside</v>
          </cell>
          <cell r="F61">
            <v>0</v>
          </cell>
        </row>
        <row r="63">
          <cell r="C63" t="str">
            <v>152500000</v>
          </cell>
          <cell r="D63" t="str">
            <v>1525 Notes receivable - outside - Other non-trade</v>
          </cell>
        </row>
        <row r="64">
          <cell r="D64" t="str">
            <v>Accounts receivable - divisions and allied companies</v>
          </cell>
        </row>
        <row r="65">
          <cell r="C65" t="str">
            <v>160100000</v>
          </cell>
          <cell r="D65" t="str">
            <v>Units and subsidiaries</v>
          </cell>
        </row>
        <row r="66">
          <cell r="C66" t="str">
            <v>160100010</v>
          </cell>
          <cell r="D66" t="str">
            <v>GM Daewoo Automotive &amp; Technology, Ltd.</v>
          </cell>
          <cell r="E66">
            <v>0</v>
          </cell>
        </row>
        <row r="69">
          <cell r="C69" t="str">
            <v>160100020</v>
          </cell>
          <cell r="D69" t="str">
            <v xml:space="preserve">GM DAT – Zurich Office </v>
          </cell>
        </row>
        <row r="70">
          <cell r="C70" t="str">
            <v>160100100</v>
          </cell>
          <cell r="D70" t="str">
            <v>Daewoo Motor Austria, GmbH</v>
          </cell>
        </row>
        <row r="71">
          <cell r="C71" t="str">
            <v>160100200</v>
          </cell>
          <cell r="D71" t="str">
            <v>Daewoo Motor Benelux, B.V.</v>
          </cell>
        </row>
        <row r="72">
          <cell r="C72" t="str">
            <v>160100300</v>
          </cell>
          <cell r="D72" t="str">
            <v>Daewoo Automobile (Deutschland) GmbH</v>
          </cell>
        </row>
        <row r="73">
          <cell r="C73" t="str">
            <v>160100400</v>
          </cell>
          <cell r="D73" t="str">
            <v>Daewoo Motor Euro Parts Center B.V.</v>
          </cell>
        </row>
        <row r="74">
          <cell r="C74" t="str">
            <v>160100500</v>
          </cell>
          <cell r="D74" t="str">
            <v>Daewoo Automobile France S.A.S</v>
          </cell>
        </row>
        <row r="75">
          <cell r="C75" t="str">
            <v>160100550</v>
          </cell>
          <cell r="D75" t="str">
            <v>1601 - GM DAEWOO HUNGARY</v>
          </cell>
        </row>
        <row r="76">
          <cell r="C76" t="str">
            <v>160100600</v>
          </cell>
          <cell r="D76" t="str">
            <v>Daewoo Motor Iberia S.A.</v>
          </cell>
        </row>
        <row r="77">
          <cell r="C77" t="str">
            <v>160100700</v>
          </cell>
          <cell r="D77" t="str">
            <v>Daewoo Motor Italia S.P.A.</v>
          </cell>
        </row>
        <row r="78">
          <cell r="C78" t="str">
            <v>160100800</v>
          </cell>
          <cell r="D78" t="str">
            <v>Daewoo Automobile (Schweiz) AG</v>
          </cell>
        </row>
        <row r="79">
          <cell r="C79" t="str">
            <v>160100900</v>
          </cell>
          <cell r="D79" t="str">
            <v>Daewoo Motor de Puerto Rico Inc.</v>
          </cell>
        </row>
        <row r="80">
          <cell r="C80" t="str">
            <v>160100950</v>
          </cell>
          <cell r="D80" t="str">
            <v>1601 - GM DAEWOO UNITED KINGDOM</v>
          </cell>
        </row>
        <row r="81">
          <cell r="C81" t="str">
            <v>160101000</v>
          </cell>
          <cell r="D81" t="str">
            <v>Vietnam Daewoo Motor Co., Ltd.</v>
          </cell>
        </row>
        <row r="82">
          <cell r="D82" t="str">
            <v>Accounts receivable - Outside</v>
          </cell>
        </row>
        <row r="83">
          <cell r="C83" t="str">
            <v>181000000</v>
          </cell>
          <cell r="D83" t="str">
            <v>Finished product and other sales</v>
          </cell>
          <cell r="E83">
            <v>4975641.0999999996</v>
          </cell>
          <cell r="F83">
            <v>0</v>
          </cell>
        </row>
        <row r="91">
          <cell r="C91" t="str">
            <v>184500000</v>
          </cell>
          <cell r="D91" t="str">
            <v>Other non-trade - receivables from employees on expense accounts</v>
          </cell>
          <cell r="E91">
            <v>12982.36</v>
          </cell>
          <cell r="F91">
            <v>0</v>
          </cell>
        </row>
        <row r="93">
          <cell r="C93" t="str">
            <v>188000000</v>
          </cell>
          <cell r="D93" t="str">
            <v>Other non trade - sundry receivables</v>
          </cell>
          <cell r="E93">
            <v>33913.29</v>
          </cell>
          <cell r="F93">
            <v>0</v>
          </cell>
        </row>
        <row r="102">
          <cell r="C102" t="str">
            <v>188200000</v>
          </cell>
          <cell r="D102" t="str">
            <v>Other non-trade- receivables from employees</v>
          </cell>
        </row>
        <row r="103">
          <cell r="C103" t="str">
            <v>189000000</v>
          </cell>
          <cell r="D103" t="str">
            <v>Other trade receivables - doubtful accounts</v>
          </cell>
        </row>
        <row r="104">
          <cell r="C104" t="str">
            <v>189500000</v>
          </cell>
          <cell r="D104" t="str">
            <v>Other trade - outside accounts payable with debit balances</v>
          </cell>
          <cell r="E104">
            <v>0</v>
          </cell>
          <cell r="F104" t="e">
            <v>#REF!</v>
          </cell>
        </row>
        <row r="105">
          <cell r="C105" t="str">
            <v>189900000</v>
          </cell>
          <cell r="D105" t="str">
            <v>1899 Accts Rec. Outside Non-standard</v>
          </cell>
        </row>
        <row r="106">
          <cell r="D106" t="str">
            <v>Accrued accounts receivable - outside - all other</v>
          </cell>
        </row>
        <row r="107">
          <cell r="C107" t="str">
            <v>200100000</v>
          </cell>
          <cell r="D107" t="str">
            <v>Sales - units and subsidiaries</v>
          </cell>
        </row>
        <row r="108">
          <cell r="C108" t="str">
            <v>200100010</v>
          </cell>
          <cell r="D108" t="str">
            <v>GM Daewoo Automotive &amp; Technology, Ltd.</v>
          </cell>
        </row>
        <row r="109">
          <cell r="C109" t="str">
            <v>200100020</v>
          </cell>
          <cell r="D109" t="str">
            <v xml:space="preserve">GM DAT – Zurich Office </v>
          </cell>
        </row>
        <row r="110">
          <cell r="C110" t="str">
            <v>200100100</v>
          </cell>
          <cell r="D110" t="str">
            <v>Daewoo Motor Austria, GmbH</v>
          </cell>
        </row>
        <row r="111">
          <cell r="C111" t="str">
            <v>200100200</v>
          </cell>
          <cell r="D111" t="str">
            <v>Daewoo Motor Benelux, B.V.</v>
          </cell>
        </row>
        <row r="112">
          <cell r="C112" t="str">
            <v>200100300</v>
          </cell>
          <cell r="D112" t="str">
            <v>Daewoo Automobile (Deutschland) GmbH</v>
          </cell>
        </row>
        <row r="113">
          <cell r="C113" t="str">
            <v>200100400</v>
          </cell>
          <cell r="D113" t="str">
            <v>Daewoo Motor Euro Parts Center B.V.</v>
          </cell>
        </row>
        <row r="114">
          <cell r="C114" t="str">
            <v>200100500</v>
          </cell>
          <cell r="D114" t="str">
            <v>Daewoo Automobile France S.A.S</v>
          </cell>
        </row>
        <row r="115">
          <cell r="C115" t="str">
            <v>200100550</v>
          </cell>
          <cell r="D115" t="str">
            <v>2001 - GM DAEWOO HUNGARY</v>
          </cell>
        </row>
        <row r="116">
          <cell r="C116" t="str">
            <v>200100600</v>
          </cell>
          <cell r="D116" t="str">
            <v>Daewoo Motor Iberia S.A.</v>
          </cell>
        </row>
        <row r="117">
          <cell r="C117" t="str">
            <v>200100700</v>
          </cell>
          <cell r="D117" t="str">
            <v>Daewoo Motor Italia S.P.A.</v>
          </cell>
        </row>
        <row r="118">
          <cell r="C118" t="str">
            <v>200100800</v>
          </cell>
          <cell r="D118" t="str">
            <v>Daewoo Automobile (Schweiz) AG</v>
          </cell>
        </row>
        <row r="119">
          <cell r="C119" t="str">
            <v>200100900</v>
          </cell>
          <cell r="D119" t="str">
            <v>Daewoo Motor de Puerto Rico Inc.</v>
          </cell>
        </row>
        <row r="120">
          <cell r="C120" t="str">
            <v>200100950</v>
          </cell>
          <cell r="D120" t="str">
            <v>2001 - GM DAEWOO UNITED KINGDOM</v>
          </cell>
        </row>
        <row r="121">
          <cell r="C121" t="str">
            <v>200101000</v>
          </cell>
          <cell r="D121" t="str">
            <v>Vietnam Daewoo Motor Co., Ltd.</v>
          </cell>
        </row>
        <row r="123">
          <cell r="C123" t="str">
            <v>200600000</v>
          </cell>
          <cell r="D123" t="str">
            <v>DISPUTED ITEMS WITH SUBSIDIARIES and UNITS</v>
          </cell>
        </row>
        <row r="124">
          <cell r="C124" t="str">
            <v>200600010</v>
          </cell>
          <cell r="D124" t="str">
            <v>GM Daewoo Automotive &amp; Technology, Ltd.</v>
          </cell>
        </row>
        <row r="125">
          <cell r="C125" t="str">
            <v>200600020</v>
          </cell>
          <cell r="D125" t="str">
            <v xml:space="preserve">GM DAT – Zurich Office </v>
          </cell>
        </row>
        <row r="126">
          <cell r="C126" t="str">
            <v>200600100</v>
          </cell>
          <cell r="D126" t="str">
            <v>Daewoo Motor Austria, GmbH</v>
          </cell>
        </row>
        <row r="127">
          <cell r="C127" t="str">
            <v>200600200</v>
          </cell>
          <cell r="D127" t="str">
            <v>Daewoo Motor Benelux, B.V.</v>
          </cell>
        </row>
        <row r="128">
          <cell r="C128" t="str">
            <v>200600300</v>
          </cell>
          <cell r="D128" t="str">
            <v>Daewoo Automobile (Deutschland) GmbH</v>
          </cell>
        </row>
        <row r="129">
          <cell r="C129" t="str">
            <v>200600400</v>
          </cell>
          <cell r="D129" t="str">
            <v>Daewoo Motor Euro Parts Center B.V.</v>
          </cell>
        </row>
        <row r="130">
          <cell r="C130" t="str">
            <v>200600500</v>
          </cell>
          <cell r="D130" t="str">
            <v>Daewoo Automobile France S.A.S</v>
          </cell>
        </row>
        <row r="131">
          <cell r="C131" t="str">
            <v>200600550</v>
          </cell>
          <cell r="D131" t="str">
            <v>2001 - GM DAEWOO HUNGARY</v>
          </cell>
        </row>
        <row r="132">
          <cell r="C132" t="str">
            <v>200600600</v>
          </cell>
          <cell r="D132" t="str">
            <v>Daewoo Motor Iberia S.A.</v>
          </cell>
        </row>
        <row r="133">
          <cell r="C133" t="str">
            <v>200600700</v>
          </cell>
          <cell r="D133" t="str">
            <v>Daewoo Motor Italia S.P.A.</v>
          </cell>
        </row>
        <row r="134">
          <cell r="C134" t="str">
            <v>200600800</v>
          </cell>
          <cell r="D134" t="str">
            <v>Daewoo Automobile (Schweiz) AG</v>
          </cell>
        </row>
        <row r="135">
          <cell r="C135" t="str">
            <v>200600900</v>
          </cell>
          <cell r="D135" t="str">
            <v>Daewoo Motor de Puerto Rico Inc.</v>
          </cell>
        </row>
        <row r="136">
          <cell r="C136" t="str">
            <v>200600950</v>
          </cell>
          <cell r="D136" t="str">
            <v>2001 - GM DAEWOO UNITED KINGDOM</v>
          </cell>
        </row>
        <row r="137">
          <cell r="C137" t="str">
            <v>200601000</v>
          </cell>
          <cell r="D137" t="str">
            <v>Vietnam Daewoo Motor Co., Ltd.</v>
          </cell>
        </row>
        <row r="139">
          <cell r="C139" t="str">
            <v>201500000</v>
          </cell>
          <cell r="D139" t="str">
            <v>DIVIDENDS RECEIVABLE - units and subsidiaries</v>
          </cell>
        </row>
        <row r="140">
          <cell r="C140" t="str">
            <v>201500010</v>
          </cell>
          <cell r="D140" t="str">
            <v>GM Daewoo Automotive &amp; Technology, Ltd.</v>
          </cell>
        </row>
        <row r="141">
          <cell r="C141" t="str">
            <v>201500020</v>
          </cell>
          <cell r="D141" t="str">
            <v xml:space="preserve">GM DAT – Zurich Office </v>
          </cell>
        </row>
        <row r="142">
          <cell r="C142" t="str">
            <v>201500100</v>
          </cell>
          <cell r="D142" t="str">
            <v>Daewoo Motor Austria, GmbH</v>
          </cell>
        </row>
        <row r="143">
          <cell r="C143" t="str">
            <v>201500200</v>
          </cell>
          <cell r="D143" t="str">
            <v>Daewoo Motor Benelux, B.V.</v>
          </cell>
        </row>
        <row r="144">
          <cell r="C144" t="str">
            <v>201500300</v>
          </cell>
          <cell r="D144" t="str">
            <v>Daewoo Automobile (Deutschland) GmbH</v>
          </cell>
        </row>
        <row r="145">
          <cell r="C145" t="str">
            <v>201500400</v>
          </cell>
          <cell r="D145" t="str">
            <v>Daewoo Motor Euro Parts Center B.V.</v>
          </cell>
        </row>
        <row r="146">
          <cell r="C146" t="str">
            <v>201500500</v>
          </cell>
          <cell r="D146" t="str">
            <v>Daewoo Automobile France S.A.S</v>
          </cell>
        </row>
        <row r="147">
          <cell r="C147" t="str">
            <v>201500550</v>
          </cell>
          <cell r="D147" t="str">
            <v>2001 - GM DAEWOO HUNGARY</v>
          </cell>
        </row>
        <row r="148">
          <cell r="C148" t="str">
            <v>201500600</v>
          </cell>
          <cell r="D148" t="str">
            <v>Daewoo Motor Iberia S.A.</v>
          </cell>
        </row>
        <row r="149">
          <cell r="C149" t="str">
            <v>201500700</v>
          </cell>
          <cell r="D149" t="str">
            <v>Daewoo Motor Italia S.P.A.</v>
          </cell>
        </row>
        <row r="150">
          <cell r="C150" t="str">
            <v>201500800</v>
          </cell>
          <cell r="D150" t="str">
            <v>Daewoo Automobile (Schweiz) AG</v>
          </cell>
        </row>
        <row r="151">
          <cell r="C151" t="str">
            <v>201500900</v>
          </cell>
          <cell r="D151" t="str">
            <v>Daewoo Motor de Puerto Rico Inc.</v>
          </cell>
        </row>
        <row r="152">
          <cell r="C152" t="str">
            <v>201500950</v>
          </cell>
          <cell r="D152" t="str">
            <v>2001 - GM DAEWOO UNITED KINGDOM</v>
          </cell>
        </row>
        <row r="153">
          <cell r="C153" t="str">
            <v>201501000</v>
          </cell>
          <cell r="D153" t="str">
            <v>Vietnam Daewoo Motor Co., Ltd.</v>
          </cell>
        </row>
        <row r="154">
          <cell r="C154" t="str">
            <v>221000000</v>
          </cell>
          <cell r="D154" t="str">
            <v>Other trade and non trade - Sundry</v>
          </cell>
          <cell r="E154">
            <v>76918.73</v>
          </cell>
          <cell r="F154">
            <v>0</v>
          </cell>
        </row>
        <row r="157">
          <cell r="C157" t="str">
            <v>230000000</v>
          </cell>
          <cell r="D157" t="str">
            <v>Allowance for doubtful accounts</v>
          </cell>
        </row>
        <row r="158">
          <cell r="C158" t="str">
            <v>230012110</v>
          </cell>
          <cell r="D158" t="str">
            <v>Opening balance - current year</v>
          </cell>
        </row>
        <row r="159">
          <cell r="C159" t="str">
            <v>230012120</v>
          </cell>
          <cell r="D159" t="str">
            <v>Provision for bad debts</v>
          </cell>
          <cell r="E159">
            <v>-3440906.19</v>
          </cell>
          <cell r="F159">
            <v>0</v>
          </cell>
        </row>
        <row r="163">
          <cell r="C163" t="str">
            <v>230012130</v>
          </cell>
          <cell r="D163" t="str">
            <v>Subsequent collections</v>
          </cell>
          <cell r="E163">
            <v>52643.65</v>
          </cell>
        </row>
        <row r="164">
          <cell r="C164" t="str">
            <v>230012140</v>
          </cell>
          <cell r="D164" t="str">
            <v>Write-offs</v>
          </cell>
          <cell r="E164">
            <v>42372.44</v>
          </cell>
        </row>
        <row r="165">
          <cell r="C165" t="str">
            <v>230012150</v>
          </cell>
          <cell r="D165" t="str">
            <v>Debits or credits to other accounts</v>
          </cell>
        </row>
        <row r="167">
          <cell r="D167" t="str">
            <v>Inventories</v>
          </cell>
        </row>
        <row r="168">
          <cell r="C168" t="str">
            <v>240000000</v>
          </cell>
          <cell r="D168" t="str">
            <v>Inventories</v>
          </cell>
        </row>
        <row r="169">
          <cell r="C169" t="str">
            <v>240075000</v>
          </cell>
          <cell r="D169" t="str">
            <v>Productive materials in stores</v>
          </cell>
          <cell r="E169">
            <v>3881243.9600000004</v>
          </cell>
          <cell r="F169">
            <v>0</v>
          </cell>
        </row>
        <row r="208">
          <cell r="C208" t="str">
            <v>240076100</v>
          </cell>
          <cell r="D208" t="str">
            <v>Materials and supplies at outside points</v>
          </cell>
        </row>
        <row r="209">
          <cell r="C209" t="str">
            <v>240076200</v>
          </cell>
          <cell r="D209" t="str">
            <v>Expense materials, supplies and tools in stores</v>
          </cell>
        </row>
        <row r="210">
          <cell r="C210" t="str">
            <v>240077000</v>
          </cell>
          <cell r="D210" t="str">
            <v>Expense Materials, Supplies And Tools In Stores</v>
          </cell>
          <cell r="E210">
            <v>692316.22</v>
          </cell>
        </row>
        <row r="219">
          <cell r="C219" t="str">
            <v>240078000</v>
          </cell>
          <cell r="D219" t="str">
            <v>Inbound transportation</v>
          </cell>
        </row>
        <row r="220">
          <cell r="C220" t="str">
            <v>240079000</v>
          </cell>
          <cell r="D220" t="str">
            <v>Materials in transit</v>
          </cell>
          <cell r="E220">
            <v>2105232.25</v>
          </cell>
        </row>
        <row r="221">
          <cell r="C221" t="str">
            <v>240080100</v>
          </cell>
          <cell r="D221" t="str">
            <v>Work in process - productive materials</v>
          </cell>
          <cell r="E221">
            <v>1523920.7099999997</v>
          </cell>
          <cell r="F221">
            <v>0</v>
          </cell>
        </row>
        <row r="381">
          <cell r="C381" t="str">
            <v>240080200</v>
          </cell>
          <cell r="D381" t="str">
            <v>Work in process - labor</v>
          </cell>
          <cell r="E381">
            <v>39457.040000000001</v>
          </cell>
          <cell r="F381">
            <v>0</v>
          </cell>
        </row>
        <row r="421">
          <cell r="C421" t="str">
            <v>240080300</v>
          </cell>
          <cell r="D421" t="str">
            <v>Work in process - burden absorbed</v>
          </cell>
          <cell r="E421">
            <v>119455.14000000001</v>
          </cell>
          <cell r="F421">
            <v>0</v>
          </cell>
        </row>
        <row r="624">
          <cell r="C624" t="str">
            <v>240082100</v>
          </cell>
          <cell r="D624" t="str">
            <v>Finished product - Factory</v>
          </cell>
          <cell r="E624">
            <v>6506181.1899999995</v>
          </cell>
          <cell r="F624">
            <v>0</v>
          </cell>
        </row>
        <row r="651">
          <cell r="C651" t="str">
            <v>240082200</v>
          </cell>
          <cell r="D651" t="str">
            <v>In company use</v>
          </cell>
        </row>
        <row r="652">
          <cell r="C652" t="str">
            <v>240086100</v>
          </cell>
          <cell r="D652" t="str">
            <v>Service parts and accessories - Factory</v>
          </cell>
          <cell r="E652">
            <v>719727.73</v>
          </cell>
        </row>
        <row r="653">
          <cell r="C653" t="str">
            <v>240090000</v>
          </cell>
          <cell r="D653" t="str">
            <v>Sundry inventory</v>
          </cell>
        </row>
        <row r="654">
          <cell r="C654" t="str">
            <v>240094000</v>
          </cell>
          <cell r="D654" t="str">
            <v>Excess and obsolete inventory</v>
          </cell>
        </row>
        <row r="655">
          <cell r="C655" t="str">
            <v>240098000</v>
          </cell>
          <cell r="D655" t="str">
            <v>Stock consigned to others for fabrication or sale</v>
          </cell>
        </row>
        <row r="656">
          <cell r="C656" t="str">
            <v>240099000</v>
          </cell>
          <cell r="D656" t="str">
            <v>Other inventory consignments - Memo</v>
          </cell>
        </row>
        <row r="658">
          <cell r="C658" t="str">
            <v>249900000</v>
          </cell>
          <cell r="D658" t="str">
            <v>2499 Inventories - Non-Standard</v>
          </cell>
        </row>
        <row r="660">
          <cell r="C660" t="str">
            <v>250100000</v>
          </cell>
          <cell r="D660" t="str">
            <v>Productive material, work in process and supplies</v>
          </cell>
        </row>
        <row r="661">
          <cell r="C661" t="str">
            <v>252500000</v>
          </cell>
          <cell r="D661" t="str">
            <v>2525 ALLOWANCE DUE TO OBSOLESCENCE - SERVICE PARTS AND ACCESSORIES</v>
          </cell>
          <cell r="E661">
            <v>-154227.37</v>
          </cell>
        </row>
        <row r="662">
          <cell r="D662" t="str">
            <v>Prepaid Expenses</v>
          </cell>
        </row>
        <row r="663">
          <cell r="C663" t="str">
            <v>260100000</v>
          </cell>
          <cell r="D663" t="str">
            <v>Taxes - other than income taxes</v>
          </cell>
          <cell r="E663">
            <v>0</v>
          </cell>
          <cell r="F663">
            <v>0</v>
          </cell>
        </row>
        <row r="675">
          <cell r="C675" t="str">
            <v>260500000</v>
          </cell>
          <cell r="D675" t="str">
            <v>Insurance</v>
          </cell>
          <cell r="E675">
            <v>35663.56</v>
          </cell>
          <cell r="F675">
            <v>0</v>
          </cell>
        </row>
        <row r="677">
          <cell r="C677" t="str">
            <v>267000000</v>
          </cell>
          <cell r="D677" t="str">
            <v>Employee pension programs</v>
          </cell>
        </row>
        <row r="678">
          <cell r="C678" t="str">
            <v>269000000</v>
          </cell>
          <cell r="D678" t="str">
            <v>Sundry</v>
          </cell>
          <cell r="E678">
            <v>11390.44</v>
          </cell>
          <cell r="F678">
            <v>0</v>
          </cell>
        </row>
        <row r="679">
          <cell r="C679" t="str">
            <v>269900000</v>
          </cell>
          <cell r="D679" t="str">
            <v>2699 Prepaid Expense - Other -Non-stand</v>
          </cell>
        </row>
        <row r="683">
          <cell r="C683" t="str">
            <v>269900000</v>
          </cell>
          <cell r="D683" t="str">
            <v>2699 Prepaid Expense - Other -Non-stand</v>
          </cell>
        </row>
        <row r="685">
          <cell r="C685" t="str">
            <v>271500000</v>
          </cell>
          <cell r="D685" t="str">
            <v>Deferred income taxes - current</v>
          </cell>
        </row>
        <row r="686">
          <cell r="C686" t="str">
            <v>271512880</v>
          </cell>
          <cell r="D686" t="str">
            <v>Korean National</v>
          </cell>
        </row>
        <row r="687">
          <cell r="C687" t="str">
            <v>271512890</v>
          </cell>
          <cell r="D687" t="str">
            <v>Korean and Local</v>
          </cell>
        </row>
        <row r="688">
          <cell r="C688" t="str">
            <v>271512895</v>
          </cell>
          <cell r="D688" t="str">
            <v>Non-Korean</v>
          </cell>
          <cell r="E688">
            <v>142256.84</v>
          </cell>
        </row>
        <row r="689">
          <cell r="C689" t="str">
            <v>271512899</v>
          </cell>
          <cell r="D689" t="str">
            <v>Valuation allowance</v>
          </cell>
        </row>
        <row r="690">
          <cell r="C690" t="str">
            <v>280100000</v>
          </cell>
          <cell r="D690" t="str">
            <v>Investments in units and subsidiaries</v>
          </cell>
        </row>
        <row r="691">
          <cell r="C691" t="str">
            <v>280100010</v>
          </cell>
          <cell r="D691" t="str">
            <v>2801 - Korea</v>
          </cell>
        </row>
        <row r="692">
          <cell r="C692" t="str">
            <v>280100020</v>
          </cell>
          <cell r="D692" t="str">
            <v xml:space="preserve">GM DAT – Zurich Office </v>
          </cell>
        </row>
        <row r="693">
          <cell r="C693" t="str">
            <v>280100100</v>
          </cell>
          <cell r="D693" t="str">
            <v>Daewoo Motor Austria, GmbH</v>
          </cell>
        </row>
        <row r="694">
          <cell r="C694" t="str">
            <v>280100200</v>
          </cell>
          <cell r="D694" t="str">
            <v>Daewoo Motor Benelux, B.V.</v>
          </cell>
        </row>
        <row r="695">
          <cell r="C695" t="str">
            <v>280100300</v>
          </cell>
          <cell r="D695" t="str">
            <v>Daewoo Automobile (Deutschland) GmbH</v>
          </cell>
        </row>
        <row r="696">
          <cell r="C696" t="str">
            <v>280100400</v>
          </cell>
          <cell r="D696" t="str">
            <v>Daewoo Motor Euro Parts Center B.V.</v>
          </cell>
        </row>
        <row r="697">
          <cell r="C697" t="str">
            <v>280100500</v>
          </cell>
          <cell r="D697" t="str">
            <v>Daewoo Automobile France S.A.S</v>
          </cell>
        </row>
        <row r="698">
          <cell r="C698" t="str">
            <v>280100550</v>
          </cell>
          <cell r="D698" t="str">
            <v>2801 - GM DAEWOO HUNGARY</v>
          </cell>
        </row>
        <row r="699">
          <cell r="C699" t="str">
            <v>280100600</v>
          </cell>
          <cell r="D699" t="str">
            <v>Daewoo Motor Iberia S.A.</v>
          </cell>
        </row>
        <row r="700">
          <cell r="C700" t="str">
            <v>280100700</v>
          </cell>
          <cell r="D700" t="str">
            <v>Daewoo Motor Italia S.P.A.</v>
          </cell>
        </row>
        <row r="701">
          <cell r="C701" t="str">
            <v>280100800</v>
          </cell>
          <cell r="D701" t="str">
            <v>Daewoo Automobile (Schweiz) AG</v>
          </cell>
        </row>
        <row r="702">
          <cell r="C702" t="str">
            <v>280100900</v>
          </cell>
          <cell r="D702" t="str">
            <v>Daewoo Motor de Puerto Rico Inc.</v>
          </cell>
        </row>
        <row r="703">
          <cell r="C703" t="str">
            <v>280100950</v>
          </cell>
          <cell r="D703" t="str">
            <v>2801 - GM DAEWOO UNITED KINGDOM</v>
          </cell>
        </row>
        <row r="704">
          <cell r="C704" t="str">
            <v>280101000</v>
          </cell>
          <cell r="D704" t="str">
            <v>Vietnam Daewoo Motor Co., Ltd.</v>
          </cell>
        </row>
        <row r="705">
          <cell r="C705" t="str">
            <v>282000000</v>
          </cell>
          <cell r="D705" t="str">
            <v>Long term notes receivable - units and subsidiary companies - non-trade</v>
          </cell>
        </row>
        <row r="706">
          <cell r="C706" t="str">
            <v>282000010</v>
          </cell>
          <cell r="D706" t="str">
            <v>2801 - Korea</v>
          </cell>
        </row>
        <row r="707">
          <cell r="C707" t="str">
            <v>282000020</v>
          </cell>
          <cell r="D707" t="str">
            <v xml:space="preserve">GM DAT – Zurich Office </v>
          </cell>
        </row>
        <row r="708">
          <cell r="C708" t="str">
            <v>282000100</v>
          </cell>
          <cell r="D708" t="str">
            <v>Daewoo Motor Austria, GmbH</v>
          </cell>
        </row>
        <row r="709">
          <cell r="C709" t="str">
            <v>282000200</v>
          </cell>
          <cell r="D709" t="str">
            <v>Daewoo Motor Benelux, B.V.</v>
          </cell>
        </row>
        <row r="710">
          <cell r="C710" t="str">
            <v>282000300</v>
          </cell>
          <cell r="D710" t="str">
            <v>Daewoo Automobile (Deutschland) GmbH</v>
          </cell>
        </row>
        <row r="711">
          <cell r="C711" t="str">
            <v>282000400</v>
          </cell>
          <cell r="D711" t="str">
            <v>Daewoo Motor Euro Parts Center B.V.</v>
          </cell>
        </row>
        <row r="712">
          <cell r="C712" t="str">
            <v>282000500</v>
          </cell>
          <cell r="D712" t="str">
            <v>Daewoo Automobile France S.A.S</v>
          </cell>
        </row>
        <row r="713">
          <cell r="C713" t="str">
            <v>282000550</v>
          </cell>
          <cell r="D713" t="str">
            <v>2801 - GM DAEWOO HUNGARY</v>
          </cell>
        </row>
        <row r="714">
          <cell r="C714" t="str">
            <v>282000600</v>
          </cell>
          <cell r="D714" t="str">
            <v>Daewoo Motor Iberia S.A.</v>
          </cell>
        </row>
        <row r="715">
          <cell r="C715" t="str">
            <v>282000700</v>
          </cell>
          <cell r="D715" t="str">
            <v>Daewoo Motor Italia S.P.A.</v>
          </cell>
        </row>
        <row r="716">
          <cell r="C716" t="str">
            <v>282000800</v>
          </cell>
          <cell r="D716" t="str">
            <v>Daewoo Automobile (Schweiz) AG</v>
          </cell>
        </row>
        <row r="717">
          <cell r="C717" t="str">
            <v>282000900</v>
          </cell>
          <cell r="D717" t="str">
            <v>Daewoo Motor de Puerto Rico Inc.</v>
          </cell>
        </row>
        <row r="718">
          <cell r="C718" t="str">
            <v>282000950</v>
          </cell>
          <cell r="D718" t="str">
            <v>2801 - GM DAEWOO UNITED KINGDOM</v>
          </cell>
        </row>
        <row r="719">
          <cell r="C719" t="str">
            <v>282001000</v>
          </cell>
          <cell r="D719" t="str">
            <v>Vietnam Daewoo Motor Co., Ltd.</v>
          </cell>
        </row>
        <row r="720">
          <cell r="C720" t="str">
            <v>291500000</v>
          </cell>
          <cell r="D720" t="str">
            <v>Other investments</v>
          </cell>
        </row>
        <row r="721">
          <cell r="C721" t="str">
            <v>292300000</v>
          </cell>
          <cell r="D721" t="str">
            <v>Long term notes receivable - other</v>
          </cell>
        </row>
        <row r="722">
          <cell r="C722" t="str">
            <v>293300000</v>
          </cell>
          <cell r="D722" t="str">
            <v>Long term accounts receivable - other</v>
          </cell>
        </row>
        <row r="723">
          <cell r="C723" t="str">
            <v>293400000</v>
          </cell>
          <cell r="D723" t="str">
            <v>2934 Long term accounts receivable - Employee - non trade</v>
          </cell>
        </row>
        <row r="724">
          <cell r="C724" t="str">
            <v>293500000</v>
          </cell>
          <cell r="D724" t="str">
            <v>2935 Long term accounts receivable - other - non trade</v>
          </cell>
        </row>
        <row r="725">
          <cell r="C725" t="str">
            <v>299000000</v>
          </cell>
          <cell r="D725" t="str">
            <v>Miscellaneous assets</v>
          </cell>
          <cell r="E725">
            <v>26149.599999999999</v>
          </cell>
        </row>
        <row r="729">
          <cell r="C729" t="str">
            <v>299700000</v>
          </cell>
          <cell r="D729" t="str">
            <v>Allowances deducted from investments and miscellaneous assets</v>
          </cell>
        </row>
        <row r="730">
          <cell r="C730" t="str">
            <v>299712310</v>
          </cell>
          <cell r="D730" t="str">
            <v>Opening balance - current year</v>
          </cell>
        </row>
        <row r="731">
          <cell r="C731" t="str">
            <v>299712320</v>
          </cell>
          <cell r="D731" t="str">
            <v>Additions debited or credited to income or expense</v>
          </cell>
        </row>
        <row r="732">
          <cell r="C732" t="str">
            <v>299712321</v>
          </cell>
          <cell r="D732" t="str">
            <v>Additions debited to allowance for doubtful accounts</v>
          </cell>
        </row>
        <row r="733">
          <cell r="C733" t="str">
            <v>299712325</v>
          </cell>
          <cell r="D733" t="str">
            <v>Additions debited to other accounts</v>
          </cell>
        </row>
        <row r="734">
          <cell r="C734" t="str">
            <v>299712330</v>
          </cell>
          <cell r="D734" t="str">
            <v>Deductions credited to allowance for doubtful accounts</v>
          </cell>
        </row>
        <row r="736">
          <cell r="D736" t="str">
            <v>Real Estate, Plants and Equipment</v>
          </cell>
        </row>
        <row r="737">
          <cell r="C737" t="str">
            <v>310500000</v>
          </cell>
          <cell r="D737" t="str">
            <v>M&amp;E Capital Leased</v>
          </cell>
        </row>
        <row r="738">
          <cell r="C738" t="str">
            <v>320200000</v>
          </cell>
          <cell r="D738" t="str">
            <v>Land</v>
          </cell>
        </row>
        <row r="740">
          <cell r="C740" t="str">
            <v>320500000</v>
          </cell>
          <cell r="D740" t="str">
            <v>Landhold improvements</v>
          </cell>
          <cell r="E740">
            <v>0</v>
          </cell>
        </row>
        <row r="742">
          <cell r="C742" t="str">
            <v>320363001</v>
          </cell>
          <cell r="D742" t="str">
            <v>Building &amp; Improvement</v>
          </cell>
          <cell r="E742">
            <v>6593061.8000000007</v>
          </cell>
        </row>
        <row r="743">
          <cell r="C743" t="str">
            <v>320363020</v>
          </cell>
          <cell r="D743" t="str">
            <v>Add - Completed Contruction</v>
          </cell>
          <cell r="E743">
            <v>18879.77</v>
          </cell>
        </row>
        <row r="747">
          <cell r="C747" t="str">
            <v>320400000</v>
          </cell>
          <cell r="D747" t="str">
            <v>Machinery &amp; Equipment</v>
          </cell>
        </row>
        <row r="748">
          <cell r="C748" t="str">
            <v>320463001</v>
          </cell>
          <cell r="D748" t="str">
            <v>Opening Balance - Current Year</v>
          </cell>
          <cell r="E748">
            <v>17355707.829999998</v>
          </cell>
          <cell r="F748">
            <v>0</v>
          </cell>
        </row>
        <row r="749">
          <cell r="C749" t="str">
            <v>320463020</v>
          </cell>
          <cell r="D749" t="str">
            <v>Add - Completed Contruction</v>
          </cell>
          <cell r="E749">
            <v>95751.97</v>
          </cell>
        </row>
        <row r="750">
          <cell r="C750" t="str">
            <v>320463030</v>
          </cell>
          <cell r="D750" t="str">
            <v>Add&amp;Ded - Same or Different Legal Entity</v>
          </cell>
          <cell r="E750">
            <v>756187</v>
          </cell>
        </row>
        <row r="751">
          <cell r="C751" t="str">
            <v>320463051</v>
          </cell>
          <cell r="D751" t="str">
            <v>Ded - Outside Sales and Disposals</v>
          </cell>
          <cell r="E751">
            <v>-1722667.36</v>
          </cell>
        </row>
        <row r="752">
          <cell r="C752" t="str">
            <v>320463052</v>
          </cell>
          <cell r="D752" t="str">
            <v>Ded - Fully Amortized Special Tool</v>
          </cell>
        </row>
        <row r="753">
          <cell r="C753" t="str">
            <v>320463083</v>
          </cell>
          <cell r="D753" t="str">
            <v>Other Central Office Adj-Capitali</v>
          </cell>
        </row>
        <row r="754">
          <cell r="C754" t="str">
            <v>320463085</v>
          </cell>
          <cell r="D754" t="str">
            <v>Other Central Office Adj - Recl.</v>
          </cell>
        </row>
        <row r="757">
          <cell r="F757">
            <v>0</v>
          </cell>
        </row>
        <row r="762">
          <cell r="C762" t="str">
            <v>327000000</v>
          </cell>
          <cell r="D762" t="str">
            <v>Construction in progress</v>
          </cell>
          <cell r="E762">
            <v>26148.39</v>
          </cell>
        </row>
        <row r="766">
          <cell r="C766" t="str">
            <v>329800000</v>
          </cell>
          <cell r="D766" t="str">
            <v>3298 - Fixed Asset Non-standard</v>
          </cell>
        </row>
        <row r="767">
          <cell r="D767" t="str">
            <v>Accumulated depreciation and amortization</v>
          </cell>
        </row>
        <row r="769">
          <cell r="C769" t="str">
            <v>330500000</v>
          </cell>
          <cell r="D769" t="str">
            <v>Accumulated depreciation  - leasehold improvements</v>
          </cell>
        </row>
        <row r="770">
          <cell r="C770" t="str">
            <v>330100000</v>
          </cell>
          <cell r="D770" t="str">
            <v>Accumulated depreciation  - Building &amp; Improvements</v>
          </cell>
        </row>
        <row r="771">
          <cell r="C771" t="str">
            <v>330163501</v>
          </cell>
          <cell r="D771" t="str">
            <v>Opening Balance - Current Year</v>
          </cell>
          <cell r="E771">
            <v>-2857373.54</v>
          </cell>
          <cell r="F771">
            <v>0</v>
          </cell>
        </row>
        <row r="772">
          <cell r="C772" t="str">
            <v>330163507</v>
          </cell>
          <cell r="D772" t="str">
            <v>Incl. in SG&amp;A Accounts "Group C"</v>
          </cell>
          <cell r="F772">
            <v>0</v>
          </cell>
        </row>
        <row r="773">
          <cell r="C773" t="str">
            <v>330163508</v>
          </cell>
          <cell r="D773" t="str">
            <v>Incl. in COS &amp; Misc. Acc. "Group D"</v>
          </cell>
        </row>
        <row r="774">
          <cell r="C774" t="str">
            <v>330163509</v>
          </cell>
          <cell r="D774" t="str">
            <v>Add - Amortization-Current Year</v>
          </cell>
        </row>
        <row r="775">
          <cell r="C775" t="str">
            <v>330163530</v>
          </cell>
          <cell r="D775" t="str">
            <v>Add&amp;Ded - Allied Purchases</v>
          </cell>
        </row>
        <row r="776">
          <cell r="C776" t="str">
            <v>330163551</v>
          </cell>
          <cell r="D776" t="str">
            <v>Ded - Outside Sales and Disposals</v>
          </cell>
        </row>
        <row r="777">
          <cell r="C777" t="str">
            <v>330163552</v>
          </cell>
          <cell r="D777" t="str">
            <v>Ded - Fully Amortized Special Tool</v>
          </cell>
        </row>
        <row r="778">
          <cell r="C778" t="str">
            <v>330163585</v>
          </cell>
          <cell r="D778" t="str">
            <v>Reclassifications w/i FA</v>
          </cell>
        </row>
        <row r="779">
          <cell r="C779" t="str">
            <v>330300000</v>
          </cell>
          <cell r="D779" t="str">
            <v>Accumulated depreciation  - machinery and equipment</v>
          </cell>
        </row>
        <row r="780">
          <cell r="C780" t="str">
            <v>330363501</v>
          </cell>
          <cell r="D780" t="str">
            <v>Opening Balance - Current Year</v>
          </cell>
          <cell r="E780">
            <v>-12608102.73</v>
          </cell>
        </row>
        <row r="781">
          <cell r="C781" t="str">
            <v>330363507</v>
          </cell>
          <cell r="D781" t="str">
            <v>Incl. in SG&amp;A Accounts "Group C"</v>
          </cell>
        </row>
        <row r="782">
          <cell r="C782" t="str">
            <v>330363508</v>
          </cell>
          <cell r="D782" t="str">
            <v>Incl. in COS &amp; Misc. Acc. "Group D"</v>
          </cell>
          <cell r="F782">
            <v>0</v>
          </cell>
        </row>
        <row r="783">
          <cell r="C783" t="str">
            <v>330363509</v>
          </cell>
          <cell r="D783" t="str">
            <v>Add - Amortization-Current Year</v>
          </cell>
        </row>
        <row r="784">
          <cell r="C784" t="str">
            <v>330363530</v>
          </cell>
          <cell r="D784" t="str">
            <v>Add&amp;Ded - Allied Purchases</v>
          </cell>
        </row>
        <row r="785">
          <cell r="C785" t="str">
            <v>330363551</v>
          </cell>
          <cell r="D785" t="str">
            <v>Ded - Outside Sales and Disposals</v>
          </cell>
        </row>
        <row r="786">
          <cell r="C786" t="str">
            <v>330363552</v>
          </cell>
          <cell r="D786" t="str">
            <v>Ded - Fully Amortized Special Tool</v>
          </cell>
        </row>
        <row r="787">
          <cell r="C787" t="str">
            <v>330363585</v>
          </cell>
          <cell r="D787" t="str">
            <v>Reclassifications w/i FA</v>
          </cell>
        </row>
        <row r="788">
          <cell r="C788" t="str">
            <v>339900000</v>
          </cell>
          <cell r="D788" t="str">
            <v>3399 - Depreciation - Non-standard</v>
          </cell>
        </row>
        <row r="789">
          <cell r="C789" t="str">
            <v>343000000</v>
          </cell>
          <cell r="D789" t="str">
            <v>Special tools</v>
          </cell>
        </row>
        <row r="790">
          <cell r="C790" t="str">
            <v>343300000</v>
          </cell>
          <cell r="D790" t="str">
            <v>Special tools - amortization</v>
          </cell>
        </row>
        <row r="791">
          <cell r="C791" t="str">
            <v>349800000</v>
          </cell>
          <cell r="D791" t="str">
            <v>3498 Special Tools - Non-standard</v>
          </cell>
        </row>
        <row r="792">
          <cell r="C792" t="str">
            <v>349900000</v>
          </cell>
          <cell r="D792" t="str">
            <v>3499 Amortization - Non-standard</v>
          </cell>
        </row>
        <row r="793">
          <cell r="D793" t="str">
            <v>Intangible assets</v>
          </cell>
        </row>
        <row r="794">
          <cell r="C794" t="str">
            <v>350000000</v>
          </cell>
          <cell r="D794" t="str">
            <v>Intangible assets</v>
          </cell>
          <cell r="E794">
            <v>0</v>
          </cell>
          <cell r="F794">
            <v>0</v>
          </cell>
        </row>
        <row r="800">
          <cell r="D800" t="str">
            <v>Deferred charges</v>
          </cell>
        </row>
        <row r="801">
          <cell r="C801" t="str">
            <v>360500000</v>
          </cell>
          <cell r="D801" t="str">
            <v>Insurance - deferred</v>
          </cell>
        </row>
        <row r="802">
          <cell r="C802" t="str">
            <v>367000000</v>
          </cell>
          <cell r="D802" t="str">
            <v>Employee pension programs</v>
          </cell>
        </row>
        <row r="803">
          <cell r="C803" t="str">
            <v>369000000</v>
          </cell>
          <cell r="D803" t="str">
            <v>Sundry deferred</v>
          </cell>
          <cell r="E803">
            <v>0</v>
          </cell>
        </row>
        <row r="807">
          <cell r="C807" t="str">
            <v>370000000</v>
          </cell>
          <cell r="D807" t="str">
            <v xml:space="preserve">DEFERRED INCOME TAXES - NONCURRENT </v>
          </cell>
        </row>
        <row r="808">
          <cell r="C808" t="str">
            <v>370012880</v>
          </cell>
          <cell r="D808" t="str">
            <v>Korean National</v>
          </cell>
        </row>
        <row r="809">
          <cell r="C809" t="str">
            <v>370012890</v>
          </cell>
          <cell r="D809" t="str">
            <v>Korean and Local</v>
          </cell>
        </row>
        <row r="810">
          <cell r="C810" t="str">
            <v>370012895</v>
          </cell>
          <cell r="D810" t="str">
            <v>Non-Korean</v>
          </cell>
          <cell r="E810">
            <v>540564.14</v>
          </cell>
        </row>
        <row r="811">
          <cell r="C811" t="str">
            <v>370012899</v>
          </cell>
          <cell r="D811" t="str">
            <v>Valuation allowance</v>
          </cell>
        </row>
        <row r="812">
          <cell r="C812" t="str">
            <v>379900000</v>
          </cell>
          <cell r="D812" t="str">
            <v>3690 Deferred Charges Sundry</v>
          </cell>
        </row>
        <row r="813">
          <cell r="C813" t="str">
            <v>380000000</v>
          </cell>
          <cell r="D813" t="str">
            <v>Goodwill</v>
          </cell>
        </row>
        <row r="814">
          <cell r="D814" t="str">
            <v>Other</v>
          </cell>
        </row>
        <row r="815">
          <cell r="C815" t="str">
            <v>399900000</v>
          </cell>
          <cell r="D815" t="str">
            <v>Other assets - net - nonstandard</v>
          </cell>
        </row>
        <row r="818">
          <cell r="D818" t="str">
            <v>LIABILITIES &amp; EQUITY</v>
          </cell>
        </row>
        <row r="819">
          <cell r="D819" t="str">
            <v>Notes payable and bank overdrafts</v>
          </cell>
        </row>
        <row r="820">
          <cell r="C820" t="str">
            <v>400500000</v>
          </cell>
          <cell r="D820" t="str">
            <v>KOREAN (foreign)  INCOME TAXES PAYABLE CURRENTLY</v>
          </cell>
          <cell r="E820">
            <v>-337739.69000000006</v>
          </cell>
        </row>
        <row r="821">
          <cell r="C821" t="str">
            <v>400600000</v>
          </cell>
          <cell r="D821" t="str">
            <v>PROVINCIAL, REGIONAL AND LOCAL INCOME TAXES PAYABLE</v>
          </cell>
        </row>
        <row r="822">
          <cell r="C822" t="str">
            <v>411500000</v>
          </cell>
          <cell r="D822" t="str">
            <v>Outside all other - Banks</v>
          </cell>
          <cell r="E822">
            <v>0</v>
          </cell>
          <cell r="F822">
            <v>0</v>
          </cell>
        </row>
        <row r="824">
          <cell r="C824" t="str">
            <v>411600000</v>
          </cell>
          <cell r="D824" t="str">
            <v>Outside all other - Financial institutions</v>
          </cell>
        </row>
        <row r="825">
          <cell r="C825" t="str">
            <v>411700000</v>
          </cell>
          <cell r="D825" t="str">
            <v>Outside all other - holders of commercial paper</v>
          </cell>
        </row>
        <row r="827">
          <cell r="C827" t="str">
            <v>413000000</v>
          </cell>
          <cell r="D827" t="str">
            <v>4130 Current Portion of Long-Term Debt Outside</v>
          </cell>
        </row>
        <row r="828">
          <cell r="C828" t="str">
            <v>420100000</v>
          </cell>
          <cell r="D828" t="str">
            <v>Audited vouchers</v>
          </cell>
        </row>
        <row r="829">
          <cell r="C829" t="str">
            <v>420100010</v>
          </cell>
          <cell r="D829" t="str">
            <v>GM Daewoo Automotive &amp; Technology, Ltd.</v>
          </cell>
          <cell r="E829">
            <v>-3761242.75</v>
          </cell>
        </row>
        <row r="834">
          <cell r="C834" t="str">
            <v>420100020</v>
          </cell>
          <cell r="D834" t="str">
            <v xml:space="preserve">GM DAT – Zurich Office </v>
          </cell>
        </row>
        <row r="835">
          <cell r="C835" t="str">
            <v>420100100</v>
          </cell>
          <cell r="D835" t="str">
            <v>Daewoo Motor Austria, GmbH</v>
          </cell>
        </row>
        <row r="836">
          <cell r="C836" t="str">
            <v>420100200</v>
          </cell>
          <cell r="D836" t="str">
            <v>Daewoo Motor Benelux, B.V.</v>
          </cell>
        </row>
        <row r="837">
          <cell r="C837" t="str">
            <v>420100300</v>
          </cell>
          <cell r="D837" t="str">
            <v>Daewoo Automobile (Deutschland) GmbH</v>
          </cell>
        </row>
        <row r="838">
          <cell r="C838" t="str">
            <v>420100400</v>
          </cell>
          <cell r="D838" t="str">
            <v>Daewoo Motor Euro Parts Center B.V.</v>
          </cell>
        </row>
        <row r="839">
          <cell r="C839" t="str">
            <v>420100500</v>
          </cell>
          <cell r="D839" t="str">
            <v>Daewoo Automobile France S.A.S</v>
          </cell>
        </row>
        <row r="840">
          <cell r="C840" t="str">
            <v>420100550</v>
          </cell>
          <cell r="D840" t="str">
            <v>4201 - GM DAEWOO HUNGARY</v>
          </cell>
        </row>
        <row r="841">
          <cell r="C841" t="str">
            <v>420100600</v>
          </cell>
          <cell r="D841" t="str">
            <v>Daewoo Motor Iberia S. A.</v>
          </cell>
        </row>
        <row r="842">
          <cell r="C842" t="str">
            <v>420100700</v>
          </cell>
          <cell r="D842" t="str">
            <v>Daewoo Motor Italia S. P. A.</v>
          </cell>
        </row>
        <row r="843">
          <cell r="C843" t="str">
            <v>420100800</v>
          </cell>
          <cell r="D843" t="str">
            <v>Daewoo Automobile (Schweiz) AG</v>
          </cell>
        </row>
        <row r="844">
          <cell r="C844" t="str">
            <v>420100900</v>
          </cell>
          <cell r="D844" t="str">
            <v>Daewoo Motor de Puerto Rico Inc.</v>
          </cell>
        </row>
        <row r="845">
          <cell r="C845" t="str">
            <v>420100950</v>
          </cell>
          <cell r="D845" t="str">
            <v>4201 - GM DAEWOO UNITED KINGDOM</v>
          </cell>
        </row>
        <row r="846">
          <cell r="C846" t="str">
            <v>420101000</v>
          </cell>
          <cell r="D846" t="str">
            <v>Vietnam Daewoo Motor Co., Ltd.</v>
          </cell>
        </row>
        <row r="847">
          <cell r="D847" t="str">
            <v>Accounts payable - outside</v>
          </cell>
        </row>
        <row r="848">
          <cell r="C848" t="str">
            <v>441100000</v>
          </cell>
          <cell r="D848" t="str">
            <v>Trade creditors - audited vouchers</v>
          </cell>
          <cell r="E848">
            <v>-581219.9</v>
          </cell>
          <cell r="F848">
            <v>0</v>
          </cell>
        </row>
        <row r="864">
          <cell r="C864" t="str">
            <v>446500000</v>
          </cell>
          <cell r="D864" t="str">
            <v>Other non-trade - Escheatable property</v>
          </cell>
        </row>
        <row r="865">
          <cell r="C865" t="str">
            <v>447000000</v>
          </cell>
          <cell r="D865" t="str">
            <v>Other non-trade - National income tax - employees and non-employees</v>
          </cell>
          <cell r="E865">
            <v>-259158.36</v>
          </cell>
          <cell r="F865">
            <v>0</v>
          </cell>
        </row>
        <row r="866">
          <cell r="C866" t="str">
            <v>447100000</v>
          </cell>
          <cell r="D866" t="str">
            <v>Other non-trade -  provincial and local income taxes - employee</v>
          </cell>
        </row>
        <row r="867">
          <cell r="C867" t="str">
            <v>449100000</v>
          </cell>
          <cell r="D867" t="str">
            <v>Accounts payable - misc. other</v>
          </cell>
          <cell r="E867">
            <v>-990929.39999999991</v>
          </cell>
          <cell r="F867">
            <v>0</v>
          </cell>
        </row>
        <row r="885">
          <cell r="C885" t="str">
            <v>449200000</v>
          </cell>
          <cell r="D885" t="str">
            <v>4492 Accounts Payable - Outside -Non-std</v>
          </cell>
        </row>
        <row r="886">
          <cell r="C886" t="str">
            <v>449700000</v>
          </cell>
          <cell r="D886" t="str">
            <v>Trade creditors - outside account receivable accounts with credit balances</v>
          </cell>
        </row>
        <row r="887">
          <cell r="D887" t="str">
            <v>Accounts payable - employee plans - employee insurance programs</v>
          </cell>
        </row>
        <row r="888">
          <cell r="C888" t="str">
            <v>460100000</v>
          </cell>
          <cell r="D888" t="str">
            <v>Unit contributions - group insurance plan</v>
          </cell>
        </row>
        <row r="889">
          <cell r="C889" t="str">
            <v>460200000</v>
          </cell>
          <cell r="D889" t="str">
            <v>4602 Accounts payable - employee plans - employee insurance programs Unit contributions - emplpyee contributions</v>
          </cell>
        </row>
        <row r="890">
          <cell r="C890" t="str">
            <v>461000000</v>
          </cell>
          <cell r="D890" t="str">
            <v>Unit contributions - health care benefits</v>
          </cell>
          <cell r="E890">
            <v>0</v>
          </cell>
        </row>
        <row r="894">
          <cell r="C894" t="str">
            <v>461100000</v>
          </cell>
          <cell r="D894" t="str">
            <v>Employee contributions - health care benefits</v>
          </cell>
        </row>
        <row r="895">
          <cell r="C895" t="str">
            <v>463000000</v>
          </cell>
          <cell r="D895" t="str">
            <v>Employee pension programs</v>
          </cell>
        </row>
        <row r="896">
          <cell r="C896" t="str">
            <v>463200000</v>
          </cell>
          <cell r="D896" t="str">
            <v>4632 Accounts payable - emplyoee plans - emplyoee contribution</v>
          </cell>
        </row>
        <row r="897">
          <cell r="C897" t="str">
            <v>480100000</v>
          </cell>
          <cell r="D897" t="str">
            <v>SALES - Subisidiaries and units</v>
          </cell>
        </row>
        <row r="898">
          <cell r="C898" t="str">
            <v>480100010</v>
          </cell>
          <cell r="D898" t="str">
            <v>GM Daewoo Automotive &amp; Technology, Ltd.</v>
          </cell>
        </row>
        <row r="899">
          <cell r="C899" t="str">
            <v>480100020</v>
          </cell>
          <cell r="D899" t="str">
            <v xml:space="preserve">GM DAT – Zurich Office </v>
          </cell>
        </row>
        <row r="900">
          <cell r="C900" t="str">
            <v>480100100</v>
          </cell>
          <cell r="D900" t="str">
            <v>Daewoo Motor Austria, GmbH</v>
          </cell>
        </row>
        <row r="901">
          <cell r="C901" t="str">
            <v>480100200</v>
          </cell>
          <cell r="D901" t="str">
            <v>Daewoo Motor Benelux, B.V.</v>
          </cell>
        </row>
        <row r="902">
          <cell r="C902" t="str">
            <v>480100300</v>
          </cell>
          <cell r="D902" t="str">
            <v>Daewoo Automobile (Deutschland) GmbH</v>
          </cell>
        </row>
        <row r="903">
          <cell r="C903" t="str">
            <v>480100400</v>
          </cell>
          <cell r="D903" t="str">
            <v>Daewoo Motor Euro Parts Center B.V.</v>
          </cell>
        </row>
        <row r="904">
          <cell r="C904" t="str">
            <v>480100500</v>
          </cell>
          <cell r="D904" t="str">
            <v>Daewoo Automobile France S.A.S</v>
          </cell>
        </row>
        <row r="905">
          <cell r="C905" t="str">
            <v>480100550</v>
          </cell>
          <cell r="D905" t="str">
            <v>4801 - GM DAEWOO HUNGARY</v>
          </cell>
        </row>
        <row r="906">
          <cell r="C906" t="str">
            <v>480100600</v>
          </cell>
          <cell r="D906" t="str">
            <v>Daewoo Motor Iberia S.A.</v>
          </cell>
        </row>
        <row r="907">
          <cell r="C907" t="str">
            <v>480100700</v>
          </cell>
          <cell r="D907" t="str">
            <v>Daewoo Motor Italia S.P.A.</v>
          </cell>
        </row>
        <row r="908">
          <cell r="C908" t="str">
            <v>480100800</v>
          </cell>
          <cell r="D908" t="str">
            <v>Daewoo Automobile (Schweiz) AG</v>
          </cell>
        </row>
        <row r="909">
          <cell r="C909" t="str">
            <v>480100900</v>
          </cell>
          <cell r="D909" t="str">
            <v>Daewoo Motor de Puerto Rico Inc.</v>
          </cell>
        </row>
        <row r="910">
          <cell r="C910" t="str">
            <v>480100950</v>
          </cell>
          <cell r="D910" t="str">
            <v>4801 - GM DAEWOO UNITED KINGDOM</v>
          </cell>
        </row>
        <row r="911">
          <cell r="C911" t="str">
            <v>480101000</v>
          </cell>
          <cell r="D911" t="str">
            <v>Vietnam Daewoo Motor Co., Ltd.</v>
          </cell>
        </row>
        <row r="912">
          <cell r="C912" t="str">
            <v>480600000</v>
          </cell>
          <cell r="D912" t="str">
            <v>DISPUTED ITEMS WITH SUBSIDIARIES and UNITS</v>
          </cell>
        </row>
        <row r="913">
          <cell r="C913" t="str">
            <v>480600010</v>
          </cell>
          <cell r="D913" t="str">
            <v>GM Daewoo Automotive &amp; Technology, Ltd.</v>
          </cell>
        </row>
        <row r="914">
          <cell r="C914" t="str">
            <v>480600020</v>
          </cell>
          <cell r="D914" t="str">
            <v xml:space="preserve">GM DAT – Zurich Office </v>
          </cell>
        </row>
        <row r="915">
          <cell r="C915" t="str">
            <v>480600100</v>
          </cell>
          <cell r="D915" t="str">
            <v>Daewoo Motor Austria, GmbH</v>
          </cell>
        </row>
        <row r="916">
          <cell r="C916" t="str">
            <v>480600200</v>
          </cell>
          <cell r="D916" t="str">
            <v>Daewoo Motor Benelux, B.V.</v>
          </cell>
        </row>
        <row r="917">
          <cell r="C917" t="str">
            <v>480600300</v>
          </cell>
          <cell r="D917" t="str">
            <v>Daewoo Automobile (Deutschland) GmbH</v>
          </cell>
        </row>
        <row r="918">
          <cell r="C918" t="str">
            <v>480600400</v>
          </cell>
          <cell r="D918" t="str">
            <v>Daewoo Motor Euro Parts Center B.V.</v>
          </cell>
        </row>
        <row r="919">
          <cell r="C919" t="str">
            <v>480600500</v>
          </cell>
          <cell r="D919" t="str">
            <v>Daewoo Automobile France S.A.S</v>
          </cell>
        </row>
        <row r="920">
          <cell r="C920" t="str">
            <v>480600550</v>
          </cell>
          <cell r="D920" t="str">
            <v>4801 - GM DAEWOO HUNGARY</v>
          </cell>
        </row>
        <row r="921">
          <cell r="C921" t="str">
            <v>480600600</v>
          </cell>
          <cell r="D921" t="str">
            <v>Daewoo Motor Iberia S.A.</v>
          </cell>
        </row>
        <row r="922">
          <cell r="C922" t="str">
            <v>480600700</v>
          </cell>
          <cell r="D922" t="str">
            <v>Daewoo Motor Italia S.P.A.</v>
          </cell>
        </row>
        <row r="923">
          <cell r="C923" t="str">
            <v>480600800</v>
          </cell>
          <cell r="D923" t="str">
            <v>Daewoo Automobile (Schweiz) AG</v>
          </cell>
        </row>
        <row r="924">
          <cell r="C924" t="str">
            <v>480600900</v>
          </cell>
          <cell r="D924" t="str">
            <v>Daewoo Motor de Puerto Rico Inc.</v>
          </cell>
        </row>
        <row r="925">
          <cell r="C925" t="str">
            <v>480600950</v>
          </cell>
          <cell r="D925" t="str">
            <v>4801 - GM DAEWOO UNITED KINGDOM</v>
          </cell>
        </row>
        <row r="926">
          <cell r="C926" t="str">
            <v>480601000</v>
          </cell>
          <cell r="D926" t="str">
            <v>Vietnam Daewoo Motor Co., Ltd.</v>
          </cell>
        </row>
        <row r="927">
          <cell r="C927" t="str">
            <v>480700000</v>
          </cell>
          <cell r="D927" t="str">
            <v xml:space="preserve">ACCRUED LIABILITIES, Subs and units – TAX DEDUCTIBLE UPON PAYMENT </v>
          </cell>
        </row>
        <row r="928">
          <cell r="C928" t="str">
            <v>480700010</v>
          </cell>
          <cell r="D928" t="str">
            <v>GM Daewoo Automotive &amp; Technology, Ltd.</v>
          </cell>
        </row>
        <row r="929">
          <cell r="C929" t="str">
            <v>480700020</v>
          </cell>
          <cell r="D929" t="str">
            <v xml:space="preserve">GM DAT – Zurich Office </v>
          </cell>
        </row>
        <row r="930">
          <cell r="C930" t="str">
            <v>480700100</v>
          </cell>
          <cell r="D930" t="str">
            <v>Daewoo Motor Austria, GmbH</v>
          </cell>
        </row>
        <row r="931">
          <cell r="C931" t="str">
            <v>480700200</v>
          </cell>
          <cell r="D931" t="str">
            <v>Daewoo Motor Benelux, B.V.</v>
          </cell>
        </row>
        <row r="932">
          <cell r="C932" t="str">
            <v>480700300</v>
          </cell>
          <cell r="D932" t="str">
            <v>Daewoo Automobile (Deutschland) GmbH</v>
          </cell>
        </row>
        <row r="933">
          <cell r="C933" t="str">
            <v>480700400</v>
          </cell>
          <cell r="D933" t="str">
            <v>Daewoo Motor Euro Parts Center B.V.</v>
          </cell>
        </row>
        <row r="934">
          <cell r="C934" t="str">
            <v>480700500</v>
          </cell>
          <cell r="D934" t="str">
            <v>Daewoo Automobile France S.A.S</v>
          </cell>
        </row>
        <row r="935">
          <cell r="C935" t="str">
            <v>480700550</v>
          </cell>
          <cell r="D935" t="str">
            <v>4801 - GM DAEWOO HUNGARY</v>
          </cell>
        </row>
        <row r="936">
          <cell r="C936" t="str">
            <v>480700600</v>
          </cell>
          <cell r="D936" t="str">
            <v>Daewoo Motor Iberia S.A.</v>
          </cell>
        </row>
        <row r="937">
          <cell r="C937" t="str">
            <v>480700700</v>
          </cell>
          <cell r="D937" t="str">
            <v>Daewoo Motor Italia S.P.A.</v>
          </cell>
        </row>
        <row r="938">
          <cell r="C938" t="str">
            <v>480700800</v>
          </cell>
          <cell r="D938" t="str">
            <v>Daewoo Automobile (Schweiz) AG</v>
          </cell>
        </row>
        <row r="939">
          <cell r="C939" t="str">
            <v>480700900</v>
          </cell>
          <cell r="D939" t="str">
            <v>Daewoo Motor de Puerto Rico Inc.</v>
          </cell>
        </row>
        <row r="940">
          <cell r="C940" t="str">
            <v>480700950</v>
          </cell>
          <cell r="D940" t="str">
            <v>4801 - GM DAEWOO UNITED KINGDOM</v>
          </cell>
        </row>
        <row r="941">
          <cell r="C941" t="str">
            <v>480701000</v>
          </cell>
          <cell r="D941" t="str">
            <v>Vietnam Daewoo Motor Co., Ltd.</v>
          </cell>
        </row>
        <row r="943">
          <cell r="D943" t="str">
            <v>Accrued liabilities - taxes</v>
          </cell>
        </row>
        <row r="944">
          <cell r="C944" t="str">
            <v>500300000</v>
          </cell>
          <cell r="D944" t="str">
            <v>Provincial and local taxes-other</v>
          </cell>
        </row>
        <row r="945">
          <cell r="C945" t="str">
            <v>500314110</v>
          </cell>
          <cell r="D945" t="str">
            <v>Opening balance - current year</v>
          </cell>
        </row>
        <row r="946">
          <cell r="C946" t="str">
            <v>500314122</v>
          </cell>
          <cell r="D946" t="str">
            <v>National excise taxes legally assessed against other parties</v>
          </cell>
        </row>
        <row r="947">
          <cell r="C947" t="str">
            <v>500314126</v>
          </cell>
          <cell r="D947" t="str">
            <v>Provincial regional and local - sales, gross receipts and use taxes legally assessed against unit</v>
          </cell>
          <cell r="E947">
            <v>-447667.24</v>
          </cell>
        </row>
        <row r="948">
          <cell r="C948" t="str">
            <v>500314127</v>
          </cell>
          <cell r="D948" t="str">
            <v>Provincial regional and local - sales, gross receiptss and use taxes legally assessed against others</v>
          </cell>
        </row>
        <row r="949">
          <cell r="C949" t="str">
            <v>500314128</v>
          </cell>
          <cell r="D949" t="str">
            <v>Property taxes</v>
          </cell>
        </row>
        <row r="950">
          <cell r="C950" t="str">
            <v>500314130</v>
          </cell>
          <cell r="D950" t="str">
            <v>Licenses, permits and fees</v>
          </cell>
          <cell r="E950">
            <v>0</v>
          </cell>
          <cell r="F950">
            <v>0</v>
          </cell>
        </row>
        <row r="951">
          <cell r="C951" t="str">
            <v>500314162</v>
          </cell>
          <cell r="D951" t="str">
            <v>National excise taxes legally assessed against other parties</v>
          </cell>
        </row>
        <row r="952">
          <cell r="C952" t="str">
            <v>500314167</v>
          </cell>
          <cell r="D952" t="str">
            <v>Provincial and local - sales, gross receipts and use taxes legally assessed to others</v>
          </cell>
        </row>
        <row r="953">
          <cell r="C953" t="str">
            <v>500314177</v>
          </cell>
          <cell r="D953" t="str">
            <v>Other payroll taxes</v>
          </cell>
        </row>
        <row r="954">
          <cell r="C954" t="str">
            <v>500314190</v>
          </cell>
          <cell r="D954" t="str">
            <v>Payables and other</v>
          </cell>
        </row>
        <row r="955">
          <cell r="C955" t="str">
            <v>500400000</v>
          </cell>
          <cell r="D955" t="str">
            <v>National Excise Taxes</v>
          </cell>
        </row>
        <row r="956">
          <cell r="C956" t="str">
            <v>500414110</v>
          </cell>
          <cell r="D956" t="str">
            <v>Opening balance - current year</v>
          </cell>
        </row>
        <row r="957">
          <cell r="C957" t="str">
            <v>500414122</v>
          </cell>
          <cell r="D957" t="str">
            <v>National excise taxes legally assessed against other parties</v>
          </cell>
          <cell r="E957">
            <v>-496071.29</v>
          </cell>
        </row>
        <row r="971">
          <cell r="C971" t="str">
            <v>500414126</v>
          </cell>
          <cell r="D971" t="str">
            <v>Provincial regional and local - sales, gross receipts and use taxes legally assessed against unit</v>
          </cell>
          <cell r="E971">
            <v>0</v>
          </cell>
          <cell r="F971">
            <v>0</v>
          </cell>
        </row>
        <row r="972">
          <cell r="C972" t="str">
            <v>500414127</v>
          </cell>
          <cell r="D972" t="str">
            <v>Provincial regional and local - sales, gross receiptss and use taxes legally assessed against others</v>
          </cell>
        </row>
        <row r="973">
          <cell r="C973" t="str">
            <v>500414128</v>
          </cell>
          <cell r="D973" t="str">
            <v>Property taxes</v>
          </cell>
        </row>
        <row r="974">
          <cell r="C974" t="str">
            <v>500414130</v>
          </cell>
          <cell r="D974" t="str">
            <v>Licenses, permits and fees</v>
          </cell>
        </row>
        <row r="975">
          <cell r="C975" t="str">
            <v>500414162</v>
          </cell>
          <cell r="D975" t="str">
            <v>National excise taxes legally assessed against other parties</v>
          </cell>
        </row>
        <row r="976">
          <cell r="C976" t="str">
            <v>500414167</v>
          </cell>
          <cell r="D976" t="str">
            <v>Provincial and local - sales, gross receipts and use taxes legally assessed to others</v>
          </cell>
        </row>
        <row r="977">
          <cell r="C977" t="str">
            <v>500414177</v>
          </cell>
          <cell r="D977" t="str">
            <v>Other payroll taxes</v>
          </cell>
        </row>
        <row r="978">
          <cell r="C978" t="str">
            <v>500414190</v>
          </cell>
          <cell r="D978" t="str">
            <v>Payables and other</v>
          </cell>
          <cell r="E978">
            <v>-207520.93</v>
          </cell>
        </row>
        <row r="982">
          <cell r="C982" t="str">
            <v>503000000</v>
          </cell>
          <cell r="D982" t="str">
            <v>Social national pension fee (security type) taxes - employer</v>
          </cell>
        </row>
        <row r="983">
          <cell r="C983" t="str">
            <v>503014110</v>
          </cell>
          <cell r="D983" t="str">
            <v>Opening balance - current year</v>
          </cell>
        </row>
        <row r="984">
          <cell r="C984" t="str">
            <v>503014122</v>
          </cell>
          <cell r="D984" t="str">
            <v>National excise taxes legally assessed against other parties</v>
          </cell>
        </row>
        <row r="985">
          <cell r="C985" t="str">
            <v>503014126</v>
          </cell>
          <cell r="D985" t="str">
            <v>Provincial regional and local - sales, gross receipts and use taxes legally assessed against unit</v>
          </cell>
        </row>
        <row r="986">
          <cell r="C986" t="str">
            <v>503014127</v>
          </cell>
          <cell r="D986" t="str">
            <v>Provincial regional and local - sales, gross receiptss and use taxes legally assessed against others</v>
          </cell>
        </row>
        <row r="987">
          <cell r="C987" t="str">
            <v>503014128</v>
          </cell>
          <cell r="D987" t="str">
            <v>Property taxes</v>
          </cell>
        </row>
        <row r="988">
          <cell r="C988" t="str">
            <v>503014130</v>
          </cell>
          <cell r="D988" t="str">
            <v>Licenses, permits and fees</v>
          </cell>
        </row>
        <row r="989">
          <cell r="C989" t="str">
            <v>503014162</v>
          </cell>
          <cell r="D989" t="str">
            <v>National excise taxes legally assessed against other parties</v>
          </cell>
          <cell r="E989">
            <v>0</v>
          </cell>
        </row>
        <row r="990">
          <cell r="C990" t="str">
            <v>503014164</v>
          </cell>
          <cell r="D990" t="str">
            <v>SOCIAL SECURITY TAXES</v>
          </cell>
          <cell r="E990">
            <v>0</v>
          </cell>
        </row>
        <row r="991">
          <cell r="C991" t="str">
            <v>503014167</v>
          </cell>
          <cell r="D991" t="str">
            <v>Provincial and local - sales, gross receipts and use taxes legally assessed to others</v>
          </cell>
        </row>
        <row r="992">
          <cell r="C992" t="str">
            <v>503014177</v>
          </cell>
          <cell r="D992" t="str">
            <v>Other payroll taxes</v>
          </cell>
        </row>
        <row r="993">
          <cell r="C993" t="str">
            <v>503014190</v>
          </cell>
          <cell r="D993" t="str">
            <v>Payables and other</v>
          </cell>
        </row>
        <row r="994">
          <cell r="D994" t="str">
            <v>Accrued liabilities - payroll and other type compensation</v>
          </cell>
        </row>
        <row r="995">
          <cell r="C995" t="str">
            <v>520100000</v>
          </cell>
          <cell r="D995" t="str">
            <v>Accrued liabilities - payrolls</v>
          </cell>
          <cell r="E995">
            <v>-52515.75</v>
          </cell>
          <cell r="F995">
            <v>0</v>
          </cell>
        </row>
        <row r="1001">
          <cell r="C1001" t="str">
            <v>521500000</v>
          </cell>
          <cell r="D1001" t="str">
            <v>Vacation payments to hourly rate employees</v>
          </cell>
        </row>
        <row r="1002">
          <cell r="C1002" t="str">
            <v>521600000</v>
          </cell>
          <cell r="D1002" t="str">
            <v>Vacation accrual for salaried employees</v>
          </cell>
        </row>
        <row r="1003">
          <cell r="C1003" t="str">
            <v>522000000</v>
          </cell>
          <cell r="D1003" t="str">
            <v>5220 Holiday Payments to Employees</v>
          </cell>
        </row>
        <row r="1004">
          <cell r="C1004" t="str">
            <v>525000000</v>
          </cell>
          <cell r="D1004" t="str">
            <v>Layoff benefit plan for salaried employees</v>
          </cell>
        </row>
        <row r="1005">
          <cell r="C1005" t="str">
            <v>525014310</v>
          </cell>
          <cell r="D1005" t="str">
            <v>OPENING BALANCE – CURRENT YEAR</v>
          </cell>
        </row>
        <row r="1006">
          <cell r="C1006" t="str">
            <v>525014315</v>
          </cell>
          <cell r="D1006" t="str">
            <v>Accruals debited to income or expense</v>
          </cell>
        </row>
        <row r="1007">
          <cell r="C1007" t="str">
            <v>525014320</v>
          </cell>
          <cell r="D1007" t="str">
            <v>Layoff benefit payments</v>
          </cell>
        </row>
        <row r="1008">
          <cell r="C1008" t="str">
            <v>525014324</v>
          </cell>
          <cell r="D1008" t="str">
            <v>Adjustments</v>
          </cell>
        </row>
        <row r="1009">
          <cell r="C1009" t="str">
            <v>528000000</v>
          </cell>
          <cell r="D1009" t="str">
            <v>Employee pension plans - hourly and salaried plans</v>
          </cell>
        </row>
        <row r="1010">
          <cell r="C1010" t="str">
            <v>528200000</v>
          </cell>
          <cell r="D1010" t="str">
            <v>Separation allowance payments</v>
          </cell>
          <cell r="E1010">
            <v>-102987</v>
          </cell>
        </row>
        <row r="1013">
          <cell r="C1013" t="str">
            <v>540200000</v>
          </cell>
          <cell r="D1013" t="str">
            <v>Insurance</v>
          </cell>
        </row>
        <row r="1014">
          <cell r="C1014" t="str">
            <v>541700000</v>
          </cell>
          <cell r="D1014" t="str">
            <v>Worker's compensation - deductible upon accrual</v>
          </cell>
        </row>
        <row r="1015">
          <cell r="C1015" t="str">
            <v>541800000</v>
          </cell>
          <cell r="D1015" t="str">
            <v>Worker's compensation - deductible upon payment</v>
          </cell>
        </row>
        <row r="1016">
          <cell r="C1016" t="str">
            <v>541900000</v>
          </cell>
          <cell r="D1016" t="str">
            <v>5419 Accr/Liab - Other - Non-std</v>
          </cell>
        </row>
        <row r="1017">
          <cell r="C1017" t="str">
            <v>542400000</v>
          </cell>
          <cell r="D1017" t="str">
            <v>Customer deposits</v>
          </cell>
          <cell r="E1017">
            <v>-1072429.8600000001</v>
          </cell>
          <cell r="F1017">
            <v>1</v>
          </cell>
        </row>
        <row r="1021">
          <cell r="C1021" t="str">
            <v>543100000</v>
          </cell>
          <cell r="D1021" t="str">
            <v>Product discounts</v>
          </cell>
        </row>
        <row r="1022">
          <cell r="C1022" t="str">
            <v>548200000</v>
          </cell>
          <cell r="D1022" t="str">
            <v>Product campaigns</v>
          </cell>
        </row>
        <row r="1023">
          <cell r="C1023" t="str">
            <v>548214010</v>
          </cell>
          <cell r="D1023" t="str">
            <v xml:space="preserve">Opening Banlance-Current Year-Warranties </v>
          </cell>
        </row>
        <row r="1024">
          <cell r="C1024" t="str">
            <v>548214055</v>
          </cell>
          <cell r="D1024" t="str">
            <v>Warranty Claims Allowed (Payments)</v>
          </cell>
        </row>
        <row r="1025">
          <cell r="C1025" t="str">
            <v>548214060</v>
          </cell>
          <cell r="D1025" t="str">
            <v>New Warranties Issued (Periodic Accrual)</v>
          </cell>
        </row>
        <row r="1026">
          <cell r="C1026" t="str">
            <v>548214065</v>
          </cell>
          <cell r="D1026" t="str">
            <v>Adjustment to Prior Periods Accruals</v>
          </cell>
        </row>
        <row r="1027">
          <cell r="C1027" t="str">
            <v>548214070</v>
          </cell>
          <cell r="D1027" t="str">
            <v>Movement Between ST and LT Warranties Liabilities</v>
          </cell>
        </row>
        <row r="1029">
          <cell r="C1029" t="str">
            <v>548300000</v>
          </cell>
          <cell r="D1029" t="str">
            <v>Policy and warranty adjustments</v>
          </cell>
        </row>
        <row r="1030">
          <cell r="C1030" t="str">
            <v>548314010</v>
          </cell>
          <cell r="D1030" t="str">
            <v xml:space="preserve">Opening Banlance-Current Year-Warranties </v>
          </cell>
        </row>
        <row r="1031">
          <cell r="C1031" t="str">
            <v>548314055</v>
          </cell>
          <cell r="D1031" t="str">
            <v>Warranty Claims Allowed (Payments)</v>
          </cell>
        </row>
        <row r="1032">
          <cell r="C1032" t="str">
            <v>548314060</v>
          </cell>
          <cell r="D1032" t="str">
            <v>New Warranties Issued (Periodic Accrual)</v>
          </cell>
          <cell r="E1032">
            <v>-414800</v>
          </cell>
        </row>
        <row r="1036">
          <cell r="C1036" t="str">
            <v>548314065</v>
          </cell>
          <cell r="D1036" t="str">
            <v>Adjustment to Prior Periods Accruals</v>
          </cell>
          <cell r="E1036">
            <v>0</v>
          </cell>
        </row>
        <row r="1038">
          <cell r="C1038" t="str">
            <v>548314070</v>
          </cell>
          <cell r="D1038" t="str">
            <v>Movement Between ST and LT Warranties Liabilities</v>
          </cell>
        </row>
        <row r="1039">
          <cell r="C1039" t="str">
            <v>548400000</v>
          </cell>
          <cell r="D1039" t="str">
            <v>Policy &amp; Warranty - Rental Cars</v>
          </cell>
        </row>
        <row r="1040">
          <cell r="C1040" t="str">
            <v>548414010</v>
          </cell>
          <cell r="D1040" t="str">
            <v xml:space="preserve">Opening Banlance-Current Year-Warranties </v>
          </cell>
        </row>
        <row r="1041">
          <cell r="C1041" t="str">
            <v>548414055</v>
          </cell>
          <cell r="D1041" t="str">
            <v>Warranty Claims Allowed (Payments)</v>
          </cell>
        </row>
        <row r="1042">
          <cell r="C1042" t="str">
            <v>548414060</v>
          </cell>
          <cell r="D1042" t="str">
            <v>New Warranties Issued (Periodic Accrual)</v>
          </cell>
        </row>
        <row r="1043">
          <cell r="C1043" t="str">
            <v>548414065</v>
          </cell>
          <cell r="D1043" t="str">
            <v>Adjustment to Prior Periods Accruals</v>
          </cell>
        </row>
        <row r="1044">
          <cell r="C1044" t="str">
            <v>548414070</v>
          </cell>
          <cell r="D1044" t="str">
            <v>Movement Between ST and LT Warranties Liabilities</v>
          </cell>
        </row>
        <row r="1049">
          <cell r="C1049" t="str">
            <v>548900000</v>
          </cell>
          <cell r="D1049" t="str">
            <v>Sundry and deductible upon accrual</v>
          </cell>
        </row>
        <row r="1050">
          <cell r="C1050" t="str">
            <v>549000000</v>
          </cell>
          <cell r="D1050" t="str">
            <v>Sundry and deductible upon payment</v>
          </cell>
        </row>
        <row r="1051">
          <cell r="C1051" t="str">
            <v>549500000</v>
          </cell>
          <cell r="D1051" t="str">
            <v xml:space="preserve">DEFERRED INCOME TAXES - CURRENT </v>
          </cell>
        </row>
        <row r="1052">
          <cell r="C1052" t="str">
            <v>549512880</v>
          </cell>
          <cell r="D1052" t="str">
            <v>Korean National</v>
          </cell>
        </row>
        <row r="1053">
          <cell r="C1053" t="str">
            <v>549512890</v>
          </cell>
          <cell r="D1053" t="str">
            <v>Korean and Local</v>
          </cell>
        </row>
        <row r="1054">
          <cell r="C1054" t="str">
            <v>549512895</v>
          </cell>
          <cell r="D1054" t="str">
            <v>Non-Korean</v>
          </cell>
        </row>
        <row r="1055">
          <cell r="C1055" t="str">
            <v>549512899</v>
          </cell>
          <cell r="D1055" t="str">
            <v>Valuation allowance</v>
          </cell>
        </row>
        <row r="1056">
          <cell r="D1056" t="str">
            <v>Dividends Payable</v>
          </cell>
        </row>
        <row r="1057">
          <cell r="C1057" t="str">
            <v>560500000</v>
          </cell>
          <cell r="D1057" t="str">
            <v>Dividends payable - common stock</v>
          </cell>
        </row>
        <row r="1058">
          <cell r="D1058" t="str">
            <v>Other liabilities</v>
          </cell>
        </row>
        <row r="1059">
          <cell r="C1059" t="str">
            <v>581500000</v>
          </cell>
          <cell r="D1059" t="str">
            <v xml:space="preserve">DEFERRED INCOME TAXES - NONCURRENT </v>
          </cell>
        </row>
        <row r="1060">
          <cell r="C1060" t="str">
            <v>581512880</v>
          </cell>
          <cell r="D1060" t="str">
            <v>Korean National</v>
          </cell>
        </row>
        <row r="1061">
          <cell r="C1061" t="str">
            <v>581512890</v>
          </cell>
          <cell r="D1061" t="str">
            <v>Korean and Local</v>
          </cell>
        </row>
        <row r="1062">
          <cell r="C1062" t="str">
            <v>581512895</v>
          </cell>
          <cell r="D1062" t="str">
            <v>Non-Korean</v>
          </cell>
        </row>
        <row r="1063">
          <cell r="C1063" t="str">
            <v>581512899</v>
          </cell>
          <cell r="D1063" t="str">
            <v>Valuation allowance</v>
          </cell>
        </row>
        <row r="1064">
          <cell r="C1064" t="str">
            <v>582700000</v>
          </cell>
          <cell r="D1064" t="str">
            <v>Worker's compensation - deductible upon accrual -noncurrent</v>
          </cell>
        </row>
        <row r="1065">
          <cell r="C1065" t="str">
            <v>582800000</v>
          </cell>
          <cell r="D1065" t="str">
            <v>Worker's compensation - deductible upon payment -noncurrent</v>
          </cell>
        </row>
        <row r="1066">
          <cell r="C1066" t="str">
            <v>588000000</v>
          </cell>
          <cell r="D1066" t="str">
            <v>Employee pension plans - noncurrent - US Hourly plans and non-US hourly and salaried plans</v>
          </cell>
        </row>
        <row r="1067">
          <cell r="C1067" t="str">
            <v>588200000</v>
          </cell>
          <cell r="D1067" t="str">
            <v>Product Campaigns-LT</v>
          </cell>
        </row>
        <row r="1068">
          <cell r="C1068" t="str">
            <v>588214010</v>
          </cell>
          <cell r="D1068" t="str">
            <v xml:space="preserve">Opening Banlance-Current Year-Warranties </v>
          </cell>
        </row>
        <row r="1069">
          <cell r="C1069" t="str">
            <v>588214055</v>
          </cell>
          <cell r="D1069" t="str">
            <v>Warranty Claims Allowed (Payments)</v>
          </cell>
        </row>
        <row r="1070">
          <cell r="C1070" t="str">
            <v>588214060</v>
          </cell>
          <cell r="D1070" t="str">
            <v>New Warranties Issued (Periodic Accrual)</v>
          </cell>
        </row>
        <row r="1071">
          <cell r="C1071" t="str">
            <v>588214065</v>
          </cell>
          <cell r="D1071" t="str">
            <v>Adjustment to Prior Periods Accruals</v>
          </cell>
        </row>
        <row r="1072">
          <cell r="C1072" t="str">
            <v>588214070</v>
          </cell>
          <cell r="D1072" t="str">
            <v>Movement Between ST and LT Warranties Liabilities</v>
          </cell>
        </row>
        <row r="1073">
          <cell r="C1073" t="str">
            <v>588300000</v>
          </cell>
          <cell r="D1073" t="str">
            <v>Policy &amp; Warranty-LT</v>
          </cell>
        </row>
        <row r="1074">
          <cell r="C1074" t="str">
            <v>588314010</v>
          </cell>
          <cell r="D1074" t="str">
            <v xml:space="preserve">Opening Banlance-Current Year-Warranties </v>
          </cell>
        </row>
        <row r="1075">
          <cell r="C1075" t="str">
            <v>588314055</v>
          </cell>
          <cell r="D1075" t="str">
            <v>Warranty Claims Allowed (Payments)</v>
          </cell>
        </row>
        <row r="1076">
          <cell r="C1076" t="str">
            <v>588314060</v>
          </cell>
          <cell r="D1076" t="str">
            <v>New Warranties Issued (Periodic Accrual)</v>
          </cell>
        </row>
        <row r="1077">
          <cell r="C1077" t="str">
            <v>588314065</v>
          </cell>
          <cell r="D1077" t="str">
            <v>Adjustment to Prior Periods Accruals</v>
          </cell>
        </row>
        <row r="1078">
          <cell r="C1078" t="str">
            <v>588314070</v>
          </cell>
          <cell r="D1078" t="str">
            <v>Movement Between ST and LT Warranties Liabilities</v>
          </cell>
        </row>
        <row r="1079">
          <cell r="C1079" t="str">
            <v>588900000</v>
          </cell>
          <cell r="D1079" t="str">
            <v>Sundry - deductible upon accrual</v>
          </cell>
        </row>
        <row r="1080">
          <cell r="C1080" t="str">
            <v>589000000</v>
          </cell>
          <cell r="D1080" t="str">
            <v>Sundry - deductible upon payment</v>
          </cell>
        </row>
        <row r="1081">
          <cell r="C1081" t="str">
            <v>589700000</v>
          </cell>
          <cell r="D1081" t="str">
            <v>5897 Minority Interest</v>
          </cell>
        </row>
        <row r="1082">
          <cell r="C1082" t="str">
            <v>590100000</v>
          </cell>
          <cell r="D1082" t="str">
            <v xml:space="preserve">Long-term debt - allied </v>
          </cell>
        </row>
        <row r="1083">
          <cell r="C1083" t="str">
            <v>590100010</v>
          </cell>
          <cell r="D1083" t="str">
            <v>5901 - Korea</v>
          </cell>
        </row>
        <row r="1084">
          <cell r="C1084" t="str">
            <v>590100020</v>
          </cell>
          <cell r="D1084" t="str">
            <v>5901 - GM DAT Zurich Office</v>
          </cell>
        </row>
        <row r="1085">
          <cell r="C1085" t="str">
            <v>590100100</v>
          </cell>
          <cell r="D1085" t="str">
            <v>5901 - DM Austria</v>
          </cell>
        </row>
        <row r="1086">
          <cell r="C1086" t="str">
            <v>590100200</v>
          </cell>
          <cell r="D1086" t="str">
            <v>5901 - DM Benelux</v>
          </cell>
        </row>
        <row r="1087">
          <cell r="C1087" t="str">
            <v>590100300</v>
          </cell>
          <cell r="D1087" t="str">
            <v>5901 - DM Automobile GMBH</v>
          </cell>
        </row>
        <row r="1088">
          <cell r="C1088" t="str">
            <v>590100400</v>
          </cell>
          <cell r="D1088" t="str">
            <v>5901 - DM Euro Parts Center</v>
          </cell>
        </row>
        <row r="1089">
          <cell r="C1089" t="str">
            <v>590100500</v>
          </cell>
          <cell r="D1089" t="str">
            <v>5901 - DA France</v>
          </cell>
        </row>
        <row r="1090">
          <cell r="C1090" t="str">
            <v>590100550</v>
          </cell>
          <cell r="D1090" t="str">
            <v>5901 - GM DAEWOO HUNGARY</v>
          </cell>
        </row>
        <row r="1091">
          <cell r="C1091" t="str">
            <v>590100600</v>
          </cell>
          <cell r="D1091" t="str">
            <v>5901 - DM Iberia</v>
          </cell>
        </row>
        <row r="1092">
          <cell r="C1092" t="str">
            <v>590100700</v>
          </cell>
          <cell r="D1092" t="str">
            <v>5901 - DM Italia</v>
          </cell>
        </row>
        <row r="1093">
          <cell r="C1093" t="str">
            <v>590100800</v>
          </cell>
          <cell r="D1093" t="str">
            <v>5901 - DA Scheiz AG</v>
          </cell>
        </row>
        <row r="1094">
          <cell r="C1094" t="str">
            <v>590100900</v>
          </cell>
          <cell r="D1094" t="str">
            <v>5901 - DM Puerto Rico</v>
          </cell>
        </row>
        <row r="1095">
          <cell r="C1095" t="str">
            <v>590100950</v>
          </cell>
          <cell r="D1095" t="str">
            <v>5901 - GM DAEWOO UNITED KINGDOM</v>
          </cell>
        </row>
        <row r="1096">
          <cell r="C1096" t="str">
            <v>590101000</v>
          </cell>
          <cell r="D1096" t="str">
            <v>5901 - Vietnam DM</v>
          </cell>
        </row>
        <row r="1098">
          <cell r="C1098" t="str">
            <v>590600000</v>
          </cell>
          <cell r="D1098" t="str">
            <v>5906 Long Term Debt - Outside</v>
          </cell>
        </row>
        <row r="1099">
          <cell r="C1099" t="str">
            <v>590614710</v>
          </cell>
          <cell r="D1099" t="str">
            <v>5906 Opening balance - current year</v>
          </cell>
        </row>
        <row r="1100">
          <cell r="C1100" t="str">
            <v>590614720</v>
          </cell>
          <cell r="D1100" t="str">
            <v>5906 NEW AND REFINANCED ISSUES</v>
          </cell>
        </row>
        <row r="1101">
          <cell r="C1101" t="str">
            <v>590614730</v>
          </cell>
          <cell r="D1101" t="str">
            <v>5906 PAYMENTS AND RETIREMENTS</v>
          </cell>
        </row>
        <row r="1102">
          <cell r="C1102" t="str">
            <v>590614740</v>
          </cell>
          <cell r="D1102" t="str">
            <v>5906 TRANSFERS TO &amp; FROM CURRENT LIABILITIES</v>
          </cell>
        </row>
        <row r="1103">
          <cell r="C1103" t="str">
            <v>590614750</v>
          </cell>
          <cell r="D1103" t="str">
            <v>5906 OTHER INCREASES AND DECREASES</v>
          </cell>
        </row>
        <row r="1106">
          <cell r="C1106" t="str">
            <v>591500000</v>
          </cell>
          <cell r="D1106" t="str">
            <v>Short term payable to banks reclassified as long-term debt</v>
          </cell>
        </row>
        <row r="1107">
          <cell r="C1107" t="str">
            <v>591514710</v>
          </cell>
          <cell r="D1107" t="str">
            <v>OPENING BALANCE - CURRENT YEAR</v>
          </cell>
          <cell r="E1107">
            <v>0</v>
          </cell>
          <cell r="F1107">
            <v>0</v>
          </cell>
        </row>
        <row r="1108">
          <cell r="C1108" t="str">
            <v>591514710</v>
          </cell>
          <cell r="D1108" t="str">
            <v>5915 - Beg Balance</v>
          </cell>
        </row>
        <row r="1110">
          <cell r="C1110" t="str">
            <v>591514720</v>
          </cell>
          <cell r="D1110" t="str">
            <v>5915 - New and Refinanced Issues</v>
          </cell>
        </row>
        <row r="1111">
          <cell r="C1111" t="str">
            <v>591514730</v>
          </cell>
          <cell r="D1111" t="str">
            <v>5915 - Payments and Retirements</v>
          </cell>
        </row>
        <row r="1112">
          <cell r="C1112" t="str">
            <v>591514740</v>
          </cell>
          <cell r="D1112" t="str">
            <v>5915 - Transfers to/from Current Liabs</v>
          </cell>
          <cell r="E1112">
            <v>0</v>
          </cell>
        </row>
        <row r="1115">
          <cell r="C1115" t="str">
            <v>591514750</v>
          </cell>
          <cell r="D1115" t="str">
            <v>5915 - Other</v>
          </cell>
        </row>
        <row r="1119">
          <cell r="C1119" t="str">
            <v>592600000</v>
          </cell>
          <cell r="D1119" t="str">
            <v>5926 Payable to Institution Other than Banks_Denonianted in Local currency</v>
          </cell>
        </row>
        <row r="1120">
          <cell r="C1120" t="str">
            <v>592614710</v>
          </cell>
          <cell r="D1120" t="str">
            <v>5926 Opening balance - current year</v>
          </cell>
        </row>
        <row r="1121">
          <cell r="C1121" t="str">
            <v>592614720</v>
          </cell>
          <cell r="D1121" t="str">
            <v>5926 NEW AND REFINANCED ISSUES</v>
          </cell>
        </row>
        <row r="1122">
          <cell r="C1122" t="str">
            <v>592614730</v>
          </cell>
          <cell r="D1122" t="str">
            <v>5926 PAYMENTS AND RETIREMENTS</v>
          </cell>
        </row>
        <row r="1123">
          <cell r="C1123" t="str">
            <v>592614740</v>
          </cell>
          <cell r="D1123" t="str">
            <v>5926 TRANSFERS TO &amp; FROM CURRENT LIABILITIES</v>
          </cell>
        </row>
        <row r="1124">
          <cell r="C1124" t="str">
            <v>592614750</v>
          </cell>
          <cell r="D1124" t="str">
            <v>5926 OTHER INCREASES AND DECREASES</v>
          </cell>
        </row>
        <row r="1126">
          <cell r="C1126" t="str">
            <v>591514720</v>
          </cell>
          <cell r="D1126" t="str">
            <v>NEW AND REFINANCED ISSUES</v>
          </cell>
        </row>
        <row r="1127">
          <cell r="C1127" t="str">
            <v>591514730</v>
          </cell>
          <cell r="D1127" t="str">
            <v>PAYMENTS AND RETIREMENTS</v>
          </cell>
        </row>
        <row r="1128">
          <cell r="C1128" t="str">
            <v>591514740</v>
          </cell>
          <cell r="D1128" t="str">
            <v>TRANSFERS TO &amp; FROM CURRENT LIABILITIES</v>
          </cell>
        </row>
        <row r="1129">
          <cell r="C1129" t="str">
            <v>591514750</v>
          </cell>
          <cell r="D1129" t="str">
            <v>OTHER INCREASES AND DECREASES</v>
          </cell>
        </row>
        <row r="1130">
          <cell r="D1130" t="str">
            <v>Deferred credits</v>
          </cell>
        </row>
        <row r="1131">
          <cell r="C1131" t="str">
            <v>602000000</v>
          </cell>
          <cell r="D1131" t="str">
            <v>Deferred income - not taxable until earned</v>
          </cell>
        </row>
        <row r="1132">
          <cell r="C1132" t="str">
            <v>602014910</v>
          </cell>
          <cell r="D1132" t="str">
            <v>Opening balance - current year</v>
          </cell>
        </row>
        <row r="1133">
          <cell r="C1133" t="str">
            <v>602014920</v>
          </cell>
          <cell r="D1133" t="str">
            <v>Additions debited or credited to income or expense</v>
          </cell>
        </row>
        <row r="1134">
          <cell r="C1134" t="str">
            <v>602014925</v>
          </cell>
          <cell r="D1134" t="str">
            <v>Additions debited to other accounts</v>
          </cell>
        </row>
        <row r="1135">
          <cell r="C1135" t="str">
            <v>602014930</v>
          </cell>
          <cell r="D1135" t="str">
            <v>Deductions credited to other accounts</v>
          </cell>
        </row>
        <row r="1136">
          <cell r="C1136" t="str">
            <v>602100000</v>
          </cell>
          <cell r="D1136" t="str">
            <v>Deferred income - taxable when received</v>
          </cell>
        </row>
        <row r="1137">
          <cell r="C1137" t="str">
            <v>602118110</v>
          </cell>
          <cell r="D1137" t="str">
            <v>Opening balance - current year</v>
          </cell>
        </row>
        <row r="1138">
          <cell r="C1138" t="str">
            <v>602118120</v>
          </cell>
          <cell r="D1138" t="str">
            <v>Additions - revenue received or accrued</v>
          </cell>
        </row>
        <row r="1139">
          <cell r="C1139" t="str">
            <v>602118125</v>
          </cell>
          <cell r="D1139" t="str">
            <v>Additions - adjustments debited to other than income or expense</v>
          </cell>
        </row>
        <row r="1140">
          <cell r="C1140" t="str">
            <v>602118130</v>
          </cell>
          <cell r="D1140" t="str">
            <v>Deductions applied to current year operations - booked previous year</v>
          </cell>
        </row>
        <row r="1141">
          <cell r="C1141" t="str">
            <v>602118140</v>
          </cell>
          <cell r="D1141" t="str">
            <v>Deductions applied to current year operations - booked current year</v>
          </cell>
        </row>
        <row r="1142">
          <cell r="C1142" t="str">
            <v>632500000</v>
          </cell>
          <cell r="D1142" t="str">
            <v>Open account - intradivisional plants or operations account with home office</v>
          </cell>
        </row>
        <row r="1143">
          <cell r="D1143" t="str">
            <v>Capital Stock</v>
          </cell>
        </row>
        <row r="1144">
          <cell r="C1144" t="str">
            <v>650100000</v>
          </cell>
          <cell r="D1144" t="str">
            <v>Preferred stock</v>
          </cell>
        </row>
        <row r="1145">
          <cell r="C1145" t="str">
            <v>651000000</v>
          </cell>
          <cell r="D1145" t="str">
            <v>Common stock</v>
          </cell>
          <cell r="E1145">
            <v>-10000000.41</v>
          </cell>
          <cell r="F1145">
            <v>0</v>
          </cell>
        </row>
        <row r="1150">
          <cell r="C1150" t="str">
            <v>660000000</v>
          </cell>
          <cell r="D1150" t="str">
            <v>Capital surplus</v>
          </cell>
          <cell r="E1150">
            <v>0</v>
          </cell>
          <cell r="F1150">
            <v>0</v>
          </cell>
        </row>
        <row r="1161">
          <cell r="C1161" t="str">
            <v>670000000</v>
          </cell>
          <cell r="D1161" t="str">
            <v>Retained earnings</v>
          </cell>
          <cell r="E1161">
            <v>-2998746.3599999994</v>
          </cell>
          <cell r="F1161">
            <v>0</v>
          </cell>
        </row>
        <row r="1166">
          <cell r="C1166" t="str">
            <v>679900000</v>
          </cell>
          <cell r="D1166" t="str">
            <v>6799 Retained Earnings Non-std Jan 1</v>
          </cell>
        </row>
        <row r="1168">
          <cell r="C1168" t="str">
            <v>680100000</v>
          </cell>
          <cell r="D1168" t="str">
            <v>6801 Accumulated Translation Adjustments</v>
          </cell>
        </row>
        <row r="1170">
          <cell r="C1170" t="str">
            <v>690100000</v>
          </cell>
          <cell r="D1170" t="str">
            <v>Dividends accrued or paid - preferred</v>
          </cell>
        </row>
        <row r="1171">
          <cell r="C1171" t="str">
            <v>690200000</v>
          </cell>
          <cell r="D1171" t="str">
            <v>Dividends accrued or paid - common</v>
          </cell>
        </row>
        <row r="1173">
          <cell r="D1173" t="str">
            <v>PROFIT AND LOSS ACCOUNTS</v>
          </cell>
        </row>
        <row r="1174">
          <cell r="D1174" t="str">
            <v>Manufacturing Expense</v>
          </cell>
        </row>
        <row r="1175">
          <cell r="C1175" t="str">
            <v>700000000</v>
          </cell>
          <cell r="D1175" t="str">
            <v>Manufacturing Expense</v>
          </cell>
        </row>
        <row r="1176">
          <cell r="C1176" t="str">
            <v>700001100</v>
          </cell>
          <cell r="D1176" t="str">
            <v>Straight time salaries and labor</v>
          </cell>
          <cell r="E1176">
            <v>370702.5</v>
          </cell>
          <cell r="F1176">
            <v>0</v>
          </cell>
        </row>
        <row r="1184">
          <cell r="C1184" t="str">
            <v>700001340</v>
          </cell>
          <cell r="D1184" t="str">
            <v>Holiday payments - employees</v>
          </cell>
        </row>
        <row r="1185">
          <cell r="C1185" t="str">
            <v>700001510</v>
          </cell>
          <cell r="D1185" t="str">
            <v>Relocation allowance expenses</v>
          </cell>
          <cell r="E1185">
            <v>0</v>
          </cell>
          <cell r="F1185">
            <v>0</v>
          </cell>
        </row>
        <row r="1186">
          <cell r="C1186" t="str">
            <v>700001550</v>
          </cell>
          <cell r="D1186" t="str">
            <v>Payments for disability leaves of absence</v>
          </cell>
        </row>
        <row r="1187">
          <cell r="C1187" t="str">
            <v>700001666</v>
          </cell>
          <cell r="D1187" t="str">
            <v>Other compensation cost</v>
          </cell>
        </row>
        <row r="1188">
          <cell r="C1188" t="str">
            <v>700001710</v>
          </cell>
          <cell r="D1188" t="str">
            <v>Overtime premiums</v>
          </cell>
          <cell r="E1188">
            <v>0</v>
          </cell>
        </row>
        <row r="1189">
          <cell r="C1189" t="str">
            <v>700001720</v>
          </cell>
          <cell r="D1189" t="str">
            <v>Night shift premiums</v>
          </cell>
        </row>
        <row r="1190">
          <cell r="C1190" t="str">
            <v>700001900</v>
          </cell>
          <cell r="D1190" t="str">
            <v>Sundry indirect labour</v>
          </cell>
          <cell r="E1190">
            <v>0</v>
          </cell>
        </row>
        <row r="1191">
          <cell r="C1191" t="str">
            <v>700002200</v>
          </cell>
          <cell r="D1191" t="str">
            <v>Materials and supplies</v>
          </cell>
          <cell r="E1191">
            <v>11892.92</v>
          </cell>
          <cell r="F1191" t="e">
            <v>#REF!</v>
          </cell>
        </row>
        <row r="1263">
          <cell r="C1263" t="str">
            <v>700003150</v>
          </cell>
          <cell r="D1263" t="str">
            <v>Nondurable tools and equipment</v>
          </cell>
        </row>
        <row r="1264">
          <cell r="C1264" t="str">
            <v>700003192</v>
          </cell>
          <cell r="D1264" t="str">
            <v>Durable tools</v>
          </cell>
          <cell r="E1264">
            <v>25196.74</v>
          </cell>
        </row>
        <row r="1265">
          <cell r="C1265" t="str">
            <v>700003292</v>
          </cell>
          <cell r="D1265" t="str">
            <v>Durable equipment</v>
          </cell>
          <cell r="E1265">
            <v>1305.47</v>
          </cell>
        </row>
        <row r="1266">
          <cell r="C1266" t="str">
            <v>700004000</v>
          </cell>
          <cell r="D1266" t="str">
            <v>Utilities</v>
          </cell>
          <cell r="E1266">
            <v>7584.35</v>
          </cell>
        </row>
        <row r="1272">
          <cell r="C1272" t="str">
            <v>700005000</v>
          </cell>
          <cell r="D1272" t="str">
            <v>Maintenance, repairs and rearrangements</v>
          </cell>
          <cell r="E1272">
            <v>33675.93</v>
          </cell>
          <cell r="F1272" t="e">
            <v>#REF!</v>
          </cell>
        </row>
        <row r="1275">
          <cell r="C1275" t="str">
            <v>700006110</v>
          </cell>
          <cell r="D1275" t="str">
            <v>Employee Group insurance</v>
          </cell>
          <cell r="E1275">
            <v>0</v>
          </cell>
          <cell r="F1275">
            <v>0</v>
          </cell>
        </row>
        <row r="1276">
          <cell r="C1276" t="str">
            <v>700006120</v>
          </cell>
          <cell r="D1276" t="str">
            <v>Workers compensation insurance - premiums or provision for compensation payments</v>
          </cell>
        </row>
        <row r="1277">
          <cell r="C1277" t="str">
            <v>700006140</v>
          </cell>
          <cell r="D1277" t="str">
            <v>Employee Health care benefit plans</v>
          </cell>
          <cell r="E1277">
            <v>964.65</v>
          </cell>
        </row>
        <row r="1280">
          <cell r="C1280" t="str">
            <v>700006220</v>
          </cell>
          <cell r="D1280" t="str">
            <v>7000 Unemployment compensation Tax</v>
          </cell>
        </row>
        <row r="1281">
          <cell r="C1281" t="str">
            <v>700006310</v>
          </cell>
          <cell r="D1281" t="str">
            <v>Employee pension plans</v>
          </cell>
        </row>
        <row r="1282">
          <cell r="C1282" t="str">
            <v>700006230</v>
          </cell>
          <cell r="D1282" t="str">
            <v>7000 Social Security Type Taxes</v>
          </cell>
          <cell r="E1282">
            <v>8184.32</v>
          </cell>
        </row>
        <row r="1283">
          <cell r="C1283" t="str">
            <v>700006321</v>
          </cell>
          <cell r="D1283" t="str">
            <v>7000 Salaried layoff benefit plan</v>
          </cell>
        </row>
        <row r="1284">
          <cell r="C1284" t="str">
            <v>700006690</v>
          </cell>
          <cell r="D1284" t="str">
            <v>International subsidy fringe benefits (Overseas subsidairies only)</v>
          </cell>
          <cell r="E1284">
            <v>21662.11</v>
          </cell>
        </row>
        <row r="1289">
          <cell r="C1289" t="str">
            <v>700007000</v>
          </cell>
          <cell r="D1289" t="str">
            <v>Losses errors and defects</v>
          </cell>
        </row>
        <row r="1290">
          <cell r="C1290" t="str">
            <v>700008100</v>
          </cell>
          <cell r="D1290" t="str">
            <v>Insurance</v>
          </cell>
        </row>
        <row r="1291">
          <cell r="C1291" t="str">
            <v>700008260</v>
          </cell>
          <cell r="D1291" t="str">
            <v>State and local taxes - other</v>
          </cell>
        </row>
        <row r="1292">
          <cell r="C1292" t="str">
            <v>700008300</v>
          </cell>
          <cell r="D1292" t="str">
            <v>Depreciation - general</v>
          </cell>
          <cell r="E1292">
            <v>1217662.72</v>
          </cell>
          <cell r="F1292">
            <v>0</v>
          </cell>
        </row>
        <row r="1304">
          <cell r="C1304" t="str">
            <v>700008420</v>
          </cell>
          <cell r="D1304" t="str">
            <v>Rental expense - personal property -outside</v>
          </cell>
        </row>
        <row r="1305">
          <cell r="C1305" t="str">
            <v>700008450</v>
          </cell>
          <cell r="D1305" t="str">
            <v>Rental expense - real estate -outside</v>
          </cell>
          <cell r="E1305">
            <v>0</v>
          </cell>
        </row>
        <row r="1306">
          <cell r="C1306" t="str">
            <v>700009110</v>
          </cell>
          <cell r="D1306" t="str">
            <v>Business travel, meals and entertainment expense</v>
          </cell>
          <cell r="E1306">
            <v>7234.74</v>
          </cell>
          <cell r="F1306">
            <v>0</v>
          </cell>
        </row>
        <row r="1309">
          <cell r="C1309" t="str">
            <v>700009120</v>
          </cell>
          <cell r="D1309" t="str">
            <v>Company vehicle - operating expense</v>
          </cell>
          <cell r="E1309">
            <v>414.23</v>
          </cell>
        </row>
        <row r="1310">
          <cell r="C1310" t="str">
            <v>700009320</v>
          </cell>
          <cell r="D1310" t="str">
            <v>Transportation expense</v>
          </cell>
        </row>
        <row r="1311">
          <cell r="C1311" t="str">
            <v>700009430</v>
          </cell>
          <cell r="D1311" t="str">
            <v>Experimental work - material</v>
          </cell>
        </row>
        <row r="1312">
          <cell r="C1312" t="str">
            <v>700009450</v>
          </cell>
          <cell r="D1312" t="str">
            <v>Experimental work - outside charges</v>
          </cell>
        </row>
        <row r="1313">
          <cell r="C1313" t="str">
            <v>700009640</v>
          </cell>
          <cell r="D1313" t="str">
            <v>7000 Royalties Unapplied</v>
          </cell>
        </row>
        <row r="1314">
          <cell r="C1314" t="str">
            <v>700009650</v>
          </cell>
          <cell r="D1314" t="str">
            <v>Legal expenses</v>
          </cell>
          <cell r="E1314">
            <v>898.35</v>
          </cell>
          <cell r="F1314">
            <v>0</v>
          </cell>
        </row>
        <row r="1316">
          <cell r="C1316" t="str">
            <v>700009655</v>
          </cell>
          <cell r="D1316" t="str">
            <v>Consultants</v>
          </cell>
          <cell r="E1316">
            <v>503.48</v>
          </cell>
        </row>
        <row r="1323">
          <cell r="C1323" t="str">
            <v>700009656</v>
          </cell>
          <cell r="D1323" t="str">
            <v>Other outside services</v>
          </cell>
          <cell r="E1323">
            <v>37379.29</v>
          </cell>
        </row>
        <row r="1327">
          <cell r="C1327" t="str">
            <v>700009710</v>
          </cell>
          <cell r="D1327" t="str">
            <v>Welfare and recreation</v>
          </cell>
          <cell r="E1327">
            <v>15621.1</v>
          </cell>
        </row>
        <row r="1331">
          <cell r="C1331" t="str">
            <v>700009715</v>
          </cell>
          <cell r="D1331" t="str">
            <v>Employee service recognition, safety achievement and productivity awards</v>
          </cell>
        </row>
        <row r="1332">
          <cell r="C1332" t="str">
            <v>700009730</v>
          </cell>
          <cell r="D1332" t="str">
            <v>Memberships and dues</v>
          </cell>
        </row>
        <row r="1333">
          <cell r="C1333" t="str">
            <v>700009961</v>
          </cell>
          <cell r="D1333" t="str">
            <v>7000 Employee Education and Training Expense - Meals and Refreshments Provided at Training Sessions</v>
          </cell>
          <cell r="E1333">
            <v>8280.73</v>
          </cell>
        </row>
        <row r="1337">
          <cell r="C1337" t="str">
            <v>700009970</v>
          </cell>
          <cell r="D1337" t="str">
            <v>Other sundry expense</v>
          </cell>
          <cell r="E1337">
            <v>17079.900000000001</v>
          </cell>
        </row>
        <row r="1341">
          <cell r="C1341" t="str">
            <v>700009972</v>
          </cell>
          <cell r="D1341" t="str">
            <v>7000 - ISP Tax Service</v>
          </cell>
        </row>
        <row r="1342">
          <cell r="C1342" t="str">
            <v>700010115</v>
          </cell>
          <cell r="D1342" t="str">
            <v>Transfers and redistributions</v>
          </cell>
        </row>
        <row r="1343">
          <cell r="C1343" t="str">
            <v>700010315</v>
          </cell>
          <cell r="D1343" t="str">
            <v>Services sold to home office or subsidiaries</v>
          </cell>
        </row>
        <row r="1344">
          <cell r="C1344" t="str">
            <v>700010355</v>
          </cell>
          <cell r="D1344" t="str">
            <v>Services sold -intradivisional</v>
          </cell>
        </row>
        <row r="1345">
          <cell r="C1345" t="str">
            <v>700010425</v>
          </cell>
          <cell r="D1345" t="str">
            <v>Capitalizeable GMDAT IT Expenses</v>
          </cell>
          <cell r="E1345">
            <v>123235.83</v>
          </cell>
        </row>
        <row r="1346">
          <cell r="C1346" t="str">
            <v>700011100</v>
          </cell>
          <cell r="D1346" t="str">
            <v>DISC and Third Party IT direct billings for MSA services</v>
          </cell>
        </row>
        <row r="1347">
          <cell r="C1347" t="str">
            <v>700011720</v>
          </cell>
          <cell r="D1347" t="str">
            <v>Other project expenses</v>
          </cell>
        </row>
        <row r="1349">
          <cell r="C1349" t="str">
            <v>710000000</v>
          </cell>
          <cell r="D1349" t="str">
            <v>Manufacturing expense - absorbed</v>
          </cell>
          <cell r="E1349">
            <v>-1909479.3599999999</v>
          </cell>
        </row>
        <row r="1351">
          <cell r="C1351" t="str">
            <v>719900000</v>
          </cell>
          <cell r="D1351" t="str">
            <v>7199 - Manuf. Exp. Absorbed Non-Std</v>
          </cell>
        </row>
        <row r="1352">
          <cell r="C1352" t="str">
            <v>799900000</v>
          </cell>
          <cell r="D1352" t="str">
            <v>7999 - Manuf. Exp. - Other - Non-Std</v>
          </cell>
        </row>
        <row r="1353">
          <cell r="D1353" t="str">
            <v>Sales</v>
          </cell>
        </row>
        <row r="1354">
          <cell r="C1354" t="str">
            <v>801100000</v>
          </cell>
          <cell r="D1354" t="str">
            <v>Automotive products - outside</v>
          </cell>
        </row>
        <row r="1355">
          <cell r="C1355" t="str">
            <v>801115100</v>
          </cell>
          <cell r="D1355" t="str">
            <v>Gross sales</v>
          </cell>
          <cell r="E1355">
            <v>-48316820.509999998</v>
          </cell>
          <cell r="F1355">
            <v>0</v>
          </cell>
        </row>
        <row r="1384">
          <cell r="C1384" t="str">
            <v>801115200</v>
          </cell>
          <cell r="D1384" t="str">
            <v>Returns</v>
          </cell>
          <cell r="E1384">
            <v>325537.46000000002</v>
          </cell>
          <cell r="F1384">
            <v>0</v>
          </cell>
        </row>
        <row r="1402">
          <cell r="C1402" t="str">
            <v>801115300</v>
          </cell>
          <cell r="D1402" t="str">
            <v>Price allowances</v>
          </cell>
          <cell r="E1402">
            <v>101197.25</v>
          </cell>
          <cell r="F1402">
            <v>0</v>
          </cell>
        </row>
        <row r="1405">
          <cell r="C1405" t="str">
            <v>801115400</v>
          </cell>
          <cell r="D1405" t="str">
            <v>Discounts</v>
          </cell>
          <cell r="E1405">
            <v>0</v>
          </cell>
        </row>
        <row r="1429">
          <cell r="C1429" t="str">
            <v>801115700</v>
          </cell>
          <cell r="D1429" t="str">
            <v>8011 Sundry</v>
          </cell>
        </row>
        <row r="1430">
          <cell r="C1430" t="str">
            <v>801900000</v>
          </cell>
          <cell r="D1430" t="str">
            <v>8019 Outside Sales - Non-standard</v>
          </cell>
        </row>
        <row r="1431">
          <cell r="C1431" t="str">
            <v>802100000</v>
          </cell>
          <cell r="D1431" t="str">
            <v>Automotive products - Subsidiaries and units</v>
          </cell>
        </row>
        <row r="1432">
          <cell r="C1432" t="str">
            <v>802100010</v>
          </cell>
          <cell r="D1432" t="str">
            <v>GM Daewoo Automotive &amp; Technology, Ltd.</v>
          </cell>
        </row>
        <row r="1433">
          <cell r="C1433" t="str">
            <v>802100020</v>
          </cell>
          <cell r="D1433" t="str">
            <v xml:space="preserve">GM DAT – Zurich Office </v>
          </cell>
        </row>
        <row r="1434">
          <cell r="C1434" t="str">
            <v>802100100</v>
          </cell>
          <cell r="D1434" t="str">
            <v>Daewoo Motor Austria, GmbH</v>
          </cell>
        </row>
        <row r="1435">
          <cell r="C1435" t="str">
            <v>802100200</v>
          </cell>
          <cell r="D1435" t="str">
            <v>Daewoo Motor Benelux, B.V.</v>
          </cell>
        </row>
        <row r="1436">
          <cell r="C1436" t="str">
            <v>802100300</v>
          </cell>
          <cell r="D1436" t="str">
            <v>Daewoo Automobile (Deutschland) GmbH</v>
          </cell>
        </row>
        <row r="1437">
          <cell r="C1437" t="str">
            <v>802100400</v>
          </cell>
          <cell r="D1437" t="str">
            <v>Daewoo Motor Euro Parts Center B.V.</v>
          </cell>
        </row>
        <row r="1438">
          <cell r="C1438" t="str">
            <v>802100500</v>
          </cell>
          <cell r="D1438" t="str">
            <v>Daewoo Automobile France S.A.S</v>
          </cell>
        </row>
        <row r="1439">
          <cell r="C1439" t="str">
            <v>802100550</v>
          </cell>
          <cell r="D1439" t="str">
            <v>8021 - GM DAEWOO HUNGARY</v>
          </cell>
        </row>
        <row r="1440">
          <cell r="C1440" t="str">
            <v>802100600</v>
          </cell>
          <cell r="D1440" t="str">
            <v>Daewoo Motor Iberia S. A.</v>
          </cell>
        </row>
        <row r="1441">
          <cell r="C1441" t="str">
            <v>802100700</v>
          </cell>
          <cell r="D1441" t="str">
            <v>Daewoo Motor Italia S. P. A.</v>
          </cell>
        </row>
        <row r="1442">
          <cell r="C1442" t="str">
            <v>802100800</v>
          </cell>
          <cell r="D1442" t="str">
            <v>Daewoo Automobile (Schweiz) AG</v>
          </cell>
        </row>
        <row r="1443">
          <cell r="C1443" t="str">
            <v>802100900</v>
          </cell>
          <cell r="D1443" t="str">
            <v>Daewoo Motor de Puerto Rico Inc.</v>
          </cell>
        </row>
        <row r="1444">
          <cell r="C1444" t="str">
            <v>802100950</v>
          </cell>
          <cell r="D1444" t="str">
            <v>8021 - GM DAEWOO UNITED KINGDOM</v>
          </cell>
        </row>
        <row r="1445">
          <cell r="C1445" t="str">
            <v>802101000</v>
          </cell>
          <cell r="D1445" t="str">
            <v>Vietnam Daewoo Motor Co., Ltd.</v>
          </cell>
        </row>
        <row r="1447">
          <cell r="D1447" t="str">
            <v>Cost of Sales</v>
          </cell>
        </row>
        <row r="1448">
          <cell r="C1448" t="str">
            <v>821100000</v>
          </cell>
          <cell r="D1448" t="str">
            <v>Automotive products - outside</v>
          </cell>
        </row>
        <row r="1449">
          <cell r="C1449" t="str">
            <v>821116100</v>
          </cell>
          <cell r="D1449" t="str">
            <v>Cost of sales - net</v>
          </cell>
          <cell r="E1449">
            <v>35000384.029999994</v>
          </cell>
          <cell r="F1449">
            <v>0</v>
          </cell>
        </row>
        <row r="1516">
          <cell r="C1516" t="str">
            <v>821116150</v>
          </cell>
          <cell r="D1516" t="str">
            <v>8211 Outbound transportation cost - Vehicles</v>
          </cell>
          <cell r="E1516">
            <v>296694.82</v>
          </cell>
        </row>
        <row r="1519">
          <cell r="C1519" t="str">
            <v>821116151</v>
          </cell>
          <cell r="D1519" t="str">
            <v>8211 Outbound transportation cost - P&amp;A</v>
          </cell>
        </row>
        <row r="1520">
          <cell r="C1520" t="str">
            <v>821116200</v>
          </cell>
          <cell r="D1520" t="str">
            <v>8211 - Returns</v>
          </cell>
        </row>
        <row r="1521">
          <cell r="C1521" t="str">
            <v>821116300</v>
          </cell>
          <cell r="D1521" t="str">
            <v>8211 - Inbound Transportation</v>
          </cell>
        </row>
        <row r="1522">
          <cell r="C1522" t="str">
            <v>821116700</v>
          </cell>
          <cell r="D1522" t="str">
            <v>8211 Sundry</v>
          </cell>
        </row>
        <row r="1524">
          <cell r="C1524" t="str">
            <v>821900000</v>
          </cell>
          <cell r="D1524" t="str">
            <v>8219 Outside Factory Cost - Non-Standard</v>
          </cell>
        </row>
        <row r="1525">
          <cell r="C1525" t="str">
            <v>822100000</v>
          </cell>
          <cell r="D1525" t="str">
            <v>Automotive products - Subsidiaries and units</v>
          </cell>
        </row>
        <row r="1526">
          <cell r="C1526" t="str">
            <v>822100010</v>
          </cell>
          <cell r="D1526" t="str">
            <v>GM Daewoo Automotive &amp; Technology, Ltd.</v>
          </cell>
        </row>
        <row r="1527">
          <cell r="C1527" t="str">
            <v>822100020</v>
          </cell>
          <cell r="D1527" t="str">
            <v xml:space="preserve">GM DAT – Zurich Office </v>
          </cell>
        </row>
        <row r="1528">
          <cell r="C1528" t="str">
            <v>822100100</v>
          </cell>
          <cell r="D1528" t="str">
            <v>Daewoo Motor Austria, GmbH</v>
          </cell>
        </row>
        <row r="1529">
          <cell r="C1529" t="str">
            <v>822100200</v>
          </cell>
          <cell r="D1529" t="str">
            <v>Daewoo Motor Benelux, B.V.</v>
          </cell>
        </row>
        <row r="1530">
          <cell r="C1530" t="str">
            <v>822100300</v>
          </cell>
          <cell r="D1530" t="str">
            <v>Daewoo Automobile (Deutschland) GmbH</v>
          </cell>
        </row>
        <row r="1531">
          <cell r="C1531" t="str">
            <v>822100400</v>
          </cell>
          <cell r="D1531" t="str">
            <v>Daewoo Motor Euro Parts Center B.V.</v>
          </cell>
        </row>
        <row r="1532">
          <cell r="C1532" t="str">
            <v>822100500</v>
          </cell>
          <cell r="D1532" t="str">
            <v>Daewoo Automobile France S.A.S</v>
          </cell>
        </row>
        <row r="1533">
          <cell r="C1533" t="str">
            <v>822100550</v>
          </cell>
          <cell r="D1533" t="str">
            <v>8221 - GM DAEWOO HUNGARY</v>
          </cell>
        </row>
        <row r="1534">
          <cell r="C1534" t="str">
            <v>822100600</v>
          </cell>
          <cell r="D1534" t="str">
            <v>Daewoo Motor Iberia S. A.</v>
          </cell>
        </row>
        <row r="1535">
          <cell r="C1535" t="str">
            <v>822100700</v>
          </cell>
          <cell r="D1535" t="str">
            <v>Daewoo Motor Italia S. P. A.</v>
          </cell>
        </row>
        <row r="1536">
          <cell r="C1536" t="str">
            <v>822100800</v>
          </cell>
          <cell r="D1536" t="str">
            <v>Daewoo Automobile (Schweiz) AG</v>
          </cell>
        </row>
        <row r="1537">
          <cell r="C1537" t="str">
            <v>822100900</v>
          </cell>
          <cell r="D1537" t="str">
            <v>Daewoo Motor de Puerto Rico Inc.</v>
          </cell>
        </row>
        <row r="1538">
          <cell r="C1538" t="str">
            <v>822100950</v>
          </cell>
          <cell r="D1538" t="str">
            <v>8221 - GM DAEWOO UNITED KINGDOM</v>
          </cell>
        </row>
        <row r="1539">
          <cell r="C1539" t="str">
            <v>822101000</v>
          </cell>
          <cell r="D1539" t="str">
            <v>Vietnam Daewoo Motor Co., Ltd.</v>
          </cell>
        </row>
        <row r="1540">
          <cell r="D1540" t="str">
            <v>Cost of sales - other costs</v>
          </cell>
        </row>
        <row r="1541">
          <cell r="C1541" t="str">
            <v>839000000</v>
          </cell>
          <cell r="D1541" t="str">
            <v>Engineering expense</v>
          </cell>
        </row>
        <row r="1542">
          <cell r="C1542" t="str">
            <v>839001100</v>
          </cell>
          <cell r="D1542" t="str">
            <v>Straight time salaries and labor</v>
          </cell>
        </row>
        <row r="1543">
          <cell r="C1543" t="str">
            <v>839001340</v>
          </cell>
          <cell r="D1543" t="str">
            <v>Holiday payments - employees</v>
          </cell>
        </row>
        <row r="1544">
          <cell r="C1544" t="str">
            <v>839001510</v>
          </cell>
          <cell r="D1544" t="str">
            <v>Relocation allowance expenses</v>
          </cell>
        </row>
        <row r="1545">
          <cell r="C1545" t="str">
            <v>839001550</v>
          </cell>
          <cell r="D1545" t="str">
            <v>Payments for disability leaves of absence</v>
          </cell>
        </row>
        <row r="1546">
          <cell r="C1546" t="str">
            <v>839001666</v>
          </cell>
          <cell r="D1546" t="str">
            <v>Other compensation cost</v>
          </cell>
        </row>
        <row r="1547">
          <cell r="C1547" t="str">
            <v>839001710</v>
          </cell>
          <cell r="D1547" t="str">
            <v>Overtime premiums</v>
          </cell>
        </row>
        <row r="1548">
          <cell r="C1548" t="str">
            <v>839001720</v>
          </cell>
          <cell r="D1548" t="str">
            <v>Night shift premiums</v>
          </cell>
        </row>
        <row r="1549">
          <cell r="C1549" t="str">
            <v>839001900</v>
          </cell>
          <cell r="D1549" t="str">
            <v>8390 Sundry indirect</v>
          </cell>
        </row>
        <row r="1550">
          <cell r="C1550" t="str">
            <v>839002200</v>
          </cell>
          <cell r="D1550" t="str">
            <v>Materials and supplies</v>
          </cell>
        </row>
        <row r="1551">
          <cell r="C1551" t="str">
            <v>839003150</v>
          </cell>
          <cell r="D1551" t="str">
            <v>Nondurable tools and equipment</v>
          </cell>
        </row>
        <row r="1552">
          <cell r="C1552" t="str">
            <v>839003192</v>
          </cell>
          <cell r="D1552" t="str">
            <v>Durable tools</v>
          </cell>
        </row>
        <row r="1553">
          <cell r="C1553" t="str">
            <v>839003292</v>
          </cell>
          <cell r="D1553" t="str">
            <v>Durable equipment</v>
          </cell>
        </row>
        <row r="1554">
          <cell r="C1554" t="str">
            <v>839004000</v>
          </cell>
          <cell r="D1554" t="str">
            <v>Utilities</v>
          </cell>
        </row>
        <row r="1555">
          <cell r="C1555" t="str">
            <v>839005000</v>
          </cell>
          <cell r="D1555" t="str">
            <v>Maintenance, repairs and rearrangements</v>
          </cell>
        </row>
        <row r="1556">
          <cell r="C1556" t="str">
            <v>839006110</v>
          </cell>
          <cell r="D1556" t="str">
            <v>Employee Group insurance</v>
          </cell>
        </row>
        <row r="1557">
          <cell r="C1557" t="str">
            <v>839006120</v>
          </cell>
          <cell r="D1557" t="str">
            <v>Workers compensation insurance - premiums or provision for compensation payments</v>
          </cell>
        </row>
        <row r="1558">
          <cell r="C1558" t="str">
            <v>839006140</v>
          </cell>
          <cell r="D1558" t="str">
            <v>Employee Health care benefit plans</v>
          </cell>
        </row>
        <row r="1559">
          <cell r="C1559" t="str">
            <v>839006220</v>
          </cell>
          <cell r="D1559" t="str">
            <v>8390 Unemployment compensation Tax</v>
          </cell>
        </row>
        <row r="1560">
          <cell r="C1560" t="str">
            <v>839006310</v>
          </cell>
          <cell r="D1560" t="str">
            <v>Employee pension plans</v>
          </cell>
        </row>
        <row r="1561">
          <cell r="C1561" t="str">
            <v>839006321</v>
          </cell>
          <cell r="D1561" t="str">
            <v>8390 Salaried layoff benefit plan</v>
          </cell>
        </row>
        <row r="1562">
          <cell r="C1562" t="str">
            <v>839006690</v>
          </cell>
          <cell r="D1562" t="str">
            <v>International subsidy fringe benefits (Overseas subsidairies only)</v>
          </cell>
        </row>
        <row r="1563">
          <cell r="C1563" t="str">
            <v>839007000</v>
          </cell>
          <cell r="D1563" t="str">
            <v>Losses errors and defects</v>
          </cell>
        </row>
        <row r="1564">
          <cell r="C1564" t="str">
            <v>839008100</v>
          </cell>
          <cell r="D1564" t="str">
            <v>Insurance</v>
          </cell>
        </row>
        <row r="1565">
          <cell r="C1565" t="str">
            <v>839008260</v>
          </cell>
          <cell r="D1565" t="str">
            <v>State and local taxes - other</v>
          </cell>
        </row>
        <row r="1566">
          <cell r="C1566" t="str">
            <v>839008300</v>
          </cell>
          <cell r="D1566" t="str">
            <v>Depreciation - general</v>
          </cell>
        </row>
        <row r="1567">
          <cell r="C1567" t="str">
            <v>839008420</v>
          </cell>
          <cell r="D1567" t="str">
            <v>Rental expense - personal property -outside</v>
          </cell>
        </row>
        <row r="1568">
          <cell r="C1568" t="str">
            <v>839008450</v>
          </cell>
          <cell r="D1568" t="str">
            <v>Rental expense - real estate -outside</v>
          </cell>
        </row>
        <row r="1569">
          <cell r="C1569" t="str">
            <v>839009110</v>
          </cell>
          <cell r="D1569" t="str">
            <v>Business travel, meals and entertainment expense</v>
          </cell>
        </row>
        <row r="1570">
          <cell r="C1570" t="str">
            <v>839009120</v>
          </cell>
          <cell r="D1570" t="str">
            <v>Company vehicle - operating expense</v>
          </cell>
        </row>
        <row r="1571">
          <cell r="C1571" t="str">
            <v>839009320</v>
          </cell>
          <cell r="D1571" t="str">
            <v>Transportation expense</v>
          </cell>
        </row>
        <row r="1572">
          <cell r="C1572" t="str">
            <v>839009430</v>
          </cell>
          <cell r="D1572" t="str">
            <v>Experimental work - material</v>
          </cell>
        </row>
        <row r="1573">
          <cell r="C1573" t="str">
            <v>839009450</v>
          </cell>
          <cell r="D1573" t="str">
            <v>Experimental work - outside charges</v>
          </cell>
        </row>
        <row r="1574">
          <cell r="C1574" t="str">
            <v>839009640</v>
          </cell>
          <cell r="D1574" t="str">
            <v>8390 Royalties Unapplied</v>
          </cell>
        </row>
        <row r="1575">
          <cell r="C1575" t="str">
            <v>839009650</v>
          </cell>
          <cell r="D1575" t="str">
            <v>Legal expenses</v>
          </cell>
        </row>
        <row r="1576">
          <cell r="C1576" t="str">
            <v>839009655</v>
          </cell>
          <cell r="D1576" t="str">
            <v>Consultants</v>
          </cell>
        </row>
        <row r="1577">
          <cell r="C1577" t="str">
            <v>839009656</v>
          </cell>
          <cell r="D1577" t="str">
            <v>Other outside services</v>
          </cell>
        </row>
        <row r="1578">
          <cell r="C1578" t="str">
            <v>839009710</v>
          </cell>
          <cell r="D1578" t="str">
            <v>Welfare and recreation</v>
          </cell>
        </row>
        <row r="1579">
          <cell r="C1579" t="str">
            <v>839009715</v>
          </cell>
          <cell r="D1579" t="str">
            <v>Employee service recognition, safety achievement and productivity awards</v>
          </cell>
        </row>
        <row r="1580">
          <cell r="C1580" t="str">
            <v>839009730</v>
          </cell>
          <cell r="D1580" t="str">
            <v>Memberships and dues</v>
          </cell>
        </row>
        <row r="1581">
          <cell r="C1581" t="str">
            <v>839009961</v>
          </cell>
          <cell r="D1581" t="str">
            <v>8390 Employee Education and Training Expense - Meals and Refreshments Provided at Training Sessions</v>
          </cell>
        </row>
        <row r="1582">
          <cell r="C1582" t="str">
            <v>839009970</v>
          </cell>
          <cell r="D1582" t="str">
            <v>Other sundry expense</v>
          </cell>
        </row>
        <row r="1583">
          <cell r="C1583" t="str">
            <v>839009972</v>
          </cell>
          <cell r="D1583" t="str">
            <v>8390 - ISP Tax Service</v>
          </cell>
        </row>
        <row r="1584">
          <cell r="C1584" t="str">
            <v>839010215</v>
          </cell>
          <cell r="D1584" t="str">
            <v>Transfers and redistributions</v>
          </cell>
        </row>
        <row r="1585">
          <cell r="C1585" t="str">
            <v>839010315</v>
          </cell>
          <cell r="D1585" t="str">
            <v>Services sold to home office or subsidiaries</v>
          </cell>
        </row>
        <row r="1586">
          <cell r="C1586" t="str">
            <v>839010355</v>
          </cell>
          <cell r="D1586" t="str">
            <v>Services sold -intradivisional</v>
          </cell>
        </row>
        <row r="1587">
          <cell r="C1587" t="str">
            <v>839010425</v>
          </cell>
          <cell r="D1587" t="str">
            <v>Capitalizeable GMDAT IT Expenses</v>
          </cell>
        </row>
        <row r="1588">
          <cell r="C1588" t="str">
            <v>839011100</v>
          </cell>
          <cell r="D1588" t="str">
            <v>DISC and Third Party IT direct billings for MSA services</v>
          </cell>
        </row>
        <row r="1589">
          <cell r="C1589" t="str">
            <v>839011720</v>
          </cell>
          <cell r="D1589" t="str">
            <v>Other project expenses</v>
          </cell>
        </row>
        <row r="1590">
          <cell r="C1590" t="str">
            <v>839900000</v>
          </cell>
          <cell r="D1590" t="str">
            <v>Engineering Expense - Non-Standard</v>
          </cell>
        </row>
        <row r="1591">
          <cell r="D1591" t="str">
            <v>Factory cost adjustments</v>
          </cell>
        </row>
        <row r="1592">
          <cell r="C1592" t="str">
            <v>840100000</v>
          </cell>
          <cell r="D1592" t="str">
            <v>Revenue from disposal of scrap</v>
          </cell>
        </row>
        <row r="1593">
          <cell r="C1593" t="str">
            <v>843500000</v>
          </cell>
          <cell r="D1593" t="str">
            <v>Inventory adjustments</v>
          </cell>
        </row>
        <row r="1594">
          <cell r="C1594" t="str">
            <v>843584100</v>
          </cell>
          <cell r="D1594" t="str">
            <v>84100 Adjustment to new burden rates</v>
          </cell>
        </row>
        <row r="1595">
          <cell r="C1595" t="str">
            <v>843584200</v>
          </cell>
          <cell r="D1595" t="str">
            <v>84200 Annual Phusical Inventory (API) Adjustments</v>
          </cell>
        </row>
        <row r="1596">
          <cell r="C1596" t="str">
            <v>843584300</v>
          </cell>
          <cell r="D1596" t="str">
            <v>84300 Interim Physical Inventory Adjustments</v>
          </cell>
        </row>
        <row r="1597">
          <cell r="C1597" t="str">
            <v>843584400</v>
          </cell>
          <cell r="D1597" t="str">
            <v>84400 Adjustment of Prior year's Inventory</v>
          </cell>
        </row>
        <row r="1598">
          <cell r="C1598" t="str">
            <v>843584500</v>
          </cell>
          <cell r="D1598" t="str">
            <v>84500 Non-productive Inventory (Machinery and equipment Spare-parts in stores) API Adjustments</v>
          </cell>
        </row>
        <row r="1599">
          <cell r="C1599" t="str">
            <v>843584600</v>
          </cell>
          <cell r="D1599" t="str">
            <v>84600 Other Inventory Adjustments</v>
          </cell>
        </row>
        <row r="1601">
          <cell r="C1601" t="str">
            <v>845000000</v>
          </cell>
          <cell r="D1601" t="str">
            <v>Over or under absorbed burden - unbooked manufacturing expense at month end closing</v>
          </cell>
        </row>
        <row r="1602">
          <cell r="C1602" t="str">
            <v>845100000</v>
          </cell>
          <cell r="D1602" t="str">
            <v>Variance from current purchase contract price - material</v>
          </cell>
        </row>
        <row r="1603">
          <cell r="C1603" t="str">
            <v>845200000</v>
          </cell>
          <cell r="D1603" t="str">
            <v>Over-or under- absorbed labor - standard cost method</v>
          </cell>
        </row>
        <row r="1604">
          <cell r="C1604" t="str">
            <v>845300000</v>
          </cell>
          <cell r="D1604" t="str">
            <v>Over- or under- adsorbed burden, benefits and premiums - standard cost method</v>
          </cell>
        </row>
        <row r="1605">
          <cell r="C1605" t="str">
            <v>845400000</v>
          </cell>
          <cell r="D1605" t="str">
            <v>Variance between standard material cost and standard transfer price</v>
          </cell>
        </row>
        <row r="1606">
          <cell r="C1606" t="str">
            <v>849900000</v>
          </cell>
          <cell r="D1606" t="str">
            <v>8499 Factory Cost Adjustments - Non-st</v>
          </cell>
        </row>
        <row r="1607">
          <cell r="D1607" t="str">
            <v>Commercial Expense</v>
          </cell>
        </row>
        <row r="1608">
          <cell r="C1608" t="str">
            <v>860500000</v>
          </cell>
          <cell r="D1608" t="str">
            <v>Administration expense</v>
          </cell>
        </row>
        <row r="1609">
          <cell r="C1609" t="str">
            <v>860501100</v>
          </cell>
          <cell r="D1609" t="str">
            <v>Straight time salaries and wages</v>
          </cell>
          <cell r="E1609">
            <v>559670.79</v>
          </cell>
          <cell r="F1609">
            <v>0</v>
          </cell>
        </row>
        <row r="1613">
          <cell r="C1613" t="str">
            <v>860501340</v>
          </cell>
          <cell r="D1613" t="str">
            <v>Holiday payments - employees</v>
          </cell>
        </row>
        <row r="1614">
          <cell r="C1614" t="str">
            <v>860501510</v>
          </cell>
          <cell r="D1614" t="str">
            <v>Relocation allowance expenses</v>
          </cell>
        </row>
        <row r="1615">
          <cell r="C1615" t="str">
            <v>860501550</v>
          </cell>
          <cell r="D1615" t="str">
            <v>Payments for disability leaves of absence</v>
          </cell>
        </row>
        <row r="1616">
          <cell r="C1616" t="str">
            <v>860501666</v>
          </cell>
          <cell r="D1616" t="str">
            <v>Other compensation costs</v>
          </cell>
        </row>
        <row r="1617">
          <cell r="C1617" t="str">
            <v>860501710</v>
          </cell>
          <cell r="D1617" t="str">
            <v>Overtime premiums</v>
          </cell>
          <cell r="E1617">
            <v>0</v>
          </cell>
        </row>
        <row r="1619">
          <cell r="C1619" t="str">
            <v>860501720</v>
          </cell>
          <cell r="D1619" t="str">
            <v>Night shift premiums</v>
          </cell>
        </row>
        <row r="1620">
          <cell r="C1620" t="str">
            <v>860501900</v>
          </cell>
          <cell r="D1620" t="str">
            <v>Sundry indirect labour</v>
          </cell>
          <cell r="E1620">
            <v>-944.62</v>
          </cell>
        </row>
        <row r="1623">
          <cell r="C1623" t="str">
            <v>860502200</v>
          </cell>
          <cell r="D1623" t="str">
            <v>Materials and supplies</v>
          </cell>
          <cell r="E1623">
            <v>27650.13</v>
          </cell>
          <cell r="F1623">
            <v>0</v>
          </cell>
        </row>
        <row r="1627">
          <cell r="C1627" t="str">
            <v>860503150</v>
          </cell>
          <cell r="D1627" t="str">
            <v>Nondurable tools and equipment</v>
          </cell>
        </row>
        <row r="1628">
          <cell r="C1628" t="str">
            <v>860503192</v>
          </cell>
          <cell r="D1628" t="str">
            <v>Durable tools</v>
          </cell>
          <cell r="E1628">
            <v>26730.23</v>
          </cell>
        </row>
        <row r="1629">
          <cell r="C1629" t="str">
            <v>860503292</v>
          </cell>
          <cell r="D1629" t="str">
            <v>Durable equipment</v>
          </cell>
        </row>
        <row r="1630">
          <cell r="C1630" t="str">
            <v>860504000</v>
          </cell>
          <cell r="D1630" t="str">
            <v>Utilities</v>
          </cell>
          <cell r="E1630">
            <v>42000.3</v>
          </cell>
          <cell r="F1630">
            <v>0</v>
          </cell>
        </row>
        <row r="1633">
          <cell r="C1633" t="str">
            <v>860505000</v>
          </cell>
          <cell r="D1633" t="str">
            <v>Maintenance repairs and rearrangements</v>
          </cell>
          <cell r="E1633">
            <v>25545</v>
          </cell>
        </row>
        <row r="1634">
          <cell r="C1634" t="str">
            <v>860506110</v>
          </cell>
          <cell r="D1634" t="str">
            <v>Employee Group insurance</v>
          </cell>
        </row>
        <row r="1635">
          <cell r="C1635" t="str">
            <v>860506120</v>
          </cell>
          <cell r="D1635" t="str">
            <v>Workers compensation insurance - premiums or provision for compensation payments</v>
          </cell>
        </row>
        <row r="1636">
          <cell r="C1636" t="str">
            <v>860506140</v>
          </cell>
          <cell r="D1636" t="str">
            <v>Employee Health care benefit plans</v>
          </cell>
          <cell r="E1636">
            <v>1222.52</v>
          </cell>
        </row>
        <row r="1639">
          <cell r="C1639" t="str">
            <v>860506220</v>
          </cell>
          <cell r="D1639" t="str">
            <v>8605 Unemployment compensation Tax</v>
          </cell>
        </row>
        <row r="1643">
          <cell r="C1643" t="str">
            <v>860506310</v>
          </cell>
          <cell r="D1643" t="str">
            <v>Employee pension plans</v>
          </cell>
        </row>
        <row r="1644">
          <cell r="C1644" t="str">
            <v>860506230</v>
          </cell>
          <cell r="D1644" t="str">
            <v>8605 Social Security Type Taxes</v>
          </cell>
          <cell r="E1644">
            <v>10275.74</v>
          </cell>
        </row>
        <row r="1645">
          <cell r="C1645" t="str">
            <v>860506321</v>
          </cell>
          <cell r="D1645" t="str">
            <v>8605 Salaried layoff benefit plan</v>
          </cell>
        </row>
        <row r="1646">
          <cell r="C1646" t="str">
            <v>860506690</v>
          </cell>
          <cell r="D1646" t="str">
            <v>International subsidy fringe benefits (Overseas subsidairies only)</v>
          </cell>
          <cell r="E1646">
            <v>16222.51</v>
          </cell>
        </row>
        <row r="1650">
          <cell r="C1650" t="str">
            <v>860508100</v>
          </cell>
          <cell r="D1650" t="str">
            <v>Insurance</v>
          </cell>
          <cell r="E1650">
            <v>40792.44</v>
          </cell>
        </row>
        <row r="1651">
          <cell r="C1651" t="str">
            <v>860508260</v>
          </cell>
          <cell r="D1651" t="str">
            <v>State and local taxes - other</v>
          </cell>
        </row>
        <row r="1652">
          <cell r="C1652" t="str">
            <v>860508300</v>
          </cell>
          <cell r="D1652" t="str">
            <v>Depreciation - general</v>
          </cell>
          <cell r="E1652">
            <v>110046.51000000001</v>
          </cell>
          <cell r="F1652">
            <v>0</v>
          </cell>
        </row>
        <row r="1661">
          <cell r="C1661" t="str">
            <v>860508420</v>
          </cell>
          <cell r="D1661" t="str">
            <v>Rental expense - personal property -outside</v>
          </cell>
        </row>
        <row r="1662">
          <cell r="C1662" t="str">
            <v>860508450</v>
          </cell>
          <cell r="D1662" t="str">
            <v>Rental expense - real estate -outside</v>
          </cell>
          <cell r="E1662">
            <v>12739.96</v>
          </cell>
        </row>
        <row r="1665">
          <cell r="C1665" t="str">
            <v>860509110</v>
          </cell>
          <cell r="D1665" t="str">
            <v>Business travel, meals and entertainment expense</v>
          </cell>
          <cell r="E1665">
            <v>30945.07</v>
          </cell>
          <cell r="F1665">
            <v>0</v>
          </cell>
        </row>
        <row r="1674">
          <cell r="C1674" t="str">
            <v>860509120</v>
          </cell>
          <cell r="D1674" t="str">
            <v>Company vehicle - operating expense</v>
          </cell>
          <cell r="E1674">
            <v>30847.43</v>
          </cell>
        </row>
        <row r="1675">
          <cell r="C1675" t="str">
            <v>860509320</v>
          </cell>
          <cell r="D1675" t="str">
            <v>Transportation expense</v>
          </cell>
        </row>
        <row r="1676">
          <cell r="C1676" t="str">
            <v>860509640</v>
          </cell>
          <cell r="D1676" t="str">
            <v>8605 Royalties Unapplied</v>
          </cell>
        </row>
        <row r="1678">
          <cell r="C1678" t="str">
            <v>860509650</v>
          </cell>
          <cell r="D1678" t="str">
            <v>Legal expense</v>
          </cell>
          <cell r="E1678">
            <v>53992.38</v>
          </cell>
          <cell r="F1678">
            <v>0</v>
          </cell>
        </row>
        <row r="1681">
          <cell r="C1681" t="str">
            <v>860509655</v>
          </cell>
          <cell r="D1681" t="str">
            <v>Consultants</v>
          </cell>
          <cell r="E1681">
            <v>2.99</v>
          </cell>
          <cell r="F1681">
            <v>0</v>
          </cell>
        </row>
        <row r="1687">
          <cell r="C1687" t="str">
            <v>860509656</v>
          </cell>
          <cell r="D1687" t="str">
            <v>Other outside expense</v>
          </cell>
          <cell r="E1687">
            <v>31376.239999999998</v>
          </cell>
          <cell r="F1687">
            <v>0</v>
          </cell>
        </row>
        <row r="1691">
          <cell r="C1691" t="str">
            <v>860509710</v>
          </cell>
          <cell r="D1691" t="str">
            <v>Welfare and recreation</v>
          </cell>
          <cell r="E1691">
            <v>12017.3</v>
          </cell>
        </row>
        <row r="1695">
          <cell r="C1695" t="str">
            <v>860509715</v>
          </cell>
          <cell r="D1695" t="str">
            <v>Employee service recognition, safety achievement and productivity awards</v>
          </cell>
        </row>
        <row r="1696">
          <cell r="C1696" t="str">
            <v>860509720</v>
          </cell>
          <cell r="D1696" t="str">
            <v>Donations in kind</v>
          </cell>
        </row>
        <row r="1697">
          <cell r="C1697" t="str">
            <v>860509725</v>
          </cell>
          <cell r="D1697" t="str">
            <v>Donations cash</v>
          </cell>
          <cell r="E1697">
            <v>20586.63</v>
          </cell>
          <cell r="F1697">
            <v>0</v>
          </cell>
        </row>
        <row r="1698">
          <cell r="C1698" t="str">
            <v>860509730</v>
          </cell>
          <cell r="D1698" t="str">
            <v>Memberships and dues</v>
          </cell>
        </row>
        <row r="1699">
          <cell r="C1699" t="str">
            <v>860509940</v>
          </cell>
          <cell r="D1699" t="str">
            <v>9605 - Fees for Audit Services (D&amp;T)</v>
          </cell>
        </row>
        <row r="1700">
          <cell r="C1700" t="str">
            <v>860509942</v>
          </cell>
          <cell r="D1700" t="str">
            <v>9605 - Fees for Audit-Related Services (D&amp;T and DC)</v>
          </cell>
        </row>
        <row r="1701">
          <cell r="C1701" t="str">
            <v>860509944</v>
          </cell>
          <cell r="D1701" t="str">
            <v>9605 - Fees for Tax Services (D&amp;T and DC)</v>
          </cell>
        </row>
        <row r="1702">
          <cell r="C1702" t="str">
            <v>860509946</v>
          </cell>
          <cell r="D1702" t="str">
            <v>9605 - Fees for All Other Services (D&amp;T and DC)</v>
          </cell>
        </row>
        <row r="1703">
          <cell r="C1703" t="str">
            <v>860509952</v>
          </cell>
          <cell r="D1703" t="str">
            <v>9605 - Fees for Audit-Related Services (PwC)</v>
          </cell>
        </row>
        <row r="1704">
          <cell r="C1704" t="str">
            <v>860509954</v>
          </cell>
          <cell r="D1704" t="str">
            <v>9605 - Fees for Tax Services (PwC)</v>
          </cell>
        </row>
        <row r="1705">
          <cell r="C1705" t="str">
            <v>860509956</v>
          </cell>
          <cell r="D1705" t="str">
            <v>9605 - Fees for All Other Services (PwC)</v>
          </cell>
        </row>
        <row r="1707">
          <cell r="C1707" t="str">
            <v>860509961</v>
          </cell>
          <cell r="D1707" t="str">
            <v>8605 Employee Education and Training Expense - Meals and Refreshments Provided at Training Sessions</v>
          </cell>
        </row>
        <row r="1708">
          <cell r="C1708" t="str">
            <v>860509970</v>
          </cell>
          <cell r="D1708" t="str">
            <v>Other sundry expense</v>
          </cell>
          <cell r="E1708">
            <v>52905.529999999992</v>
          </cell>
          <cell r="F1708">
            <v>0</v>
          </cell>
        </row>
        <row r="1718">
          <cell r="C1718" t="str">
            <v>860509971</v>
          </cell>
          <cell r="D1718" t="str">
            <v>Regular examination fees performed by Deloitte &amp; Touche</v>
          </cell>
        </row>
        <row r="1719">
          <cell r="C1719" t="str">
            <v>860509972</v>
          </cell>
          <cell r="D1719" t="str">
            <v>International service personnel tax service  performed by Deloitte &amp; Touche</v>
          </cell>
        </row>
        <row r="1720">
          <cell r="C1720" t="str">
            <v>860509973</v>
          </cell>
          <cell r="D1720" t="str">
            <v>Inventory - estimation sampling performed by Deloitte &amp; Touche</v>
          </cell>
        </row>
        <row r="1721">
          <cell r="C1721" t="str">
            <v>860509974</v>
          </cell>
          <cell r="D1721" t="str">
            <v>Corporate taxes performed by Deloitte &amp; Touche</v>
          </cell>
        </row>
        <row r="1722">
          <cell r="C1722" t="str">
            <v>860509975</v>
          </cell>
          <cell r="D1722" t="str">
            <v>Consultation - accounting related performed by Deloitte &amp; Touche</v>
          </cell>
        </row>
        <row r="1723">
          <cell r="C1723" t="str">
            <v>860509976</v>
          </cell>
          <cell r="D1723" t="str">
            <v>Regulatory filings performed by Deloitte &amp; Touche</v>
          </cell>
        </row>
        <row r="1724">
          <cell r="C1724" t="str">
            <v>860509978</v>
          </cell>
          <cell r="D1724" t="str">
            <v>Employee benefit plans performed by Deloitte &amp; Touche</v>
          </cell>
        </row>
        <row r="1725">
          <cell r="C1725" t="str">
            <v>860509979</v>
          </cell>
          <cell r="D1725" t="str">
            <v>Acquisitions and Divestitures performed by Deloitte &amp; Touche</v>
          </cell>
        </row>
        <row r="1726">
          <cell r="C1726" t="str">
            <v>860509980</v>
          </cell>
          <cell r="D1726" t="str">
            <v>Management advisory services performed by Deloitte &amp; Touche</v>
          </cell>
        </row>
        <row r="1727">
          <cell r="C1727" t="str">
            <v>860509981</v>
          </cell>
          <cell r="D1727" t="str">
            <v>Service Fees - other than Deloitte &amp; Touche</v>
          </cell>
        </row>
        <row r="1728">
          <cell r="C1728" t="str">
            <v>860509982</v>
          </cell>
          <cell r="D1728" t="str">
            <v>Service fees - other</v>
          </cell>
        </row>
        <row r="1729">
          <cell r="C1729" t="str">
            <v>860510115</v>
          </cell>
          <cell r="D1729" t="str">
            <v>Transfers and redistributions</v>
          </cell>
        </row>
        <row r="1730">
          <cell r="C1730" t="str">
            <v>860510315</v>
          </cell>
          <cell r="D1730" t="str">
            <v>Services sold to home office or subsidiaries</v>
          </cell>
        </row>
        <row r="1731">
          <cell r="C1731" t="str">
            <v>860510355</v>
          </cell>
          <cell r="D1731" t="str">
            <v>Services sold -intradivisional</v>
          </cell>
        </row>
        <row r="1732">
          <cell r="C1732" t="str">
            <v>860510425</v>
          </cell>
          <cell r="D1732" t="str">
            <v>Capitalizeable GMDAT IT Expenses</v>
          </cell>
          <cell r="E1732">
            <v>31789.77</v>
          </cell>
        </row>
        <row r="1733">
          <cell r="C1733" t="str">
            <v>860511100</v>
          </cell>
          <cell r="D1733" t="str">
            <v>DISC and Third Party IT direct billings for MSA services</v>
          </cell>
        </row>
        <row r="1734">
          <cell r="E1734">
            <v>0</v>
          </cell>
          <cell r="F1734">
            <v>0</v>
          </cell>
        </row>
        <row r="1736">
          <cell r="C1736" t="str">
            <v>861000000</v>
          </cell>
          <cell r="D1736" t="str">
            <v>Selling expense</v>
          </cell>
        </row>
        <row r="1737">
          <cell r="C1737" t="str">
            <v>861001100</v>
          </cell>
          <cell r="D1737" t="str">
            <v>Straight time salaries and wages</v>
          </cell>
          <cell r="E1737">
            <v>348824.62</v>
          </cell>
          <cell r="F1737">
            <v>0</v>
          </cell>
        </row>
        <row r="1741">
          <cell r="C1741" t="str">
            <v>861001340</v>
          </cell>
          <cell r="D1741" t="str">
            <v>Holiday payments - employees</v>
          </cell>
          <cell r="E1741">
            <v>0</v>
          </cell>
        </row>
        <row r="1742">
          <cell r="C1742" t="str">
            <v>861001510</v>
          </cell>
          <cell r="D1742" t="str">
            <v>Relocation allowance expenses</v>
          </cell>
        </row>
        <row r="1743">
          <cell r="C1743" t="str">
            <v>861001550</v>
          </cell>
          <cell r="D1743" t="str">
            <v>Payments for disability leaves of absence</v>
          </cell>
        </row>
        <row r="1744">
          <cell r="C1744" t="str">
            <v>861001666</v>
          </cell>
          <cell r="D1744" t="str">
            <v>Other compensation costs</v>
          </cell>
          <cell r="E1744">
            <v>0</v>
          </cell>
          <cell r="F1744">
            <v>0</v>
          </cell>
        </row>
        <row r="1758">
          <cell r="C1758" t="str">
            <v>861001710</v>
          </cell>
          <cell r="D1758" t="str">
            <v>Overtime premiums</v>
          </cell>
          <cell r="E1758">
            <v>700</v>
          </cell>
        </row>
        <row r="1759">
          <cell r="C1759" t="str">
            <v>861001720</v>
          </cell>
          <cell r="D1759" t="str">
            <v>Night shift premiums</v>
          </cell>
        </row>
        <row r="1760">
          <cell r="C1760" t="str">
            <v>861001900</v>
          </cell>
          <cell r="D1760" t="str">
            <v>Sundry indirect labour</v>
          </cell>
          <cell r="E1760">
            <v>29751.3</v>
          </cell>
        </row>
        <row r="1761">
          <cell r="C1761" t="str">
            <v>861002200</v>
          </cell>
          <cell r="D1761" t="str">
            <v>Materials and supplies</v>
          </cell>
          <cell r="E1761">
            <v>20043.589999999997</v>
          </cell>
          <cell r="F1761">
            <v>0</v>
          </cell>
        </row>
        <row r="1766">
          <cell r="C1766" t="str">
            <v>861003150</v>
          </cell>
          <cell r="D1766" t="str">
            <v>Nondurable tools and equipment</v>
          </cell>
        </row>
        <row r="1767">
          <cell r="C1767" t="str">
            <v>861003192</v>
          </cell>
          <cell r="D1767" t="str">
            <v>Durable tools</v>
          </cell>
          <cell r="E1767">
            <v>25096.06</v>
          </cell>
        </row>
        <row r="1768">
          <cell r="C1768" t="str">
            <v>861003292</v>
          </cell>
          <cell r="D1768" t="str">
            <v>Durable equipment</v>
          </cell>
        </row>
        <row r="1769">
          <cell r="C1769" t="str">
            <v>861004000</v>
          </cell>
          <cell r="D1769" t="str">
            <v>Utilities</v>
          </cell>
          <cell r="E1769">
            <v>57624.94</v>
          </cell>
          <cell r="F1769">
            <v>0</v>
          </cell>
        </row>
        <row r="1772">
          <cell r="C1772" t="str">
            <v>861005000</v>
          </cell>
          <cell r="D1772" t="str">
            <v>Maintenance repairs and rearrangements</v>
          </cell>
          <cell r="E1772">
            <v>48178.819999999992</v>
          </cell>
        </row>
        <row r="1776">
          <cell r="C1776" t="str">
            <v>861006110</v>
          </cell>
          <cell r="D1776" t="str">
            <v>Employee Group insurance</v>
          </cell>
        </row>
        <row r="1777">
          <cell r="C1777" t="str">
            <v>861006120</v>
          </cell>
          <cell r="D1777" t="str">
            <v>Workers compensation insurance - premiums or provision for compensation payments</v>
          </cell>
        </row>
        <row r="1778">
          <cell r="C1778" t="str">
            <v>861006140</v>
          </cell>
          <cell r="D1778" t="str">
            <v>Employee Health care benefit plans</v>
          </cell>
          <cell r="E1778">
            <v>2303.35</v>
          </cell>
        </row>
        <row r="1780">
          <cell r="C1780" t="str">
            <v>861006220</v>
          </cell>
          <cell r="D1780" t="str">
            <v>8610 Unemployment compensation Tax</v>
          </cell>
        </row>
        <row r="1782">
          <cell r="C1782" t="str">
            <v>861006310</v>
          </cell>
          <cell r="D1782" t="str">
            <v>Employee pension plans</v>
          </cell>
        </row>
        <row r="1783">
          <cell r="C1783" t="str">
            <v>861006230</v>
          </cell>
          <cell r="D1783" t="str">
            <v>8610 Social Security Type Taxes</v>
          </cell>
          <cell r="E1783">
            <v>15259.49</v>
          </cell>
        </row>
        <row r="1784">
          <cell r="C1784" t="str">
            <v>861006321</v>
          </cell>
          <cell r="D1784" t="str">
            <v>8610 Salaried layoff benefit plan</v>
          </cell>
        </row>
        <row r="1785">
          <cell r="C1785" t="str">
            <v>861006690</v>
          </cell>
          <cell r="D1785" t="str">
            <v>International subsidy fringe benefits (Overseas subsidairies only)</v>
          </cell>
          <cell r="E1785">
            <v>3680.34</v>
          </cell>
        </row>
        <row r="1789">
          <cell r="C1789" t="str">
            <v>861008100</v>
          </cell>
          <cell r="D1789" t="str">
            <v>Insurance</v>
          </cell>
        </row>
        <row r="1790">
          <cell r="C1790" t="str">
            <v>861008260</v>
          </cell>
          <cell r="D1790" t="str">
            <v>State and local taxes - other</v>
          </cell>
        </row>
        <row r="1791">
          <cell r="C1791" t="str">
            <v>861008300</v>
          </cell>
          <cell r="D1791" t="str">
            <v>Depreciation - general</v>
          </cell>
          <cell r="E1791">
            <v>44933.62</v>
          </cell>
          <cell r="F1791">
            <v>0</v>
          </cell>
        </row>
        <row r="1799">
          <cell r="C1799" t="str">
            <v>861008420</v>
          </cell>
          <cell r="D1799" t="str">
            <v>Rental expense - personal property -outside</v>
          </cell>
        </row>
        <row r="1800">
          <cell r="C1800" t="str">
            <v>861008450</v>
          </cell>
          <cell r="D1800" t="str">
            <v>Rental expense - real estate -outside</v>
          </cell>
          <cell r="E1800">
            <v>137755.74</v>
          </cell>
        </row>
        <row r="1803">
          <cell r="C1803" t="str">
            <v>861009110</v>
          </cell>
          <cell r="D1803" t="str">
            <v>Business travel, meals and entertainment expense</v>
          </cell>
          <cell r="E1803">
            <v>13396.52</v>
          </cell>
          <cell r="F1803">
            <v>0</v>
          </cell>
        </row>
        <row r="1809">
          <cell r="C1809" t="str">
            <v>861009120</v>
          </cell>
          <cell r="D1809" t="str">
            <v>Company vehicle - operating expense</v>
          </cell>
          <cell r="E1809">
            <v>215.38</v>
          </cell>
        </row>
        <row r="1810">
          <cell r="C1810" t="str">
            <v>861009320</v>
          </cell>
          <cell r="D1810" t="str">
            <v>Transportation expense</v>
          </cell>
        </row>
        <row r="1811">
          <cell r="C1811" t="str">
            <v>861009650</v>
          </cell>
          <cell r="D1811" t="str">
            <v>Legal expense</v>
          </cell>
          <cell r="E1811">
            <v>550.26</v>
          </cell>
        </row>
        <row r="1815">
          <cell r="C1815" t="str">
            <v>861009655</v>
          </cell>
          <cell r="D1815" t="str">
            <v>Consultants</v>
          </cell>
          <cell r="E1815">
            <v>4314.21</v>
          </cell>
          <cell r="F1815">
            <v>0</v>
          </cell>
        </row>
        <row r="1822">
          <cell r="C1822" t="str">
            <v>861009656</v>
          </cell>
          <cell r="D1822" t="str">
            <v>Other outside expense</v>
          </cell>
          <cell r="E1822">
            <v>2897.5800000000004</v>
          </cell>
          <cell r="F1822">
            <v>0</v>
          </cell>
        </row>
        <row r="1827">
          <cell r="C1827" t="str">
            <v>861009710</v>
          </cell>
          <cell r="D1827" t="str">
            <v>Welfare and recreation</v>
          </cell>
          <cell r="E1827">
            <v>8565.16</v>
          </cell>
        </row>
        <row r="1831">
          <cell r="C1831" t="str">
            <v>861009715</v>
          </cell>
          <cell r="D1831" t="str">
            <v>Employee service recognition, safety achievement and productivity awards</v>
          </cell>
        </row>
        <row r="1834">
          <cell r="C1834" t="str">
            <v>861009730</v>
          </cell>
          <cell r="D1834" t="str">
            <v>Memberships and dues</v>
          </cell>
        </row>
        <row r="1835">
          <cell r="C1835" t="str">
            <v>861009961</v>
          </cell>
          <cell r="D1835" t="str">
            <v>8610 -  Employee Education and Training Expense - Meals and Refreshments Provided at Training Sessions</v>
          </cell>
          <cell r="E1835">
            <v>0</v>
          </cell>
        </row>
        <row r="1837">
          <cell r="C1837" t="str">
            <v>861009970</v>
          </cell>
          <cell r="D1837" t="str">
            <v>Other sundry expense</v>
          </cell>
          <cell r="E1837">
            <v>6830.3200000000006</v>
          </cell>
        </row>
        <row r="1843">
          <cell r="C1843" t="str">
            <v>861009972</v>
          </cell>
          <cell r="D1843" t="str">
            <v>8610 - ISP Tax Service</v>
          </cell>
        </row>
        <row r="1844">
          <cell r="C1844" t="str">
            <v>861010115</v>
          </cell>
          <cell r="D1844" t="str">
            <v>Transfers and redistributions</v>
          </cell>
        </row>
        <row r="1845">
          <cell r="C1845" t="str">
            <v>861010315</v>
          </cell>
          <cell r="D1845" t="str">
            <v>Services sold to home office or subsidiaries</v>
          </cell>
        </row>
        <row r="1846">
          <cell r="C1846" t="str">
            <v>861010355</v>
          </cell>
          <cell r="D1846" t="str">
            <v>Services sold -intradivisional</v>
          </cell>
        </row>
        <row r="1847">
          <cell r="C1847" t="str">
            <v>861010425</v>
          </cell>
          <cell r="D1847" t="str">
            <v>Capitalizeable GMDAT  IT Expenses</v>
          </cell>
          <cell r="E1847">
            <v>52104.98</v>
          </cell>
        </row>
        <row r="1848">
          <cell r="C1848" t="str">
            <v>861011100</v>
          </cell>
          <cell r="D1848" t="str">
            <v>DISC and Third Party IT direct billings for MSA services</v>
          </cell>
        </row>
        <row r="1851">
          <cell r="C1851" t="str">
            <v>861500000</v>
          </cell>
          <cell r="D1851" t="str">
            <v>Sales promotion expense</v>
          </cell>
        </row>
        <row r="1852">
          <cell r="C1852" t="str">
            <v>861501100</v>
          </cell>
          <cell r="D1852" t="str">
            <v>Straight time salaries and wages</v>
          </cell>
        </row>
        <row r="1853">
          <cell r="C1853" t="str">
            <v>861501340</v>
          </cell>
          <cell r="D1853" t="str">
            <v>Holiday payments - employees</v>
          </cell>
        </row>
        <row r="1854">
          <cell r="C1854" t="str">
            <v>861501510</v>
          </cell>
          <cell r="D1854" t="str">
            <v>Relocation allowance expenses</v>
          </cell>
        </row>
        <row r="1855">
          <cell r="C1855" t="str">
            <v>861501550</v>
          </cell>
          <cell r="D1855" t="str">
            <v>Payments for disability leaves of absence</v>
          </cell>
        </row>
        <row r="1856">
          <cell r="C1856" t="str">
            <v>861501666</v>
          </cell>
          <cell r="D1856" t="str">
            <v>Other compensation costs</v>
          </cell>
        </row>
        <row r="1857">
          <cell r="C1857" t="str">
            <v>861501710</v>
          </cell>
          <cell r="D1857" t="str">
            <v>Overtime premiums</v>
          </cell>
        </row>
        <row r="1858">
          <cell r="C1858" t="str">
            <v>861501720</v>
          </cell>
          <cell r="D1858" t="str">
            <v>Night shift premiums</v>
          </cell>
        </row>
        <row r="1859">
          <cell r="C1859" t="str">
            <v>861501900</v>
          </cell>
          <cell r="D1859" t="str">
            <v>8615 Sundry indirect</v>
          </cell>
        </row>
        <row r="1860">
          <cell r="C1860" t="str">
            <v>861502200</v>
          </cell>
          <cell r="D1860" t="str">
            <v>Materials and supplies</v>
          </cell>
        </row>
        <row r="1861">
          <cell r="C1861" t="str">
            <v>861503150</v>
          </cell>
          <cell r="D1861" t="str">
            <v>Nondurable tools and equipment</v>
          </cell>
        </row>
        <row r="1862">
          <cell r="C1862" t="str">
            <v>861503192</v>
          </cell>
          <cell r="D1862" t="str">
            <v>Durable tools</v>
          </cell>
        </row>
        <row r="1863">
          <cell r="C1863" t="str">
            <v>861503292</v>
          </cell>
          <cell r="D1863" t="str">
            <v>Durable equipment</v>
          </cell>
        </row>
        <row r="1864">
          <cell r="C1864" t="str">
            <v>861504000</v>
          </cell>
          <cell r="D1864" t="str">
            <v>Utilities</v>
          </cell>
        </row>
        <row r="1865">
          <cell r="C1865" t="str">
            <v>861505000</v>
          </cell>
          <cell r="D1865" t="str">
            <v>Maintenance repairs and rearrangements</v>
          </cell>
        </row>
        <row r="1866">
          <cell r="C1866" t="str">
            <v>861506110</v>
          </cell>
          <cell r="D1866" t="str">
            <v>Employee Group insurance</v>
          </cell>
        </row>
        <row r="1867">
          <cell r="C1867" t="str">
            <v>861506120</v>
          </cell>
          <cell r="D1867" t="str">
            <v>Workers compensation insurance - premiums or provision for compensation payments</v>
          </cell>
        </row>
        <row r="1868">
          <cell r="C1868" t="str">
            <v>861506140</v>
          </cell>
          <cell r="D1868" t="str">
            <v>Employee Health care benefit plans</v>
          </cell>
        </row>
        <row r="1869">
          <cell r="C1869" t="str">
            <v>861506220</v>
          </cell>
          <cell r="D1869" t="str">
            <v>8615 Unemployment compensation Tax</v>
          </cell>
        </row>
        <row r="1870">
          <cell r="C1870" t="str">
            <v>861506310</v>
          </cell>
          <cell r="D1870" t="str">
            <v>Employee pension plans</v>
          </cell>
        </row>
        <row r="1871">
          <cell r="C1871" t="str">
            <v>861506321</v>
          </cell>
          <cell r="D1871" t="str">
            <v>8615 Salaried layoff benefit plan</v>
          </cell>
        </row>
        <row r="1872">
          <cell r="C1872" t="str">
            <v>861506690</v>
          </cell>
          <cell r="D1872" t="str">
            <v>International subsidy fringe benefits (Overseas subsidairies only)</v>
          </cell>
        </row>
        <row r="1873">
          <cell r="C1873" t="str">
            <v>861508100</v>
          </cell>
          <cell r="D1873" t="str">
            <v>Insurance</v>
          </cell>
        </row>
        <row r="1874">
          <cell r="C1874" t="str">
            <v>861508260</v>
          </cell>
          <cell r="D1874" t="str">
            <v>State and local taxes - other</v>
          </cell>
        </row>
        <row r="1875">
          <cell r="C1875" t="str">
            <v>861508300</v>
          </cell>
          <cell r="D1875" t="str">
            <v>Depreciation - general</v>
          </cell>
        </row>
        <row r="1876">
          <cell r="C1876" t="str">
            <v>861508420</v>
          </cell>
          <cell r="D1876" t="str">
            <v>Rental expense - personal property -outside</v>
          </cell>
        </row>
        <row r="1877">
          <cell r="C1877" t="str">
            <v>861508450</v>
          </cell>
          <cell r="D1877" t="str">
            <v>Rental expense - real estate -outside</v>
          </cell>
        </row>
        <row r="1878">
          <cell r="C1878" t="str">
            <v>861509110</v>
          </cell>
          <cell r="D1878" t="str">
            <v>Business travel, meals and entertainment expense</v>
          </cell>
        </row>
        <row r="1879">
          <cell r="C1879" t="str">
            <v>861509120</v>
          </cell>
          <cell r="D1879" t="str">
            <v>Company vehicle - operating expense</v>
          </cell>
        </row>
        <row r="1880">
          <cell r="C1880" t="str">
            <v>861509320</v>
          </cell>
          <cell r="D1880" t="str">
            <v>Transportation expense</v>
          </cell>
        </row>
        <row r="1881">
          <cell r="C1881" t="str">
            <v>861509640</v>
          </cell>
          <cell r="D1881" t="str">
            <v>8615 Royalties Unapplied</v>
          </cell>
        </row>
        <row r="1882">
          <cell r="C1882" t="str">
            <v>861509650</v>
          </cell>
          <cell r="D1882" t="str">
            <v>Legal expense</v>
          </cell>
        </row>
        <row r="1883">
          <cell r="C1883" t="str">
            <v>861509655</v>
          </cell>
          <cell r="D1883" t="str">
            <v>Consultants</v>
          </cell>
        </row>
        <row r="1884">
          <cell r="C1884" t="str">
            <v>861509656</v>
          </cell>
          <cell r="D1884" t="str">
            <v>Other outside expense</v>
          </cell>
        </row>
        <row r="1885">
          <cell r="C1885" t="str">
            <v>861509710</v>
          </cell>
          <cell r="D1885" t="str">
            <v>Welfare and recreation</v>
          </cell>
        </row>
        <row r="1886">
          <cell r="C1886" t="str">
            <v>861509715</v>
          </cell>
          <cell r="D1886" t="str">
            <v>Employee service recognition, safety achievement and productivity awards</v>
          </cell>
        </row>
        <row r="1889">
          <cell r="C1889" t="str">
            <v>861509730</v>
          </cell>
          <cell r="D1889" t="str">
            <v>Memberships and dues</v>
          </cell>
        </row>
        <row r="1890">
          <cell r="C1890" t="str">
            <v>861509961</v>
          </cell>
          <cell r="D1890" t="str">
            <v>8615 Employee Education and Training Expense - Meals and Refreshments Provided at Training Sessions</v>
          </cell>
          <cell r="E1890">
            <v>7747.67</v>
          </cell>
        </row>
        <row r="1892">
          <cell r="C1892" t="str">
            <v>861509970</v>
          </cell>
          <cell r="D1892" t="str">
            <v>Other sundry expense</v>
          </cell>
        </row>
        <row r="1893">
          <cell r="C1893" t="str">
            <v>861509972</v>
          </cell>
          <cell r="D1893" t="str">
            <v>8615 - ISP Tax Service</v>
          </cell>
        </row>
        <row r="1894">
          <cell r="C1894" t="str">
            <v>861510115</v>
          </cell>
          <cell r="D1894" t="str">
            <v>Transfers and redistributions</v>
          </cell>
        </row>
        <row r="1895">
          <cell r="C1895" t="str">
            <v>861510315</v>
          </cell>
          <cell r="D1895" t="str">
            <v>Services sold to home office or subsidiaries</v>
          </cell>
        </row>
        <row r="1896">
          <cell r="C1896" t="str">
            <v>861510355</v>
          </cell>
          <cell r="D1896" t="str">
            <v>Services sold -intradivisional</v>
          </cell>
        </row>
        <row r="1897">
          <cell r="C1897" t="str">
            <v>861510425</v>
          </cell>
          <cell r="D1897" t="str">
            <v>Capitalizeable GMDAT IT Expenses</v>
          </cell>
        </row>
        <row r="1898">
          <cell r="C1898" t="str">
            <v>861511100</v>
          </cell>
          <cell r="D1898" t="str">
            <v>DISC and Third Party IT direct billings for MSA services</v>
          </cell>
        </row>
        <row r="1900">
          <cell r="C1900" t="str">
            <v>861532900</v>
          </cell>
          <cell r="D1900" t="str">
            <v>Other promotional activities</v>
          </cell>
          <cell r="E1900">
            <v>157940.1</v>
          </cell>
          <cell r="F1900">
            <v>0</v>
          </cell>
        </row>
        <row r="1926">
          <cell r="C1926" t="str">
            <v>862000000</v>
          </cell>
          <cell r="D1926" t="str">
            <v>Consumer influences expense</v>
          </cell>
        </row>
        <row r="1927">
          <cell r="C1927" t="str">
            <v>862001100</v>
          </cell>
          <cell r="D1927" t="str">
            <v>Straight time salaries and wages</v>
          </cell>
        </row>
        <row r="1928">
          <cell r="C1928" t="str">
            <v>862001340</v>
          </cell>
          <cell r="D1928" t="str">
            <v>Holiday payments - employees</v>
          </cell>
        </row>
        <row r="1929">
          <cell r="C1929" t="str">
            <v>862001510</v>
          </cell>
          <cell r="D1929" t="str">
            <v>Relocation allowance expenses</v>
          </cell>
        </row>
        <row r="1930">
          <cell r="C1930" t="str">
            <v>862001550</v>
          </cell>
          <cell r="D1930" t="str">
            <v>Payments for disability leaves of absence</v>
          </cell>
        </row>
        <row r="1931">
          <cell r="C1931" t="str">
            <v>862001666</v>
          </cell>
          <cell r="D1931" t="str">
            <v>Other compensation costs</v>
          </cell>
        </row>
        <row r="1932">
          <cell r="C1932" t="str">
            <v>862001710</v>
          </cell>
          <cell r="D1932" t="str">
            <v>Overtime premiums</v>
          </cell>
        </row>
        <row r="1933">
          <cell r="C1933" t="str">
            <v>862001720</v>
          </cell>
          <cell r="D1933" t="str">
            <v>Night shift premiums</v>
          </cell>
        </row>
        <row r="1934">
          <cell r="C1934" t="str">
            <v>862001900</v>
          </cell>
          <cell r="D1934" t="str">
            <v>8620 Sundry indirect</v>
          </cell>
        </row>
        <row r="1935">
          <cell r="C1935" t="str">
            <v>862002200</v>
          </cell>
          <cell r="D1935" t="str">
            <v>Materials and supplies</v>
          </cell>
        </row>
        <row r="1936">
          <cell r="C1936" t="str">
            <v>862003150</v>
          </cell>
          <cell r="D1936" t="str">
            <v>Nondurable tools and equipment</v>
          </cell>
        </row>
        <row r="1937">
          <cell r="C1937" t="str">
            <v>862003192</v>
          </cell>
          <cell r="D1937" t="str">
            <v>Durable tools</v>
          </cell>
        </row>
        <row r="1938">
          <cell r="C1938" t="str">
            <v>862003292</v>
          </cell>
          <cell r="D1938" t="str">
            <v>Durable equipment</v>
          </cell>
        </row>
        <row r="1939">
          <cell r="C1939" t="str">
            <v>862004000</v>
          </cell>
          <cell r="D1939" t="str">
            <v>Utilities</v>
          </cell>
        </row>
        <row r="1940">
          <cell r="C1940" t="str">
            <v>862005000</v>
          </cell>
          <cell r="D1940" t="str">
            <v>Maintenance repairs and rearrangements</v>
          </cell>
        </row>
        <row r="1941">
          <cell r="C1941" t="str">
            <v>862006110</v>
          </cell>
          <cell r="D1941" t="str">
            <v>Employee Group insurance</v>
          </cell>
        </row>
        <row r="1942">
          <cell r="C1942" t="str">
            <v>862006120</v>
          </cell>
          <cell r="D1942" t="str">
            <v>Workers compensation insurance - premiums or provision for compensation payments</v>
          </cell>
        </row>
        <row r="1943">
          <cell r="C1943" t="str">
            <v>862006140</v>
          </cell>
          <cell r="D1943" t="str">
            <v>Employee Health care benefit plans</v>
          </cell>
        </row>
        <row r="1944">
          <cell r="C1944" t="str">
            <v>862006220</v>
          </cell>
          <cell r="D1944" t="str">
            <v>8620 Unemployment compensation Tax</v>
          </cell>
        </row>
        <row r="1945">
          <cell r="C1945" t="str">
            <v>862006310</v>
          </cell>
          <cell r="D1945" t="str">
            <v>Employee pension plans</v>
          </cell>
        </row>
        <row r="1946">
          <cell r="C1946" t="str">
            <v>862006321</v>
          </cell>
          <cell r="D1946" t="str">
            <v>8620 Salaried layoff benefit plan</v>
          </cell>
        </row>
        <row r="1947">
          <cell r="C1947" t="str">
            <v>862006690</v>
          </cell>
          <cell r="D1947" t="str">
            <v>International subsidy fringe benefits (Overseas subsidairies only)</v>
          </cell>
        </row>
        <row r="1948">
          <cell r="C1948" t="str">
            <v>862008100</v>
          </cell>
          <cell r="D1948" t="str">
            <v>Insurance</v>
          </cell>
        </row>
        <row r="1949">
          <cell r="C1949" t="str">
            <v>862008260</v>
          </cell>
          <cell r="D1949" t="str">
            <v>State and local taxes - other</v>
          </cell>
        </row>
        <row r="1950">
          <cell r="C1950" t="str">
            <v>862008300</v>
          </cell>
          <cell r="D1950" t="str">
            <v>Depreciation - general</v>
          </cell>
        </row>
        <row r="1951">
          <cell r="C1951" t="str">
            <v>862008420</v>
          </cell>
          <cell r="D1951" t="str">
            <v>Rental expense - personal property -outside</v>
          </cell>
        </row>
        <row r="1952">
          <cell r="C1952" t="str">
            <v>862008450</v>
          </cell>
          <cell r="D1952" t="str">
            <v>Rental expense - real estate -outside</v>
          </cell>
        </row>
        <row r="1953">
          <cell r="C1953" t="str">
            <v>862009110</v>
          </cell>
          <cell r="D1953" t="str">
            <v>Business travel, meals and entertainment expense</v>
          </cell>
        </row>
        <row r="1954">
          <cell r="C1954" t="str">
            <v>862009120</v>
          </cell>
          <cell r="D1954" t="str">
            <v>Company vehicle - operating expense</v>
          </cell>
        </row>
        <row r="1955">
          <cell r="C1955" t="str">
            <v>862009320</v>
          </cell>
          <cell r="D1955" t="str">
            <v>Transportation expense</v>
          </cell>
        </row>
        <row r="1956">
          <cell r="C1956" t="str">
            <v>862009650</v>
          </cell>
          <cell r="D1956" t="str">
            <v>Legal expense</v>
          </cell>
        </row>
        <row r="1957">
          <cell r="C1957" t="str">
            <v>862009655</v>
          </cell>
          <cell r="D1957" t="str">
            <v>Consultants</v>
          </cell>
        </row>
        <row r="1958">
          <cell r="C1958" t="str">
            <v>862009656</v>
          </cell>
          <cell r="D1958" t="str">
            <v>Other outside expense</v>
          </cell>
        </row>
        <row r="1959">
          <cell r="C1959" t="str">
            <v>862009710</v>
          </cell>
          <cell r="D1959" t="str">
            <v>Welfare and recreation</v>
          </cell>
        </row>
        <row r="1960">
          <cell r="C1960" t="str">
            <v>862009715</v>
          </cell>
          <cell r="D1960" t="str">
            <v>Employee service recognition, safety achievement and productivity awards</v>
          </cell>
        </row>
        <row r="1963">
          <cell r="C1963" t="str">
            <v>862009730</v>
          </cell>
          <cell r="D1963" t="str">
            <v>Memberships and dues</v>
          </cell>
        </row>
        <row r="1964">
          <cell r="C1964" t="str">
            <v>862009961</v>
          </cell>
          <cell r="D1964" t="str">
            <v>8620 Employee Education and Training Expense - Meals and Refreshments Provided at Training Sessions</v>
          </cell>
        </row>
        <row r="1965">
          <cell r="C1965" t="str">
            <v>862009970</v>
          </cell>
          <cell r="D1965" t="str">
            <v>Other sundry expense</v>
          </cell>
        </row>
        <row r="1966">
          <cell r="C1966" t="str">
            <v>862009972</v>
          </cell>
          <cell r="D1966" t="str">
            <v>8620 - ISP Tax Service</v>
          </cell>
        </row>
        <row r="1967">
          <cell r="C1967" t="str">
            <v>862010115</v>
          </cell>
          <cell r="D1967" t="str">
            <v>Transfers and redistributions</v>
          </cell>
        </row>
        <row r="1968">
          <cell r="C1968" t="str">
            <v>862010315</v>
          </cell>
          <cell r="D1968" t="str">
            <v>Services sold to home office or subsidiaries</v>
          </cell>
        </row>
        <row r="1969">
          <cell r="C1969" t="str">
            <v>862010355</v>
          </cell>
          <cell r="D1969" t="str">
            <v>Services sold -intradivisional</v>
          </cell>
        </row>
        <row r="1970">
          <cell r="C1970" t="str">
            <v>862010425</v>
          </cell>
          <cell r="D1970" t="str">
            <v>Capitalizeable GMDAT  IT Expenses</v>
          </cell>
        </row>
        <row r="1971">
          <cell r="C1971" t="str">
            <v>862011100</v>
          </cell>
          <cell r="D1971" t="str">
            <v>DISC and Third Party IT direct billings for MSA services</v>
          </cell>
        </row>
        <row r="1973">
          <cell r="C1973" t="str">
            <v>862031110</v>
          </cell>
          <cell r="D1973" t="str">
            <v>Magazines</v>
          </cell>
        </row>
        <row r="1974">
          <cell r="C1974" t="str">
            <v>862031130</v>
          </cell>
          <cell r="D1974" t="str">
            <v>Newspapers</v>
          </cell>
          <cell r="E1974">
            <v>148117.29999999999</v>
          </cell>
        </row>
        <row r="1975">
          <cell r="C1975" t="str">
            <v>862031140</v>
          </cell>
          <cell r="D1975" t="str">
            <v>Television</v>
          </cell>
          <cell r="E1975">
            <v>111412.86</v>
          </cell>
        </row>
        <row r="1976">
          <cell r="C1976" t="str">
            <v>862031160</v>
          </cell>
          <cell r="D1976" t="str">
            <v>Radio</v>
          </cell>
        </row>
        <row r="1977">
          <cell r="C1977" t="str">
            <v>862031290</v>
          </cell>
          <cell r="D1977" t="str">
            <v>Other auxiliary media</v>
          </cell>
          <cell r="E1977">
            <v>161294</v>
          </cell>
        </row>
        <row r="1984">
          <cell r="C1984" t="str">
            <v>865000000</v>
          </cell>
          <cell r="D1984" t="str">
            <v>Parts and accessories warehousing and distribution expense</v>
          </cell>
        </row>
        <row r="1985">
          <cell r="C1985" t="str">
            <v>865001100</v>
          </cell>
          <cell r="D1985" t="str">
            <v>Straight time salaries and wages</v>
          </cell>
        </row>
        <row r="1986">
          <cell r="C1986" t="str">
            <v>865001340</v>
          </cell>
          <cell r="D1986" t="str">
            <v>Holiday payments - employees</v>
          </cell>
        </row>
        <row r="1987">
          <cell r="C1987" t="str">
            <v>865001510</v>
          </cell>
          <cell r="D1987" t="str">
            <v>Relocation allowance expenses</v>
          </cell>
        </row>
        <row r="1988">
          <cell r="C1988" t="str">
            <v>865001550</v>
          </cell>
          <cell r="D1988" t="str">
            <v>Payments for disability leaves of absence</v>
          </cell>
        </row>
        <row r="1989">
          <cell r="C1989" t="str">
            <v>865001666</v>
          </cell>
          <cell r="D1989" t="str">
            <v>Other compensation costs</v>
          </cell>
        </row>
        <row r="1990">
          <cell r="C1990" t="str">
            <v>865001710</v>
          </cell>
          <cell r="D1990" t="str">
            <v>Overtime premiums</v>
          </cell>
        </row>
        <row r="1991">
          <cell r="C1991" t="str">
            <v>865001720</v>
          </cell>
          <cell r="D1991" t="str">
            <v>Night shift premiums</v>
          </cell>
        </row>
        <row r="1992">
          <cell r="C1992" t="str">
            <v>865001900</v>
          </cell>
          <cell r="D1992" t="str">
            <v>8650 Sundry indirect</v>
          </cell>
        </row>
        <row r="1993">
          <cell r="C1993" t="str">
            <v>865002200</v>
          </cell>
          <cell r="D1993" t="str">
            <v>Materials and supplies</v>
          </cell>
        </row>
        <row r="1994">
          <cell r="C1994" t="str">
            <v>865003150</v>
          </cell>
          <cell r="D1994" t="str">
            <v>Nondurable tools and equipment</v>
          </cell>
        </row>
        <row r="1995">
          <cell r="C1995" t="str">
            <v>865003192</v>
          </cell>
          <cell r="D1995" t="str">
            <v>Durable tools</v>
          </cell>
        </row>
        <row r="1996">
          <cell r="C1996" t="str">
            <v>865003292</v>
          </cell>
          <cell r="D1996" t="str">
            <v>Durable equipment</v>
          </cell>
        </row>
        <row r="1997">
          <cell r="C1997" t="str">
            <v>865004000</v>
          </cell>
          <cell r="D1997" t="str">
            <v>Utilities</v>
          </cell>
        </row>
        <row r="1998">
          <cell r="C1998" t="str">
            <v>865005000</v>
          </cell>
          <cell r="D1998" t="str">
            <v>Maintenance repairs and rearrangements</v>
          </cell>
        </row>
        <row r="1999">
          <cell r="C1999" t="str">
            <v>865006110</v>
          </cell>
          <cell r="D1999" t="str">
            <v>Employee Group insurance</v>
          </cell>
        </row>
        <row r="2000">
          <cell r="C2000" t="str">
            <v>865006120</v>
          </cell>
          <cell r="D2000" t="str">
            <v>Workers compensation insurance - premiums or provision for compensation payments</v>
          </cell>
        </row>
        <row r="2001">
          <cell r="C2001" t="str">
            <v>865006140</v>
          </cell>
          <cell r="D2001" t="str">
            <v>Employee Health care benefit plans</v>
          </cell>
        </row>
        <row r="2002">
          <cell r="C2002" t="str">
            <v>865006220</v>
          </cell>
          <cell r="D2002" t="str">
            <v>8650 Unemployment compensation Tax</v>
          </cell>
        </row>
        <row r="2003">
          <cell r="C2003" t="str">
            <v>865006310</v>
          </cell>
          <cell r="D2003" t="str">
            <v>Employee pension plans</v>
          </cell>
        </row>
        <row r="2004">
          <cell r="C2004" t="str">
            <v>865006321</v>
          </cell>
          <cell r="D2004" t="str">
            <v>Salaried layoff benefit plan</v>
          </cell>
        </row>
        <row r="2005">
          <cell r="C2005" t="str">
            <v>865006690</v>
          </cell>
          <cell r="D2005" t="str">
            <v>International subsidy fringe benefits (Overseas subsidairies only)</v>
          </cell>
        </row>
        <row r="2007">
          <cell r="C2007" t="str">
            <v>865008100</v>
          </cell>
          <cell r="D2007" t="str">
            <v>Insurance</v>
          </cell>
        </row>
        <row r="2008">
          <cell r="C2008" t="str">
            <v>865008260</v>
          </cell>
          <cell r="D2008" t="str">
            <v>State and local taxes - other</v>
          </cell>
        </row>
        <row r="2009">
          <cell r="C2009" t="str">
            <v>865008300</v>
          </cell>
          <cell r="D2009" t="str">
            <v>Depreciation - general</v>
          </cell>
        </row>
        <row r="2010">
          <cell r="C2010" t="str">
            <v>865008420</v>
          </cell>
          <cell r="D2010" t="str">
            <v>Rental expense - personal property -outside</v>
          </cell>
        </row>
        <row r="2011">
          <cell r="C2011" t="str">
            <v>865008450</v>
          </cell>
          <cell r="D2011" t="str">
            <v>Rental expense - real estate -outside</v>
          </cell>
        </row>
        <row r="2012">
          <cell r="C2012" t="str">
            <v>865009110</v>
          </cell>
          <cell r="D2012" t="str">
            <v>Business travel, meals and entertainment expense</v>
          </cell>
        </row>
        <row r="2013">
          <cell r="C2013" t="str">
            <v>865009120</v>
          </cell>
          <cell r="D2013" t="str">
            <v>Company vehicle - operating expense</v>
          </cell>
        </row>
        <row r="2014">
          <cell r="C2014" t="str">
            <v>865009320</v>
          </cell>
          <cell r="D2014" t="str">
            <v>Transportation expense</v>
          </cell>
        </row>
        <row r="2015">
          <cell r="C2015" t="str">
            <v>865009640</v>
          </cell>
          <cell r="D2015" t="str">
            <v>8650 Royalties</v>
          </cell>
        </row>
        <row r="2016">
          <cell r="C2016" t="str">
            <v>865009650</v>
          </cell>
          <cell r="D2016" t="str">
            <v>Legal expense</v>
          </cell>
        </row>
        <row r="2017">
          <cell r="C2017" t="str">
            <v>865009655</v>
          </cell>
          <cell r="D2017" t="str">
            <v>Consultants</v>
          </cell>
        </row>
        <row r="2018">
          <cell r="C2018" t="str">
            <v>865009656</v>
          </cell>
          <cell r="D2018" t="str">
            <v>Other outside expense</v>
          </cell>
        </row>
        <row r="2019">
          <cell r="C2019" t="str">
            <v>865009710</v>
          </cell>
          <cell r="D2019" t="str">
            <v>Welfare and recreation</v>
          </cell>
        </row>
        <row r="2020">
          <cell r="C2020" t="str">
            <v>865009715</v>
          </cell>
          <cell r="D2020" t="str">
            <v>Employee service recognition, safety achievement and productivity awards</v>
          </cell>
        </row>
        <row r="2023">
          <cell r="C2023" t="str">
            <v>865009730</v>
          </cell>
          <cell r="D2023" t="str">
            <v>Memberships and dues</v>
          </cell>
        </row>
        <row r="2024">
          <cell r="C2024" t="str">
            <v>865009961</v>
          </cell>
          <cell r="D2024" t="str">
            <v>8650 Employee Education and Training Expense - Meals and Refreshments Provided at Training Sessions</v>
          </cell>
        </row>
        <row r="2025">
          <cell r="C2025" t="str">
            <v>865009970</v>
          </cell>
          <cell r="D2025" t="str">
            <v>Other sundry expense</v>
          </cell>
        </row>
        <row r="2026">
          <cell r="C2026" t="str">
            <v>865009972</v>
          </cell>
          <cell r="D2026" t="str">
            <v>8650 - ISP Tax Service</v>
          </cell>
        </row>
        <row r="2027">
          <cell r="C2027" t="str">
            <v>865010115</v>
          </cell>
          <cell r="D2027" t="str">
            <v>Transfers and redistributions</v>
          </cell>
        </row>
        <row r="2028">
          <cell r="C2028" t="str">
            <v>865010315</v>
          </cell>
          <cell r="D2028" t="str">
            <v>Services sold to home office or subsidiaries</v>
          </cell>
        </row>
        <row r="2029">
          <cell r="C2029" t="str">
            <v>865010355</v>
          </cell>
          <cell r="D2029" t="str">
            <v>Services sold -intradivisional</v>
          </cell>
        </row>
        <row r="2030">
          <cell r="C2030" t="str">
            <v>865010425</v>
          </cell>
          <cell r="D2030" t="str">
            <v>Capitalizeable GMDAT  IT Expenses</v>
          </cell>
        </row>
        <row r="2031">
          <cell r="C2031" t="str">
            <v>865011100</v>
          </cell>
          <cell r="D2031" t="str">
            <v>DISC and Third Party IT direct billings for MSA services</v>
          </cell>
        </row>
        <row r="2033">
          <cell r="C2033" t="str">
            <v>866000000</v>
          </cell>
          <cell r="D2033" t="str">
            <v>Product service expense</v>
          </cell>
        </row>
        <row r="2034">
          <cell r="C2034" t="str">
            <v>866001100</v>
          </cell>
          <cell r="D2034" t="str">
            <v>Straight time salaries and wages</v>
          </cell>
        </row>
        <row r="2035">
          <cell r="C2035" t="str">
            <v>866001340</v>
          </cell>
          <cell r="D2035" t="str">
            <v>Holiday payments - employees</v>
          </cell>
        </row>
        <row r="2036">
          <cell r="C2036" t="str">
            <v>866001510</v>
          </cell>
          <cell r="D2036" t="str">
            <v>Relocation allowance expenses</v>
          </cell>
        </row>
        <row r="2037">
          <cell r="C2037" t="str">
            <v>866001550</v>
          </cell>
          <cell r="D2037" t="str">
            <v>Payments for disability leaves of absence</v>
          </cell>
        </row>
        <row r="2038">
          <cell r="C2038" t="str">
            <v>866001666</v>
          </cell>
          <cell r="D2038" t="str">
            <v>Other compensation costs</v>
          </cell>
        </row>
        <row r="2039">
          <cell r="C2039" t="str">
            <v>866001710</v>
          </cell>
          <cell r="D2039" t="str">
            <v>Overtime premiums</v>
          </cell>
        </row>
        <row r="2040">
          <cell r="C2040" t="str">
            <v>866001720</v>
          </cell>
          <cell r="D2040" t="str">
            <v>Night shift premiums</v>
          </cell>
        </row>
        <row r="2041">
          <cell r="C2041" t="str">
            <v>866002200</v>
          </cell>
          <cell r="D2041" t="str">
            <v>Materials and supplies</v>
          </cell>
        </row>
        <row r="2042">
          <cell r="C2042" t="str">
            <v>866003150</v>
          </cell>
          <cell r="D2042" t="str">
            <v>Nondurable tools and equipment</v>
          </cell>
        </row>
        <row r="2043">
          <cell r="C2043" t="str">
            <v>866003192</v>
          </cell>
          <cell r="D2043" t="str">
            <v>Durable tools</v>
          </cell>
        </row>
        <row r="2044">
          <cell r="C2044" t="str">
            <v>866003292</v>
          </cell>
          <cell r="D2044" t="str">
            <v>Durable equipment</v>
          </cell>
        </row>
        <row r="2045">
          <cell r="C2045" t="str">
            <v>866004000</v>
          </cell>
          <cell r="D2045" t="str">
            <v>Utilities</v>
          </cell>
        </row>
        <row r="2046">
          <cell r="C2046" t="str">
            <v>866005000</v>
          </cell>
          <cell r="D2046" t="str">
            <v>Maintenance repairs and rearrangements</v>
          </cell>
          <cell r="E2046">
            <v>5248.02</v>
          </cell>
        </row>
        <row r="2051">
          <cell r="C2051" t="str">
            <v>866006110</v>
          </cell>
          <cell r="D2051" t="str">
            <v>Employee Group insurance</v>
          </cell>
        </row>
        <row r="2052">
          <cell r="C2052" t="str">
            <v>866006120</v>
          </cell>
          <cell r="D2052" t="str">
            <v>Workers compensation insurance - premiums or provision for compensation payments</v>
          </cell>
        </row>
        <row r="2053">
          <cell r="C2053" t="str">
            <v>866006140</v>
          </cell>
          <cell r="D2053" t="str">
            <v>Employee Health care benefit plans</v>
          </cell>
        </row>
        <row r="2054">
          <cell r="C2054" t="str">
            <v>86606230</v>
          </cell>
        </row>
        <row r="2055">
          <cell r="C2055" t="str">
            <v>866006310</v>
          </cell>
          <cell r="D2055" t="str">
            <v>Employee pension plans</v>
          </cell>
        </row>
        <row r="2056">
          <cell r="C2056" t="str">
            <v>866006690</v>
          </cell>
          <cell r="D2056" t="str">
            <v>International subsidy fringe benefits (Overseas subsidairies only)</v>
          </cell>
        </row>
        <row r="2057">
          <cell r="C2057" t="str">
            <v>866008100</v>
          </cell>
          <cell r="D2057" t="str">
            <v>Insurance</v>
          </cell>
        </row>
        <row r="2058">
          <cell r="C2058" t="str">
            <v>866008260</v>
          </cell>
          <cell r="D2058" t="str">
            <v>State and local taxes - other</v>
          </cell>
        </row>
        <row r="2059">
          <cell r="C2059" t="str">
            <v>866008300</v>
          </cell>
          <cell r="D2059" t="str">
            <v>Depreciation - general</v>
          </cell>
        </row>
        <row r="2060">
          <cell r="C2060" t="str">
            <v>866008420</v>
          </cell>
          <cell r="D2060" t="str">
            <v>Rental expense - personal property -outside</v>
          </cell>
        </row>
        <row r="2061">
          <cell r="C2061" t="str">
            <v>866008450</v>
          </cell>
          <cell r="D2061" t="str">
            <v>Rental expense - real estate -outside</v>
          </cell>
        </row>
        <row r="2062">
          <cell r="C2062" t="str">
            <v>866009110</v>
          </cell>
          <cell r="D2062" t="str">
            <v>Business travel, meals and entertainment expense</v>
          </cell>
        </row>
        <row r="2063">
          <cell r="C2063" t="str">
            <v>866009120</v>
          </cell>
          <cell r="D2063" t="str">
            <v>Company vehicle - operating expense</v>
          </cell>
        </row>
        <row r="2064">
          <cell r="C2064" t="str">
            <v>866009320</v>
          </cell>
          <cell r="D2064" t="str">
            <v>Transportation expense</v>
          </cell>
        </row>
        <row r="2065">
          <cell r="C2065" t="str">
            <v>866009650</v>
          </cell>
          <cell r="D2065" t="str">
            <v>Legal expense</v>
          </cell>
        </row>
        <row r="2066">
          <cell r="C2066" t="str">
            <v>866009655</v>
          </cell>
          <cell r="D2066" t="str">
            <v>Consultants</v>
          </cell>
        </row>
        <row r="2067">
          <cell r="C2067" t="str">
            <v>866009656</v>
          </cell>
          <cell r="D2067" t="str">
            <v>Other outside expense</v>
          </cell>
        </row>
        <row r="2068">
          <cell r="C2068" t="str">
            <v>866009710</v>
          </cell>
          <cell r="D2068" t="str">
            <v>Welfare and recreation</v>
          </cell>
        </row>
        <row r="2069">
          <cell r="C2069" t="str">
            <v>866009715</v>
          </cell>
          <cell r="D2069" t="str">
            <v>Employee service recognition, safety achievement and productivity awards</v>
          </cell>
        </row>
        <row r="2072">
          <cell r="C2072" t="str">
            <v>866009730</v>
          </cell>
          <cell r="D2072" t="str">
            <v>Memberships and dues</v>
          </cell>
        </row>
        <row r="2073">
          <cell r="C2073" t="str">
            <v>866009970</v>
          </cell>
          <cell r="D2073" t="str">
            <v>Other sundry expense</v>
          </cell>
        </row>
        <row r="2074">
          <cell r="C2074" t="str">
            <v>866010115</v>
          </cell>
          <cell r="D2074" t="str">
            <v>Transfers and redistributions</v>
          </cell>
        </row>
        <row r="2075">
          <cell r="C2075" t="str">
            <v>866010315</v>
          </cell>
          <cell r="D2075" t="str">
            <v>Services sold to home office or subsidiaries</v>
          </cell>
        </row>
        <row r="2076">
          <cell r="C2076" t="str">
            <v>866010355</v>
          </cell>
          <cell r="D2076" t="str">
            <v>Services sold -intradivisional</v>
          </cell>
        </row>
        <row r="2077">
          <cell r="C2077" t="str">
            <v>866010425</v>
          </cell>
          <cell r="D2077" t="str">
            <v>Capitalizeable GMDAT  IT Expenses</v>
          </cell>
        </row>
        <row r="2078">
          <cell r="C2078" t="str">
            <v>866011100</v>
          </cell>
          <cell r="D2078" t="str">
            <v>DISC and Third Party IT direct billings for MSA services</v>
          </cell>
        </row>
        <row r="2080">
          <cell r="C2080" t="str">
            <v>866030110</v>
          </cell>
          <cell r="D2080" t="str">
            <v>Policy adjustments allowed</v>
          </cell>
        </row>
        <row r="2081">
          <cell r="C2081" t="str">
            <v>866030210</v>
          </cell>
          <cell r="D2081" t="str">
            <v>Warranty adjustments allowed</v>
          </cell>
        </row>
        <row r="2084">
          <cell r="C2084" t="str">
            <v>866030310</v>
          </cell>
          <cell r="D2084" t="str">
            <v>Campaign adjustments</v>
          </cell>
        </row>
        <row r="2085">
          <cell r="C2085" t="str">
            <v>866030400</v>
          </cell>
          <cell r="D2085" t="str">
            <v>Policy and warranty adjustments - accrued liability</v>
          </cell>
          <cell r="E2085">
            <v>169359.96000000005</v>
          </cell>
        </row>
        <row r="2087">
          <cell r="C2087" t="str">
            <v>866030500</v>
          </cell>
          <cell r="D2087" t="str">
            <v>Policy and warranty adjustments - contra account</v>
          </cell>
        </row>
        <row r="2088">
          <cell r="C2088" t="str">
            <v>866030800</v>
          </cell>
          <cell r="D2088" t="str">
            <v>Policy and warranty and campaign adjustments - allied source responsibility</v>
          </cell>
        </row>
        <row r="2089">
          <cell r="C2089" t="str">
            <v>866030850</v>
          </cell>
          <cell r="D2089" t="str">
            <v>Policy, warranty and campaign adjustments - allied vendor credits</v>
          </cell>
        </row>
        <row r="2090">
          <cell r="C2090" t="str">
            <v>867600000</v>
          </cell>
          <cell r="D2090" t="str">
            <v>Third party IT supplier and GMDAT  internal IT expense &amp; depreciation and amortization</v>
          </cell>
        </row>
        <row r="2091">
          <cell r="C2091" t="str">
            <v>867601100</v>
          </cell>
          <cell r="D2091" t="str">
            <v>Straight time salaries and wages</v>
          </cell>
        </row>
        <row r="2092">
          <cell r="C2092" t="str">
            <v>867601340</v>
          </cell>
          <cell r="D2092" t="str">
            <v>Holiday payments - employees</v>
          </cell>
        </row>
        <row r="2093">
          <cell r="C2093" t="str">
            <v>867601510</v>
          </cell>
          <cell r="D2093" t="str">
            <v>Relocation allowance expenses</v>
          </cell>
        </row>
        <row r="2094">
          <cell r="C2094" t="str">
            <v>867601550</v>
          </cell>
          <cell r="D2094" t="str">
            <v>Payments for disability leaves of absence</v>
          </cell>
        </row>
        <row r="2095">
          <cell r="C2095" t="str">
            <v>867601666</v>
          </cell>
          <cell r="D2095" t="str">
            <v>Other compensation costs</v>
          </cell>
        </row>
        <row r="2096">
          <cell r="C2096" t="str">
            <v>867601710</v>
          </cell>
          <cell r="D2096" t="str">
            <v>Overtime premiums</v>
          </cell>
        </row>
        <row r="2097">
          <cell r="C2097" t="str">
            <v>867601720</v>
          </cell>
          <cell r="D2097" t="str">
            <v>Night shift premiums</v>
          </cell>
        </row>
        <row r="2098">
          <cell r="C2098" t="str">
            <v>867602200</v>
          </cell>
          <cell r="D2098" t="str">
            <v>Materials and supplies</v>
          </cell>
        </row>
        <row r="2099">
          <cell r="C2099" t="str">
            <v>867603150</v>
          </cell>
          <cell r="D2099" t="str">
            <v>Nondurable tools and equipment</v>
          </cell>
        </row>
        <row r="2100">
          <cell r="C2100" t="str">
            <v>867603192</v>
          </cell>
          <cell r="D2100" t="str">
            <v>Durable tools</v>
          </cell>
        </row>
        <row r="2101">
          <cell r="C2101" t="str">
            <v>867603292</v>
          </cell>
          <cell r="D2101" t="str">
            <v>Durable equipment</v>
          </cell>
        </row>
        <row r="2102">
          <cell r="C2102" t="str">
            <v>867604000</v>
          </cell>
          <cell r="D2102" t="str">
            <v>Utilities</v>
          </cell>
        </row>
        <row r="2103">
          <cell r="C2103" t="str">
            <v>867605000</v>
          </cell>
          <cell r="D2103" t="str">
            <v>Maintenance repairs and rearrangements</v>
          </cell>
        </row>
        <row r="2104">
          <cell r="C2104" t="str">
            <v>867606110</v>
          </cell>
          <cell r="D2104" t="str">
            <v>Employee Group insurance</v>
          </cell>
        </row>
        <row r="2105">
          <cell r="C2105" t="str">
            <v>867606120</v>
          </cell>
          <cell r="D2105" t="str">
            <v>Workers compensation insurance - premiums or provision for compensation payments</v>
          </cell>
        </row>
        <row r="2106">
          <cell r="C2106" t="str">
            <v>867606140</v>
          </cell>
          <cell r="D2106" t="str">
            <v>Employee Health care benefit plans</v>
          </cell>
        </row>
        <row r="2107">
          <cell r="C2107" t="str">
            <v>86766230</v>
          </cell>
        </row>
        <row r="2108">
          <cell r="C2108" t="str">
            <v>867606310</v>
          </cell>
          <cell r="D2108" t="str">
            <v>Employee pension plans</v>
          </cell>
        </row>
        <row r="2109">
          <cell r="C2109" t="str">
            <v>867606690</v>
          </cell>
          <cell r="D2109" t="str">
            <v>International subsidy fringe benefits (Overseas subsidairies only)</v>
          </cell>
        </row>
        <row r="2110">
          <cell r="C2110" t="str">
            <v>867608100</v>
          </cell>
          <cell r="D2110" t="str">
            <v>Insurance</v>
          </cell>
        </row>
        <row r="2111">
          <cell r="C2111" t="str">
            <v>867608260</v>
          </cell>
          <cell r="D2111" t="str">
            <v>State and local taxes - other</v>
          </cell>
        </row>
        <row r="2112">
          <cell r="C2112" t="str">
            <v>867608300</v>
          </cell>
          <cell r="D2112" t="str">
            <v>Depreciation - general</v>
          </cell>
        </row>
        <row r="2113">
          <cell r="C2113" t="str">
            <v>867608420</v>
          </cell>
          <cell r="D2113" t="str">
            <v>Rental expense - personal property -outside</v>
          </cell>
        </row>
        <row r="2114">
          <cell r="C2114" t="str">
            <v>867608450</v>
          </cell>
          <cell r="D2114" t="str">
            <v>Rental expense - real estate -outside</v>
          </cell>
        </row>
        <row r="2115">
          <cell r="C2115" t="str">
            <v>867609110</v>
          </cell>
          <cell r="D2115" t="str">
            <v>Business travel, meals and entertainment expense</v>
          </cell>
        </row>
        <row r="2116">
          <cell r="C2116" t="str">
            <v>867609120</v>
          </cell>
          <cell r="D2116" t="str">
            <v>Company vehicle - operating expense</v>
          </cell>
        </row>
        <row r="2117">
          <cell r="C2117" t="str">
            <v>867609320</v>
          </cell>
          <cell r="D2117" t="str">
            <v>Transportation expense</v>
          </cell>
        </row>
        <row r="2118">
          <cell r="C2118" t="str">
            <v>867609650</v>
          </cell>
          <cell r="D2118" t="str">
            <v>Legal expense</v>
          </cell>
        </row>
        <row r="2119">
          <cell r="C2119" t="str">
            <v>867609655</v>
          </cell>
          <cell r="D2119" t="str">
            <v>Consultants</v>
          </cell>
        </row>
        <row r="2120">
          <cell r="C2120" t="str">
            <v>867609656</v>
          </cell>
          <cell r="D2120" t="str">
            <v>Other outside expense</v>
          </cell>
        </row>
        <row r="2121">
          <cell r="C2121" t="str">
            <v>867609710</v>
          </cell>
          <cell r="D2121" t="str">
            <v>Welfare and recreation</v>
          </cell>
        </row>
        <row r="2122">
          <cell r="C2122" t="str">
            <v>867609715</v>
          </cell>
          <cell r="D2122" t="str">
            <v>Employee service recognition, safety achievement and productivity awards</v>
          </cell>
        </row>
        <row r="2125">
          <cell r="C2125" t="str">
            <v>867609730</v>
          </cell>
          <cell r="D2125" t="str">
            <v>Memberships and dues</v>
          </cell>
        </row>
        <row r="2126">
          <cell r="C2126" t="str">
            <v>867609970</v>
          </cell>
          <cell r="D2126" t="str">
            <v>Other sundry expense</v>
          </cell>
        </row>
        <row r="2127">
          <cell r="C2127" t="str">
            <v>867609972</v>
          </cell>
          <cell r="D2127" t="str">
            <v>8676 - ISP Tax Service</v>
          </cell>
        </row>
        <row r="2128">
          <cell r="C2128" t="str">
            <v>867610115</v>
          </cell>
          <cell r="D2128" t="str">
            <v>Transfers and redistributions</v>
          </cell>
        </row>
        <row r="2129">
          <cell r="C2129" t="str">
            <v>867610315</v>
          </cell>
          <cell r="D2129" t="str">
            <v>Services sold to home office or subsidiaries</v>
          </cell>
        </row>
        <row r="2130">
          <cell r="C2130" t="str">
            <v>867610355</v>
          </cell>
          <cell r="D2130" t="str">
            <v>Services sold -intradivisional</v>
          </cell>
        </row>
        <row r="2131">
          <cell r="C2131" t="str">
            <v>867610425</v>
          </cell>
          <cell r="D2131" t="str">
            <v>Capitalizeable GMDAT IT Expenses</v>
          </cell>
        </row>
        <row r="2132">
          <cell r="C2132" t="str">
            <v>867611100</v>
          </cell>
          <cell r="D2132" t="str">
            <v>DISC and Third Party IT direct billings for MSA services</v>
          </cell>
        </row>
        <row r="2134">
          <cell r="C2134" t="str">
            <v>867637100</v>
          </cell>
          <cell r="D2134" t="str">
            <v>New application deployment / development</v>
          </cell>
        </row>
        <row r="2135">
          <cell r="C2135" t="str">
            <v>867637201</v>
          </cell>
          <cell r="D2135" t="str">
            <v>Information processing center (IPC) operations</v>
          </cell>
        </row>
        <row r="2136">
          <cell r="C2136" t="str">
            <v>867637202</v>
          </cell>
          <cell r="D2136" t="str">
            <v>Client / server infrastructure</v>
          </cell>
        </row>
        <row r="2138">
          <cell r="C2138" t="str">
            <v>867637203</v>
          </cell>
          <cell r="D2138" t="str">
            <v>Fixed price communication services</v>
          </cell>
        </row>
        <row r="2139">
          <cell r="C2139" t="str">
            <v>867637204</v>
          </cell>
          <cell r="D2139" t="str">
            <v>Sustain applications</v>
          </cell>
        </row>
        <row r="2140">
          <cell r="C2140" t="str">
            <v>867637300</v>
          </cell>
          <cell r="D2140" t="str">
            <v>Usage based communication services</v>
          </cell>
        </row>
        <row r="2141">
          <cell r="C2141" t="str">
            <v>867637400</v>
          </cell>
          <cell r="D2141" t="str">
            <v>Non MSA&amp; Non-IT services</v>
          </cell>
        </row>
        <row r="2142">
          <cell r="C2142" t="str">
            <v>867637401</v>
          </cell>
          <cell r="D2142" t="str">
            <v>Plant floor systems</v>
          </cell>
        </row>
        <row r="2143">
          <cell r="C2143" t="str">
            <v>869500000</v>
          </cell>
          <cell r="D2143" t="str">
            <v>Bad debt expense</v>
          </cell>
          <cell r="E2143">
            <v>8646.65</v>
          </cell>
          <cell r="F2143">
            <v>0</v>
          </cell>
        </row>
        <row r="2145">
          <cell r="C2145" t="str">
            <v>869808260</v>
          </cell>
          <cell r="D2145" t="str">
            <v>State and local tax expense - not based on income</v>
          </cell>
          <cell r="E2145">
            <v>0</v>
          </cell>
        </row>
        <row r="2146">
          <cell r="D2146" t="str">
            <v>Other Deductions</v>
          </cell>
        </row>
        <row r="2147">
          <cell r="C2147" t="str">
            <v>880100000</v>
          </cell>
          <cell r="D2147" t="str">
            <v>Disposal loss or gain from the sale of assets</v>
          </cell>
        </row>
        <row r="2148">
          <cell r="C2148" t="str">
            <v>880119502</v>
          </cell>
          <cell r="D2148" t="str">
            <v>Net book value of property disposals - land</v>
          </cell>
        </row>
        <row r="2149">
          <cell r="C2149" t="str">
            <v>880119506</v>
          </cell>
          <cell r="D2149" t="str">
            <v>Net book value of property disposals - land improvements</v>
          </cell>
        </row>
        <row r="2150">
          <cell r="C2150" t="str">
            <v>880119510</v>
          </cell>
          <cell r="D2150" t="str">
            <v>Net book value of property disposals - leasehold improvements</v>
          </cell>
        </row>
        <row r="2151">
          <cell r="C2151" t="str">
            <v>880119515</v>
          </cell>
          <cell r="D2151" t="str">
            <v>Net book value of property disposals - buildings</v>
          </cell>
        </row>
        <row r="2152">
          <cell r="C2152" t="str">
            <v>880119530</v>
          </cell>
          <cell r="D2152" t="str">
            <v>Net book value of property disposals - passenger cars</v>
          </cell>
        </row>
        <row r="2153">
          <cell r="C2153" t="str">
            <v>880119532</v>
          </cell>
          <cell r="D2153" t="str">
            <v>Net book value of property disposals  -highway, commercial and truck equipment</v>
          </cell>
        </row>
        <row r="2154">
          <cell r="C2154" t="str">
            <v>880119539</v>
          </cell>
          <cell r="D2154" t="str">
            <v>Net book value of property disposals - other machinery and equipment</v>
          </cell>
        </row>
        <row r="2155">
          <cell r="C2155" t="str">
            <v>880119560</v>
          </cell>
          <cell r="D2155" t="str">
            <v>Net book value of property disposals - office furniture and equipment</v>
          </cell>
        </row>
        <row r="2156">
          <cell r="C2156" t="str">
            <v>880119602</v>
          </cell>
          <cell r="D2156" t="str">
            <v>LAND - proceeds from sale</v>
          </cell>
        </row>
        <row r="2157">
          <cell r="C2157" t="str">
            <v>880119606</v>
          </cell>
          <cell r="D2157" t="str">
            <v>LAND IMPROVEMENTS -proceeds from sale</v>
          </cell>
        </row>
        <row r="2158">
          <cell r="C2158" t="str">
            <v>880119610</v>
          </cell>
          <cell r="D2158" t="str">
            <v>LEASEHOLD IMPROVEMENTS-proceeds from sale</v>
          </cell>
        </row>
        <row r="2159">
          <cell r="C2159" t="str">
            <v>880119615</v>
          </cell>
          <cell r="D2159" t="str">
            <v>BUILDINGS-proceeds from sale</v>
          </cell>
        </row>
        <row r="2160">
          <cell r="C2160" t="str">
            <v>880119630</v>
          </cell>
          <cell r="D2160" t="str">
            <v>PASSENGER CARS-proceeds from sale</v>
          </cell>
        </row>
        <row r="2161">
          <cell r="C2161" t="str">
            <v>880119632</v>
          </cell>
          <cell r="D2161" t="str">
            <v>HIGHWAY, COMMERCIAL AND TRUCK EQUIPMENT-proceeds from sale</v>
          </cell>
        </row>
        <row r="2162">
          <cell r="C2162" t="str">
            <v>880119639</v>
          </cell>
          <cell r="D2162" t="str">
            <v>OTHER MACHINERY AND EQUIPMENT-proceeds from sale</v>
          </cell>
          <cell r="E2162">
            <v>0</v>
          </cell>
          <cell r="F2162">
            <v>0</v>
          </cell>
        </row>
        <row r="2163">
          <cell r="C2163" t="str">
            <v>880119660</v>
          </cell>
          <cell r="D2163" t="str">
            <v>FURNITURE AND OFFICE EQUIPMENT-proceeds from sale</v>
          </cell>
        </row>
        <row r="2164">
          <cell r="C2164" t="str">
            <v>880300000</v>
          </cell>
          <cell r="D2164" t="str">
            <v>Disposal loss or gain from the sale of capital lease assets</v>
          </cell>
        </row>
        <row r="2165">
          <cell r="C2165" t="str">
            <v>880800000</v>
          </cell>
          <cell r="D2165" t="str">
            <v>Disposal loss or gain from capital lease cancellations</v>
          </cell>
        </row>
        <row r="2166">
          <cell r="C2166" t="str">
            <v>881400000</v>
          </cell>
          <cell r="D2166" t="str">
            <v>Loss on excess and obsolete non-productive inventory sold or scrapped</v>
          </cell>
          <cell r="E2166">
            <v>-103221.73000000001</v>
          </cell>
          <cell r="F2166">
            <v>0</v>
          </cell>
        </row>
        <row r="2171">
          <cell r="C2171" t="str">
            <v>881500000</v>
          </cell>
          <cell r="D2171" t="str">
            <v>Loss on excess and obsolete productive inventory sold or scrapped</v>
          </cell>
          <cell r="E2171">
            <v>-3825.87</v>
          </cell>
        </row>
        <row r="2172">
          <cell r="C2172" t="str">
            <v>884000000</v>
          </cell>
          <cell r="D2172" t="str">
            <v>Separation and layoff costs</v>
          </cell>
        </row>
        <row r="2173">
          <cell r="C2173" t="str">
            <v>884006321</v>
          </cell>
          <cell r="D2173" t="str">
            <v>Separation and layoff costs</v>
          </cell>
          <cell r="E2173">
            <v>68722.25</v>
          </cell>
        </row>
        <row r="2177">
          <cell r="C2177" t="str">
            <v>889000000</v>
          </cell>
          <cell r="D2177" t="str">
            <v>Sundry other deductions</v>
          </cell>
        </row>
        <row r="2178">
          <cell r="C2178" t="str">
            <v>889019110</v>
          </cell>
          <cell r="D2178" t="str">
            <v>deductible</v>
          </cell>
          <cell r="E2178">
            <v>-2380651.33</v>
          </cell>
          <cell r="F2178">
            <v>0</v>
          </cell>
        </row>
        <row r="2183">
          <cell r="C2183" t="str">
            <v>889019120</v>
          </cell>
          <cell r="D2183" t="str">
            <v>non-deductible</v>
          </cell>
        </row>
        <row r="2184">
          <cell r="D2184" t="str">
            <v>Other Income</v>
          </cell>
        </row>
        <row r="2185">
          <cell r="C2185" t="str">
            <v>903000000</v>
          </cell>
          <cell r="D2185" t="str">
            <v>Rental income - outside net</v>
          </cell>
        </row>
        <row r="2186">
          <cell r="C2186" t="str">
            <v>903036330</v>
          </cell>
          <cell r="D2186" t="str">
            <v>Rental income from sources outside the US</v>
          </cell>
        </row>
        <row r="2187">
          <cell r="C2187" t="str">
            <v>903200000</v>
          </cell>
          <cell r="D2187" t="str">
            <v>RENTAL INCOME  -  GROSS  -  SUBSIDIARIES</v>
          </cell>
        </row>
        <row r="2188">
          <cell r="C2188" t="str">
            <v>903200010</v>
          </cell>
          <cell r="D2188" t="str">
            <v>GM Daewoo Automotive &amp; Technology, Ltd.</v>
          </cell>
        </row>
        <row r="2189">
          <cell r="C2189" t="str">
            <v>903200020</v>
          </cell>
          <cell r="D2189" t="str">
            <v xml:space="preserve">GM DAT – Zurich Office </v>
          </cell>
        </row>
        <row r="2190">
          <cell r="C2190" t="str">
            <v>903200100</v>
          </cell>
          <cell r="D2190" t="str">
            <v>Daewoo Motor Austria, GmbH</v>
          </cell>
        </row>
        <row r="2191">
          <cell r="C2191" t="str">
            <v>903200200</v>
          </cell>
          <cell r="D2191" t="str">
            <v>Daewoo Motor Benelux, B.V.</v>
          </cell>
        </row>
        <row r="2192">
          <cell r="C2192" t="str">
            <v>903200300</v>
          </cell>
          <cell r="D2192" t="str">
            <v>Daewoo Automobile (Deutschland) GmbH</v>
          </cell>
        </row>
        <row r="2193">
          <cell r="C2193" t="str">
            <v>903200400</v>
          </cell>
          <cell r="D2193" t="str">
            <v>Daewoo Motor Euro Parts Center B.V.</v>
          </cell>
        </row>
        <row r="2194">
          <cell r="C2194" t="str">
            <v>903200500</v>
          </cell>
          <cell r="D2194" t="str">
            <v>Daewoo Automobile France S.A.S</v>
          </cell>
        </row>
        <row r="2195">
          <cell r="C2195" t="str">
            <v>903200600</v>
          </cell>
          <cell r="D2195" t="str">
            <v>Daewoo Motor Iberia S. A.</v>
          </cell>
        </row>
        <row r="2196">
          <cell r="C2196" t="str">
            <v>903200700</v>
          </cell>
          <cell r="D2196" t="str">
            <v>Daewoo Motor Italia S. P. A.</v>
          </cell>
        </row>
        <row r="2197">
          <cell r="C2197" t="str">
            <v>903200800</v>
          </cell>
          <cell r="D2197" t="str">
            <v>Daewoo Automobile (Schweiz) AG</v>
          </cell>
        </row>
        <row r="2198">
          <cell r="C2198" t="str">
            <v>903200900</v>
          </cell>
          <cell r="D2198" t="str">
            <v>Daewoo Motor de Puerto Rico Inc.</v>
          </cell>
        </row>
        <row r="2199">
          <cell r="C2199" t="str">
            <v>903201000</v>
          </cell>
          <cell r="D2199" t="str">
            <v>Vietnam Daewoo Motor Co., Ltd.</v>
          </cell>
        </row>
        <row r="2200">
          <cell r="C2200" t="str">
            <v>903300000</v>
          </cell>
          <cell r="D2200" t="str">
            <v>RENTAL INCOME – RELATED EXPENSE  -- SUBSIDIARIES</v>
          </cell>
        </row>
        <row r="2201">
          <cell r="C2201" t="str">
            <v>903300010</v>
          </cell>
          <cell r="D2201" t="str">
            <v>GM Daewoo Automotive &amp; Technology, Ltd.</v>
          </cell>
        </row>
        <row r="2202">
          <cell r="C2202" t="str">
            <v>903300020</v>
          </cell>
          <cell r="D2202" t="str">
            <v xml:space="preserve">GM DAT – Zurich Office </v>
          </cell>
        </row>
        <row r="2203">
          <cell r="C2203" t="str">
            <v>903300100</v>
          </cell>
          <cell r="D2203" t="str">
            <v>Daewoo Motor Austria, GmbH</v>
          </cell>
        </row>
        <row r="2204">
          <cell r="C2204" t="str">
            <v>903300200</v>
          </cell>
          <cell r="D2204" t="str">
            <v>Daewoo Motor Benelux, B.V.</v>
          </cell>
        </row>
        <row r="2205">
          <cell r="C2205" t="str">
            <v>903300300</v>
          </cell>
          <cell r="D2205" t="str">
            <v>Daewoo Automobile (Deutschland) GmbH</v>
          </cell>
        </row>
        <row r="2206">
          <cell r="C2206" t="str">
            <v>903300400</v>
          </cell>
          <cell r="D2206" t="str">
            <v>Daewoo Motor Euro Parts Center B.V.</v>
          </cell>
        </row>
        <row r="2207">
          <cell r="C2207" t="str">
            <v>903300500</v>
          </cell>
          <cell r="D2207" t="str">
            <v>Daewoo Automobile France S.A.S</v>
          </cell>
        </row>
        <row r="2208">
          <cell r="C2208" t="str">
            <v>903300600</v>
          </cell>
          <cell r="D2208" t="str">
            <v>Daewoo Motor Iberia S. A.</v>
          </cell>
        </row>
        <row r="2209">
          <cell r="C2209" t="str">
            <v>903300700</v>
          </cell>
          <cell r="D2209" t="str">
            <v>Daewoo Motor Italia S. P. A.</v>
          </cell>
        </row>
        <row r="2210">
          <cell r="C2210" t="str">
            <v>903300800</v>
          </cell>
          <cell r="D2210" t="str">
            <v>Daewoo Automobile (Schweiz) AG</v>
          </cell>
        </row>
        <row r="2211">
          <cell r="C2211" t="str">
            <v>903300900</v>
          </cell>
          <cell r="D2211" t="str">
            <v>Daewoo Motor de Puerto Rico Inc.</v>
          </cell>
        </row>
        <row r="2212">
          <cell r="C2212" t="str">
            <v>903301000</v>
          </cell>
          <cell r="D2212" t="str">
            <v>Vietnam Daewoo Motor Co., Ltd.</v>
          </cell>
        </row>
        <row r="2213">
          <cell r="C2213" t="str">
            <v>903500000</v>
          </cell>
          <cell r="D2213" t="str">
            <v>Rental Expense – Personal Property - subsidiaries</v>
          </cell>
        </row>
        <row r="2214">
          <cell r="C2214" t="str">
            <v>903500010</v>
          </cell>
          <cell r="D2214" t="str">
            <v>GM Daewoo Automotive &amp; Technology, Ltd.</v>
          </cell>
        </row>
        <row r="2215">
          <cell r="C2215" t="str">
            <v>903500020</v>
          </cell>
          <cell r="D2215" t="str">
            <v xml:space="preserve">GM DAT – Zurich Office </v>
          </cell>
        </row>
        <row r="2216">
          <cell r="C2216" t="str">
            <v>903500100</v>
          </cell>
          <cell r="D2216" t="str">
            <v>Daewoo Motor Austria, GmbH</v>
          </cell>
        </row>
        <row r="2217">
          <cell r="C2217" t="str">
            <v>903500200</v>
          </cell>
          <cell r="D2217" t="str">
            <v>Daewoo Motor Benelux, B.V.</v>
          </cell>
        </row>
        <row r="2218">
          <cell r="C2218" t="str">
            <v>903500300</v>
          </cell>
          <cell r="D2218" t="str">
            <v>Daewoo Automobile (Deutschland) GmbH</v>
          </cell>
        </row>
        <row r="2219">
          <cell r="C2219" t="str">
            <v>903500400</v>
          </cell>
          <cell r="D2219" t="str">
            <v>Daewoo Motor Euro Parts Center B.V.</v>
          </cell>
        </row>
        <row r="2220">
          <cell r="C2220" t="str">
            <v>903500500</v>
          </cell>
          <cell r="D2220" t="str">
            <v>Daewoo Automobile France S.A.S</v>
          </cell>
        </row>
        <row r="2221">
          <cell r="C2221" t="str">
            <v>903500600</v>
          </cell>
          <cell r="D2221" t="str">
            <v>Daewoo Motor Iberia S. A.</v>
          </cell>
        </row>
        <row r="2222">
          <cell r="C2222" t="str">
            <v>903500700</v>
          </cell>
          <cell r="D2222" t="str">
            <v>Daewoo Motor Italia S. P. A.</v>
          </cell>
        </row>
        <row r="2223">
          <cell r="C2223" t="str">
            <v>903500800</v>
          </cell>
          <cell r="D2223" t="str">
            <v>Daewoo Automobile (Schweiz) AG</v>
          </cell>
        </row>
        <row r="2224">
          <cell r="C2224" t="str">
            <v>903500900</v>
          </cell>
          <cell r="D2224" t="str">
            <v>Daewoo Motor de Puerto Rico Inc.</v>
          </cell>
        </row>
        <row r="2225">
          <cell r="C2225" t="str">
            <v>903501000</v>
          </cell>
          <cell r="D2225" t="str">
            <v>Vietnam Daewoo Motor Co., Ltd.</v>
          </cell>
        </row>
        <row r="2226">
          <cell r="C2226" t="str">
            <v>903600000</v>
          </cell>
          <cell r="D2226" t="str">
            <v>Rental Expense – Real Estate - subsidiaries</v>
          </cell>
        </row>
        <row r="2227">
          <cell r="C2227" t="str">
            <v>903600010</v>
          </cell>
          <cell r="D2227" t="str">
            <v>GM Daewoo Automotive &amp; Technology, Ltd.</v>
          </cell>
        </row>
        <row r="2228">
          <cell r="C2228" t="str">
            <v>903600020</v>
          </cell>
          <cell r="D2228" t="str">
            <v xml:space="preserve">GM DAT – Zurich Office </v>
          </cell>
        </row>
        <row r="2229">
          <cell r="C2229" t="str">
            <v>903600100</v>
          </cell>
          <cell r="D2229" t="str">
            <v>Daewoo Motor Austria, GmbH</v>
          </cell>
        </row>
        <row r="2230">
          <cell r="C2230" t="str">
            <v>903600200</v>
          </cell>
          <cell r="D2230" t="str">
            <v>Daewoo Motor Benelux, B.V.</v>
          </cell>
        </row>
        <row r="2231">
          <cell r="C2231" t="str">
            <v>903600300</v>
          </cell>
          <cell r="D2231" t="str">
            <v>Daewoo Automobile (Deutschland) GmbH</v>
          </cell>
        </row>
        <row r="2232">
          <cell r="C2232" t="str">
            <v>903600400</v>
          </cell>
          <cell r="D2232" t="str">
            <v>Daewoo Motor Euro Parts Center B.V.</v>
          </cell>
        </row>
        <row r="2233">
          <cell r="C2233" t="str">
            <v>903600500</v>
          </cell>
          <cell r="D2233" t="str">
            <v>Daewoo Automobile France S.A.S</v>
          </cell>
        </row>
        <row r="2234">
          <cell r="C2234" t="str">
            <v>903600600</v>
          </cell>
          <cell r="D2234" t="str">
            <v>Daewoo Motor Iberia S. A.</v>
          </cell>
        </row>
        <row r="2235">
          <cell r="C2235" t="str">
            <v>903600700</v>
          </cell>
          <cell r="D2235" t="str">
            <v>Daewoo Motor Italia S. P. A.</v>
          </cell>
        </row>
        <row r="2236">
          <cell r="C2236" t="str">
            <v>903600800</v>
          </cell>
          <cell r="D2236" t="str">
            <v>Daewoo Automobile (Schweiz) AG</v>
          </cell>
        </row>
        <row r="2237">
          <cell r="C2237" t="str">
            <v>903600900</v>
          </cell>
          <cell r="D2237" t="str">
            <v>Daewoo Motor de Puerto Rico Inc.</v>
          </cell>
        </row>
        <row r="2238">
          <cell r="C2238" t="str">
            <v>903601000</v>
          </cell>
          <cell r="D2238" t="str">
            <v>Vietnam Daewoo Motor Co., Ltd.</v>
          </cell>
        </row>
        <row r="2239">
          <cell r="C2239" t="str">
            <v>904100000</v>
          </cell>
          <cell r="D2239" t="str">
            <v>Royalty income-net-outside</v>
          </cell>
        </row>
        <row r="2240">
          <cell r="C2240" t="str">
            <v>904136510</v>
          </cell>
          <cell r="D2240" t="str">
            <v>From sources in the USA</v>
          </cell>
        </row>
        <row r="2241">
          <cell r="C2241" t="str">
            <v>904136520</v>
          </cell>
          <cell r="D2241" t="str">
            <v>From sources outside the USA</v>
          </cell>
        </row>
        <row r="2242">
          <cell r="C2242" t="str">
            <v>904200000</v>
          </cell>
          <cell r="D2242" t="str">
            <v>Royalty Income</v>
          </cell>
        </row>
        <row r="2243">
          <cell r="C2243" t="str">
            <v>904200010</v>
          </cell>
          <cell r="D2243" t="str">
            <v>GM Daewoo Automotive &amp; Technology, Ltd.</v>
          </cell>
        </row>
        <row r="2244">
          <cell r="C2244" t="str">
            <v>904200020</v>
          </cell>
          <cell r="D2244" t="str">
            <v xml:space="preserve">GM DAT – Zurich Office </v>
          </cell>
        </row>
        <row r="2245">
          <cell r="C2245" t="str">
            <v>904200100</v>
          </cell>
          <cell r="D2245" t="str">
            <v>Daewoo Motor Austria, GmbH</v>
          </cell>
        </row>
        <row r="2246">
          <cell r="C2246" t="str">
            <v>904200200</v>
          </cell>
          <cell r="D2246" t="str">
            <v>Daewoo Motor Benelux, B.V.</v>
          </cell>
        </row>
        <row r="2247">
          <cell r="C2247" t="str">
            <v>904200300</v>
          </cell>
          <cell r="D2247" t="str">
            <v>Daewoo Automobile (Deutschland) GmbH</v>
          </cell>
        </row>
        <row r="2248">
          <cell r="C2248" t="str">
            <v>904200400</v>
          </cell>
          <cell r="D2248" t="str">
            <v>Daewoo Motor Euro Parts Center B.V.</v>
          </cell>
        </row>
        <row r="2249">
          <cell r="C2249" t="str">
            <v>904200500</v>
          </cell>
          <cell r="D2249" t="str">
            <v>Daewoo Automobile France S.A.S</v>
          </cell>
        </row>
        <row r="2250">
          <cell r="C2250" t="str">
            <v>904200600</v>
          </cell>
          <cell r="D2250" t="str">
            <v>Daewoo Motor Iberia S. A.</v>
          </cell>
        </row>
        <row r="2251">
          <cell r="C2251" t="str">
            <v>904200700</v>
          </cell>
          <cell r="D2251" t="str">
            <v>Daewoo Motor Italia S. P. A.</v>
          </cell>
        </row>
        <row r="2252">
          <cell r="C2252" t="str">
            <v>904200800</v>
          </cell>
          <cell r="D2252" t="str">
            <v>Daewoo Automobile (Schweiz) AG</v>
          </cell>
        </row>
        <row r="2253">
          <cell r="C2253" t="str">
            <v>904200900</v>
          </cell>
          <cell r="D2253" t="str">
            <v>Daewoo Motor de Puerto Rico Inc.</v>
          </cell>
        </row>
        <row r="2254">
          <cell r="C2254" t="str">
            <v>904201000</v>
          </cell>
          <cell r="D2254" t="str">
            <v>Vietnam Daewoo Motor Co., Ltd.</v>
          </cell>
        </row>
        <row r="2255">
          <cell r="C2255" t="str">
            <v>904400000</v>
          </cell>
          <cell r="D2255" t="str">
            <v>Royalty Expense</v>
          </cell>
        </row>
        <row r="2256">
          <cell r="C2256" t="str">
            <v>904400010</v>
          </cell>
          <cell r="D2256" t="str">
            <v>GM Daewoo Automotive &amp; Technology, Ltd.</v>
          </cell>
          <cell r="E2256">
            <v>561326.66</v>
          </cell>
        </row>
        <row r="2258">
          <cell r="C2258" t="str">
            <v>904400020</v>
          </cell>
          <cell r="D2258" t="str">
            <v xml:space="preserve">GM DAT – Zurich Office </v>
          </cell>
        </row>
        <row r="2259">
          <cell r="C2259" t="str">
            <v>904400100</v>
          </cell>
          <cell r="D2259" t="str">
            <v>Daewoo Motor Austria, GmbH</v>
          </cell>
        </row>
        <row r="2260">
          <cell r="C2260" t="str">
            <v>904400200</v>
          </cell>
          <cell r="D2260" t="str">
            <v>Daewoo Motor Benelux, B.V.</v>
          </cell>
        </row>
        <row r="2261">
          <cell r="C2261" t="str">
            <v>904400300</v>
          </cell>
          <cell r="D2261" t="str">
            <v>Daewoo Automobile (Deutschland) GmbH</v>
          </cell>
        </row>
        <row r="2262">
          <cell r="C2262" t="str">
            <v>904400400</v>
          </cell>
          <cell r="D2262" t="str">
            <v>Daewoo Motor Euro Parts Center B.V.</v>
          </cell>
        </row>
        <row r="2263">
          <cell r="C2263" t="str">
            <v>904400500</v>
          </cell>
          <cell r="D2263" t="str">
            <v>Daewoo Automobile France S.A.S</v>
          </cell>
        </row>
        <row r="2264">
          <cell r="C2264" t="str">
            <v>904400600</v>
          </cell>
          <cell r="D2264" t="str">
            <v>Daewoo Motor Iberia S. A.</v>
          </cell>
        </row>
        <row r="2265">
          <cell r="C2265" t="str">
            <v>904400700</v>
          </cell>
          <cell r="D2265" t="str">
            <v>Daewoo Motor Italia S. P. A.</v>
          </cell>
        </row>
        <row r="2266">
          <cell r="C2266" t="str">
            <v>904400800</v>
          </cell>
          <cell r="D2266" t="str">
            <v>Daewoo Automobile (Schweiz) AG</v>
          </cell>
        </row>
        <row r="2267">
          <cell r="C2267" t="str">
            <v>904400900</v>
          </cell>
          <cell r="D2267" t="str">
            <v>Daewoo Motor de Puerto Rico Inc.</v>
          </cell>
        </row>
        <row r="2268">
          <cell r="C2268" t="str">
            <v>904401000</v>
          </cell>
          <cell r="D2268" t="str">
            <v>Vietnam Daewoo Motor Co., Ltd.</v>
          </cell>
        </row>
        <row r="2269">
          <cell r="C2269" t="str">
            <v>904500000</v>
          </cell>
          <cell r="D2269" t="str">
            <v>Gain or loss on the disposal of other investments</v>
          </cell>
        </row>
        <row r="2270">
          <cell r="C2270" t="str">
            <v>904536510</v>
          </cell>
          <cell r="D2270" t="str">
            <v>From sources in the USA</v>
          </cell>
        </row>
        <row r="2271">
          <cell r="C2271" t="str">
            <v>904536520</v>
          </cell>
          <cell r="D2271" t="str">
            <v>From sources outside the USA</v>
          </cell>
        </row>
        <row r="2272">
          <cell r="C2272" t="str">
            <v>904700000</v>
          </cell>
          <cell r="D2272" t="str">
            <v>Rent and Royalty Expense – Contra Account</v>
          </cell>
        </row>
        <row r="2273">
          <cell r="C2273" t="str">
            <v>909000000</v>
          </cell>
          <cell r="D2273" t="str">
            <v>Claims, commissions, grants, credits and miscellaneous receipts</v>
          </cell>
        </row>
        <row r="2274">
          <cell r="C2274" t="str">
            <v>909036510</v>
          </cell>
          <cell r="D2274" t="str">
            <v>From sources in the USA</v>
          </cell>
        </row>
        <row r="2275">
          <cell r="C2275" t="str">
            <v>909036520</v>
          </cell>
          <cell r="D2275" t="str">
            <v>From sources outside the USA</v>
          </cell>
        </row>
        <row r="2276">
          <cell r="C2276" t="str">
            <v>909100000</v>
          </cell>
          <cell r="D2276" t="str">
            <v>Unclaimed wages, checks, accounts and overages</v>
          </cell>
        </row>
        <row r="2277">
          <cell r="C2277" t="str">
            <v>909136510</v>
          </cell>
          <cell r="D2277" t="str">
            <v>From sources in the USA</v>
          </cell>
        </row>
        <row r="2278">
          <cell r="C2278" t="str">
            <v>909136520</v>
          </cell>
          <cell r="D2278" t="str">
            <v>From sources outside the USA</v>
          </cell>
        </row>
        <row r="2279">
          <cell r="D2279" t="str">
            <v>Special profit and loss items</v>
          </cell>
        </row>
        <row r="2280">
          <cell r="C2280" t="str">
            <v>925600000</v>
          </cell>
          <cell r="D2280" t="str">
            <v>Exchange loss or gain on Foreign Transactions</v>
          </cell>
        </row>
        <row r="2281">
          <cell r="C2281" t="str">
            <v>925641110</v>
          </cell>
          <cell r="D2281" t="str">
            <v>Unrealized loss or gain</v>
          </cell>
        </row>
        <row r="2282">
          <cell r="C2282" t="str">
            <v>925641130</v>
          </cell>
          <cell r="D2282" t="str">
            <v>Realized loss or gain -foreign</v>
          </cell>
          <cell r="E2282">
            <v>86211.05</v>
          </cell>
          <cell r="F2282">
            <v>0</v>
          </cell>
        </row>
        <row r="2284">
          <cell r="C2284" t="str">
            <v>926100000</v>
          </cell>
          <cell r="D2284" t="str">
            <v>Interest income from bank balances and other investments related to cash</v>
          </cell>
          <cell r="E2284">
            <v>-914490.16999999993</v>
          </cell>
          <cell r="F2284">
            <v>0</v>
          </cell>
        </row>
        <row r="2289">
          <cell r="C2289" t="str">
            <v>926200000</v>
          </cell>
          <cell r="D2289" t="str">
            <v>Interest income - outside - all other</v>
          </cell>
        </row>
        <row r="2290">
          <cell r="C2290" t="str">
            <v>926500000</v>
          </cell>
          <cell r="D2290" t="str">
            <v>Interest expense and related charges on outside short-term borrowings</v>
          </cell>
          <cell r="E2290">
            <v>0</v>
          </cell>
          <cell r="F2290">
            <v>0</v>
          </cell>
        </row>
        <row r="2295">
          <cell r="C2295" t="str">
            <v>926600000</v>
          </cell>
          <cell r="D2295" t="str">
            <v>Interest expense on outside long-term borrowings</v>
          </cell>
        </row>
        <row r="2296">
          <cell r="C2296" t="str">
            <v>927000000</v>
          </cell>
          <cell r="D2296" t="str">
            <v>Interest Income</v>
          </cell>
        </row>
        <row r="2297">
          <cell r="C2297" t="str">
            <v>927000010</v>
          </cell>
          <cell r="D2297" t="str">
            <v>GM Daewoo Automotive &amp; Technology, Ltd.</v>
          </cell>
        </row>
        <row r="2298">
          <cell r="C2298" t="str">
            <v>927000020</v>
          </cell>
          <cell r="D2298" t="str">
            <v xml:space="preserve">GM DAT – Zurich Office </v>
          </cell>
        </row>
        <row r="2299">
          <cell r="C2299" t="str">
            <v>927000100</v>
          </cell>
          <cell r="D2299" t="str">
            <v>Daewoo Motor Austria, GmbH</v>
          </cell>
        </row>
        <row r="2300">
          <cell r="C2300" t="str">
            <v>927000200</v>
          </cell>
          <cell r="D2300" t="str">
            <v>Daewoo Motor Benelux, B.V.</v>
          </cell>
        </row>
        <row r="2301">
          <cell r="C2301" t="str">
            <v>927000300</v>
          </cell>
          <cell r="D2301" t="str">
            <v>Daewoo Automobile (Deutschland) GmbH</v>
          </cell>
        </row>
        <row r="2302">
          <cell r="C2302" t="str">
            <v>927000400</v>
          </cell>
          <cell r="D2302" t="str">
            <v>Daewoo Motor Euro Parts Center B.V.</v>
          </cell>
        </row>
        <row r="2303">
          <cell r="C2303" t="str">
            <v>927000500</v>
          </cell>
          <cell r="D2303" t="str">
            <v>Daewoo Automobile France S.A.S</v>
          </cell>
        </row>
        <row r="2304">
          <cell r="C2304" t="str">
            <v>927000600</v>
          </cell>
          <cell r="D2304" t="str">
            <v>Daewoo Motor Iberia S. A.</v>
          </cell>
        </row>
        <row r="2305">
          <cell r="C2305" t="str">
            <v>927000700</v>
          </cell>
          <cell r="D2305" t="str">
            <v>Daewoo Motor Italia S. P. A.</v>
          </cell>
        </row>
        <row r="2306">
          <cell r="C2306" t="str">
            <v>927000800</v>
          </cell>
          <cell r="D2306" t="str">
            <v>Daewoo Automobile (Schweiz) AG</v>
          </cell>
        </row>
        <row r="2307">
          <cell r="C2307" t="str">
            <v>927000900</v>
          </cell>
          <cell r="D2307" t="str">
            <v>Daewoo Motor de Puerto Rico Inc.</v>
          </cell>
        </row>
        <row r="2308">
          <cell r="C2308" t="str">
            <v>927001000</v>
          </cell>
          <cell r="D2308" t="str">
            <v>Vietnam Daewoo Motor Co., Ltd.</v>
          </cell>
        </row>
        <row r="2309">
          <cell r="C2309" t="str">
            <v>927600000</v>
          </cell>
          <cell r="D2309" t="str">
            <v>Interest Expense</v>
          </cell>
        </row>
        <row r="2310">
          <cell r="C2310" t="str">
            <v>927600010</v>
          </cell>
          <cell r="D2310" t="str">
            <v>GM Daewoo Automotive &amp; Technology, Ltd.</v>
          </cell>
        </row>
        <row r="2311">
          <cell r="C2311" t="str">
            <v>927600020</v>
          </cell>
          <cell r="D2311" t="str">
            <v xml:space="preserve">GM DAT – Zurich Office </v>
          </cell>
        </row>
        <row r="2312">
          <cell r="C2312" t="str">
            <v>927600100</v>
          </cell>
          <cell r="D2312" t="str">
            <v>Daewoo Motor Austria, GmbH</v>
          </cell>
        </row>
        <row r="2313">
          <cell r="C2313" t="str">
            <v>927600200</v>
          </cell>
          <cell r="D2313" t="str">
            <v>Daewoo Motor Benelux, B.V.</v>
          </cell>
        </row>
        <row r="2314">
          <cell r="C2314" t="str">
            <v>927600300</v>
          </cell>
          <cell r="D2314" t="str">
            <v>Daewoo Automobile (Deutschland) GmbH</v>
          </cell>
        </row>
        <row r="2315">
          <cell r="C2315" t="str">
            <v>927600400</v>
          </cell>
          <cell r="D2315" t="str">
            <v>Daewoo Motor Euro Parts Center B.V.</v>
          </cell>
        </row>
        <row r="2316">
          <cell r="C2316" t="str">
            <v>927600500</v>
          </cell>
          <cell r="D2316" t="str">
            <v>Daewoo Automobile France S.A.S</v>
          </cell>
        </row>
        <row r="2317">
          <cell r="C2317" t="str">
            <v>927600600</v>
          </cell>
          <cell r="D2317" t="str">
            <v>Daewoo Motor Iberia S. A.</v>
          </cell>
        </row>
        <row r="2318">
          <cell r="C2318" t="str">
            <v>927600700</v>
          </cell>
          <cell r="D2318" t="str">
            <v>Daewoo Motor Italia S. P. A.</v>
          </cell>
        </row>
        <row r="2319">
          <cell r="C2319" t="str">
            <v>927600800</v>
          </cell>
          <cell r="D2319" t="str">
            <v>Daewoo Automobile (Schweiz) AG</v>
          </cell>
        </row>
        <row r="2320">
          <cell r="C2320" t="str">
            <v>927600900</v>
          </cell>
          <cell r="D2320" t="str">
            <v>Daewoo Motor de Puerto Rico Inc.</v>
          </cell>
        </row>
        <row r="2321">
          <cell r="C2321" t="str">
            <v>927601000</v>
          </cell>
          <cell r="D2321" t="str">
            <v>Vietnam Daewoo Motor Co., Ltd.</v>
          </cell>
        </row>
        <row r="2322">
          <cell r="C2322" t="str">
            <v>928000000</v>
          </cell>
          <cell r="D2322" t="str">
            <v>Other special adjustments</v>
          </cell>
        </row>
        <row r="2323">
          <cell r="C2323" t="str">
            <v>928092038</v>
          </cell>
          <cell r="D2323" t="str">
            <v>Special adjustments</v>
          </cell>
          <cell r="E2323">
            <v>0</v>
          </cell>
          <cell r="F2323">
            <v>0</v>
          </cell>
        </row>
        <row r="2327">
          <cell r="C2327" t="str">
            <v>92045</v>
          </cell>
          <cell r="D2327" t="str">
            <v>Amortization of intangible assets</v>
          </cell>
        </row>
        <row r="2328">
          <cell r="C2328" t="str">
            <v>930500000</v>
          </cell>
          <cell r="D2328" t="str">
            <v>KOREAN  INCOME TAXES PAYABLE CURRENTLY -   NATIONAL</v>
          </cell>
        </row>
        <row r="2329">
          <cell r="C2329" t="str">
            <v>930600000</v>
          </cell>
          <cell r="D2329" t="str">
            <v>KOREAN  INCOME TAXES PAYABLE CURRENTLY -PROVINCIAL, REGIONAL OR MUNICIPAL</v>
          </cell>
        </row>
        <row r="2330">
          <cell r="C2330" t="str">
            <v>930800000</v>
          </cell>
          <cell r="D2330" t="str">
            <v>FOREIGN INCOME TAXES PAYABLE CURRENTLY</v>
          </cell>
          <cell r="E2330">
            <v>2945029.6799999997</v>
          </cell>
        </row>
        <row r="2332">
          <cell r="C2332" t="str">
            <v>930900000</v>
          </cell>
          <cell r="D2332" t="str">
            <v>FOREIGN TAXES WITHHELD ON OTHER INCOME</v>
          </cell>
        </row>
        <row r="2333">
          <cell r="C2333" t="str">
            <v>931000000</v>
          </cell>
          <cell r="D2333" t="str">
            <v>PRIOR YEARS' ADJUSTMENTS – KOREAN NATIONAL INCOME TAX</v>
          </cell>
        </row>
        <row r="2334">
          <cell r="C2334" t="str">
            <v>931500000</v>
          </cell>
          <cell r="D2334" t="str">
            <v xml:space="preserve"> KOREAN DEFERRED INCOME TAXES</v>
          </cell>
        </row>
        <row r="2335">
          <cell r="C2335" t="str">
            <v>931600000</v>
          </cell>
          <cell r="D2335" t="str">
            <v xml:space="preserve"> FOREIGN DEFERRED INCOME TAXES</v>
          </cell>
        </row>
        <row r="2336">
          <cell r="C2336" t="str">
            <v>937500000</v>
          </cell>
          <cell r="D2336" t="str">
            <v>COMPARATIVE ADJUSTMENTS TO DEFERRED TAXES</v>
          </cell>
        </row>
        <row r="2337">
          <cell r="C2337" t="str">
            <v>940000000</v>
          </cell>
          <cell r="D2337" t="str">
            <v>CURRENT YEAR INCOME</v>
          </cell>
          <cell r="E2337">
            <v>-9604698.7199999969</v>
          </cell>
        </row>
        <row r="2339">
          <cell r="E2339">
            <v>-4.6566128730773926E-9</v>
          </cell>
        </row>
      </sheetData>
      <sheetData sheetId="10"/>
      <sheetData sheetId="11"/>
      <sheetData sheetId="12"/>
      <sheetData sheetId="13"/>
      <sheetData sheetId="14"/>
      <sheetData sheetId="15"/>
      <sheetData sheetId="16"/>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ieuchi"/>
      <sheetName val="phieuthu"/>
      <sheetName val="dcduyetQT"/>
      <sheetName val="BCDKT"/>
      <sheetName val="154"/>
      <sheetName val="cdps"/>
      <sheetName val="socai"/>
      <sheetName val="PBCPTT"/>
      <sheetName val="quy"/>
      <sheetName val="chitiet"/>
      <sheetName val="ban hang"/>
      <sheetName val="Svat"/>
      <sheetName val="NVVNN"/>
      <sheetName val="KQKD"/>
      <sheetName val="bc642"/>
      <sheetName val="642"/>
      <sheetName val="TGVSh"/>
      <sheetName val="TGTSCD"/>
      <sheetName val="TNCNV"/>
      <sheetName val="tokhaitutndn"/>
      <sheetName val="tonghopttthue"/>
      <sheetName val="bieugtgt"/>
      <sheetName val="tokhaigtgt"/>
      <sheetName val="giai trgtgt"/>
      <sheetName val="Sheet6"/>
      <sheetName val="bc154"/>
      <sheetName val="lai lo"/>
      <sheetName val="mau khauhao"/>
      <sheetName val="so155"/>
      <sheetName val="GTGTKTHL"/>
      <sheetName val="PTPTR"/>
      <sheetName val="GTTKVAT"/>
      <sheetName val="Sheet10"/>
      <sheetName val="20000000"/>
      <sheetName val="00000000"/>
      <sheetName val="00000001"/>
      <sheetName val="10000000"/>
      <sheetName val="30000000"/>
      <sheetName val="40000000"/>
      <sheetName val="50000000"/>
      <sheetName val="XL4Test5"/>
    </sheetNames>
    <sheetDataSet>
      <sheetData sheetId="0" refreshError="1"/>
      <sheetData sheetId="1" refreshError="1"/>
      <sheetData sheetId="2" refreshError="1"/>
      <sheetData sheetId="3" refreshError="1"/>
      <sheetData sheetId="4" refreshError="1"/>
      <sheetData sheetId="5" refreshError="1"/>
      <sheetData sheetId="6">
        <row r="7">
          <cell r="T7" t="str">
            <v>dßng nµy ®Ó s½n</v>
          </cell>
        </row>
        <row r="8">
          <cell r="T8" t="str">
            <v>dßng nµy ®Ó s½n</v>
          </cell>
        </row>
        <row r="10">
          <cell r="T10">
            <v>642</v>
          </cell>
        </row>
        <row r="11">
          <cell r="T11">
            <v>111</v>
          </cell>
        </row>
        <row r="12">
          <cell r="T12">
            <v>111</v>
          </cell>
        </row>
        <row r="13">
          <cell r="T13">
            <v>154</v>
          </cell>
        </row>
        <row r="14">
          <cell r="T14">
            <v>154</v>
          </cell>
        </row>
        <row r="15">
          <cell r="T15">
            <v>642</v>
          </cell>
        </row>
        <row r="16">
          <cell r="T16">
            <v>334</v>
          </cell>
        </row>
        <row r="17">
          <cell r="T17">
            <v>3331</v>
          </cell>
        </row>
        <row r="18">
          <cell r="T18">
            <v>632</v>
          </cell>
        </row>
        <row r="19">
          <cell r="T19">
            <v>632</v>
          </cell>
        </row>
        <row r="20">
          <cell r="T20">
            <v>632</v>
          </cell>
        </row>
        <row r="22">
          <cell r="T22">
            <v>111</v>
          </cell>
        </row>
        <row r="23">
          <cell r="T23">
            <v>111</v>
          </cell>
        </row>
        <row r="24">
          <cell r="T24">
            <v>154</v>
          </cell>
        </row>
        <row r="25">
          <cell r="T25">
            <v>642</v>
          </cell>
        </row>
        <row r="26">
          <cell r="T26">
            <v>334</v>
          </cell>
        </row>
        <row r="27">
          <cell r="T27">
            <v>3331</v>
          </cell>
        </row>
        <row r="28">
          <cell r="T28">
            <v>632</v>
          </cell>
        </row>
        <row r="29">
          <cell r="T29">
            <v>632</v>
          </cell>
        </row>
        <row r="30">
          <cell r="T30">
            <v>632</v>
          </cell>
        </row>
        <row r="33">
          <cell r="T33">
            <v>642</v>
          </cell>
        </row>
        <row r="34">
          <cell r="T34">
            <v>334</v>
          </cell>
        </row>
        <row r="35">
          <cell r="T35">
            <v>154</v>
          </cell>
        </row>
        <row r="36">
          <cell r="T36">
            <v>334</v>
          </cell>
        </row>
        <row r="37">
          <cell r="T37">
            <v>632</v>
          </cell>
        </row>
        <row r="38">
          <cell r="T38">
            <v>3334</v>
          </cell>
        </row>
        <row r="39">
          <cell r="T39">
            <v>152</v>
          </cell>
        </row>
        <row r="40">
          <cell r="T40">
            <v>1331</v>
          </cell>
        </row>
        <row r="41">
          <cell r="T41">
            <v>642</v>
          </cell>
        </row>
        <row r="42">
          <cell r="T42">
            <v>334</v>
          </cell>
        </row>
        <row r="43">
          <cell r="T43">
            <v>1331</v>
          </cell>
        </row>
        <row r="44">
          <cell r="T44">
            <v>154</v>
          </cell>
        </row>
        <row r="45">
          <cell r="T45">
            <v>154</v>
          </cell>
        </row>
        <row r="46">
          <cell r="T46">
            <v>156</v>
          </cell>
        </row>
        <row r="47">
          <cell r="T47">
            <v>1331</v>
          </cell>
        </row>
        <row r="48">
          <cell r="T48">
            <v>3331</v>
          </cell>
        </row>
        <row r="49">
          <cell r="T49">
            <v>632</v>
          </cell>
        </row>
        <row r="50">
          <cell r="T50">
            <v>111</v>
          </cell>
        </row>
        <row r="51">
          <cell r="T51">
            <v>111</v>
          </cell>
        </row>
        <row r="52">
          <cell r="T52">
            <v>111</v>
          </cell>
        </row>
        <row r="53">
          <cell r="T53">
            <v>111</v>
          </cell>
        </row>
        <row r="54">
          <cell r="T54">
            <v>111</v>
          </cell>
        </row>
        <row r="55">
          <cell r="T55">
            <v>111</v>
          </cell>
        </row>
        <row r="56">
          <cell r="T56">
            <v>152</v>
          </cell>
        </row>
        <row r="57">
          <cell r="T57">
            <v>1331</v>
          </cell>
        </row>
        <row r="58">
          <cell r="T58">
            <v>154</v>
          </cell>
        </row>
        <row r="59">
          <cell r="T59">
            <v>642</v>
          </cell>
        </row>
        <row r="60">
          <cell r="T60">
            <v>154</v>
          </cell>
        </row>
        <row r="61">
          <cell r="T61">
            <v>334</v>
          </cell>
        </row>
        <row r="62">
          <cell r="T62">
            <v>3331</v>
          </cell>
        </row>
        <row r="63">
          <cell r="T63">
            <v>632</v>
          </cell>
        </row>
        <row r="64">
          <cell r="T64">
            <v>632</v>
          </cell>
        </row>
        <row r="65">
          <cell r="T65">
            <v>154</v>
          </cell>
        </row>
        <row r="66">
          <cell r="T66">
            <v>642</v>
          </cell>
        </row>
        <row r="67">
          <cell r="T67">
            <v>154</v>
          </cell>
        </row>
        <row r="68">
          <cell r="T68">
            <v>111</v>
          </cell>
        </row>
        <row r="69">
          <cell r="T69">
            <v>111</v>
          </cell>
        </row>
        <row r="70">
          <cell r="T70">
            <v>156</v>
          </cell>
        </row>
        <row r="71">
          <cell r="T71">
            <v>1331</v>
          </cell>
        </row>
        <row r="72">
          <cell r="T72">
            <v>111</v>
          </cell>
        </row>
        <row r="73">
          <cell r="T73">
            <v>111</v>
          </cell>
        </row>
        <row r="74">
          <cell r="T74">
            <v>154</v>
          </cell>
        </row>
        <row r="75">
          <cell r="T75">
            <v>642</v>
          </cell>
        </row>
        <row r="76">
          <cell r="T76">
            <v>154</v>
          </cell>
        </row>
        <row r="77">
          <cell r="T77">
            <v>334</v>
          </cell>
        </row>
        <row r="78">
          <cell r="T78">
            <v>3331</v>
          </cell>
        </row>
        <row r="79">
          <cell r="T79">
            <v>632</v>
          </cell>
        </row>
        <row r="80">
          <cell r="T80">
            <v>632</v>
          </cell>
        </row>
        <row r="81">
          <cell r="T81">
            <v>111</v>
          </cell>
        </row>
        <row r="82">
          <cell r="T82">
            <v>111</v>
          </cell>
        </row>
        <row r="83">
          <cell r="T83">
            <v>642</v>
          </cell>
        </row>
        <row r="84">
          <cell r="T84">
            <v>642</v>
          </cell>
        </row>
        <row r="85">
          <cell r="T85">
            <v>334</v>
          </cell>
        </row>
        <row r="86">
          <cell r="T86">
            <v>3331</v>
          </cell>
        </row>
        <row r="87">
          <cell r="T87">
            <v>632</v>
          </cell>
        </row>
        <row r="88">
          <cell r="T88">
            <v>632</v>
          </cell>
        </row>
        <row r="89">
          <cell r="T89">
            <v>3334</v>
          </cell>
        </row>
        <row r="90">
          <cell r="T90">
            <v>3331</v>
          </cell>
        </row>
        <row r="91">
          <cell r="T91">
            <v>811</v>
          </cell>
        </row>
        <row r="92">
          <cell r="T92">
            <v>642</v>
          </cell>
        </row>
        <row r="93">
          <cell r="T93">
            <v>334</v>
          </cell>
        </row>
        <row r="96">
          <cell r="T96">
            <v>111</v>
          </cell>
        </row>
        <row r="97">
          <cell r="T97">
            <v>111</v>
          </cell>
        </row>
        <row r="98">
          <cell r="T98">
            <v>111</v>
          </cell>
        </row>
        <row r="99">
          <cell r="T99">
            <v>111</v>
          </cell>
        </row>
        <row r="100">
          <cell r="T100">
            <v>154</v>
          </cell>
        </row>
        <row r="101">
          <cell r="T101">
            <v>642</v>
          </cell>
        </row>
        <row r="102">
          <cell r="T102">
            <v>154</v>
          </cell>
        </row>
        <row r="103">
          <cell r="T103">
            <v>334</v>
          </cell>
        </row>
        <row r="104">
          <cell r="T104">
            <v>3331</v>
          </cell>
        </row>
        <row r="105">
          <cell r="T105">
            <v>632</v>
          </cell>
        </row>
        <row r="106">
          <cell r="T106">
            <v>632</v>
          </cell>
        </row>
        <row r="107">
          <cell r="T107">
            <v>111</v>
          </cell>
        </row>
        <row r="108">
          <cell r="T108">
            <v>111</v>
          </cell>
        </row>
        <row r="109">
          <cell r="T109">
            <v>111</v>
          </cell>
        </row>
        <row r="110">
          <cell r="T110">
            <v>111</v>
          </cell>
        </row>
        <row r="111">
          <cell r="T111">
            <v>111</v>
          </cell>
        </row>
        <row r="112">
          <cell r="T112">
            <v>111</v>
          </cell>
        </row>
        <row r="113">
          <cell r="T113">
            <v>3331</v>
          </cell>
        </row>
        <row r="114">
          <cell r="T114">
            <v>154</v>
          </cell>
        </row>
        <row r="115">
          <cell r="T115">
            <v>642</v>
          </cell>
        </row>
        <row r="116">
          <cell r="T116">
            <v>154</v>
          </cell>
        </row>
        <row r="117">
          <cell r="T117">
            <v>334</v>
          </cell>
        </row>
        <row r="118">
          <cell r="T118">
            <v>3331</v>
          </cell>
        </row>
        <row r="119">
          <cell r="T119">
            <v>632</v>
          </cell>
        </row>
        <row r="120">
          <cell r="T120">
            <v>632</v>
          </cell>
        </row>
        <row r="121">
          <cell r="T121">
            <v>111</v>
          </cell>
        </row>
        <row r="122">
          <cell r="T122">
            <v>154</v>
          </cell>
        </row>
        <row r="123">
          <cell r="T123">
            <v>642</v>
          </cell>
        </row>
        <row r="124">
          <cell r="T124">
            <v>334</v>
          </cell>
        </row>
        <row r="125">
          <cell r="T125">
            <v>632</v>
          </cell>
        </row>
        <row r="126">
          <cell r="T126">
            <v>642</v>
          </cell>
        </row>
        <row r="127">
          <cell r="T127">
            <v>632</v>
          </cell>
        </row>
        <row r="128">
          <cell r="T128">
            <v>632</v>
          </cell>
        </row>
        <row r="132">
          <cell r="T132">
            <v>3331</v>
          </cell>
        </row>
        <row r="133">
          <cell r="T133">
            <v>111</v>
          </cell>
        </row>
        <row r="134">
          <cell r="T134">
            <v>111</v>
          </cell>
        </row>
        <row r="135">
          <cell r="T135">
            <v>111</v>
          </cell>
        </row>
        <row r="136">
          <cell r="T136">
            <v>111</v>
          </cell>
        </row>
        <row r="137">
          <cell r="T137">
            <v>214</v>
          </cell>
        </row>
        <row r="138">
          <cell r="T138">
            <v>811</v>
          </cell>
        </row>
        <row r="139">
          <cell r="T139">
            <v>111</v>
          </cell>
        </row>
        <row r="140">
          <cell r="T140">
            <v>111</v>
          </cell>
        </row>
        <row r="141">
          <cell r="T141">
            <v>214</v>
          </cell>
        </row>
        <row r="142">
          <cell r="T142">
            <v>811</v>
          </cell>
        </row>
        <row r="143">
          <cell r="T143">
            <v>642</v>
          </cell>
        </row>
        <row r="144">
          <cell r="T144">
            <v>334</v>
          </cell>
        </row>
        <row r="148">
          <cell r="T148">
            <v>111</v>
          </cell>
        </row>
        <row r="149">
          <cell r="T149">
            <v>111</v>
          </cell>
        </row>
        <row r="150">
          <cell r="T150">
            <v>111</v>
          </cell>
        </row>
        <row r="151">
          <cell r="T151">
            <v>111</v>
          </cell>
        </row>
        <row r="152">
          <cell r="T152">
            <v>156</v>
          </cell>
        </row>
        <row r="153">
          <cell r="T153">
            <v>1331</v>
          </cell>
        </row>
        <row r="154">
          <cell r="T154">
            <v>111</v>
          </cell>
        </row>
        <row r="155">
          <cell r="T155">
            <v>111</v>
          </cell>
        </row>
        <row r="156">
          <cell r="T156">
            <v>111</v>
          </cell>
        </row>
        <row r="157">
          <cell r="T157">
            <v>111</v>
          </cell>
        </row>
        <row r="158">
          <cell r="T158">
            <v>111</v>
          </cell>
        </row>
        <row r="159">
          <cell r="T159">
            <v>111</v>
          </cell>
        </row>
        <row r="160">
          <cell r="T160">
            <v>111</v>
          </cell>
        </row>
        <row r="161">
          <cell r="T161">
            <v>111</v>
          </cell>
        </row>
        <row r="162">
          <cell r="T162">
            <v>111</v>
          </cell>
        </row>
        <row r="163">
          <cell r="T163">
            <v>111</v>
          </cell>
        </row>
        <row r="164">
          <cell r="T164">
            <v>111</v>
          </cell>
        </row>
        <row r="165">
          <cell r="T165">
            <v>111</v>
          </cell>
        </row>
        <row r="166">
          <cell r="T166">
            <v>111</v>
          </cell>
        </row>
        <row r="167">
          <cell r="T167">
            <v>111</v>
          </cell>
        </row>
        <row r="168">
          <cell r="T168">
            <v>111</v>
          </cell>
        </row>
        <row r="169">
          <cell r="T169">
            <v>111</v>
          </cell>
        </row>
        <row r="170">
          <cell r="T170">
            <v>111</v>
          </cell>
        </row>
        <row r="171">
          <cell r="T171">
            <v>111</v>
          </cell>
        </row>
        <row r="172">
          <cell r="T172">
            <v>111</v>
          </cell>
        </row>
        <row r="173">
          <cell r="T173">
            <v>111</v>
          </cell>
        </row>
        <row r="174">
          <cell r="T174">
            <v>111</v>
          </cell>
        </row>
        <row r="175">
          <cell r="T175">
            <v>111</v>
          </cell>
        </row>
        <row r="176">
          <cell r="T176">
            <v>111</v>
          </cell>
        </row>
        <row r="177">
          <cell r="T177">
            <v>111</v>
          </cell>
        </row>
        <row r="178">
          <cell r="T178">
            <v>111</v>
          </cell>
        </row>
        <row r="179">
          <cell r="T179">
            <v>111</v>
          </cell>
        </row>
        <row r="180">
          <cell r="T180">
            <v>3331</v>
          </cell>
        </row>
        <row r="181">
          <cell r="T181">
            <v>111</v>
          </cell>
        </row>
        <row r="182">
          <cell r="T182">
            <v>111</v>
          </cell>
        </row>
        <row r="183">
          <cell r="T183">
            <v>111</v>
          </cell>
        </row>
        <row r="184">
          <cell r="T184">
            <v>111</v>
          </cell>
        </row>
        <row r="185">
          <cell r="T185">
            <v>154</v>
          </cell>
        </row>
        <row r="186">
          <cell r="T186">
            <v>642</v>
          </cell>
        </row>
        <row r="187">
          <cell r="T187">
            <v>334</v>
          </cell>
        </row>
        <row r="188">
          <cell r="T188">
            <v>3331</v>
          </cell>
        </row>
        <row r="189">
          <cell r="T189">
            <v>632</v>
          </cell>
        </row>
        <row r="190">
          <cell r="T190">
            <v>632</v>
          </cell>
        </row>
        <row r="194">
          <cell r="T194">
            <v>911</v>
          </cell>
        </row>
        <row r="195">
          <cell r="T195">
            <v>911</v>
          </cell>
        </row>
        <row r="196">
          <cell r="T196">
            <v>511</v>
          </cell>
        </row>
        <row r="197">
          <cell r="T197">
            <v>911</v>
          </cell>
        </row>
        <row r="198">
          <cell r="T198">
            <v>421</v>
          </cell>
        </row>
        <row r="199">
          <cell r="T199">
            <v>421</v>
          </cell>
        </row>
        <row r="201">
          <cell r="T201">
            <v>711</v>
          </cell>
        </row>
        <row r="202">
          <cell r="T202">
            <v>911</v>
          </cell>
        </row>
        <row r="203">
          <cell r="T203">
            <v>411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dps"/>
      <sheetName val="S.Quy"/>
      <sheetName val="NKSC"/>
      <sheetName val="334 t.thu"/>
      <sheetName val="Sheet1"/>
      <sheetName val="152"/>
      <sheetName val="154"/>
      <sheetName val="155"/>
      <sheetName val="6421"/>
      <sheetName val="6422"/>
      <sheetName val="331"/>
      <sheetName val="131"/>
      <sheetName val="511"/>
      <sheetName val="334 SX"/>
      <sheetName val="334 lai xe"/>
      <sheetName val="334 VP"/>
      <sheetName val="112"/>
      <sheetName val="214"/>
      <sheetName val="Sheet6"/>
      <sheetName val="XL4Test5"/>
      <sheetName val="phieuchi"/>
    </sheetNames>
    <sheetDataSet>
      <sheetData sheetId="0"/>
      <sheetData sheetId="1"/>
      <sheetData sheetId="2"/>
      <sheetData sheetId="3">
        <row r="8">
          <cell r="B8" t="str">
            <v>pc01</v>
          </cell>
          <cell r="C8">
            <v>37988</v>
          </cell>
          <cell r="D8" t="str">
            <v>§Æt b¸o T¹p chÝ thuÕ</v>
          </cell>
          <cell r="E8">
            <v>6422</v>
          </cell>
          <cell r="F8">
            <v>111</v>
          </cell>
          <cell r="G8">
            <v>30000</v>
          </cell>
        </row>
        <row r="9">
          <cell r="B9" t="str">
            <v>pt</v>
          </cell>
          <cell r="C9">
            <v>37988</v>
          </cell>
          <cell r="D9" t="str">
            <v>Vay dµi h¹n tiÒn «.ChÞnh nhËp quü</v>
          </cell>
          <cell r="E9">
            <v>111</v>
          </cell>
          <cell r="F9">
            <v>341</v>
          </cell>
          <cell r="G9">
            <v>300000000</v>
          </cell>
        </row>
        <row r="10">
          <cell r="B10" t="str">
            <v>B¸n</v>
          </cell>
          <cell r="C10">
            <v>37988</v>
          </cell>
          <cell r="D10" t="str">
            <v>XuÊt b¸n ®¸ xÝt Cty Ph­¬ng Trung</v>
          </cell>
          <cell r="E10">
            <v>131</v>
          </cell>
          <cell r="F10">
            <v>511</v>
          </cell>
          <cell r="G10">
            <v>21428500</v>
          </cell>
        </row>
        <row r="11">
          <cell r="B11" t="str">
            <v>B¸n</v>
          </cell>
          <cell r="C11">
            <v>37989</v>
          </cell>
          <cell r="D11" t="str">
            <v>ThuÕ VAT ph¶i nép</v>
          </cell>
          <cell r="E11">
            <v>131</v>
          </cell>
          <cell r="F11">
            <v>3331</v>
          </cell>
          <cell r="G11">
            <v>1071500</v>
          </cell>
        </row>
        <row r="12">
          <cell r="B12" t="str">
            <v>pt 01</v>
          </cell>
          <cell r="C12">
            <v>37989</v>
          </cell>
          <cell r="D12" t="str">
            <v>Cty Ph­¬ng Trung tr¶ tiÒn mua ®¸</v>
          </cell>
          <cell r="E12">
            <v>111</v>
          </cell>
          <cell r="F12">
            <v>131</v>
          </cell>
          <cell r="G12">
            <v>100000000</v>
          </cell>
        </row>
        <row r="13">
          <cell r="B13" t="str">
            <v>pc02</v>
          </cell>
          <cell r="C13">
            <v>37989</v>
          </cell>
          <cell r="D13" t="str">
            <v>TuyÕt Mua ®å dïng v¨n phßng</v>
          </cell>
          <cell r="E13">
            <v>6422</v>
          </cell>
          <cell r="F13">
            <v>111</v>
          </cell>
          <cell r="G13">
            <v>1500000</v>
          </cell>
        </row>
        <row r="14">
          <cell r="B14" t="str">
            <v>pc03</v>
          </cell>
          <cell r="C14">
            <v>37989</v>
          </cell>
          <cell r="D14" t="str">
            <v>Ph­¬ng mua ®iÖn tho¹i thÎ cho Qu¶n ®èc</v>
          </cell>
          <cell r="E14">
            <v>6422</v>
          </cell>
          <cell r="F14">
            <v>111</v>
          </cell>
          <cell r="G14">
            <v>454545</v>
          </cell>
        </row>
        <row r="15">
          <cell r="C15">
            <v>37989</v>
          </cell>
          <cell r="D15" t="str">
            <v>ThuÕ ®­îc khÊu trõ pc03</v>
          </cell>
          <cell r="E15">
            <v>1331</v>
          </cell>
          <cell r="F15">
            <v>111</v>
          </cell>
          <cell r="G15">
            <v>45455</v>
          </cell>
        </row>
        <row r="16">
          <cell r="B16" t="str">
            <v>pc04</v>
          </cell>
          <cell r="C16">
            <v>37989</v>
          </cell>
          <cell r="D16" t="str">
            <v>A.Qu©n mua x¨ng xe con nhËp kho</v>
          </cell>
          <cell r="E16">
            <v>152</v>
          </cell>
          <cell r="F16">
            <v>111</v>
          </cell>
          <cell r="G16">
            <v>4247392</v>
          </cell>
        </row>
        <row r="17">
          <cell r="C17">
            <v>37989</v>
          </cell>
          <cell r="D17" t="str">
            <v>ThuÕ ®­îc khÊu trõ</v>
          </cell>
          <cell r="E17">
            <v>1331</v>
          </cell>
          <cell r="F17">
            <v>111</v>
          </cell>
          <cell r="G17">
            <v>111608</v>
          </cell>
        </row>
        <row r="18">
          <cell r="B18" t="str">
            <v>XK</v>
          </cell>
          <cell r="C18">
            <v>37989</v>
          </cell>
          <cell r="D18" t="str">
            <v>XuÊt x¨ng cho xe con</v>
          </cell>
          <cell r="E18">
            <v>6422</v>
          </cell>
          <cell r="F18">
            <v>152</v>
          </cell>
          <cell r="G18">
            <v>4247392</v>
          </cell>
        </row>
        <row r="19">
          <cell r="B19" t="str">
            <v>h®41459</v>
          </cell>
          <cell r="C19">
            <v>37989</v>
          </cell>
          <cell r="D19" t="str">
            <v>XuÊt b¸n ®¸ xÝt Cty Ph­¬ng Trung</v>
          </cell>
          <cell r="E19">
            <v>131</v>
          </cell>
          <cell r="F19">
            <v>511</v>
          </cell>
          <cell r="G19">
            <v>23571350</v>
          </cell>
        </row>
        <row r="20">
          <cell r="C20">
            <v>37989</v>
          </cell>
          <cell r="D20" t="str">
            <v>ThuÕ VAT ph¶i nép</v>
          </cell>
          <cell r="E20">
            <v>131</v>
          </cell>
          <cell r="F20">
            <v>3331</v>
          </cell>
          <cell r="G20">
            <v>1178650</v>
          </cell>
        </row>
        <row r="21">
          <cell r="B21" t="str">
            <v>h®41460</v>
          </cell>
          <cell r="C21">
            <v>37990</v>
          </cell>
          <cell r="D21" t="str">
            <v>XuÊt b¸n ®¸ xÝt Cty Ph­¬ng Trung</v>
          </cell>
          <cell r="E21">
            <v>131</v>
          </cell>
          <cell r="F21">
            <v>511</v>
          </cell>
          <cell r="G21">
            <v>27857050</v>
          </cell>
        </row>
        <row r="22">
          <cell r="C22">
            <v>37990</v>
          </cell>
          <cell r="D22" t="str">
            <v>ThuÕ VAT ph¶i nép</v>
          </cell>
          <cell r="E22">
            <v>131</v>
          </cell>
          <cell r="F22">
            <v>3331</v>
          </cell>
          <cell r="G22">
            <v>1392950</v>
          </cell>
        </row>
        <row r="23">
          <cell r="B23" t="str">
            <v>pc05</v>
          </cell>
          <cell r="C23">
            <v>37990</v>
          </cell>
          <cell r="D23" t="str">
            <v>A.Ph­¬ng mua nhiªn liÖu N.kho</v>
          </cell>
          <cell r="E23">
            <v>152</v>
          </cell>
          <cell r="F23">
            <v>111</v>
          </cell>
          <cell r="G23">
            <v>2416200</v>
          </cell>
        </row>
        <row r="24">
          <cell r="C24">
            <v>37990</v>
          </cell>
          <cell r="D24" t="str">
            <v>ThuÕ ®­îc khÊu trõpc05</v>
          </cell>
          <cell r="E24">
            <v>1331</v>
          </cell>
          <cell r="F24">
            <v>111</v>
          </cell>
          <cell r="G24">
            <v>223800</v>
          </cell>
        </row>
        <row r="25">
          <cell r="C25">
            <v>37990</v>
          </cell>
          <cell r="D25" t="str">
            <v>XuÊt NL phôc vô SX</v>
          </cell>
          <cell r="E25">
            <v>154</v>
          </cell>
          <cell r="F25">
            <v>152</v>
          </cell>
          <cell r="G25">
            <v>2416200</v>
          </cell>
        </row>
        <row r="26">
          <cell r="B26" t="str">
            <v>h®41461</v>
          </cell>
          <cell r="C26">
            <v>37991</v>
          </cell>
          <cell r="D26" t="str">
            <v>XuÊt b¸n ®¸ xÝt Cty Ph­¬ng Trung</v>
          </cell>
          <cell r="E26">
            <v>131</v>
          </cell>
          <cell r="F26">
            <v>511</v>
          </cell>
          <cell r="G26">
            <v>34285600</v>
          </cell>
        </row>
        <row r="27">
          <cell r="C27">
            <v>37991</v>
          </cell>
          <cell r="D27" t="str">
            <v>ThuÕ VAT ph¶i nép</v>
          </cell>
          <cell r="E27">
            <v>131</v>
          </cell>
          <cell r="F27">
            <v>3331</v>
          </cell>
          <cell r="G27">
            <v>1714400</v>
          </cell>
        </row>
        <row r="28">
          <cell r="B28" t="str">
            <v>pc6</v>
          </cell>
          <cell r="C28">
            <v>37993</v>
          </cell>
          <cell r="D28" t="str">
            <v>A.Träng mua dÇu m¸y N.kho</v>
          </cell>
          <cell r="E28">
            <v>154</v>
          </cell>
          <cell r="F28">
            <v>111</v>
          </cell>
          <cell r="G28">
            <v>357898</v>
          </cell>
        </row>
        <row r="29">
          <cell r="C29">
            <v>37993</v>
          </cell>
          <cell r="D29" t="str">
            <v>ThuÕ ®­îc khÊu trõ</v>
          </cell>
          <cell r="E29">
            <v>1331</v>
          </cell>
          <cell r="F29">
            <v>111</v>
          </cell>
          <cell r="G29">
            <v>33102</v>
          </cell>
        </row>
        <row r="30">
          <cell r="B30" t="str">
            <v>Sæ NH</v>
          </cell>
          <cell r="C30">
            <v>37993</v>
          </cell>
          <cell r="D30" t="str">
            <v>Cty Ph­¬ng Trung tr¶ tiÒn qua NH</v>
          </cell>
          <cell r="E30">
            <v>112</v>
          </cell>
          <cell r="F30">
            <v>131</v>
          </cell>
          <cell r="G30">
            <v>150000000</v>
          </cell>
        </row>
        <row r="31">
          <cell r="B31" t="str">
            <v>pt02</v>
          </cell>
          <cell r="C31">
            <v>37993</v>
          </cell>
          <cell r="D31" t="str">
            <v>TuyÕt rót tiÒn Nh vÒ nhËp quü</v>
          </cell>
          <cell r="E31">
            <v>111</v>
          </cell>
          <cell r="F31">
            <v>112</v>
          </cell>
          <cell r="G31">
            <v>150000000</v>
          </cell>
        </row>
        <row r="32">
          <cell r="B32" t="str">
            <v>sæ nh</v>
          </cell>
          <cell r="C32">
            <v>37993</v>
          </cell>
          <cell r="D32" t="str">
            <v>Mua 01 quyÓn sÐc</v>
          </cell>
          <cell r="E32">
            <v>6422</v>
          </cell>
          <cell r="F32">
            <v>112</v>
          </cell>
          <cell r="G32">
            <v>5000</v>
          </cell>
        </row>
        <row r="33">
          <cell r="B33" t="str">
            <v>pc07</v>
          </cell>
          <cell r="C33">
            <v>37993</v>
          </cell>
          <cell r="D33" t="str">
            <v>Mua vËt t­ P.vô  m¸y nghiÒn</v>
          </cell>
          <cell r="E33">
            <v>154</v>
          </cell>
          <cell r="F33">
            <v>111</v>
          </cell>
          <cell r="G33">
            <v>1210000</v>
          </cell>
        </row>
        <row r="34">
          <cell r="B34" t="str">
            <v>h®41463</v>
          </cell>
          <cell r="C34">
            <v>37993</v>
          </cell>
          <cell r="D34" t="str">
            <v>XuÊt b¸n ®¸ xÝt Cty Ph­¬ng Trung</v>
          </cell>
          <cell r="E34">
            <v>131</v>
          </cell>
          <cell r="F34">
            <v>511</v>
          </cell>
          <cell r="G34">
            <v>32142750</v>
          </cell>
        </row>
        <row r="35">
          <cell r="C35">
            <v>37993</v>
          </cell>
          <cell r="D35" t="str">
            <v>ThuÕ VAT ph¶i nép</v>
          </cell>
          <cell r="E35">
            <v>131</v>
          </cell>
          <cell r="F35">
            <v>3331</v>
          </cell>
          <cell r="G35">
            <v>1607250</v>
          </cell>
        </row>
        <row r="36">
          <cell r="B36" t="str">
            <v>pc08</v>
          </cell>
          <cell r="C36">
            <v>37994</v>
          </cell>
          <cell r="D36" t="str">
            <v>Nép thuÕ m«n bµi n¨m 2004</v>
          </cell>
          <cell r="E36">
            <v>6422</v>
          </cell>
          <cell r="F36">
            <v>111</v>
          </cell>
          <cell r="G36">
            <v>1000000</v>
          </cell>
        </row>
        <row r="37">
          <cell r="B37" t="str">
            <v>pc09</v>
          </cell>
          <cell r="C37">
            <v>37994</v>
          </cell>
          <cell r="D37" t="str">
            <v>Thanh to¸n tiÒn mua x¨ng xe con..</v>
          </cell>
          <cell r="E37">
            <v>6422</v>
          </cell>
          <cell r="F37">
            <v>111</v>
          </cell>
          <cell r="G37">
            <v>679280</v>
          </cell>
        </row>
        <row r="38">
          <cell r="C38">
            <v>37994</v>
          </cell>
          <cell r="D38" t="str">
            <v>ThuÕ ®­îc khÊu trõpc09</v>
          </cell>
          <cell r="E38">
            <v>1331</v>
          </cell>
          <cell r="F38">
            <v>111</v>
          </cell>
          <cell r="G38">
            <v>48720</v>
          </cell>
        </row>
        <row r="39">
          <cell r="B39" t="str">
            <v>pc10</v>
          </cell>
          <cell r="C39">
            <v>37994</v>
          </cell>
          <cell r="D39" t="str">
            <v>Thanh to¸n tiÒn ®iÖn tho¹i thÎ CT</v>
          </cell>
          <cell r="E39">
            <v>6422</v>
          </cell>
          <cell r="F39">
            <v>111</v>
          </cell>
          <cell r="G39">
            <v>181818</v>
          </cell>
        </row>
        <row r="40">
          <cell r="C40">
            <v>37994</v>
          </cell>
          <cell r="D40" t="str">
            <v>ThuÕ ®­îc khÊu trõ pc10</v>
          </cell>
          <cell r="E40">
            <v>1331</v>
          </cell>
          <cell r="F40">
            <v>111</v>
          </cell>
          <cell r="G40">
            <v>18182</v>
          </cell>
        </row>
        <row r="41">
          <cell r="B41" t="str">
            <v>pc11</v>
          </cell>
          <cell r="C41">
            <v>37995</v>
          </cell>
          <cell r="D41" t="str">
            <v>NhËp kho nhiªn liÖu</v>
          </cell>
          <cell r="E41">
            <v>152</v>
          </cell>
          <cell r="F41">
            <v>111</v>
          </cell>
          <cell r="G41">
            <v>1610800</v>
          </cell>
        </row>
        <row r="42">
          <cell r="C42">
            <v>37995</v>
          </cell>
          <cell r="D42" t="str">
            <v>ThuÕ ®­îc khÊu trõ pc11</v>
          </cell>
          <cell r="E42">
            <v>1331</v>
          </cell>
          <cell r="F42">
            <v>111</v>
          </cell>
          <cell r="G42">
            <v>149200</v>
          </cell>
        </row>
        <row r="43">
          <cell r="C43">
            <v>37995</v>
          </cell>
          <cell r="D43" t="str">
            <v>XuÊt NL phôc vô SX</v>
          </cell>
          <cell r="E43">
            <v>154</v>
          </cell>
          <cell r="F43">
            <v>152</v>
          </cell>
          <cell r="G43">
            <v>1610800</v>
          </cell>
        </row>
        <row r="44">
          <cell r="B44" t="str">
            <v>h®41464</v>
          </cell>
          <cell r="C44">
            <v>37995</v>
          </cell>
          <cell r="D44" t="str">
            <v>XuÊt b¸n ®¸ xÝt Cty Ph­¬ng Trung</v>
          </cell>
          <cell r="E44">
            <v>131</v>
          </cell>
          <cell r="F44">
            <v>511</v>
          </cell>
          <cell r="G44">
            <v>42857000</v>
          </cell>
        </row>
        <row r="45">
          <cell r="C45">
            <v>37995</v>
          </cell>
          <cell r="D45" t="str">
            <v>ThuÕ VAT ph¶i nép</v>
          </cell>
          <cell r="E45">
            <v>131</v>
          </cell>
          <cell r="F45">
            <v>3331</v>
          </cell>
          <cell r="G45">
            <v>2143000</v>
          </cell>
        </row>
        <row r="46">
          <cell r="B46" t="str">
            <v>h®41465</v>
          </cell>
          <cell r="C46">
            <v>37995</v>
          </cell>
          <cell r="D46" t="str">
            <v>XuÊt b¸n ®¸ xÝt Cty Ph­¬ng Trung</v>
          </cell>
          <cell r="E46">
            <v>131</v>
          </cell>
          <cell r="F46">
            <v>511</v>
          </cell>
          <cell r="G46">
            <v>25114202</v>
          </cell>
        </row>
        <row r="47">
          <cell r="C47">
            <v>37995</v>
          </cell>
          <cell r="D47" t="str">
            <v>ThuÕ VAT ph¶i nép</v>
          </cell>
          <cell r="E47">
            <v>131</v>
          </cell>
          <cell r="F47">
            <v>3331</v>
          </cell>
          <cell r="G47">
            <v>1255798</v>
          </cell>
        </row>
        <row r="48">
          <cell r="B48" t="str">
            <v>pc12</v>
          </cell>
          <cell r="C48">
            <v>37996</v>
          </cell>
          <cell r="D48" t="str">
            <v>Nép LPhÝ tham dù héi nghÞ DN</v>
          </cell>
          <cell r="E48">
            <v>6422</v>
          </cell>
          <cell r="F48">
            <v>111</v>
          </cell>
          <cell r="G48">
            <v>2800000</v>
          </cell>
        </row>
        <row r="49">
          <cell r="B49" t="str">
            <v>pc13</v>
          </cell>
          <cell r="C49">
            <v>37995</v>
          </cell>
          <cell r="D49" t="str">
            <v>TiÒn ®iÖn tho¹i thÎ cho PG§</v>
          </cell>
          <cell r="E49">
            <v>6422</v>
          </cell>
          <cell r="F49">
            <v>111</v>
          </cell>
          <cell r="G49">
            <v>272727</v>
          </cell>
        </row>
        <row r="50">
          <cell r="C50">
            <v>37995</v>
          </cell>
          <cell r="D50" t="str">
            <v>ThuÕ ®­îc khÊu trõ pc13</v>
          </cell>
          <cell r="E50">
            <v>1331</v>
          </cell>
          <cell r="F50">
            <v>111</v>
          </cell>
          <cell r="G50">
            <v>27273</v>
          </cell>
        </row>
        <row r="51">
          <cell r="B51" t="str">
            <v>h®41466</v>
          </cell>
          <cell r="C51">
            <v>37997</v>
          </cell>
          <cell r="D51" t="str">
            <v>XuÊt b¸n ®¸ xÝt Cty Ph­¬ng Trung</v>
          </cell>
          <cell r="E51">
            <v>131</v>
          </cell>
          <cell r="F51">
            <v>511</v>
          </cell>
          <cell r="G51">
            <v>21428500</v>
          </cell>
        </row>
        <row r="52">
          <cell r="C52">
            <v>37997</v>
          </cell>
          <cell r="D52" t="str">
            <v>ThuÕ VAT ph¶i nép</v>
          </cell>
          <cell r="E52">
            <v>131</v>
          </cell>
          <cell r="F52">
            <v>3331</v>
          </cell>
          <cell r="G52">
            <v>1071500</v>
          </cell>
        </row>
        <row r="53">
          <cell r="B53" t="str">
            <v>pc14</v>
          </cell>
          <cell r="C53">
            <v>37999</v>
          </cell>
          <cell r="D53" t="str">
            <v>Mua dông cô m¸y nghiÒn</v>
          </cell>
          <cell r="E53">
            <v>154</v>
          </cell>
          <cell r="F53">
            <v>111</v>
          </cell>
          <cell r="G53">
            <v>142540</v>
          </cell>
        </row>
        <row r="54">
          <cell r="B54" t="str">
            <v>pc14t</v>
          </cell>
          <cell r="C54">
            <v>37999</v>
          </cell>
          <cell r="D54" t="str">
            <v>ThuÕ ®­îc khÊu trõ pc14</v>
          </cell>
          <cell r="E54">
            <v>1331</v>
          </cell>
          <cell r="F54">
            <v>111</v>
          </cell>
          <cell r="G54">
            <v>7460</v>
          </cell>
        </row>
        <row r="55">
          <cell r="B55" t="str">
            <v>pc15</v>
          </cell>
          <cell r="C55">
            <v>37999</v>
          </cell>
          <cell r="D55" t="str">
            <v>Nép tiÒn ®iÖn th¸ng 12/04</v>
          </cell>
          <cell r="E55">
            <v>6422</v>
          </cell>
          <cell r="F55">
            <v>111</v>
          </cell>
          <cell r="G55">
            <v>312158</v>
          </cell>
        </row>
        <row r="56">
          <cell r="B56" t="str">
            <v>pc16</v>
          </cell>
          <cell r="C56">
            <v>37999</v>
          </cell>
          <cell r="D56" t="str">
            <v>Mua dông cô m¸y nghiÒn...</v>
          </cell>
          <cell r="E56">
            <v>154</v>
          </cell>
          <cell r="F56">
            <v>111</v>
          </cell>
          <cell r="G56">
            <v>7410177</v>
          </cell>
        </row>
        <row r="57">
          <cell r="B57" t="str">
            <v>pc16t</v>
          </cell>
          <cell r="C57">
            <v>37999</v>
          </cell>
          <cell r="D57" t="str">
            <v>ThuÕ ®­îc khÊu trõ</v>
          </cell>
          <cell r="E57">
            <v>1331</v>
          </cell>
          <cell r="F57">
            <v>111</v>
          </cell>
          <cell r="G57">
            <v>27273</v>
          </cell>
        </row>
        <row r="58">
          <cell r="B58" t="str">
            <v>pc17</v>
          </cell>
          <cell r="C58">
            <v>37999</v>
          </cell>
          <cell r="D58" t="str">
            <v>Thanh to¸n tiÒn L® ®i ct¸c t¹i h¶i phßng</v>
          </cell>
          <cell r="E58">
            <v>6422</v>
          </cell>
          <cell r="F58">
            <v>111</v>
          </cell>
          <cell r="G58">
            <v>1744190</v>
          </cell>
        </row>
        <row r="59">
          <cell r="C59">
            <v>37999</v>
          </cell>
          <cell r="D59" t="str">
            <v>ThuÕ ®­îc khÊu trõ</v>
          </cell>
          <cell r="E59">
            <v>1331</v>
          </cell>
          <cell r="F59">
            <v>111</v>
          </cell>
          <cell r="G59">
            <v>23810</v>
          </cell>
        </row>
        <row r="60">
          <cell r="B60" t="str">
            <v>pc18</v>
          </cell>
          <cell r="C60">
            <v>38000</v>
          </cell>
          <cell r="D60" t="str">
            <v>NhËp kho nhiªn liÖu</v>
          </cell>
          <cell r="E60">
            <v>152</v>
          </cell>
          <cell r="F60">
            <v>111</v>
          </cell>
          <cell r="G60">
            <v>3521800</v>
          </cell>
        </row>
        <row r="61">
          <cell r="C61">
            <v>38000</v>
          </cell>
          <cell r="D61" t="str">
            <v>ThuÕ ®­îc khÊu trõ</v>
          </cell>
          <cell r="E61">
            <v>1331</v>
          </cell>
          <cell r="F61">
            <v>111</v>
          </cell>
          <cell r="G61">
            <v>340400</v>
          </cell>
        </row>
        <row r="62">
          <cell r="C62">
            <v>38000</v>
          </cell>
          <cell r="D62" t="str">
            <v>XuÊt NL phôc vô SX</v>
          </cell>
          <cell r="E62">
            <v>154</v>
          </cell>
          <cell r="F62">
            <v>152</v>
          </cell>
          <cell r="G62">
            <v>3521800</v>
          </cell>
        </row>
        <row r="63">
          <cell r="B63" t="str">
            <v>pt03</v>
          </cell>
          <cell r="C63">
            <v>38001</v>
          </cell>
          <cell r="D63" t="str">
            <v>Cty V­¬ng Long tr¶ tiÒn</v>
          </cell>
          <cell r="E63">
            <v>111</v>
          </cell>
          <cell r="F63">
            <v>131</v>
          </cell>
          <cell r="G63">
            <v>200000000</v>
          </cell>
        </row>
        <row r="64">
          <cell r="B64" t="str">
            <v>pc19</v>
          </cell>
          <cell r="C64">
            <v>38001</v>
          </cell>
          <cell r="D64" t="str">
            <v>tr¶ tiÒn c­íc VT Cty Hoµng TuÊn</v>
          </cell>
          <cell r="E64">
            <v>331</v>
          </cell>
          <cell r="F64">
            <v>111</v>
          </cell>
          <cell r="G64">
            <v>100000000</v>
          </cell>
        </row>
        <row r="65">
          <cell r="B65" t="str">
            <v>pc20</v>
          </cell>
          <cell r="C65">
            <v>38002</v>
          </cell>
          <cell r="D65" t="str">
            <v>Mua s¸ch thuÕ GTGT</v>
          </cell>
          <cell r="E65">
            <v>6422</v>
          </cell>
          <cell r="F65">
            <v>111</v>
          </cell>
          <cell r="G65">
            <v>49000</v>
          </cell>
        </row>
        <row r="66">
          <cell r="B66" t="str">
            <v>pc21</v>
          </cell>
          <cell r="C66">
            <v>38003</v>
          </cell>
          <cell r="D66" t="str">
            <v>Thanh to¸n tiÒn mua x¨ng xe con..</v>
          </cell>
          <cell r="E66">
            <v>6422</v>
          </cell>
          <cell r="F66">
            <v>111</v>
          </cell>
          <cell r="G66">
            <v>2574960</v>
          </cell>
        </row>
        <row r="67">
          <cell r="B67" t="str">
            <v>pc21T</v>
          </cell>
          <cell r="C67">
            <v>38003</v>
          </cell>
          <cell r="D67" t="str">
            <v>ThuÕ ®­îc khÊu trõ pc21</v>
          </cell>
          <cell r="E67">
            <v>1331</v>
          </cell>
          <cell r="F67">
            <v>111</v>
          </cell>
          <cell r="G67">
            <v>54040</v>
          </cell>
        </row>
        <row r="68">
          <cell r="B68" t="str">
            <v>pc22</v>
          </cell>
          <cell r="C68">
            <v>38005</v>
          </cell>
          <cell r="D68" t="str">
            <v>Thanh to¸n tiÒn mua phô tïng vËt t­</v>
          </cell>
          <cell r="E68">
            <v>154</v>
          </cell>
          <cell r="F68">
            <v>111</v>
          </cell>
          <cell r="G68">
            <v>1628550</v>
          </cell>
        </row>
        <row r="69">
          <cell r="B69" t="str">
            <v>pc23</v>
          </cell>
          <cell r="C69">
            <v>38005</v>
          </cell>
          <cell r="D69" t="str">
            <v>nép tiÒn ®iÖn tho¹i th¸ng 12/03</v>
          </cell>
          <cell r="E69">
            <v>6422</v>
          </cell>
          <cell r="F69">
            <v>111</v>
          </cell>
          <cell r="G69">
            <v>1249348</v>
          </cell>
        </row>
        <row r="70">
          <cell r="C70">
            <v>38005</v>
          </cell>
          <cell r="D70" t="str">
            <v>ThuÕ ®­îc khÊu trõ</v>
          </cell>
          <cell r="E70">
            <v>1331</v>
          </cell>
          <cell r="F70">
            <v>111</v>
          </cell>
          <cell r="G70">
            <v>106073</v>
          </cell>
        </row>
        <row r="71">
          <cell r="B71" t="str">
            <v>pc24</v>
          </cell>
          <cell r="C71">
            <v>38005</v>
          </cell>
          <cell r="D71" t="str">
            <v>Thnah to¸n tiÒn phßng nghØ G§ ®i CT</v>
          </cell>
          <cell r="E71">
            <v>6422</v>
          </cell>
          <cell r="F71">
            <v>111</v>
          </cell>
          <cell r="G71">
            <v>618181</v>
          </cell>
        </row>
        <row r="72">
          <cell r="C72">
            <v>38005</v>
          </cell>
          <cell r="D72" t="str">
            <v>ThuÕ ®­îc khÊu trõ</v>
          </cell>
          <cell r="E72">
            <v>1331</v>
          </cell>
          <cell r="F72">
            <v>111</v>
          </cell>
          <cell r="G72">
            <v>61819</v>
          </cell>
        </row>
        <row r="73">
          <cell r="B73" t="str">
            <v>pc25</v>
          </cell>
          <cell r="C73">
            <v>38005</v>
          </cell>
          <cell r="D73" t="str">
            <v>Thanh to¸n tiÒn tiÕp kh¸ch</v>
          </cell>
          <cell r="E73">
            <v>6422</v>
          </cell>
          <cell r="F73">
            <v>111</v>
          </cell>
          <cell r="G73">
            <v>1020000</v>
          </cell>
        </row>
        <row r="74">
          <cell r="B74" t="str">
            <v>pc26</v>
          </cell>
          <cell r="C74">
            <v>38006</v>
          </cell>
          <cell r="D74" t="str">
            <v>Thanh to¸n tiÒn mua x¨ng xe con..</v>
          </cell>
          <cell r="E74">
            <v>6422</v>
          </cell>
          <cell r="F74">
            <v>111</v>
          </cell>
          <cell r="G74">
            <v>1462712</v>
          </cell>
        </row>
        <row r="75">
          <cell r="C75">
            <v>38006</v>
          </cell>
          <cell r="D75" t="str">
            <v>ThuÕ ®­îc khÊu trõ</v>
          </cell>
          <cell r="E75">
            <v>1331</v>
          </cell>
          <cell r="F75">
            <v>111</v>
          </cell>
          <cell r="G75">
            <v>97488</v>
          </cell>
        </row>
        <row r="76">
          <cell r="B76" t="str">
            <v>h®25526</v>
          </cell>
          <cell r="C76">
            <v>38005</v>
          </cell>
          <cell r="D76" t="str">
            <v>Mua c­íc BX ®Êt ®¸ Cty Phóc T©n t¹i KT</v>
          </cell>
          <cell r="E76">
            <v>154</v>
          </cell>
          <cell r="F76">
            <v>331</v>
          </cell>
          <cell r="G76">
            <v>115000000</v>
          </cell>
        </row>
        <row r="77">
          <cell r="C77">
            <v>38005</v>
          </cell>
          <cell r="D77" t="str">
            <v xml:space="preserve">C­íc xóc ®¸ NK </v>
          </cell>
          <cell r="E77">
            <v>154</v>
          </cell>
          <cell r="F77">
            <v>331</v>
          </cell>
          <cell r="G77">
            <v>40250000</v>
          </cell>
        </row>
        <row r="78">
          <cell r="C78">
            <v>38005</v>
          </cell>
          <cell r="D78" t="str">
            <v>C­íc xóc phôc vô m¸y nghiÒn</v>
          </cell>
          <cell r="E78">
            <v>154</v>
          </cell>
          <cell r="F78">
            <v>331</v>
          </cell>
          <cell r="G78">
            <v>40250000</v>
          </cell>
        </row>
        <row r="79">
          <cell r="C79">
            <v>38005</v>
          </cell>
          <cell r="D79" t="str">
            <v>C­íc xóc hµng tiªu thô</v>
          </cell>
          <cell r="E79">
            <v>6421</v>
          </cell>
          <cell r="F79">
            <v>331</v>
          </cell>
          <cell r="G79">
            <v>25200000</v>
          </cell>
        </row>
        <row r="80">
          <cell r="C80">
            <v>38005</v>
          </cell>
          <cell r="D80" t="str">
            <v>C­íc xóc ®Êt Km7</v>
          </cell>
          <cell r="E80">
            <v>6322</v>
          </cell>
          <cell r="F80">
            <v>331</v>
          </cell>
          <cell r="G80">
            <v>104999700</v>
          </cell>
        </row>
        <row r="81">
          <cell r="C81">
            <v>38005</v>
          </cell>
          <cell r="D81" t="str">
            <v>C­íc m¸y gat</v>
          </cell>
          <cell r="E81">
            <v>6322</v>
          </cell>
          <cell r="F81">
            <v>331</v>
          </cell>
          <cell r="G81">
            <v>31050000</v>
          </cell>
        </row>
        <row r="82">
          <cell r="C82">
            <v>38005</v>
          </cell>
          <cell r="D82" t="str">
            <v>ThuÕ ®­îc khÊu trõ</v>
          </cell>
          <cell r="E82">
            <v>1331</v>
          </cell>
          <cell r="F82">
            <v>331</v>
          </cell>
          <cell r="G82">
            <v>17837485</v>
          </cell>
        </row>
        <row r="83">
          <cell r="B83" t="str">
            <v>pc27</v>
          </cell>
          <cell r="C83">
            <v>38006</v>
          </cell>
          <cell r="D83" t="str">
            <v>T¹m tr¶ tiÒn c­íc BX Cty Phóc T©n</v>
          </cell>
          <cell r="E83">
            <v>331</v>
          </cell>
          <cell r="F83">
            <v>111</v>
          </cell>
          <cell r="G83">
            <v>200000000</v>
          </cell>
        </row>
        <row r="84">
          <cell r="B84" t="str">
            <v>h®24800</v>
          </cell>
          <cell r="C84">
            <v>38011</v>
          </cell>
          <cell r="D84" t="str">
            <v>Mua c­íc VT Cty H.TuÊn KT - b·i th¶i</v>
          </cell>
          <cell r="E84">
            <v>154</v>
          </cell>
          <cell r="F84">
            <v>331</v>
          </cell>
          <cell r="G84">
            <v>115000000</v>
          </cell>
        </row>
        <row r="85">
          <cell r="C85">
            <v>38011</v>
          </cell>
          <cell r="D85" t="str">
            <v>C­íc VT khai tri­êng - B·i X48</v>
          </cell>
          <cell r="E85">
            <v>154</v>
          </cell>
          <cell r="F85">
            <v>331</v>
          </cell>
          <cell r="G85">
            <v>138000000</v>
          </cell>
        </row>
        <row r="86">
          <cell r="C86">
            <v>38011</v>
          </cell>
          <cell r="D86" t="str">
            <v>C­íc VT tiªu thô</v>
          </cell>
          <cell r="E86">
            <v>6421</v>
          </cell>
          <cell r="F86">
            <v>331</v>
          </cell>
          <cell r="G86">
            <v>61200000</v>
          </cell>
        </row>
        <row r="87">
          <cell r="C87">
            <v>38011</v>
          </cell>
          <cell r="D87" t="str">
            <v>C­íc VT km7 - B·i Trung t©m</v>
          </cell>
          <cell r="E87">
            <v>6322</v>
          </cell>
          <cell r="F87">
            <v>331</v>
          </cell>
          <cell r="G87">
            <v>212083400</v>
          </cell>
        </row>
        <row r="88">
          <cell r="C88">
            <v>38011</v>
          </cell>
          <cell r="D88" t="str">
            <v>ThuÕ ®­îc khÊu trõ</v>
          </cell>
          <cell r="E88">
            <v>1331</v>
          </cell>
          <cell r="F88">
            <v>331</v>
          </cell>
          <cell r="G88">
            <v>26314170</v>
          </cell>
        </row>
        <row r="89">
          <cell r="B89" t="str">
            <v>pc28</v>
          </cell>
          <cell r="C89">
            <v>38011</v>
          </cell>
          <cell r="D89" t="str">
            <v>tr¶ tiÒn c­íc VT Cty Hoµng TuÊn</v>
          </cell>
          <cell r="E89">
            <v>331</v>
          </cell>
          <cell r="F89">
            <v>111</v>
          </cell>
          <cell r="G89">
            <v>200000000</v>
          </cell>
        </row>
        <row r="90">
          <cell r="B90" t="str">
            <v>h®41467</v>
          </cell>
          <cell r="C90">
            <v>38012</v>
          </cell>
          <cell r="D90" t="str">
            <v>XuÊt b¸n ®¸ xÝt Cty Ph­¬ng Trung</v>
          </cell>
          <cell r="E90">
            <v>131</v>
          </cell>
          <cell r="F90">
            <v>511</v>
          </cell>
          <cell r="G90">
            <v>23571350</v>
          </cell>
        </row>
        <row r="91">
          <cell r="C91">
            <v>38012</v>
          </cell>
          <cell r="D91" t="str">
            <v>ThuÕ VAT ph¶i nép</v>
          </cell>
          <cell r="E91">
            <v>131</v>
          </cell>
          <cell r="F91">
            <v>3331</v>
          </cell>
          <cell r="G91">
            <v>1178650</v>
          </cell>
        </row>
        <row r="92">
          <cell r="B92" t="str">
            <v>sæ nh</v>
          </cell>
          <cell r="C92">
            <v>38013</v>
          </cell>
          <cell r="D92" t="str">
            <v>Cty Ph­¬ng Trung tr¶ tiÒn qua NH</v>
          </cell>
          <cell r="E92">
            <v>112</v>
          </cell>
          <cell r="F92">
            <v>131</v>
          </cell>
          <cell r="G92">
            <v>100000000</v>
          </cell>
        </row>
        <row r="93">
          <cell r="B93" t="str">
            <v>pt04</v>
          </cell>
          <cell r="C93">
            <v>38013</v>
          </cell>
          <cell r="D93" t="str">
            <v>TuyÕt rót tiÒn Nh vÒ nhËp quü</v>
          </cell>
          <cell r="E93">
            <v>111</v>
          </cell>
          <cell r="F93">
            <v>112</v>
          </cell>
          <cell r="G93">
            <v>100000000</v>
          </cell>
        </row>
        <row r="94">
          <cell r="B94" t="str">
            <v>pc29</v>
          </cell>
          <cell r="C94">
            <v>38013</v>
          </cell>
          <cell r="D94" t="str">
            <v>Thanh to¸n tiÒn lÖ phÝ rãt hµng qua c¶ng</v>
          </cell>
          <cell r="E94">
            <v>6421</v>
          </cell>
          <cell r="F94">
            <v>111</v>
          </cell>
          <cell r="G94">
            <v>19940340</v>
          </cell>
        </row>
        <row r="95">
          <cell r="C95">
            <v>38013</v>
          </cell>
          <cell r="D95" t="str">
            <v>ThuÕ ®­îc khÊu trõ</v>
          </cell>
          <cell r="E95">
            <v>1331</v>
          </cell>
          <cell r="F95">
            <v>111</v>
          </cell>
          <cell r="G95">
            <v>1994160</v>
          </cell>
        </row>
        <row r="96">
          <cell r="B96" t="str">
            <v>h®41468</v>
          </cell>
          <cell r="C96">
            <v>38013</v>
          </cell>
          <cell r="D96" t="str">
            <v>XuÊt b¸n ®¸ xÝt Cty Ph­¬ng Trung</v>
          </cell>
          <cell r="E96">
            <v>131</v>
          </cell>
          <cell r="F96">
            <v>511</v>
          </cell>
          <cell r="G96">
            <v>28714190</v>
          </cell>
        </row>
        <row r="97">
          <cell r="C97">
            <v>38013</v>
          </cell>
          <cell r="D97" t="str">
            <v>ThuÕ VAT ph¶i nép</v>
          </cell>
          <cell r="E97">
            <v>131</v>
          </cell>
          <cell r="F97">
            <v>3331</v>
          </cell>
          <cell r="G97">
            <v>1435810</v>
          </cell>
        </row>
        <row r="98">
          <cell r="B98" t="str">
            <v>h®41469</v>
          </cell>
          <cell r="C98">
            <v>38013</v>
          </cell>
          <cell r="D98" t="str">
            <v>XuÊt b¸n ®¸ xÝt Cty Ph­¬ng Trung</v>
          </cell>
          <cell r="E98">
            <v>131</v>
          </cell>
          <cell r="F98">
            <v>511</v>
          </cell>
          <cell r="G98">
            <v>19285650</v>
          </cell>
        </row>
        <row r="99">
          <cell r="C99">
            <v>38013</v>
          </cell>
          <cell r="D99" t="str">
            <v>ThuÕ VAT ph¶i nép</v>
          </cell>
          <cell r="E99">
            <v>131</v>
          </cell>
          <cell r="F99">
            <v>3331</v>
          </cell>
          <cell r="G99">
            <v>964350</v>
          </cell>
        </row>
        <row r="100">
          <cell r="B100" t="str">
            <v>h®41470</v>
          </cell>
          <cell r="C100">
            <v>38013</v>
          </cell>
          <cell r="D100" t="str">
            <v>XuÊt b¸n ®¸ xÝt Cty Ph­¬ng Trung</v>
          </cell>
          <cell r="E100">
            <v>131</v>
          </cell>
          <cell r="F100">
            <v>511</v>
          </cell>
          <cell r="G100">
            <v>21428500</v>
          </cell>
        </row>
        <row r="101">
          <cell r="C101">
            <v>38013</v>
          </cell>
          <cell r="D101" t="str">
            <v>ThuÕ VAT ph¶i nép</v>
          </cell>
          <cell r="E101">
            <v>131</v>
          </cell>
          <cell r="F101">
            <v>3331</v>
          </cell>
          <cell r="G101">
            <v>1071500</v>
          </cell>
        </row>
        <row r="102">
          <cell r="B102" t="str">
            <v>sæ nh</v>
          </cell>
          <cell r="C102">
            <v>38015</v>
          </cell>
          <cell r="D102" t="str">
            <v>Cty Ph­¬ng Trung tr¶ tiÒn qua NH</v>
          </cell>
          <cell r="E102">
            <v>112</v>
          </cell>
          <cell r="F102">
            <v>131</v>
          </cell>
          <cell r="G102">
            <v>100000000</v>
          </cell>
        </row>
        <row r="103">
          <cell r="B103" t="str">
            <v>pt05</v>
          </cell>
          <cell r="C103">
            <v>38015</v>
          </cell>
          <cell r="D103" t="str">
            <v>TuyÕt rót tiÒn Nh vÒ nhËp quü</v>
          </cell>
          <cell r="E103">
            <v>111</v>
          </cell>
          <cell r="F103">
            <v>112</v>
          </cell>
          <cell r="G103">
            <v>100000000</v>
          </cell>
        </row>
        <row r="104">
          <cell r="B104" t="str">
            <v>pc30</v>
          </cell>
          <cell r="C104">
            <v>38015</v>
          </cell>
          <cell r="D104" t="str">
            <v>NhËp kho nhiªn liÖu</v>
          </cell>
          <cell r="E104">
            <v>152</v>
          </cell>
          <cell r="F104">
            <v>111</v>
          </cell>
          <cell r="G104">
            <v>2416200</v>
          </cell>
        </row>
        <row r="105">
          <cell r="C105">
            <v>38015</v>
          </cell>
          <cell r="D105" t="str">
            <v>ThuÕ ®­îc khÊu trõ</v>
          </cell>
          <cell r="E105">
            <v>1331</v>
          </cell>
          <cell r="F105">
            <v>111</v>
          </cell>
          <cell r="G105">
            <v>223800</v>
          </cell>
        </row>
        <row r="106">
          <cell r="C106">
            <v>38015</v>
          </cell>
          <cell r="D106" t="str">
            <v>XuÊt NL phôc vô SX</v>
          </cell>
          <cell r="E106">
            <v>154</v>
          </cell>
          <cell r="F106">
            <v>152</v>
          </cell>
          <cell r="G106">
            <v>2416200</v>
          </cell>
        </row>
        <row r="107">
          <cell r="B107" t="str">
            <v>h®41471</v>
          </cell>
          <cell r="C107">
            <v>38015</v>
          </cell>
          <cell r="D107" t="str">
            <v>XuÊt b¸n ®¸ xÝt Cty Ph­¬ng Trung</v>
          </cell>
          <cell r="E107">
            <v>131</v>
          </cell>
          <cell r="F107">
            <v>511</v>
          </cell>
          <cell r="G107">
            <v>21428500</v>
          </cell>
        </row>
        <row r="108">
          <cell r="C108">
            <v>38015</v>
          </cell>
          <cell r="D108" t="str">
            <v>ThuÕ VAT ph¶i nép</v>
          </cell>
          <cell r="E108">
            <v>131</v>
          </cell>
          <cell r="F108">
            <v>3331</v>
          </cell>
          <cell r="G108">
            <v>1092930</v>
          </cell>
        </row>
        <row r="109">
          <cell r="B109" t="str">
            <v>pc31</v>
          </cell>
          <cell r="C109">
            <v>38016</v>
          </cell>
          <cell r="D109" t="str">
            <v>Thanh to¸n tiÒn mua x¨ng xe con..</v>
          </cell>
          <cell r="E109">
            <v>6422</v>
          </cell>
          <cell r="F109">
            <v>111</v>
          </cell>
          <cell r="G109">
            <v>987960</v>
          </cell>
        </row>
        <row r="110">
          <cell r="C110">
            <v>38016</v>
          </cell>
          <cell r="D110" t="str">
            <v>ThuÕ ®­îc khÊu trõ</v>
          </cell>
          <cell r="E110">
            <v>1331</v>
          </cell>
          <cell r="F110">
            <v>111</v>
          </cell>
          <cell r="G110">
            <v>51040</v>
          </cell>
        </row>
        <row r="111">
          <cell r="B111" t="str">
            <v>h®41472</v>
          </cell>
          <cell r="C111">
            <v>38016</v>
          </cell>
          <cell r="D111" t="str">
            <v>XuÊt b¸n ®¸ xÝt Cty Ph­¬ng Trung</v>
          </cell>
          <cell r="E111">
            <v>131</v>
          </cell>
          <cell r="F111">
            <v>511</v>
          </cell>
          <cell r="G111">
            <v>23571350</v>
          </cell>
        </row>
        <row r="112">
          <cell r="C112">
            <v>38016</v>
          </cell>
          <cell r="D112" t="str">
            <v>ThuÕ VAT ph¶i nép</v>
          </cell>
          <cell r="E112">
            <v>131</v>
          </cell>
          <cell r="F112">
            <v>3331</v>
          </cell>
          <cell r="G112">
            <v>1178650</v>
          </cell>
        </row>
        <row r="113">
          <cell r="B113" t="str">
            <v>h®41473</v>
          </cell>
          <cell r="C113">
            <v>38016</v>
          </cell>
          <cell r="D113" t="str">
            <v>XuÊt b¸n ®¸ xÝt Cty Ph­¬ng Trung</v>
          </cell>
          <cell r="E113">
            <v>131</v>
          </cell>
          <cell r="F113">
            <v>511</v>
          </cell>
          <cell r="G113">
            <v>21428500</v>
          </cell>
        </row>
        <row r="114">
          <cell r="C114">
            <v>38016</v>
          </cell>
          <cell r="D114" t="str">
            <v>ThuÕ VAT ph¶i nép</v>
          </cell>
          <cell r="E114">
            <v>131</v>
          </cell>
          <cell r="F114">
            <v>3331</v>
          </cell>
          <cell r="G114">
            <v>1071500</v>
          </cell>
        </row>
        <row r="115">
          <cell r="B115" t="str">
            <v>pt6</v>
          </cell>
          <cell r="C115">
            <v>38017</v>
          </cell>
          <cell r="D115" t="str">
            <v>Cty V­¬ng Long tr¶ tiÒn</v>
          </cell>
          <cell r="E115">
            <v>111</v>
          </cell>
          <cell r="F115">
            <v>131</v>
          </cell>
          <cell r="G115">
            <v>171859600</v>
          </cell>
        </row>
        <row r="116">
          <cell r="B116" t="str">
            <v>pc32</v>
          </cell>
          <cell r="C116">
            <v>38017</v>
          </cell>
          <cell r="D116" t="str">
            <v>NhËp kho nhiªn liÖu</v>
          </cell>
          <cell r="E116">
            <v>152</v>
          </cell>
          <cell r="F116">
            <v>111</v>
          </cell>
          <cell r="G116">
            <v>7953325</v>
          </cell>
        </row>
        <row r="117">
          <cell r="C117">
            <v>38017</v>
          </cell>
          <cell r="D117" t="str">
            <v>ThuÕ ®­îc khÊu trõ pc32</v>
          </cell>
          <cell r="E117">
            <v>1331</v>
          </cell>
          <cell r="F117">
            <v>111</v>
          </cell>
          <cell r="G117">
            <v>736675</v>
          </cell>
        </row>
        <row r="118">
          <cell r="C118">
            <v>38017</v>
          </cell>
          <cell r="D118" t="str">
            <v>XuÊt NL phôc vô SX</v>
          </cell>
          <cell r="E118">
            <v>154</v>
          </cell>
          <cell r="F118">
            <v>152</v>
          </cell>
          <cell r="G118">
            <v>7953325</v>
          </cell>
        </row>
        <row r="119">
          <cell r="B119" t="str">
            <v>pc33</v>
          </cell>
          <cell r="C119">
            <v>38017</v>
          </cell>
          <cell r="D119" t="str">
            <v>TiÒn ®iÖn tho¹i thÎ PG§</v>
          </cell>
          <cell r="E119">
            <v>6422</v>
          </cell>
          <cell r="F119">
            <v>111</v>
          </cell>
          <cell r="G119">
            <v>272727</v>
          </cell>
        </row>
        <row r="120">
          <cell r="C120">
            <v>38017</v>
          </cell>
          <cell r="D120" t="str">
            <v>ThuÕ ®­îc khÊu trõ</v>
          </cell>
          <cell r="E120">
            <v>1331</v>
          </cell>
          <cell r="F120">
            <v>111</v>
          </cell>
          <cell r="G120">
            <v>27273</v>
          </cell>
        </row>
        <row r="121">
          <cell r="B121" t="str">
            <v>pc34</v>
          </cell>
          <cell r="C121">
            <v>38017</v>
          </cell>
          <cell r="D121" t="str">
            <v>TiÒn ®iÖn tho¹i thÎ CTr­êng</v>
          </cell>
          <cell r="E121">
            <v>6422</v>
          </cell>
          <cell r="F121">
            <v>111</v>
          </cell>
          <cell r="G121">
            <v>181818</v>
          </cell>
        </row>
        <row r="122">
          <cell r="C122">
            <v>38017</v>
          </cell>
          <cell r="D122" t="str">
            <v>ThuÕ ®­îc khÊu trõ</v>
          </cell>
          <cell r="E122">
            <v>1331</v>
          </cell>
          <cell r="F122">
            <v>111</v>
          </cell>
          <cell r="G122">
            <v>18182</v>
          </cell>
        </row>
        <row r="123">
          <cell r="B123" t="str">
            <v>pc35</v>
          </cell>
          <cell r="C123">
            <v>38017</v>
          </cell>
          <cell r="D123" t="str">
            <v>Thanh to¸n tiÒn thuª xe ®i c«ng t¸c</v>
          </cell>
          <cell r="E123">
            <v>6422</v>
          </cell>
          <cell r="F123">
            <v>111</v>
          </cell>
          <cell r="G123">
            <v>1904762</v>
          </cell>
        </row>
        <row r="124">
          <cell r="C124">
            <v>38017</v>
          </cell>
          <cell r="D124" t="str">
            <v>ThuÕ ®­îc khÊu trõ PC35</v>
          </cell>
          <cell r="E124">
            <v>1331</v>
          </cell>
          <cell r="F124">
            <v>111</v>
          </cell>
          <cell r="G124">
            <v>95238</v>
          </cell>
        </row>
        <row r="125">
          <cell r="B125" t="str">
            <v>pc36</v>
          </cell>
          <cell r="C125">
            <v>38017</v>
          </cell>
          <cell r="D125" t="str">
            <v>Nép tiÒn lÖ phÝ rãt hµng qua c¶ng</v>
          </cell>
          <cell r="E125">
            <v>6421</v>
          </cell>
          <cell r="F125">
            <v>111</v>
          </cell>
          <cell r="G125">
            <v>24172272</v>
          </cell>
        </row>
        <row r="126">
          <cell r="B126" t="str">
            <v>PC36T</v>
          </cell>
          <cell r="C126">
            <v>38017</v>
          </cell>
          <cell r="D126" t="str">
            <v>ThuÕ ®­îc khÊu trõ</v>
          </cell>
          <cell r="E126">
            <v>1331</v>
          </cell>
          <cell r="F126">
            <v>111</v>
          </cell>
          <cell r="G126">
            <v>2417227</v>
          </cell>
        </row>
        <row r="127">
          <cell r="B127" t="str">
            <v>pt07</v>
          </cell>
          <cell r="C127">
            <v>38017</v>
          </cell>
          <cell r="D127" t="str">
            <v>Cty Hoµng nam tr¶ tiÒn mua ®¸</v>
          </cell>
          <cell r="E127">
            <v>111</v>
          </cell>
          <cell r="F127">
            <v>131</v>
          </cell>
          <cell r="G127">
            <v>166663875</v>
          </cell>
        </row>
        <row r="128">
          <cell r="B128" t="str">
            <v>pc37</v>
          </cell>
          <cell r="C128">
            <v>38017</v>
          </cell>
          <cell r="D128" t="str">
            <v>TiÒn ®iÖn tho¹i thÎ qu¶n ®èc</v>
          </cell>
          <cell r="E128">
            <v>6422</v>
          </cell>
          <cell r="F128">
            <v>111</v>
          </cell>
          <cell r="G128">
            <v>445545</v>
          </cell>
        </row>
        <row r="129">
          <cell r="B129" t="str">
            <v>PC37t</v>
          </cell>
          <cell r="C129">
            <v>38017</v>
          </cell>
          <cell r="D129" t="str">
            <v>ThuÕ ®­îc khÊu trõ</v>
          </cell>
          <cell r="E129">
            <v>1331</v>
          </cell>
          <cell r="F129">
            <v>111</v>
          </cell>
          <cell r="G129">
            <v>45455</v>
          </cell>
        </row>
        <row r="130">
          <cell r="B130" t="str">
            <v>pc38</v>
          </cell>
          <cell r="C130">
            <v>38017</v>
          </cell>
          <cell r="D130" t="str">
            <v>Thanh to¸n tiÒn c­íc BX Cty phóc T©n</v>
          </cell>
          <cell r="E130">
            <v>331</v>
          </cell>
          <cell r="F130">
            <v>111</v>
          </cell>
          <cell r="G130">
            <v>174587185</v>
          </cell>
        </row>
        <row r="131">
          <cell r="B131" t="str">
            <v>pc39</v>
          </cell>
          <cell r="C131">
            <v>38017</v>
          </cell>
          <cell r="D131" t="str">
            <v>Thanh to¸n tiÒn c­íc VT Cty Hoµng TuÊn</v>
          </cell>
          <cell r="E131">
            <v>331</v>
          </cell>
          <cell r="F131">
            <v>111</v>
          </cell>
          <cell r="G131">
            <v>252597570</v>
          </cell>
        </row>
        <row r="132">
          <cell r="B132" t="str">
            <v>sæ l­¬ng</v>
          </cell>
          <cell r="C132">
            <v>38017</v>
          </cell>
          <cell r="D132" t="str">
            <v>L­¬ng ph¶i tr¶ tæ ®¸nh tÈy 13881x600</v>
          </cell>
          <cell r="E132">
            <v>6421</v>
          </cell>
          <cell r="F132">
            <v>334</v>
          </cell>
          <cell r="G132">
            <v>8328600</v>
          </cell>
        </row>
        <row r="133">
          <cell r="C133">
            <v>38017</v>
          </cell>
          <cell r="D133" t="str">
            <v>Lu¬ng ph¶i tr¶ khèi SX</v>
          </cell>
          <cell r="E133">
            <v>154</v>
          </cell>
          <cell r="F133">
            <v>334</v>
          </cell>
          <cell r="G133">
            <v>17806000</v>
          </cell>
        </row>
        <row r="134">
          <cell r="C134">
            <v>38017</v>
          </cell>
          <cell r="D134" t="str">
            <v>L­¬ng ph¶i tr¶ KVP</v>
          </cell>
          <cell r="E134">
            <v>6422</v>
          </cell>
          <cell r="F134">
            <v>334</v>
          </cell>
          <cell r="G134">
            <v>12967000</v>
          </cell>
        </row>
        <row r="135">
          <cell r="B135" t="str">
            <v>pc40</v>
          </cell>
          <cell r="C135">
            <v>38017</v>
          </cell>
          <cell r="D135" t="str">
            <v>Thanh to¸n tiÒn l­¬ng toµn Cty</v>
          </cell>
          <cell r="E135">
            <v>334</v>
          </cell>
          <cell r="F135">
            <v>111</v>
          </cell>
          <cell r="G135">
            <v>39101600</v>
          </cell>
        </row>
        <row r="136">
          <cell r="B136" t="str">
            <v>pc41</v>
          </cell>
          <cell r="C136">
            <v>38017</v>
          </cell>
          <cell r="D136" t="str">
            <v>Tr¶ l·i kho¶n vay cña TuyÕt</v>
          </cell>
          <cell r="E136">
            <v>6422</v>
          </cell>
          <cell r="F136">
            <v>111</v>
          </cell>
          <cell r="G136">
            <v>1920000</v>
          </cell>
        </row>
        <row r="137">
          <cell r="B137" t="str">
            <v>h®41474</v>
          </cell>
          <cell r="C137">
            <v>38017</v>
          </cell>
          <cell r="D137" t="str">
            <v>XuÊt b¸n ®¸ xÝt Cty Ph­¬ng Trung</v>
          </cell>
          <cell r="E137">
            <v>131</v>
          </cell>
          <cell r="F137">
            <v>511</v>
          </cell>
          <cell r="G137">
            <v>21857070</v>
          </cell>
        </row>
        <row r="138">
          <cell r="C138">
            <v>38017</v>
          </cell>
          <cell r="D138" t="str">
            <v>ThuÕ VAT ph¶i nép</v>
          </cell>
          <cell r="E138">
            <v>131</v>
          </cell>
          <cell r="F138">
            <v>3331</v>
          </cell>
          <cell r="G138">
            <v>1092930</v>
          </cell>
        </row>
        <row r="139">
          <cell r="B139" t="str">
            <v>h®41475</v>
          </cell>
          <cell r="C139">
            <v>38017</v>
          </cell>
          <cell r="D139" t="str">
            <v>B¸n c­íc bèc xóc cho Cty V­¬ng Long</v>
          </cell>
          <cell r="E139">
            <v>131</v>
          </cell>
          <cell r="F139">
            <v>511</v>
          </cell>
          <cell r="G139">
            <v>354152000</v>
          </cell>
        </row>
        <row r="140">
          <cell r="C140">
            <v>38017</v>
          </cell>
          <cell r="D140" t="str">
            <v>ThuÕ VAT ph¶i nép</v>
          </cell>
          <cell r="E140">
            <v>131</v>
          </cell>
          <cell r="F140">
            <v>3331</v>
          </cell>
          <cell r="G140">
            <v>17707600</v>
          </cell>
        </row>
        <row r="141">
          <cell r="B141" t="str">
            <v>h®41476</v>
          </cell>
          <cell r="C141">
            <v>38017</v>
          </cell>
          <cell r="D141" t="str">
            <v>XuÊt b¸n ®¸ xÝt cho Cty Hoµng Nam</v>
          </cell>
          <cell r="E141">
            <v>131</v>
          </cell>
          <cell r="F141">
            <v>511</v>
          </cell>
          <cell r="G141">
            <v>158727500</v>
          </cell>
        </row>
        <row r="142">
          <cell r="C142">
            <v>38017</v>
          </cell>
          <cell r="D142" t="str">
            <v>ThuÕ VAT ph¶i nép</v>
          </cell>
          <cell r="E142">
            <v>131</v>
          </cell>
          <cell r="F142">
            <v>3331</v>
          </cell>
          <cell r="G142">
            <v>7936375</v>
          </cell>
        </row>
        <row r="143">
          <cell r="C143">
            <v>38006</v>
          </cell>
          <cell r="D143" t="str">
            <v>Tr¶ tiÒn mua ®¸ v­ên ®åi nhµ A Khang</v>
          </cell>
          <cell r="E143">
            <v>152</v>
          </cell>
          <cell r="F143">
            <v>111</v>
          </cell>
          <cell r="G143">
            <v>17475000</v>
          </cell>
        </row>
        <row r="144">
          <cell r="C144">
            <v>38011</v>
          </cell>
          <cell r="D144" t="str">
            <v>Tr¶ tiÒn mua ®¸ v­ên ®åi nhµ « Nµng</v>
          </cell>
          <cell r="E144">
            <v>152</v>
          </cell>
          <cell r="F144">
            <v>111</v>
          </cell>
          <cell r="G144">
            <v>22645000</v>
          </cell>
        </row>
        <row r="145">
          <cell r="C145">
            <v>38016</v>
          </cell>
          <cell r="D145" t="str">
            <v>Tr¶ tiÒn mua ®¸ v­ên ®åi nhµ A Thµnh</v>
          </cell>
          <cell r="E145">
            <v>152</v>
          </cell>
          <cell r="F145">
            <v>111</v>
          </cell>
          <cell r="G145">
            <v>17380000</v>
          </cell>
        </row>
        <row r="146">
          <cell r="C146">
            <v>38016</v>
          </cell>
          <cell r="D146" t="str">
            <v>ThuÕ T.Nguyªn ph¶i nép T. 1/04=11500</v>
          </cell>
          <cell r="E146">
            <v>6422</v>
          </cell>
          <cell r="F146">
            <v>3336</v>
          </cell>
          <cell r="G146">
            <v>2300000</v>
          </cell>
        </row>
        <row r="147">
          <cell r="C147">
            <v>38017</v>
          </cell>
          <cell r="D147" t="str">
            <v>TrÝch khÊu hao TSC§ sö dông n¬i SX</v>
          </cell>
          <cell r="E147">
            <v>154</v>
          </cell>
          <cell r="F147">
            <v>214</v>
          </cell>
          <cell r="G147">
            <v>3789000</v>
          </cell>
        </row>
        <row r="148">
          <cell r="C148">
            <v>38017</v>
          </cell>
          <cell r="D148" t="str">
            <v>TrÝch khÊu hao TSC§ sö dông QLDN</v>
          </cell>
          <cell r="E148">
            <v>6422</v>
          </cell>
          <cell r="F148">
            <v>214</v>
          </cell>
          <cell r="G148">
            <v>3200000</v>
          </cell>
        </row>
        <row r="149">
          <cell r="C149">
            <v>38017</v>
          </cell>
          <cell r="D149" t="str">
            <v>P bæ 50%CCDC n¨m 03(41722000) vµo CP</v>
          </cell>
          <cell r="E149">
            <v>154</v>
          </cell>
          <cell r="F149">
            <v>242</v>
          </cell>
          <cell r="G149">
            <v>20861000</v>
          </cell>
        </row>
        <row r="150">
          <cell r="C150">
            <v>38017</v>
          </cell>
          <cell r="D150" t="str">
            <v>XuÊt nguyªn liÖu ®¸ chÕ biÕn=11500 m3</v>
          </cell>
          <cell r="E150">
            <v>154</v>
          </cell>
          <cell r="F150">
            <v>152</v>
          </cell>
          <cell r="G150">
            <v>57500000</v>
          </cell>
        </row>
        <row r="151">
          <cell r="C151">
            <v>38017</v>
          </cell>
          <cell r="D151" t="str">
            <v>NhËp  thµnh phÊm ®¸ ( ®· CBiÕn) =11500 m3</v>
          </cell>
          <cell r="E151">
            <v>155</v>
          </cell>
          <cell r="F151">
            <v>154</v>
          </cell>
          <cell r="G151">
            <v>577123490</v>
          </cell>
        </row>
        <row r="152">
          <cell r="C152">
            <v>38017</v>
          </cell>
          <cell r="D152" t="str">
            <v>XuÊt kho tiªu thô 13881 tÊn=9573 m3</v>
          </cell>
          <cell r="E152">
            <v>6321</v>
          </cell>
          <cell r="F152">
            <v>155</v>
          </cell>
        </row>
        <row r="153">
          <cell r="C153">
            <v>38017</v>
          </cell>
          <cell r="D153" t="str">
            <v>ChuyÓn VAT khÊu trõ sang ph¶i nép 51128196</v>
          </cell>
          <cell r="E153">
            <v>3331</v>
          </cell>
          <cell r="F153">
            <v>1331</v>
          </cell>
          <cell r="G153">
            <v>51136408</v>
          </cell>
        </row>
        <row r="154">
          <cell r="E154" t="str">
            <v>tc</v>
          </cell>
        </row>
        <row r="155">
          <cell r="D155" t="str">
            <v>Céng ph¸t sinh th¸ng 01</v>
          </cell>
          <cell r="E155" t="str">
            <v>tc</v>
          </cell>
        </row>
        <row r="156">
          <cell r="D156" t="str">
            <v>D­ cuèi th¸ng 01</v>
          </cell>
          <cell r="E156" t="str">
            <v>tc</v>
          </cell>
        </row>
        <row r="157">
          <cell r="E157" t="str">
            <v>tc</v>
          </cell>
        </row>
        <row r="158">
          <cell r="D158" t="str">
            <v>Th¸ng 2/2004</v>
          </cell>
          <cell r="E158" t="str">
            <v>tc</v>
          </cell>
        </row>
        <row r="159">
          <cell r="B159" t="str">
            <v>pc42</v>
          </cell>
          <cell r="C159">
            <v>38018</v>
          </cell>
          <cell r="D159" t="str">
            <v>NhËp kho nhiªn liÖu</v>
          </cell>
          <cell r="E159">
            <v>152</v>
          </cell>
          <cell r="F159">
            <v>111</v>
          </cell>
          <cell r="G159">
            <v>2416200</v>
          </cell>
        </row>
        <row r="160">
          <cell r="C160">
            <v>38018</v>
          </cell>
          <cell r="D160" t="str">
            <v>ThuÕ ®­îc khÊu trõ pc42</v>
          </cell>
          <cell r="E160">
            <v>1331</v>
          </cell>
          <cell r="F160">
            <v>111</v>
          </cell>
          <cell r="G160">
            <v>223800</v>
          </cell>
        </row>
        <row r="161">
          <cell r="C161">
            <v>38018</v>
          </cell>
          <cell r="D161" t="str">
            <v>XuÊt NL phôc vô SX</v>
          </cell>
          <cell r="E161">
            <v>154</v>
          </cell>
          <cell r="F161">
            <v>152</v>
          </cell>
          <cell r="G161">
            <v>2416200</v>
          </cell>
        </row>
        <row r="162">
          <cell r="B162" t="str">
            <v>pc 43</v>
          </cell>
          <cell r="C162">
            <v>38019</v>
          </cell>
          <cell r="D162" t="str">
            <v>Mua VPP</v>
          </cell>
          <cell r="E162">
            <v>6422</v>
          </cell>
          <cell r="F162">
            <v>111</v>
          </cell>
          <cell r="G162">
            <v>443000</v>
          </cell>
        </row>
        <row r="163">
          <cell r="B163" t="str">
            <v>h® 41478</v>
          </cell>
          <cell r="C163">
            <v>38019</v>
          </cell>
          <cell r="D163" t="str">
            <v>XuÊt b¸n ®¸ xÝt Cty Ph­¬ng Trung</v>
          </cell>
          <cell r="E163">
            <v>131</v>
          </cell>
          <cell r="F163">
            <v>511</v>
          </cell>
          <cell r="G163">
            <v>20914216</v>
          </cell>
        </row>
        <row r="164">
          <cell r="C164">
            <v>38019</v>
          </cell>
          <cell r="D164" t="str">
            <v>ThuÕ VAT ph¶i nép</v>
          </cell>
          <cell r="E164">
            <v>131</v>
          </cell>
          <cell r="F164">
            <v>3331</v>
          </cell>
          <cell r="G164">
            <v>1045784</v>
          </cell>
        </row>
        <row r="165">
          <cell r="B165" t="str">
            <v>h® 41479</v>
          </cell>
          <cell r="C165">
            <v>38020</v>
          </cell>
          <cell r="D165" t="str">
            <v>XuÊt b¸n ®¸ xÝt Cty Ph­¬ng Trung</v>
          </cell>
          <cell r="E165">
            <v>131</v>
          </cell>
          <cell r="F165">
            <v>511</v>
          </cell>
          <cell r="G165">
            <v>71785475</v>
          </cell>
        </row>
        <row r="166">
          <cell r="C166">
            <v>38020</v>
          </cell>
          <cell r="D166" t="str">
            <v>ThuÕ VAT ph¶i nép</v>
          </cell>
          <cell r="E166">
            <v>131</v>
          </cell>
          <cell r="F166">
            <v>3331</v>
          </cell>
          <cell r="G166">
            <v>3589525</v>
          </cell>
        </row>
        <row r="167">
          <cell r="B167">
            <v>41480</v>
          </cell>
          <cell r="C167">
            <v>38020</v>
          </cell>
          <cell r="D167" t="str">
            <v>XuÊt b¸n ®¸ xÝt Cty Ph­¬ng Trung</v>
          </cell>
          <cell r="E167">
            <v>131</v>
          </cell>
          <cell r="F167">
            <v>511</v>
          </cell>
          <cell r="G167">
            <v>21428500</v>
          </cell>
        </row>
        <row r="168">
          <cell r="C168">
            <v>38020</v>
          </cell>
          <cell r="D168" t="str">
            <v>ThuÕ VAT ph¶i nép</v>
          </cell>
          <cell r="E168">
            <v>131</v>
          </cell>
          <cell r="F168">
            <v>3331</v>
          </cell>
          <cell r="G168">
            <v>1071500</v>
          </cell>
        </row>
        <row r="169">
          <cell r="B169" t="str">
            <v>h®41481</v>
          </cell>
          <cell r="C169">
            <v>38021</v>
          </cell>
          <cell r="D169" t="str">
            <v>XuÊt b¸n ®¸ xÝt Cty Ph­¬ng Trung</v>
          </cell>
          <cell r="E169">
            <v>131</v>
          </cell>
          <cell r="F169">
            <v>511</v>
          </cell>
          <cell r="G169">
            <v>23571350</v>
          </cell>
        </row>
        <row r="170">
          <cell r="C170">
            <v>38021</v>
          </cell>
          <cell r="D170" t="str">
            <v>ThuÕ VAT ph¶i nép</v>
          </cell>
          <cell r="E170">
            <v>131</v>
          </cell>
          <cell r="F170">
            <v>3331</v>
          </cell>
          <cell r="G170">
            <v>1178650</v>
          </cell>
        </row>
        <row r="171">
          <cell r="B171" t="str">
            <v>h® 41482</v>
          </cell>
          <cell r="C171">
            <v>38022</v>
          </cell>
          <cell r="D171" t="str">
            <v>XuÊt b¸n ®¸ xÝt Cty Ph­¬ng Trung</v>
          </cell>
          <cell r="E171">
            <v>131</v>
          </cell>
          <cell r="F171">
            <v>511</v>
          </cell>
          <cell r="G171">
            <v>21428500</v>
          </cell>
        </row>
        <row r="172">
          <cell r="C172">
            <v>38022</v>
          </cell>
          <cell r="D172" t="str">
            <v>ThuÕ VAT ph¶i nép</v>
          </cell>
          <cell r="E172">
            <v>131</v>
          </cell>
          <cell r="F172">
            <v>3331</v>
          </cell>
          <cell r="G172">
            <v>1071500</v>
          </cell>
        </row>
        <row r="173">
          <cell r="B173" t="str">
            <v>h®41483</v>
          </cell>
          <cell r="C173">
            <v>38022</v>
          </cell>
          <cell r="D173" t="str">
            <v>XuÊt b¸n ®¸ xÝt Cty Ph­¬ng Trung</v>
          </cell>
          <cell r="E173">
            <v>131</v>
          </cell>
          <cell r="F173">
            <v>511</v>
          </cell>
          <cell r="G173">
            <v>21428500</v>
          </cell>
        </row>
        <row r="174">
          <cell r="C174">
            <v>38022</v>
          </cell>
          <cell r="D174" t="str">
            <v>ThuÕ VAT ph¶i nép</v>
          </cell>
          <cell r="E174">
            <v>131</v>
          </cell>
          <cell r="F174">
            <v>3331</v>
          </cell>
          <cell r="G174">
            <v>1071500</v>
          </cell>
        </row>
        <row r="175">
          <cell r="B175" t="str">
            <v>sæ nh</v>
          </cell>
          <cell r="C175">
            <v>38022</v>
          </cell>
          <cell r="D175" t="str">
            <v>Cty Ph­¬ng Trung tr¶ tiÒn qua NH</v>
          </cell>
          <cell r="E175">
            <v>112</v>
          </cell>
          <cell r="F175">
            <v>131</v>
          </cell>
          <cell r="G175">
            <v>100000000</v>
          </cell>
        </row>
        <row r="176">
          <cell r="B176" t="str">
            <v>pt 08</v>
          </cell>
          <cell r="C176">
            <v>38022</v>
          </cell>
          <cell r="D176" t="str">
            <v>TuyÕt rót tiÒn Nh vÒ nhËp quü</v>
          </cell>
          <cell r="E176">
            <v>111</v>
          </cell>
          <cell r="F176">
            <v>112</v>
          </cell>
          <cell r="G176">
            <v>100000000</v>
          </cell>
        </row>
        <row r="177">
          <cell r="B177" t="str">
            <v>pc 44</v>
          </cell>
          <cell r="C177">
            <v>38022</v>
          </cell>
          <cell r="D177" t="str">
            <v>Mua VPP</v>
          </cell>
          <cell r="E177">
            <v>6422</v>
          </cell>
          <cell r="F177">
            <v>111</v>
          </cell>
          <cell r="G177">
            <v>540000</v>
          </cell>
        </row>
        <row r="178">
          <cell r="B178" t="str">
            <v>pc45</v>
          </cell>
          <cell r="C178">
            <v>38023</v>
          </cell>
          <cell r="D178" t="str">
            <v>Thanh to¸n tiÒn mua dÇu ch¹y m¸y..</v>
          </cell>
          <cell r="E178">
            <v>154</v>
          </cell>
          <cell r="F178">
            <v>111</v>
          </cell>
          <cell r="G178">
            <v>120810</v>
          </cell>
        </row>
        <row r="179">
          <cell r="B179" t="str">
            <v>PC45</v>
          </cell>
          <cell r="C179">
            <v>38023</v>
          </cell>
          <cell r="D179" t="str">
            <v>Mua vËt t­ phôc vô SX</v>
          </cell>
          <cell r="E179">
            <v>154</v>
          </cell>
          <cell r="F179">
            <v>111</v>
          </cell>
          <cell r="G179">
            <v>1926000</v>
          </cell>
        </row>
        <row r="180">
          <cell r="B180" t="str">
            <v>PC45t</v>
          </cell>
          <cell r="C180">
            <v>38023</v>
          </cell>
          <cell r="D180" t="str">
            <v>ThuÕ ®­îc khÊu trõ</v>
          </cell>
          <cell r="E180">
            <v>1331</v>
          </cell>
          <cell r="F180">
            <v>111</v>
          </cell>
          <cell r="G180">
            <v>11190</v>
          </cell>
        </row>
        <row r="181">
          <cell r="B181" t="str">
            <v>pc46</v>
          </cell>
          <cell r="C181">
            <v>38023</v>
          </cell>
          <cell r="D181" t="str">
            <v>T T tiÒn mua x¨ng+phô tïng xe con</v>
          </cell>
          <cell r="E181">
            <v>6422</v>
          </cell>
          <cell r="F181">
            <v>111</v>
          </cell>
          <cell r="G181">
            <v>1294545</v>
          </cell>
        </row>
        <row r="182">
          <cell r="C182">
            <v>38023</v>
          </cell>
          <cell r="D182" t="str">
            <v>ThuÕ ®­îc khÊu trõ</v>
          </cell>
          <cell r="E182">
            <v>1331</v>
          </cell>
          <cell r="F182">
            <v>111</v>
          </cell>
          <cell r="G182">
            <v>50455</v>
          </cell>
        </row>
        <row r="183">
          <cell r="B183" t="str">
            <v>pc47</v>
          </cell>
          <cell r="C183">
            <v>38024</v>
          </cell>
          <cell r="D183" t="str">
            <v>NhËp kho nhiªn liÖu</v>
          </cell>
          <cell r="E183">
            <v>152</v>
          </cell>
          <cell r="F183">
            <v>111</v>
          </cell>
          <cell r="G183">
            <v>5315640</v>
          </cell>
        </row>
        <row r="184">
          <cell r="B184" t="str">
            <v>pc47t</v>
          </cell>
          <cell r="C184">
            <v>38024</v>
          </cell>
          <cell r="D184" t="str">
            <v>ThuÕ ®­îc khÊu trõ</v>
          </cell>
          <cell r="E184">
            <v>1331</v>
          </cell>
          <cell r="F184">
            <v>111</v>
          </cell>
          <cell r="G184">
            <v>492360</v>
          </cell>
        </row>
        <row r="185">
          <cell r="C185">
            <v>38024</v>
          </cell>
          <cell r="D185" t="str">
            <v>XuÊt NL phôc vô SX</v>
          </cell>
          <cell r="E185">
            <v>154</v>
          </cell>
          <cell r="F185">
            <v>152</v>
          </cell>
          <cell r="G185">
            <v>5315640</v>
          </cell>
        </row>
        <row r="186">
          <cell r="B186" t="str">
            <v>h®41484</v>
          </cell>
          <cell r="C186">
            <v>38026</v>
          </cell>
          <cell r="D186" t="str">
            <v>XuÊt b¸n ®¸ xÝt Cty Ph­¬ng Trung</v>
          </cell>
          <cell r="E186">
            <v>131</v>
          </cell>
          <cell r="F186">
            <v>511</v>
          </cell>
          <cell r="G186">
            <v>21428500</v>
          </cell>
        </row>
        <row r="187">
          <cell r="C187">
            <v>38026</v>
          </cell>
          <cell r="D187" t="str">
            <v>ThuÕ VAT ph¶i nép</v>
          </cell>
          <cell r="E187">
            <v>131</v>
          </cell>
          <cell r="F187">
            <v>3331</v>
          </cell>
          <cell r="G187">
            <v>1071500</v>
          </cell>
        </row>
        <row r="188">
          <cell r="B188" t="str">
            <v>h® 41485</v>
          </cell>
          <cell r="C188">
            <v>38026</v>
          </cell>
          <cell r="D188" t="str">
            <v>XuÊt b¸n ®¸ xÝt Cty Ph­¬ng Trung</v>
          </cell>
          <cell r="E188">
            <v>131</v>
          </cell>
          <cell r="F188">
            <v>511</v>
          </cell>
          <cell r="G188">
            <v>21428500</v>
          </cell>
        </row>
        <row r="189">
          <cell r="C189">
            <v>38026</v>
          </cell>
          <cell r="D189" t="str">
            <v>ThuÕ VAT ph¶i nép</v>
          </cell>
          <cell r="E189">
            <v>131</v>
          </cell>
          <cell r="F189">
            <v>3331</v>
          </cell>
          <cell r="G189">
            <v>1071500</v>
          </cell>
        </row>
        <row r="190">
          <cell r="B190" t="str">
            <v>pc 48</v>
          </cell>
          <cell r="C190">
            <v>38027</v>
          </cell>
          <cell r="D190" t="str">
            <v>Thanh to¸n tiÒn mua x¨ng xe con..</v>
          </cell>
          <cell r="E190">
            <v>6422</v>
          </cell>
          <cell r="F190">
            <v>111</v>
          </cell>
          <cell r="G190">
            <v>1445298</v>
          </cell>
        </row>
        <row r="191">
          <cell r="C191">
            <v>38027</v>
          </cell>
          <cell r="D191" t="str">
            <v>ThuÕ ®­îc khÊu trõ</v>
          </cell>
          <cell r="E191">
            <v>1331</v>
          </cell>
          <cell r="F191">
            <v>111</v>
          </cell>
          <cell r="G191">
            <v>48702</v>
          </cell>
        </row>
        <row r="192">
          <cell r="B192" t="str">
            <v>pc49</v>
          </cell>
          <cell r="C192">
            <v>38027</v>
          </cell>
          <cell r="D192" t="str">
            <v>Tr¶ tiÒn c­íc BX,VT Cty Trung HiÕu</v>
          </cell>
          <cell r="E192">
            <v>331</v>
          </cell>
          <cell r="F192">
            <v>111</v>
          </cell>
          <cell r="G192">
            <v>120000000</v>
          </cell>
        </row>
        <row r="193">
          <cell r="B193" t="str">
            <v>pc50</v>
          </cell>
          <cell r="C193">
            <v>38027</v>
          </cell>
          <cell r="D193" t="str">
            <v>NhËp kho nhiªn liÖu</v>
          </cell>
          <cell r="E193">
            <v>152</v>
          </cell>
          <cell r="F193">
            <v>111</v>
          </cell>
          <cell r="G193">
            <v>2416200</v>
          </cell>
        </row>
        <row r="194">
          <cell r="C194">
            <v>38027</v>
          </cell>
          <cell r="D194" t="str">
            <v>ThuÕ ®­îc khÊu trõ</v>
          </cell>
          <cell r="E194">
            <v>1331</v>
          </cell>
          <cell r="F194">
            <v>111</v>
          </cell>
          <cell r="G194">
            <v>223800</v>
          </cell>
        </row>
        <row r="195">
          <cell r="C195">
            <v>38027</v>
          </cell>
          <cell r="D195" t="str">
            <v>XuÊt NL phôc vô SX</v>
          </cell>
          <cell r="E195">
            <v>154</v>
          </cell>
          <cell r="F195">
            <v>152</v>
          </cell>
          <cell r="G195">
            <v>2416200</v>
          </cell>
        </row>
        <row r="196">
          <cell r="C196">
            <v>38030</v>
          </cell>
          <cell r="D196" t="str">
            <v>Mua ®¸ xÝt ®åi nhµ A.Khang</v>
          </cell>
          <cell r="E196">
            <v>152</v>
          </cell>
          <cell r="F196">
            <v>111</v>
          </cell>
          <cell r="G196">
            <v>28990000</v>
          </cell>
        </row>
        <row r="197">
          <cell r="B197" t="str">
            <v>sæ nh</v>
          </cell>
          <cell r="C197">
            <v>38033</v>
          </cell>
          <cell r="D197" t="str">
            <v>Cty Ph­¬ng Trung tr¶ tiÒn qua NH</v>
          </cell>
          <cell r="E197">
            <v>112</v>
          </cell>
          <cell r="F197">
            <v>131</v>
          </cell>
          <cell r="G197">
            <v>100000000</v>
          </cell>
        </row>
        <row r="198">
          <cell r="B198" t="str">
            <v>pt09</v>
          </cell>
          <cell r="C198">
            <v>38033</v>
          </cell>
          <cell r="D198" t="str">
            <v>TuyÕt rót tiÒn Nh vÒ nhËp quü</v>
          </cell>
          <cell r="E198">
            <v>111</v>
          </cell>
          <cell r="F198">
            <v>112</v>
          </cell>
          <cell r="G198">
            <v>100000000</v>
          </cell>
        </row>
        <row r="199">
          <cell r="B199" t="str">
            <v>pc 51</v>
          </cell>
          <cell r="C199">
            <v>38033</v>
          </cell>
          <cell r="D199" t="str">
            <v>Nép tiÒn ®iÖn th¸ng 1/04</v>
          </cell>
          <cell r="E199">
            <v>6422</v>
          </cell>
          <cell r="F199">
            <v>111</v>
          </cell>
          <cell r="G199">
            <v>245828</v>
          </cell>
        </row>
        <row r="200">
          <cell r="B200" t="str">
            <v>pc52</v>
          </cell>
          <cell r="C200">
            <v>38033</v>
          </cell>
          <cell r="D200" t="str">
            <v>Thanh to¸n tiÒn mua x¨ng xe con..</v>
          </cell>
          <cell r="E200">
            <v>6422</v>
          </cell>
          <cell r="F200">
            <v>111</v>
          </cell>
          <cell r="G200">
            <v>1828720</v>
          </cell>
        </row>
        <row r="201">
          <cell r="C201">
            <v>38033</v>
          </cell>
          <cell r="D201" t="str">
            <v>ThuÕ ®­îc khÊu trõ</v>
          </cell>
          <cell r="E201">
            <v>1331</v>
          </cell>
          <cell r="F201">
            <v>111</v>
          </cell>
          <cell r="G201">
            <v>67280</v>
          </cell>
        </row>
        <row r="202">
          <cell r="B202" t="str">
            <v>pc53</v>
          </cell>
          <cell r="C202">
            <v>38033</v>
          </cell>
          <cell r="D202" t="str">
            <v>NhËp kho nhiªn liÖu</v>
          </cell>
          <cell r="E202">
            <v>152</v>
          </cell>
          <cell r="F202">
            <v>111</v>
          </cell>
          <cell r="G202">
            <v>9181560</v>
          </cell>
        </row>
        <row r="203">
          <cell r="C203">
            <v>38033</v>
          </cell>
          <cell r="D203" t="str">
            <v>ThuÕ ®­îc khÊu trõ</v>
          </cell>
          <cell r="E203">
            <v>1331</v>
          </cell>
          <cell r="F203">
            <v>111</v>
          </cell>
          <cell r="G203">
            <v>850440</v>
          </cell>
        </row>
        <row r="204">
          <cell r="C204">
            <v>38033</v>
          </cell>
          <cell r="D204" t="str">
            <v>XuÊt NL phôc vô SX</v>
          </cell>
          <cell r="E204">
            <v>154</v>
          </cell>
          <cell r="F204">
            <v>152</v>
          </cell>
          <cell r="G204">
            <v>9181560</v>
          </cell>
        </row>
        <row r="205">
          <cell r="B205" t="str">
            <v>h® 41486</v>
          </cell>
          <cell r="C205">
            <v>38033</v>
          </cell>
          <cell r="D205" t="str">
            <v>XuÊt b¸n ®¸ xÝt Cty Ph­¬ng Trung</v>
          </cell>
          <cell r="E205">
            <v>131</v>
          </cell>
          <cell r="F205">
            <v>511</v>
          </cell>
          <cell r="G205">
            <v>21428500</v>
          </cell>
        </row>
        <row r="206">
          <cell r="C206">
            <v>38033</v>
          </cell>
          <cell r="D206" t="str">
            <v>ThuÕ VAT ph¶i nép</v>
          </cell>
          <cell r="E206">
            <v>131</v>
          </cell>
          <cell r="F206">
            <v>3331</v>
          </cell>
          <cell r="G206">
            <v>1071500</v>
          </cell>
        </row>
        <row r="207">
          <cell r="B207" t="str">
            <v>pc54</v>
          </cell>
          <cell r="C207">
            <v>38034</v>
          </cell>
          <cell r="D207" t="str">
            <v>Mua CCDC phôc vô SX trùc tiÕp</v>
          </cell>
          <cell r="E207">
            <v>154</v>
          </cell>
          <cell r="F207">
            <v>111</v>
          </cell>
          <cell r="G207">
            <v>6895000</v>
          </cell>
        </row>
        <row r="208">
          <cell r="B208" t="str">
            <v>pc55</v>
          </cell>
          <cell r="C208">
            <v>38034</v>
          </cell>
          <cell r="D208" t="str">
            <v>Mua CCDC phôc vô SX trùc tiÕp</v>
          </cell>
          <cell r="E208">
            <v>154</v>
          </cell>
          <cell r="F208">
            <v>111</v>
          </cell>
          <cell r="G208">
            <v>1318800</v>
          </cell>
        </row>
        <row r="209">
          <cell r="B209" t="str">
            <v>pt10</v>
          </cell>
          <cell r="C209">
            <v>38034</v>
          </cell>
          <cell r="D209" t="str">
            <v>Cty Hoµng nam tr¶ tiÒn mua ®¸</v>
          </cell>
          <cell r="E209">
            <v>111</v>
          </cell>
          <cell r="F209">
            <v>131</v>
          </cell>
          <cell r="G209">
            <v>50000000</v>
          </cell>
        </row>
        <row r="210">
          <cell r="B210" t="str">
            <v>pc56</v>
          </cell>
          <cell r="C210">
            <v>38035</v>
          </cell>
          <cell r="D210" t="str">
            <v>Mua VPP</v>
          </cell>
          <cell r="E210">
            <v>6422</v>
          </cell>
          <cell r="F210">
            <v>111</v>
          </cell>
          <cell r="G210">
            <v>219000</v>
          </cell>
        </row>
        <row r="211">
          <cell r="B211" t="str">
            <v>pt11</v>
          </cell>
          <cell r="C211">
            <v>38037</v>
          </cell>
          <cell r="D211" t="str">
            <v>Cty Quang Dòng tr¶ tiÒn mua hµng</v>
          </cell>
          <cell r="E211">
            <v>111</v>
          </cell>
          <cell r="F211">
            <v>131</v>
          </cell>
          <cell r="G211">
            <v>100000000</v>
          </cell>
        </row>
        <row r="212">
          <cell r="B212" t="str">
            <v>h®41487</v>
          </cell>
          <cell r="C212">
            <v>38037</v>
          </cell>
          <cell r="D212" t="str">
            <v>XuÊt b¸n ®¸ xÝt cho Cty Quang Dòng</v>
          </cell>
          <cell r="E212">
            <v>131</v>
          </cell>
          <cell r="F212">
            <v>511</v>
          </cell>
          <cell r="G212">
            <v>21428500</v>
          </cell>
        </row>
        <row r="213">
          <cell r="C213">
            <v>38037</v>
          </cell>
          <cell r="D213" t="str">
            <v>ThuÕ VAT ph¶i nép</v>
          </cell>
          <cell r="E213">
            <v>131</v>
          </cell>
          <cell r="F213">
            <v>3331</v>
          </cell>
          <cell r="G213">
            <v>1071500</v>
          </cell>
        </row>
        <row r="214">
          <cell r="B214" t="str">
            <v>pc57</v>
          </cell>
          <cell r="C214">
            <v>38038</v>
          </cell>
          <cell r="D214" t="str">
            <v>Thanh to¸n tiÒn mua x¨ng + tiÕp kh¸ch</v>
          </cell>
          <cell r="E214">
            <v>6422</v>
          </cell>
          <cell r="F214">
            <v>111</v>
          </cell>
          <cell r="G214">
            <v>3895792</v>
          </cell>
        </row>
        <row r="215">
          <cell r="C215">
            <v>38038</v>
          </cell>
          <cell r="D215" t="str">
            <v>ThuÕ ®­îc khÊu trõ</v>
          </cell>
          <cell r="E215">
            <v>1331</v>
          </cell>
          <cell r="F215">
            <v>111</v>
          </cell>
          <cell r="G215">
            <v>207408</v>
          </cell>
        </row>
        <row r="216">
          <cell r="B216" t="str">
            <v>h® 41489</v>
          </cell>
          <cell r="C216">
            <v>38038</v>
          </cell>
          <cell r="D216" t="str">
            <v>XuÊt b¸n ®¸ xÝt cho Cty Quang Dòng</v>
          </cell>
          <cell r="E216">
            <v>131</v>
          </cell>
          <cell r="F216">
            <v>511</v>
          </cell>
          <cell r="G216">
            <v>21428500</v>
          </cell>
        </row>
        <row r="217">
          <cell r="C217">
            <v>38038</v>
          </cell>
          <cell r="D217" t="str">
            <v>ThuÕ VAT ph¶i nép</v>
          </cell>
          <cell r="E217">
            <v>131</v>
          </cell>
          <cell r="F217">
            <v>3331</v>
          </cell>
          <cell r="G217">
            <v>1071500</v>
          </cell>
        </row>
        <row r="218">
          <cell r="B218" t="str">
            <v>h®41490</v>
          </cell>
          <cell r="C218">
            <v>38038</v>
          </cell>
          <cell r="D218" t="str">
            <v>XuÊt b¸n ®¸ xÝt cho Cty Quang Dòng</v>
          </cell>
          <cell r="E218">
            <v>131</v>
          </cell>
          <cell r="F218">
            <v>511</v>
          </cell>
          <cell r="G218">
            <v>34285600</v>
          </cell>
        </row>
        <row r="219">
          <cell r="C219">
            <v>38038</v>
          </cell>
          <cell r="D219" t="str">
            <v>ThuÕ VAT ph¶i nép</v>
          </cell>
          <cell r="E219">
            <v>131</v>
          </cell>
          <cell r="F219">
            <v>3331</v>
          </cell>
          <cell r="G219">
            <v>1714400</v>
          </cell>
        </row>
        <row r="220">
          <cell r="C220">
            <v>38038</v>
          </cell>
          <cell r="D220" t="str">
            <v>Mua ®¸ xÝt ®åi nhµ ¤. Nµng</v>
          </cell>
          <cell r="E220">
            <v>152</v>
          </cell>
          <cell r="F220">
            <v>111</v>
          </cell>
          <cell r="G220">
            <v>23175000</v>
          </cell>
        </row>
        <row r="221">
          <cell r="B221" t="str">
            <v>h® 41491</v>
          </cell>
          <cell r="C221">
            <v>38039</v>
          </cell>
          <cell r="D221" t="str">
            <v>XuÊt b¸n ®¸ xÝt cho Cty Quang Dòng</v>
          </cell>
          <cell r="E221">
            <v>131</v>
          </cell>
          <cell r="F221">
            <v>511</v>
          </cell>
          <cell r="G221">
            <v>38571300</v>
          </cell>
        </row>
        <row r="222">
          <cell r="C222">
            <v>38039</v>
          </cell>
          <cell r="D222" t="str">
            <v>ThuÕ VAT ph¶i nép</v>
          </cell>
          <cell r="E222">
            <v>131</v>
          </cell>
          <cell r="F222">
            <v>3331</v>
          </cell>
          <cell r="G222">
            <v>1928700</v>
          </cell>
        </row>
        <row r="223">
          <cell r="B223" t="str">
            <v>h® 41492</v>
          </cell>
          <cell r="C223">
            <v>38039</v>
          </cell>
          <cell r="D223" t="str">
            <v>XuÊt b¸n ®¸ xÝt cho Cty Quang Dòng</v>
          </cell>
          <cell r="E223">
            <v>131</v>
          </cell>
          <cell r="F223">
            <v>511</v>
          </cell>
          <cell r="G223">
            <v>34285600</v>
          </cell>
        </row>
        <row r="224">
          <cell r="C224">
            <v>38039</v>
          </cell>
          <cell r="D224" t="str">
            <v>ThuÕ VAT ph¶i nép</v>
          </cell>
          <cell r="E224">
            <v>131</v>
          </cell>
          <cell r="F224">
            <v>3331</v>
          </cell>
          <cell r="G224">
            <v>1714400</v>
          </cell>
        </row>
        <row r="225">
          <cell r="B225" t="str">
            <v>pc58</v>
          </cell>
          <cell r="C225">
            <v>38039</v>
          </cell>
          <cell r="D225" t="str">
            <v>NhËp kho nhiªn liÖu</v>
          </cell>
          <cell r="E225">
            <v>152</v>
          </cell>
          <cell r="F225">
            <v>111</v>
          </cell>
          <cell r="G225">
            <v>3624300</v>
          </cell>
        </row>
        <row r="226">
          <cell r="C226">
            <v>38039</v>
          </cell>
          <cell r="D226" t="str">
            <v>ThuÕ ®­îc khÊu trõ pc58</v>
          </cell>
          <cell r="E226">
            <v>1331</v>
          </cell>
          <cell r="F226">
            <v>111</v>
          </cell>
          <cell r="G226">
            <v>335700</v>
          </cell>
        </row>
        <row r="227">
          <cell r="C227">
            <v>38039</v>
          </cell>
          <cell r="D227" t="str">
            <v>XuÊt NL phôc vô SX</v>
          </cell>
          <cell r="E227">
            <v>154</v>
          </cell>
          <cell r="F227">
            <v>152</v>
          </cell>
          <cell r="G227">
            <v>3624300</v>
          </cell>
        </row>
        <row r="228">
          <cell r="B228" t="str">
            <v>pc59</v>
          </cell>
          <cell r="C228">
            <v>38040</v>
          </cell>
          <cell r="D228" t="str">
            <v>Thanh to¸n tiÒn mua CCDC + NLiÖu SX</v>
          </cell>
          <cell r="E228">
            <v>154</v>
          </cell>
          <cell r="F228">
            <v>111</v>
          </cell>
          <cell r="G228">
            <v>830537</v>
          </cell>
        </row>
        <row r="229">
          <cell r="C229">
            <v>38040</v>
          </cell>
          <cell r="D229" t="str">
            <v>ThuÕ ®­îc khÊu trõ</v>
          </cell>
          <cell r="E229">
            <v>1331</v>
          </cell>
          <cell r="F229">
            <v>111</v>
          </cell>
          <cell r="G229">
            <v>13453</v>
          </cell>
        </row>
        <row r="230">
          <cell r="B230" t="str">
            <v>sæ nh</v>
          </cell>
          <cell r="C230">
            <v>38040</v>
          </cell>
          <cell r="D230" t="str">
            <v>Cty Quang Dòng tr¶ tiÒn qua NH</v>
          </cell>
          <cell r="E230">
            <v>112</v>
          </cell>
          <cell r="F230">
            <v>131</v>
          </cell>
          <cell r="G230">
            <v>100000000</v>
          </cell>
        </row>
        <row r="231">
          <cell r="B231" t="str">
            <v>Pt 12</v>
          </cell>
          <cell r="C231">
            <v>38040</v>
          </cell>
          <cell r="D231" t="str">
            <v>TuyÕt rót tiÒn Nh vÒ nhËp quü</v>
          </cell>
          <cell r="E231">
            <v>111</v>
          </cell>
          <cell r="F231">
            <v>112</v>
          </cell>
          <cell r="G231">
            <v>100000000</v>
          </cell>
        </row>
        <row r="232">
          <cell r="B232" t="str">
            <v>pc60</v>
          </cell>
          <cell r="C232">
            <v>38040</v>
          </cell>
          <cell r="D232" t="str">
            <v>Thanh to¸n tiÒn mua x¨ng xe con..</v>
          </cell>
          <cell r="E232">
            <v>6422</v>
          </cell>
          <cell r="F232">
            <v>111</v>
          </cell>
          <cell r="G232">
            <v>1400300</v>
          </cell>
        </row>
        <row r="233">
          <cell r="C233">
            <v>38040</v>
          </cell>
          <cell r="D233" t="str">
            <v>ThuÕ ®­îc khÊu trõ</v>
          </cell>
          <cell r="E233">
            <v>1331</v>
          </cell>
          <cell r="F233">
            <v>111</v>
          </cell>
          <cell r="G233">
            <v>131700</v>
          </cell>
        </row>
        <row r="234">
          <cell r="B234" t="str">
            <v>pc61</v>
          </cell>
          <cell r="C234">
            <v>38040</v>
          </cell>
          <cell r="D234" t="str">
            <v>Chi M¬ Cty BMC t¹m øng tiÒn c­íc BX</v>
          </cell>
          <cell r="E234">
            <v>331</v>
          </cell>
          <cell r="F234">
            <v>111</v>
          </cell>
          <cell r="G234">
            <v>10000000</v>
          </cell>
        </row>
        <row r="235">
          <cell r="B235" t="str">
            <v>h® 41494</v>
          </cell>
          <cell r="C235">
            <v>38040</v>
          </cell>
          <cell r="D235" t="str">
            <v>XuÊt b¸n ®¸ xÝt cho Cty Quang Dòng</v>
          </cell>
          <cell r="E235">
            <v>131</v>
          </cell>
          <cell r="F235">
            <v>511</v>
          </cell>
          <cell r="G235">
            <v>32142750</v>
          </cell>
        </row>
        <row r="236">
          <cell r="C236">
            <v>38040</v>
          </cell>
          <cell r="D236" t="str">
            <v>ThuÕ VAT ph¶i nép</v>
          </cell>
          <cell r="E236">
            <v>131</v>
          </cell>
          <cell r="F236">
            <v>3331</v>
          </cell>
          <cell r="G236">
            <v>1607250</v>
          </cell>
        </row>
        <row r="237">
          <cell r="B237" t="str">
            <v>h®41495</v>
          </cell>
          <cell r="C237">
            <v>38040</v>
          </cell>
          <cell r="D237" t="str">
            <v>XuÊt b¸n ®¸ xÝt cho Cty Quang Dòng</v>
          </cell>
          <cell r="E237">
            <v>131</v>
          </cell>
          <cell r="F237">
            <v>511</v>
          </cell>
          <cell r="G237">
            <v>19285650</v>
          </cell>
        </row>
        <row r="238">
          <cell r="C238">
            <v>38040</v>
          </cell>
          <cell r="D238" t="str">
            <v>ThuÕ VAT ph¶i nép</v>
          </cell>
          <cell r="E238">
            <v>131</v>
          </cell>
          <cell r="F238">
            <v>3331</v>
          </cell>
          <cell r="G238">
            <v>964350</v>
          </cell>
        </row>
        <row r="239">
          <cell r="B239" t="str">
            <v>h®41496</v>
          </cell>
          <cell r="C239">
            <v>38041</v>
          </cell>
          <cell r="D239" t="str">
            <v>XuÊt b¸n ®¸ xÝt cho Cty Quang Dòng</v>
          </cell>
          <cell r="E239">
            <v>131</v>
          </cell>
          <cell r="F239">
            <v>511</v>
          </cell>
          <cell r="G239">
            <v>27428480</v>
          </cell>
        </row>
        <row r="240">
          <cell r="C240">
            <v>38041</v>
          </cell>
          <cell r="D240" t="str">
            <v>ThuÕ VAT ph¶i nép</v>
          </cell>
          <cell r="E240">
            <v>131</v>
          </cell>
          <cell r="F240">
            <v>3331</v>
          </cell>
          <cell r="G240">
            <v>1371520</v>
          </cell>
        </row>
        <row r="241">
          <cell r="B241" t="str">
            <v>h®41497</v>
          </cell>
          <cell r="C241">
            <v>38041</v>
          </cell>
          <cell r="D241" t="str">
            <v>XuÊt b¸n ®¸ xÝt cho Cty Quang Dòng</v>
          </cell>
          <cell r="E241">
            <v>131</v>
          </cell>
          <cell r="F241">
            <v>511</v>
          </cell>
          <cell r="G241">
            <v>21428500</v>
          </cell>
        </row>
        <row r="242">
          <cell r="C242">
            <v>38041</v>
          </cell>
          <cell r="D242" t="str">
            <v>ThuÕ VAT ph¶i nép</v>
          </cell>
          <cell r="E242">
            <v>131</v>
          </cell>
          <cell r="F242">
            <v>3331</v>
          </cell>
          <cell r="G242">
            <v>1071500</v>
          </cell>
        </row>
        <row r="243">
          <cell r="B243" t="str">
            <v>pc62</v>
          </cell>
          <cell r="C243">
            <v>38041</v>
          </cell>
          <cell r="D243" t="str">
            <v>TT tiÒn l¾p ®Æt hÖ thèng m¸y nghiÒn ®¸</v>
          </cell>
          <cell r="E243">
            <v>211</v>
          </cell>
          <cell r="F243">
            <v>111</v>
          </cell>
          <cell r="G243">
            <v>9685000</v>
          </cell>
        </row>
        <row r="244">
          <cell r="C244">
            <v>38041</v>
          </cell>
          <cell r="D244" t="str">
            <v>ThuÕ ®­îc khÊu trõ</v>
          </cell>
          <cell r="E244">
            <v>1331</v>
          </cell>
          <cell r="F244">
            <v>111</v>
          </cell>
          <cell r="G244">
            <v>484250</v>
          </cell>
        </row>
        <row r="245">
          <cell r="B245" t="str">
            <v>pt 13</v>
          </cell>
          <cell r="C245">
            <v>38041</v>
          </cell>
          <cell r="D245" t="str">
            <v>Cty Hoµng nam tr¶ tiÒn mua ®¸</v>
          </cell>
          <cell r="E245">
            <v>111</v>
          </cell>
          <cell r="F245">
            <v>131</v>
          </cell>
          <cell r="G245">
            <v>100000000</v>
          </cell>
        </row>
        <row r="246">
          <cell r="B246" t="str">
            <v>pc 63</v>
          </cell>
          <cell r="C246">
            <v>38041</v>
          </cell>
          <cell r="D246" t="str">
            <v>Nép thuÕ GTGT</v>
          </cell>
          <cell r="E246">
            <v>3331</v>
          </cell>
          <cell r="F246">
            <v>111</v>
          </cell>
          <cell r="G246">
            <v>46236461</v>
          </cell>
        </row>
        <row r="247">
          <cell r="C247">
            <v>38041</v>
          </cell>
          <cell r="D247" t="str">
            <v xml:space="preserve">ThuÕ TNDN </v>
          </cell>
          <cell r="E247">
            <v>3334</v>
          </cell>
          <cell r="F247">
            <v>111</v>
          </cell>
          <cell r="G247">
            <v>9475123</v>
          </cell>
        </row>
        <row r="248">
          <cell r="C248">
            <v>38041</v>
          </cell>
          <cell r="D248" t="str">
            <v>ThuÕ Tµi nguyªn</v>
          </cell>
          <cell r="E248">
            <v>3336</v>
          </cell>
          <cell r="F248">
            <v>111</v>
          </cell>
          <cell r="G248">
            <v>10044540</v>
          </cell>
        </row>
        <row r="249">
          <cell r="B249" t="str">
            <v>sæ nh</v>
          </cell>
          <cell r="C249">
            <v>38041</v>
          </cell>
          <cell r="D249" t="str">
            <v>Mua 01 quyÓn sÐc</v>
          </cell>
          <cell r="E249">
            <v>6422</v>
          </cell>
          <cell r="F249">
            <v>112</v>
          </cell>
          <cell r="G249">
            <v>5000</v>
          </cell>
        </row>
        <row r="250">
          <cell r="B250" t="str">
            <v>pc64</v>
          </cell>
          <cell r="C250">
            <v>38042</v>
          </cell>
          <cell r="D250" t="str">
            <v>Mua VPP</v>
          </cell>
          <cell r="E250">
            <v>6422</v>
          </cell>
          <cell r="F250">
            <v>111</v>
          </cell>
          <cell r="G250">
            <v>479000</v>
          </cell>
        </row>
        <row r="251">
          <cell r="B251" t="str">
            <v>pc65</v>
          </cell>
          <cell r="C251">
            <v>38042</v>
          </cell>
          <cell r="D251" t="str">
            <v>Mua thÎ ®iÖn tho¹i cho trî lý</v>
          </cell>
          <cell r="E251">
            <v>6422</v>
          </cell>
          <cell r="F251">
            <v>111</v>
          </cell>
          <cell r="G251">
            <v>740473</v>
          </cell>
        </row>
        <row r="252">
          <cell r="C252">
            <v>38042</v>
          </cell>
          <cell r="D252" t="str">
            <v>ThuÕ ®­îc khÊu trõ</v>
          </cell>
          <cell r="E252">
            <v>1331</v>
          </cell>
          <cell r="F252">
            <v>111</v>
          </cell>
          <cell r="G252">
            <v>72727</v>
          </cell>
        </row>
        <row r="253">
          <cell r="B253" t="str">
            <v>pc66</v>
          </cell>
          <cell r="C253">
            <v>38042</v>
          </cell>
          <cell r="D253" t="str">
            <v>Mua ho¸ ®¬n GTGT</v>
          </cell>
          <cell r="E253">
            <v>6422</v>
          </cell>
          <cell r="F253">
            <v>111</v>
          </cell>
          <cell r="G253">
            <v>30400</v>
          </cell>
        </row>
        <row r="254">
          <cell r="B254" t="str">
            <v>pc67</v>
          </cell>
          <cell r="C254">
            <v>38042</v>
          </cell>
          <cell r="D254" t="str">
            <v>Thanh to¸n tiÒn ®iÖn tho¹i thÎ nh©n viªn</v>
          </cell>
          <cell r="E254">
            <v>6422</v>
          </cell>
          <cell r="F254">
            <v>111</v>
          </cell>
          <cell r="G254">
            <v>272727</v>
          </cell>
        </row>
        <row r="255">
          <cell r="C255">
            <v>38042</v>
          </cell>
          <cell r="D255" t="str">
            <v>ThuÕ ®­îc khÊu trõ pc67</v>
          </cell>
          <cell r="E255">
            <v>1331</v>
          </cell>
          <cell r="F255">
            <v>111</v>
          </cell>
          <cell r="G255">
            <v>27273</v>
          </cell>
        </row>
        <row r="256">
          <cell r="B256" t="str">
            <v>h® 41498</v>
          </cell>
          <cell r="C256">
            <v>38042</v>
          </cell>
          <cell r="D256" t="str">
            <v>XuÊt b¸n ®¸ xÝt cho Cty Quang Dòng</v>
          </cell>
          <cell r="E256">
            <v>131</v>
          </cell>
          <cell r="F256">
            <v>511</v>
          </cell>
          <cell r="G256">
            <v>22028498</v>
          </cell>
        </row>
        <row r="257">
          <cell r="C257">
            <v>38042</v>
          </cell>
          <cell r="D257" t="str">
            <v>ThuÕ VAT ph¶i nép</v>
          </cell>
          <cell r="E257">
            <v>131</v>
          </cell>
          <cell r="F257">
            <v>3331</v>
          </cell>
          <cell r="G257">
            <v>1101502</v>
          </cell>
        </row>
        <row r="258">
          <cell r="B258" t="str">
            <v>h® 41500</v>
          </cell>
          <cell r="C258">
            <v>38042</v>
          </cell>
          <cell r="D258" t="str">
            <v>XuÊt b¸n ®¸ xÝt cho Cty Quang Dòng</v>
          </cell>
          <cell r="E258">
            <v>131</v>
          </cell>
          <cell r="F258">
            <v>511</v>
          </cell>
          <cell r="G258">
            <v>22714210</v>
          </cell>
        </row>
        <row r="259">
          <cell r="C259">
            <v>38042</v>
          </cell>
          <cell r="D259" t="str">
            <v>ThuÕ VAT ph¶i nép</v>
          </cell>
          <cell r="E259">
            <v>131</v>
          </cell>
          <cell r="F259">
            <v>3331</v>
          </cell>
          <cell r="G259">
            <v>1135790</v>
          </cell>
        </row>
        <row r="260">
          <cell r="B260" t="str">
            <v>h® 32451</v>
          </cell>
          <cell r="C260">
            <v>38043</v>
          </cell>
          <cell r="D260" t="str">
            <v>XuÊt b¸n ®¸ xÝt cho Cty Quang Dòng</v>
          </cell>
          <cell r="E260">
            <v>131</v>
          </cell>
          <cell r="F260">
            <v>511</v>
          </cell>
          <cell r="G260">
            <v>19714220</v>
          </cell>
        </row>
        <row r="261">
          <cell r="C261">
            <v>38043</v>
          </cell>
          <cell r="D261" t="str">
            <v>ThuÕ VAT ph¶i nép</v>
          </cell>
          <cell r="E261">
            <v>131</v>
          </cell>
          <cell r="F261">
            <v>3331</v>
          </cell>
          <cell r="G261">
            <v>985780</v>
          </cell>
        </row>
        <row r="262">
          <cell r="B262" t="str">
            <v>pc68</v>
          </cell>
          <cell r="C262">
            <v>38043</v>
          </cell>
          <cell r="D262" t="str">
            <v>Mua thÎ ®iÖn tho¹i cho PG§</v>
          </cell>
          <cell r="E262">
            <v>6422</v>
          </cell>
          <cell r="F262">
            <v>111</v>
          </cell>
          <cell r="G262">
            <v>272727</v>
          </cell>
        </row>
        <row r="263">
          <cell r="C263">
            <v>38043</v>
          </cell>
          <cell r="D263" t="str">
            <v>ThuÕ ®­îc khÊu trõ</v>
          </cell>
          <cell r="E263">
            <v>1331</v>
          </cell>
          <cell r="F263">
            <v>111</v>
          </cell>
          <cell r="G263">
            <v>27273</v>
          </cell>
        </row>
        <row r="264">
          <cell r="B264" t="str">
            <v>pc69</v>
          </cell>
          <cell r="C264">
            <v>38043</v>
          </cell>
          <cell r="D264" t="str">
            <v>T¹m øng tr¶ tiÒn BX,VT Cty Trung hiÕu</v>
          </cell>
          <cell r="E264">
            <v>331</v>
          </cell>
          <cell r="F264">
            <v>111</v>
          </cell>
          <cell r="G264">
            <v>50000000</v>
          </cell>
        </row>
        <row r="265">
          <cell r="B265" t="str">
            <v>pc70</v>
          </cell>
          <cell r="C265">
            <v>38043</v>
          </cell>
          <cell r="D265" t="str">
            <v>NhËp kho nhiªn liÖu</v>
          </cell>
          <cell r="E265">
            <v>152</v>
          </cell>
          <cell r="F265">
            <v>111</v>
          </cell>
          <cell r="G265">
            <v>2553000</v>
          </cell>
        </row>
        <row r="266">
          <cell r="C266">
            <v>38043</v>
          </cell>
          <cell r="D266" t="str">
            <v>ThuÕ ®­îc khÊu trõ</v>
          </cell>
          <cell r="E266">
            <v>1331</v>
          </cell>
          <cell r="F266">
            <v>111</v>
          </cell>
          <cell r="G266">
            <v>237000</v>
          </cell>
        </row>
        <row r="267">
          <cell r="C267">
            <v>38043</v>
          </cell>
          <cell r="D267" t="str">
            <v>XuÊt NL phôc vô SX</v>
          </cell>
          <cell r="E267">
            <v>154</v>
          </cell>
          <cell r="F267">
            <v>152</v>
          </cell>
          <cell r="G267">
            <v>2553000</v>
          </cell>
        </row>
        <row r="268">
          <cell r="B268" t="str">
            <v>H®43934</v>
          </cell>
          <cell r="C268">
            <v>38043</v>
          </cell>
          <cell r="D268" t="str">
            <v>Mua c­íc bèc xóc Cty BMC</v>
          </cell>
          <cell r="E268">
            <v>154</v>
          </cell>
          <cell r="F268">
            <v>331</v>
          </cell>
          <cell r="G268">
            <v>40268500</v>
          </cell>
        </row>
        <row r="269">
          <cell r="C269">
            <v>38043</v>
          </cell>
          <cell r="D269" t="str">
            <v>ThuÕ ®­îc khÊu trõ</v>
          </cell>
          <cell r="E269">
            <v>1331</v>
          </cell>
          <cell r="F269">
            <v>331</v>
          </cell>
          <cell r="G269">
            <v>2013400</v>
          </cell>
        </row>
        <row r="270">
          <cell r="B270" t="str">
            <v>pc71</v>
          </cell>
          <cell r="C270">
            <v>38044</v>
          </cell>
          <cell r="D270" t="str">
            <v>Thanh to¸n tiÒn lÖ phÝ rãt hµng qua c¶ng</v>
          </cell>
          <cell r="E270">
            <v>6421</v>
          </cell>
          <cell r="F270">
            <v>111</v>
          </cell>
          <cell r="G270">
            <v>24286000</v>
          </cell>
        </row>
        <row r="271">
          <cell r="C271">
            <v>38044</v>
          </cell>
          <cell r="D271" t="str">
            <v>ThuÕ ®­îc khÊu trõ</v>
          </cell>
          <cell r="E271">
            <v>1331</v>
          </cell>
          <cell r="F271">
            <v>111</v>
          </cell>
          <cell r="G271">
            <v>1334000</v>
          </cell>
        </row>
        <row r="272">
          <cell r="B272" t="str">
            <v>pc72</v>
          </cell>
          <cell r="C272">
            <v>38044</v>
          </cell>
          <cell r="D272" t="str">
            <v>Nép tiÒn ®iÖn tho¹i th¸ng 1/2004</v>
          </cell>
          <cell r="E272">
            <v>6422</v>
          </cell>
          <cell r="F272">
            <v>111</v>
          </cell>
          <cell r="G272">
            <v>1761402</v>
          </cell>
        </row>
        <row r="273">
          <cell r="C273">
            <v>38044</v>
          </cell>
          <cell r="D273" t="str">
            <v>ThuÕ ®­îc khÊu trõ</v>
          </cell>
          <cell r="E273">
            <v>1331</v>
          </cell>
          <cell r="F273">
            <v>111</v>
          </cell>
          <cell r="G273">
            <v>136804</v>
          </cell>
        </row>
        <row r="274">
          <cell r="B274" t="str">
            <v>sæ NH</v>
          </cell>
          <cell r="C274">
            <v>38044</v>
          </cell>
          <cell r="D274" t="str">
            <v>Cty Quang Dòng tr¶ tiÒn qua NH</v>
          </cell>
          <cell r="E274">
            <v>112</v>
          </cell>
          <cell r="F274">
            <v>131</v>
          </cell>
          <cell r="G274">
            <v>100000000</v>
          </cell>
        </row>
        <row r="275">
          <cell r="B275" t="str">
            <v>pt 14</v>
          </cell>
          <cell r="C275">
            <v>38044</v>
          </cell>
          <cell r="D275" t="str">
            <v>TuyÕt rót tiÒn Nh vÒ nhËp quü</v>
          </cell>
          <cell r="E275">
            <v>111</v>
          </cell>
          <cell r="F275">
            <v>112</v>
          </cell>
          <cell r="G275">
            <v>100000000</v>
          </cell>
        </row>
        <row r="276">
          <cell r="B276" t="str">
            <v>h®32452</v>
          </cell>
          <cell r="C276">
            <v>38044</v>
          </cell>
          <cell r="D276" t="str">
            <v>XuÊt b¸n ®¸ xÝt cho Cty Quang Dòng</v>
          </cell>
          <cell r="E276">
            <v>131</v>
          </cell>
          <cell r="F276">
            <v>511</v>
          </cell>
          <cell r="G276">
            <v>64328357</v>
          </cell>
        </row>
        <row r="277">
          <cell r="C277">
            <v>38044</v>
          </cell>
          <cell r="D277" t="str">
            <v>ThuÕ VAT ph¶i nép</v>
          </cell>
          <cell r="E277">
            <v>131</v>
          </cell>
          <cell r="F277">
            <v>3331</v>
          </cell>
          <cell r="G277">
            <v>3216643</v>
          </cell>
        </row>
        <row r="278">
          <cell r="B278" t="str">
            <v>h®32453</v>
          </cell>
          <cell r="C278">
            <v>38044</v>
          </cell>
          <cell r="D278" t="str">
            <v>XuÊt b¸n ®¸ xÝt Cty Ph­¬ng Trung</v>
          </cell>
          <cell r="E278">
            <v>131</v>
          </cell>
          <cell r="F278">
            <v>511</v>
          </cell>
          <cell r="G278">
            <v>21171358</v>
          </cell>
        </row>
        <row r="279">
          <cell r="C279">
            <v>38044</v>
          </cell>
          <cell r="D279" t="str">
            <v>ThuÕ VAT ph¶i nép</v>
          </cell>
          <cell r="E279">
            <v>131</v>
          </cell>
          <cell r="F279">
            <v>3331</v>
          </cell>
          <cell r="G279">
            <v>1058642</v>
          </cell>
        </row>
        <row r="280">
          <cell r="B280" t="str">
            <v>h® 32454</v>
          </cell>
          <cell r="C280">
            <v>38044</v>
          </cell>
          <cell r="D280" t="str">
            <v>XuÊt b¸n ®¸ xÝt cho Cty Hoµng Nam</v>
          </cell>
          <cell r="E280">
            <v>131</v>
          </cell>
          <cell r="F280">
            <v>511</v>
          </cell>
          <cell r="G280">
            <v>47416400</v>
          </cell>
        </row>
        <row r="281">
          <cell r="C281">
            <v>38044</v>
          </cell>
          <cell r="D281" t="str">
            <v>ThuÕ VAT ph¶i nép</v>
          </cell>
          <cell r="E281">
            <v>131</v>
          </cell>
          <cell r="F281">
            <v>3331</v>
          </cell>
          <cell r="G281">
            <v>2370820</v>
          </cell>
        </row>
        <row r="282">
          <cell r="B282" t="str">
            <v>pc73</v>
          </cell>
          <cell r="C282">
            <v>38045</v>
          </cell>
          <cell r="D282" t="str">
            <v>Nép tiÒn lÖ phÝ rãt hµng qua c¶ng</v>
          </cell>
          <cell r="E282">
            <v>6421</v>
          </cell>
          <cell r="F282">
            <v>111</v>
          </cell>
          <cell r="G282">
            <v>18827000</v>
          </cell>
        </row>
        <row r="283">
          <cell r="C283">
            <v>38045</v>
          </cell>
          <cell r="D283" t="str">
            <v>ThuÕ ®­îc khÊu trõ</v>
          </cell>
          <cell r="E283">
            <v>1331</v>
          </cell>
          <cell r="F283">
            <v>111</v>
          </cell>
          <cell r="G283">
            <v>1882500</v>
          </cell>
        </row>
        <row r="284">
          <cell r="B284" t="str">
            <v>pc74</v>
          </cell>
          <cell r="C284">
            <v>38046</v>
          </cell>
          <cell r="D284" t="str">
            <v>NhËp kho nhiªn liÖu</v>
          </cell>
          <cell r="E284">
            <v>152</v>
          </cell>
          <cell r="F284">
            <v>111</v>
          </cell>
          <cell r="G284">
            <v>13062850</v>
          </cell>
        </row>
        <row r="285">
          <cell r="C285">
            <v>38046</v>
          </cell>
          <cell r="D285" t="str">
            <v>ThuÕ ®­îc khÊu trõ</v>
          </cell>
          <cell r="E285">
            <v>1331</v>
          </cell>
          <cell r="F285">
            <v>111</v>
          </cell>
          <cell r="G285">
            <v>1212650</v>
          </cell>
        </row>
        <row r="286">
          <cell r="C286">
            <v>38046</v>
          </cell>
          <cell r="D286" t="str">
            <v>XuÊt NL phôc vô SX</v>
          </cell>
          <cell r="E286">
            <v>154</v>
          </cell>
          <cell r="F286">
            <v>152</v>
          </cell>
          <cell r="G286">
            <v>13062850</v>
          </cell>
        </row>
        <row r="287">
          <cell r="B287" t="str">
            <v>pc75</v>
          </cell>
          <cell r="C287">
            <v>38046</v>
          </cell>
          <cell r="D287" t="str">
            <v>Tr¶ tiÒn ®iÖn tho¹i thÎ qu¶n ®èc</v>
          </cell>
          <cell r="E287">
            <v>6422</v>
          </cell>
          <cell r="F287">
            <v>111</v>
          </cell>
          <cell r="G287">
            <v>454455</v>
          </cell>
        </row>
        <row r="288">
          <cell r="C288">
            <v>38046</v>
          </cell>
          <cell r="D288" t="str">
            <v>ThuÕ ®­îc khÊu trõ</v>
          </cell>
          <cell r="E288">
            <v>1331</v>
          </cell>
          <cell r="F288">
            <v>111</v>
          </cell>
          <cell r="G288">
            <v>45455</v>
          </cell>
        </row>
        <row r="289">
          <cell r="B289" t="str">
            <v>pc76</v>
          </cell>
          <cell r="C289">
            <v>38046</v>
          </cell>
          <cell r="D289" t="str">
            <v>Thanh to¸n tiÒn mua x¨ng + ®å dïng VP</v>
          </cell>
          <cell r="E289">
            <v>6422</v>
          </cell>
          <cell r="F289">
            <v>111</v>
          </cell>
          <cell r="G289">
            <v>1089500</v>
          </cell>
        </row>
        <row r="290">
          <cell r="C290">
            <v>38046</v>
          </cell>
          <cell r="D290" t="str">
            <v>ThuÕ ®­îc khÊu trõ</v>
          </cell>
          <cell r="E290">
            <v>1331</v>
          </cell>
          <cell r="F290">
            <v>111</v>
          </cell>
          <cell r="G290">
            <v>69500</v>
          </cell>
        </row>
        <row r="291">
          <cell r="B291" t="str">
            <v>h®92098</v>
          </cell>
          <cell r="C291">
            <v>38046</v>
          </cell>
          <cell r="D291" t="str">
            <v>Mua c­íc xóc hµng tiªu thôT. HiÕu</v>
          </cell>
          <cell r="E291">
            <v>6421</v>
          </cell>
          <cell r="F291">
            <v>331</v>
          </cell>
          <cell r="G291">
            <v>40001500</v>
          </cell>
        </row>
        <row r="292">
          <cell r="C292">
            <v>38046</v>
          </cell>
          <cell r="D292" t="str">
            <v>Mua c­íc xóc p.vô m.nghiÒn 13587x3500</v>
          </cell>
          <cell r="E292">
            <v>154</v>
          </cell>
          <cell r="F292">
            <v>331</v>
          </cell>
          <cell r="G292">
            <v>47554500</v>
          </cell>
        </row>
        <row r="293">
          <cell r="C293">
            <v>38046</v>
          </cell>
          <cell r="D293" t="str">
            <v>ThuÕ ®­îc khÊu trõ</v>
          </cell>
          <cell r="E293">
            <v>1331</v>
          </cell>
          <cell r="F293">
            <v>331</v>
          </cell>
          <cell r="G293">
            <v>4377800</v>
          </cell>
        </row>
        <row r="294">
          <cell r="B294" t="str">
            <v>h® 92100</v>
          </cell>
          <cell r="C294">
            <v>38046</v>
          </cell>
          <cell r="D294" t="str">
            <v>Mua c­íc VT Cty T.hiÕu KT - b·i x48</v>
          </cell>
          <cell r="E294">
            <v>154</v>
          </cell>
          <cell r="F294">
            <v>331</v>
          </cell>
          <cell r="G294">
            <v>163044000</v>
          </cell>
        </row>
        <row r="295">
          <cell r="C295">
            <v>38046</v>
          </cell>
          <cell r="D295" t="str">
            <v>C­íc vËn t¶i tiªu thô b·i - m¸ng rãt</v>
          </cell>
          <cell r="E295">
            <v>6421</v>
          </cell>
          <cell r="F295">
            <v>331</v>
          </cell>
          <cell r="G295">
            <v>97146500</v>
          </cell>
        </row>
        <row r="296">
          <cell r="C296">
            <v>38046</v>
          </cell>
          <cell r="D296" t="str">
            <v>ThuÕ ®­îc khÊu trõ</v>
          </cell>
          <cell r="E296">
            <v>1331</v>
          </cell>
          <cell r="F296">
            <v>331</v>
          </cell>
          <cell r="G296">
            <v>13009525</v>
          </cell>
        </row>
        <row r="297">
          <cell r="B297" t="str">
            <v>pc..</v>
          </cell>
          <cell r="C297">
            <v>38046</v>
          </cell>
          <cell r="D297" t="str">
            <v>Thanh to¸n tiÒn c­íc BX,Vt Cty T. HiÕu</v>
          </cell>
          <cell r="E297">
            <v>331</v>
          </cell>
          <cell r="F297">
            <v>111</v>
          </cell>
          <cell r="G297">
            <v>195133825</v>
          </cell>
        </row>
        <row r="298">
          <cell r="B298" t="str">
            <v>sæ l­¬ng</v>
          </cell>
          <cell r="C298">
            <v>38046</v>
          </cell>
          <cell r="D298" t="str">
            <v>L­¬ng ph¶i tr¶ tæ ®¸nh tÈy 16344x600</v>
          </cell>
          <cell r="E298">
            <v>6421</v>
          </cell>
          <cell r="F298">
            <v>334</v>
          </cell>
          <cell r="G298">
            <v>9806400</v>
          </cell>
        </row>
        <row r="299">
          <cell r="C299">
            <v>38046</v>
          </cell>
          <cell r="D299" t="str">
            <v>Lu¬ng ph¶i tr¶ khèi SX</v>
          </cell>
          <cell r="E299">
            <v>154</v>
          </cell>
          <cell r="F299">
            <v>334</v>
          </cell>
          <cell r="G299">
            <v>32884000</v>
          </cell>
        </row>
        <row r="300">
          <cell r="C300">
            <v>38046</v>
          </cell>
          <cell r="D300" t="str">
            <v>L­¬ng ph¶i tr¶ khèi qu¶n lý th¸ng 2/04</v>
          </cell>
          <cell r="E300">
            <v>6422</v>
          </cell>
          <cell r="F300">
            <v>334</v>
          </cell>
          <cell r="G300">
            <v>23163000</v>
          </cell>
        </row>
        <row r="301">
          <cell r="B301" t="str">
            <v>pc..</v>
          </cell>
          <cell r="C301">
            <v>38046</v>
          </cell>
          <cell r="D301" t="str">
            <v>Chi l­¬ng toµn Cty</v>
          </cell>
          <cell r="E301">
            <v>334</v>
          </cell>
          <cell r="F301">
            <v>111</v>
          </cell>
          <cell r="G301">
            <v>65853400</v>
          </cell>
        </row>
        <row r="302">
          <cell r="C302">
            <v>38046</v>
          </cell>
          <cell r="D302" t="str">
            <v>Mua ®¸ xÝt ®åi nhµ A. Thµnh</v>
          </cell>
          <cell r="E302">
            <v>152</v>
          </cell>
          <cell r="F302">
            <v>111</v>
          </cell>
          <cell r="G302">
            <v>15770000</v>
          </cell>
        </row>
        <row r="303">
          <cell r="C303">
            <v>38046</v>
          </cell>
          <cell r="D303" t="str">
            <v>ThuÕ tµi nguyªn ph¶i nép</v>
          </cell>
          <cell r="E303">
            <v>6422</v>
          </cell>
          <cell r="F303">
            <v>3336</v>
          </cell>
          <cell r="G303">
            <v>2717400</v>
          </cell>
        </row>
        <row r="304">
          <cell r="C304">
            <v>38046</v>
          </cell>
          <cell r="D304" t="str">
            <v>TrÝch khÊu hao TSC§ n¬i s¶n xuÊt</v>
          </cell>
          <cell r="E304">
            <v>154</v>
          </cell>
          <cell r="F304">
            <v>214</v>
          </cell>
          <cell r="G304">
            <v>3798000</v>
          </cell>
        </row>
        <row r="305">
          <cell r="C305">
            <v>38046</v>
          </cell>
          <cell r="D305" t="str">
            <v>TrÝch khÊu hao TSC§ sö dông trong QL</v>
          </cell>
          <cell r="E305">
            <v>6422</v>
          </cell>
          <cell r="F305">
            <v>214</v>
          </cell>
          <cell r="G305">
            <v>3200000</v>
          </cell>
        </row>
        <row r="306">
          <cell r="C306">
            <v>38046</v>
          </cell>
          <cell r="D306" t="str">
            <v xml:space="preserve"> XuÊt nguyªn liÖu ®¸ chÕ biÕn=13587 m3</v>
          </cell>
          <cell r="E306">
            <v>154</v>
          </cell>
          <cell r="F306">
            <v>152</v>
          </cell>
          <cell r="G306">
            <v>67935000</v>
          </cell>
        </row>
        <row r="307">
          <cell r="C307">
            <v>38046</v>
          </cell>
          <cell r="D307" t="str">
            <v>NhËp  thµnh phÊm ®¸ ( ®· CBiÕn) =13587 m3</v>
          </cell>
          <cell r="E307">
            <v>155</v>
          </cell>
          <cell r="F307">
            <v>154</v>
          </cell>
          <cell r="G307">
            <v>405144897</v>
          </cell>
        </row>
        <row r="308">
          <cell r="C308">
            <v>38046</v>
          </cell>
          <cell r="D308" t="str">
            <v>XuÊt kho tiªu thô 16344 tÊn=11272 m3</v>
          </cell>
          <cell r="E308">
            <v>6321</v>
          </cell>
          <cell r="F308">
            <v>155</v>
          </cell>
        </row>
        <row r="309">
          <cell r="D309" t="str">
            <v>(95685213+410778297)/(2825+13587)*11272</v>
          </cell>
          <cell r="G309" t="str">
            <v/>
          </cell>
        </row>
        <row r="310">
          <cell r="C310">
            <v>38046</v>
          </cell>
          <cell r="D310" t="str">
            <v>ChuyÓn VAT khÊu trõ sang ph¶i nép</v>
          </cell>
          <cell r="E310">
            <v>3331</v>
          </cell>
          <cell r="F310">
            <v>1331</v>
          </cell>
          <cell r="G310">
            <v>27586445</v>
          </cell>
        </row>
        <row r="311">
          <cell r="E311" t="str">
            <v>tc</v>
          </cell>
        </row>
        <row r="312">
          <cell r="D312" t="str">
            <v>Céng ph¸t sinh th¸ng 02</v>
          </cell>
          <cell r="E312" t="str">
            <v>tc</v>
          </cell>
        </row>
        <row r="313">
          <cell r="D313" t="str">
            <v>D­ cuèi th¸ng 02</v>
          </cell>
          <cell r="E313" t="str">
            <v>tc</v>
          </cell>
        </row>
        <row r="314">
          <cell r="E314" t="str">
            <v>tc</v>
          </cell>
        </row>
        <row r="315">
          <cell r="D315" t="str">
            <v>Th¸ng 3/2004</v>
          </cell>
          <cell r="E315" t="str">
            <v>tc</v>
          </cell>
        </row>
        <row r="316">
          <cell r="B316" t="str">
            <v>sæ nh</v>
          </cell>
          <cell r="C316">
            <v>38048</v>
          </cell>
          <cell r="D316" t="str">
            <v>Cty Quang Dòng tr¶ tiÒn qua NH</v>
          </cell>
          <cell r="E316">
            <v>112</v>
          </cell>
          <cell r="F316">
            <v>131</v>
          </cell>
          <cell r="G316">
            <v>100000000</v>
          </cell>
        </row>
        <row r="317">
          <cell r="B317" t="str">
            <v>pt01/03</v>
          </cell>
          <cell r="C317">
            <v>38048</v>
          </cell>
          <cell r="D317" t="str">
            <v>TuyÕt rót tiÒn Nh vÒ nhËp quü</v>
          </cell>
          <cell r="E317">
            <v>111</v>
          </cell>
          <cell r="F317">
            <v>112</v>
          </cell>
          <cell r="G317">
            <v>100000000</v>
          </cell>
        </row>
        <row r="318">
          <cell r="C318">
            <v>38048</v>
          </cell>
          <cell r="D318" t="str">
            <v>NhËp kho nhiªn liÖu</v>
          </cell>
          <cell r="E318">
            <v>152</v>
          </cell>
          <cell r="F318">
            <v>111</v>
          </cell>
          <cell r="G318">
            <v>2553000</v>
          </cell>
        </row>
        <row r="319">
          <cell r="C319">
            <v>38048</v>
          </cell>
          <cell r="D319" t="str">
            <v>ThuÕ ®­îc khÊu trõ</v>
          </cell>
          <cell r="E319">
            <v>1331</v>
          </cell>
          <cell r="F319">
            <v>111</v>
          </cell>
          <cell r="G319">
            <v>237000</v>
          </cell>
        </row>
        <row r="320">
          <cell r="C320">
            <v>38048</v>
          </cell>
          <cell r="D320" t="str">
            <v>XuÊt NL phôc vô SX</v>
          </cell>
          <cell r="E320">
            <v>154</v>
          </cell>
          <cell r="F320">
            <v>152</v>
          </cell>
          <cell r="G320">
            <v>2553000</v>
          </cell>
        </row>
        <row r="321">
          <cell r="C321">
            <v>38048</v>
          </cell>
          <cell r="D321" t="str">
            <v>Thanh to¸n tiÒn DV chuyÓn th­ cho KH</v>
          </cell>
          <cell r="E321">
            <v>6422</v>
          </cell>
          <cell r="F321">
            <v>111</v>
          </cell>
          <cell r="G321">
            <v>31000</v>
          </cell>
        </row>
        <row r="322">
          <cell r="C322">
            <v>38050</v>
          </cell>
          <cell r="D322" t="str">
            <v>Mua b¶o hé lao ®éng trang bÞ CN</v>
          </cell>
          <cell r="E322">
            <v>154</v>
          </cell>
          <cell r="F322">
            <v>111</v>
          </cell>
          <cell r="G322">
            <v>1120000</v>
          </cell>
        </row>
        <row r="323">
          <cell r="C323">
            <v>38052</v>
          </cell>
          <cell r="D323" t="str">
            <v>Mua dÇu phôc vô SX</v>
          </cell>
          <cell r="E323">
            <v>154</v>
          </cell>
          <cell r="F323">
            <v>111</v>
          </cell>
          <cell r="G323">
            <v>578680</v>
          </cell>
        </row>
        <row r="324">
          <cell r="C324">
            <v>38052</v>
          </cell>
          <cell r="D324" t="str">
            <v>ThuÕ ®­îc khÊu trõ</v>
          </cell>
          <cell r="E324">
            <v>1331</v>
          </cell>
          <cell r="F324">
            <v>111</v>
          </cell>
          <cell r="G324">
            <v>53720</v>
          </cell>
        </row>
        <row r="325">
          <cell r="C325">
            <v>38052</v>
          </cell>
          <cell r="D325" t="str">
            <v>TT tiÒn mua vËt t­ m¸y nghiÒn+ dÇu ..</v>
          </cell>
          <cell r="E325">
            <v>154</v>
          </cell>
          <cell r="F325">
            <v>111</v>
          </cell>
          <cell r="G325">
            <v>1254300</v>
          </cell>
        </row>
        <row r="326">
          <cell r="C326">
            <v>38052</v>
          </cell>
          <cell r="D326" t="str">
            <v>ThuÕ ®­îc khÊu trõ</v>
          </cell>
          <cell r="E326">
            <v>1331</v>
          </cell>
          <cell r="F326">
            <v>111</v>
          </cell>
          <cell r="G326">
            <v>23700</v>
          </cell>
        </row>
        <row r="327">
          <cell r="C327">
            <v>38054</v>
          </cell>
          <cell r="D327" t="str">
            <v>TT tiÒn ®iÖn tho¹i thÎ c«ng tr­êng</v>
          </cell>
          <cell r="E327">
            <v>6422</v>
          </cell>
          <cell r="F327">
            <v>111</v>
          </cell>
          <cell r="G327">
            <v>181818</v>
          </cell>
        </row>
        <row r="328">
          <cell r="C328">
            <v>38054</v>
          </cell>
          <cell r="D328" t="str">
            <v>ThuÕ ®­îc khÊu trõ</v>
          </cell>
          <cell r="E328">
            <v>1331</v>
          </cell>
          <cell r="F328">
            <v>111</v>
          </cell>
          <cell r="G328">
            <v>18182</v>
          </cell>
        </row>
        <row r="329">
          <cell r="C329">
            <v>38054</v>
          </cell>
          <cell r="D329" t="str">
            <v>Tt tiÒn mua ®å dïng VP + thuª xe ®i c t¸c</v>
          </cell>
          <cell r="E329">
            <v>6422</v>
          </cell>
          <cell r="F329">
            <v>111</v>
          </cell>
          <cell r="G329">
            <v>2735429</v>
          </cell>
        </row>
        <row r="330">
          <cell r="C330">
            <v>38054</v>
          </cell>
          <cell r="D330" t="str">
            <v>ThuÕ ®­îc khÊu trõ</v>
          </cell>
          <cell r="E330">
            <v>1331</v>
          </cell>
          <cell r="F330">
            <v>111</v>
          </cell>
          <cell r="G330">
            <v>28571</v>
          </cell>
        </row>
        <row r="331">
          <cell r="C331">
            <v>38055</v>
          </cell>
          <cell r="D331" t="str">
            <v>Thanh to¸n tiÒn mua x¨ng + lÖ phÝ cÇu phµ</v>
          </cell>
          <cell r="E331">
            <v>6422</v>
          </cell>
          <cell r="F331">
            <v>111</v>
          </cell>
          <cell r="G331">
            <v>1776060</v>
          </cell>
        </row>
        <row r="332">
          <cell r="C332">
            <v>38055</v>
          </cell>
          <cell r="D332" t="str">
            <v>ThuÕ ®­îc khÊu trõ</v>
          </cell>
          <cell r="E332">
            <v>1331</v>
          </cell>
          <cell r="F332">
            <v>111</v>
          </cell>
          <cell r="G332">
            <v>149940</v>
          </cell>
        </row>
        <row r="333">
          <cell r="C333">
            <v>38055</v>
          </cell>
          <cell r="D333" t="str">
            <v>NhËp kho nhiªn liÖu</v>
          </cell>
          <cell r="E333">
            <v>152</v>
          </cell>
          <cell r="F333">
            <v>111</v>
          </cell>
          <cell r="G333">
            <v>2663000</v>
          </cell>
        </row>
        <row r="334">
          <cell r="C334">
            <v>38055</v>
          </cell>
          <cell r="D334" t="str">
            <v>ThuÕ ®­îc khÊu trõ</v>
          </cell>
          <cell r="E334">
            <v>1331</v>
          </cell>
          <cell r="F334">
            <v>111</v>
          </cell>
          <cell r="G334">
            <v>248300</v>
          </cell>
        </row>
        <row r="335">
          <cell r="C335">
            <v>38055</v>
          </cell>
          <cell r="D335" t="str">
            <v>XuÊt NL phôc vô SX</v>
          </cell>
          <cell r="E335">
            <v>154</v>
          </cell>
          <cell r="F335">
            <v>152</v>
          </cell>
          <cell r="G335">
            <v>2663000</v>
          </cell>
        </row>
        <row r="336">
          <cell r="B336" t="str">
            <v>pt 02</v>
          </cell>
          <cell r="C336">
            <v>38056</v>
          </cell>
          <cell r="D336" t="str">
            <v>Cty V­¬ng Long tr¶ tiÒn</v>
          </cell>
          <cell r="E336">
            <v>111</v>
          </cell>
          <cell r="F336">
            <v>131</v>
          </cell>
          <cell r="G336">
            <v>100000000</v>
          </cell>
        </row>
        <row r="337">
          <cell r="C337">
            <v>38057</v>
          </cell>
          <cell r="D337" t="str">
            <v>TT tiÒn mua m¸y nghiÒn ®¸ + bóa ®Ëp</v>
          </cell>
          <cell r="E337">
            <v>153</v>
          </cell>
          <cell r="F337">
            <v>111</v>
          </cell>
          <cell r="G337">
            <v>10724000</v>
          </cell>
        </row>
        <row r="338">
          <cell r="B338" t="str">
            <v>xk</v>
          </cell>
          <cell r="C338">
            <v>38057</v>
          </cell>
          <cell r="D338" t="str">
            <v>XuÊt cho bé phËn s¶n xuÊt</v>
          </cell>
          <cell r="E338">
            <v>154</v>
          </cell>
          <cell r="F338">
            <v>153</v>
          </cell>
          <cell r="G338">
            <v>10724000</v>
          </cell>
        </row>
        <row r="339">
          <cell r="C339">
            <v>38057</v>
          </cell>
          <cell r="D339" t="str">
            <v>In thiÕp chóc mõng + thuª xe ®i c. t¸c</v>
          </cell>
          <cell r="E339">
            <v>6422</v>
          </cell>
          <cell r="F339">
            <v>111</v>
          </cell>
          <cell r="G339">
            <v>667143</v>
          </cell>
        </row>
        <row r="340">
          <cell r="C340">
            <v>38057</v>
          </cell>
          <cell r="D340" t="str">
            <v>ThuÕ ®­îc khÊu trõ</v>
          </cell>
          <cell r="E340">
            <v>1331</v>
          </cell>
          <cell r="F340">
            <v>111</v>
          </cell>
          <cell r="G340">
            <v>22857</v>
          </cell>
        </row>
        <row r="341">
          <cell r="C341">
            <v>38061</v>
          </cell>
          <cell r="D341" t="str">
            <v>T¹m øng tr¶ tiÒn Cty Hoµng tuÊn</v>
          </cell>
          <cell r="E341">
            <v>331</v>
          </cell>
          <cell r="F341">
            <v>111</v>
          </cell>
          <cell r="G341">
            <v>150000000</v>
          </cell>
        </row>
        <row r="342">
          <cell r="C342">
            <v>38062</v>
          </cell>
          <cell r="D342" t="str">
            <v>Nép tiÒn ®iÖn VP th¸ng 2/04</v>
          </cell>
          <cell r="E342">
            <v>6422</v>
          </cell>
          <cell r="F342">
            <v>111</v>
          </cell>
          <cell r="G342">
            <v>288574</v>
          </cell>
        </row>
        <row r="343">
          <cell r="C343">
            <v>38063</v>
          </cell>
          <cell r="D343" t="str">
            <v>TT tiÒn mua x¨ng + thuª xe ®i c. t¸c</v>
          </cell>
          <cell r="E343">
            <v>6422</v>
          </cell>
          <cell r="F343">
            <v>111</v>
          </cell>
          <cell r="G343">
            <v>531429</v>
          </cell>
        </row>
        <row r="344">
          <cell r="C344">
            <v>38063</v>
          </cell>
          <cell r="D344" t="str">
            <v>ThuÕ ®­îc khÊu trõ</v>
          </cell>
          <cell r="E344">
            <v>1331</v>
          </cell>
          <cell r="F344">
            <v>111</v>
          </cell>
          <cell r="G344">
            <v>8571</v>
          </cell>
        </row>
        <row r="345">
          <cell r="C345">
            <v>38063</v>
          </cell>
          <cell r="D345" t="str">
            <v>Mua VPP</v>
          </cell>
          <cell r="E345">
            <v>6422</v>
          </cell>
          <cell r="F345">
            <v>111</v>
          </cell>
          <cell r="G345">
            <v>578000</v>
          </cell>
        </row>
        <row r="346">
          <cell r="C346">
            <v>38063</v>
          </cell>
          <cell r="D346" t="str">
            <v>TT tiÒn mua x¨ng + LP cÇu phµ</v>
          </cell>
          <cell r="E346">
            <v>6422</v>
          </cell>
          <cell r="F346">
            <v>111</v>
          </cell>
          <cell r="G346">
            <v>1098500</v>
          </cell>
        </row>
        <row r="347">
          <cell r="C347">
            <v>38063</v>
          </cell>
          <cell r="D347" t="str">
            <v>ThuÕ ®­îc khÊu trõ</v>
          </cell>
          <cell r="E347">
            <v>1331</v>
          </cell>
          <cell r="F347">
            <v>111</v>
          </cell>
          <cell r="G347">
            <v>83500</v>
          </cell>
        </row>
        <row r="348">
          <cell r="B348" t="str">
            <v>h® 32456</v>
          </cell>
          <cell r="C348">
            <v>38066</v>
          </cell>
          <cell r="D348" t="str">
            <v>XuÊt b¸n ®¸ xÝt cho Cty Quang Dòng</v>
          </cell>
          <cell r="E348">
            <v>131</v>
          </cell>
          <cell r="F348">
            <v>511</v>
          </cell>
          <cell r="G348">
            <v>34285600</v>
          </cell>
        </row>
        <row r="349">
          <cell r="C349">
            <v>38066</v>
          </cell>
          <cell r="D349" t="str">
            <v>ThuÕ VAT ph¶i nép</v>
          </cell>
          <cell r="E349">
            <v>131</v>
          </cell>
          <cell r="F349">
            <v>3331</v>
          </cell>
          <cell r="G349">
            <v>1714400</v>
          </cell>
        </row>
        <row r="350">
          <cell r="C350">
            <v>38068</v>
          </cell>
          <cell r="D350" t="str">
            <v>TT tiÒn mu nhioªn liÖu phôc vô Sx</v>
          </cell>
          <cell r="E350">
            <v>154</v>
          </cell>
          <cell r="F350">
            <v>111</v>
          </cell>
          <cell r="G350">
            <v>842490</v>
          </cell>
        </row>
        <row r="351">
          <cell r="C351">
            <v>38068</v>
          </cell>
          <cell r="D351" t="str">
            <v>ThuÕ ®­îc khÊu trõ</v>
          </cell>
          <cell r="E351">
            <v>1331</v>
          </cell>
          <cell r="F351">
            <v>111</v>
          </cell>
          <cell r="G351">
            <v>78210</v>
          </cell>
        </row>
        <row r="352">
          <cell r="C352">
            <v>38063</v>
          </cell>
          <cell r="D352" t="str">
            <v>TT tiÒn mua CCDC phôc vô Sx</v>
          </cell>
          <cell r="E352">
            <v>154</v>
          </cell>
          <cell r="F352">
            <v>111</v>
          </cell>
          <cell r="G352">
            <v>4957640</v>
          </cell>
        </row>
        <row r="353">
          <cell r="C353">
            <v>38069</v>
          </cell>
          <cell r="D353" t="str">
            <v>TT tiÒn mua x¨ng +LP cÇu phµ</v>
          </cell>
          <cell r="E353">
            <v>6422</v>
          </cell>
          <cell r="F353">
            <v>111</v>
          </cell>
          <cell r="G353">
            <v>1033858</v>
          </cell>
        </row>
        <row r="354">
          <cell r="C354">
            <v>38069</v>
          </cell>
          <cell r="D354" t="str">
            <v>ThuÕ ®­îc khÊu trõ</v>
          </cell>
          <cell r="E354">
            <v>1331</v>
          </cell>
          <cell r="F354">
            <v>111</v>
          </cell>
          <cell r="G354">
            <v>88342</v>
          </cell>
        </row>
        <row r="355">
          <cell r="B355" t="str">
            <v>pt03</v>
          </cell>
          <cell r="C355">
            <v>38069</v>
          </cell>
          <cell r="D355" t="str">
            <v>Cty V­¬ng Long tr¶ tiÒn</v>
          </cell>
          <cell r="E355">
            <v>111</v>
          </cell>
          <cell r="F355">
            <v>131</v>
          </cell>
          <cell r="G355">
            <v>150000000</v>
          </cell>
        </row>
        <row r="356">
          <cell r="C356">
            <v>38071</v>
          </cell>
          <cell r="D356" t="str">
            <v>Nép tiÒn ®iÖn tho¹i VP th¸ng 2/04</v>
          </cell>
          <cell r="E356">
            <v>6422</v>
          </cell>
          <cell r="F356">
            <v>111</v>
          </cell>
          <cell r="G356">
            <v>1272803</v>
          </cell>
        </row>
        <row r="357">
          <cell r="C357">
            <v>38071</v>
          </cell>
          <cell r="D357" t="str">
            <v>ThuÕ ®­îc khÊu trõ</v>
          </cell>
          <cell r="E357">
            <v>1331</v>
          </cell>
          <cell r="F357">
            <v>111</v>
          </cell>
          <cell r="G357">
            <v>107975</v>
          </cell>
        </row>
        <row r="358">
          <cell r="C358">
            <v>38072</v>
          </cell>
          <cell r="D358" t="str">
            <v>Mua VPP</v>
          </cell>
          <cell r="E358">
            <v>6422</v>
          </cell>
          <cell r="F358">
            <v>111</v>
          </cell>
          <cell r="G358">
            <v>147000</v>
          </cell>
        </row>
        <row r="359">
          <cell r="B359" t="str">
            <v>sæ nh</v>
          </cell>
          <cell r="C359">
            <v>38075</v>
          </cell>
          <cell r="D359" t="str">
            <v>Cty Ph­¬ng Trung tr¶ tiÒn qua NH</v>
          </cell>
          <cell r="E359">
            <v>112</v>
          </cell>
          <cell r="F359">
            <v>131</v>
          </cell>
          <cell r="G359">
            <v>50000000</v>
          </cell>
        </row>
        <row r="360">
          <cell r="C360">
            <v>38076</v>
          </cell>
          <cell r="D360" t="str">
            <v>Mua 01 quyÓn s¸ch "chÝnh phñ VN"</v>
          </cell>
          <cell r="E360">
            <v>6422</v>
          </cell>
          <cell r="F360">
            <v>111</v>
          </cell>
          <cell r="G360">
            <v>285000</v>
          </cell>
        </row>
        <row r="361">
          <cell r="C361">
            <v>38076</v>
          </cell>
          <cell r="D361" t="str">
            <v>Mua Nhiªn liÖu phôc vô SX</v>
          </cell>
          <cell r="E361">
            <v>154</v>
          </cell>
          <cell r="F361">
            <v>111</v>
          </cell>
          <cell r="G361">
            <v>999925</v>
          </cell>
        </row>
        <row r="362">
          <cell r="C362">
            <v>38076</v>
          </cell>
          <cell r="D362" t="str">
            <v>ThuÕ ®­îc khÊu trõ</v>
          </cell>
          <cell r="E362">
            <v>1331</v>
          </cell>
          <cell r="F362">
            <v>111</v>
          </cell>
          <cell r="G362">
            <v>92825</v>
          </cell>
        </row>
        <row r="363">
          <cell r="B363" t="str">
            <v>h®32310</v>
          </cell>
          <cell r="C363">
            <v>38076</v>
          </cell>
          <cell r="D363" t="str">
            <v>Mua c­íc BX, pvô m. nghiÒn c. ty H.TuÊn</v>
          </cell>
          <cell r="E363">
            <v>154</v>
          </cell>
          <cell r="F363">
            <v>331</v>
          </cell>
          <cell r="G363">
            <v>17794000</v>
          </cell>
        </row>
        <row r="364">
          <cell r="C364">
            <v>38076</v>
          </cell>
          <cell r="D364" t="str">
            <v>c­íc xóc NK t¹i khai tr­êng</v>
          </cell>
          <cell r="E364">
            <v>154</v>
          </cell>
          <cell r="F364">
            <v>331</v>
          </cell>
          <cell r="G364">
            <v>20336000</v>
          </cell>
        </row>
        <row r="365">
          <cell r="C365">
            <v>38076</v>
          </cell>
          <cell r="D365" t="str">
            <v>C­íc vËn t¶i hµ tu - b·i x48</v>
          </cell>
          <cell r="E365">
            <v>154</v>
          </cell>
          <cell r="F365">
            <v>331</v>
          </cell>
          <cell r="G365">
            <v>61008000</v>
          </cell>
        </row>
        <row r="366">
          <cell r="C366">
            <v>38076</v>
          </cell>
          <cell r="D366" t="str">
            <v>C­íc xóc ®Êt ®¸ km8</v>
          </cell>
          <cell r="E366">
            <v>6322</v>
          </cell>
          <cell r="F366">
            <v>331</v>
          </cell>
          <cell r="G366">
            <v>102307400</v>
          </cell>
        </row>
        <row r="367">
          <cell r="C367">
            <v>38076</v>
          </cell>
          <cell r="D367" t="str">
            <v>C­íc m¸y g¹t..</v>
          </cell>
          <cell r="E367">
            <v>6322</v>
          </cell>
          <cell r="F367">
            <v>331</v>
          </cell>
          <cell r="G367">
            <v>35190000</v>
          </cell>
        </row>
        <row r="368">
          <cell r="C368">
            <v>38076</v>
          </cell>
          <cell r="D368" t="str">
            <v>ThuÕ ®­îc khÊu trõ</v>
          </cell>
          <cell r="E368">
            <v>1331</v>
          </cell>
          <cell r="F368">
            <v>331</v>
          </cell>
          <cell r="G368">
            <v>11831770</v>
          </cell>
        </row>
        <row r="369">
          <cell r="B369" t="str">
            <v>pc..</v>
          </cell>
          <cell r="C369">
            <v>38076</v>
          </cell>
          <cell r="D369" t="str">
            <v>TT tiÒn c­íc BX, VT Cty Hoµng TuÊn</v>
          </cell>
          <cell r="E369">
            <v>331</v>
          </cell>
          <cell r="F369">
            <v>111</v>
          </cell>
          <cell r="G369">
            <v>98467170</v>
          </cell>
        </row>
        <row r="370">
          <cell r="B370" t="str">
            <v>Sæ quü</v>
          </cell>
          <cell r="C370">
            <v>38077</v>
          </cell>
          <cell r="D370" t="str">
            <v>Chi nh¸nh Fancon tr¶ tiÒn</v>
          </cell>
          <cell r="E370">
            <v>111</v>
          </cell>
          <cell r="F370">
            <v>131</v>
          </cell>
          <cell r="G370">
            <v>38420000</v>
          </cell>
        </row>
        <row r="371">
          <cell r="C371">
            <v>38077</v>
          </cell>
          <cell r="D371" t="str">
            <v>§Æt b¸o v¨n phßng</v>
          </cell>
          <cell r="E371">
            <v>6422</v>
          </cell>
          <cell r="F371">
            <v>111</v>
          </cell>
          <cell r="G371">
            <v>30000</v>
          </cell>
        </row>
        <row r="372">
          <cell r="C372">
            <v>38077</v>
          </cell>
          <cell r="D372" t="str">
            <v>TT tiÒn mua x¨ng + LP cÇu phµ</v>
          </cell>
          <cell r="E372">
            <v>6422</v>
          </cell>
          <cell r="F372">
            <v>111</v>
          </cell>
          <cell r="G372">
            <v>1091500</v>
          </cell>
        </row>
        <row r="373">
          <cell r="C373">
            <v>38077</v>
          </cell>
          <cell r="D373" t="str">
            <v>ThuÕ ®­îc khÊu trõ</v>
          </cell>
          <cell r="E373">
            <v>1331</v>
          </cell>
          <cell r="F373">
            <v>111</v>
          </cell>
          <cell r="G373">
            <v>94500</v>
          </cell>
        </row>
        <row r="374">
          <cell r="B374" t="str">
            <v>pt 04/03</v>
          </cell>
          <cell r="C374">
            <v>38077</v>
          </cell>
          <cell r="D374" t="str">
            <v>Cty V­¬ng Long tr¶ tiÒn</v>
          </cell>
          <cell r="E374">
            <v>111</v>
          </cell>
          <cell r="F374">
            <v>131</v>
          </cell>
          <cell r="G374">
            <v>110561600</v>
          </cell>
        </row>
        <row r="375">
          <cell r="C375">
            <v>38077</v>
          </cell>
          <cell r="D375" t="str">
            <v>TT tiÒn ®iÖn tho¹i thÎ  Q§ c«ng tr­êng</v>
          </cell>
          <cell r="E375">
            <v>6422</v>
          </cell>
          <cell r="F375">
            <v>111</v>
          </cell>
          <cell r="G375">
            <v>454545</v>
          </cell>
        </row>
        <row r="376">
          <cell r="C376">
            <v>38077</v>
          </cell>
          <cell r="D376" t="str">
            <v>ThuÕ ®­îc khÊu trõ</v>
          </cell>
          <cell r="E376">
            <v>1331</v>
          </cell>
          <cell r="F376">
            <v>111</v>
          </cell>
          <cell r="G376">
            <v>45455</v>
          </cell>
        </row>
        <row r="377">
          <cell r="C377">
            <v>38077</v>
          </cell>
          <cell r="D377" t="str">
            <v>TT tiÒn ®iÖn tho¹i thÎ cho PG§</v>
          </cell>
          <cell r="E377">
            <v>6422</v>
          </cell>
          <cell r="F377">
            <v>111</v>
          </cell>
          <cell r="G377">
            <v>272727</v>
          </cell>
        </row>
        <row r="378">
          <cell r="C378">
            <v>38077</v>
          </cell>
          <cell r="D378" t="str">
            <v>ThuÕ ®­îc khÊu trõ</v>
          </cell>
          <cell r="E378">
            <v>1331</v>
          </cell>
          <cell r="F378">
            <v>111</v>
          </cell>
          <cell r="G378">
            <v>27273</v>
          </cell>
        </row>
        <row r="379">
          <cell r="C379">
            <v>38077</v>
          </cell>
          <cell r="D379" t="str">
            <v>NhËp kho nhiªn liÖu</v>
          </cell>
          <cell r="E379">
            <v>152</v>
          </cell>
          <cell r="F379">
            <v>111</v>
          </cell>
          <cell r="G379">
            <v>9573750</v>
          </cell>
        </row>
        <row r="380">
          <cell r="C380">
            <v>38077</v>
          </cell>
          <cell r="D380" t="str">
            <v>ThuÕ ®­îc khÊu trõ</v>
          </cell>
          <cell r="E380">
            <v>1331</v>
          </cell>
          <cell r="F380">
            <v>111</v>
          </cell>
          <cell r="G380">
            <v>888750</v>
          </cell>
        </row>
        <row r="381">
          <cell r="C381">
            <v>38077</v>
          </cell>
          <cell r="D381" t="str">
            <v>XuÊt NL phôc vô SX</v>
          </cell>
          <cell r="E381">
            <v>154</v>
          </cell>
          <cell r="F381">
            <v>152</v>
          </cell>
          <cell r="G381">
            <v>9573750</v>
          </cell>
        </row>
        <row r="382">
          <cell r="B382" t="str">
            <v>h®32457</v>
          </cell>
          <cell r="C382">
            <v>38077</v>
          </cell>
          <cell r="D382" t="str">
            <v>XuÊt b¸n ®¸ xÝt cho chi nh¸nh Fancon HP</v>
          </cell>
          <cell r="E382">
            <v>131</v>
          </cell>
          <cell r="F382">
            <v>511</v>
          </cell>
          <cell r="G382">
            <v>36590530</v>
          </cell>
        </row>
        <row r="383">
          <cell r="C383">
            <v>38077</v>
          </cell>
          <cell r="D383" t="str">
            <v>ThuÕ VAT ph¶i nép</v>
          </cell>
          <cell r="E383">
            <v>131</v>
          </cell>
          <cell r="F383">
            <v>3331</v>
          </cell>
          <cell r="G383">
            <v>1829470</v>
          </cell>
        </row>
        <row r="384">
          <cell r="B384" t="str">
            <v>h® 32458</v>
          </cell>
          <cell r="C384">
            <v>38077</v>
          </cell>
          <cell r="D384" t="str">
            <v>B¸n c­íc bèc xóc cho Cty V­¬ng Long</v>
          </cell>
          <cell r="E384">
            <v>131</v>
          </cell>
          <cell r="F384">
            <v>511</v>
          </cell>
          <cell r="G384">
            <v>143392000</v>
          </cell>
        </row>
        <row r="385">
          <cell r="C385">
            <v>38077</v>
          </cell>
          <cell r="D385" t="str">
            <v>ThuÕ VAT ph¶i nép</v>
          </cell>
          <cell r="E385">
            <v>131</v>
          </cell>
          <cell r="F385">
            <v>3331</v>
          </cell>
          <cell r="G385">
            <v>7169600</v>
          </cell>
        </row>
        <row r="386">
          <cell r="B386" t="str">
            <v>h® 32460</v>
          </cell>
          <cell r="C386">
            <v>38077</v>
          </cell>
          <cell r="D386" t="str">
            <v>B¸n c­íc bèc xóc cho Cty V­¬ng Long</v>
          </cell>
          <cell r="E386">
            <v>131</v>
          </cell>
          <cell r="F386">
            <v>511</v>
          </cell>
          <cell r="G386">
            <v>200000000</v>
          </cell>
        </row>
        <row r="387">
          <cell r="C387">
            <v>38077</v>
          </cell>
          <cell r="D387" t="str">
            <v>ThuÕ VAT ph¶i nép</v>
          </cell>
          <cell r="E387">
            <v>131</v>
          </cell>
          <cell r="F387">
            <v>3331</v>
          </cell>
          <cell r="G387">
            <v>10000000</v>
          </cell>
        </row>
        <row r="388">
          <cell r="C388">
            <v>38077</v>
          </cell>
          <cell r="D388" t="str">
            <v>ThuÕ TN ph¶i nép trong kú(kk th¸ng 4/04)</v>
          </cell>
          <cell r="E388">
            <v>6422</v>
          </cell>
          <cell r="F388">
            <v>3336</v>
          </cell>
          <cell r="G388">
            <v>813440</v>
          </cell>
        </row>
        <row r="389">
          <cell r="C389">
            <v>38076</v>
          </cell>
          <cell r="D389" t="str">
            <v>L­¬ng  tr¶ tËn thu ®¸ NK  5084x4000</v>
          </cell>
          <cell r="E389">
            <v>152</v>
          </cell>
          <cell r="F389">
            <v>334</v>
          </cell>
          <cell r="G389">
            <v>20336000</v>
          </cell>
        </row>
        <row r="390">
          <cell r="B390" t="str">
            <v>sæ l­¬ng</v>
          </cell>
          <cell r="C390">
            <v>38077</v>
          </cell>
          <cell r="D390" t="str">
            <v>L­¬ng ph¶i tr¶ tæ ®¸nh tÈy   1365*600</v>
          </cell>
          <cell r="E390">
            <v>6421</v>
          </cell>
          <cell r="F390">
            <v>334</v>
          </cell>
          <cell r="G390">
            <v>819000</v>
          </cell>
        </row>
        <row r="391">
          <cell r="C391">
            <v>38077</v>
          </cell>
          <cell r="D391" t="str">
            <v>Lu¬ng ph¶i tr¶ khèi SX</v>
          </cell>
          <cell r="E391">
            <v>154</v>
          </cell>
          <cell r="F391">
            <v>334</v>
          </cell>
          <cell r="G391">
            <v>33955000</v>
          </cell>
        </row>
        <row r="392">
          <cell r="C392">
            <v>38077</v>
          </cell>
          <cell r="D392" t="str">
            <v>L­¬ng ph¶i tr¶ khèi Qu¶n lý th¸ng 3/04</v>
          </cell>
          <cell r="E392">
            <v>6422</v>
          </cell>
          <cell r="F392">
            <v>334</v>
          </cell>
          <cell r="G392">
            <v>24374000</v>
          </cell>
        </row>
        <row r="393">
          <cell r="B393" t="str">
            <v>pc..</v>
          </cell>
          <cell r="C393">
            <v>38077</v>
          </cell>
          <cell r="D393" t="str">
            <v>TT TiÒn l­¬ng toµn Cty th¸ng 3/04</v>
          </cell>
          <cell r="E393">
            <v>334</v>
          </cell>
          <cell r="F393">
            <v>111</v>
          </cell>
          <cell r="G393">
            <v>79484000</v>
          </cell>
        </row>
        <row r="394">
          <cell r="C394">
            <v>38077</v>
          </cell>
          <cell r="D394" t="str">
            <v>Tr¶ l·i kho¶n vay cña TuyÕt</v>
          </cell>
          <cell r="E394">
            <v>6422</v>
          </cell>
          <cell r="F394">
            <v>111</v>
          </cell>
          <cell r="G394">
            <v>1919999.9999999998</v>
          </cell>
        </row>
        <row r="395">
          <cell r="B395" t="str">
            <v>sæ Kh</v>
          </cell>
          <cell r="C395">
            <v>38077</v>
          </cell>
          <cell r="D395" t="str">
            <v>TrÝch khÊu hao TSC§ sö dông n¬i SX</v>
          </cell>
          <cell r="E395">
            <v>154</v>
          </cell>
          <cell r="F395">
            <v>214</v>
          </cell>
          <cell r="G395">
            <v>4192000</v>
          </cell>
        </row>
        <row r="396">
          <cell r="C396">
            <v>38077</v>
          </cell>
          <cell r="D396" t="str">
            <v>TrÝch khÊu hao TSC§ sö dông bé phËn Ql</v>
          </cell>
          <cell r="E396">
            <v>6422</v>
          </cell>
          <cell r="F396">
            <v>214</v>
          </cell>
          <cell r="G396">
            <v>3200000</v>
          </cell>
        </row>
        <row r="397">
          <cell r="C397">
            <v>38077</v>
          </cell>
          <cell r="D397" t="str">
            <v>XuÊt kho N.liÖu chÕ biÕn SP =5084m3</v>
          </cell>
          <cell r="E397">
            <v>154</v>
          </cell>
          <cell r="F397">
            <v>152</v>
          </cell>
          <cell r="G397">
            <v>20336000</v>
          </cell>
        </row>
        <row r="398">
          <cell r="C398">
            <v>38077</v>
          </cell>
          <cell r="D398" t="str">
            <v>NhËp kho ®¸ TP ®· chÕ biÕn =5084m3</v>
          </cell>
          <cell r="E398">
            <v>155</v>
          </cell>
          <cell r="F398">
            <v>154</v>
          </cell>
          <cell r="G398">
            <v>192887785</v>
          </cell>
        </row>
        <row r="399">
          <cell r="C399">
            <v>38077</v>
          </cell>
          <cell r="D399" t="str">
            <v>XuÊt kho tiªu thô 1365 tÊn = 941 m3</v>
          </cell>
          <cell r="E399">
            <v>6321</v>
          </cell>
          <cell r="F399">
            <v>155</v>
          </cell>
        </row>
        <row r="400">
          <cell r="C400">
            <v>38077</v>
          </cell>
          <cell r="D400" t="str">
            <v>ChuyÓn VAT khÊu trõ sang ph¶i nép</v>
          </cell>
          <cell r="E400">
            <v>3331</v>
          </cell>
          <cell r="F400">
            <v>1331</v>
          </cell>
          <cell r="G400">
            <v>14129441</v>
          </cell>
        </row>
        <row r="401">
          <cell r="D401">
            <v>-101057</v>
          </cell>
          <cell r="E401" t="str">
            <v>tc</v>
          </cell>
        </row>
        <row r="402">
          <cell r="D402" t="str">
            <v>Céng ph¸t sinh th¸ng 03</v>
          </cell>
          <cell r="E402" t="str">
            <v>tc</v>
          </cell>
        </row>
        <row r="403">
          <cell r="D403" t="str">
            <v>D­ cuèi th¸ng 03</v>
          </cell>
          <cell r="E403" t="str">
            <v>tc</v>
          </cell>
        </row>
        <row r="404">
          <cell r="D404">
            <v>14230498</v>
          </cell>
          <cell r="E404" t="str">
            <v>tc</v>
          </cell>
          <cell r="G404" t="str">
            <v/>
          </cell>
        </row>
        <row r="405">
          <cell r="D405" t="str">
            <v>Th¸ng 4/04</v>
          </cell>
          <cell r="E405" t="str">
            <v>tc</v>
          </cell>
        </row>
        <row r="406">
          <cell r="B406" t="str">
            <v>h®32461</v>
          </cell>
          <cell r="C406">
            <v>38079</v>
          </cell>
          <cell r="D406" t="str">
            <v>XuÊt b¸n ®¸ xÝt cho chi nh¸nh Fancon HP</v>
          </cell>
          <cell r="E406">
            <v>131</v>
          </cell>
          <cell r="F406">
            <v>511</v>
          </cell>
          <cell r="G406">
            <v>23961940</v>
          </cell>
        </row>
        <row r="407">
          <cell r="C407">
            <v>38079</v>
          </cell>
          <cell r="D407" t="str">
            <v>ThuÕ VAT ph¶i nép</v>
          </cell>
          <cell r="E407">
            <v>131</v>
          </cell>
          <cell r="F407">
            <v>3331</v>
          </cell>
          <cell r="G407">
            <v>1198060</v>
          </cell>
        </row>
        <row r="408">
          <cell r="B408" t="str">
            <v>h®32462</v>
          </cell>
          <cell r="C408">
            <v>38080</v>
          </cell>
          <cell r="D408" t="str">
            <v>XuÊt b¸n ®¸ xÝt cho chi nh¸nh Fancon HP</v>
          </cell>
          <cell r="E408">
            <v>131</v>
          </cell>
          <cell r="F408">
            <v>511</v>
          </cell>
          <cell r="G408">
            <v>30438140</v>
          </cell>
        </row>
        <row r="409">
          <cell r="C409">
            <v>38080</v>
          </cell>
          <cell r="D409" t="str">
            <v>ThuÕ VAT ph¶i nép</v>
          </cell>
          <cell r="E409">
            <v>131</v>
          </cell>
          <cell r="F409">
            <v>3331</v>
          </cell>
          <cell r="G409">
            <v>1521860</v>
          </cell>
        </row>
        <row r="410">
          <cell r="B410" t="str">
            <v>pc .</v>
          </cell>
          <cell r="C410">
            <v>38080</v>
          </cell>
          <cell r="D410" t="str">
            <v>TT tiÒn mua dÇu phôc vô sx</v>
          </cell>
          <cell r="E410">
            <v>154</v>
          </cell>
          <cell r="F410">
            <v>111</v>
          </cell>
          <cell r="G410">
            <v>85100</v>
          </cell>
        </row>
        <row r="411">
          <cell r="C411">
            <v>38080</v>
          </cell>
          <cell r="D411" t="str">
            <v>ThuÕ ®­îc khÊu trõ</v>
          </cell>
          <cell r="E411">
            <v>1331</v>
          </cell>
          <cell r="F411">
            <v>111</v>
          </cell>
          <cell r="G411">
            <v>7900</v>
          </cell>
        </row>
        <row r="412">
          <cell r="B412" t="str">
            <v>h®32463</v>
          </cell>
          <cell r="C412">
            <v>38081</v>
          </cell>
          <cell r="D412" t="str">
            <v>XuÊt b¸n ®¸ xÝt cho chi nh¸nh Fancon HP</v>
          </cell>
          <cell r="E412">
            <v>131</v>
          </cell>
          <cell r="F412">
            <v>511</v>
          </cell>
          <cell r="G412">
            <v>140015444</v>
          </cell>
        </row>
        <row r="413">
          <cell r="C413">
            <v>38081</v>
          </cell>
          <cell r="D413" t="str">
            <v>ThuÕ VAT ph¶i nép</v>
          </cell>
          <cell r="E413">
            <v>131</v>
          </cell>
          <cell r="F413">
            <v>3331</v>
          </cell>
          <cell r="G413">
            <v>7000556</v>
          </cell>
        </row>
        <row r="414">
          <cell r="B414" t="str">
            <v>sæ nh</v>
          </cell>
          <cell r="C414">
            <v>38082</v>
          </cell>
          <cell r="D414" t="str">
            <v>Cty Quang Dòng tr¶ tiÒn qua NH</v>
          </cell>
          <cell r="E414">
            <v>112</v>
          </cell>
          <cell r="F414">
            <v>131</v>
          </cell>
          <cell r="G414">
            <v>100000000</v>
          </cell>
        </row>
        <row r="415">
          <cell r="B415" t="str">
            <v xml:space="preserve">pt </v>
          </cell>
          <cell r="C415">
            <v>38082</v>
          </cell>
          <cell r="D415" t="str">
            <v>TuyÕt rót tiÒn Nh vÒ nhËp quü</v>
          </cell>
          <cell r="E415">
            <v>111</v>
          </cell>
          <cell r="F415">
            <v>112</v>
          </cell>
          <cell r="G415">
            <v>100000000</v>
          </cell>
        </row>
        <row r="416">
          <cell r="B416" t="str">
            <v>pt</v>
          </cell>
          <cell r="C416">
            <v>38082</v>
          </cell>
          <cell r="D416" t="str">
            <v>Cty V­¬ng Long tr¶ tiÒn</v>
          </cell>
          <cell r="E416">
            <v>111</v>
          </cell>
          <cell r="F416">
            <v>131</v>
          </cell>
          <cell r="G416">
            <v>300000000</v>
          </cell>
        </row>
        <row r="417">
          <cell r="B417" t="str">
            <v>pc</v>
          </cell>
          <cell r="C417">
            <v>38082</v>
          </cell>
          <cell r="D417" t="str">
            <v>T¹m øng tiÒn BX,VT ct Hoµng TuÊn</v>
          </cell>
          <cell r="E417">
            <v>331</v>
          </cell>
          <cell r="F417">
            <v>111</v>
          </cell>
          <cell r="G417">
            <v>200000000</v>
          </cell>
        </row>
        <row r="418">
          <cell r="B418" t="str">
            <v>h®32464</v>
          </cell>
          <cell r="C418">
            <v>38083</v>
          </cell>
          <cell r="D418" t="str">
            <v>XuÊt b¸n ®¸ xÝt cho chi nh¸nh Fancon HP</v>
          </cell>
          <cell r="E418">
            <v>131</v>
          </cell>
          <cell r="F418">
            <v>511</v>
          </cell>
          <cell r="G418">
            <v>64762000</v>
          </cell>
        </row>
        <row r="419">
          <cell r="C419">
            <v>38083</v>
          </cell>
          <cell r="D419" t="str">
            <v>ThuÕ VAT ph¶i nép</v>
          </cell>
          <cell r="E419">
            <v>131</v>
          </cell>
          <cell r="F419">
            <v>3331</v>
          </cell>
          <cell r="G419">
            <v>3238000</v>
          </cell>
        </row>
        <row r="420">
          <cell r="B420" t="str">
            <v xml:space="preserve">pc </v>
          </cell>
          <cell r="C420">
            <v>38084</v>
          </cell>
          <cell r="D420" t="str">
            <v>TT tiÒn mua  x¨ng + lÖ phÝ cÇu phµ</v>
          </cell>
          <cell r="E420">
            <v>6422</v>
          </cell>
          <cell r="F420">
            <v>111</v>
          </cell>
          <cell r="G420">
            <v>1486000</v>
          </cell>
        </row>
        <row r="421">
          <cell r="C421">
            <v>38084</v>
          </cell>
          <cell r="D421" t="str">
            <v>ThuÕ ®­îc khÊu trõ</v>
          </cell>
          <cell r="E421">
            <v>1331</v>
          </cell>
          <cell r="F421">
            <v>111</v>
          </cell>
          <cell r="G421">
            <v>126000</v>
          </cell>
        </row>
        <row r="422">
          <cell r="B422" t="str">
            <v>sæ nh</v>
          </cell>
          <cell r="C422">
            <v>38084</v>
          </cell>
          <cell r="D422" t="str">
            <v>Chi nh¸nh Fancon tr¶ tiÒn qua NH</v>
          </cell>
          <cell r="E422">
            <v>112</v>
          </cell>
          <cell r="F422">
            <v>131</v>
          </cell>
          <cell r="G422">
            <v>100000000</v>
          </cell>
        </row>
        <row r="423">
          <cell r="B423" t="str">
            <v>pc</v>
          </cell>
          <cell r="C423">
            <v>38085</v>
          </cell>
          <cell r="D423" t="str">
            <v>T¹m øng tiÒn Cty BMC</v>
          </cell>
          <cell r="E423">
            <v>331</v>
          </cell>
          <cell r="F423">
            <v>111</v>
          </cell>
          <cell r="G423">
            <v>12000000</v>
          </cell>
        </row>
        <row r="424">
          <cell r="B424" t="str">
            <v>pc</v>
          </cell>
          <cell r="C424">
            <v>38085</v>
          </cell>
          <cell r="D424" t="str">
            <v>t¹m øng tr¶ tiÒn c­íc VC Cty VT Hßn gai</v>
          </cell>
          <cell r="E424">
            <v>331</v>
          </cell>
          <cell r="F424">
            <v>111</v>
          </cell>
          <cell r="G424">
            <v>12000000</v>
          </cell>
        </row>
        <row r="425">
          <cell r="B425" t="str">
            <v>pc</v>
          </cell>
          <cell r="C425">
            <v>38086</v>
          </cell>
          <cell r="D425" t="str">
            <v>TT tiÒn mua VPP</v>
          </cell>
          <cell r="E425">
            <v>6422</v>
          </cell>
          <cell r="F425">
            <v>111</v>
          </cell>
          <cell r="G425">
            <v>500000</v>
          </cell>
        </row>
        <row r="426">
          <cell r="B426" t="str">
            <v>pc</v>
          </cell>
          <cell r="C426">
            <v>38086</v>
          </cell>
          <cell r="D426" t="str">
            <v>TT tiÒn mua b¸nh r¨ng + phô tïng SX</v>
          </cell>
          <cell r="E426">
            <v>154</v>
          </cell>
          <cell r="F426">
            <v>111</v>
          </cell>
          <cell r="G426">
            <v>2137000</v>
          </cell>
        </row>
        <row r="427">
          <cell r="C427">
            <v>38086</v>
          </cell>
          <cell r="D427" t="str">
            <v>ThuÕ ®­îc khÊu trõ</v>
          </cell>
          <cell r="E427">
            <v>1331</v>
          </cell>
          <cell r="F427">
            <v>111</v>
          </cell>
          <cell r="G427">
            <v>75000</v>
          </cell>
        </row>
        <row r="428">
          <cell r="B428" t="str">
            <v>pc</v>
          </cell>
          <cell r="C428">
            <v>38086</v>
          </cell>
          <cell r="D428" t="str">
            <v>Mua linh kiÖn m¸y tÝnh</v>
          </cell>
          <cell r="E428">
            <v>6422</v>
          </cell>
          <cell r="F428">
            <v>111</v>
          </cell>
          <cell r="G428">
            <v>1100000</v>
          </cell>
        </row>
        <row r="429">
          <cell r="C429">
            <v>38086</v>
          </cell>
          <cell r="D429" t="str">
            <v>ThuÕ ®­îc khÊu trõ</v>
          </cell>
          <cell r="E429">
            <v>1331</v>
          </cell>
          <cell r="F429">
            <v>111</v>
          </cell>
          <cell r="G429">
            <v>55000</v>
          </cell>
        </row>
        <row r="430">
          <cell r="B430" t="str">
            <v>pt</v>
          </cell>
          <cell r="C430">
            <v>38087</v>
          </cell>
          <cell r="D430" t="str">
            <v>Cty V­¬ng Long tr¶ tiÒn</v>
          </cell>
          <cell r="E430">
            <v>111</v>
          </cell>
          <cell r="F430">
            <v>131</v>
          </cell>
          <cell r="G430">
            <v>200000000</v>
          </cell>
        </row>
        <row r="431">
          <cell r="B431" t="str">
            <v>pc</v>
          </cell>
          <cell r="C431">
            <v>38087</v>
          </cell>
          <cell r="D431" t="str">
            <v>Tr¶ tiÒn c­íc BX,VT Cty Hoµng TuÊn</v>
          </cell>
          <cell r="E431">
            <v>331</v>
          </cell>
          <cell r="F431">
            <v>111</v>
          </cell>
          <cell r="G431">
            <v>300000000</v>
          </cell>
        </row>
        <row r="432">
          <cell r="B432" t="str">
            <v>h®32465</v>
          </cell>
          <cell r="C432">
            <v>38088</v>
          </cell>
          <cell r="D432" t="str">
            <v>XuÊt b¸n ®¸ xÝt cho Cty Quang Dòng</v>
          </cell>
          <cell r="E432">
            <v>131</v>
          </cell>
          <cell r="F432">
            <v>511</v>
          </cell>
          <cell r="G432">
            <v>34285600</v>
          </cell>
        </row>
        <row r="433">
          <cell r="C433">
            <v>38088</v>
          </cell>
          <cell r="D433" t="str">
            <v>ThuÕ VAT ph¶i nép</v>
          </cell>
          <cell r="E433">
            <v>131</v>
          </cell>
          <cell r="F433">
            <v>3331</v>
          </cell>
          <cell r="G433">
            <v>1714400</v>
          </cell>
        </row>
        <row r="434">
          <cell r="B434" t="str">
            <v>h® 32466</v>
          </cell>
          <cell r="C434">
            <v>38089</v>
          </cell>
          <cell r="D434" t="str">
            <v>XuÊt b¸n ®¸ xÝt cho chi nh¸nh Fancon HP</v>
          </cell>
          <cell r="E434">
            <v>131</v>
          </cell>
          <cell r="F434">
            <v>511</v>
          </cell>
          <cell r="G434">
            <v>16190500</v>
          </cell>
        </row>
        <row r="435">
          <cell r="C435">
            <v>38089</v>
          </cell>
          <cell r="D435" t="str">
            <v>ThuÕ VAT ph¶i nép</v>
          </cell>
          <cell r="E435">
            <v>131</v>
          </cell>
          <cell r="F435">
            <v>3331</v>
          </cell>
          <cell r="G435">
            <v>809500</v>
          </cell>
        </row>
        <row r="436">
          <cell r="B436" t="str">
            <v>pc</v>
          </cell>
          <cell r="C436">
            <v>38089</v>
          </cell>
          <cell r="D436" t="str">
            <v>NhËp kho nhiªn liÖu</v>
          </cell>
          <cell r="E436">
            <v>152</v>
          </cell>
          <cell r="F436">
            <v>111</v>
          </cell>
          <cell r="G436">
            <v>7271795</v>
          </cell>
        </row>
        <row r="437">
          <cell r="C437">
            <v>38089</v>
          </cell>
          <cell r="D437" t="str">
            <v>ThuÕ ®­îc khÊu trõ</v>
          </cell>
          <cell r="E437">
            <v>1331</v>
          </cell>
          <cell r="F437">
            <v>111</v>
          </cell>
          <cell r="G437">
            <v>675055</v>
          </cell>
        </row>
        <row r="438">
          <cell r="C438">
            <v>38089</v>
          </cell>
          <cell r="D438" t="str">
            <v>XuÊt NL phôc vô SX</v>
          </cell>
          <cell r="E438">
            <v>154</v>
          </cell>
          <cell r="F438">
            <v>152</v>
          </cell>
          <cell r="G438">
            <v>7271795</v>
          </cell>
        </row>
        <row r="439">
          <cell r="B439" t="str">
            <v>pc</v>
          </cell>
          <cell r="C439">
            <v>38092</v>
          </cell>
          <cell r="D439" t="str">
            <v>Nép tiÒn ®iÖn th¸ng 3/04</v>
          </cell>
          <cell r="E439">
            <v>6422</v>
          </cell>
          <cell r="F439">
            <v>111</v>
          </cell>
          <cell r="G439">
            <v>276782</v>
          </cell>
        </row>
        <row r="440">
          <cell r="B440" t="str">
            <v>pc</v>
          </cell>
          <cell r="C440">
            <v>38092</v>
          </cell>
          <cell r="D440" t="str">
            <v>T¹m  tr¶ tiÒn c­íc VT thuû HTX H.Anh</v>
          </cell>
          <cell r="E440">
            <v>331</v>
          </cell>
          <cell r="F440">
            <v>111</v>
          </cell>
          <cell r="G440">
            <v>50000000</v>
          </cell>
        </row>
        <row r="441">
          <cell r="B441" t="str">
            <v>pc</v>
          </cell>
          <cell r="C441">
            <v>38092</v>
          </cell>
          <cell r="D441" t="str">
            <v>Tr¶ tiÒn c­íc BX,VT Cty Hoµng TuÊn</v>
          </cell>
          <cell r="E441">
            <v>331</v>
          </cell>
          <cell r="F441">
            <v>111</v>
          </cell>
          <cell r="G441">
            <v>250000000</v>
          </cell>
        </row>
        <row r="442">
          <cell r="B442" t="str">
            <v>pt</v>
          </cell>
          <cell r="C442">
            <v>38092</v>
          </cell>
          <cell r="D442" t="str">
            <v>Cty Ph­¬ng Trung tr¶ tiÒn hµng</v>
          </cell>
          <cell r="E442">
            <v>111</v>
          </cell>
          <cell r="F442">
            <v>131</v>
          </cell>
          <cell r="G442">
            <v>100000000</v>
          </cell>
        </row>
        <row r="443">
          <cell r="B443" t="str">
            <v>pc</v>
          </cell>
          <cell r="C443">
            <v>38097</v>
          </cell>
          <cell r="D443" t="str">
            <v>Tr¶ tiÒn mua stato 37kw</v>
          </cell>
          <cell r="E443">
            <v>154</v>
          </cell>
          <cell r="F443">
            <v>111</v>
          </cell>
          <cell r="G443">
            <v>4018381</v>
          </cell>
        </row>
        <row r="444">
          <cell r="C444">
            <v>38097</v>
          </cell>
          <cell r="D444" t="str">
            <v>ThuÕ ®­îc khÊu trõ</v>
          </cell>
          <cell r="E444">
            <v>1331</v>
          </cell>
          <cell r="F444">
            <v>111</v>
          </cell>
          <cell r="G444">
            <v>170919</v>
          </cell>
        </row>
        <row r="445">
          <cell r="B445" t="str">
            <v>h® 32468</v>
          </cell>
          <cell r="C445">
            <v>38097</v>
          </cell>
          <cell r="D445" t="str">
            <v>XuÊt b¸n ®¸ xÝt cho Cty Quang Dòng</v>
          </cell>
          <cell r="E445">
            <v>131</v>
          </cell>
          <cell r="F445">
            <v>511</v>
          </cell>
          <cell r="G445">
            <v>21857070</v>
          </cell>
        </row>
        <row r="446">
          <cell r="C446">
            <v>38097</v>
          </cell>
          <cell r="D446" t="str">
            <v>ThuÕ VAT ph¶i nép</v>
          </cell>
          <cell r="E446">
            <v>131</v>
          </cell>
          <cell r="F446">
            <v>3331</v>
          </cell>
          <cell r="G446">
            <v>1092930</v>
          </cell>
        </row>
        <row r="447">
          <cell r="B447" t="str">
            <v>pt</v>
          </cell>
          <cell r="C447">
            <v>38097</v>
          </cell>
          <cell r="D447" t="str">
            <v>Cty V­¬ng Long tr¶ tiÒn</v>
          </cell>
          <cell r="E447">
            <v>111</v>
          </cell>
          <cell r="F447">
            <v>131</v>
          </cell>
          <cell r="G447">
            <v>350000000</v>
          </cell>
        </row>
        <row r="448">
          <cell r="B448" t="str">
            <v>pc</v>
          </cell>
          <cell r="C448">
            <v>38097</v>
          </cell>
          <cell r="D448" t="str">
            <v>Tr¶ tiÒn c­íc BX,VT Cty Hoµng TuÊn</v>
          </cell>
          <cell r="E448">
            <v>331</v>
          </cell>
          <cell r="F448">
            <v>111</v>
          </cell>
          <cell r="G448">
            <v>350000000</v>
          </cell>
        </row>
        <row r="449">
          <cell r="B449" t="str">
            <v>pc</v>
          </cell>
          <cell r="C449">
            <v>38098</v>
          </cell>
          <cell r="D449" t="str">
            <v>NhËp kho nhiªn liÖu</v>
          </cell>
          <cell r="E449">
            <v>152</v>
          </cell>
          <cell r="F449">
            <v>111</v>
          </cell>
          <cell r="G449">
            <v>7978125</v>
          </cell>
        </row>
        <row r="450">
          <cell r="C450">
            <v>38098</v>
          </cell>
          <cell r="D450" t="str">
            <v>ThuÕ ®­îc khÊu trõ</v>
          </cell>
          <cell r="E450">
            <v>1331</v>
          </cell>
          <cell r="F450">
            <v>111</v>
          </cell>
          <cell r="G450">
            <v>740625</v>
          </cell>
        </row>
        <row r="451">
          <cell r="C451">
            <v>38098</v>
          </cell>
          <cell r="D451" t="str">
            <v>XuÊt NL phôc vô SX</v>
          </cell>
          <cell r="E451">
            <v>154</v>
          </cell>
          <cell r="F451">
            <v>152</v>
          </cell>
          <cell r="G451">
            <v>7978125</v>
          </cell>
        </row>
        <row r="452">
          <cell r="B452" t="str">
            <v>h®32469</v>
          </cell>
          <cell r="C452">
            <v>38099</v>
          </cell>
          <cell r="D452" t="str">
            <v>XuÊt b¸n ®¸ xÝt Cty Ph­¬ng Trung</v>
          </cell>
          <cell r="E452">
            <v>131</v>
          </cell>
          <cell r="F452">
            <v>511</v>
          </cell>
          <cell r="G452">
            <v>23571350</v>
          </cell>
        </row>
        <row r="453">
          <cell r="C453">
            <v>38099</v>
          </cell>
          <cell r="D453" t="str">
            <v>ThuÕ VAT ph¶i nép</v>
          </cell>
          <cell r="E453">
            <v>131</v>
          </cell>
          <cell r="F453">
            <v>3331</v>
          </cell>
          <cell r="G453">
            <v>1178650</v>
          </cell>
        </row>
        <row r="454">
          <cell r="B454" t="str">
            <v>pc</v>
          </cell>
          <cell r="C454">
            <v>38100</v>
          </cell>
          <cell r="D454" t="str">
            <v>TT tiÒn mua x¨ng + LP cÇu phµ</v>
          </cell>
          <cell r="E454">
            <v>6422</v>
          </cell>
          <cell r="F454">
            <v>111</v>
          </cell>
          <cell r="G454">
            <v>2204500</v>
          </cell>
        </row>
        <row r="455">
          <cell r="C455">
            <v>38100</v>
          </cell>
          <cell r="D455" t="str">
            <v>ThuÕ ®­îc khÊu trõ</v>
          </cell>
          <cell r="E455">
            <v>1331</v>
          </cell>
          <cell r="F455">
            <v>111</v>
          </cell>
          <cell r="G455">
            <v>167500</v>
          </cell>
        </row>
        <row r="456">
          <cell r="B456" t="str">
            <v>sæ nh</v>
          </cell>
          <cell r="C456">
            <v>38100</v>
          </cell>
          <cell r="D456" t="str">
            <v>Chi nh¸nh Fancon tr¶ tiÒn qua NH</v>
          </cell>
          <cell r="E456">
            <v>112</v>
          </cell>
          <cell r="F456">
            <v>131</v>
          </cell>
          <cell r="G456">
            <v>47000000</v>
          </cell>
        </row>
        <row r="457">
          <cell r="B457" t="str">
            <v>pt</v>
          </cell>
          <cell r="C457">
            <v>38100</v>
          </cell>
          <cell r="D457" t="str">
            <v>TuyÕt rót tiÒn Nh vÒ nhËp quü</v>
          </cell>
          <cell r="E457">
            <v>111</v>
          </cell>
          <cell r="F457">
            <v>112</v>
          </cell>
          <cell r="G457">
            <v>47000000</v>
          </cell>
        </row>
        <row r="458">
          <cell r="B458" t="str">
            <v>h®32470</v>
          </cell>
          <cell r="C458">
            <v>38101</v>
          </cell>
          <cell r="D458" t="str">
            <v>XuÊt b¸n ®¸ xÝt cho Cty Quang Dòng</v>
          </cell>
          <cell r="E458">
            <v>131</v>
          </cell>
          <cell r="F458">
            <v>511</v>
          </cell>
          <cell r="G458">
            <v>34285600</v>
          </cell>
        </row>
        <row r="459">
          <cell r="C459">
            <v>38101</v>
          </cell>
          <cell r="D459" t="str">
            <v>ThuÕ VAT ph¶i nép</v>
          </cell>
          <cell r="E459">
            <v>131</v>
          </cell>
          <cell r="F459">
            <v>3331</v>
          </cell>
          <cell r="G459">
            <v>1714400</v>
          </cell>
        </row>
        <row r="460">
          <cell r="B460" t="str">
            <v>h®32471</v>
          </cell>
          <cell r="C460">
            <v>38101</v>
          </cell>
          <cell r="D460" t="str">
            <v>XuÊt b¸n ®¸ xÝt Cty Ph­¬ng Trung</v>
          </cell>
          <cell r="E460">
            <v>131</v>
          </cell>
          <cell r="F460">
            <v>511</v>
          </cell>
          <cell r="G460">
            <v>27857050</v>
          </cell>
        </row>
        <row r="461">
          <cell r="C461">
            <v>38101</v>
          </cell>
          <cell r="D461" t="str">
            <v>ThuÕ VAT ph¶i nép</v>
          </cell>
          <cell r="E461">
            <v>131</v>
          </cell>
          <cell r="F461">
            <v>3331</v>
          </cell>
          <cell r="G461">
            <v>1392950</v>
          </cell>
        </row>
        <row r="462">
          <cell r="B462" t="str">
            <v>h®32472</v>
          </cell>
          <cell r="C462">
            <v>38101</v>
          </cell>
          <cell r="D462" t="str">
            <v>XuÊt b¸n ®¸ xÝt cho Cty Quang Dòng</v>
          </cell>
          <cell r="E462">
            <v>131</v>
          </cell>
          <cell r="F462">
            <v>511</v>
          </cell>
          <cell r="G462">
            <v>29699901</v>
          </cell>
        </row>
        <row r="463">
          <cell r="C463">
            <v>38101</v>
          </cell>
          <cell r="D463" t="str">
            <v>ThuÕ VAT ph¶i nép</v>
          </cell>
          <cell r="E463">
            <v>131</v>
          </cell>
          <cell r="F463">
            <v>3331</v>
          </cell>
          <cell r="G463">
            <v>1485099</v>
          </cell>
        </row>
        <row r="464">
          <cell r="B464" t="str">
            <v>h® 32473</v>
          </cell>
          <cell r="C464">
            <v>38101</v>
          </cell>
          <cell r="D464" t="str">
            <v>XuÊt b¸n ®¸ xÝt Cty Ph­¬ng Trung</v>
          </cell>
          <cell r="E464">
            <v>131</v>
          </cell>
          <cell r="F464">
            <v>511</v>
          </cell>
          <cell r="G464">
            <v>26999910</v>
          </cell>
        </row>
        <row r="465">
          <cell r="C465">
            <v>38101</v>
          </cell>
          <cell r="D465" t="str">
            <v>ThuÕ VAT ph¶i nép</v>
          </cell>
          <cell r="E465">
            <v>131</v>
          </cell>
          <cell r="F465">
            <v>3331</v>
          </cell>
          <cell r="G465">
            <v>1350090</v>
          </cell>
        </row>
        <row r="466">
          <cell r="B466" t="str">
            <v>sæ nh</v>
          </cell>
          <cell r="C466">
            <v>38103</v>
          </cell>
          <cell r="D466" t="str">
            <v>Cty Quang Dòng tr¶ tiÒn qua NH</v>
          </cell>
          <cell r="E466">
            <v>112</v>
          </cell>
          <cell r="F466">
            <v>131</v>
          </cell>
          <cell r="G466">
            <v>60000000</v>
          </cell>
        </row>
        <row r="467">
          <cell r="B467" t="str">
            <v>pt</v>
          </cell>
          <cell r="C467">
            <v>38103</v>
          </cell>
          <cell r="D467" t="str">
            <v>TuyÕt rót tiÒn Nh vÒ nhËp quü</v>
          </cell>
          <cell r="E467">
            <v>111</v>
          </cell>
          <cell r="F467">
            <v>112</v>
          </cell>
          <cell r="G467">
            <v>60000000</v>
          </cell>
        </row>
        <row r="468">
          <cell r="B468" t="str">
            <v>pc</v>
          </cell>
          <cell r="C468">
            <v>38104</v>
          </cell>
          <cell r="D468" t="str">
            <v>TT tiÒn mua x¨ng + tiÕp kh¸ch</v>
          </cell>
          <cell r="E468">
            <v>6422</v>
          </cell>
          <cell r="F468">
            <v>111</v>
          </cell>
          <cell r="G468">
            <v>1167500</v>
          </cell>
        </row>
        <row r="469">
          <cell r="C469">
            <v>38104</v>
          </cell>
          <cell r="D469" t="str">
            <v>ThuÕ ®­îc khÊu trõ</v>
          </cell>
          <cell r="E469">
            <v>1331</v>
          </cell>
          <cell r="F469">
            <v>111</v>
          </cell>
          <cell r="G469">
            <v>52500</v>
          </cell>
        </row>
        <row r="470">
          <cell r="B470" t="str">
            <v>pc</v>
          </cell>
          <cell r="C470">
            <v>38104</v>
          </cell>
          <cell r="D470" t="str">
            <v>TT tiÒn ®iÖn tho¹i thÎ KVP</v>
          </cell>
          <cell r="E470">
            <v>6422</v>
          </cell>
          <cell r="F470">
            <v>111</v>
          </cell>
          <cell r="G470">
            <v>1090910</v>
          </cell>
        </row>
        <row r="471">
          <cell r="C471">
            <v>38104</v>
          </cell>
          <cell r="D471" t="str">
            <v>ThuÕ ®­îc khÊu trõ</v>
          </cell>
          <cell r="E471">
            <v>1331</v>
          </cell>
          <cell r="F471">
            <v>111</v>
          </cell>
          <cell r="G471">
            <v>109090</v>
          </cell>
        </row>
        <row r="472">
          <cell r="B472" t="str">
            <v>pc</v>
          </cell>
          <cell r="C472">
            <v>38104</v>
          </cell>
          <cell r="D472" t="str">
            <v>Tr¶ tiÒn mua c¸t «ng ¸nh phó thä ..</v>
          </cell>
          <cell r="E472">
            <v>331</v>
          </cell>
          <cell r="F472">
            <v>111</v>
          </cell>
          <cell r="G472">
            <v>15000000</v>
          </cell>
        </row>
        <row r="473">
          <cell r="B473" t="str">
            <v>pc</v>
          </cell>
          <cell r="C473">
            <v>38104</v>
          </cell>
          <cell r="D473" t="str">
            <v>«ng c­¬ng mua phô tïng Sx</v>
          </cell>
          <cell r="E473">
            <v>154</v>
          </cell>
          <cell r="F473">
            <v>111</v>
          </cell>
          <cell r="G473">
            <v>1780000</v>
          </cell>
        </row>
        <row r="474">
          <cell r="B474" t="str">
            <v>pc</v>
          </cell>
          <cell r="C474">
            <v>38104</v>
          </cell>
          <cell r="D474" t="str">
            <v>Nép tiÒn ®iÖn tho¹i VP th¸ng 3/04</v>
          </cell>
          <cell r="E474">
            <v>6422</v>
          </cell>
          <cell r="F474">
            <v>111</v>
          </cell>
          <cell r="G474">
            <v>1100056</v>
          </cell>
        </row>
        <row r="475">
          <cell r="C475">
            <v>38104</v>
          </cell>
          <cell r="D475" t="str">
            <v>ThuÕ ®­îc khÊu trõ</v>
          </cell>
          <cell r="E475">
            <v>1331</v>
          </cell>
          <cell r="F475">
            <v>111</v>
          </cell>
          <cell r="G475">
            <v>93519</v>
          </cell>
        </row>
        <row r="476">
          <cell r="B476" t="str">
            <v>pc</v>
          </cell>
          <cell r="C476">
            <v>38104</v>
          </cell>
          <cell r="D476" t="str">
            <v>Tr¶ tiÒn thuª b·i Sx 3 th¸ng</v>
          </cell>
          <cell r="E476">
            <v>154</v>
          </cell>
          <cell r="F476">
            <v>111</v>
          </cell>
          <cell r="G476">
            <v>6720000</v>
          </cell>
        </row>
        <row r="477">
          <cell r="B477" t="str">
            <v>h® 32474</v>
          </cell>
          <cell r="C477">
            <v>38104</v>
          </cell>
          <cell r="D477" t="str">
            <v>XuÊt b¸n ®¸ xÝt Cty Ph­¬ng Trung</v>
          </cell>
          <cell r="E477">
            <v>131</v>
          </cell>
          <cell r="F477">
            <v>511</v>
          </cell>
          <cell r="G477">
            <v>27237760</v>
          </cell>
        </row>
        <row r="478">
          <cell r="C478">
            <v>38104</v>
          </cell>
          <cell r="D478" t="str">
            <v>ThuÕ VAT ph¶i nép</v>
          </cell>
          <cell r="E478">
            <v>131</v>
          </cell>
          <cell r="F478">
            <v>3331</v>
          </cell>
          <cell r="G478">
            <v>1362240</v>
          </cell>
        </row>
        <row r="479">
          <cell r="B479" t="str">
            <v>sæ nh</v>
          </cell>
          <cell r="C479">
            <v>38105</v>
          </cell>
          <cell r="D479" t="str">
            <v>Cty Ph­¬ng Trung tr¶ tiÒn qua NH</v>
          </cell>
          <cell r="E479">
            <v>112</v>
          </cell>
          <cell r="F479">
            <v>131</v>
          </cell>
          <cell r="G479">
            <v>50000000</v>
          </cell>
        </row>
        <row r="480">
          <cell r="B480" t="str">
            <v>pt</v>
          </cell>
          <cell r="C480">
            <v>38105</v>
          </cell>
          <cell r="D480" t="str">
            <v>TuyÕt rót tiÒn Nh vÒ nhËp quü</v>
          </cell>
          <cell r="E480">
            <v>111</v>
          </cell>
          <cell r="F480">
            <v>112</v>
          </cell>
          <cell r="G480">
            <v>50000000</v>
          </cell>
        </row>
        <row r="481">
          <cell r="B481" t="str">
            <v>h®32475</v>
          </cell>
          <cell r="C481">
            <v>38105</v>
          </cell>
          <cell r="D481" t="str">
            <v>XuÊt b¸n ®¸ xÝt Cty Ph­¬ng Trung</v>
          </cell>
          <cell r="E481">
            <v>131</v>
          </cell>
          <cell r="F481">
            <v>511</v>
          </cell>
          <cell r="G481">
            <v>40237600</v>
          </cell>
        </row>
        <row r="482">
          <cell r="C482">
            <v>38105</v>
          </cell>
          <cell r="D482" t="str">
            <v>ThuÕ VAT ph¶i nép</v>
          </cell>
          <cell r="E482">
            <v>131</v>
          </cell>
          <cell r="F482">
            <v>3331</v>
          </cell>
          <cell r="G482">
            <v>2012400</v>
          </cell>
        </row>
        <row r="483">
          <cell r="B483" t="str">
            <v>h® 32477</v>
          </cell>
          <cell r="C483">
            <v>38105</v>
          </cell>
          <cell r="D483" t="str">
            <v>XuÊt b¸n ®¸ xÝt Cty Ph­¬ng Trung</v>
          </cell>
          <cell r="E483">
            <v>131</v>
          </cell>
          <cell r="F483">
            <v>511</v>
          </cell>
          <cell r="G483">
            <v>21428500</v>
          </cell>
        </row>
        <row r="484">
          <cell r="C484">
            <v>38105</v>
          </cell>
          <cell r="D484" t="str">
            <v>ThuÕ VAT ph¶i nép</v>
          </cell>
          <cell r="E484">
            <v>131</v>
          </cell>
          <cell r="F484">
            <v>3331</v>
          </cell>
          <cell r="G484">
            <v>1071500</v>
          </cell>
        </row>
        <row r="485">
          <cell r="B485" t="str">
            <v>h® 32478</v>
          </cell>
          <cell r="C485">
            <v>38106</v>
          </cell>
          <cell r="D485" t="str">
            <v>XuÊt b¸n ®¸ xÝt cho Cty Hoµng Nam</v>
          </cell>
          <cell r="E485">
            <v>131</v>
          </cell>
          <cell r="F485">
            <v>511</v>
          </cell>
          <cell r="G485">
            <v>78244400</v>
          </cell>
        </row>
        <row r="486">
          <cell r="C486">
            <v>38106</v>
          </cell>
          <cell r="D486" t="str">
            <v>ThuÕ VAT ph¶i nép</v>
          </cell>
          <cell r="E486">
            <v>131</v>
          </cell>
          <cell r="F486">
            <v>3331</v>
          </cell>
          <cell r="G486">
            <v>3912220</v>
          </cell>
        </row>
        <row r="487">
          <cell r="B487" t="str">
            <v>h® 32479</v>
          </cell>
          <cell r="C487">
            <v>38106</v>
          </cell>
          <cell r="D487" t="str">
            <v>B¸n c­íc bèc xóc cho Cty V­¬ng Long</v>
          </cell>
          <cell r="E487">
            <v>131</v>
          </cell>
          <cell r="F487">
            <v>511</v>
          </cell>
          <cell r="G487">
            <v>307692000</v>
          </cell>
        </row>
        <row r="488">
          <cell r="C488">
            <v>38106</v>
          </cell>
          <cell r="D488" t="str">
            <v>ThuÕ VAT ph¶i nép</v>
          </cell>
          <cell r="E488">
            <v>131</v>
          </cell>
          <cell r="F488">
            <v>3331</v>
          </cell>
          <cell r="G488">
            <v>15384600</v>
          </cell>
        </row>
        <row r="489">
          <cell r="B489" t="str">
            <v>h® 32480</v>
          </cell>
          <cell r="C489">
            <v>38106</v>
          </cell>
          <cell r="D489" t="str">
            <v>B¸n c­íc bèc xóc cho Cty V­¬ng Long</v>
          </cell>
          <cell r="E489">
            <v>131</v>
          </cell>
          <cell r="F489">
            <v>511</v>
          </cell>
          <cell r="G489">
            <v>772160000</v>
          </cell>
        </row>
        <row r="490">
          <cell r="C490">
            <v>38106</v>
          </cell>
          <cell r="D490" t="str">
            <v>ThuÕ VAT ph¶i nép</v>
          </cell>
          <cell r="E490">
            <v>131</v>
          </cell>
          <cell r="F490">
            <v>3331</v>
          </cell>
          <cell r="G490">
            <v>38608000</v>
          </cell>
        </row>
        <row r="491">
          <cell r="B491" t="str">
            <v>h® 32481</v>
          </cell>
          <cell r="C491">
            <v>38106</v>
          </cell>
          <cell r="D491" t="str">
            <v>XuÊt b¸n ®¸ xÝt Cty Ph­¬ng Trung</v>
          </cell>
          <cell r="E491">
            <v>131</v>
          </cell>
          <cell r="F491">
            <v>511</v>
          </cell>
          <cell r="G491">
            <v>19114162</v>
          </cell>
        </row>
        <row r="492">
          <cell r="C492">
            <v>38106</v>
          </cell>
          <cell r="D492" t="str">
            <v>ThuÕ VAT ph¶i nép</v>
          </cell>
          <cell r="E492">
            <v>131</v>
          </cell>
          <cell r="F492">
            <v>3331</v>
          </cell>
          <cell r="G492">
            <v>955838</v>
          </cell>
        </row>
        <row r="493">
          <cell r="B493" t="str">
            <v>h®32482</v>
          </cell>
          <cell r="C493">
            <v>38106</v>
          </cell>
          <cell r="D493" t="str">
            <v>Bæ xung c­íc vËn t¶i ph­¬ng Trung</v>
          </cell>
          <cell r="E493">
            <v>131</v>
          </cell>
          <cell r="F493">
            <v>511</v>
          </cell>
          <cell r="G493">
            <v>27522915</v>
          </cell>
        </row>
        <row r="494">
          <cell r="C494">
            <v>38106</v>
          </cell>
          <cell r="D494" t="str">
            <v>ThuÕ VAT ph¶i nép</v>
          </cell>
          <cell r="E494">
            <v>131</v>
          </cell>
          <cell r="F494">
            <v>3331</v>
          </cell>
          <cell r="G494">
            <v>1377085</v>
          </cell>
        </row>
        <row r="495">
          <cell r="B495" t="str">
            <v>h®32483</v>
          </cell>
          <cell r="C495">
            <v>38106</v>
          </cell>
          <cell r="D495" t="str">
            <v>XuÊt b¸n ®¸ xÝt cho chi nh¸nh Fancon HP</v>
          </cell>
          <cell r="E495">
            <v>131</v>
          </cell>
          <cell r="F495">
            <v>511</v>
          </cell>
          <cell r="G495">
            <v>13211448</v>
          </cell>
        </row>
        <row r="496">
          <cell r="C496">
            <v>38106</v>
          </cell>
          <cell r="D496" t="str">
            <v>ThuÕ VAT ph¶i nép</v>
          </cell>
          <cell r="E496">
            <v>131</v>
          </cell>
          <cell r="F496">
            <v>3331</v>
          </cell>
          <cell r="G496">
            <v>660552</v>
          </cell>
        </row>
        <row r="497">
          <cell r="B497" t="str">
            <v>h®32484</v>
          </cell>
          <cell r="C497">
            <v>38106</v>
          </cell>
          <cell r="D497" t="str">
            <v>XuÊt b¸n ®¸ xÝt Cty Ph­¬ng Trung</v>
          </cell>
          <cell r="E497">
            <v>131</v>
          </cell>
          <cell r="F497">
            <v>511</v>
          </cell>
          <cell r="G497">
            <v>25285630</v>
          </cell>
        </row>
        <row r="498">
          <cell r="C498">
            <v>38106</v>
          </cell>
          <cell r="D498" t="str">
            <v>ThuÕ VAT ph¶i nép</v>
          </cell>
          <cell r="E498">
            <v>131</v>
          </cell>
          <cell r="F498">
            <v>3331</v>
          </cell>
          <cell r="G498">
            <v>1264370</v>
          </cell>
        </row>
        <row r="499">
          <cell r="B499" t="str">
            <v>pt</v>
          </cell>
          <cell r="C499">
            <v>38106</v>
          </cell>
          <cell r="D499" t="str">
            <v>Cty V­¬ng Long tr¶ tiÒn</v>
          </cell>
          <cell r="E499">
            <v>111</v>
          </cell>
          <cell r="F499">
            <v>131</v>
          </cell>
          <cell r="G499">
            <v>283844600</v>
          </cell>
        </row>
        <row r="500">
          <cell r="B500" t="str">
            <v>pc</v>
          </cell>
          <cell r="C500">
            <v>38106</v>
          </cell>
          <cell r="D500" t="str">
            <v>TT tiÒn thuª xe ®i lµm viÖc</v>
          </cell>
          <cell r="E500">
            <v>6422</v>
          </cell>
          <cell r="F500">
            <v>111</v>
          </cell>
          <cell r="G500">
            <v>1142858</v>
          </cell>
        </row>
        <row r="501">
          <cell r="B501" t="str">
            <v>pt</v>
          </cell>
          <cell r="C501">
            <v>38107</v>
          </cell>
          <cell r="D501" t="str">
            <v>Cty Quang Dòng tr¶ tiÒn hµng</v>
          </cell>
          <cell r="E501">
            <v>111</v>
          </cell>
          <cell r="F501">
            <v>131</v>
          </cell>
          <cell r="G501">
            <v>50000000</v>
          </cell>
        </row>
        <row r="502">
          <cell r="B502" t="str">
            <v>pt</v>
          </cell>
          <cell r="C502">
            <v>38107</v>
          </cell>
          <cell r="D502" t="str">
            <v>Cty Ph­¬ng Trung tr¶ tiÒn hµng</v>
          </cell>
          <cell r="E502">
            <v>111</v>
          </cell>
          <cell r="F502">
            <v>131</v>
          </cell>
          <cell r="G502">
            <v>100000000</v>
          </cell>
        </row>
        <row r="503">
          <cell r="B503" t="str">
            <v>pt</v>
          </cell>
          <cell r="C503">
            <v>38107</v>
          </cell>
          <cell r="D503" t="str">
            <v>Cty Hoµng Nam tr¶ tiÒn hµng</v>
          </cell>
          <cell r="E503">
            <v>111</v>
          </cell>
          <cell r="F503">
            <v>131</v>
          </cell>
          <cell r="G503">
            <v>84647060</v>
          </cell>
        </row>
        <row r="504">
          <cell r="B504" t="str">
            <v>pc</v>
          </cell>
          <cell r="C504">
            <v>38107</v>
          </cell>
          <cell r="D504" t="str">
            <v>Tt tiÒn c­íc Vt thuû HTX Hoµng anh</v>
          </cell>
          <cell r="E504">
            <v>331</v>
          </cell>
          <cell r="F504">
            <v>111</v>
          </cell>
          <cell r="G504">
            <v>65483000</v>
          </cell>
        </row>
        <row r="505">
          <cell r="B505" t="str">
            <v>h®27609</v>
          </cell>
          <cell r="C505">
            <v>38107</v>
          </cell>
          <cell r="D505" t="str">
            <v>Mua c­íc VT thuû tõ c¶ng X48 vÒ chinfon</v>
          </cell>
          <cell r="E505">
            <v>6421</v>
          </cell>
          <cell r="F505">
            <v>331</v>
          </cell>
          <cell r="G505">
            <v>109983800</v>
          </cell>
        </row>
        <row r="506">
          <cell r="C506">
            <v>38107</v>
          </cell>
          <cell r="D506" t="str">
            <v>ThuÕ ®­îc khÊu trõ</v>
          </cell>
          <cell r="E506">
            <v>1331</v>
          </cell>
          <cell r="F506">
            <v>331</v>
          </cell>
          <cell r="G506">
            <v>5499200</v>
          </cell>
        </row>
        <row r="507">
          <cell r="B507" t="str">
            <v>pc</v>
          </cell>
          <cell r="C507">
            <v>38107</v>
          </cell>
          <cell r="D507" t="str">
            <v>Thanh to¸n tiÒn lÖ phÝ rãt hµng qua c¶ng</v>
          </cell>
          <cell r="E507">
            <v>6421</v>
          </cell>
          <cell r="F507">
            <v>111</v>
          </cell>
          <cell r="G507">
            <v>37863420</v>
          </cell>
        </row>
        <row r="508">
          <cell r="C508">
            <v>38107</v>
          </cell>
          <cell r="D508" t="str">
            <v>ThuÕ ®­îc khÊu trõ</v>
          </cell>
          <cell r="E508">
            <v>1331</v>
          </cell>
          <cell r="F508">
            <v>111</v>
          </cell>
          <cell r="G508">
            <v>3786580</v>
          </cell>
        </row>
        <row r="509">
          <cell r="B509" t="str">
            <v>pc</v>
          </cell>
          <cell r="C509">
            <v>38107</v>
          </cell>
          <cell r="D509" t="str">
            <v>TT tiÒn c­íc BX, VT Cty Hoµng TuÊn</v>
          </cell>
          <cell r="E509">
            <v>331</v>
          </cell>
          <cell r="F509">
            <v>111</v>
          </cell>
          <cell r="G509">
            <v>406850170</v>
          </cell>
        </row>
        <row r="510">
          <cell r="B510" t="str">
            <v>pc</v>
          </cell>
          <cell r="C510">
            <v>38107</v>
          </cell>
          <cell r="D510" t="str">
            <v>NhËp kho nhiªn liÖu</v>
          </cell>
          <cell r="E510">
            <v>152</v>
          </cell>
          <cell r="F510">
            <v>111</v>
          </cell>
          <cell r="G510">
            <v>38751725</v>
          </cell>
        </row>
        <row r="511">
          <cell r="C511">
            <v>38107</v>
          </cell>
          <cell r="D511" t="str">
            <v>ThuÕ ®­îc khÊu trõ</v>
          </cell>
          <cell r="E511">
            <v>1331</v>
          </cell>
          <cell r="F511">
            <v>111</v>
          </cell>
          <cell r="G511">
            <v>3680215</v>
          </cell>
        </row>
        <row r="512">
          <cell r="C512">
            <v>38107</v>
          </cell>
          <cell r="D512" t="str">
            <v>XuÊt NL phôc vô SX</v>
          </cell>
          <cell r="E512">
            <v>154</v>
          </cell>
          <cell r="F512">
            <v>152</v>
          </cell>
          <cell r="G512">
            <v>38751725</v>
          </cell>
        </row>
        <row r="513">
          <cell r="B513" t="str">
            <v>h®32485</v>
          </cell>
          <cell r="C513">
            <v>38107</v>
          </cell>
          <cell r="D513" t="str">
            <v>XuÊt b¸n ®¸ xÝt cho Cty Quang Dòng</v>
          </cell>
          <cell r="E513">
            <v>131</v>
          </cell>
          <cell r="F513">
            <v>511</v>
          </cell>
          <cell r="G513">
            <v>34285600</v>
          </cell>
        </row>
        <row r="514">
          <cell r="C514">
            <v>38107</v>
          </cell>
          <cell r="D514" t="str">
            <v>ThuÕ VAT ph¶i nép</v>
          </cell>
          <cell r="E514">
            <v>131</v>
          </cell>
          <cell r="F514">
            <v>3331</v>
          </cell>
          <cell r="G514">
            <v>1714400</v>
          </cell>
        </row>
        <row r="515">
          <cell r="B515" t="str">
            <v>h® 32486</v>
          </cell>
          <cell r="C515">
            <v>38107</v>
          </cell>
          <cell r="D515" t="str">
            <v>XuÊt b¸n ®¸ xÝt cho Cty Quang Dòng</v>
          </cell>
          <cell r="E515">
            <v>131</v>
          </cell>
          <cell r="F515">
            <v>511</v>
          </cell>
          <cell r="G515">
            <v>19714220</v>
          </cell>
        </row>
        <row r="516">
          <cell r="C516">
            <v>38107</v>
          </cell>
          <cell r="D516" t="str">
            <v>ThuÕ VAT ph¶i nép</v>
          </cell>
          <cell r="E516">
            <v>131</v>
          </cell>
          <cell r="F516">
            <v>3331</v>
          </cell>
          <cell r="G516">
            <v>985780</v>
          </cell>
        </row>
        <row r="517">
          <cell r="B517" t="str">
            <v>h® 41849</v>
          </cell>
          <cell r="C517">
            <v>38107</v>
          </cell>
          <cell r="D517" t="str">
            <v>Mua c­íc bèc xóc ct Hoµng tuÊn</v>
          </cell>
          <cell r="E517">
            <v>154</v>
          </cell>
          <cell r="F517">
            <v>331</v>
          </cell>
          <cell r="G517">
            <v>155702500</v>
          </cell>
        </row>
        <row r="518">
          <cell r="C518">
            <v>38107</v>
          </cell>
          <cell r="D518" t="str">
            <v>C­íc xóc km8</v>
          </cell>
          <cell r="E518">
            <v>6322</v>
          </cell>
          <cell r="F518">
            <v>331</v>
          </cell>
          <cell r="G518">
            <v>292307400</v>
          </cell>
        </row>
        <row r="519">
          <cell r="C519">
            <v>38107</v>
          </cell>
          <cell r="D519" t="str">
            <v>C­íc vËn t¶i</v>
          </cell>
          <cell r="E519">
            <v>154</v>
          </cell>
          <cell r="F519">
            <v>331</v>
          </cell>
          <cell r="G519">
            <v>224577500</v>
          </cell>
        </row>
        <row r="520">
          <cell r="C520">
            <v>38107</v>
          </cell>
          <cell r="D520" t="str">
            <v>ThuÕ ®­îc khÊu trõ</v>
          </cell>
          <cell r="E520">
            <v>1331</v>
          </cell>
          <cell r="F520">
            <v>331</v>
          </cell>
          <cell r="G520">
            <v>33629370</v>
          </cell>
        </row>
        <row r="521">
          <cell r="B521" t="str">
            <v>h®36529</v>
          </cell>
          <cell r="C521">
            <v>38106</v>
          </cell>
          <cell r="D521" t="str">
            <v>Mua c­íc vËn t¶i km8 - Cty Hoµng tuÊn</v>
          </cell>
          <cell r="E521">
            <v>6322</v>
          </cell>
          <cell r="F521">
            <v>331</v>
          </cell>
          <cell r="G521">
            <v>762508000</v>
          </cell>
        </row>
        <row r="522">
          <cell r="C522">
            <v>38106</v>
          </cell>
          <cell r="D522" t="str">
            <v>ThuÕ ®­îc khÊu trõ</v>
          </cell>
          <cell r="E522">
            <v>1331</v>
          </cell>
          <cell r="F522">
            <v>331</v>
          </cell>
          <cell r="G522">
            <v>38125400</v>
          </cell>
        </row>
        <row r="523">
          <cell r="B523" t="str">
            <v>h® 43947</v>
          </cell>
          <cell r="C523">
            <v>38103</v>
          </cell>
          <cell r="D523" t="str">
            <v>Mua c­íc bèc xóc Cty BMC</v>
          </cell>
          <cell r="E523">
            <v>154</v>
          </cell>
          <cell r="F523">
            <v>331</v>
          </cell>
          <cell r="G523">
            <v>7280000</v>
          </cell>
        </row>
        <row r="524">
          <cell r="C524">
            <v>38103</v>
          </cell>
          <cell r="D524" t="str">
            <v>ThuÕ ®­îc khÊu trõ</v>
          </cell>
          <cell r="E524">
            <v>1331</v>
          </cell>
          <cell r="F524">
            <v>331</v>
          </cell>
          <cell r="G524">
            <v>364000</v>
          </cell>
        </row>
        <row r="525">
          <cell r="C525">
            <v>38107</v>
          </cell>
          <cell r="D525" t="str">
            <v>L­¬ng Ptr¶ tËn thu ®¸ NK 5400x4000</v>
          </cell>
          <cell r="E525">
            <v>152</v>
          </cell>
          <cell r="F525">
            <v>334</v>
          </cell>
          <cell r="G525">
            <v>21600000</v>
          </cell>
        </row>
        <row r="526">
          <cell r="C526">
            <v>38107</v>
          </cell>
          <cell r="D526" t="str">
            <v>L­¬ng ph¶i tr¶ tæ ®¸nh tÈy 16504*600</v>
          </cell>
          <cell r="E526">
            <v>6421</v>
          </cell>
          <cell r="F526">
            <v>334</v>
          </cell>
          <cell r="G526">
            <v>9902400</v>
          </cell>
        </row>
        <row r="527">
          <cell r="C527">
            <v>38107</v>
          </cell>
          <cell r="D527" t="str">
            <v>L­¬ng ph¶i tr¶ khèi SX</v>
          </cell>
          <cell r="E527">
            <v>154</v>
          </cell>
          <cell r="F527">
            <v>334</v>
          </cell>
          <cell r="G527">
            <v>34389000</v>
          </cell>
        </row>
        <row r="528">
          <cell r="C528">
            <v>38107</v>
          </cell>
          <cell r="D528" t="str">
            <v>L­¬ng ph¶i tr¶ khèi v¨n phßng</v>
          </cell>
          <cell r="E528">
            <v>6422</v>
          </cell>
          <cell r="F528">
            <v>334</v>
          </cell>
          <cell r="G528">
            <v>24339000</v>
          </cell>
        </row>
        <row r="529">
          <cell r="C529">
            <v>38107</v>
          </cell>
          <cell r="D529" t="str">
            <v>Chi l­¬ng toµn Cty</v>
          </cell>
          <cell r="E529">
            <v>334</v>
          </cell>
          <cell r="F529">
            <v>111</v>
          </cell>
          <cell r="G529">
            <v>90230400</v>
          </cell>
        </row>
        <row r="530">
          <cell r="C530">
            <v>38107</v>
          </cell>
          <cell r="D530" t="str">
            <v>ThuÕ tµi nguyªn ph¶i tr¶ th¸ng 4/04 5400</v>
          </cell>
          <cell r="E530">
            <v>6422</v>
          </cell>
          <cell r="F530">
            <v>3336</v>
          </cell>
          <cell r="G530">
            <v>864000</v>
          </cell>
        </row>
        <row r="531">
          <cell r="C531">
            <v>38107</v>
          </cell>
          <cell r="D531" t="str">
            <v>XuÊt NL chÕ biÕn SPhÈm 5400*4000</v>
          </cell>
          <cell r="E531">
            <v>154</v>
          </cell>
          <cell r="F531">
            <v>152</v>
          </cell>
          <cell r="G531">
            <v>21600000</v>
          </cell>
        </row>
        <row r="532">
          <cell r="C532">
            <v>38107</v>
          </cell>
          <cell r="D532" t="str">
            <v>NhËp kho ®¸ TP ®· chÕ biÕn = 5400 m3</v>
          </cell>
          <cell r="E532">
            <v>155</v>
          </cell>
          <cell r="F532">
            <v>154</v>
          </cell>
          <cell r="G532">
            <v>512291126</v>
          </cell>
        </row>
        <row r="533">
          <cell r="C533">
            <v>38107</v>
          </cell>
          <cell r="D533" t="str">
            <v>XuÊt kho tiªu thô 15059 tÊn = 10386 m3</v>
          </cell>
          <cell r="E533">
            <v>6321</v>
          </cell>
          <cell r="F533">
            <v>155</v>
          </cell>
        </row>
        <row r="534">
          <cell r="C534">
            <v>38107</v>
          </cell>
          <cell r="D534" t="str">
            <v>ChuyÓn VAT khÊu trõ sang ph¶i nép</v>
          </cell>
          <cell r="E534">
            <v>3331</v>
          </cell>
          <cell r="F534">
            <v>1331</v>
          </cell>
          <cell r="G534">
            <v>87357873</v>
          </cell>
        </row>
        <row r="536">
          <cell r="E536" t="str">
            <v>tc</v>
          </cell>
        </row>
        <row r="537">
          <cell r="D537" t="str">
            <v>Céng ph¸t sinh th¸ng 04</v>
          </cell>
          <cell r="E537" t="str">
            <v>tc</v>
          </cell>
        </row>
        <row r="538">
          <cell r="D538" t="str">
            <v>D­ cuèi th¸ng 04</v>
          </cell>
          <cell r="E538" t="str">
            <v>tc</v>
          </cell>
        </row>
        <row r="539">
          <cell r="E539" t="str">
            <v>tc</v>
          </cell>
        </row>
        <row r="540">
          <cell r="D540" t="str">
            <v>Th¸ng 5/2004</v>
          </cell>
          <cell r="E540" t="str">
            <v>tc</v>
          </cell>
        </row>
        <row r="541">
          <cell r="B541">
            <v>36986</v>
          </cell>
          <cell r="C541">
            <v>38108</v>
          </cell>
          <cell r="D541" t="str">
            <v>Mua c­íc vËn t¶i thñy Cty cæ phÇn 5-8</v>
          </cell>
          <cell r="E541">
            <v>6421</v>
          </cell>
          <cell r="F541">
            <v>331</v>
          </cell>
          <cell r="G541">
            <v>20743272</v>
          </cell>
        </row>
        <row r="542">
          <cell r="C542">
            <v>38108</v>
          </cell>
          <cell r="D542" t="str">
            <v>ThuÕ ®­îc khÊu trõ</v>
          </cell>
          <cell r="E542">
            <v>1331</v>
          </cell>
          <cell r="F542">
            <v>331</v>
          </cell>
          <cell r="G542">
            <v>1036728</v>
          </cell>
        </row>
        <row r="543">
          <cell r="B543" t="str">
            <v>pc</v>
          </cell>
          <cell r="C543">
            <v>38108</v>
          </cell>
          <cell r="D543" t="str">
            <v>Thanh to¸n tiÒn c­íc VT thuû Cty 5/8</v>
          </cell>
          <cell r="E543">
            <v>6421</v>
          </cell>
          <cell r="F543">
            <v>111</v>
          </cell>
          <cell r="G543">
            <v>21780000</v>
          </cell>
        </row>
        <row r="544">
          <cell r="B544" t="str">
            <v>pc</v>
          </cell>
          <cell r="C544">
            <v>38111</v>
          </cell>
          <cell r="D544" t="str">
            <v>Thanh to¸n tiÒn mua x¨ng + lÖ phÝ cÇu phµ</v>
          </cell>
          <cell r="E544">
            <v>6422</v>
          </cell>
          <cell r="F544">
            <v>111</v>
          </cell>
          <cell r="G544">
            <v>1336000</v>
          </cell>
        </row>
        <row r="545">
          <cell r="C545">
            <v>38111</v>
          </cell>
          <cell r="D545" t="str">
            <v>ThuÕ ®­îc khÊu trõ</v>
          </cell>
          <cell r="E545">
            <v>1331</v>
          </cell>
          <cell r="F545">
            <v>111</v>
          </cell>
          <cell r="G545">
            <v>86000</v>
          </cell>
        </row>
        <row r="546">
          <cell r="B546" t="str">
            <v>pc</v>
          </cell>
          <cell r="C546">
            <v>38111</v>
          </cell>
          <cell r="D546" t="str">
            <v>TT tiÒn mua dông cô + phô tïng thay thÕ</v>
          </cell>
          <cell r="E546">
            <v>154</v>
          </cell>
          <cell r="F546">
            <v>111</v>
          </cell>
          <cell r="G546">
            <v>2915000</v>
          </cell>
        </row>
        <row r="547">
          <cell r="B547" t="str">
            <v>pc</v>
          </cell>
          <cell r="C547">
            <v>38113</v>
          </cell>
          <cell r="D547" t="str">
            <v>NhËp kho nhiªn liÖu</v>
          </cell>
          <cell r="E547">
            <v>152</v>
          </cell>
          <cell r="F547">
            <v>111</v>
          </cell>
          <cell r="G547">
            <v>4386000</v>
          </cell>
        </row>
        <row r="548">
          <cell r="C548">
            <v>38113</v>
          </cell>
          <cell r="D548" t="str">
            <v>XuÊt NL phôc vô SX</v>
          </cell>
          <cell r="E548">
            <v>154</v>
          </cell>
          <cell r="F548">
            <v>152</v>
          </cell>
          <cell r="G548">
            <v>4386000</v>
          </cell>
        </row>
        <row r="549">
          <cell r="B549" t="str">
            <v>pc</v>
          </cell>
          <cell r="C549">
            <v>38113</v>
          </cell>
          <cell r="D549" t="str">
            <v>Mua ho¸ ®¬n gtgt</v>
          </cell>
          <cell r="E549">
            <v>6422</v>
          </cell>
          <cell r="F549">
            <v>111</v>
          </cell>
          <cell r="G549">
            <v>15200</v>
          </cell>
        </row>
        <row r="550">
          <cell r="B550">
            <v>32487</v>
          </cell>
          <cell r="C550">
            <v>38114</v>
          </cell>
          <cell r="D550" t="str">
            <v>XuÊt b¸n ®¸ xÝt Cty Ph­¬ng Trung</v>
          </cell>
          <cell r="E550">
            <v>131</v>
          </cell>
          <cell r="F550">
            <v>511</v>
          </cell>
          <cell r="G550">
            <v>15857090</v>
          </cell>
        </row>
        <row r="551">
          <cell r="C551">
            <v>38114</v>
          </cell>
          <cell r="D551" t="str">
            <v>ThuÕ VAT ph¶i nép</v>
          </cell>
          <cell r="E551">
            <v>131</v>
          </cell>
          <cell r="F551">
            <v>3331</v>
          </cell>
          <cell r="G551">
            <v>792910</v>
          </cell>
        </row>
        <row r="552">
          <cell r="B552">
            <v>32488</v>
          </cell>
          <cell r="C552">
            <v>38114</v>
          </cell>
          <cell r="D552" t="str">
            <v>XuÊt b¸n ®¸ xÝt Cty Ph­¬ng Trung</v>
          </cell>
          <cell r="E552">
            <v>131</v>
          </cell>
          <cell r="F552">
            <v>511</v>
          </cell>
          <cell r="G552">
            <v>35594800</v>
          </cell>
        </row>
        <row r="553">
          <cell r="C553">
            <v>38114</v>
          </cell>
          <cell r="D553" t="str">
            <v>ThuÕ VAT ph¶i nép</v>
          </cell>
          <cell r="E553">
            <v>131</v>
          </cell>
          <cell r="F553">
            <v>3331</v>
          </cell>
          <cell r="G553">
            <v>1780200</v>
          </cell>
        </row>
        <row r="554">
          <cell r="B554">
            <v>32489</v>
          </cell>
          <cell r="C554">
            <v>38115</v>
          </cell>
          <cell r="D554" t="str">
            <v>XuÊt b¸n ®¸ xÝt Cty Ph­¬ng Trung</v>
          </cell>
          <cell r="E554">
            <v>131</v>
          </cell>
          <cell r="F554">
            <v>511</v>
          </cell>
          <cell r="G554">
            <v>40237600</v>
          </cell>
        </row>
        <row r="555">
          <cell r="B555">
            <v>32489</v>
          </cell>
          <cell r="C555">
            <v>38115</v>
          </cell>
          <cell r="D555" t="str">
            <v>ThuÕ VAT ph¶i nép</v>
          </cell>
          <cell r="E555">
            <v>131</v>
          </cell>
          <cell r="F555">
            <v>3331</v>
          </cell>
          <cell r="G555">
            <v>2012400</v>
          </cell>
        </row>
        <row r="556">
          <cell r="B556" t="str">
            <v>sæ nh</v>
          </cell>
          <cell r="C556">
            <v>38117</v>
          </cell>
          <cell r="D556" t="str">
            <v>Chi nh¸nh Fancon tr¶ tiÒn qua NH</v>
          </cell>
          <cell r="E556">
            <v>112</v>
          </cell>
          <cell r="F556">
            <v>131</v>
          </cell>
          <cell r="G556">
            <v>100000000</v>
          </cell>
        </row>
        <row r="557">
          <cell r="B557" t="str">
            <v>pt</v>
          </cell>
          <cell r="C557">
            <v>38117</v>
          </cell>
          <cell r="D557" t="str">
            <v>TuyÕt rót tiÒn Nh vÒ nhËp quü</v>
          </cell>
          <cell r="E557">
            <v>111</v>
          </cell>
          <cell r="F557">
            <v>112</v>
          </cell>
          <cell r="G557">
            <v>100000000</v>
          </cell>
        </row>
        <row r="558">
          <cell r="B558" t="str">
            <v>pt</v>
          </cell>
          <cell r="C558">
            <v>38117</v>
          </cell>
          <cell r="D558" t="str">
            <v>Cty V­¬ng Long tr¶ tiÒn</v>
          </cell>
          <cell r="E558">
            <v>111</v>
          </cell>
          <cell r="F558">
            <v>131</v>
          </cell>
          <cell r="G558">
            <v>200000000</v>
          </cell>
        </row>
        <row r="559">
          <cell r="B559" t="str">
            <v>pc</v>
          </cell>
          <cell r="C559">
            <v>38117</v>
          </cell>
          <cell r="D559" t="str">
            <v>NhËp kho nhiªn liÖu</v>
          </cell>
          <cell r="E559">
            <v>152</v>
          </cell>
          <cell r="F559">
            <v>111</v>
          </cell>
          <cell r="G559">
            <v>6693115</v>
          </cell>
        </row>
        <row r="560">
          <cell r="C560">
            <v>38117</v>
          </cell>
          <cell r="D560" t="str">
            <v>ThuÕ ®­îc khÊu trõ</v>
          </cell>
          <cell r="E560">
            <v>1331</v>
          </cell>
          <cell r="F560">
            <v>111</v>
          </cell>
          <cell r="G560">
            <v>621335</v>
          </cell>
        </row>
        <row r="561">
          <cell r="C561">
            <v>38117</v>
          </cell>
          <cell r="D561" t="str">
            <v>XuÊt NL phôc vô SX</v>
          </cell>
          <cell r="E561">
            <v>154</v>
          </cell>
          <cell r="F561">
            <v>152</v>
          </cell>
          <cell r="G561">
            <v>6693115</v>
          </cell>
        </row>
        <row r="562">
          <cell r="B562" t="str">
            <v>pc</v>
          </cell>
          <cell r="C562">
            <v>38119</v>
          </cell>
          <cell r="D562" t="str">
            <v>Thanh to¸n tiÒn mua x¨ng + lÖ phÝ cÇu phµ</v>
          </cell>
          <cell r="E562">
            <v>6422</v>
          </cell>
          <cell r="F562">
            <v>111</v>
          </cell>
          <cell r="G562">
            <v>594000</v>
          </cell>
        </row>
        <row r="563">
          <cell r="C563">
            <v>38119</v>
          </cell>
          <cell r="D563" t="str">
            <v>ThuÕ ®­îc khÊu trõ</v>
          </cell>
          <cell r="E563">
            <v>1331</v>
          </cell>
          <cell r="F563">
            <v>111</v>
          </cell>
          <cell r="G563">
            <v>54000</v>
          </cell>
        </row>
        <row r="564">
          <cell r="B564" t="str">
            <v>pc</v>
          </cell>
          <cell r="C564">
            <v>38119</v>
          </cell>
          <cell r="D564" t="str">
            <v>Nép tiÒn ®iÖn VP th¸ng 4/04</v>
          </cell>
          <cell r="E564">
            <v>6422</v>
          </cell>
          <cell r="F564">
            <v>111</v>
          </cell>
          <cell r="G564">
            <v>391710</v>
          </cell>
        </row>
        <row r="565">
          <cell r="B565" t="str">
            <v>pc</v>
          </cell>
          <cell r="C565">
            <v>38121</v>
          </cell>
          <cell r="D565" t="str">
            <v>Thanh to¸n tiÒn tiÕp kh¸ch</v>
          </cell>
          <cell r="E565">
            <v>6422</v>
          </cell>
          <cell r="F565">
            <v>111</v>
          </cell>
          <cell r="G565">
            <v>1700000</v>
          </cell>
        </row>
        <row r="566">
          <cell r="B566" t="str">
            <v>PC</v>
          </cell>
          <cell r="C566">
            <v>38122</v>
          </cell>
          <cell r="D566" t="str">
            <v>Tr¶ tiÒn mua c­íc BX, VT Cty Hoµng TuÊn</v>
          </cell>
          <cell r="E566">
            <v>331</v>
          </cell>
          <cell r="F566">
            <v>111</v>
          </cell>
          <cell r="G566">
            <v>50000000</v>
          </cell>
        </row>
        <row r="567">
          <cell r="B567" t="str">
            <v>pc</v>
          </cell>
          <cell r="C567">
            <v>38124</v>
          </cell>
          <cell r="D567" t="str">
            <v>Thanh to¸n tiÒn mua x¨ng+ lÖ phÝ cÇu phµ</v>
          </cell>
          <cell r="E567">
            <v>6422</v>
          </cell>
          <cell r="F567">
            <v>111</v>
          </cell>
          <cell r="G567">
            <v>1437000</v>
          </cell>
        </row>
        <row r="568">
          <cell r="C568">
            <v>38124</v>
          </cell>
          <cell r="D568" t="str">
            <v>ThuÕ ®­îc khÊu trõ</v>
          </cell>
          <cell r="E568">
            <v>1331</v>
          </cell>
          <cell r="F568">
            <v>111</v>
          </cell>
          <cell r="G568">
            <v>77500</v>
          </cell>
        </row>
        <row r="569">
          <cell r="B569" t="str">
            <v>pc</v>
          </cell>
          <cell r="C569">
            <v>38124</v>
          </cell>
          <cell r="D569" t="str">
            <v>Thanh to¸n tiÒn mua nhiªn liÖu SX</v>
          </cell>
          <cell r="E569">
            <v>154</v>
          </cell>
          <cell r="F569">
            <v>111</v>
          </cell>
          <cell r="G569">
            <v>978650</v>
          </cell>
        </row>
        <row r="570">
          <cell r="C570">
            <v>38124</v>
          </cell>
          <cell r="D570" t="str">
            <v>ThuÕ ®­îc khÊu trõ</v>
          </cell>
          <cell r="E570">
            <v>1331</v>
          </cell>
          <cell r="F570">
            <v>111</v>
          </cell>
          <cell r="G570">
            <v>90850</v>
          </cell>
        </row>
        <row r="571">
          <cell r="B571" t="str">
            <v>pc</v>
          </cell>
          <cell r="C571">
            <v>38127</v>
          </cell>
          <cell r="D571" t="str">
            <v>Thanh to¸n tiÒn mua x¨ng xe con..</v>
          </cell>
          <cell r="E571">
            <v>6422</v>
          </cell>
          <cell r="F571">
            <v>111</v>
          </cell>
          <cell r="G571">
            <v>1276650</v>
          </cell>
        </row>
        <row r="572">
          <cell r="C572">
            <v>38127</v>
          </cell>
          <cell r="D572" t="str">
            <v>ThuÕ ®­îc khÊu trõ</v>
          </cell>
          <cell r="E572">
            <v>1331</v>
          </cell>
          <cell r="F572">
            <v>111</v>
          </cell>
          <cell r="G572">
            <v>109850</v>
          </cell>
        </row>
        <row r="573">
          <cell r="B573" t="str">
            <v>sæ NH</v>
          </cell>
          <cell r="C573">
            <v>38127</v>
          </cell>
          <cell r="D573" t="str">
            <v>Cty Ph­¬ng Trung tr¶ tiÒn qua NH</v>
          </cell>
          <cell r="E573">
            <v>112</v>
          </cell>
          <cell r="F573">
            <v>131</v>
          </cell>
          <cell r="G573">
            <v>50000000</v>
          </cell>
        </row>
        <row r="574">
          <cell r="B574" t="str">
            <v>pt</v>
          </cell>
          <cell r="C574">
            <v>38127</v>
          </cell>
          <cell r="D574" t="str">
            <v>TuyÕt rót tiÒn Nh vÒ nhËp quü</v>
          </cell>
          <cell r="E574">
            <v>111</v>
          </cell>
          <cell r="F574">
            <v>112</v>
          </cell>
          <cell r="G574">
            <v>50000000</v>
          </cell>
        </row>
        <row r="575">
          <cell r="B575" t="str">
            <v>pc</v>
          </cell>
          <cell r="C575">
            <v>38127</v>
          </cell>
          <cell r="D575" t="str">
            <v>Tr¶ tiÒn c­íc vËn t¶i thuû XN 234</v>
          </cell>
          <cell r="E575">
            <v>331</v>
          </cell>
          <cell r="F575">
            <v>111</v>
          </cell>
          <cell r="G575">
            <v>20000000</v>
          </cell>
        </row>
        <row r="576">
          <cell r="B576" t="str">
            <v>PC</v>
          </cell>
          <cell r="C576">
            <v>38127</v>
          </cell>
          <cell r="D576" t="str">
            <v>Tr¶ tiÒn c­íc BX,VT Cty Hoµng TuÊn</v>
          </cell>
          <cell r="E576">
            <v>331</v>
          </cell>
          <cell r="F576">
            <v>111</v>
          </cell>
          <cell r="G576">
            <v>25000000</v>
          </cell>
        </row>
        <row r="577">
          <cell r="B577" t="str">
            <v>pc</v>
          </cell>
          <cell r="C577">
            <v>38128</v>
          </cell>
          <cell r="D577" t="str">
            <v>Tr¶ tiÒn thuÕ ®Êt VP</v>
          </cell>
          <cell r="E577">
            <v>6422</v>
          </cell>
          <cell r="F577">
            <v>111</v>
          </cell>
          <cell r="G577">
            <v>360300</v>
          </cell>
        </row>
        <row r="578">
          <cell r="B578" t="str">
            <v>pc</v>
          </cell>
          <cell r="C578">
            <v>38128</v>
          </cell>
          <cell r="D578" t="str">
            <v>NhËp kho nhiªn liÖu</v>
          </cell>
          <cell r="E578">
            <v>152</v>
          </cell>
          <cell r="F578">
            <v>111</v>
          </cell>
          <cell r="G578">
            <v>6680350</v>
          </cell>
        </row>
        <row r="579">
          <cell r="C579">
            <v>38128</v>
          </cell>
          <cell r="D579" t="str">
            <v>ThuÕ ®­îc khÊu trõ</v>
          </cell>
          <cell r="E579">
            <v>1331</v>
          </cell>
          <cell r="F579">
            <v>111</v>
          </cell>
          <cell r="G579">
            <v>620150</v>
          </cell>
        </row>
        <row r="580">
          <cell r="C580">
            <v>38128</v>
          </cell>
          <cell r="D580" t="str">
            <v>XuÊt NL phôc vô SX</v>
          </cell>
          <cell r="E580">
            <v>154</v>
          </cell>
          <cell r="F580">
            <v>152</v>
          </cell>
          <cell r="G580">
            <v>6680350</v>
          </cell>
        </row>
        <row r="581">
          <cell r="B581" t="str">
            <v>pc</v>
          </cell>
          <cell r="C581">
            <v>38129</v>
          </cell>
          <cell r="D581" t="str">
            <v>Thanh to¸n tiÒn mua bµn ghÕ VP</v>
          </cell>
          <cell r="E581">
            <v>6422</v>
          </cell>
          <cell r="F581">
            <v>111</v>
          </cell>
          <cell r="G581">
            <v>2254546</v>
          </cell>
        </row>
        <row r="582">
          <cell r="C582">
            <v>38129</v>
          </cell>
          <cell r="D582" t="str">
            <v>ThuÕ ®­îc khÊu trõ</v>
          </cell>
          <cell r="E582">
            <v>1331</v>
          </cell>
          <cell r="F582">
            <v>111</v>
          </cell>
          <cell r="G582">
            <v>225454</v>
          </cell>
        </row>
        <row r="583">
          <cell r="B583">
            <v>32490</v>
          </cell>
          <cell r="C583">
            <v>38129</v>
          </cell>
          <cell r="D583" t="str">
            <v>XuÊt b¸n ®¸ xÝt cho Cty Quang Dòng</v>
          </cell>
          <cell r="E583">
            <v>131</v>
          </cell>
          <cell r="F583">
            <v>511</v>
          </cell>
          <cell r="G583">
            <v>34285600</v>
          </cell>
        </row>
        <row r="584">
          <cell r="C584">
            <v>38129</v>
          </cell>
          <cell r="D584" t="str">
            <v>ThuÕ VAT ph¶i nép</v>
          </cell>
          <cell r="E584">
            <v>131</v>
          </cell>
          <cell r="F584">
            <v>3331</v>
          </cell>
          <cell r="G584">
            <v>1714400</v>
          </cell>
        </row>
        <row r="585">
          <cell r="B585" t="str">
            <v>pc</v>
          </cell>
          <cell r="C585">
            <v>38131</v>
          </cell>
          <cell r="D585" t="str">
            <v>Nép tiÒn ®iÖn tho¹i VP th¸ng 4/04</v>
          </cell>
          <cell r="E585">
            <v>6422</v>
          </cell>
          <cell r="F585">
            <v>111</v>
          </cell>
          <cell r="G585">
            <v>1597907</v>
          </cell>
        </row>
        <row r="586">
          <cell r="C586">
            <v>38131</v>
          </cell>
          <cell r="D586" t="str">
            <v>ThuÕ ®­îc khÊu trõ</v>
          </cell>
          <cell r="E586">
            <v>1331</v>
          </cell>
          <cell r="F586">
            <v>111</v>
          </cell>
          <cell r="G586">
            <v>140311</v>
          </cell>
        </row>
        <row r="587">
          <cell r="B587" t="str">
            <v>pc</v>
          </cell>
          <cell r="C587">
            <v>38131</v>
          </cell>
          <cell r="D587" t="str">
            <v>Thanh tp¸n tiÒn mua phô tïng söa ch÷a</v>
          </cell>
          <cell r="E587">
            <v>154</v>
          </cell>
          <cell r="F587">
            <v>111</v>
          </cell>
          <cell r="G587">
            <v>2100000</v>
          </cell>
        </row>
        <row r="588">
          <cell r="B588" t="str">
            <v>pc</v>
          </cell>
          <cell r="C588">
            <v>38132</v>
          </cell>
          <cell r="D588" t="str">
            <v>TiÒn ®iÖn tho¹i thÎ trang bÞ VP</v>
          </cell>
          <cell r="E588">
            <v>6422</v>
          </cell>
          <cell r="F588">
            <v>111</v>
          </cell>
          <cell r="G588">
            <v>727272</v>
          </cell>
        </row>
        <row r="589">
          <cell r="C589">
            <v>38132</v>
          </cell>
          <cell r="D589" t="str">
            <v>ThuÕ ®­îc khÊu trõ</v>
          </cell>
          <cell r="E589">
            <v>1331</v>
          </cell>
          <cell r="F589">
            <v>111</v>
          </cell>
          <cell r="G589">
            <v>72728</v>
          </cell>
        </row>
        <row r="590">
          <cell r="B590" t="str">
            <v>pc</v>
          </cell>
          <cell r="C590">
            <v>38133</v>
          </cell>
          <cell r="D590" t="str">
            <v>Thanh to¸n tiÒn mua x¨ng xe con..</v>
          </cell>
          <cell r="E590">
            <v>6422</v>
          </cell>
          <cell r="F590">
            <v>111</v>
          </cell>
          <cell r="G590">
            <v>759000</v>
          </cell>
        </row>
        <row r="591">
          <cell r="C591">
            <v>38133</v>
          </cell>
          <cell r="D591" t="str">
            <v>ThuÕ ®­îc khÊu trõ</v>
          </cell>
          <cell r="E591">
            <v>1331</v>
          </cell>
          <cell r="F591">
            <v>111</v>
          </cell>
          <cell r="G591">
            <v>69000</v>
          </cell>
        </row>
        <row r="592">
          <cell r="B592">
            <v>32491</v>
          </cell>
          <cell r="C592">
            <v>38134</v>
          </cell>
          <cell r="D592" t="str">
            <v>XuÊt b¸n ®¸ xÝt cho Cty Quang Dòng</v>
          </cell>
          <cell r="E592">
            <v>131</v>
          </cell>
          <cell r="F592">
            <v>511</v>
          </cell>
          <cell r="G592">
            <v>21299929</v>
          </cell>
        </row>
        <row r="593">
          <cell r="C593">
            <v>38134</v>
          </cell>
          <cell r="D593" t="str">
            <v>ThuÕ VAT ph¶i nép</v>
          </cell>
          <cell r="E593">
            <v>131</v>
          </cell>
          <cell r="F593">
            <v>3331</v>
          </cell>
          <cell r="G593">
            <v>1065071</v>
          </cell>
        </row>
        <row r="594">
          <cell r="B594">
            <v>32492</v>
          </cell>
          <cell r="C594">
            <v>38134</v>
          </cell>
          <cell r="D594" t="str">
            <v>XuÊt b¸n ®¸ xÝt Cty Ph­¬ng Trung</v>
          </cell>
          <cell r="E594">
            <v>131</v>
          </cell>
          <cell r="F594">
            <v>511</v>
          </cell>
          <cell r="G594">
            <v>5499940</v>
          </cell>
        </row>
        <row r="595">
          <cell r="C595">
            <v>38134</v>
          </cell>
          <cell r="D595" t="str">
            <v>ThuÕ VAT ph¶i nép</v>
          </cell>
          <cell r="E595">
            <v>131</v>
          </cell>
          <cell r="F595">
            <v>3331</v>
          </cell>
          <cell r="G595">
            <v>275060</v>
          </cell>
        </row>
        <row r="596">
          <cell r="B596">
            <v>32493</v>
          </cell>
          <cell r="C596">
            <v>38134</v>
          </cell>
          <cell r="D596" t="str">
            <v>XuÊt b¸n ®¸ xÝt cho Cty Hoµng Nam</v>
          </cell>
          <cell r="E596">
            <v>131</v>
          </cell>
          <cell r="F596">
            <v>511</v>
          </cell>
          <cell r="G596">
            <v>48811000</v>
          </cell>
        </row>
        <row r="597">
          <cell r="C597">
            <v>38134</v>
          </cell>
          <cell r="D597" t="str">
            <v>ThuÕ VAT ph¶i nép</v>
          </cell>
          <cell r="E597">
            <v>131</v>
          </cell>
          <cell r="F597">
            <v>3331</v>
          </cell>
          <cell r="G597">
            <v>2440550</v>
          </cell>
        </row>
        <row r="598">
          <cell r="B598">
            <v>59403</v>
          </cell>
          <cell r="C598">
            <v>38136</v>
          </cell>
          <cell r="D598" t="str">
            <v>Mua c­íc bxóc Cty BMC</v>
          </cell>
          <cell r="E598">
            <v>154</v>
          </cell>
          <cell r="F598">
            <v>331</v>
          </cell>
          <cell r="G598">
            <v>14685700</v>
          </cell>
        </row>
        <row r="599">
          <cell r="C599">
            <v>38136</v>
          </cell>
          <cell r="D599" t="str">
            <v>ThuÕ ®­îc khÊu trõ</v>
          </cell>
          <cell r="E599">
            <v>1331</v>
          </cell>
          <cell r="F599">
            <v>331</v>
          </cell>
          <cell r="G599">
            <v>734285</v>
          </cell>
        </row>
        <row r="600">
          <cell r="B600">
            <v>32494</v>
          </cell>
          <cell r="C600">
            <v>38137</v>
          </cell>
          <cell r="D600" t="str">
            <v>B¸n c­íc vËn t¶i DN Quèc ThÞnh</v>
          </cell>
          <cell r="E600">
            <v>131</v>
          </cell>
          <cell r="F600">
            <v>511</v>
          </cell>
          <cell r="G600">
            <v>72533000</v>
          </cell>
        </row>
        <row r="601">
          <cell r="C601">
            <v>38137</v>
          </cell>
          <cell r="D601" t="str">
            <v>ThuÕ VAT ph¶i nép</v>
          </cell>
          <cell r="E601">
            <v>131</v>
          </cell>
          <cell r="F601">
            <v>3331</v>
          </cell>
          <cell r="G601">
            <v>3626650</v>
          </cell>
        </row>
        <row r="602">
          <cell r="B602">
            <v>35696</v>
          </cell>
          <cell r="C602">
            <v>38137</v>
          </cell>
          <cell r="D602" t="str">
            <v>Mua c­íc vËn t¶i  Cty Hoµng TuÊn</v>
          </cell>
          <cell r="E602">
            <v>6322</v>
          </cell>
          <cell r="F602">
            <v>331</v>
          </cell>
          <cell r="G602">
            <v>69405000</v>
          </cell>
        </row>
        <row r="603">
          <cell r="C603">
            <v>38137</v>
          </cell>
          <cell r="D603" t="str">
            <v>ThuÕ ®­îc khÊu trõ</v>
          </cell>
          <cell r="E603">
            <v>1331</v>
          </cell>
          <cell r="F603">
            <v>331</v>
          </cell>
          <cell r="G603">
            <v>3470250</v>
          </cell>
        </row>
        <row r="604">
          <cell r="B604" t="str">
            <v>PC</v>
          </cell>
          <cell r="C604">
            <v>38137</v>
          </cell>
          <cell r="D604" t="str">
            <v>Tr¶ tiÒn c­íc BX,VT Cty Hoµng TuÊn</v>
          </cell>
          <cell r="E604">
            <v>331</v>
          </cell>
          <cell r="F604">
            <v>111</v>
          </cell>
          <cell r="G604">
            <v>47875250</v>
          </cell>
        </row>
        <row r="605">
          <cell r="B605" t="str">
            <v>pt</v>
          </cell>
          <cell r="C605">
            <v>38137</v>
          </cell>
          <cell r="D605" t="str">
            <v>Chi nh¸nh Fancon tr¶ tiÒn</v>
          </cell>
          <cell r="E605">
            <v>111</v>
          </cell>
          <cell r="F605">
            <v>131</v>
          </cell>
          <cell r="G605">
            <v>56008000</v>
          </cell>
        </row>
        <row r="606">
          <cell r="B606">
            <v>35697</v>
          </cell>
          <cell r="C606">
            <v>38138</v>
          </cell>
          <cell r="D606" t="str">
            <v>Mua c­íc BX, VT phôc vô SX Cty H.TuÊn</v>
          </cell>
          <cell r="E606">
            <v>154</v>
          </cell>
          <cell r="F606">
            <v>331</v>
          </cell>
          <cell r="G606">
            <v>61035000</v>
          </cell>
        </row>
        <row r="607">
          <cell r="C607">
            <v>38138</v>
          </cell>
          <cell r="D607" t="str">
            <v xml:space="preserve">c­íc BX,VT tiªu thô </v>
          </cell>
          <cell r="E607">
            <v>6421</v>
          </cell>
          <cell r="F607">
            <v>331</v>
          </cell>
          <cell r="G607">
            <v>35724000</v>
          </cell>
        </row>
        <row r="608">
          <cell r="C608">
            <v>38138</v>
          </cell>
          <cell r="D608" t="str">
            <v>ThuÕ ®­îc khÊu trõ</v>
          </cell>
          <cell r="E608">
            <v>1331</v>
          </cell>
          <cell r="F608">
            <v>331</v>
          </cell>
          <cell r="G608">
            <v>4837950</v>
          </cell>
        </row>
        <row r="609">
          <cell r="B609" t="str">
            <v>pc</v>
          </cell>
          <cell r="C609">
            <v>38138</v>
          </cell>
          <cell r="D609" t="str">
            <v>Mua s¸ch VPP</v>
          </cell>
          <cell r="E609">
            <v>6422</v>
          </cell>
          <cell r="F609">
            <v>111</v>
          </cell>
          <cell r="G609">
            <v>266667</v>
          </cell>
        </row>
        <row r="610">
          <cell r="C610">
            <v>38138</v>
          </cell>
          <cell r="D610" t="str">
            <v>ThuÕ ®­îc khÊu trõ</v>
          </cell>
          <cell r="E610">
            <v>1331</v>
          </cell>
          <cell r="F610">
            <v>111</v>
          </cell>
          <cell r="G610">
            <v>13333</v>
          </cell>
        </row>
        <row r="611">
          <cell r="B611" t="str">
            <v>pc</v>
          </cell>
          <cell r="C611">
            <v>38138</v>
          </cell>
          <cell r="D611" t="str">
            <v>NhËp kho nhiªn liÖu</v>
          </cell>
          <cell r="E611">
            <v>152</v>
          </cell>
          <cell r="F611">
            <v>111</v>
          </cell>
          <cell r="G611">
            <v>19056630</v>
          </cell>
        </row>
        <row r="612">
          <cell r="C612">
            <v>38138</v>
          </cell>
          <cell r="D612" t="str">
            <v>ThuÕ ®­îc khÊu trõ</v>
          </cell>
          <cell r="E612">
            <v>1331</v>
          </cell>
          <cell r="F612">
            <v>111</v>
          </cell>
          <cell r="G612">
            <v>1774574</v>
          </cell>
        </row>
        <row r="613">
          <cell r="C613">
            <v>38138</v>
          </cell>
          <cell r="D613" t="str">
            <v>XuÊt NL phôc vô SX</v>
          </cell>
          <cell r="E613">
            <v>154</v>
          </cell>
          <cell r="F613">
            <v>152</v>
          </cell>
          <cell r="G613">
            <v>19056630</v>
          </cell>
        </row>
        <row r="614">
          <cell r="B614" t="str">
            <v>PC</v>
          </cell>
          <cell r="C614">
            <v>38138</v>
          </cell>
          <cell r="D614" t="str">
            <v>Tr¶ tiÒn c­íc BX,VT Cty Hoµng TuÊn</v>
          </cell>
          <cell r="E614">
            <v>331</v>
          </cell>
          <cell r="F614">
            <v>111</v>
          </cell>
          <cell r="G614">
            <v>51596950</v>
          </cell>
        </row>
        <row r="615">
          <cell r="C615">
            <v>38138</v>
          </cell>
          <cell r="D615" t="str">
            <v>L­¬ng tæ tËn thu ®¸          3130x4000</v>
          </cell>
          <cell r="E615">
            <v>152</v>
          </cell>
          <cell r="F615">
            <v>334</v>
          </cell>
          <cell r="G615">
            <v>12520000</v>
          </cell>
        </row>
        <row r="616">
          <cell r="C616">
            <v>38138</v>
          </cell>
          <cell r="D616" t="str">
            <v>L­¬ng ph¶i tr¶ tæ ®¸nh tÈy   4417*600</v>
          </cell>
          <cell r="E616">
            <v>6421</v>
          </cell>
          <cell r="F616">
            <v>334</v>
          </cell>
          <cell r="G616">
            <v>2650200</v>
          </cell>
        </row>
        <row r="617">
          <cell r="C617">
            <v>38138</v>
          </cell>
          <cell r="D617" t="str">
            <v>Lu¬ng ph¶i tr¶ khèi SX</v>
          </cell>
          <cell r="E617">
            <v>154</v>
          </cell>
          <cell r="F617">
            <v>334</v>
          </cell>
          <cell r="G617">
            <v>34893000</v>
          </cell>
        </row>
        <row r="618">
          <cell r="C618">
            <v>38138</v>
          </cell>
          <cell r="D618" t="str">
            <v>L­¬ng ph¶i tr¶ khèi v¨n phßng</v>
          </cell>
          <cell r="E618">
            <v>6422</v>
          </cell>
          <cell r="F618">
            <v>334</v>
          </cell>
          <cell r="G618">
            <v>23723000</v>
          </cell>
        </row>
        <row r="619">
          <cell r="C619">
            <v>38138</v>
          </cell>
          <cell r="D619" t="str">
            <v>Chi l­¬ng toµn Cty</v>
          </cell>
          <cell r="E619">
            <v>334</v>
          </cell>
          <cell r="F619">
            <v>111</v>
          </cell>
          <cell r="G619">
            <v>73786200</v>
          </cell>
        </row>
        <row r="620">
          <cell r="C620">
            <v>38138</v>
          </cell>
          <cell r="D620" t="str">
            <v>ThuÕ tµi nguyªn ph¶i nép trong kú 3130</v>
          </cell>
          <cell r="E620">
            <v>6422</v>
          </cell>
          <cell r="F620">
            <v>3336</v>
          </cell>
          <cell r="G620">
            <v>500800</v>
          </cell>
        </row>
        <row r="621">
          <cell r="C621">
            <v>38138</v>
          </cell>
          <cell r="D621" t="str">
            <v>TrÝch khÊu hao TSC§ sö dông n¬i SX</v>
          </cell>
          <cell r="E621">
            <v>154</v>
          </cell>
          <cell r="F621">
            <v>214</v>
          </cell>
          <cell r="G621">
            <v>4192000</v>
          </cell>
        </row>
        <row r="622">
          <cell r="C622">
            <v>38138</v>
          </cell>
          <cell r="D622" t="str">
            <v>TrÝch khÊu hao TSC§ bé phËn QLDN</v>
          </cell>
          <cell r="E622">
            <v>6422</v>
          </cell>
          <cell r="F622">
            <v>214</v>
          </cell>
          <cell r="G622">
            <v>3200000</v>
          </cell>
        </row>
        <row r="623">
          <cell r="C623">
            <v>38138</v>
          </cell>
          <cell r="D623" t="str">
            <v>XuÊt NL chÕ biÕn SPhÈm 3130*4000</v>
          </cell>
          <cell r="E623">
            <v>154</v>
          </cell>
          <cell r="F623">
            <v>152</v>
          </cell>
          <cell r="G623">
            <v>12520000</v>
          </cell>
        </row>
        <row r="624">
          <cell r="C624">
            <v>38138</v>
          </cell>
          <cell r="D624" t="str">
            <v>NhËp kho ®¸ TP ®· chÕ biÕn =3130</v>
          </cell>
          <cell r="E624">
            <v>155</v>
          </cell>
          <cell r="F624">
            <v>154</v>
          </cell>
          <cell r="G624">
            <v>170135445</v>
          </cell>
        </row>
        <row r="625">
          <cell r="C625">
            <v>38138</v>
          </cell>
          <cell r="D625" t="str">
            <v>XuÊt kho tiªu thô 4417 tÊn = 3046 m3</v>
          </cell>
          <cell r="E625">
            <v>6321</v>
          </cell>
          <cell r="F625">
            <v>155</v>
          </cell>
        </row>
        <row r="626">
          <cell r="C626">
            <v>38138</v>
          </cell>
          <cell r="D626" t="str">
            <v>ChuyÓn VAT khÊu trõ sang ph¶i nép</v>
          </cell>
          <cell r="E626">
            <v>3331</v>
          </cell>
          <cell r="F626">
            <v>1331</v>
          </cell>
          <cell r="G626">
            <v>14034298</v>
          </cell>
        </row>
        <row r="627">
          <cell r="E627" t="str">
            <v>tc</v>
          </cell>
        </row>
        <row r="628">
          <cell r="D628" t="str">
            <v>Céng ph¸t sinh th¸ng 05</v>
          </cell>
          <cell r="E628" t="str">
            <v>tc</v>
          </cell>
        </row>
        <row r="629">
          <cell r="D629" t="str">
            <v>D­ cuèi th¸ng 05</v>
          </cell>
          <cell r="E629" t="str">
            <v>tc</v>
          </cell>
        </row>
        <row r="630">
          <cell r="E630" t="str">
            <v>tc</v>
          </cell>
        </row>
        <row r="631">
          <cell r="D631" t="str">
            <v>Th¸ng 6/2004</v>
          </cell>
          <cell r="E631" t="str">
            <v>tc</v>
          </cell>
        </row>
        <row r="632">
          <cell r="B632" t="str">
            <v>pc</v>
          </cell>
          <cell r="C632">
            <v>38139</v>
          </cell>
          <cell r="D632" t="str">
            <v>T. to¸n tiÒn mua x¨ng xe con hoµ m¹ng §T</v>
          </cell>
          <cell r="E632">
            <v>6422</v>
          </cell>
          <cell r="F632">
            <v>111</v>
          </cell>
          <cell r="G632">
            <v>951818</v>
          </cell>
        </row>
        <row r="633">
          <cell r="C633">
            <v>38139</v>
          </cell>
          <cell r="D633" t="str">
            <v>ThuÕ ®­îc khÊu trõ</v>
          </cell>
          <cell r="E633">
            <v>1331</v>
          </cell>
          <cell r="F633">
            <v>111</v>
          </cell>
          <cell r="G633">
            <v>43182</v>
          </cell>
        </row>
        <row r="634">
          <cell r="B634" t="str">
            <v>pc</v>
          </cell>
          <cell r="C634">
            <v>38139</v>
          </cell>
          <cell r="D634" t="str">
            <v>Thanh to¸n tiÒn mua buly vµ sµng m¸y</v>
          </cell>
          <cell r="E634">
            <v>154</v>
          </cell>
          <cell r="F634">
            <v>111</v>
          </cell>
          <cell r="G634">
            <v>1322000</v>
          </cell>
        </row>
        <row r="635">
          <cell r="B635" t="str">
            <v>sæ nh</v>
          </cell>
          <cell r="C635">
            <v>38139</v>
          </cell>
          <cell r="D635" t="str">
            <v>Cty Quang Dòng tr¶ tiÒn qua NH</v>
          </cell>
          <cell r="E635">
            <v>112</v>
          </cell>
          <cell r="F635">
            <v>131</v>
          </cell>
          <cell r="G635">
            <v>15225000</v>
          </cell>
        </row>
        <row r="636">
          <cell r="B636" t="str">
            <v>PT</v>
          </cell>
          <cell r="C636">
            <v>38140</v>
          </cell>
          <cell r="D636" t="str">
            <v>TuyÕt rót tiÒn NH vÒ nhËp quü</v>
          </cell>
          <cell r="E636">
            <v>111</v>
          </cell>
          <cell r="F636">
            <v>112</v>
          </cell>
          <cell r="G636">
            <v>15000000</v>
          </cell>
        </row>
        <row r="637">
          <cell r="B637" t="str">
            <v>PT</v>
          </cell>
          <cell r="C637">
            <v>38141</v>
          </cell>
          <cell r="D637" t="str">
            <v>Vay dµi h¹n tiÒn «.ChÞnh nhËp quü</v>
          </cell>
          <cell r="E637">
            <v>111</v>
          </cell>
          <cell r="F637">
            <v>341</v>
          </cell>
          <cell r="G637">
            <v>200000000</v>
          </cell>
        </row>
        <row r="638">
          <cell r="B638" t="str">
            <v>pc</v>
          </cell>
          <cell r="C638">
            <v>38142</v>
          </cell>
          <cell r="D638" t="str">
            <v>T¹m tr¶ tiÒn c­íc BX,VT Cty Phóc léc</v>
          </cell>
          <cell r="E638">
            <v>331</v>
          </cell>
          <cell r="F638">
            <v>111</v>
          </cell>
          <cell r="G638">
            <v>200000000</v>
          </cell>
        </row>
        <row r="639">
          <cell r="B639">
            <v>89626</v>
          </cell>
          <cell r="C639">
            <v>38143</v>
          </cell>
          <cell r="D639" t="str">
            <v>Mua bóa m¸y nghiÒn Cty H¶i YÕn</v>
          </cell>
          <cell r="E639">
            <v>154</v>
          </cell>
          <cell r="F639">
            <v>331</v>
          </cell>
          <cell r="G639">
            <v>11171100</v>
          </cell>
        </row>
        <row r="640">
          <cell r="C640">
            <v>38143</v>
          </cell>
          <cell r="D640" t="str">
            <v>ThuÕ ®­îc khÊu trõ</v>
          </cell>
          <cell r="E640">
            <v>1331</v>
          </cell>
          <cell r="F640">
            <v>331</v>
          </cell>
          <cell r="G640">
            <v>558900</v>
          </cell>
        </row>
        <row r="641">
          <cell r="B641" t="str">
            <v>PC</v>
          </cell>
          <cell r="C641">
            <v>38143</v>
          </cell>
          <cell r="D641" t="str">
            <v>T¹m tr¶ tiÒn mua bóa Cty H¶i YÕn</v>
          </cell>
          <cell r="E641">
            <v>331</v>
          </cell>
          <cell r="F641">
            <v>111</v>
          </cell>
          <cell r="G641">
            <v>5000000</v>
          </cell>
        </row>
        <row r="642">
          <cell r="B642" t="str">
            <v>Pc</v>
          </cell>
          <cell r="C642">
            <v>38143</v>
          </cell>
          <cell r="D642" t="str">
            <v>tr¶ tiÒn dÞch vô chuyÓn ph¸t nhanh</v>
          </cell>
          <cell r="E642">
            <v>6422</v>
          </cell>
          <cell r="F642">
            <v>111</v>
          </cell>
          <cell r="G642">
            <v>30000</v>
          </cell>
        </row>
        <row r="643">
          <cell r="B643" t="str">
            <v>sæ nh</v>
          </cell>
          <cell r="C643">
            <v>38145</v>
          </cell>
          <cell r="D643" t="str">
            <v>Cty Ph­¬ng Trung tr¶ tiÒn qua NH</v>
          </cell>
          <cell r="E643">
            <v>112</v>
          </cell>
          <cell r="F643">
            <v>131</v>
          </cell>
          <cell r="G643">
            <v>50000000</v>
          </cell>
        </row>
        <row r="644">
          <cell r="B644" t="str">
            <v>Pt</v>
          </cell>
          <cell r="C644">
            <v>38145</v>
          </cell>
          <cell r="D644" t="str">
            <v>TuyÕt rót tiÒn NH vÒ nhËp quü</v>
          </cell>
          <cell r="E644">
            <v>111</v>
          </cell>
          <cell r="F644">
            <v>112</v>
          </cell>
          <cell r="G644">
            <v>50000000</v>
          </cell>
        </row>
        <row r="645">
          <cell r="B645" t="str">
            <v>pc</v>
          </cell>
          <cell r="C645">
            <v>38145</v>
          </cell>
          <cell r="D645" t="str">
            <v>TT tiÒn mua x¨ng + lÖ phÝ cÇu phµ</v>
          </cell>
          <cell r="E645">
            <v>6422</v>
          </cell>
          <cell r="F645">
            <v>111</v>
          </cell>
          <cell r="G645">
            <v>1392500</v>
          </cell>
        </row>
        <row r="646">
          <cell r="C646">
            <v>38145</v>
          </cell>
          <cell r="D646" t="str">
            <v>ThuÕ ®­îc khÊu trõ</v>
          </cell>
          <cell r="E646">
            <v>1331</v>
          </cell>
          <cell r="F646">
            <v>111</v>
          </cell>
          <cell r="G646">
            <v>77500</v>
          </cell>
        </row>
        <row r="647">
          <cell r="B647" t="str">
            <v>pc</v>
          </cell>
          <cell r="C647">
            <v>38145</v>
          </cell>
          <cell r="D647" t="str">
            <v>Mua VPP</v>
          </cell>
          <cell r="E647">
            <v>6422</v>
          </cell>
          <cell r="F647">
            <v>111</v>
          </cell>
          <cell r="G647">
            <v>601000</v>
          </cell>
        </row>
        <row r="648">
          <cell r="B648" t="str">
            <v>pc</v>
          </cell>
          <cell r="C648">
            <v>38146</v>
          </cell>
          <cell r="D648" t="str">
            <v>Thanh to¸n tiÒn lÖ phÝ rãt hµng qua c¶ng</v>
          </cell>
          <cell r="E648">
            <v>6421</v>
          </cell>
          <cell r="F648">
            <v>111</v>
          </cell>
          <cell r="G648">
            <v>6427000</v>
          </cell>
        </row>
        <row r="649">
          <cell r="C649">
            <v>38146</v>
          </cell>
          <cell r="D649" t="str">
            <v>ThuÕ ®­îc khÊu trõ</v>
          </cell>
          <cell r="E649">
            <v>1331</v>
          </cell>
          <cell r="F649">
            <v>111</v>
          </cell>
          <cell r="G649">
            <v>643000</v>
          </cell>
        </row>
        <row r="650">
          <cell r="B650">
            <v>38538</v>
          </cell>
          <cell r="C650">
            <v>38150</v>
          </cell>
          <cell r="D650" t="str">
            <v>Mua c­íc VC hµng ho¸ Cty Hoµng TuÊn</v>
          </cell>
          <cell r="E650">
            <v>6322</v>
          </cell>
          <cell r="F650">
            <v>331</v>
          </cell>
          <cell r="G650">
            <v>61000000</v>
          </cell>
        </row>
        <row r="651">
          <cell r="C651">
            <v>38150</v>
          </cell>
          <cell r="D651" t="str">
            <v>ThuÕ ®­îc khÊu trõ</v>
          </cell>
          <cell r="E651">
            <v>1331</v>
          </cell>
          <cell r="F651">
            <v>331</v>
          </cell>
          <cell r="G651">
            <v>3050000</v>
          </cell>
        </row>
        <row r="652">
          <cell r="B652" t="str">
            <v>pc</v>
          </cell>
          <cell r="C652">
            <v>38150</v>
          </cell>
          <cell r="D652" t="str">
            <v>TT tiÒn c­íc vËn t¶i HH Cty Hoµng TuÊn</v>
          </cell>
          <cell r="E652">
            <v>331</v>
          </cell>
          <cell r="F652">
            <v>111</v>
          </cell>
          <cell r="G652">
            <v>64050000</v>
          </cell>
        </row>
        <row r="653">
          <cell r="B653">
            <v>32495</v>
          </cell>
          <cell r="C653">
            <v>38152</v>
          </cell>
          <cell r="D653" t="str">
            <v>XuÊt b¸n ®¸ xÝt Cty Ph­¬ng Trung</v>
          </cell>
          <cell r="E653">
            <v>131</v>
          </cell>
          <cell r="F653">
            <v>511</v>
          </cell>
          <cell r="G653">
            <v>34285600</v>
          </cell>
        </row>
        <row r="654">
          <cell r="C654">
            <v>38152</v>
          </cell>
          <cell r="D654" t="str">
            <v>ThuÕ VAT ph¶i nép</v>
          </cell>
          <cell r="E654">
            <v>131</v>
          </cell>
          <cell r="F654">
            <v>3331</v>
          </cell>
          <cell r="G654">
            <v>1714400</v>
          </cell>
        </row>
        <row r="655">
          <cell r="B655">
            <v>32496</v>
          </cell>
          <cell r="C655">
            <v>38152</v>
          </cell>
          <cell r="D655" t="str">
            <v>B¸n c­íc vËn t¶i cho Chi nh¸nh Coalimex</v>
          </cell>
          <cell r="E655">
            <v>131</v>
          </cell>
          <cell r="F655">
            <v>511</v>
          </cell>
          <cell r="G655">
            <v>61904762</v>
          </cell>
        </row>
        <row r="656">
          <cell r="C656">
            <v>38152</v>
          </cell>
          <cell r="D656" t="str">
            <v>ThuÕ VAT ph¶i nép</v>
          </cell>
          <cell r="E656">
            <v>131</v>
          </cell>
          <cell r="F656">
            <v>3331</v>
          </cell>
          <cell r="G656">
            <v>3095238</v>
          </cell>
        </row>
        <row r="657">
          <cell r="B657" t="str">
            <v>PT</v>
          </cell>
          <cell r="C657">
            <v>38152</v>
          </cell>
          <cell r="D657" t="str">
            <v>Chi nh¸nh Coalimex tr¶ tiÒn</v>
          </cell>
          <cell r="E657">
            <v>111</v>
          </cell>
          <cell r="F657">
            <v>131</v>
          </cell>
          <cell r="G657">
            <v>65000000</v>
          </cell>
        </row>
        <row r="658">
          <cell r="B658" t="str">
            <v>pc</v>
          </cell>
          <cell r="C658">
            <v>38152</v>
          </cell>
          <cell r="D658" t="str">
            <v>NhËp kho nhiªn liÖu</v>
          </cell>
          <cell r="E658">
            <v>152</v>
          </cell>
          <cell r="F658">
            <v>111</v>
          </cell>
          <cell r="G658">
            <v>5220885</v>
          </cell>
        </row>
        <row r="659">
          <cell r="C659">
            <v>38152</v>
          </cell>
          <cell r="D659" t="str">
            <v>ThuÕ ®­îc khÊu trõ</v>
          </cell>
          <cell r="E659">
            <v>1331</v>
          </cell>
          <cell r="F659">
            <v>111</v>
          </cell>
          <cell r="G659">
            <v>484665</v>
          </cell>
        </row>
        <row r="660">
          <cell r="C660">
            <v>38152</v>
          </cell>
          <cell r="D660" t="str">
            <v>XuÊt NL phôc vô SX</v>
          </cell>
          <cell r="E660">
            <v>154</v>
          </cell>
          <cell r="F660">
            <v>152</v>
          </cell>
          <cell r="G660">
            <v>5220885</v>
          </cell>
        </row>
        <row r="661">
          <cell r="B661" t="str">
            <v>pc</v>
          </cell>
          <cell r="C661">
            <v>38153</v>
          </cell>
          <cell r="D661" t="str">
            <v>Nép tiÒn ®iÖn VP th¸ng 5/04</v>
          </cell>
          <cell r="E661">
            <v>6422</v>
          </cell>
          <cell r="F661">
            <v>111</v>
          </cell>
          <cell r="G661">
            <v>521070</v>
          </cell>
        </row>
        <row r="662">
          <cell r="B662" t="str">
            <v>pc</v>
          </cell>
          <cell r="C662">
            <v>38153</v>
          </cell>
          <cell r="D662" t="str">
            <v>Thanh to¸n tiÒn mua ®iÖn tho¹i thÎ khèi VP</v>
          </cell>
          <cell r="E662">
            <v>6422</v>
          </cell>
          <cell r="F662">
            <v>111</v>
          </cell>
          <cell r="G662">
            <v>2272725</v>
          </cell>
        </row>
        <row r="663">
          <cell r="C663">
            <v>38153</v>
          </cell>
          <cell r="D663" t="str">
            <v>ThuÕ ®­îc khÊu trõ</v>
          </cell>
          <cell r="E663">
            <v>1331</v>
          </cell>
          <cell r="F663">
            <v>111</v>
          </cell>
          <cell r="G663">
            <v>227275</v>
          </cell>
        </row>
        <row r="664">
          <cell r="B664">
            <v>32497</v>
          </cell>
          <cell r="C664">
            <v>38153</v>
          </cell>
          <cell r="D664" t="str">
            <v>B¸n c­íc bèc xóc cho Cty V­¬ng Long</v>
          </cell>
          <cell r="E664">
            <v>131</v>
          </cell>
          <cell r="F664">
            <v>511</v>
          </cell>
          <cell r="G664">
            <v>230768000</v>
          </cell>
        </row>
        <row r="665">
          <cell r="C665">
            <v>38153</v>
          </cell>
          <cell r="D665" t="str">
            <v>ThuÕ VAT ph¶i nép</v>
          </cell>
          <cell r="E665">
            <v>131</v>
          </cell>
          <cell r="F665">
            <v>3331</v>
          </cell>
          <cell r="G665">
            <v>11538000</v>
          </cell>
        </row>
        <row r="666">
          <cell r="B666" t="str">
            <v>pt</v>
          </cell>
          <cell r="C666">
            <v>38153</v>
          </cell>
          <cell r="D666" t="str">
            <v>Cty V­¬ng Long tr¶ tiÒn</v>
          </cell>
          <cell r="E666">
            <v>111</v>
          </cell>
          <cell r="F666">
            <v>131</v>
          </cell>
          <cell r="G666">
            <v>200000000</v>
          </cell>
        </row>
        <row r="667">
          <cell r="B667" t="str">
            <v>pc</v>
          </cell>
          <cell r="C667">
            <v>38154</v>
          </cell>
          <cell r="D667" t="str">
            <v>Tr¶ tiÒn c­íc BX,VT Cty Phóc Léc</v>
          </cell>
          <cell r="E667">
            <v>331</v>
          </cell>
          <cell r="F667">
            <v>111</v>
          </cell>
          <cell r="G667">
            <v>200000000</v>
          </cell>
        </row>
        <row r="668">
          <cell r="B668" t="str">
            <v>pc</v>
          </cell>
          <cell r="C668">
            <v>38155</v>
          </cell>
          <cell r="D668" t="str">
            <v>Thanh to¸n tiÒn mua x¨ng + lÖ phÝ cÇu phµ</v>
          </cell>
          <cell r="E668">
            <v>6422</v>
          </cell>
          <cell r="F668">
            <v>111</v>
          </cell>
          <cell r="G668">
            <v>1537500</v>
          </cell>
        </row>
        <row r="669">
          <cell r="C669">
            <v>38155</v>
          </cell>
          <cell r="D669" t="str">
            <v>ThuÕ ®­îc khÊu trõ</v>
          </cell>
          <cell r="E669">
            <v>1331</v>
          </cell>
          <cell r="F669">
            <v>111</v>
          </cell>
          <cell r="G669">
            <v>102500</v>
          </cell>
        </row>
        <row r="670">
          <cell r="B670">
            <v>32498</v>
          </cell>
          <cell r="C670">
            <v>38156</v>
          </cell>
          <cell r="D670" t="str">
            <v>XuÊt b¸n ®¸ xÝt Cty Ph­¬ng Trung</v>
          </cell>
          <cell r="E670">
            <v>131</v>
          </cell>
          <cell r="F670">
            <v>511</v>
          </cell>
          <cell r="G670">
            <v>34285600</v>
          </cell>
        </row>
        <row r="671">
          <cell r="C671">
            <v>38156</v>
          </cell>
          <cell r="D671" t="str">
            <v>ThuÕ VAT ph¶i nép</v>
          </cell>
          <cell r="E671">
            <v>131</v>
          </cell>
          <cell r="F671">
            <v>3331</v>
          </cell>
          <cell r="G671">
            <v>1714400</v>
          </cell>
        </row>
        <row r="672">
          <cell r="B672" t="str">
            <v>sæ nh</v>
          </cell>
          <cell r="C672">
            <v>38159</v>
          </cell>
          <cell r="D672" t="str">
            <v>Cty Ph­¬ng Trung tr¶ tiÒn qua NH</v>
          </cell>
          <cell r="E672">
            <v>112</v>
          </cell>
          <cell r="F672">
            <v>131</v>
          </cell>
          <cell r="G672">
            <v>50000000</v>
          </cell>
        </row>
        <row r="673">
          <cell r="B673" t="str">
            <v>pt</v>
          </cell>
          <cell r="C673">
            <v>38159</v>
          </cell>
          <cell r="D673" t="str">
            <v>TuyÕt rót tiÒn NH vÒ nhËp quü</v>
          </cell>
          <cell r="E673">
            <v>111</v>
          </cell>
          <cell r="F673">
            <v>112</v>
          </cell>
          <cell r="G673">
            <v>50000000</v>
          </cell>
        </row>
        <row r="674">
          <cell r="B674" t="str">
            <v>pc</v>
          </cell>
          <cell r="C674">
            <v>38160</v>
          </cell>
          <cell r="D674" t="str">
            <v>Thanh to¸n tiÒn mua x¨ng + lÖ phÝ cÇu phµ</v>
          </cell>
          <cell r="E674">
            <v>6422</v>
          </cell>
          <cell r="F674">
            <v>111</v>
          </cell>
          <cell r="G674">
            <v>470670</v>
          </cell>
        </row>
        <row r="675">
          <cell r="C675">
            <v>38160</v>
          </cell>
          <cell r="D675" t="str">
            <v>ThuÕ ®­îc khÊu trõ</v>
          </cell>
          <cell r="E675">
            <v>1331</v>
          </cell>
          <cell r="F675">
            <v>111</v>
          </cell>
          <cell r="G675">
            <v>37830</v>
          </cell>
        </row>
        <row r="676">
          <cell r="B676" t="str">
            <v>pc</v>
          </cell>
          <cell r="C676">
            <v>38160</v>
          </cell>
          <cell r="D676" t="str">
            <v>Thanh to¸n tiÒn ®iÖn tho¹i thuª bao</v>
          </cell>
          <cell r="E676">
            <v>6422</v>
          </cell>
          <cell r="F676">
            <v>111</v>
          </cell>
          <cell r="G676">
            <v>32279</v>
          </cell>
        </row>
        <row r="677">
          <cell r="C677">
            <v>38160</v>
          </cell>
          <cell r="D677" t="str">
            <v>ThuÕ ®­îc khÊu trõ</v>
          </cell>
          <cell r="E677">
            <v>1331</v>
          </cell>
          <cell r="F677">
            <v>111</v>
          </cell>
          <cell r="G677">
            <v>3228</v>
          </cell>
        </row>
        <row r="678">
          <cell r="B678">
            <v>32499</v>
          </cell>
          <cell r="C678">
            <v>38161</v>
          </cell>
          <cell r="D678" t="str">
            <v>XuÊt b¸n ®¸ xÝt Cty Ph­¬ng Trung</v>
          </cell>
          <cell r="E678">
            <v>131</v>
          </cell>
          <cell r="F678">
            <v>511</v>
          </cell>
          <cell r="G678">
            <v>34285600</v>
          </cell>
        </row>
        <row r="679">
          <cell r="C679">
            <v>38161</v>
          </cell>
          <cell r="D679" t="str">
            <v>ThuÕ VAT ph¶i nép</v>
          </cell>
          <cell r="E679">
            <v>131</v>
          </cell>
          <cell r="F679">
            <v>3331</v>
          </cell>
          <cell r="G679">
            <v>1714400</v>
          </cell>
        </row>
        <row r="680">
          <cell r="B680" t="str">
            <v>pc</v>
          </cell>
          <cell r="C680">
            <v>38163</v>
          </cell>
          <cell r="D680" t="str">
            <v>Thanh to¸n tiÒn mua phô tïng vËt t­ thay thÕ</v>
          </cell>
          <cell r="E680">
            <v>154</v>
          </cell>
          <cell r="F680">
            <v>111</v>
          </cell>
          <cell r="G680">
            <v>1372000</v>
          </cell>
        </row>
        <row r="681">
          <cell r="C681">
            <v>38163</v>
          </cell>
          <cell r="D681" t="str">
            <v>ThuÕ ®­îc khÊu trõ</v>
          </cell>
          <cell r="E681">
            <v>1331</v>
          </cell>
          <cell r="F681">
            <v>111</v>
          </cell>
          <cell r="G681">
            <v>68600</v>
          </cell>
        </row>
        <row r="682">
          <cell r="B682" t="str">
            <v>pc</v>
          </cell>
          <cell r="C682">
            <v>38164</v>
          </cell>
          <cell r="D682" t="str">
            <v>Thanh to¸n tiÒn mua æ l­u ®iÖn cho m¸y tÝnh</v>
          </cell>
          <cell r="E682">
            <v>6422</v>
          </cell>
          <cell r="F682">
            <v>111</v>
          </cell>
          <cell r="G682">
            <v>821000</v>
          </cell>
        </row>
        <row r="683">
          <cell r="C683">
            <v>38164</v>
          </cell>
          <cell r="D683" t="str">
            <v>ThuÕ ®­îc khÊu trõ</v>
          </cell>
          <cell r="E683">
            <v>1331</v>
          </cell>
          <cell r="F683">
            <v>111</v>
          </cell>
          <cell r="G683">
            <v>79000</v>
          </cell>
        </row>
        <row r="684">
          <cell r="B684" t="str">
            <v>pc</v>
          </cell>
          <cell r="C684">
            <v>38164</v>
          </cell>
          <cell r="D684" t="str">
            <v>Nép tiÒn ®iÖn tho¹i th¸ng 5/2004</v>
          </cell>
          <cell r="E684">
            <v>6422</v>
          </cell>
          <cell r="F684">
            <v>111</v>
          </cell>
          <cell r="G684">
            <v>1279755</v>
          </cell>
        </row>
        <row r="685">
          <cell r="C685">
            <v>38164</v>
          </cell>
          <cell r="D685" t="str">
            <v>ThuÕ ®­îc khÊu trõ</v>
          </cell>
          <cell r="E685">
            <v>1331</v>
          </cell>
          <cell r="F685">
            <v>111</v>
          </cell>
          <cell r="G685">
            <v>115749</v>
          </cell>
        </row>
        <row r="686">
          <cell r="B686">
            <v>61951</v>
          </cell>
          <cell r="C686">
            <v>38166</v>
          </cell>
          <cell r="D686" t="str">
            <v>Thuª m¸y xóc th¸ng 6/2004</v>
          </cell>
          <cell r="E686">
            <v>154</v>
          </cell>
          <cell r="F686">
            <v>331</v>
          </cell>
          <cell r="G686">
            <v>12000000</v>
          </cell>
        </row>
        <row r="687">
          <cell r="C687">
            <v>38166</v>
          </cell>
          <cell r="D687" t="str">
            <v>ThuÕ ®­îc khÊu trõ</v>
          </cell>
          <cell r="E687">
            <v>1331</v>
          </cell>
          <cell r="F687">
            <v>331</v>
          </cell>
          <cell r="G687">
            <v>1200000</v>
          </cell>
        </row>
        <row r="688">
          <cell r="B688" t="str">
            <v>pc</v>
          </cell>
          <cell r="C688">
            <v>38166</v>
          </cell>
          <cell r="D688" t="str">
            <v>Thanh to¸n tiÒn thuª m¸y xóc th¸ng 6/04</v>
          </cell>
          <cell r="E688">
            <v>331</v>
          </cell>
          <cell r="F688">
            <v>111</v>
          </cell>
          <cell r="G688">
            <v>13200000</v>
          </cell>
        </row>
        <row r="689">
          <cell r="B689">
            <v>32500</v>
          </cell>
          <cell r="C689">
            <v>38167</v>
          </cell>
          <cell r="D689" t="str">
            <v>B¸n c­íc vËn t¶i cho Chi nh¸nh Coalimex</v>
          </cell>
          <cell r="E689">
            <v>131</v>
          </cell>
          <cell r="F689">
            <v>511</v>
          </cell>
          <cell r="G689">
            <v>19047619</v>
          </cell>
        </row>
        <row r="690">
          <cell r="C690">
            <v>38167</v>
          </cell>
          <cell r="D690" t="str">
            <v>ThuÕ VAT ph¶i nép</v>
          </cell>
          <cell r="E690">
            <v>131</v>
          </cell>
          <cell r="F690">
            <v>3331</v>
          </cell>
          <cell r="G690">
            <v>952381</v>
          </cell>
        </row>
        <row r="691">
          <cell r="B691">
            <v>34351</v>
          </cell>
          <cell r="C691">
            <v>38168</v>
          </cell>
          <cell r="D691" t="str">
            <v>XuÊt b¸n ®¸ xÝt Cty Ph­¬ng Trung</v>
          </cell>
          <cell r="E691">
            <v>131</v>
          </cell>
          <cell r="F691">
            <v>511</v>
          </cell>
          <cell r="G691">
            <v>34285600</v>
          </cell>
        </row>
        <row r="692">
          <cell r="C692">
            <v>38168</v>
          </cell>
          <cell r="D692" t="str">
            <v>ThuÕ VAT ph¶i nép</v>
          </cell>
          <cell r="E692">
            <v>131</v>
          </cell>
          <cell r="F692">
            <v>3331</v>
          </cell>
          <cell r="G692">
            <v>1714400</v>
          </cell>
        </row>
        <row r="693">
          <cell r="B693">
            <v>34352</v>
          </cell>
          <cell r="C693">
            <v>38168</v>
          </cell>
          <cell r="D693" t="str">
            <v>B¸n c­íc bèc xóc cho Cty V­¬ng Long</v>
          </cell>
          <cell r="E693">
            <v>131</v>
          </cell>
          <cell r="F693">
            <v>511</v>
          </cell>
          <cell r="G693">
            <v>276920000</v>
          </cell>
        </row>
        <row r="694">
          <cell r="C694">
            <v>38168</v>
          </cell>
          <cell r="D694" t="str">
            <v>ThuÕ VAT ph¶i nép</v>
          </cell>
          <cell r="E694">
            <v>131</v>
          </cell>
          <cell r="F694">
            <v>3331</v>
          </cell>
          <cell r="G694">
            <v>13846000</v>
          </cell>
        </row>
        <row r="695">
          <cell r="B695" t="str">
            <v>pt</v>
          </cell>
          <cell r="C695">
            <v>38168</v>
          </cell>
          <cell r="D695" t="str">
            <v>Cty V­¬ng Long tr¶ tiÒn</v>
          </cell>
          <cell r="E695">
            <v>111</v>
          </cell>
          <cell r="F695">
            <v>131</v>
          </cell>
          <cell r="G695">
            <v>133072000</v>
          </cell>
        </row>
        <row r="696">
          <cell r="B696" t="str">
            <v>pc</v>
          </cell>
          <cell r="C696">
            <v>38168</v>
          </cell>
          <cell r="D696" t="str">
            <v>Thanh to¸n tiÒn lÖ phÝ rãt hµng qua c¶ng</v>
          </cell>
          <cell r="E696">
            <v>6421</v>
          </cell>
          <cell r="F696">
            <v>111</v>
          </cell>
          <cell r="G696">
            <v>9564500</v>
          </cell>
        </row>
        <row r="697">
          <cell r="C697">
            <v>38168</v>
          </cell>
          <cell r="D697" t="str">
            <v>ThuÕ ®­îc khÊu trõ</v>
          </cell>
          <cell r="E697">
            <v>1331</v>
          </cell>
          <cell r="F697">
            <v>111</v>
          </cell>
          <cell r="G697">
            <v>956500</v>
          </cell>
        </row>
        <row r="698">
          <cell r="B698" t="str">
            <v>pc</v>
          </cell>
          <cell r="C698">
            <v>38168</v>
          </cell>
          <cell r="D698" t="str">
            <v>NhËp kho nhiªn liÖu</v>
          </cell>
          <cell r="E698">
            <v>152</v>
          </cell>
          <cell r="F698">
            <v>111</v>
          </cell>
          <cell r="G698">
            <v>29869195</v>
          </cell>
        </row>
        <row r="699">
          <cell r="C699">
            <v>38168</v>
          </cell>
          <cell r="D699" t="str">
            <v>ThuÕ ®­îc khÊu trõ</v>
          </cell>
          <cell r="E699">
            <v>1331</v>
          </cell>
          <cell r="F699">
            <v>111</v>
          </cell>
          <cell r="G699">
            <v>2786805</v>
          </cell>
        </row>
        <row r="700">
          <cell r="C700">
            <v>38168</v>
          </cell>
          <cell r="D700" t="str">
            <v>XuÊt NL phôc vô SX</v>
          </cell>
          <cell r="E700">
            <v>154</v>
          </cell>
          <cell r="F700">
            <v>152</v>
          </cell>
          <cell r="G700">
            <v>29869195</v>
          </cell>
        </row>
        <row r="701">
          <cell r="B701">
            <v>66933</v>
          </cell>
          <cell r="C701">
            <v>38168</v>
          </cell>
          <cell r="D701" t="str">
            <v>Mua c­íc vËn t¶i thuû XN 234</v>
          </cell>
          <cell r="E701">
            <v>6421</v>
          </cell>
          <cell r="F701">
            <v>331</v>
          </cell>
          <cell r="G701">
            <v>54111238</v>
          </cell>
        </row>
        <row r="702">
          <cell r="C702">
            <v>38168</v>
          </cell>
          <cell r="D702" t="str">
            <v>ThuÕ ®­îc khÊu trõ</v>
          </cell>
          <cell r="E702">
            <v>1331</v>
          </cell>
          <cell r="F702">
            <v>331</v>
          </cell>
          <cell r="G702">
            <v>2705562</v>
          </cell>
        </row>
        <row r="703">
          <cell r="B703">
            <v>43071</v>
          </cell>
          <cell r="C703">
            <v>38168</v>
          </cell>
          <cell r="D703" t="str">
            <v>Mua c­íc vËn t¶i ®Êt th¶i Cty Phóc léc</v>
          </cell>
          <cell r="E703">
            <v>154</v>
          </cell>
          <cell r="F703">
            <v>331</v>
          </cell>
          <cell r="G703">
            <v>22240000</v>
          </cell>
        </row>
        <row r="704">
          <cell r="C704">
            <v>38168</v>
          </cell>
          <cell r="D704" t="str">
            <v>C­íc vËn t¶i ®¸ nguyªn khai</v>
          </cell>
          <cell r="E704">
            <v>154</v>
          </cell>
          <cell r="F704">
            <v>331</v>
          </cell>
          <cell r="G704">
            <v>44520000</v>
          </cell>
        </row>
        <row r="705">
          <cell r="C705">
            <v>38168</v>
          </cell>
          <cell r="D705" t="str">
            <v>C­íc vËn t¶i tiªu thô</v>
          </cell>
          <cell r="E705">
            <v>6421</v>
          </cell>
          <cell r="F705">
            <v>331</v>
          </cell>
          <cell r="G705">
            <v>18785000</v>
          </cell>
        </row>
        <row r="706">
          <cell r="C706">
            <v>38168</v>
          </cell>
          <cell r="D706" t="str">
            <v xml:space="preserve">ThuÕ ®­îc khÊu trõ </v>
          </cell>
          <cell r="E706">
            <v>1331</v>
          </cell>
          <cell r="F706">
            <v>331</v>
          </cell>
          <cell r="G706">
            <v>4277250</v>
          </cell>
        </row>
        <row r="707">
          <cell r="B707">
            <v>43069</v>
          </cell>
          <cell r="C707">
            <v>38168</v>
          </cell>
          <cell r="D707" t="str">
            <v>Mua c­íc bèc xóc t¹i Km8 Cty Phóc Léc</v>
          </cell>
          <cell r="E707">
            <v>6322</v>
          </cell>
          <cell r="F707">
            <v>331</v>
          </cell>
          <cell r="G707">
            <v>263074000</v>
          </cell>
        </row>
        <row r="708">
          <cell r="C708">
            <v>38168</v>
          </cell>
          <cell r="D708" t="str">
            <v>ThuÕ ®­îc khÊu trõ</v>
          </cell>
          <cell r="E708">
            <v>1331</v>
          </cell>
          <cell r="F708">
            <v>331</v>
          </cell>
          <cell r="G708">
            <v>13153700</v>
          </cell>
        </row>
        <row r="709">
          <cell r="B709">
            <v>43067</v>
          </cell>
          <cell r="C709">
            <v>38168</v>
          </cell>
          <cell r="D709" t="str">
            <v>Mua c­íc bèc xóc t¹i Km8 Cty Phóc Léc(t5)</v>
          </cell>
          <cell r="E709">
            <v>6322</v>
          </cell>
          <cell r="F709">
            <v>331</v>
          </cell>
          <cell r="G709">
            <v>219229600</v>
          </cell>
        </row>
        <row r="710">
          <cell r="C710">
            <v>38168</v>
          </cell>
          <cell r="D710" t="str">
            <v>ThuÕ ®­îc khÊu trõ</v>
          </cell>
          <cell r="E710">
            <v>1331</v>
          </cell>
          <cell r="F710">
            <v>331</v>
          </cell>
          <cell r="G710">
            <v>10961400</v>
          </cell>
        </row>
        <row r="711">
          <cell r="B711" t="str">
            <v>sæ quü</v>
          </cell>
          <cell r="C711">
            <v>38168</v>
          </cell>
          <cell r="D711" t="str">
            <v>Thanh to¸n tiÒn c­íc BX,VT Cty Phóc léc</v>
          </cell>
          <cell r="E711">
            <v>331</v>
          </cell>
          <cell r="F711">
            <v>111</v>
          </cell>
          <cell r="G711">
            <v>196240950</v>
          </cell>
        </row>
        <row r="712">
          <cell r="B712" t="str">
            <v>sæ l­¬ng</v>
          </cell>
          <cell r="C712">
            <v>38168</v>
          </cell>
          <cell r="D712" t="str">
            <v>Lu¬ng ph¶i tr¶ tæ tËn thu   3710x4000</v>
          </cell>
          <cell r="E712">
            <v>152</v>
          </cell>
          <cell r="F712">
            <v>334</v>
          </cell>
          <cell r="G712">
            <v>14840000</v>
          </cell>
        </row>
        <row r="713">
          <cell r="C713">
            <v>38168</v>
          </cell>
          <cell r="D713" t="str">
            <v>L­¬ng ph¶i tr¶ tæ ®¸nh tÈy   3200*600</v>
          </cell>
          <cell r="E713">
            <v>6421</v>
          </cell>
          <cell r="F713">
            <v>334</v>
          </cell>
          <cell r="G713">
            <v>1920000</v>
          </cell>
        </row>
        <row r="714">
          <cell r="C714">
            <v>38168</v>
          </cell>
          <cell r="D714" t="str">
            <v>Lu¬ng ph¶i tr¶ khèi SX</v>
          </cell>
          <cell r="E714">
            <v>154</v>
          </cell>
          <cell r="F714">
            <v>334</v>
          </cell>
          <cell r="G714">
            <v>41082000</v>
          </cell>
        </row>
        <row r="715">
          <cell r="C715">
            <v>38168</v>
          </cell>
          <cell r="D715" t="str">
            <v>L­¬ng ph¶i tr¶ khèi v¨n phßng</v>
          </cell>
          <cell r="E715">
            <v>6422</v>
          </cell>
          <cell r="F715">
            <v>334</v>
          </cell>
          <cell r="G715">
            <v>24353000</v>
          </cell>
        </row>
        <row r="716">
          <cell r="C716">
            <v>38168</v>
          </cell>
          <cell r="D716" t="str">
            <v>Chi l­¬ng th¸ng 6/04 toµn Cty</v>
          </cell>
          <cell r="E716">
            <v>334</v>
          </cell>
          <cell r="F716">
            <v>111</v>
          </cell>
          <cell r="G716">
            <v>82195000</v>
          </cell>
        </row>
        <row r="717">
          <cell r="C717">
            <v>38168</v>
          </cell>
          <cell r="D717" t="str">
            <v>TrÝch khÊu hao TSC§ sö dông n¬i SX</v>
          </cell>
          <cell r="E717">
            <v>154</v>
          </cell>
          <cell r="F717">
            <v>214</v>
          </cell>
          <cell r="G717">
            <v>4192000</v>
          </cell>
        </row>
        <row r="718">
          <cell r="C718">
            <v>38168</v>
          </cell>
          <cell r="D718" t="str">
            <v>TrÝch khÊu hao TSC§ sö dông bé phËn QL</v>
          </cell>
          <cell r="E718">
            <v>6422</v>
          </cell>
          <cell r="F718">
            <v>214</v>
          </cell>
          <cell r="G718">
            <v>3200000</v>
          </cell>
        </row>
        <row r="719">
          <cell r="C719">
            <v>38168</v>
          </cell>
          <cell r="D719" t="str">
            <v>ThuÕ Tnguyªn ph¶i nép th¸ng nµy 3200m3</v>
          </cell>
          <cell r="E719">
            <v>6422</v>
          </cell>
          <cell r="F719">
            <v>3336</v>
          </cell>
          <cell r="G719">
            <v>512000</v>
          </cell>
        </row>
        <row r="720">
          <cell r="C720">
            <v>38168</v>
          </cell>
          <cell r="D720" t="str">
            <v>XuÊt kho nguyªn liÖu ®Ó chÕ biÕn</v>
          </cell>
          <cell r="E720">
            <v>154</v>
          </cell>
          <cell r="F720">
            <v>152</v>
          </cell>
          <cell r="G720">
            <v>14840000</v>
          </cell>
        </row>
        <row r="721">
          <cell r="C721">
            <v>38168</v>
          </cell>
          <cell r="D721" t="str">
            <v>NhËp kho thµnh phÈm ®· chÕ biÕn</v>
          </cell>
          <cell r="E721">
            <v>155</v>
          </cell>
          <cell r="F721">
            <v>154</v>
          </cell>
          <cell r="G721">
            <v>187829180</v>
          </cell>
        </row>
        <row r="722">
          <cell r="C722">
            <v>38168</v>
          </cell>
          <cell r="D722" t="str">
            <v>XuÊt kho tiªu thô 3200 tÊn = 2207 m3</v>
          </cell>
          <cell r="E722">
            <v>6321</v>
          </cell>
          <cell r="F722">
            <v>155</v>
          </cell>
        </row>
        <row r="723">
          <cell r="C723">
            <v>38168</v>
          </cell>
          <cell r="D723" t="str">
            <v>ChuyÓn VAT khÊu trõ sang ph¶i nép</v>
          </cell>
          <cell r="E723">
            <v>3331</v>
          </cell>
          <cell r="F723">
            <v>1331</v>
          </cell>
          <cell r="G723">
            <v>41532646</v>
          </cell>
        </row>
        <row r="724">
          <cell r="E724" t="str">
            <v>tc</v>
          </cell>
        </row>
        <row r="725">
          <cell r="D725" t="str">
            <v>Céng ph¸t sinh th¸ng 06</v>
          </cell>
          <cell r="E725" t="str">
            <v>tc</v>
          </cell>
        </row>
        <row r="726">
          <cell r="D726" t="str">
            <v>D­ cuèi th¸ng 06</v>
          </cell>
          <cell r="E726" t="str">
            <v>tc</v>
          </cell>
        </row>
        <row r="727">
          <cell r="E727" t="str">
            <v>tc</v>
          </cell>
        </row>
        <row r="728">
          <cell r="D728" t="str">
            <v>Th¸ng 7/2004</v>
          </cell>
          <cell r="E728" t="str">
            <v>tc</v>
          </cell>
        </row>
        <row r="729">
          <cell r="B729" t="str">
            <v>sæ nh</v>
          </cell>
          <cell r="C729">
            <v>38170</v>
          </cell>
          <cell r="D729" t="str">
            <v>Cty Ph­¬ng Trung tr¶ tiÒn qua NH</v>
          </cell>
          <cell r="E729">
            <v>112</v>
          </cell>
          <cell r="F729">
            <v>131</v>
          </cell>
          <cell r="G729">
            <v>100000000</v>
          </cell>
        </row>
        <row r="730">
          <cell r="B730" t="str">
            <v>PT 2/7/04</v>
          </cell>
          <cell r="C730">
            <v>38170</v>
          </cell>
          <cell r="D730" t="str">
            <v>TuyÕt rót tiÒn NH vÒ nhËp quü</v>
          </cell>
          <cell r="E730">
            <v>111</v>
          </cell>
          <cell r="F730">
            <v>112</v>
          </cell>
          <cell r="G730">
            <v>100000000</v>
          </cell>
        </row>
        <row r="731">
          <cell r="B731">
            <v>34353</v>
          </cell>
          <cell r="C731">
            <v>38170</v>
          </cell>
          <cell r="D731" t="str">
            <v>XuÊt b¸n ®¸ xÝt Cty Ph­¬ng Trung</v>
          </cell>
          <cell r="E731">
            <v>131</v>
          </cell>
          <cell r="F731">
            <v>511</v>
          </cell>
          <cell r="G731">
            <v>34285600</v>
          </cell>
        </row>
        <row r="732">
          <cell r="C732">
            <v>38170</v>
          </cell>
          <cell r="D732" t="str">
            <v>ThuÕ VAT ph¶i nép</v>
          </cell>
          <cell r="E732">
            <v>131</v>
          </cell>
          <cell r="F732">
            <v>3331</v>
          </cell>
          <cell r="G732">
            <v>1714400</v>
          </cell>
        </row>
        <row r="733">
          <cell r="B733" t="str">
            <v>Pc</v>
          </cell>
          <cell r="C733">
            <v>38171</v>
          </cell>
          <cell r="D733" t="str">
            <v>NhËp kho nhiªn liÖu</v>
          </cell>
          <cell r="E733">
            <v>152</v>
          </cell>
          <cell r="F733">
            <v>111</v>
          </cell>
          <cell r="G733">
            <v>2932485</v>
          </cell>
        </row>
        <row r="734">
          <cell r="C734">
            <v>38171</v>
          </cell>
          <cell r="D734" t="str">
            <v>ThuÕ ®­îc khÊu trõ</v>
          </cell>
          <cell r="E734">
            <v>1331</v>
          </cell>
          <cell r="F734">
            <v>111</v>
          </cell>
          <cell r="G734">
            <v>80515</v>
          </cell>
        </row>
        <row r="735">
          <cell r="C735">
            <v>38171</v>
          </cell>
          <cell r="D735" t="str">
            <v>XuÊt NL phôc vô SX</v>
          </cell>
          <cell r="E735">
            <v>154</v>
          </cell>
          <cell r="F735">
            <v>152</v>
          </cell>
          <cell r="G735">
            <v>2932485</v>
          </cell>
        </row>
        <row r="736">
          <cell r="B736" t="str">
            <v>pc</v>
          </cell>
          <cell r="C736">
            <v>38171</v>
          </cell>
          <cell r="D736" t="str">
            <v xml:space="preserve">Thanh to¸n tiÒn mua x¨ng xe con </v>
          </cell>
          <cell r="E736">
            <v>6422</v>
          </cell>
          <cell r="F736">
            <v>111</v>
          </cell>
          <cell r="G736">
            <v>1716350</v>
          </cell>
        </row>
        <row r="737">
          <cell r="C737">
            <v>38171</v>
          </cell>
          <cell r="D737" t="str">
            <v>ThuÕ ®­îc khÊu trõ</v>
          </cell>
          <cell r="E737">
            <v>1331</v>
          </cell>
          <cell r="F737">
            <v>111</v>
          </cell>
          <cell r="G737">
            <v>58650</v>
          </cell>
        </row>
        <row r="738">
          <cell r="B738" t="str">
            <v>pc</v>
          </cell>
          <cell r="C738">
            <v>38171</v>
          </cell>
          <cell r="D738" t="str">
            <v xml:space="preserve">Thanh to¸n tiÒn ®Æt b¸o </v>
          </cell>
          <cell r="E738">
            <v>6422</v>
          </cell>
          <cell r="F738">
            <v>111</v>
          </cell>
          <cell r="G738">
            <v>250000</v>
          </cell>
        </row>
        <row r="739">
          <cell r="B739" t="str">
            <v>pc</v>
          </cell>
          <cell r="C739">
            <v>38173</v>
          </cell>
          <cell r="D739" t="str">
            <v xml:space="preserve">Thanh to¸n tiÒn mua x¨ng xe con </v>
          </cell>
          <cell r="E739">
            <v>6422</v>
          </cell>
          <cell r="F739">
            <v>111</v>
          </cell>
          <cell r="G739">
            <v>461448</v>
          </cell>
        </row>
        <row r="740">
          <cell r="C740">
            <v>38173</v>
          </cell>
          <cell r="D740" t="str">
            <v>ThuÕ ®­îc khÊu trõ</v>
          </cell>
          <cell r="E740">
            <v>1331</v>
          </cell>
          <cell r="F740">
            <v>111</v>
          </cell>
          <cell r="G740">
            <v>42552</v>
          </cell>
        </row>
        <row r="741">
          <cell r="B741" t="str">
            <v>pc</v>
          </cell>
          <cell r="C741">
            <v>38174</v>
          </cell>
          <cell r="D741" t="str">
            <v>Mua linh kiÖn m¸y tÝnh</v>
          </cell>
          <cell r="E741">
            <v>6422</v>
          </cell>
          <cell r="F741">
            <v>111</v>
          </cell>
          <cell r="G741">
            <v>2666667</v>
          </cell>
        </row>
        <row r="742">
          <cell r="C742">
            <v>38174</v>
          </cell>
          <cell r="D742" t="str">
            <v>ThuÕ ®­îc khÊu trõ</v>
          </cell>
          <cell r="E742">
            <v>1331</v>
          </cell>
          <cell r="F742">
            <v>111</v>
          </cell>
          <cell r="G742">
            <v>133333</v>
          </cell>
        </row>
        <row r="743">
          <cell r="B743">
            <v>34354</v>
          </cell>
          <cell r="C743">
            <v>38177</v>
          </cell>
          <cell r="D743" t="str">
            <v>XuÊt b¸n ®¸ xÝt Cty Ph­¬ng Trung</v>
          </cell>
          <cell r="E743">
            <v>131</v>
          </cell>
          <cell r="F743">
            <v>511</v>
          </cell>
          <cell r="G743">
            <v>34285600</v>
          </cell>
        </row>
        <row r="744">
          <cell r="C744">
            <v>38177</v>
          </cell>
          <cell r="D744" t="str">
            <v>ThuÕ VAT ph¶i nép</v>
          </cell>
          <cell r="E744">
            <v>131</v>
          </cell>
          <cell r="F744">
            <v>3331</v>
          </cell>
          <cell r="G744">
            <v>1714400</v>
          </cell>
        </row>
        <row r="745">
          <cell r="B745" t="str">
            <v>Sæ nh</v>
          </cell>
          <cell r="C745">
            <v>38180</v>
          </cell>
          <cell r="D745" t="str">
            <v>Cty Ph­¬ng Trung tr¶ tiÒn qua NH</v>
          </cell>
          <cell r="E745">
            <v>112</v>
          </cell>
          <cell r="F745">
            <v>131</v>
          </cell>
          <cell r="G745">
            <v>100000000</v>
          </cell>
        </row>
        <row r="746">
          <cell r="B746" t="str">
            <v>sæ nh</v>
          </cell>
          <cell r="C746">
            <v>38180</v>
          </cell>
          <cell r="D746" t="str">
            <v>Mua 01 quyÓn sÐc</v>
          </cell>
          <cell r="E746">
            <v>6422</v>
          </cell>
          <cell r="F746">
            <v>112</v>
          </cell>
          <cell r="G746">
            <v>5000</v>
          </cell>
        </row>
        <row r="747">
          <cell r="B747" t="str">
            <v>PT</v>
          </cell>
          <cell r="C747">
            <v>38180</v>
          </cell>
          <cell r="D747" t="str">
            <v>TuyÕt rót tiÒn NH vÒ nhËp quü</v>
          </cell>
          <cell r="E747">
            <v>111</v>
          </cell>
          <cell r="F747">
            <v>112</v>
          </cell>
          <cell r="G747">
            <v>100000000</v>
          </cell>
        </row>
        <row r="748">
          <cell r="B748" t="str">
            <v>pc</v>
          </cell>
          <cell r="C748">
            <v>38180</v>
          </cell>
          <cell r="D748" t="str">
            <v>Thanh to¸n tiÒn mua x¨ng+lÖ phÝ cÇu phµ</v>
          </cell>
          <cell r="E748">
            <v>6422</v>
          </cell>
          <cell r="F748">
            <v>111</v>
          </cell>
          <cell r="G748">
            <v>1533941</v>
          </cell>
        </row>
        <row r="749">
          <cell r="C749">
            <v>38180</v>
          </cell>
          <cell r="D749" t="str">
            <v>ThuÕ ®­îc khÊu trõ</v>
          </cell>
          <cell r="E749">
            <v>1331</v>
          </cell>
          <cell r="F749">
            <v>111</v>
          </cell>
          <cell r="G749">
            <v>121059</v>
          </cell>
        </row>
        <row r="750">
          <cell r="B750" t="str">
            <v>pc</v>
          </cell>
          <cell r="C750">
            <v>38184</v>
          </cell>
          <cell r="D750" t="str">
            <v>Nép tiÒn ®iÖn v¨n phßng T6/04</v>
          </cell>
          <cell r="E750">
            <v>6422</v>
          </cell>
          <cell r="F750">
            <v>111</v>
          </cell>
          <cell r="G750">
            <v>932250</v>
          </cell>
        </row>
        <row r="751">
          <cell r="B751" t="str">
            <v>pt</v>
          </cell>
          <cell r="C751">
            <v>38185</v>
          </cell>
          <cell r="D751" t="str">
            <v>Cty V­¬ng Long tr¶ tiÒn</v>
          </cell>
          <cell r="E751">
            <v>111</v>
          </cell>
          <cell r="F751">
            <v>131</v>
          </cell>
          <cell r="G751">
            <v>100000000</v>
          </cell>
        </row>
        <row r="752">
          <cell r="B752" t="str">
            <v>pc</v>
          </cell>
          <cell r="C752">
            <v>38186</v>
          </cell>
          <cell r="D752" t="str">
            <v>Thanh to¸n tiÒn ®iÖn tho¹i thuª bao</v>
          </cell>
          <cell r="E752">
            <v>6422</v>
          </cell>
          <cell r="F752">
            <v>111</v>
          </cell>
          <cell r="G752">
            <v>138320</v>
          </cell>
        </row>
        <row r="753">
          <cell r="C753">
            <v>38186</v>
          </cell>
          <cell r="D753" t="str">
            <v>ThuÕ ®­îc khÊu trõ</v>
          </cell>
          <cell r="E753">
            <v>1331</v>
          </cell>
          <cell r="F753">
            <v>111</v>
          </cell>
          <cell r="G753">
            <v>13832</v>
          </cell>
        </row>
        <row r="754">
          <cell r="B754">
            <v>34355</v>
          </cell>
          <cell r="C754">
            <v>38187</v>
          </cell>
          <cell r="D754" t="str">
            <v>XuÊt b¸n ®¸ xÝt Cty Ph­¬ng Trung</v>
          </cell>
          <cell r="E754">
            <v>131</v>
          </cell>
          <cell r="F754">
            <v>511</v>
          </cell>
          <cell r="G754">
            <v>32000000</v>
          </cell>
        </row>
        <row r="755">
          <cell r="C755">
            <v>38187</v>
          </cell>
          <cell r="D755" t="str">
            <v>ThuÕ VAT ph¶i nép</v>
          </cell>
          <cell r="E755">
            <v>131</v>
          </cell>
          <cell r="F755">
            <v>3331</v>
          </cell>
          <cell r="G755">
            <v>1600000</v>
          </cell>
        </row>
        <row r="756">
          <cell r="B756">
            <v>34356</v>
          </cell>
          <cell r="C756">
            <v>38187</v>
          </cell>
          <cell r="D756" t="str">
            <v>B¸n c­íc vËn t¶i XN than T©n LËp</v>
          </cell>
          <cell r="E756">
            <v>131</v>
          </cell>
          <cell r="F756">
            <v>511</v>
          </cell>
          <cell r="G756">
            <v>1900000</v>
          </cell>
        </row>
        <row r="757">
          <cell r="C757">
            <v>38187</v>
          </cell>
          <cell r="D757" t="str">
            <v>ThuÕ VAT ph¶i nép</v>
          </cell>
          <cell r="E757">
            <v>131</v>
          </cell>
          <cell r="F757">
            <v>3331</v>
          </cell>
          <cell r="G757">
            <v>95000</v>
          </cell>
        </row>
        <row r="758">
          <cell r="B758" t="str">
            <v>PT</v>
          </cell>
          <cell r="C758">
            <v>38187</v>
          </cell>
          <cell r="D758" t="str">
            <v>Anh H­ng XN than T©n LËp tr¶ tiÒn</v>
          </cell>
          <cell r="E758">
            <v>111</v>
          </cell>
          <cell r="F758">
            <v>131</v>
          </cell>
          <cell r="G758">
            <v>1995000</v>
          </cell>
        </row>
        <row r="759">
          <cell r="B759">
            <v>34357</v>
          </cell>
          <cell r="C759">
            <v>38188</v>
          </cell>
          <cell r="D759" t="str">
            <v>B¸n ®¸ phÕ phÈm DN Quèc ThÞnh</v>
          </cell>
          <cell r="E759">
            <v>131</v>
          </cell>
          <cell r="F759">
            <v>511</v>
          </cell>
          <cell r="G759">
            <v>51975000</v>
          </cell>
        </row>
        <row r="760">
          <cell r="C760">
            <v>38188</v>
          </cell>
          <cell r="D760" t="str">
            <v>ThuÕ VAT ph¶i nép</v>
          </cell>
          <cell r="E760">
            <v>131</v>
          </cell>
          <cell r="F760">
            <v>3331</v>
          </cell>
          <cell r="G760">
            <v>2598750</v>
          </cell>
        </row>
        <row r="761">
          <cell r="B761" t="str">
            <v>pt</v>
          </cell>
          <cell r="C761">
            <v>38188</v>
          </cell>
          <cell r="D761" t="str">
            <v>DN Quèc thÞnh tr¶ tiÒn mua ®¸</v>
          </cell>
          <cell r="E761">
            <v>111</v>
          </cell>
          <cell r="F761">
            <v>131</v>
          </cell>
          <cell r="G761">
            <v>54573750</v>
          </cell>
        </row>
        <row r="762">
          <cell r="B762" t="str">
            <v>pc</v>
          </cell>
          <cell r="C762">
            <v>38188</v>
          </cell>
          <cell r="D762" t="str">
            <v>Thanh to¸n tiÒn mua x¨ng + lÖ phÝ cÇu phµ</v>
          </cell>
          <cell r="E762">
            <v>6422</v>
          </cell>
          <cell r="F762">
            <v>111</v>
          </cell>
          <cell r="G762">
            <v>1423850</v>
          </cell>
        </row>
        <row r="763">
          <cell r="C763">
            <v>38188</v>
          </cell>
          <cell r="D763" t="str">
            <v>ThuÕ ®­îc khÊu trõ</v>
          </cell>
          <cell r="E763">
            <v>1331</v>
          </cell>
          <cell r="F763">
            <v>111</v>
          </cell>
          <cell r="G763">
            <v>121150</v>
          </cell>
        </row>
        <row r="764">
          <cell r="B764" t="str">
            <v>pc</v>
          </cell>
          <cell r="C764">
            <v>38188</v>
          </cell>
          <cell r="D764" t="str">
            <v>Thanh to¸n tiÒn mua phô tïng vËt t­ thay thÕ</v>
          </cell>
          <cell r="E764">
            <v>154</v>
          </cell>
          <cell r="F764">
            <v>111</v>
          </cell>
          <cell r="G764">
            <v>12558000</v>
          </cell>
        </row>
        <row r="765">
          <cell r="C765">
            <v>38188</v>
          </cell>
          <cell r="D765" t="str">
            <v>ThuÕ ®­îc khÊu trõ</v>
          </cell>
          <cell r="E765">
            <v>1331</v>
          </cell>
          <cell r="F765">
            <v>111</v>
          </cell>
          <cell r="G765">
            <v>627900</v>
          </cell>
        </row>
        <row r="766">
          <cell r="B766" t="str">
            <v>pc</v>
          </cell>
          <cell r="C766">
            <v>38192</v>
          </cell>
          <cell r="D766" t="str">
            <v>Nép tiÒn ®iÖn tho¹i th¸ng 6/2004</v>
          </cell>
          <cell r="E766">
            <v>6422</v>
          </cell>
          <cell r="F766">
            <v>111</v>
          </cell>
          <cell r="G766">
            <v>1111001</v>
          </cell>
        </row>
        <row r="767">
          <cell r="C767">
            <v>38192</v>
          </cell>
          <cell r="D767" t="str">
            <v>ThuÕ ®­îc khÊu trõ</v>
          </cell>
          <cell r="E767">
            <v>1331</v>
          </cell>
          <cell r="F767">
            <v>111</v>
          </cell>
          <cell r="G767">
            <v>90168</v>
          </cell>
        </row>
        <row r="768">
          <cell r="B768" t="str">
            <v>pc</v>
          </cell>
          <cell r="C768">
            <v>38196</v>
          </cell>
          <cell r="D768" t="str">
            <v>Thanh to¸n tiÒn mua x¨ng xe con</v>
          </cell>
          <cell r="E768">
            <v>6422</v>
          </cell>
          <cell r="F768">
            <v>111</v>
          </cell>
          <cell r="G768">
            <v>732945</v>
          </cell>
        </row>
        <row r="769">
          <cell r="C769">
            <v>38196</v>
          </cell>
          <cell r="D769" t="str">
            <v>ThuÕ ®­îc khÊu trõ</v>
          </cell>
          <cell r="E769">
            <v>1331</v>
          </cell>
          <cell r="F769">
            <v>111</v>
          </cell>
          <cell r="G769">
            <v>62055</v>
          </cell>
        </row>
        <row r="770">
          <cell r="B770">
            <v>34358</v>
          </cell>
          <cell r="C770">
            <v>38197</v>
          </cell>
          <cell r="D770" t="str">
            <v>XuÊt b¸n ®¸ xÝt Cty Ph­¬ng Trung</v>
          </cell>
          <cell r="E770">
            <v>131</v>
          </cell>
          <cell r="F770">
            <v>511</v>
          </cell>
          <cell r="G770">
            <v>32000000</v>
          </cell>
        </row>
        <row r="771">
          <cell r="C771">
            <v>38197</v>
          </cell>
          <cell r="D771" t="str">
            <v>ThuÕ VAT ph¶i nép</v>
          </cell>
          <cell r="E771">
            <v>131</v>
          </cell>
          <cell r="F771">
            <v>3331</v>
          </cell>
          <cell r="G771">
            <v>1600000</v>
          </cell>
        </row>
        <row r="772">
          <cell r="B772">
            <v>34359</v>
          </cell>
          <cell r="C772">
            <v>38197</v>
          </cell>
          <cell r="D772" t="str">
            <v>B¸n c­íc vËn t¶i cho Chi nh¸nh Coalimex</v>
          </cell>
          <cell r="E772">
            <v>131</v>
          </cell>
          <cell r="F772">
            <v>511</v>
          </cell>
          <cell r="G772">
            <v>26666666</v>
          </cell>
        </row>
        <row r="773">
          <cell r="C773">
            <v>38197</v>
          </cell>
          <cell r="D773" t="str">
            <v>ThuÕ VAT ph¶i nép</v>
          </cell>
          <cell r="E773">
            <v>131</v>
          </cell>
          <cell r="F773">
            <v>3331</v>
          </cell>
          <cell r="G773">
            <v>1333334</v>
          </cell>
        </row>
        <row r="774">
          <cell r="B774" t="str">
            <v>pt</v>
          </cell>
          <cell r="C774">
            <v>38197</v>
          </cell>
          <cell r="D774" t="str">
            <v>Thu tiÒn c­íc vËn chuyÓn c. nh¸nh Coalimex</v>
          </cell>
          <cell r="E774">
            <v>111</v>
          </cell>
          <cell r="F774">
            <v>131</v>
          </cell>
          <cell r="G774">
            <v>28000000</v>
          </cell>
        </row>
        <row r="775">
          <cell r="B775" t="str">
            <v>pc</v>
          </cell>
          <cell r="C775">
            <v>38197</v>
          </cell>
          <cell r="D775" t="str">
            <v>Thanh to¸n tiÒn lÖ phÝ rãt hµng qua c¶ng</v>
          </cell>
          <cell r="E775">
            <v>6421</v>
          </cell>
          <cell r="F775">
            <v>111</v>
          </cell>
          <cell r="G775">
            <v>8839040</v>
          </cell>
        </row>
        <row r="776">
          <cell r="C776">
            <v>38197</v>
          </cell>
          <cell r="D776" t="str">
            <v>ThuÕ ®­îc khÊu trõ</v>
          </cell>
          <cell r="E776">
            <v>1331</v>
          </cell>
          <cell r="F776">
            <v>111</v>
          </cell>
          <cell r="G776">
            <v>883960</v>
          </cell>
        </row>
        <row r="777">
          <cell r="B777">
            <v>61956</v>
          </cell>
          <cell r="C777">
            <v>38197</v>
          </cell>
          <cell r="D777" t="str">
            <v>C­íc thuª m¸y xóc Cty §øc B×nh</v>
          </cell>
          <cell r="E777">
            <v>154</v>
          </cell>
          <cell r="F777">
            <v>331</v>
          </cell>
          <cell r="G777">
            <v>12000000</v>
          </cell>
        </row>
        <row r="778">
          <cell r="C778">
            <v>38197</v>
          </cell>
          <cell r="D778" t="str">
            <v>ThuÕ ®­îc khÊu trõ</v>
          </cell>
          <cell r="E778">
            <v>1331</v>
          </cell>
          <cell r="F778">
            <v>331</v>
          </cell>
          <cell r="G778">
            <v>1200000</v>
          </cell>
        </row>
        <row r="779">
          <cell r="B779" t="str">
            <v>pc</v>
          </cell>
          <cell r="C779">
            <v>38197</v>
          </cell>
          <cell r="D779" t="str">
            <v>Thanh to¸n tiÒn thuª m¸y Cty §øc B×nh</v>
          </cell>
          <cell r="E779">
            <v>331</v>
          </cell>
          <cell r="F779">
            <v>111</v>
          </cell>
          <cell r="G779">
            <v>13200000</v>
          </cell>
        </row>
        <row r="780">
          <cell r="B780" t="str">
            <v>pc</v>
          </cell>
          <cell r="C780">
            <v>38198</v>
          </cell>
          <cell r="D780" t="str">
            <v>Thanh to¸n tiÒn mua d®iÖn tho¹i thÎ KVP</v>
          </cell>
          <cell r="E780">
            <v>6422</v>
          </cell>
          <cell r="F780">
            <v>111</v>
          </cell>
          <cell r="G780">
            <v>727272</v>
          </cell>
        </row>
        <row r="781">
          <cell r="C781">
            <v>38198</v>
          </cell>
          <cell r="D781" t="str">
            <v>ThuÕ ®­îc khÊu trõ</v>
          </cell>
          <cell r="E781">
            <v>1331</v>
          </cell>
          <cell r="F781">
            <v>111</v>
          </cell>
          <cell r="G781">
            <v>72728</v>
          </cell>
        </row>
        <row r="782">
          <cell r="B782">
            <v>34361</v>
          </cell>
          <cell r="C782">
            <v>38198</v>
          </cell>
          <cell r="D782" t="str">
            <v>XuÊt b¸n ®¸ xÝt Cty Ph­¬ng Trung</v>
          </cell>
          <cell r="E782">
            <v>131</v>
          </cell>
          <cell r="F782">
            <v>511</v>
          </cell>
          <cell r="G782">
            <v>57426610</v>
          </cell>
        </row>
        <row r="783">
          <cell r="C783">
            <v>38198</v>
          </cell>
          <cell r="D783" t="str">
            <v>ThuÕ VAT ph¶i nép</v>
          </cell>
          <cell r="E783">
            <v>131</v>
          </cell>
          <cell r="F783">
            <v>3331</v>
          </cell>
          <cell r="G783">
            <v>2871440</v>
          </cell>
        </row>
        <row r="784">
          <cell r="B784">
            <v>34362</v>
          </cell>
          <cell r="C784">
            <v>38198</v>
          </cell>
          <cell r="D784" t="str">
            <v>B¸n c­íc bèc xóc cho Cty V­¬ng Long</v>
          </cell>
          <cell r="E784">
            <v>131</v>
          </cell>
          <cell r="F784">
            <v>511</v>
          </cell>
          <cell r="G784">
            <v>219920000</v>
          </cell>
        </row>
        <row r="785">
          <cell r="C785">
            <v>38198</v>
          </cell>
          <cell r="D785" t="str">
            <v>ThuÕ VAT ph¶i nép</v>
          </cell>
          <cell r="E785">
            <v>131</v>
          </cell>
          <cell r="F785">
            <v>3331</v>
          </cell>
          <cell r="G785">
            <v>10996000</v>
          </cell>
        </row>
        <row r="786">
          <cell r="B786" t="str">
            <v>pt</v>
          </cell>
          <cell r="C786">
            <v>38198</v>
          </cell>
          <cell r="D786" t="str">
            <v>Cty V­¬ng Long tr¶ tiÒn</v>
          </cell>
          <cell r="E786">
            <v>111</v>
          </cell>
          <cell r="F786">
            <v>131</v>
          </cell>
          <cell r="G786">
            <v>130916000</v>
          </cell>
        </row>
        <row r="787">
          <cell r="B787" t="str">
            <v>pc</v>
          </cell>
          <cell r="C787">
            <v>38199</v>
          </cell>
          <cell r="D787" t="str">
            <v>NhËp kho nhiªn liÖu</v>
          </cell>
          <cell r="E787">
            <v>152</v>
          </cell>
          <cell r="F787">
            <v>111</v>
          </cell>
          <cell r="G787">
            <v>15082400</v>
          </cell>
        </row>
        <row r="788">
          <cell r="C788">
            <v>38199</v>
          </cell>
          <cell r="D788" t="str">
            <v>ThuÕ ®­îc khÊu trõ</v>
          </cell>
          <cell r="E788">
            <v>1331</v>
          </cell>
          <cell r="F788">
            <v>111</v>
          </cell>
          <cell r="G788">
            <v>1407600</v>
          </cell>
        </row>
        <row r="789">
          <cell r="C789">
            <v>38199</v>
          </cell>
          <cell r="D789" t="str">
            <v>XuÊt NL phôc vô SX</v>
          </cell>
          <cell r="E789">
            <v>154</v>
          </cell>
          <cell r="F789">
            <v>152</v>
          </cell>
          <cell r="G789">
            <v>15082400</v>
          </cell>
        </row>
        <row r="790">
          <cell r="B790" t="str">
            <v>pc</v>
          </cell>
          <cell r="C790">
            <v>38199</v>
          </cell>
          <cell r="D790" t="str">
            <v>TiÒn ®iÖn tho¹i thÎ trang bÞ VP</v>
          </cell>
          <cell r="E790">
            <v>6422</v>
          </cell>
          <cell r="F790">
            <v>111</v>
          </cell>
          <cell r="G790">
            <v>454545</v>
          </cell>
        </row>
        <row r="791">
          <cell r="C791">
            <v>38199</v>
          </cell>
          <cell r="D791" t="str">
            <v>ThuÕ ®­îc khÊu trõ</v>
          </cell>
          <cell r="E791">
            <v>1331</v>
          </cell>
          <cell r="F791">
            <v>111</v>
          </cell>
          <cell r="G791">
            <v>45455</v>
          </cell>
        </row>
        <row r="792">
          <cell r="C792">
            <v>38199</v>
          </cell>
          <cell r="D792" t="str">
            <v>L­¬ng ph¶i tr¶ tæ ®¸nh tÈy   5277*600</v>
          </cell>
          <cell r="E792">
            <v>6421</v>
          </cell>
          <cell r="F792">
            <v>334</v>
          </cell>
          <cell r="G792">
            <v>3166200</v>
          </cell>
        </row>
        <row r="793">
          <cell r="C793">
            <v>38199</v>
          </cell>
          <cell r="D793" t="str">
            <v>L­¬ng ph¶i tr¶ khèi SX</v>
          </cell>
          <cell r="E793">
            <v>154</v>
          </cell>
          <cell r="F793">
            <v>334</v>
          </cell>
          <cell r="G793">
            <v>44842000</v>
          </cell>
        </row>
        <row r="794">
          <cell r="C794">
            <v>38199</v>
          </cell>
          <cell r="D794" t="str">
            <v>L­¬ng ph¶i tr¶ khèi VP</v>
          </cell>
          <cell r="E794">
            <v>6422</v>
          </cell>
          <cell r="F794">
            <v>334</v>
          </cell>
          <cell r="G794">
            <v>23835000</v>
          </cell>
        </row>
        <row r="795">
          <cell r="C795">
            <v>38199</v>
          </cell>
          <cell r="D795" t="str">
            <v>Chi l­¬ng toµn Cty</v>
          </cell>
          <cell r="E795">
            <v>334</v>
          </cell>
          <cell r="F795">
            <v>111</v>
          </cell>
          <cell r="G795">
            <v>71843200</v>
          </cell>
        </row>
        <row r="796">
          <cell r="C796">
            <v>38199</v>
          </cell>
          <cell r="D796" t="str">
            <v>TrÝch khÊu hao TSC§ bé phËn s¶n xuÊt</v>
          </cell>
          <cell r="E796">
            <v>154</v>
          </cell>
          <cell r="F796">
            <v>214</v>
          </cell>
          <cell r="G796">
            <v>4192000</v>
          </cell>
        </row>
        <row r="797">
          <cell r="C797">
            <v>38199</v>
          </cell>
          <cell r="D797" t="str">
            <v>TrÝch khÊu hao TSC§ bé phËn QLDN</v>
          </cell>
          <cell r="E797">
            <v>6422</v>
          </cell>
          <cell r="F797">
            <v>214</v>
          </cell>
          <cell r="G797">
            <v>3200000</v>
          </cell>
        </row>
        <row r="798">
          <cell r="C798">
            <v>38199</v>
          </cell>
          <cell r="D798" t="str">
            <v>XuÊt kho tiªu thô 5589 tÊn = 3854 + 693 m3</v>
          </cell>
          <cell r="E798">
            <v>6321</v>
          </cell>
          <cell r="F798">
            <v>155</v>
          </cell>
        </row>
        <row r="799">
          <cell r="C799">
            <v>38199</v>
          </cell>
          <cell r="D799" t="str">
            <v>ChuyÓn VAT khÊu trõ sang ph¶i nép</v>
          </cell>
          <cell r="E799">
            <v>3331</v>
          </cell>
          <cell r="F799">
            <v>1331</v>
          </cell>
          <cell r="G799">
            <v>4960957</v>
          </cell>
        </row>
        <row r="800">
          <cell r="E800" t="str">
            <v>tc</v>
          </cell>
        </row>
        <row r="801">
          <cell r="D801" t="str">
            <v>Céng ph¸t sinh th¸ng 07</v>
          </cell>
          <cell r="E801" t="str">
            <v>tc</v>
          </cell>
        </row>
        <row r="802">
          <cell r="D802" t="str">
            <v>D­ cuèi th¸ng 07</v>
          </cell>
          <cell r="E802" t="str">
            <v>tc</v>
          </cell>
        </row>
        <row r="803">
          <cell r="E803" t="str">
            <v>tc</v>
          </cell>
        </row>
        <row r="804">
          <cell r="D804" t="str">
            <v>Th¸ng 8/2004</v>
          </cell>
          <cell r="E804" t="str">
            <v>tc</v>
          </cell>
        </row>
        <row r="805">
          <cell r="B805">
            <v>34363</v>
          </cell>
          <cell r="C805">
            <v>38201</v>
          </cell>
          <cell r="D805" t="str">
            <v>XuÊt b¸n ®¸ xÝt Cty Ph­¬ng Trung</v>
          </cell>
          <cell r="E805">
            <v>131</v>
          </cell>
          <cell r="F805">
            <v>511</v>
          </cell>
          <cell r="G805">
            <v>32000000</v>
          </cell>
        </row>
        <row r="806">
          <cell r="C806">
            <v>38201</v>
          </cell>
          <cell r="D806" t="str">
            <v>ThuÕ VAT ph¶i nép</v>
          </cell>
          <cell r="E806">
            <v>131</v>
          </cell>
          <cell r="F806">
            <v>3331</v>
          </cell>
          <cell r="G806">
            <v>1600000</v>
          </cell>
        </row>
        <row r="807">
          <cell r="B807" t="str">
            <v>sæ nh</v>
          </cell>
          <cell r="C807">
            <v>38201</v>
          </cell>
          <cell r="D807" t="str">
            <v>Cty Ph­¬ng Trung tr¶ tiÒn qua NH</v>
          </cell>
          <cell r="E807">
            <v>112</v>
          </cell>
          <cell r="F807">
            <v>131</v>
          </cell>
          <cell r="G807">
            <v>100000000</v>
          </cell>
        </row>
        <row r="808">
          <cell r="B808" t="str">
            <v>pt</v>
          </cell>
          <cell r="C808">
            <v>38201</v>
          </cell>
          <cell r="D808" t="str">
            <v>TuyÕt rót tiÒn NH vÒ nhËp quü (thiÕu CT)</v>
          </cell>
          <cell r="E808">
            <v>111</v>
          </cell>
          <cell r="F808">
            <v>112</v>
          </cell>
          <cell r="G808">
            <v>100000000</v>
          </cell>
        </row>
        <row r="809">
          <cell r="B809" t="str">
            <v>pt</v>
          </cell>
          <cell r="C809">
            <v>38201</v>
          </cell>
          <cell r="D809" t="str">
            <v>Cty ph­¬ng Trung tr¶ tiÒn mÆt</v>
          </cell>
          <cell r="E809">
            <v>111</v>
          </cell>
          <cell r="F809">
            <v>131</v>
          </cell>
          <cell r="G809">
            <v>15000000</v>
          </cell>
        </row>
        <row r="810">
          <cell r="B810" t="str">
            <v>pc</v>
          </cell>
          <cell r="C810">
            <v>38202</v>
          </cell>
          <cell r="D810" t="str">
            <v>TT tiÒn mua x¨ng + lÖ phÝ cÇu phµ</v>
          </cell>
          <cell r="E810">
            <v>6422</v>
          </cell>
          <cell r="F810">
            <v>111</v>
          </cell>
          <cell r="G810">
            <v>1138806</v>
          </cell>
        </row>
        <row r="811">
          <cell r="C811">
            <v>38202</v>
          </cell>
          <cell r="D811" t="str">
            <v>ThuÕ ®­îc khÊu trõ</v>
          </cell>
          <cell r="E811">
            <v>1331</v>
          </cell>
          <cell r="F811">
            <v>111</v>
          </cell>
          <cell r="G811">
            <v>79194</v>
          </cell>
        </row>
        <row r="812">
          <cell r="B812" t="str">
            <v>pc</v>
          </cell>
          <cell r="C812">
            <v>38203</v>
          </cell>
          <cell r="D812" t="str">
            <v>Thanh to¸n tiÒn mua b¹t dïng trong SX</v>
          </cell>
          <cell r="E812">
            <v>154</v>
          </cell>
          <cell r="F812">
            <v>111</v>
          </cell>
          <cell r="G812">
            <v>5550000</v>
          </cell>
        </row>
        <row r="813">
          <cell r="B813" t="str">
            <v>pc</v>
          </cell>
          <cell r="C813">
            <v>38204</v>
          </cell>
          <cell r="D813" t="str">
            <v>NhËp kho nhiªn liÖu</v>
          </cell>
          <cell r="E813">
            <v>152</v>
          </cell>
          <cell r="F813">
            <v>111</v>
          </cell>
          <cell r="G813">
            <v>3548800</v>
          </cell>
        </row>
        <row r="814">
          <cell r="C814">
            <v>38204</v>
          </cell>
          <cell r="D814" t="str">
            <v>ThuÕ ®­îc khÊu trõ</v>
          </cell>
          <cell r="E814">
            <v>1331</v>
          </cell>
          <cell r="F814">
            <v>111</v>
          </cell>
          <cell r="G814">
            <v>331200</v>
          </cell>
        </row>
        <row r="815">
          <cell r="C815">
            <v>38204</v>
          </cell>
          <cell r="D815" t="str">
            <v>XuÊt NL phôc vô SX</v>
          </cell>
          <cell r="E815">
            <v>154</v>
          </cell>
          <cell r="F815">
            <v>152</v>
          </cell>
          <cell r="G815">
            <v>3548800</v>
          </cell>
        </row>
        <row r="816">
          <cell r="B816" t="str">
            <v>pc</v>
          </cell>
          <cell r="C816">
            <v>38208</v>
          </cell>
          <cell r="D816" t="str">
            <v>TT tiÒn mua x¨ng + lÖ phÝ cÇu phµ + ®å dïng</v>
          </cell>
          <cell r="E816">
            <v>6422</v>
          </cell>
          <cell r="F816">
            <v>111</v>
          </cell>
          <cell r="G816">
            <v>1607393</v>
          </cell>
        </row>
        <row r="817">
          <cell r="C817">
            <v>38208</v>
          </cell>
          <cell r="D817" t="str">
            <v>ThuªÕ ®­îc khÊu trõ</v>
          </cell>
          <cell r="E817">
            <v>1331</v>
          </cell>
          <cell r="F817">
            <v>111</v>
          </cell>
          <cell r="G817">
            <v>104607</v>
          </cell>
        </row>
        <row r="818">
          <cell r="B818">
            <v>34365</v>
          </cell>
          <cell r="C818">
            <v>38208</v>
          </cell>
          <cell r="D818" t="str">
            <v>XuÊt b¸n ®¸ xÝt Cty Ph­¬ng Trung</v>
          </cell>
          <cell r="E818">
            <v>131</v>
          </cell>
          <cell r="F818">
            <v>511</v>
          </cell>
          <cell r="G818">
            <v>32000000</v>
          </cell>
        </row>
        <row r="819">
          <cell r="C819">
            <v>38208</v>
          </cell>
          <cell r="D819" t="str">
            <v>ThuÕ VAT ph¶i nép</v>
          </cell>
          <cell r="E819">
            <v>131</v>
          </cell>
          <cell r="F819">
            <v>3331</v>
          </cell>
          <cell r="G819">
            <v>1600000</v>
          </cell>
        </row>
        <row r="820">
          <cell r="B820">
            <v>34366</v>
          </cell>
          <cell r="C820">
            <v>38210</v>
          </cell>
          <cell r="D820" t="str">
            <v>XuÊt b¸n ®¸ xÝt Cty Ph­¬ng Trung</v>
          </cell>
          <cell r="E820">
            <v>131</v>
          </cell>
          <cell r="F820">
            <v>511</v>
          </cell>
          <cell r="G820">
            <v>10800000</v>
          </cell>
        </row>
        <row r="821">
          <cell r="C821">
            <v>38210</v>
          </cell>
          <cell r="D821" t="str">
            <v>ThuÕ VAT ph¶i nép</v>
          </cell>
          <cell r="E821">
            <v>131</v>
          </cell>
          <cell r="F821">
            <v>3331</v>
          </cell>
          <cell r="G821">
            <v>540000</v>
          </cell>
        </row>
        <row r="822">
          <cell r="B822">
            <v>34367</v>
          </cell>
          <cell r="C822">
            <v>38210</v>
          </cell>
          <cell r="D822" t="str">
            <v>B¸n c­íc vËn t¶i cho Chi nh¸nh Coalimex</v>
          </cell>
          <cell r="E822">
            <v>131</v>
          </cell>
          <cell r="F822">
            <v>511</v>
          </cell>
          <cell r="G822">
            <v>12000000</v>
          </cell>
        </row>
        <row r="823">
          <cell r="C823">
            <v>38210</v>
          </cell>
          <cell r="D823" t="str">
            <v>ThuÕ VAT ph¶i nép</v>
          </cell>
          <cell r="E823">
            <v>131</v>
          </cell>
          <cell r="F823">
            <v>3331</v>
          </cell>
          <cell r="G823">
            <v>600000</v>
          </cell>
        </row>
        <row r="824">
          <cell r="B824">
            <v>34368</v>
          </cell>
          <cell r="C824">
            <v>38210</v>
          </cell>
          <cell r="D824" t="str">
            <v>XuÊt b¸n ®¸ xÝt Cty Ph­¬ng Trung</v>
          </cell>
          <cell r="E824">
            <v>131</v>
          </cell>
          <cell r="F824">
            <v>511</v>
          </cell>
          <cell r="G824">
            <v>17400000</v>
          </cell>
        </row>
        <row r="825">
          <cell r="C825">
            <v>38210</v>
          </cell>
          <cell r="D825" t="str">
            <v>ThuÕ VAT ph¶i nép</v>
          </cell>
          <cell r="E825">
            <v>131</v>
          </cell>
          <cell r="F825">
            <v>3331</v>
          </cell>
          <cell r="G825">
            <v>870000</v>
          </cell>
        </row>
        <row r="826">
          <cell r="B826">
            <v>34369</v>
          </cell>
          <cell r="C826">
            <v>38210</v>
          </cell>
          <cell r="D826" t="str">
            <v>XuÊt b¸n ®¸ xÝt Cty Ph­¬ng Trung</v>
          </cell>
          <cell r="E826">
            <v>131</v>
          </cell>
          <cell r="F826">
            <v>511</v>
          </cell>
          <cell r="G826">
            <v>11800000</v>
          </cell>
        </row>
        <row r="827">
          <cell r="C827">
            <v>38210</v>
          </cell>
          <cell r="D827" t="str">
            <v>ThuÕ VAT ph¶i nép</v>
          </cell>
          <cell r="E827">
            <v>131</v>
          </cell>
          <cell r="F827">
            <v>3331</v>
          </cell>
          <cell r="G827">
            <v>590000</v>
          </cell>
        </row>
        <row r="828">
          <cell r="B828">
            <v>34370</v>
          </cell>
          <cell r="C828">
            <v>38210</v>
          </cell>
          <cell r="D828" t="str">
            <v>XuÊt b¸n ®¸ xÝt Cty Ph­¬ng Trung</v>
          </cell>
          <cell r="E828">
            <v>131</v>
          </cell>
          <cell r="F828">
            <v>511</v>
          </cell>
          <cell r="G828">
            <v>32000000</v>
          </cell>
        </row>
        <row r="829">
          <cell r="C829">
            <v>38210</v>
          </cell>
          <cell r="D829" t="str">
            <v>ThuÕ VAT ph¶i nép</v>
          </cell>
          <cell r="E829">
            <v>131</v>
          </cell>
          <cell r="F829">
            <v>3331</v>
          </cell>
          <cell r="G829">
            <v>1600000</v>
          </cell>
        </row>
        <row r="830">
          <cell r="B830">
            <v>34371</v>
          </cell>
          <cell r="C830">
            <v>38211</v>
          </cell>
          <cell r="D830" t="str">
            <v>XuÊt b¸n ®¸ xÝt cho Cty Quang Dòng</v>
          </cell>
          <cell r="E830">
            <v>131</v>
          </cell>
          <cell r="F830">
            <v>511</v>
          </cell>
          <cell r="G830">
            <v>24000000</v>
          </cell>
        </row>
        <row r="831">
          <cell r="C831">
            <v>38211</v>
          </cell>
          <cell r="D831" t="str">
            <v>ThuÕ VAT ph¶i nép</v>
          </cell>
          <cell r="E831">
            <v>131</v>
          </cell>
          <cell r="F831">
            <v>3331</v>
          </cell>
          <cell r="G831">
            <v>1200000</v>
          </cell>
        </row>
        <row r="832">
          <cell r="B832">
            <v>34372</v>
          </cell>
          <cell r="C832">
            <v>38212</v>
          </cell>
          <cell r="D832" t="str">
            <v>XuÊt b¸n ®¸ xÝt cho Cty Quang Dòng</v>
          </cell>
          <cell r="E832">
            <v>131</v>
          </cell>
          <cell r="F832">
            <v>511</v>
          </cell>
          <cell r="G832">
            <v>21200000</v>
          </cell>
        </row>
        <row r="833">
          <cell r="C833">
            <v>38212</v>
          </cell>
          <cell r="D833" t="str">
            <v>ThuÕ VAT ph¶i nép</v>
          </cell>
          <cell r="E833">
            <v>131</v>
          </cell>
          <cell r="F833">
            <v>3331</v>
          </cell>
          <cell r="G833">
            <v>1060000</v>
          </cell>
        </row>
        <row r="834">
          <cell r="B834" t="str">
            <v>sæ nh</v>
          </cell>
          <cell r="C834">
            <v>38212</v>
          </cell>
          <cell r="D834" t="str">
            <v>Cty Ph­¬ng Trung tr¶ tiÒn qua NH</v>
          </cell>
          <cell r="E834">
            <v>112</v>
          </cell>
          <cell r="F834">
            <v>131</v>
          </cell>
          <cell r="G834">
            <v>100000000</v>
          </cell>
        </row>
        <row r="835">
          <cell r="B835" t="str">
            <v>pt</v>
          </cell>
          <cell r="C835">
            <v>38212</v>
          </cell>
          <cell r="D835" t="str">
            <v>¤ ChÞnh rót tiÒn NH vÒ nhËp quü</v>
          </cell>
          <cell r="E835">
            <v>111</v>
          </cell>
          <cell r="F835">
            <v>112</v>
          </cell>
          <cell r="G835">
            <v>100000000</v>
          </cell>
        </row>
        <row r="836">
          <cell r="B836" t="str">
            <v>pc</v>
          </cell>
          <cell r="C836">
            <v>38213</v>
          </cell>
          <cell r="D836" t="str">
            <v>Thanh to¸n tiÒn mua nhiªn liÖu phôc vô SX</v>
          </cell>
          <cell r="E836">
            <v>154</v>
          </cell>
          <cell r="F836">
            <v>111</v>
          </cell>
          <cell r="G836">
            <v>177440</v>
          </cell>
        </row>
        <row r="837">
          <cell r="C837">
            <v>38213</v>
          </cell>
          <cell r="D837" t="str">
            <v>ThuÕ ®­îc khÊu trõ</v>
          </cell>
          <cell r="E837">
            <v>1331</v>
          </cell>
          <cell r="F837">
            <v>111</v>
          </cell>
          <cell r="G837">
            <v>16560</v>
          </cell>
        </row>
        <row r="838">
          <cell r="B838" t="str">
            <v>pc</v>
          </cell>
          <cell r="C838">
            <v>38212</v>
          </cell>
          <cell r="D838" t="str">
            <v>Tr¶ tiÒn thuª b·i Sx 3 th¸ng</v>
          </cell>
          <cell r="E838">
            <v>154</v>
          </cell>
          <cell r="F838">
            <v>111</v>
          </cell>
          <cell r="G838">
            <v>6000000</v>
          </cell>
        </row>
        <row r="839">
          <cell r="B839" t="str">
            <v>pc</v>
          </cell>
          <cell r="C839">
            <v>38213</v>
          </cell>
          <cell r="D839" t="str">
            <v>Thanh to¸n tiÒn mua x¨ng + lÖ phÝ cÇu phµ</v>
          </cell>
          <cell r="E839">
            <v>6422</v>
          </cell>
          <cell r="F839">
            <v>111</v>
          </cell>
          <cell r="G839">
            <v>932945</v>
          </cell>
        </row>
        <row r="840">
          <cell r="C840">
            <v>38213</v>
          </cell>
          <cell r="D840" t="str">
            <v>ThuÕ ®­îc khÊu trõ</v>
          </cell>
          <cell r="E840">
            <v>1331</v>
          </cell>
          <cell r="F840">
            <v>111</v>
          </cell>
          <cell r="G840">
            <v>62055</v>
          </cell>
        </row>
        <row r="841">
          <cell r="B841">
            <v>34373</v>
          </cell>
          <cell r="C841">
            <v>38214</v>
          </cell>
          <cell r="D841" t="str">
            <v>XuÊt b¸n ®¸ xÝt Cty Ph­¬ng Trung</v>
          </cell>
          <cell r="E841">
            <v>131</v>
          </cell>
          <cell r="F841">
            <v>511</v>
          </cell>
          <cell r="G841">
            <v>32000000</v>
          </cell>
        </row>
        <row r="842">
          <cell r="C842">
            <v>38214</v>
          </cell>
          <cell r="D842" t="str">
            <v>ThuÕ VAT ph¶i nép</v>
          </cell>
          <cell r="E842">
            <v>131</v>
          </cell>
          <cell r="F842">
            <v>3331</v>
          </cell>
          <cell r="G842">
            <v>1600000</v>
          </cell>
        </row>
        <row r="843">
          <cell r="B843" t="str">
            <v>pc</v>
          </cell>
          <cell r="C843">
            <v>38214</v>
          </cell>
          <cell r="D843" t="str">
            <v>t¹m øng tr¶ tiÒn c­íc Cty Trung HiÕu</v>
          </cell>
          <cell r="E843">
            <v>331</v>
          </cell>
          <cell r="F843">
            <v>111</v>
          </cell>
          <cell r="G843">
            <v>100000000</v>
          </cell>
        </row>
        <row r="844">
          <cell r="B844">
            <v>34374</v>
          </cell>
          <cell r="C844">
            <v>38215</v>
          </cell>
          <cell r="D844" t="str">
            <v>XuÊt b¸n ®¸ xÝt cho Cty Quang Dòng</v>
          </cell>
          <cell r="E844">
            <v>131</v>
          </cell>
          <cell r="F844">
            <v>511</v>
          </cell>
          <cell r="G844">
            <v>11800000</v>
          </cell>
        </row>
        <row r="845">
          <cell r="C845">
            <v>38215</v>
          </cell>
          <cell r="D845" t="str">
            <v>ThuÕ VAT ph¶i nép</v>
          </cell>
          <cell r="E845">
            <v>131</v>
          </cell>
          <cell r="F845">
            <v>3331</v>
          </cell>
          <cell r="G845">
            <v>590000</v>
          </cell>
        </row>
        <row r="846">
          <cell r="B846">
            <v>34375</v>
          </cell>
          <cell r="C846">
            <v>38215</v>
          </cell>
          <cell r="D846" t="str">
            <v>XuÊt b¸n ®¸ xÝt cho Cty Quang Dòng</v>
          </cell>
          <cell r="E846">
            <v>131</v>
          </cell>
          <cell r="F846">
            <v>511</v>
          </cell>
          <cell r="G846">
            <v>15800000</v>
          </cell>
        </row>
        <row r="847">
          <cell r="C847">
            <v>38215</v>
          </cell>
          <cell r="D847" t="str">
            <v>ThuÕ VAT ph¶i nép</v>
          </cell>
          <cell r="E847">
            <v>131</v>
          </cell>
          <cell r="F847">
            <v>3331</v>
          </cell>
          <cell r="G847">
            <v>790000</v>
          </cell>
        </row>
        <row r="848">
          <cell r="B848" t="str">
            <v>sæ nh</v>
          </cell>
          <cell r="C848">
            <v>38215</v>
          </cell>
          <cell r="D848" t="str">
            <v>Cty Quang Dòng tr¶ tiÒn qua NH</v>
          </cell>
          <cell r="E848">
            <v>112</v>
          </cell>
          <cell r="F848">
            <v>131</v>
          </cell>
          <cell r="G848">
            <v>100000000</v>
          </cell>
        </row>
        <row r="849">
          <cell r="B849" t="str">
            <v>pt</v>
          </cell>
          <cell r="C849">
            <v>38216</v>
          </cell>
          <cell r="D849" t="str">
            <v>«ng ChÞnh rót tiÌn NH vÒ nhËp quü</v>
          </cell>
          <cell r="E849">
            <v>111</v>
          </cell>
          <cell r="F849">
            <v>112</v>
          </cell>
          <cell r="G849">
            <v>100000000</v>
          </cell>
        </row>
        <row r="850">
          <cell r="B850" t="str">
            <v>pc</v>
          </cell>
          <cell r="C850">
            <v>38216</v>
          </cell>
          <cell r="D850" t="str">
            <v>NhËp kho nhiªn liÖu</v>
          </cell>
          <cell r="E850">
            <v>152</v>
          </cell>
          <cell r="F850">
            <v>111</v>
          </cell>
          <cell r="G850">
            <v>3661600</v>
          </cell>
        </row>
        <row r="851">
          <cell r="C851">
            <v>38216</v>
          </cell>
          <cell r="D851" t="str">
            <v>ThuÕ ®­îc khÊu trõ</v>
          </cell>
          <cell r="E851">
            <v>1331</v>
          </cell>
          <cell r="F851">
            <v>111</v>
          </cell>
          <cell r="G851">
            <v>348400</v>
          </cell>
        </row>
        <row r="852">
          <cell r="C852">
            <v>38216</v>
          </cell>
          <cell r="D852" t="str">
            <v>XuÊt NL phôc vô SX</v>
          </cell>
          <cell r="E852">
            <v>154</v>
          </cell>
          <cell r="F852">
            <v>152</v>
          </cell>
          <cell r="G852">
            <v>3661600</v>
          </cell>
        </row>
        <row r="853">
          <cell r="B853">
            <v>34376</v>
          </cell>
          <cell r="C853">
            <v>38217</v>
          </cell>
          <cell r="D853" t="str">
            <v>XuÊt b¸n ®¸ xÝt cho Cty Quang Dòng</v>
          </cell>
          <cell r="E853">
            <v>131</v>
          </cell>
          <cell r="F853">
            <v>511</v>
          </cell>
          <cell r="G853">
            <v>32000000</v>
          </cell>
        </row>
        <row r="854">
          <cell r="C854">
            <v>38217</v>
          </cell>
          <cell r="D854" t="str">
            <v>ThuÕ VAT ph¶i nép</v>
          </cell>
          <cell r="E854">
            <v>131</v>
          </cell>
          <cell r="F854">
            <v>3331</v>
          </cell>
          <cell r="G854">
            <v>1600000</v>
          </cell>
        </row>
        <row r="855">
          <cell r="B855" t="str">
            <v>pc</v>
          </cell>
          <cell r="C855">
            <v>38217</v>
          </cell>
          <cell r="D855" t="str">
            <v>Nép tiÒn ®iÖn Vp th¸ng 7/04</v>
          </cell>
          <cell r="E855">
            <v>6422</v>
          </cell>
          <cell r="F855">
            <v>111</v>
          </cell>
          <cell r="G855">
            <v>594990</v>
          </cell>
        </row>
        <row r="856">
          <cell r="B856" t="str">
            <v>pc</v>
          </cell>
          <cell r="C856">
            <v>38217</v>
          </cell>
          <cell r="D856" t="str">
            <v>Thanh to¸n tiÒn mua x¨ng + lÖ phÝ cÇu phµ</v>
          </cell>
          <cell r="E856">
            <v>6422</v>
          </cell>
          <cell r="F856">
            <v>111</v>
          </cell>
          <cell r="G856">
            <v>448630</v>
          </cell>
        </row>
        <row r="857">
          <cell r="C857">
            <v>38217</v>
          </cell>
          <cell r="D857" t="str">
            <v>ThuÕ VAT ph¶i nép</v>
          </cell>
          <cell r="E857">
            <v>1331</v>
          </cell>
          <cell r="F857">
            <v>111</v>
          </cell>
          <cell r="G857">
            <v>41370</v>
          </cell>
        </row>
        <row r="858">
          <cell r="B858" t="str">
            <v>pc</v>
          </cell>
          <cell r="C858">
            <v>38217</v>
          </cell>
          <cell r="D858" t="str">
            <v>Thanh to¸n tiÒn dÞch vô ®iÖn tho¹i</v>
          </cell>
          <cell r="E858">
            <v>6422</v>
          </cell>
          <cell r="F858">
            <v>111</v>
          </cell>
          <cell r="G858">
            <v>118827</v>
          </cell>
        </row>
        <row r="859">
          <cell r="C859">
            <v>38217</v>
          </cell>
          <cell r="D859" t="str">
            <v>ThuÕ ®­îc khÊu trõ</v>
          </cell>
          <cell r="E859">
            <v>1331</v>
          </cell>
          <cell r="F859">
            <v>111</v>
          </cell>
          <cell r="G859">
            <v>11882</v>
          </cell>
        </row>
        <row r="860">
          <cell r="B860" t="str">
            <v>pc</v>
          </cell>
          <cell r="C860">
            <v>38217</v>
          </cell>
          <cell r="D860" t="str">
            <v>Thanh to¸n tiÒn mua phô tïng vËt t­ thay thÕ</v>
          </cell>
          <cell r="E860">
            <v>154</v>
          </cell>
          <cell r="F860">
            <v>111</v>
          </cell>
          <cell r="G860">
            <v>660000</v>
          </cell>
        </row>
        <row r="861">
          <cell r="B861" t="str">
            <v>pc</v>
          </cell>
          <cell r="C861">
            <v>38218</v>
          </cell>
          <cell r="D861" t="str">
            <v>Thanh to¸n tiÒn tiÕp kh¸ch</v>
          </cell>
          <cell r="E861">
            <v>6422</v>
          </cell>
          <cell r="F861">
            <v>111</v>
          </cell>
          <cell r="G861">
            <v>440000</v>
          </cell>
        </row>
        <row r="862">
          <cell r="B862" t="str">
            <v>pc</v>
          </cell>
          <cell r="C862">
            <v>38219</v>
          </cell>
          <cell r="D862" t="str">
            <v>TT tiÒn c­íc VT thuû Cty 3-2 BQP</v>
          </cell>
          <cell r="E862">
            <v>6421</v>
          </cell>
          <cell r="F862">
            <v>111</v>
          </cell>
          <cell r="G862">
            <v>20716190</v>
          </cell>
        </row>
        <row r="863">
          <cell r="C863">
            <v>38219</v>
          </cell>
          <cell r="D863" t="str">
            <v>ThuÕ ®­îc khÊu trõ</v>
          </cell>
          <cell r="E863">
            <v>1331</v>
          </cell>
          <cell r="F863">
            <v>111</v>
          </cell>
          <cell r="G863">
            <v>1035810</v>
          </cell>
        </row>
        <row r="864">
          <cell r="B864" t="str">
            <v>pc</v>
          </cell>
          <cell r="C864">
            <v>38219</v>
          </cell>
          <cell r="D864" t="str">
            <v>TT tiÒn mua vËt liÖu x©y kÌ b·i chøa Ng liÖu</v>
          </cell>
          <cell r="E864">
            <v>211</v>
          </cell>
          <cell r="F864">
            <v>111</v>
          </cell>
          <cell r="G864">
            <v>7704540</v>
          </cell>
        </row>
        <row r="865">
          <cell r="C865">
            <v>38219</v>
          </cell>
          <cell r="D865" t="str">
            <v>ThuÕ ®­îc khÊu trõ</v>
          </cell>
          <cell r="E865">
            <v>1331</v>
          </cell>
          <cell r="F865">
            <v>111</v>
          </cell>
          <cell r="G865">
            <v>770460</v>
          </cell>
        </row>
        <row r="866">
          <cell r="B866">
            <v>34377</v>
          </cell>
          <cell r="C866">
            <v>38219</v>
          </cell>
          <cell r="D866" t="str">
            <v>XuÊt b¸n ®¸ xÝt Cty Ph­¬ng Trung</v>
          </cell>
          <cell r="E866">
            <v>131</v>
          </cell>
          <cell r="F866">
            <v>511</v>
          </cell>
          <cell r="G866">
            <v>32000000</v>
          </cell>
        </row>
        <row r="867">
          <cell r="C867">
            <v>38219</v>
          </cell>
          <cell r="D867" t="str">
            <v>ThuÕ VAT ph¶i nép</v>
          </cell>
          <cell r="E867">
            <v>131</v>
          </cell>
          <cell r="F867">
            <v>3331</v>
          </cell>
          <cell r="G867">
            <v>1600000</v>
          </cell>
        </row>
        <row r="868">
          <cell r="B868" t="str">
            <v>pc</v>
          </cell>
          <cell r="C868">
            <v>38219</v>
          </cell>
          <cell r="D868" t="str">
            <v>T¹m øng tr¶ tiÒn c­íc Cty Phóc Léc</v>
          </cell>
          <cell r="E868">
            <v>331</v>
          </cell>
          <cell r="F868">
            <v>111</v>
          </cell>
          <cell r="G868">
            <v>30000000</v>
          </cell>
        </row>
        <row r="869">
          <cell r="B869">
            <v>34378</v>
          </cell>
          <cell r="C869">
            <v>38220</v>
          </cell>
          <cell r="D869" t="str">
            <v>XuÊt b¸n ®¸ xÝt Cty Ph­¬ng Trung</v>
          </cell>
          <cell r="E869">
            <v>131</v>
          </cell>
          <cell r="F869">
            <v>511</v>
          </cell>
          <cell r="G869">
            <v>10800000</v>
          </cell>
        </row>
        <row r="870">
          <cell r="C870">
            <v>38220</v>
          </cell>
          <cell r="D870" t="str">
            <v>ThuÕ VAT ph¶i nép</v>
          </cell>
          <cell r="E870">
            <v>131</v>
          </cell>
          <cell r="F870">
            <v>3331</v>
          </cell>
          <cell r="G870">
            <v>540000</v>
          </cell>
        </row>
        <row r="871">
          <cell r="B871">
            <v>34379</v>
          </cell>
          <cell r="C871">
            <v>38220</v>
          </cell>
          <cell r="D871" t="str">
            <v>XuÊt b¸n ®¸ xÝt Cty Ph­¬ng Trung</v>
          </cell>
          <cell r="E871">
            <v>131</v>
          </cell>
          <cell r="F871">
            <v>511</v>
          </cell>
          <cell r="G871">
            <v>10800000</v>
          </cell>
        </row>
        <row r="872">
          <cell r="C872">
            <v>38220</v>
          </cell>
          <cell r="D872" t="str">
            <v>ThuÕ VAT ph¶i nép</v>
          </cell>
          <cell r="E872">
            <v>131</v>
          </cell>
          <cell r="F872">
            <v>3331</v>
          </cell>
          <cell r="G872">
            <v>540000</v>
          </cell>
        </row>
        <row r="873">
          <cell r="B873" t="str">
            <v>pc</v>
          </cell>
          <cell r="C873">
            <v>38220</v>
          </cell>
          <cell r="D873" t="str">
            <v>TT tiÒn mua vliÖu x©y c«ng tr×nh phô cho CN</v>
          </cell>
          <cell r="E873">
            <v>154</v>
          </cell>
          <cell r="F873">
            <v>111</v>
          </cell>
          <cell r="G873">
            <v>4466700</v>
          </cell>
        </row>
        <row r="874">
          <cell r="B874" t="str">
            <v>pc</v>
          </cell>
          <cell r="C874">
            <v>38220</v>
          </cell>
          <cell r="D874" t="str">
            <v>TT tiÒn mua VL x©y Gara ®Ó xe + c«ng thî</v>
          </cell>
          <cell r="E874">
            <v>6422</v>
          </cell>
          <cell r="F874">
            <v>111</v>
          </cell>
          <cell r="G874">
            <v>4877000</v>
          </cell>
        </row>
        <row r="875">
          <cell r="B875" t="str">
            <v>pc</v>
          </cell>
          <cell r="C875">
            <v>38221</v>
          </cell>
          <cell r="D875" t="str">
            <v>NhËp kho nhiªn liÖu</v>
          </cell>
          <cell r="E875">
            <v>152</v>
          </cell>
          <cell r="F875">
            <v>111</v>
          </cell>
          <cell r="G875">
            <v>1974400</v>
          </cell>
        </row>
        <row r="876">
          <cell r="C876">
            <v>38221</v>
          </cell>
          <cell r="D876" t="str">
            <v>ThuÕ ®­îc khÊu trõ</v>
          </cell>
          <cell r="E876">
            <v>1331</v>
          </cell>
          <cell r="F876">
            <v>111</v>
          </cell>
          <cell r="G876">
            <v>185600</v>
          </cell>
        </row>
        <row r="877">
          <cell r="C877">
            <v>38221</v>
          </cell>
          <cell r="D877" t="str">
            <v>XuÊt NL phôc vô SX</v>
          </cell>
          <cell r="E877">
            <v>154</v>
          </cell>
          <cell r="F877">
            <v>152</v>
          </cell>
          <cell r="G877">
            <v>1974400</v>
          </cell>
        </row>
        <row r="878">
          <cell r="B878">
            <v>34380</v>
          </cell>
          <cell r="C878">
            <v>38221</v>
          </cell>
          <cell r="D878" t="str">
            <v>XuÊt b¸n ®¸ xÝt cho Cty Quang Dòng</v>
          </cell>
          <cell r="E878">
            <v>131</v>
          </cell>
          <cell r="F878">
            <v>511</v>
          </cell>
          <cell r="G878">
            <v>11800000</v>
          </cell>
        </row>
        <row r="879">
          <cell r="C879">
            <v>38221</v>
          </cell>
          <cell r="D879" t="str">
            <v>ThuÕ VAT ph¶i nép</v>
          </cell>
          <cell r="E879">
            <v>131</v>
          </cell>
          <cell r="F879">
            <v>3331</v>
          </cell>
          <cell r="G879">
            <v>590000</v>
          </cell>
        </row>
        <row r="880">
          <cell r="B880">
            <v>34381</v>
          </cell>
          <cell r="C880">
            <v>38221</v>
          </cell>
          <cell r="D880" t="str">
            <v>XuÊt b¸n ®¸ xÝt cho Cty Quang Dòng</v>
          </cell>
          <cell r="E880">
            <v>131</v>
          </cell>
          <cell r="F880">
            <v>511</v>
          </cell>
          <cell r="G880">
            <v>11800000</v>
          </cell>
        </row>
        <row r="881">
          <cell r="C881">
            <v>38221</v>
          </cell>
          <cell r="D881" t="str">
            <v>ThuÕ VAT ph¶i nép</v>
          </cell>
          <cell r="E881">
            <v>131</v>
          </cell>
          <cell r="F881">
            <v>3331</v>
          </cell>
          <cell r="G881">
            <v>590000</v>
          </cell>
        </row>
        <row r="882">
          <cell r="B882" t="str">
            <v>Sæ NH</v>
          </cell>
          <cell r="C882">
            <v>38222</v>
          </cell>
          <cell r="D882" t="str">
            <v>Cty Ph­¬ng Trung tr¶ tiÒn qua NH</v>
          </cell>
          <cell r="E882">
            <v>112</v>
          </cell>
          <cell r="F882">
            <v>131</v>
          </cell>
          <cell r="G882">
            <v>100000000</v>
          </cell>
        </row>
        <row r="883">
          <cell r="B883" t="str">
            <v>pt</v>
          </cell>
          <cell r="C883">
            <v>38222</v>
          </cell>
          <cell r="D883" t="str">
            <v>TuyÕt rót tiÒn NH vÒ nhËp quü</v>
          </cell>
          <cell r="E883">
            <v>111</v>
          </cell>
          <cell r="F883">
            <v>112</v>
          </cell>
          <cell r="G883">
            <v>100000000</v>
          </cell>
        </row>
        <row r="884">
          <cell r="B884" t="str">
            <v>pc</v>
          </cell>
          <cell r="C884">
            <v>38222</v>
          </cell>
          <cell r="D884" t="str">
            <v>Thanh to¸n tiÒn mua trèng môc in</v>
          </cell>
          <cell r="E884">
            <v>6422</v>
          </cell>
          <cell r="F884">
            <v>111</v>
          </cell>
          <cell r="G884">
            <v>200000</v>
          </cell>
        </row>
        <row r="885">
          <cell r="B885" t="str">
            <v>pc</v>
          </cell>
          <cell r="C885">
            <v>38222</v>
          </cell>
          <cell r="D885" t="str">
            <v>Tt tiÒn mua x¨ng xe «t« con</v>
          </cell>
          <cell r="E885">
            <v>6422</v>
          </cell>
          <cell r="F885">
            <v>111</v>
          </cell>
          <cell r="G885">
            <v>1423395</v>
          </cell>
        </row>
        <row r="886">
          <cell r="C886">
            <v>38222</v>
          </cell>
          <cell r="D886" t="str">
            <v>ThuÕ ®­îc khÊu trõ</v>
          </cell>
          <cell r="E886">
            <v>1331</v>
          </cell>
          <cell r="F886">
            <v>111</v>
          </cell>
          <cell r="G886">
            <v>91605</v>
          </cell>
        </row>
        <row r="887">
          <cell r="B887" t="str">
            <v>pc</v>
          </cell>
          <cell r="C887">
            <v>38223</v>
          </cell>
          <cell r="D887" t="str">
            <v>TT tiÒn mua ®¸ héc x©y kÌ chøa Ng liÖu</v>
          </cell>
          <cell r="E887">
            <v>211</v>
          </cell>
          <cell r="F887">
            <v>111</v>
          </cell>
          <cell r="G887">
            <v>6690000</v>
          </cell>
        </row>
        <row r="888">
          <cell r="C888">
            <v>38223</v>
          </cell>
          <cell r="D888" t="str">
            <v>ThuÕ ®­îc khÊu trõ</v>
          </cell>
          <cell r="E888">
            <v>1331</v>
          </cell>
          <cell r="F888">
            <v>111</v>
          </cell>
          <cell r="G888">
            <v>334500</v>
          </cell>
        </row>
        <row r="889">
          <cell r="B889" t="str">
            <v>pc</v>
          </cell>
          <cell r="C889">
            <v>38223</v>
          </cell>
          <cell r="D889" t="str">
            <v>TT tiÒn  quÇn ¸o b¶o hé L§ + §T ctr­êng</v>
          </cell>
          <cell r="E889">
            <v>154</v>
          </cell>
          <cell r="F889">
            <v>111</v>
          </cell>
          <cell r="G889">
            <v>750000</v>
          </cell>
        </row>
        <row r="890">
          <cell r="B890" t="str">
            <v>pc</v>
          </cell>
          <cell r="C890">
            <v>38224</v>
          </cell>
          <cell r="D890" t="str">
            <v>TT tiÒn thuª xe ®i lµm viÖc+ tiÕp kh¸ch</v>
          </cell>
          <cell r="E890">
            <v>6422</v>
          </cell>
          <cell r="F890">
            <v>111</v>
          </cell>
          <cell r="G890">
            <v>1611905</v>
          </cell>
        </row>
        <row r="891">
          <cell r="C891">
            <v>38224</v>
          </cell>
          <cell r="D891" t="str">
            <v>ThuÕ ®­îc khÊu trõ</v>
          </cell>
          <cell r="E891">
            <v>1331</v>
          </cell>
          <cell r="F891">
            <v>111</v>
          </cell>
          <cell r="G891">
            <v>38095</v>
          </cell>
        </row>
        <row r="892">
          <cell r="B892" t="str">
            <v>pc</v>
          </cell>
          <cell r="C892">
            <v>38226</v>
          </cell>
          <cell r="D892" t="str">
            <v>nép tiÒn dÞch vô ®iÖn tho¹i Vp</v>
          </cell>
          <cell r="E892">
            <v>6422</v>
          </cell>
          <cell r="F892">
            <v>111</v>
          </cell>
          <cell r="G892">
            <v>947732</v>
          </cell>
        </row>
        <row r="893">
          <cell r="C893">
            <v>38226</v>
          </cell>
          <cell r="D893" t="str">
            <v>ThuÕ ®­îc khÊu trõ</v>
          </cell>
          <cell r="E893">
            <v>1331</v>
          </cell>
          <cell r="F893">
            <v>111</v>
          </cell>
          <cell r="G893">
            <v>76825</v>
          </cell>
        </row>
        <row r="894">
          <cell r="B894" t="str">
            <v>pc</v>
          </cell>
          <cell r="C894">
            <v>38226</v>
          </cell>
          <cell r="D894" t="str">
            <v>TT tiÒn mua ®éng c¬ m¸y næ</v>
          </cell>
          <cell r="E894">
            <v>211</v>
          </cell>
          <cell r="F894">
            <v>111</v>
          </cell>
          <cell r="G894">
            <v>16396000</v>
          </cell>
        </row>
        <row r="895">
          <cell r="C895">
            <v>38226</v>
          </cell>
          <cell r="D895" t="str">
            <v>ThuÕ ®­îc khÊu trõ</v>
          </cell>
          <cell r="E895">
            <v>1331</v>
          </cell>
          <cell r="F895">
            <v>111</v>
          </cell>
          <cell r="G895">
            <v>819800</v>
          </cell>
        </row>
        <row r="896">
          <cell r="B896">
            <v>34382</v>
          </cell>
          <cell r="C896">
            <v>38226</v>
          </cell>
          <cell r="D896" t="str">
            <v>B¸n c­íc vËn t¶i cho Chi nh¸nh Coalimex</v>
          </cell>
          <cell r="E896">
            <v>131</v>
          </cell>
          <cell r="F896">
            <v>511</v>
          </cell>
          <cell r="G896">
            <v>38571429</v>
          </cell>
        </row>
        <row r="897">
          <cell r="C897">
            <v>38226</v>
          </cell>
          <cell r="D897" t="str">
            <v>ThuÕ VAT ph¶i nép</v>
          </cell>
          <cell r="E897">
            <v>131</v>
          </cell>
          <cell r="F897">
            <v>3331</v>
          </cell>
          <cell r="G897">
            <v>1928571</v>
          </cell>
        </row>
        <row r="898">
          <cell r="B898">
            <v>34383</v>
          </cell>
          <cell r="C898">
            <v>38226</v>
          </cell>
          <cell r="D898" t="str">
            <v>B¸n c­íc vËn t¶i cho Chi nh¸nh Coalimex</v>
          </cell>
          <cell r="E898">
            <v>131</v>
          </cell>
          <cell r="F898">
            <v>511</v>
          </cell>
          <cell r="G898">
            <v>20476190</v>
          </cell>
        </row>
        <row r="899">
          <cell r="C899">
            <v>38226</v>
          </cell>
          <cell r="D899" t="str">
            <v>ThuÕ VAT ph¶i nép</v>
          </cell>
          <cell r="E899">
            <v>131</v>
          </cell>
          <cell r="F899">
            <v>3331</v>
          </cell>
          <cell r="G899">
            <v>1023810</v>
          </cell>
        </row>
        <row r="900">
          <cell r="B900" t="str">
            <v>pt</v>
          </cell>
          <cell r="C900">
            <v>38226</v>
          </cell>
          <cell r="D900" t="str">
            <v>Chi nh¸nh Coalimex tr¶ tiÒn</v>
          </cell>
          <cell r="E900">
            <v>111</v>
          </cell>
          <cell r="F900">
            <v>131</v>
          </cell>
          <cell r="G900">
            <v>62000000</v>
          </cell>
        </row>
        <row r="901">
          <cell r="B901" t="str">
            <v>sæ nh</v>
          </cell>
          <cell r="C901">
            <v>38226</v>
          </cell>
          <cell r="D901" t="str">
            <v>Cty Quang Dòng tr¶ tiÒn qua NH</v>
          </cell>
          <cell r="E901">
            <v>112</v>
          </cell>
          <cell r="F901">
            <v>131</v>
          </cell>
          <cell r="G901">
            <v>100000000</v>
          </cell>
        </row>
        <row r="902">
          <cell r="B902" t="str">
            <v>pt</v>
          </cell>
          <cell r="C902">
            <v>38226</v>
          </cell>
          <cell r="D902" t="str">
            <v>TuyÕt rót tiÒn Nh vÒ nhËp quü</v>
          </cell>
          <cell r="E902">
            <v>111</v>
          </cell>
          <cell r="F902">
            <v>112</v>
          </cell>
          <cell r="G902">
            <v>100000000</v>
          </cell>
        </row>
        <row r="903">
          <cell r="B903" t="str">
            <v>pc</v>
          </cell>
          <cell r="C903">
            <v>38227</v>
          </cell>
          <cell r="D903" t="str">
            <v>TT tiÒn c­íc hoµ m¹ng §T c«ng tr­êng</v>
          </cell>
          <cell r="E903">
            <v>154</v>
          </cell>
          <cell r="F903">
            <v>111</v>
          </cell>
          <cell r="G903">
            <v>650000</v>
          </cell>
        </row>
        <row r="904">
          <cell r="C904">
            <v>38227</v>
          </cell>
          <cell r="D904" t="str">
            <v>ThuÕ ®­îc khÊu trõ</v>
          </cell>
          <cell r="E904">
            <v>1331</v>
          </cell>
          <cell r="F904">
            <v>111</v>
          </cell>
          <cell r="G904">
            <v>65000</v>
          </cell>
        </row>
        <row r="905">
          <cell r="B905" t="str">
            <v>pc</v>
          </cell>
          <cell r="C905">
            <v>38227</v>
          </cell>
          <cell r="D905" t="str">
            <v>Tt tiÒn mua x¨ng + ®å dïng Vp</v>
          </cell>
          <cell r="E905">
            <v>6422</v>
          </cell>
          <cell r="F905">
            <v>111</v>
          </cell>
          <cell r="G905">
            <v>1155945</v>
          </cell>
        </row>
        <row r="906">
          <cell r="C906">
            <v>38227</v>
          </cell>
          <cell r="D906" t="str">
            <v>ThuÕ ®­îc khÊu trõ</v>
          </cell>
          <cell r="E906">
            <v>1331</v>
          </cell>
          <cell r="F906">
            <v>111</v>
          </cell>
          <cell r="G906">
            <v>69055</v>
          </cell>
        </row>
        <row r="907">
          <cell r="B907" t="str">
            <v>pc</v>
          </cell>
          <cell r="C907">
            <v>38227</v>
          </cell>
          <cell r="D907" t="str">
            <v>Tt tioÒn tiÕp kh¸ch</v>
          </cell>
          <cell r="E907">
            <v>6422</v>
          </cell>
          <cell r="F907">
            <v>111</v>
          </cell>
          <cell r="G907">
            <v>550909</v>
          </cell>
        </row>
        <row r="908">
          <cell r="C908">
            <v>38227</v>
          </cell>
          <cell r="D908" t="str">
            <v>ThuÕ ®­îc khÊu trõ</v>
          </cell>
          <cell r="E908">
            <v>1331</v>
          </cell>
          <cell r="F908">
            <v>111</v>
          </cell>
          <cell r="G908">
            <v>55091</v>
          </cell>
        </row>
        <row r="909">
          <cell r="B909" t="str">
            <v>pc</v>
          </cell>
          <cell r="C909">
            <v>38227</v>
          </cell>
          <cell r="D909" t="str">
            <v>Tt tiÒn mua phô tïng söa ch÷a tay thÕ</v>
          </cell>
          <cell r="E909">
            <v>154</v>
          </cell>
          <cell r="F909">
            <v>111</v>
          </cell>
          <cell r="G909">
            <v>395400</v>
          </cell>
        </row>
        <row r="910">
          <cell r="B910" t="str">
            <v>pc</v>
          </cell>
          <cell r="C910">
            <v>38229</v>
          </cell>
          <cell r="D910" t="str">
            <v>TT tiÒn mua Nl phôc vô Sx</v>
          </cell>
          <cell r="E910">
            <v>154</v>
          </cell>
          <cell r="F910">
            <v>111</v>
          </cell>
          <cell r="G910">
            <v>177440</v>
          </cell>
        </row>
        <row r="911">
          <cell r="C911">
            <v>38229</v>
          </cell>
          <cell r="D911" t="str">
            <v>ThuÕ ®­îc khÊu trõ</v>
          </cell>
          <cell r="E911">
            <v>1331</v>
          </cell>
          <cell r="F911">
            <v>111</v>
          </cell>
          <cell r="G911">
            <v>16560</v>
          </cell>
        </row>
        <row r="912">
          <cell r="B912">
            <v>34384</v>
          </cell>
          <cell r="C912">
            <v>38229</v>
          </cell>
          <cell r="D912" t="str">
            <v>XuÊt b¸n ®¸ xÝt Cty Ph­¬ng Trung</v>
          </cell>
          <cell r="E912">
            <v>131</v>
          </cell>
          <cell r="F912">
            <v>511</v>
          </cell>
          <cell r="G912">
            <v>57240000</v>
          </cell>
        </row>
        <row r="913">
          <cell r="C913">
            <v>38229</v>
          </cell>
          <cell r="D913" t="str">
            <v>ThuÕ VAT ph¶i nép</v>
          </cell>
          <cell r="E913">
            <v>131</v>
          </cell>
          <cell r="F913">
            <v>3331</v>
          </cell>
          <cell r="G913">
            <v>2862000</v>
          </cell>
        </row>
        <row r="914">
          <cell r="B914">
            <v>34385</v>
          </cell>
          <cell r="C914">
            <v>38229</v>
          </cell>
          <cell r="D914" t="str">
            <v>XuÊt b¸n ®¸ xÝt cho Cty Quang Dòng</v>
          </cell>
          <cell r="E914">
            <v>131</v>
          </cell>
          <cell r="F914">
            <v>511</v>
          </cell>
          <cell r="G914">
            <v>30760000</v>
          </cell>
        </row>
        <row r="915">
          <cell r="C915">
            <v>38229</v>
          </cell>
          <cell r="D915" t="str">
            <v>ThuÕ VAT ph¶i nép</v>
          </cell>
          <cell r="E915">
            <v>131</v>
          </cell>
          <cell r="F915">
            <v>3331</v>
          </cell>
          <cell r="G915">
            <v>1538000</v>
          </cell>
        </row>
        <row r="916">
          <cell r="B916">
            <v>51436</v>
          </cell>
          <cell r="C916">
            <v>38229</v>
          </cell>
          <cell r="D916" t="str">
            <v>Mua cuíc BX ®Êt th¶i + lµm b·i Cty Phóc léc</v>
          </cell>
          <cell r="E916">
            <v>154</v>
          </cell>
          <cell r="F916">
            <v>331</v>
          </cell>
          <cell r="G916">
            <v>50152200</v>
          </cell>
        </row>
        <row r="917">
          <cell r="C917">
            <v>38229</v>
          </cell>
          <cell r="D917" t="str">
            <v>ThuÕ ®­îc khÊu trõ</v>
          </cell>
          <cell r="E917">
            <v>1331</v>
          </cell>
          <cell r="F917">
            <v>331</v>
          </cell>
          <cell r="G917">
            <v>2507610</v>
          </cell>
        </row>
        <row r="918">
          <cell r="B918" t="str">
            <v>pc</v>
          </cell>
          <cell r="C918">
            <v>38229</v>
          </cell>
          <cell r="D918" t="str">
            <v>TT tiÒn c­íc Cty Phóc léc</v>
          </cell>
          <cell r="E918">
            <v>331</v>
          </cell>
          <cell r="F918">
            <v>111</v>
          </cell>
          <cell r="G918">
            <v>22659810</v>
          </cell>
        </row>
        <row r="919">
          <cell r="B919">
            <v>61974</v>
          </cell>
          <cell r="C919">
            <v>38229</v>
          </cell>
          <cell r="D919" t="str">
            <v>C­íc thuª m¸y xóc th¸ng 8/04 Cty §B×nh</v>
          </cell>
          <cell r="E919">
            <v>154</v>
          </cell>
          <cell r="F919">
            <v>331</v>
          </cell>
          <cell r="G919">
            <v>12000000</v>
          </cell>
        </row>
        <row r="920">
          <cell r="C920">
            <v>38229</v>
          </cell>
          <cell r="D920" t="str">
            <v>ThuÕ ®­îc khÊu trõ</v>
          </cell>
          <cell r="E920">
            <v>1331</v>
          </cell>
          <cell r="F920">
            <v>331</v>
          </cell>
          <cell r="G920">
            <v>1200000</v>
          </cell>
        </row>
        <row r="921">
          <cell r="B921" t="str">
            <v>pc</v>
          </cell>
          <cell r="C921">
            <v>38229</v>
          </cell>
          <cell r="D921" t="str">
            <v>TT tiÒn thuª mya Cty §øc B×nh</v>
          </cell>
          <cell r="E921">
            <v>331</v>
          </cell>
          <cell r="F921">
            <v>111</v>
          </cell>
          <cell r="G921">
            <v>13200000</v>
          </cell>
        </row>
        <row r="922">
          <cell r="B922">
            <v>89098</v>
          </cell>
          <cell r="C922">
            <v>38230</v>
          </cell>
          <cell r="D922" t="str">
            <v>Mua cu­íc vËn t¶i N khai Cty Trung hiÕu</v>
          </cell>
          <cell r="E922">
            <v>154</v>
          </cell>
          <cell r="F922">
            <v>331</v>
          </cell>
          <cell r="G922">
            <v>95184000</v>
          </cell>
        </row>
        <row r="923">
          <cell r="C923">
            <v>38230</v>
          </cell>
          <cell r="D923" t="str">
            <v>C­íc v¹n t¶i ®Êt th¶i Cty Trung hiÕu</v>
          </cell>
          <cell r="E923">
            <v>154</v>
          </cell>
          <cell r="F923">
            <v>331</v>
          </cell>
          <cell r="G923">
            <v>51476000</v>
          </cell>
        </row>
        <row r="924">
          <cell r="C924">
            <v>38230</v>
          </cell>
          <cell r="D924" t="str">
            <v>C­íc vËn t¶i tiªu thô</v>
          </cell>
          <cell r="E924">
            <v>6421</v>
          </cell>
          <cell r="F924">
            <v>331</v>
          </cell>
          <cell r="G924">
            <v>64192000</v>
          </cell>
        </row>
        <row r="925">
          <cell r="C925">
            <v>38230</v>
          </cell>
          <cell r="D925" t="str">
            <v>ThuÕ ®­îc khÊu trõ</v>
          </cell>
          <cell r="E925">
            <v>1331</v>
          </cell>
          <cell r="F925">
            <v>331</v>
          </cell>
          <cell r="G925">
            <v>10542600</v>
          </cell>
        </row>
        <row r="926">
          <cell r="B926" t="str">
            <v>pc</v>
          </cell>
          <cell r="C926">
            <v>38230</v>
          </cell>
          <cell r="D926" t="str">
            <v>TT tiÒn lÖ phÝ rãt hµng qua c¶ng</v>
          </cell>
          <cell r="E926">
            <v>6421</v>
          </cell>
          <cell r="F926">
            <v>111</v>
          </cell>
          <cell r="G926">
            <v>24881823</v>
          </cell>
        </row>
        <row r="927">
          <cell r="C927">
            <v>38230</v>
          </cell>
          <cell r="D927" t="str">
            <v>ThuÕ ®­îc khÊu trõ</v>
          </cell>
          <cell r="E927">
            <v>1331</v>
          </cell>
          <cell r="F927">
            <v>111</v>
          </cell>
          <cell r="G927">
            <v>2488177</v>
          </cell>
        </row>
        <row r="928">
          <cell r="B928" t="str">
            <v>pc</v>
          </cell>
          <cell r="C928">
            <v>38230</v>
          </cell>
          <cell r="D928" t="str">
            <v>TT tiÒn thuª xe ®i lµm viÖc</v>
          </cell>
          <cell r="E928">
            <v>6422</v>
          </cell>
          <cell r="F928">
            <v>111</v>
          </cell>
          <cell r="G928">
            <v>380952</v>
          </cell>
        </row>
        <row r="929">
          <cell r="C929">
            <v>38230</v>
          </cell>
          <cell r="D929" t="str">
            <v>ThuÕ ®­îc khÊu trõ</v>
          </cell>
          <cell r="E929">
            <v>1331</v>
          </cell>
          <cell r="F929">
            <v>111</v>
          </cell>
          <cell r="G929">
            <v>19648</v>
          </cell>
        </row>
        <row r="930">
          <cell r="B930" t="str">
            <v>pc</v>
          </cell>
          <cell r="C930">
            <v>38230</v>
          </cell>
          <cell r="D930" t="str">
            <v>NhËp kho nhiªn liÖu</v>
          </cell>
          <cell r="E930">
            <v>152</v>
          </cell>
          <cell r="F930">
            <v>111</v>
          </cell>
          <cell r="G930">
            <v>23510800</v>
          </cell>
        </row>
        <row r="931">
          <cell r="C931">
            <v>38230</v>
          </cell>
          <cell r="D931" t="str">
            <v>ThuÕ ®­îc khÊu trõ</v>
          </cell>
          <cell r="E931">
            <v>1331</v>
          </cell>
          <cell r="F931">
            <v>111</v>
          </cell>
          <cell r="G931">
            <v>2194200</v>
          </cell>
        </row>
        <row r="932">
          <cell r="C932">
            <v>38230</v>
          </cell>
          <cell r="D932" t="str">
            <v>XuÊt NL phôc vô SX</v>
          </cell>
          <cell r="E932">
            <v>154</v>
          </cell>
          <cell r="F932">
            <v>152</v>
          </cell>
          <cell r="G932">
            <v>23510800</v>
          </cell>
        </row>
        <row r="933">
          <cell r="B933" t="str">
            <v>pc</v>
          </cell>
          <cell r="C933">
            <v>38230</v>
          </cell>
          <cell r="D933" t="str">
            <v>Tt tiÒn c­íc Cty Trung HiÕu</v>
          </cell>
          <cell r="E933">
            <v>331</v>
          </cell>
          <cell r="F933">
            <v>111</v>
          </cell>
          <cell r="G933">
            <v>121394600</v>
          </cell>
        </row>
        <row r="934">
          <cell r="C934">
            <v>38230</v>
          </cell>
          <cell r="D934" t="str">
            <v>ThuÕ tµi nguyªn ph¶i nép th¸ng nµy</v>
          </cell>
          <cell r="E934">
            <v>6422</v>
          </cell>
          <cell r="F934">
            <v>3336</v>
          </cell>
          <cell r="G934">
            <v>1269120</v>
          </cell>
        </row>
        <row r="935">
          <cell r="C935">
            <v>38230</v>
          </cell>
          <cell r="D935" t="str">
            <v>L­¬ng ph¶i tr¶ tËn thu ®¸  7932x4000</v>
          </cell>
          <cell r="E935">
            <v>152</v>
          </cell>
          <cell r="F935">
            <v>334</v>
          </cell>
          <cell r="G935">
            <v>31728000</v>
          </cell>
        </row>
        <row r="936">
          <cell r="C936">
            <v>38230</v>
          </cell>
          <cell r="D936" t="str">
            <v>L­¬ng ph¶i tr¶ tæ ®¸nh tÈy 10950*600</v>
          </cell>
          <cell r="E936">
            <v>6421</v>
          </cell>
          <cell r="F936">
            <v>334</v>
          </cell>
          <cell r="G936">
            <v>6570000</v>
          </cell>
        </row>
        <row r="937">
          <cell r="C937">
            <v>38230</v>
          </cell>
          <cell r="D937" t="str">
            <v>L­¬ng ph¶i tr¶ khèi SX</v>
          </cell>
          <cell r="E937">
            <v>154</v>
          </cell>
          <cell r="F937">
            <v>334</v>
          </cell>
          <cell r="G937">
            <v>43974000</v>
          </cell>
        </row>
        <row r="938">
          <cell r="C938">
            <v>38230</v>
          </cell>
          <cell r="D938" t="str">
            <v>L­¬ng ph¶i tr¶ khèi VP</v>
          </cell>
          <cell r="E938">
            <v>6422</v>
          </cell>
          <cell r="F938">
            <v>334</v>
          </cell>
          <cell r="G938">
            <v>22712000</v>
          </cell>
        </row>
        <row r="939">
          <cell r="C939">
            <v>38230</v>
          </cell>
          <cell r="D939" t="str">
            <v>Chi l­¬ng toµn Cty</v>
          </cell>
          <cell r="E939">
            <v>334</v>
          </cell>
          <cell r="F939">
            <v>111</v>
          </cell>
          <cell r="G939">
            <v>104984000</v>
          </cell>
        </row>
        <row r="940">
          <cell r="C940">
            <v>38230</v>
          </cell>
          <cell r="D940" t="str">
            <v>TrÝch khÊu hao TSC§ bé phËn s¶n xuÊt</v>
          </cell>
          <cell r="E940">
            <v>154</v>
          </cell>
          <cell r="F940">
            <v>214</v>
          </cell>
          <cell r="G940">
            <v>4192000</v>
          </cell>
        </row>
        <row r="941">
          <cell r="C941">
            <v>38230</v>
          </cell>
          <cell r="D941" t="str">
            <v>TrÝch khÊu hao TSC§ bé phËn QLDN</v>
          </cell>
          <cell r="E941">
            <v>6422</v>
          </cell>
          <cell r="F941">
            <v>214</v>
          </cell>
          <cell r="G941">
            <v>3200000</v>
          </cell>
        </row>
        <row r="942">
          <cell r="C942">
            <v>38230</v>
          </cell>
          <cell r="D942" t="str">
            <v>XuÊt kho nguyªn liÖu ®Ó chÕ biÕn 7932 m3</v>
          </cell>
          <cell r="E942">
            <v>154</v>
          </cell>
          <cell r="F942">
            <v>152</v>
          </cell>
          <cell r="G942">
            <v>31728000</v>
          </cell>
        </row>
        <row r="943">
          <cell r="C943">
            <v>38230</v>
          </cell>
          <cell r="D943" t="str">
            <v>NhËp kho thµnh phÈm ®¸ xÝt = 7932 m3</v>
          </cell>
          <cell r="E943">
            <v>155</v>
          </cell>
          <cell r="F943">
            <v>154</v>
          </cell>
          <cell r="G943">
            <v>340228780</v>
          </cell>
        </row>
        <row r="944">
          <cell r="C944">
            <v>38230</v>
          </cell>
          <cell r="D944" t="str">
            <v>XuÊt kho tiªu thô 10950 tÊn = 7552 m3</v>
          </cell>
          <cell r="E944">
            <v>6321</v>
          </cell>
          <cell r="F944">
            <v>155</v>
          </cell>
        </row>
        <row r="945">
          <cell r="C945">
            <v>38230</v>
          </cell>
          <cell r="D945" t="str">
            <v>ChuyÓn VAT khÊu trõ sang ph¶i nép</v>
          </cell>
          <cell r="E945">
            <v>3331</v>
          </cell>
          <cell r="F945">
            <v>1331</v>
          </cell>
          <cell r="G945">
            <v>23505904</v>
          </cell>
        </row>
        <row r="946">
          <cell r="E946" t="str">
            <v>tc</v>
          </cell>
        </row>
        <row r="947">
          <cell r="D947" t="str">
            <v>Céng ph¸t sinh th¸ng 08</v>
          </cell>
          <cell r="E947" t="str">
            <v>tc</v>
          </cell>
        </row>
        <row r="948">
          <cell r="D948" t="str">
            <v>D­ cuèi th¸ng 08</v>
          </cell>
          <cell r="E948" t="str">
            <v>tc</v>
          </cell>
        </row>
        <row r="949">
          <cell r="E949" t="str">
            <v>tc</v>
          </cell>
        </row>
        <row r="950">
          <cell r="D950" t="str">
            <v>Th¸ng 9/2004</v>
          </cell>
          <cell r="E950" t="str">
            <v>tc</v>
          </cell>
        </row>
        <row r="951">
          <cell r="B951" t="str">
            <v>pc</v>
          </cell>
          <cell r="C951">
            <v>38231</v>
          </cell>
          <cell r="D951" t="str">
            <v>Anh Qu¶ng t¹m øng tiÒn b¸n ®Êt</v>
          </cell>
          <cell r="E951">
            <v>211</v>
          </cell>
          <cell r="F951">
            <v>111</v>
          </cell>
          <cell r="G951">
            <v>2000000</v>
          </cell>
        </row>
        <row r="952">
          <cell r="B952">
            <v>34386</v>
          </cell>
          <cell r="C952">
            <v>38232</v>
          </cell>
          <cell r="D952" t="str">
            <v>XuÊt b¸n ®¸ xÝt cho Cty Quang Dòng</v>
          </cell>
          <cell r="E952">
            <v>131</v>
          </cell>
          <cell r="F952">
            <v>511</v>
          </cell>
          <cell r="G952">
            <v>22000000</v>
          </cell>
        </row>
        <row r="953">
          <cell r="C953">
            <v>38232</v>
          </cell>
          <cell r="D953" t="str">
            <v>ThuÕ VAT ph¶i nép</v>
          </cell>
          <cell r="E953">
            <v>131</v>
          </cell>
          <cell r="F953">
            <v>3331</v>
          </cell>
          <cell r="G953">
            <v>1100000</v>
          </cell>
        </row>
        <row r="954">
          <cell r="B954">
            <v>34387</v>
          </cell>
          <cell r="C954">
            <v>38233</v>
          </cell>
          <cell r="D954" t="str">
            <v>XuÊt b¸n ®¸ xÝt Cty Ph­¬ng Trung</v>
          </cell>
          <cell r="E954">
            <v>131</v>
          </cell>
          <cell r="F954">
            <v>511</v>
          </cell>
          <cell r="G954">
            <v>32000000</v>
          </cell>
        </row>
        <row r="955">
          <cell r="C955">
            <v>38233</v>
          </cell>
          <cell r="D955" t="str">
            <v>ThuÕ VAT ph¶i nép</v>
          </cell>
          <cell r="E955">
            <v>131</v>
          </cell>
          <cell r="F955">
            <v>3331</v>
          </cell>
          <cell r="G955">
            <v>1600000</v>
          </cell>
        </row>
        <row r="956">
          <cell r="B956">
            <v>34388</v>
          </cell>
          <cell r="C956">
            <v>38234</v>
          </cell>
          <cell r="D956" t="str">
            <v>XuÊt b¸n ®¸ xÝt cho Cty Quang Dòng</v>
          </cell>
          <cell r="E956">
            <v>131</v>
          </cell>
          <cell r="F956">
            <v>511</v>
          </cell>
          <cell r="G956">
            <v>22000000</v>
          </cell>
        </row>
        <row r="957">
          <cell r="C957">
            <v>38234</v>
          </cell>
          <cell r="D957" t="str">
            <v>ThuÕ VAT ph¶i nép</v>
          </cell>
          <cell r="E957">
            <v>131</v>
          </cell>
          <cell r="F957">
            <v>3331</v>
          </cell>
          <cell r="G957">
            <v>1100000</v>
          </cell>
        </row>
        <row r="958">
          <cell r="B958" t="str">
            <v>pc</v>
          </cell>
          <cell r="C958">
            <v>38234</v>
          </cell>
          <cell r="D958" t="str">
            <v>Thanh to¸n tiÒn mua b¨ng t¶i+ d©y cudoa</v>
          </cell>
          <cell r="E958">
            <v>154</v>
          </cell>
          <cell r="F958">
            <v>111</v>
          </cell>
          <cell r="G958">
            <v>720000</v>
          </cell>
        </row>
        <row r="959">
          <cell r="B959" t="str">
            <v>pc</v>
          </cell>
          <cell r="C959">
            <v>38234</v>
          </cell>
          <cell r="D959" t="str">
            <v>Thanh to¸n tiÒn dÞch vô chuyÓn th­ cho KH</v>
          </cell>
          <cell r="E959">
            <v>6422</v>
          </cell>
          <cell r="F959">
            <v>111</v>
          </cell>
          <cell r="G959">
            <v>45000</v>
          </cell>
        </row>
        <row r="960">
          <cell r="B960">
            <v>34389</v>
          </cell>
          <cell r="C960">
            <v>38235</v>
          </cell>
          <cell r="D960" t="str">
            <v>XuÊt b¸n ®¸ xÝt cho Cty Quang Dòng</v>
          </cell>
          <cell r="E960">
            <v>131</v>
          </cell>
          <cell r="F960">
            <v>511</v>
          </cell>
          <cell r="G960">
            <v>25600000</v>
          </cell>
        </row>
        <row r="961">
          <cell r="C961">
            <v>38235</v>
          </cell>
          <cell r="D961" t="str">
            <v>ThuÕ VAT ph¶i nép</v>
          </cell>
          <cell r="E961">
            <v>131</v>
          </cell>
          <cell r="F961">
            <v>3331</v>
          </cell>
          <cell r="G961">
            <v>1280000</v>
          </cell>
        </row>
        <row r="962">
          <cell r="B962">
            <v>34390</v>
          </cell>
          <cell r="C962">
            <v>38235</v>
          </cell>
          <cell r="D962" t="str">
            <v>XuÊt b¸n ®¸ xÝt cho Cty Quang Dòng</v>
          </cell>
          <cell r="E962">
            <v>131</v>
          </cell>
          <cell r="F962">
            <v>511</v>
          </cell>
          <cell r="G962">
            <v>17600000</v>
          </cell>
        </row>
        <row r="963">
          <cell r="C963">
            <v>38235</v>
          </cell>
          <cell r="D963" t="str">
            <v>ThuÕ VAT ph¶i nép</v>
          </cell>
          <cell r="E963">
            <v>131</v>
          </cell>
          <cell r="F963">
            <v>3331</v>
          </cell>
          <cell r="G963">
            <v>880000</v>
          </cell>
        </row>
        <row r="964">
          <cell r="B964">
            <v>34391</v>
          </cell>
          <cell r="C964">
            <v>38236</v>
          </cell>
          <cell r="D964" t="str">
            <v>XuÊt b¸n ®¸ xÝt Cty Ph­¬ng Trung</v>
          </cell>
          <cell r="E964">
            <v>131</v>
          </cell>
          <cell r="F964">
            <v>511</v>
          </cell>
          <cell r="G964">
            <v>32000000</v>
          </cell>
        </row>
        <row r="965">
          <cell r="C965">
            <v>38236</v>
          </cell>
          <cell r="D965" t="str">
            <v>ThuÕ VAT ph¶i nép</v>
          </cell>
          <cell r="E965">
            <v>131</v>
          </cell>
          <cell r="F965">
            <v>3331</v>
          </cell>
          <cell r="G965">
            <v>1600000</v>
          </cell>
        </row>
        <row r="966">
          <cell r="B966">
            <v>34392</v>
          </cell>
          <cell r="C966">
            <v>38236</v>
          </cell>
          <cell r="D966" t="str">
            <v>B¸n ®éng c¬ cò Cty chÕ t¹o m¸y ®iÖn VH</v>
          </cell>
          <cell r="E966">
            <v>131</v>
          </cell>
          <cell r="F966">
            <v>511</v>
          </cell>
          <cell r="G966">
            <v>6022000</v>
          </cell>
        </row>
        <row r="967">
          <cell r="C967">
            <v>38236</v>
          </cell>
          <cell r="D967" t="str">
            <v>ThuÕ VAT ph¶i nép</v>
          </cell>
          <cell r="E967">
            <v>131</v>
          </cell>
          <cell r="F967">
            <v>3331</v>
          </cell>
          <cell r="G967">
            <v>301100</v>
          </cell>
        </row>
        <row r="968">
          <cell r="B968" t="str">
            <v>pt</v>
          </cell>
          <cell r="C968">
            <v>38236</v>
          </cell>
          <cell r="D968" t="str">
            <v>Thu tiÒn b¸n ®éng c¬ cò - Cty chÕ t¹o m¸y</v>
          </cell>
          <cell r="E968">
            <v>111</v>
          </cell>
          <cell r="F968">
            <v>131</v>
          </cell>
          <cell r="G968">
            <v>6323100</v>
          </cell>
        </row>
        <row r="969">
          <cell r="B969" t="str">
            <v>pt</v>
          </cell>
          <cell r="C969">
            <v>38236</v>
          </cell>
          <cell r="D969" t="str">
            <v>Cty ph­¬ng Trung tr¶ tiÒn hµng - tiÒn mÆt</v>
          </cell>
          <cell r="E969">
            <v>111</v>
          </cell>
          <cell r="F969">
            <v>131</v>
          </cell>
          <cell r="G969">
            <v>100000000</v>
          </cell>
        </row>
        <row r="970">
          <cell r="B970" t="str">
            <v>pt</v>
          </cell>
          <cell r="C970">
            <v>38236</v>
          </cell>
          <cell r="D970" t="str">
            <v>Cty Quang Dòng tr¶ tiÒn hµng - tiÒn mÆt</v>
          </cell>
          <cell r="E970">
            <v>111</v>
          </cell>
          <cell r="F970">
            <v>131</v>
          </cell>
          <cell r="G970">
            <v>100000000</v>
          </cell>
        </row>
        <row r="971">
          <cell r="B971" t="str">
            <v>pc</v>
          </cell>
          <cell r="C971">
            <v>38237</v>
          </cell>
          <cell r="D971" t="str">
            <v>NhËp kho nhiªn liÖu</v>
          </cell>
          <cell r="E971">
            <v>152</v>
          </cell>
          <cell r="F971">
            <v>111</v>
          </cell>
          <cell r="G971">
            <v>3193920</v>
          </cell>
        </row>
        <row r="972">
          <cell r="C972">
            <v>38237</v>
          </cell>
          <cell r="D972" t="str">
            <v>ThuÕ ®­îc khÊu trõ</v>
          </cell>
          <cell r="E972">
            <v>1331</v>
          </cell>
          <cell r="F972">
            <v>111</v>
          </cell>
          <cell r="G972">
            <v>298080</v>
          </cell>
        </row>
        <row r="973">
          <cell r="C973">
            <v>38237</v>
          </cell>
          <cell r="D973" t="str">
            <v>XuÊt NL phôc vô SX</v>
          </cell>
          <cell r="E973">
            <v>154</v>
          </cell>
          <cell r="F973">
            <v>152</v>
          </cell>
          <cell r="G973">
            <v>3193920</v>
          </cell>
        </row>
        <row r="974">
          <cell r="B974" t="str">
            <v>pc</v>
          </cell>
          <cell r="C974">
            <v>38237</v>
          </cell>
          <cell r="D974" t="str">
            <v>Thanh to¸n tiÒn thuª xe ®i c«ng t¸c</v>
          </cell>
          <cell r="E974">
            <v>6422</v>
          </cell>
          <cell r="F974">
            <v>111</v>
          </cell>
          <cell r="G974">
            <v>1000000</v>
          </cell>
        </row>
        <row r="975">
          <cell r="C975">
            <v>38237</v>
          </cell>
          <cell r="D975" t="str">
            <v>ThuÕ ®­îc khÊu trõ</v>
          </cell>
          <cell r="E975">
            <v>1331</v>
          </cell>
          <cell r="F975">
            <v>111</v>
          </cell>
          <cell r="G975">
            <v>50000</v>
          </cell>
        </row>
        <row r="976">
          <cell r="B976">
            <v>34393</v>
          </cell>
          <cell r="C976">
            <v>38237</v>
          </cell>
          <cell r="D976" t="str">
            <v>XuÊt b¸n ®¸ xÝt Cty Ph­¬ng Trung</v>
          </cell>
          <cell r="E976">
            <v>131</v>
          </cell>
          <cell r="F976">
            <v>511</v>
          </cell>
          <cell r="G976">
            <v>23000000</v>
          </cell>
        </row>
        <row r="977">
          <cell r="C977">
            <v>38237</v>
          </cell>
          <cell r="D977" t="str">
            <v>ThuÕ VAT ph¶i nép</v>
          </cell>
          <cell r="E977">
            <v>131</v>
          </cell>
          <cell r="F977">
            <v>3331</v>
          </cell>
          <cell r="G977">
            <v>1150000</v>
          </cell>
        </row>
        <row r="978">
          <cell r="B978">
            <v>34394</v>
          </cell>
          <cell r="C978">
            <v>38237</v>
          </cell>
          <cell r="D978" t="str">
            <v>XuÊt b¸n ®¸ xÝt cho Cty Quang Dòng</v>
          </cell>
          <cell r="E978">
            <v>131</v>
          </cell>
          <cell r="F978">
            <v>511</v>
          </cell>
          <cell r="G978">
            <v>24640000</v>
          </cell>
        </row>
        <row r="979">
          <cell r="C979">
            <v>38237</v>
          </cell>
          <cell r="D979" t="str">
            <v>ThuÕ VAT ph¶i nép</v>
          </cell>
          <cell r="E979">
            <v>131</v>
          </cell>
          <cell r="F979">
            <v>3331</v>
          </cell>
          <cell r="G979">
            <v>1232000</v>
          </cell>
        </row>
        <row r="980">
          <cell r="B980" t="str">
            <v>04/04 H®tc</v>
          </cell>
          <cell r="C980">
            <v>38238</v>
          </cell>
          <cell r="D980" t="str">
            <v>Mua TSC§ 04 xe «t« Kamaz tr¶ dµi h¹n</v>
          </cell>
          <cell r="E980">
            <v>212</v>
          </cell>
          <cell r="F980">
            <v>342</v>
          </cell>
          <cell r="G980">
            <v>1701430000</v>
          </cell>
        </row>
        <row r="981">
          <cell r="B981">
            <v>34395</v>
          </cell>
          <cell r="C981">
            <v>38238</v>
          </cell>
          <cell r="D981" t="str">
            <v>XuÊt b¸n ®¸ xÝt cho Cty Quang Dòng</v>
          </cell>
          <cell r="E981">
            <v>131</v>
          </cell>
          <cell r="F981">
            <v>511</v>
          </cell>
          <cell r="G981">
            <v>24800000</v>
          </cell>
        </row>
        <row r="982">
          <cell r="C982">
            <v>38238</v>
          </cell>
          <cell r="D982" t="str">
            <v>ThuÕ VAT ph¶i nép</v>
          </cell>
          <cell r="E982">
            <v>131</v>
          </cell>
          <cell r="F982">
            <v>3331</v>
          </cell>
          <cell r="G982">
            <v>1240000</v>
          </cell>
        </row>
        <row r="983">
          <cell r="B983" t="str">
            <v>pc</v>
          </cell>
          <cell r="C983">
            <v>38238</v>
          </cell>
          <cell r="D983" t="str">
            <v>Nép tiÒn ®Æt cäc mua xe «t« t¹i NHNo ®ît 1</v>
          </cell>
          <cell r="E983">
            <v>315</v>
          </cell>
          <cell r="F983">
            <v>111</v>
          </cell>
          <cell r="G983">
            <v>250000000</v>
          </cell>
        </row>
        <row r="984">
          <cell r="B984" t="str">
            <v>pc</v>
          </cell>
          <cell r="C984">
            <v>38238</v>
          </cell>
          <cell r="D984" t="str">
            <v>TTtiÒn mua x¨ng + lÖ phÝ cÇu phµ</v>
          </cell>
          <cell r="E984">
            <v>6422</v>
          </cell>
          <cell r="F984">
            <v>111</v>
          </cell>
          <cell r="G984">
            <v>3100440</v>
          </cell>
        </row>
        <row r="985">
          <cell r="C985">
            <v>38238</v>
          </cell>
          <cell r="D985" t="str">
            <v>ThuÕ ®­îc khÊu trõ</v>
          </cell>
          <cell r="E985">
            <v>1331</v>
          </cell>
          <cell r="F985">
            <v>111</v>
          </cell>
          <cell r="G985">
            <v>159560</v>
          </cell>
        </row>
        <row r="986">
          <cell r="B986" t="str">
            <v>pt</v>
          </cell>
          <cell r="C986">
            <v>38240</v>
          </cell>
          <cell r="D986" t="str">
            <v>«ng ChÞnh bæ xung vèn kinh doanh</v>
          </cell>
          <cell r="E986">
            <v>111</v>
          </cell>
          <cell r="F986">
            <v>411</v>
          </cell>
          <cell r="G986">
            <v>200000000</v>
          </cell>
        </row>
        <row r="987">
          <cell r="B987" t="str">
            <v>pc</v>
          </cell>
          <cell r="C987">
            <v>38240</v>
          </cell>
          <cell r="D987" t="str">
            <v>NhËp kho nhiªn liÖu</v>
          </cell>
          <cell r="E987">
            <v>152</v>
          </cell>
          <cell r="F987">
            <v>111</v>
          </cell>
          <cell r="G987">
            <v>3505237</v>
          </cell>
        </row>
        <row r="988">
          <cell r="C988">
            <v>38240</v>
          </cell>
          <cell r="D988" t="str">
            <v>ThuÕ ®­îc khÊu trõ</v>
          </cell>
          <cell r="E988">
            <v>1331</v>
          </cell>
          <cell r="F988">
            <v>111</v>
          </cell>
          <cell r="G988">
            <v>334763</v>
          </cell>
        </row>
        <row r="989">
          <cell r="C989">
            <v>38240</v>
          </cell>
          <cell r="D989" t="str">
            <v>XuÊt NL phôc vô SX</v>
          </cell>
          <cell r="E989">
            <v>154</v>
          </cell>
          <cell r="F989">
            <v>152</v>
          </cell>
          <cell r="G989">
            <v>3505237</v>
          </cell>
        </row>
        <row r="990">
          <cell r="B990" t="str">
            <v>pc</v>
          </cell>
          <cell r="C990">
            <v>38240</v>
          </cell>
          <cell r="D990" t="str">
            <v>Nép tiÒn ®Æt cäc mua xe «t« t¹i NHNo ®ît2</v>
          </cell>
          <cell r="E990">
            <v>315</v>
          </cell>
          <cell r="F990">
            <v>111</v>
          </cell>
          <cell r="G990">
            <v>167000000</v>
          </cell>
        </row>
        <row r="991">
          <cell r="B991" t="str">
            <v>pc</v>
          </cell>
          <cell r="C991">
            <v>38240</v>
          </cell>
          <cell r="D991" t="str">
            <v>Anh Qu¶ng t¹m øng tiÒn b¸n ®Êt</v>
          </cell>
          <cell r="E991">
            <v>211</v>
          </cell>
          <cell r="F991">
            <v>111</v>
          </cell>
          <cell r="G991">
            <v>3000000</v>
          </cell>
        </row>
        <row r="992">
          <cell r="B992" t="str">
            <v>pc</v>
          </cell>
          <cell r="C992">
            <v>38240</v>
          </cell>
          <cell r="D992" t="str">
            <v>Nép thuÕ TNDN vµo kho b¹c</v>
          </cell>
          <cell r="E992">
            <v>3334</v>
          </cell>
          <cell r="F992">
            <v>111</v>
          </cell>
          <cell r="G992">
            <v>6797999</v>
          </cell>
        </row>
        <row r="993">
          <cell r="C993">
            <v>38240</v>
          </cell>
          <cell r="D993" t="str">
            <v>Nép thuÕ Tµi nguyªn</v>
          </cell>
          <cell r="E993">
            <v>3336</v>
          </cell>
          <cell r="F993">
            <v>111</v>
          </cell>
          <cell r="G993">
            <v>5489240</v>
          </cell>
        </row>
        <row r="994">
          <cell r="B994">
            <v>34396</v>
          </cell>
          <cell r="C994">
            <v>38240</v>
          </cell>
          <cell r="D994" t="str">
            <v>XuÊt b¸n ®¸ xÝt Cty Ph­¬ng Trung</v>
          </cell>
          <cell r="E994">
            <v>131</v>
          </cell>
          <cell r="F994">
            <v>511</v>
          </cell>
          <cell r="G994">
            <v>32000000</v>
          </cell>
        </row>
        <row r="995">
          <cell r="C995">
            <v>38240</v>
          </cell>
          <cell r="D995" t="str">
            <v>ThuÕ VAT ph¶i nép</v>
          </cell>
          <cell r="E995">
            <v>131</v>
          </cell>
          <cell r="F995">
            <v>3331</v>
          </cell>
          <cell r="G995">
            <v>1600000</v>
          </cell>
        </row>
        <row r="996">
          <cell r="B996">
            <v>34397</v>
          </cell>
          <cell r="C996">
            <v>38240</v>
          </cell>
          <cell r="D996" t="str">
            <v>XuÊt b¸n ®¸ xÝt Cty Ph­¬ng Trung</v>
          </cell>
          <cell r="E996">
            <v>131</v>
          </cell>
          <cell r="F996">
            <v>511</v>
          </cell>
          <cell r="G996">
            <v>25600000</v>
          </cell>
        </row>
        <row r="997">
          <cell r="C997">
            <v>38240</v>
          </cell>
          <cell r="D997" t="str">
            <v>ThuÕ VAT ph¶i nép</v>
          </cell>
          <cell r="E997">
            <v>131</v>
          </cell>
          <cell r="F997">
            <v>3331</v>
          </cell>
          <cell r="G997">
            <v>1280000</v>
          </cell>
        </row>
        <row r="998">
          <cell r="B998" t="str">
            <v>pc</v>
          </cell>
          <cell r="C998">
            <v>38240</v>
          </cell>
          <cell r="D998" t="str">
            <v>Tr¶ tiÒn mua ®¸ G§ Bµ H¹nh</v>
          </cell>
          <cell r="E998">
            <v>152</v>
          </cell>
          <cell r="F998">
            <v>111</v>
          </cell>
          <cell r="G998">
            <v>18600000</v>
          </cell>
        </row>
        <row r="999">
          <cell r="B999">
            <v>34398</v>
          </cell>
          <cell r="C999">
            <v>38241</v>
          </cell>
          <cell r="D999" t="str">
            <v>XuÊt b¸n ®¸ xÝt cho Cty Quang Dòng</v>
          </cell>
          <cell r="E999">
            <v>131</v>
          </cell>
          <cell r="F999">
            <v>511</v>
          </cell>
          <cell r="G999">
            <v>22000000</v>
          </cell>
        </row>
        <row r="1000">
          <cell r="C1000">
            <v>38241</v>
          </cell>
          <cell r="D1000" t="str">
            <v>ThuÕ VAT ph¶i nép</v>
          </cell>
          <cell r="E1000">
            <v>131</v>
          </cell>
          <cell r="F1000">
            <v>3331</v>
          </cell>
          <cell r="G1000">
            <v>1100000</v>
          </cell>
        </row>
        <row r="1001">
          <cell r="B1001">
            <v>34399</v>
          </cell>
          <cell r="C1001">
            <v>38242</v>
          </cell>
          <cell r="D1001" t="str">
            <v>XuÊt b¸n ®¸ xÝt cho Cty Quang Dòng</v>
          </cell>
          <cell r="E1001">
            <v>131</v>
          </cell>
          <cell r="F1001">
            <v>511</v>
          </cell>
          <cell r="G1001">
            <v>24640000</v>
          </cell>
        </row>
        <row r="1002">
          <cell r="C1002">
            <v>38242</v>
          </cell>
          <cell r="D1002" t="str">
            <v>ThuÕ VAT ph¶i nép</v>
          </cell>
          <cell r="E1002">
            <v>131</v>
          </cell>
          <cell r="F1002">
            <v>3331</v>
          </cell>
          <cell r="G1002">
            <v>1232000</v>
          </cell>
        </row>
        <row r="1003">
          <cell r="B1003" t="str">
            <v>sæ Nh</v>
          </cell>
          <cell r="C1003">
            <v>38243</v>
          </cell>
          <cell r="D1003" t="str">
            <v>Cty Ph­¬ng Trung tr¶ tiÒn qua NH</v>
          </cell>
          <cell r="E1003">
            <v>112</v>
          </cell>
          <cell r="F1003">
            <v>131</v>
          </cell>
          <cell r="G1003">
            <v>100000000</v>
          </cell>
        </row>
        <row r="1004">
          <cell r="B1004" t="str">
            <v>pt</v>
          </cell>
          <cell r="C1004">
            <v>38243</v>
          </cell>
          <cell r="D1004" t="str">
            <v>TuyÕt rót tiÒn Nh vÒ nhËp quü</v>
          </cell>
          <cell r="E1004">
            <v>111</v>
          </cell>
          <cell r="F1004">
            <v>112</v>
          </cell>
          <cell r="G1004">
            <v>100000000</v>
          </cell>
        </row>
        <row r="1005">
          <cell r="B1005" t="str">
            <v>pc</v>
          </cell>
          <cell r="C1005">
            <v>38243</v>
          </cell>
          <cell r="D1005" t="str">
            <v>TT tiÒn mua nhiªn liÖu phôc vô SX</v>
          </cell>
          <cell r="E1005">
            <v>154</v>
          </cell>
          <cell r="F1005">
            <v>111</v>
          </cell>
          <cell r="G1005">
            <v>116020</v>
          </cell>
        </row>
        <row r="1006">
          <cell r="C1006">
            <v>38243</v>
          </cell>
          <cell r="D1006" t="str">
            <v>thuÕ ®­îc khÊu trõ</v>
          </cell>
          <cell r="E1006">
            <v>1331</v>
          </cell>
          <cell r="F1006">
            <v>111</v>
          </cell>
          <cell r="G1006">
            <v>10980</v>
          </cell>
        </row>
        <row r="1007">
          <cell r="B1007" t="str">
            <v>pt</v>
          </cell>
          <cell r="C1007">
            <v>38243</v>
          </cell>
          <cell r="D1007" t="str">
            <v>Cty Quang Dòng tr¶ tiÒn hµng - tiÒn mÆt</v>
          </cell>
          <cell r="E1007">
            <v>111</v>
          </cell>
          <cell r="F1007">
            <v>131</v>
          </cell>
          <cell r="G1007">
            <v>100000000</v>
          </cell>
        </row>
        <row r="1008">
          <cell r="B1008" t="str">
            <v>pc</v>
          </cell>
          <cell r="C1008">
            <v>38243</v>
          </cell>
          <cell r="D1008" t="str">
            <v>t¹m tr¶ tiÒn vËn chuyÓn Cty VT Hßn gai</v>
          </cell>
          <cell r="E1008">
            <v>331</v>
          </cell>
          <cell r="F1008">
            <v>111</v>
          </cell>
          <cell r="G1008">
            <v>10000000</v>
          </cell>
        </row>
        <row r="1009">
          <cell r="B1009" t="str">
            <v>pc</v>
          </cell>
          <cell r="C1009">
            <v>38243</v>
          </cell>
          <cell r="D1009" t="str">
            <v>Gia c«ng l¾p ®Æt HTMN, SC gia c«ng bóa..</v>
          </cell>
          <cell r="E1009">
            <v>242</v>
          </cell>
          <cell r="F1009">
            <v>111</v>
          </cell>
          <cell r="G1009">
            <v>77558000</v>
          </cell>
        </row>
        <row r="1010">
          <cell r="C1010">
            <v>38243</v>
          </cell>
          <cell r="D1010" t="str">
            <v>ThuÕ ®­îc khÊu trõ</v>
          </cell>
          <cell r="E1010">
            <v>1331</v>
          </cell>
          <cell r="F1010">
            <v>111</v>
          </cell>
          <cell r="G1010">
            <v>3877900</v>
          </cell>
        </row>
        <row r="1011">
          <cell r="B1011">
            <v>34400</v>
          </cell>
          <cell r="C1011">
            <v>38244</v>
          </cell>
          <cell r="D1011" t="str">
            <v>XuÊt b¸n ®¸ xÝt Cty Ph­¬ng Trung</v>
          </cell>
          <cell r="E1011">
            <v>131</v>
          </cell>
          <cell r="F1011">
            <v>511</v>
          </cell>
          <cell r="G1011">
            <v>32000000</v>
          </cell>
        </row>
        <row r="1012">
          <cell r="C1012">
            <v>38244</v>
          </cell>
          <cell r="D1012" t="str">
            <v>ThuÕ VAT ph¶i nép</v>
          </cell>
          <cell r="E1012">
            <v>131</v>
          </cell>
          <cell r="F1012">
            <v>3331</v>
          </cell>
          <cell r="G1012">
            <v>1600000</v>
          </cell>
        </row>
        <row r="1013">
          <cell r="B1013" t="str">
            <v>pc</v>
          </cell>
          <cell r="C1013">
            <v>38245</v>
          </cell>
          <cell r="D1013" t="str">
            <v xml:space="preserve">TT tiÒn mua dÇu cho xe «t« t¶i </v>
          </cell>
          <cell r="E1013">
            <v>154</v>
          </cell>
          <cell r="F1013">
            <v>111</v>
          </cell>
          <cell r="G1013">
            <v>4259700</v>
          </cell>
        </row>
        <row r="1014">
          <cell r="C1014">
            <v>38245</v>
          </cell>
          <cell r="D1014" t="str">
            <v>ThuÕ ®­îc khÊu trõ</v>
          </cell>
          <cell r="E1014">
            <v>1331</v>
          </cell>
          <cell r="F1014">
            <v>111</v>
          </cell>
          <cell r="G1014">
            <v>341550</v>
          </cell>
        </row>
        <row r="1015">
          <cell r="B1015" t="str">
            <v>pc</v>
          </cell>
          <cell r="C1015">
            <v>38245</v>
          </cell>
          <cell r="D1015" t="str">
            <v xml:space="preserve">TT tiÒn thuª xe ®i c«ng t¸c </v>
          </cell>
          <cell r="E1015">
            <v>6422</v>
          </cell>
          <cell r="F1015">
            <v>111</v>
          </cell>
          <cell r="G1015">
            <v>1952380.9523809522</v>
          </cell>
        </row>
        <row r="1016">
          <cell r="C1016">
            <v>38245</v>
          </cell>
          <cell r="D1016" t="str">
            <v>ThuÕ ®­îc khÊu trõ</v>
          </cell>
          <cell r="E1016">
            <v>1331</v>
          </cell>
          <cell r="F1016">
            <v>111</v>
          </cell>
          <cell r="G1016">
            <v>97619</v>
          </cell>
        </row>
        <row r="1017">
          <cell r="B1017" t="str">
            <v>pc</v>
          </cell>
          <cell r="C1017">
            <v>38245</v>
          </cell>
          <cell r="D1017" t="str">
            <v>Tr¶ tiÒn c­íc BX,VT Cty Phóc Léc</v>
          </cell>
          <cell r="E1017">
            <v>331</v>
          </cell>
          <cell r="F1017">
            <v>111</v>
          </cell>
          <cell r="G1017">
            <v>150000000</v>
          </cell>
        </row>
        <row r="1018">
          <cell r="B1018" t="str">
            <v>pc</v>
          </cell>
          <cell r="C1018">
            <v>38246</v>
          </cell>
          <cell r="D1018" t="str">
            <v xml:space="preserve">Mua H§ GTGT </v>
          </cell>
          <cell r="E1018">
            <v>6422</v>
          </cell>
          <cell r="F1018">
            <v>111</v>
          </cell>
          <cell r="G1018">
            <v>15200</v>
          </cell>
        </row>
        <row r="1019">
          <cell r="B1019" t="str">
            <v>pc</v>
          </cell>
          <cell r="C1019">
            <v>38246</v>
          </cell>
          <cell r="D1019" t="str">
            <v xml:space="preserve">TT tiÒn thuª xe ®i c«ng t¸c </v>
          </cell>
          <cell r="E1019">
            <v>6422</v>
          </cell>
          <cell r="F1019">
            <v>111</v>
          </cell>
          <cell r="G1019">
            <v>809524</v>
          </cell>
        </row>
        <row r="1020">
          <cell r="C1020">
            <v>38246</v>
          </cell>
          <cell r="D1020" t="str">
            <v>ThuÕ ®­îc khÊu trõ</v>
          </cell>
          <cell r="E1020">
            <v>1331</v>
          </cell>
          <cell r="F1020">
            <v>111</v>
          </cell>
          <cell r="G1020">
            <v>40476</v>
          </cell>
        </row>
        <row r="1021">
          <cell r="B1021" t="str">
            <v>pc</v>
          </cell>
          <cell r="C1021">
            <v>38247</v>
          </cell>
          <cell r="D1021" t="str">
            <v>TT tiÒn ®iÖn tho¹i thÎ KVP + tiÕp kh¸ch</v>
          </cell>
          <cell r="E1021">
            <v>6422</v>
          </cell>
          <cell r="F1021">
            <v>111</v>
          </cell>
          <cell r="G1021">
            <v>1440908</v>
          </cell>
        </row>
        <row r="1022">
          <cell r="C1022">
            <v>38247</v>
          </cell>
          <cell r="D1022" t="str">
            <v>ThuÕ ®­îc khÊu trõ</v>
          </cell>
          <cell r="E1022">
            <v>1331</v>
          </cell>
          <cell r="F1022">
            <v>111</v>
          </cell>
          <cell r="G1022">
            <v>109092</v>
          </cell>
        </row>
        <row r="1023">
          <cell r="B1023" t="str">
            <v>pc</v>
          </cell>
          <cell r="C1023">
            <v>38247</v>
          </cell>
          <cell r="D1023" t="str">
            <v>Chi phÝ qu¶ng c¸o tuyÓn l¸i xe</v>
          </cell>
          <cell r="E1023">
            <v>6422</v>
          </cell>
          <cell r="F1023">
            <v>111</v>
          </cell>
          <cell r="G1023">
            <v>1636364</v>
          </cell>
        </row>
        <row r="1024">
          <cell r="C1024">
            <v>38247</v>
          </cell>
          <cell r="D1024" t="str">
            <v>ThuÕ ®­îc khÊu trõ</v>
          </cell>
          <cell r="E1024">
            <v>1331</v>
          </cell>
          <cell r="F1024">
            <v>111</v>
          </cell>
          <cell r="G1024">
            <v>163636</v>
          </cell>
        </row>
        <row r="1025">
          <cell r="B1025" t="str">
            <v>pc</v>
          </cell>
          <cell r="C1025">
            <v>38247</v>
          </cell>
          <cell r="D1025" t="str">
            <v>Nép tiÒn ®iÖn v¨n phßng th¸ng 8/04</v>
          </cell>
          <cell r="E1025">
            <v>6422</v>
          </cell>
          <cell r="F1025">
            <v>111</v>
          </cell>
          <cell r="G1025">
            <v>679690</v>
          </cell>
        </row>
        <row r="1026">
          <cell r="B1026">
            <v>54701</v>
          </cell>
          <cell r="C1026">
            <v>38248</v>
          </cell>
          <cell r="D1026" t="str">
            <v>XuÊt b¸n ®¸ xÝt cho Cty Quang Dòng</v>
          </cell>
          <cell r="E1026">
            <v>131</v>
          </cell>
          <cell r="F1026">
            <v>511</v>
          </cell>
          <cell r="G1026">
            <v>24000000</v>
          </cell>
        </row>
        <row r="1027">
          <cell r="C1027">
            <v>38248</v>
          </cell>
          <cell r="D1027" t="str">
            <v>ThuÕ VAT ph¶i nép</v>
          </cell>
          <cell r="E1027">
            <v>131</v>
          </cell>
          <cell r="F1027">
            <v>3331</v>
          </cell>
          <cell r="G1027">
            <v>1200000</v>
          </cell>
        </row>
        <row r="1028">
          <cell r="B1028">
            <v>54702</v>
          </cell>
          <cell r="C1028">
            <v>38249</v>
          </cell>
          <cell r="D1028" t="str">
            <v>XuÊt b¸n ®¸ xÝt Cty Ph­¬ng Trung</v>
          </cell>
          <cell r="E1028">
            <v>131</v>
          </cell>
          <cell r="F1028">
            <v>511</v>
          </cell>
          <cell r="G1028">
            <v>32000000</v>
          </cell>
        </row>
        <row r="1029">
          <cell r="C1029">
            <v>38249</v>
          </cell>
          <cell r="D1029" t="str">
            <v>ThuÕ VAT ph¶i nép</v>
          </cell>
          <cell r="E1029">
            <v>131</v>
          </cell>
          <cell r="F1029">
            <v>3331</v>
          </cell>
          <cell r="G1029">
            <v>1600000</v>
          </cell>
        </row>
        <row r="1030">
          <cell r="B1030">
            <v>54703</v>
          </cell>
          <cell r="C1030">
            <v>38250</v>
          </cell>
          <cell r="D1030" t="str">
            <v>XuÊt b¸n ®¸ xÝt cho Cty Quang Dòng</v>
          </cell>
          <cell r="E1030">
            <v>131</v>
          </cell>
          <cell r="F1030">
            <v>511</v>
          </cell>
          <cell r="G1030">
            <v>30000000</v>
          </cell>
        </row>
        <row r="1031">
          <cell r="C1031">
            <v>38250</v>
          </cell>
          <cell r="D1031" t="str">
            <v>ThuÕ VAT ph¶i nép</v>
          </cell>
          <cell r="E1031">
            <v>131</v>
          </cell>
          <cell r="F1031">
            <v>3331</v>
          </cell>
          <cell r="G1031">
            <v>1500000</v>
          </cell>
        </row>
        <row r="1032">
          <cell r="B1032" t="str">
            <v>pc</v>
          </cell>
          <cell r="C1032">
            <v>38250</v>
          </cell>
          <cell r="D1032" t="str">
            <v>TT tiÒn mua VPP</v>
          </cell>
          <cell r="E1032">
            <v>6422</v>
          </cell>
          <cell r="F1032">
            <v>111</v>
          </cell>
          <cell r="G1032">
            <v>690000</v>
          </cell>
        </row>
        <row r="1033">
          <cell r="B1033">
            <v>54704</v>
          </cell>
          <cell r="C1033">
            <v>38252</v>
          </cell>
          <cell r="D1033" t="str">
            <v>XuÊt b¸n ®¸ xÝt Cty Ph­¬ng Trung</v>
          </cell>
          <cell r="E1033">
            <v>131</v>
          </cell>
          <cell r="F1033">
            <v>511</v>
          </cell>
          <cell r="G1033">
            <v>32000000</v>
          </cell>
        </row>
        <row r="1034">
          <cell r="C1034">
            <v>38252</v>
          </cell>
          <cell r="D1034" t="str">
            <v>ThuÕ VAT ph¶i nép</v>
          </cell>
          <cell r="E1034">
            <v>131</v>
          </cell>
          <cell r="F1034">
            <v>3331</v>
          </cell>
          <cell r="G1034">
            <v>1600000</v>
          </cell>
        </row>
        <row r="1035">
          <cell r="B1035">
            <v>54705</v>
          </cell>
          <cell r="C1035">
            <v>38253</v>
          </cell>
          <cell r="D1035" t="str">
            <v>XuÊt b¸n ®¸ xÝt cho Cty Quang Dòng</v>
          </cell>
          <cell r="E1035">
            <v>131</v>
          </cell>
          <cell r="F1035">
            <v>511</v>
          </cell>
          <cell r="G1035">
            <v>20000000</v>
          </cell>
        </row>
        <row r="1036">
          <cell r="C1036">
            <v>38253</v>
          </cell>
          <cell r="D1036" t="str">
            <v>ThuÕ VAT ph¶i nép</v>
          </cell>
          <cell r="E1036">
            <v>131</v>
          </cell>
          <cell r="F1036">
            <v>3331</v>
          </cell>
          <cell r="G1036">
            <v>1000000</v>
          </cell>
        </row>
        <row r="1037">
          <cell r="B1037" t="str">
            <v>pt</v>
          </cell>
          <cell r="C1037">
            <v>38253</v>
          </cell>
          <cell r="D1037" t="str">
            <v>Anh Qu¶ng l¸i xe míi nép tiÒn tr¸ch nhiÖm</v>
          </cell>
          <cell r="E1037">
            <v>111</v>
          </cell>
          <cell r="F1037">
            <v>3388</v>
          </cell>
          <cell r="G1037">
            <v>15000000</v>
          </cell>
        </row>
        <row r="1038">
          <cell r="B1038" t="str">
            <v>pt</v>
          </cell>
          <cell r="C1038">
            <v>38254</v>
          </cell>
          <cell r="D1038" t="str">
            <v>TT tiÒn c­íc dÞch vô ®iÖn tho¹i</v>
          </cell>
          <cell r="E1038">
            <v>6422</v>
          </cell>
          <cell r="F1038">
            <v>111</v>
          </cell>
          <cell r="G1038">
            <v>169227</v>
          </cell>
        </row>
        <row r="1039">
          <cell r="B1039">
            <v>54707</v>
          </cell>
          <cell r="C1039">
            <v>38254</v>
          </cell>
          <cell r="D1039" t="str">
            <v>XuÊt b¸n ®¸ xÝt cho Cty Quang Dòng</v>
          </cell>
          <cell r="E1039">
            <v>131</v>
          </cell>
          <cell r="F1039">
            <v>511</v>
          </cell>
          <cell r="G1039">
            <v>22000000</v>
          </cell>
        </row>
        <row r="1040">
          <cell r="C1040">
            <v>38254</v>
          </cell>
          <cell r="D1040" t="str">
            <v>ThuÕ VAT ph¶i nép</v>
          </cell>
          <cell r="E1040">
            <v>131</v>
          </cell>
          <cell r="F1040">
            <v>3331</v>
          </cell>
          <cell r="G1040">
            <v>1100000</v>
          </cell>
        </row>
        <row r="1041">
          <cell r="B1041" t="str">
            <v>pc</v>
          </cell>
          <cell r="C1041">
            <v>38254</v>
          </cell>
          <cell r="D1041" t="str">
            <v>Tr¶ tiÒn mua ®¸ G§ «ng Khang</v>
          </cell>
          <cell r="E1041">
            <v>152</v>
          </cell>
          <cell r="F1041">
            <v>111</v>
          </cell>
          <cell r="G1041">
            <v>21160000</v>
          </cell>
        </row>
        <row r="1042">
          <cell r="B1042">
            <v>54708</v>
          </cell>
          <cell r="C1042">
            <v>38255</v>
          </cell>
          <cell r="D1042" t="str">
            <v>XuÊt b¸n ®¸ xÝt cho Cty Quang Dòng</v>
          </cell>
          <cell r="E1042">
            <v>131</v>
          </cell>
          <cell r="F1042">
            <v>511</v>
          </cell>
          <cell r="G1042">
            <v>25600000</v>
          </cell>
        </row>
        <row r="1043">
          <cell r="C1043">
            <v>38255</v>
          </cell>
          <cell r="D1043" t="str">
            <v>ThuÕ VAT ph¶i nép</v>
          </cell>
          <cell r="E1043">
            <v>131</v>
          </cell>
          <cell r="F1043">
            <v>3331</v>
          </cell>
          <cell r="G1043">
            <v>1280000</v>
          </cell>
        </row>
        <row r="1044">
          <cell r="B1044" t="str">
            <v>pc</v>
          </cell>
          <cell r="C1044">
            <v>38255</v>
          </cell>
          <cell r="D1044" t="str">
            <v>Tr¶ tiÒn c­íc BX,VT Cty Phóc Léc</v>
          </cell>
          <cell r="E1044">
            <v>331</v>
          </cell>
          <cell r="F1044">
            <v>111</v>
          </cell>
          <cell r="G1044">
            <v>100000000</v>
          </cell>
        </row>
        <row r="1045">
          <cell r="B1045" t="str">
            <v>sæ nh</v>
          </cell>
          <cell r="C1045">
            <v>38257</v>
          </cell>
          <cell r="D1045" t="str">
            <v>Cty Ph­¬ng Trung tr¶ tiÒn qua NH</v>
          </cell>
          <cell r="E1045">
            <v>112</v>
          </cell>
          <cell r="F1045">
            <v>131</v>
          </cell>
          <cell r="G1045">
            <v>100000000</v>
          </cell>
        </row>
        <row r="1046">
          <cell r="B1046" t="str">
            <v>pt</v>
          </cell>
          <cell r="C1046">
            <v>38257</v>
          </cell>
          <cell r="D1046" t="str">
            <v>TuyÕt rót tiÒn Nh vÒ nhËp quü</v>
          </cell>
          <cell r="E1046">
            <v>111</v>
          </cell>
          <cell r="F1046">
            <v>112</v>
          </cell>
          <cell r="G1046">
            <v>100000000</v>
          </cell>
        </row>
        <row r="1047">
          <cell r="B1047" t="str">
            <v>pc</v>
          </cell>
          <cell r="C1047">
            <v>38257</v>
          </cell>
          <cell r="D1047" t="str">
            <v>TT to¸n tiÒn lÖ phÝ ®¨ng ký + ®¨ng kiÓm xe</v>
          </cell>
          <cell r="E1047">
            <v>6422</v>
          </cell>
          <cell r="F1047">
            <v>111</v>
          </cell>
          <cell r="G1047">
            <v>1442000</v>
          </cell>
        </row>
        <row r="1048">
          <cell r="C1048">
            <v>38257</v>
          </cell>
          <cell r="D1048" t="str">
            <v>thuÕ ®­îc khÊu trõ</v>
          </cell>
          <cell r="E1048">
            <v>1331</v>
          </cell>
          <cell r="F1048">
            <v>111</v>
          </cell>
          <cell r="G1048">
            <v>38000</v>
          </cell>
        </row>
        <row r="1049">
          <cell r="B1049" t="str">
            <v>pc</v>
          </cell>
          <cell r="C1049">
            <v>38257</v>
          </cell>
          <cell r="D1049" t="str">
            <v xml:space="preserve">TT tiÒn mua dÇu cho xe «t« t¶i </v>
          </cell>
          <cell r="E1049">
            <v>154</v>
          </cell>
          <cell r="F1049">
            <v>111</v>
          </cell>
          <cell r="G1049">
            <v>3105200</v>
          </cell>
        </row>
        <row r="1050">
          <cell r="C1050">
            <v>38257</v>
          </cell>
          <cell r="D1050" t="str">
            <v>thuÕ ®­îc khÊu trõ</v>
          </cell>
          <cell r="E1050">
            <v>1331</v>
          </cell>
          <cell r="F1050">
            <v>111</v>
          </cell>
          <cell r="G1050">
            <v>289800</v>
          </cell>
        </row>
        <row r="1051">
          <cell r="B1051" t="str">
            <v>pc</v>
          </cell>
          <cell r="C1051">
            <v>38258</v>
          </cell>
          <cell r="D1051" t="str">
            <v>Mua VPP</v>
          </cell>
          <cell r="E1051">
            <v>6422</v>
          </cell>
          <cell r="F1051">
            <v>111</v>
          </cell>
          <cell r="G1051">
            <v>150000</v>
          </cell>
        </row>
        <row r="1052">
          <cell r="B1052" t="str">
            <v>pc</v>
          </cell>
          <cell r="C1052">
            <v>38258</v>
          </cell>
          <cell r="D1052" t="str">
            <v>Thanh to¸n tiÒn mua dÇu xe «t«</v>
          </cell>
          <cell r="E1052">
            <v>154</v>
          </cell>
          <cell r="F1052">
            <v>111</v>
          </cell>
          <cell r="G1052">
            <v>3681880</v>
          </cell>
        </row>
        <row r="1053">
          <cell r="C1053">
            <v>38258</v>
          </cell>
          <cell r="D1053" t="str">
            <v>thuÕ ®­îc khÊu trõ</v>
          </cell>
          <cell r="E1053">
            <v>1331</v>
          </cell>
          <cell r="F1053">
            <v>111</v>
          </cell>
          <cell r="G1053">
            <v>343620</v>
          </cell>
        </row>
        <row r="1054">
          <cell r="B1054" t="str">
            <v>pc</v>
          </cell>
          <cell r="C1054">
            <v>38258</v>
          </cell>
          <cell r="D1054" t="str">
            <v xml:space="preserve">TT tiÒn ®iÖn tho¹i thÎ KVP </v>
          </cell>
          <cell r="E1054">
            <v>6422</v>
          </cell>
          <cell r="F1054">
            <v>111</v>
          </cell>
          <cell r="G1054">
            <v>454545</v>
          </cell>
        </row>
        <row r="1055">
          <cell r="C1055">
            <v>38258</v>
          </cell>
          <cell r="D1055" t="str">
            <v>thuÕ ®­îc khÊu trõ</v>
          </cell>
          <cell r="E1055">
            <v>1331</v>
          </cell>
          <cell r="F1055">
            <v>111</v>
          </cell>
          <cell r="G1055">
            <v>45455</v>
          </cell>
        </row>
        <row r="1056">
          <cell r="B1056">
            <v>54709</v>
          </cell>
          <cell r="C1056">
            <v>38258</v>
          </cell>
          <cell r="D1056" t="str">
            <v>XuÊt b¸n ®¸ xÝt cho Cty Quang Dòng</v>
          </cell>
          <cell r="E1056">
            <v>131</v>
          </cell>
          <cell r="F1056">
            <v>511</v>
          </cell>
          <cell r="G1056">
            <v>70840000</v>
          </cell>
        </row>
        <row r="1057">
          <cell r="C1057">
            <v>38258</v>
          </cell>
          <cell r="D1057" t="str">
            <v>ThuÕ VAT ph¶i nép</v>
          </cell>
          <cell r="E1057">
            <v>131</v>
          </cell>
          <cell r="F1057">
            <v>3331</v>
          </cell>
          <cell r="G1057">
            <v>3542000</v>
          </cell>
        </row>
        <row r="1058">
          <cell r="B1058">
            <v>54710</v>
          </cell>
          <cell r="C1058">
            <v>38258</v>
          </cell>
          <cell r="D1058" t="str">
            <v>XuÊt b¸n ®¸ xÝt Cty Ph­¬ng Trung</v>
          </cell>
          <cell r="E1058">
            <v>131</v>
          </cell>
          <cell r="F1058">
            <v>511</v>
          </cell>
          <cell r="G1058">
            <v>46720000</v>
          </cell>
        </row>
        <row r="1059">
          <cell r="C1059">
            <v>38258</v>
          </cell>
          <cell r="D1059" t="str">
            <v>ThuÕ VAT ph¶i nép</v>
          </cell>
          <cell r="E1059">
            <v>131</v>
          </cell>
          <cell r="F1059">
            <v>3331</v>
          </cell>
          <cell r="G1059">
            <v>2336000</v>
          </cell>
        </row>
        <row r="1060">
          <cell r="B1060">
            <v>54711</v>
          </cell>
          <cell r="C1060">
            <v>38258</v>
          </cell>
          <cell r="D1060" t="str">
            <v>B¸n c­íc vËn t¶i cho Chi nh¸nh Coalimex</v>
          </cell>
          <cell r="E1060">
            <v>131</v>
          </cell>
          <cell r="F1060">
            <v>511</v>
          </cell>
          <cell r="G1060">
            <v>3904762</v>
          </cell>
        </row>
        <row r="1061">
          <cell r="C1061">
            <v>38258</v>
          </cell>
          <cell r="D1061" t="str">
            <v>ThuÕ VAT ph¶i nép</v>
          </cell>
          <cell r="E1061">
            <v>131</v>
          </cell>
          <cell r="F1061">
            <v>3331</v>
          </cell>
          <cell r="G1061">
            <v>195238</v>
          </cell>
        </row>
        <row r="1062">
          <cell r="B1062" t="str">
            <v>sæ nh</v>
          </cell>
          <cell r="C1062">
            <v>38258</v>
          </cell>
          <cell r="D1062" t="str">
            <v>Cty Quang Dòng tr¶ tiÒn qua NH</v>
          </cell>
          <cell r="E1062">
            <v>112</v>
          </cell>
          <cell r="F1062">
            <v>131</v>
          </cell>
          <cell r="G1062">
            <v>200000000</v>
          </cell>
        </row>
        <row r="1063">
          <cell r="B1063" t="str">
            <v>pt</v>
          </cell>
          <cell r="C1063">
            <v>38258</v>
          </cell>
          <cell r="D1063" t="str">
            <v>TuyÕt rót tiÒn Nh vÒ nhËp quü</v>
          </cell>
          <cell r="E1063">
            <v>111</v>
          </cell>
          <cell r="F1063">
            <v>112</v>
          </cell>
          <cell r="G1063">
            <v>200000000</v>
          </cell>
        </row>
        <row r="1064">
          <cell r="B1064" t="str">
            <v>pc</v>
          </cell>
          <cell r="C1064">
            <v>38259</v>
          </cell>
          <cell r="D1064" t="str">
            <v>Nép tiÒn dÞch vô ®iÖn tho¹i v¨n phßng</v>
          </cell>
          <cell r="E1064">
            <v>6422</v>
          </cell>
          <cell r="F1064">
            <v>111</v>
          </cell>
          <cell r="G1064">
            <v>1457427</v>
          </cell>
        </row>
        <row r="1065">
          <cell r="C1065">
            <v>38259</v>
          </cell>
          <cell r="D1065" t="str">
            <v>ThuÕ ®­îc khÊu trõ</v>
          </cell>
          <cell r="E1065">
            <v>1331</v>
          </cell>
          <cell r="F1065">
            <v>111</v>
          </cell>
          <cell r="G1065">
            <v>112873</v>
          </cell>
        </row>
        <row r="1066">
          <cell r="B1066" t="str">
            <v>pc</v>
          </cell>
          <cell r="C1066">
            <v>38260</v>
          </cell>
          <cell r="D1066" t="str">
            <v xml:space="preserve">Thanh to¸n tiÒn mua phô tïng vËt t­ </v>
          </cell>
          <cell r="E1066">
            <v>154</v>
          </cell>
          <cell r="F1066">
            <v>111</v>
          </cell>
          <cell r="G1066">
            <v>4110000</v>
          </cell>
        </row>
        <row r="1067">
          <cell r="B1067" t="str">
            <v>pc</v>
          </cell>
          <cell r="C1067">
            <v>38260</v>
          </cell>
          <cell r="D1067" t="str">
            <v>thanh to¸n tiÒn c­íc ®iÖn tho¹i c«ng tr­êng</v>
          </cell>
          <cell r="E1067">
            <v>154</v>
          </cell>
          <cell r="F1067">
            <v>111</v>
          </cell>
          <cell r="G1067">
            <v>18119</v>
          </cell>
        </row>
        <row r="1068">
          <cell r="C1068">
            <v>38260</v>
          </cell>
          <cell r="D1068" t="str">
            <v>ThuÕ ®­îc khÊu trõ</v>
          </cell>
          <cell r="E1068">
            <v>1331</v>
          </cell>
          <cell r="F1068">
            <v>111</v>
          </cell>
          <cell r="G1068">
            <v>1812</v>
          </cell>
        </row>
        <row r="1069">
          <cell r="B1069" t="str">
            <v>pc</v>
          </cell>
          <cell r="C1069">
            <v>38260</v>
          </cell>
          <cell r="D1069" t="str">
            <v>Tr¶ tiÒn mua ®¸ G§ «ng Nµng</v>
          </cell>
          <cell r="E1069">
            <v>152</v>
          </cell>
          <cell r="F1069">
            <v>111</v>
          </cell>
          <cell r="G1069">
            <v>20240000</v>
          </cell>
        </row>
        <row r="1070">
          <cell r="B1070" t="str">
            <v>pc</v>
          </cell>
          <cell r="C1070">
            <v>38260</v>
          </cell>
          <cell r="D1070" t="str">
            <v>NhËp kho nhiªn liÖu</v>
          </cell>
          <cell r="E1070">
            <v>152</v>
          </cell>
          <cell r="F1070">
            <v>111</v>
          </cell>
          <cell r="G1070">
            <v>3268442</v>
          </cell>
        </row>
        <row r="1071">
          <cell r="C1071">
            <v>38260</v>
          </cell>
          <cell r="D1071" t="str">
            <v>XuÊt NL phôc vô SX</v>
          </cell>
          <cell r="E1071">
            <v>154</v>
          </cell>
          <cell r="F1071">
            <v>152</v>
          </cell>
          <cell r="G1071">
            <v>3268442</v>
          </cell>
        </row>
        <row r="1072">
          <cell r="B1072" t="str">
            <v>pt</v>
          </cell>
          <cell r="C1072">
            <v>38260</v>
          </cell>
          <cell r="D1072" t="str">
            <v>Anh C­êng l¸i xe míi nép tiÒn tr¸ch nhiÖm</v>
          </cell>
          <cell r="E1072">
            <v>111</v>
          </cell>
          <cell r="F1072">
            <v>3388</v>
          </cell>
          <cell r="G1072">
            <v>15000000</v>
          </cell>
        </row>
        <row r="1073">
          <cell r="B1073" t="str">
            <v>pc</v>
          </cell>
          <cell r="C1073">
            <v>38260</v>
          </cell>
          <cell r="D1073" t="str">
            <v>TT tiÒn mua ®å dïng trang bÞ v¨n phßng</v>
          </cell>
          <cell r="E1073">
            <v>6422</v>
          </cell>
          <cell r="F1073">
            <v>111</v>
          </cell>
          <cell r="G1073">
            <v>15050000</v>
          </cell>
        </row>
        <row r="1074">
          <cell r="B1074" t="str">
            <v>pt</v>
          </cell>
          <cell r="C1074">
            <v>38260</v>
          </cell>
          <cell r="D1074" t="str">
            <v>Anh Tïng l¸i xe míi nép tiÒn ®Æt cäc</v>
          </cell>
          <cell r="E1074">
            <v>111</v>
          </cell>
          <cell r="F1074">
            <v>3388</v>
          </cell>
          <cell r="G1074">
            <v>15000000</v>
          </cell>
        </row>
        <row r="1075">
          <cell r="B1075" t="str">
            <v>pc</v>
          </cell>
          <cell r="C1075">
            <v>38260</v>
          </cell>
          <cell r="D1075" t="str">
            <v>TT tiÒn dÞch vu chuyÓn th­ kh¸ch hµng</v>
          </cell>
          <cell r="E1075">
            <v>6422</v>
          </cell>
          <cell r="F1075">
            <v>111</v>
          </cell>
          <cell r="G1075">
            <v>20000</v>
          </cell>
        </row>
        <row r="1076">
          <cell r="B1076" t="str">
            <v>pc</v>
          </cell>
          <cell r="C1076">
            <v>38260</v>
          </cell>
          <cell r="D1076" t="str">
            <v>NhËp kho nhiªn liÖu</v>
          </cell>
          <cell r="E1076">
            <v>152</v>
          </cell>
          <cell r="F1076">
            <v>111</v>
          </cell>
          <cell r="G1076">
            <v>7697600</v>
          </cell>
        </row>
        <row r="1077">
          <cell r="C1077">
            <v>38260</v>
          </cell>
          <cell r="D1077" t="str">
            <v>ThuÕ ®­îc khÊu trõ</v>
          </cell>
          <cell r="E1077">
            <v>1331</v>
          </cell>
          <cell r="F1077">
            <v>111</v>
          </cell>
          <cell r="G1077">
            <v>722400</v>
          </cell>
        </row>
        <row r="1078">
          <cell r="C1078">
            <v>38260</v>
          </cell>
          <cell r="D1078" t="str">
            <v>XuÊt NL phôc vô SX</v>
          </cell>
          <cell r="E1078">
            <v>154</v>
          </cell>
          <cell r="F1078">
            <v>152</v>
          </cell>
          <cell r="G1078">
            <v>7697600</v>
          </cell>
        </row>
        <row r="1079">
          <cell r="B1079" t="str">
            <v>pc</v>
          </cell>
          <cell r="C1079">
            <v>38260</v>
          </cell>
          <cell r="D1079" t="str">
            <v>TT tiÒn mua phô tïng söa  xe «t« 4 chç</v>
          </cell>
          <cell r="E1079">
            <v>6422</v>
          </cell>
          <cell r="F1079">
            <v>111</v>
          </cell>
          <cell r="G1079">
            <v>31146100</v>
          </cell>
        </row>
        <row r="1080">
          <cell r="C1080">
            <v>38260</v>
          </cell>
          <cell r="D1080" t="str">
            <v>thuÕ ®­îc khÊu trõ</v>
          </cell>
          <cell r="E1080">
            <v>1331</v>
          </cell>
          <cell r="F1080">
            <v>111</v>
          </cell>
          <cell r="G1080">
            <v>1557300</v>
          </cell>
        </row>
        <row r="1081">
          <cell r="B1081">
            <v>25365</v>
          </cell>
          <cell r="C1081">
            <v>38260</v>
          </cell>
          <cell r="D1081" t="str">
            <v xml:space="preserve"> Mua C­íc vËn t¶i NK Cty Phóc léc</v>
          </cell>
          <cell r="E1081">
            <v>154</v>
          </cell>
          <cell r="F1081">
            <v>331</v>
          </cell>
          <cell r="G1081">
            <v>111168000</v>
          </cell>
        </row>
        <row r="1082">
          <cell r="C1082">
            <v>38260</v>
          </cell>
          <cell r="D1082" t="str">
            <v>C­íc vËn t¶i tiªu thô Cty Phóc léc</v>
          </cell>
          <cell r="E1082">
            <v>6421</v>
          </cell>
          <cell r="F1082">
            <v>331</v>
          </cell>
          <cell r="G1082">
            <v>97172000</v>
          </cell>
        </row>
        <row r="1083">
          <cell r="C1083">
            <v>38260</v>
          </cell>
          <cell r="D1083" t="str">
            <v>thuÕ ®­îc khÊu trõ</v>
          </cell>
          <cell r="E1083">
            <v>1331</v>
          </cell>
          <cell r="F1083">
            <v>331</v>
          </cell>
          <cell r="G1083">
            <v>10417000</v>
          </cell>
        </row>
        <row r="1084">
          <cell r="B1084">
            <v>35367</v>
          </cell>
          <cell r="C1084">
            <v>38260</v>
          </cell>
          <cell r="D1084" t="str">
            <v xml:space="preserve"> Mua C­íc xóc ®¸ NK Cty Phóc léc</v>
          </cell>
          <cell r="E1084">
            <v>154</v>
          </cell>
          <cell r="F1084">
            <v>331</v>
          </cell>
          <cell r="G1084">
            <v>45600000</v>
          </cell>
        </row>
        <row r="1085">
          <cell r="C1085">
            <v>38260</v>
          </cell>
          <cell r="D1085" t="str">
            <v>C­íc xóc phôc vô m¸y nghiÒn</v>
          </cell>
          <cell r="E1085">
            <v>154</v>
          </cell>
          <cell r="F1085">
            <v>331</v>
          </cell>
          <cell r="G1085">
            <v>45600000</v>
          </cell>
        </row>
        <row r="1086">
          <cell r="C1086">
            <v>38260</v>
          </cell>
          <cell r="D1086" t="str">
            <v>C­íc xóc hµng tiªu thô</v>
          </cell>
          <cell r="E1086">
            <v>6421</v>
          </cell>
          <cell r="F1086">
            <v>331</v>
          </cell>
          <cell r="G1086">
            <v>43441600</v>
          </cell>
        </row>
        <row r="1087">
          <cell r="C1087">
            <v>38260</v>
          </cell>
          <cell r="D1087" t="str">
            <v>C­íc m¸y xóc lµm b·i</v>
          </cell>
          <cell r="E1087">
            <v>154</v>
          </cell>
          <cell r="F1087">
            <v>331</v>
          </cell>
          <cell r="G1087">
            <v>30000000</v>
          </cell>
        </row>
        <row r="1088">
          <cell r="C1088">
            <v>38260</v>
          </cell>
          <cell r="D1088" t="str">
            <v>ThuÕ ®­îc khÊu trõ</v>
          </cell>
          <cell r="E1088">
            <v>1331</v>
          </cell>
          <cell r="F1088">
            <v>331</v>
          </cell>
          <cell r="G1088">
            <v>8232080</v>
          </cell>
        </row>
        <row r="1089">
          <cell r="C1089">
            <v>38260</v>
          </cell>
          <cell r="D1089" t="str">
            <v>TT TiÒn c­íc BX,VT Cty Phóc léc</v>
          </cell>
          <cell r="E1089">
            <v>331</v>
          </cell>
          <cell r="F1089">
            <v>111</v>
          </cell>
          <cell r="G1089">
            <v>141630680</v>
          </cell>
        </row>
        <row r="1090">
          <cell r="C1090">
            <v>38260</v>
          </cell>
          <cell r="D1090" t="str">
            <v>ThuÕ tµi nguyªn ph¶i nép th¸ng nµy</v>
          </cell>
          <cell r="E1090">
            <v>6422</v>
          </cell>
          <cell r="F1090">
            <v>3336</v>
          </cell>
          <cell r="G1090">
            <v>2400000</v>
          </cell>
        </row>
        <row r="1091">
          <cell r="C1091">
            <v>38260</v>
          </cell>
          <cell r="D1091" t="str">
            <v>L­¬ng ph¶i tr¶ tæ ®¸nh tÈy 16576*600</v>
          </cell>
          <cell r="E1091">
            <v>6421</v>
          </cell>
          <cell r="F1091">
            <v>334</v>
          </cell>
          <cell r="G1091">
            <v>9945600</v>
          </cell>
        </row>
        <row r="1092">
          <cell r="C1092">
            <v>38260</v>
          </cell>
          <cell r="D1092" t="str">
            <v>L­¬ng ph¶i tr¶ khèi SX</v>
          </cell>
          <cell r="E1092">
            <v>154</v>
          </cell>
          <cell r="F1092">
            <v>334</v>
          </cell>
          <cell r="G1092">
            <v>42971000</v>
          </cell>
        </row>
        <row r="1093">
          <cell r="C1093">
            <v>38260</v>
          </cell>
          <cell r="D1093" t="str">
            <v>L­¬ng ph¶i tr¶ khèi VP</v>
          </cell>
          <cell r="E1093">
            <v>6422</v>
          </cell>
          <cell r="F1093">
            <v>334</v>
          </cell>
          <cell r="G1093">
            <v>23520000</v>
          </cell>
        </row>
        <row r="1094">
          <cell r="C1094">
            <v>38260</v>
          </cell>
          <cell r="D1094" t="str">
            <v>L­¬ng ph¶i tr¶ l¸i xe (1/2 l­¬ng th¸ng 9)</v>
          </cell>
          <cell r="E1094">
            <v>154</v>
          </cell>
          <cell r="F1094">
            <v>334</v>
          </cell>
          <cell r="G1094">
            <v>10266000</v>
          </cell>
        </row>
        <row r="1095">
          <cell r="C1095">
            <v>38260</v>
          </cell>
          <cell r="D1095" t="str">
            <v>Chi l­¬ng toµn Cty</v>
          </cell>
          <cell r="E1095">
            <v>334</v>
          </cell>
          <cell r="F1095">
            <v>111</v>
          </cell>
          <cell r="G1095">
            <v>86702600</v>
          </cell>
        </row>
        <row r="1096">
          <cell r="C1096">
            <v>38260</v>
          </cell>
          <cell r="D1096" t="str">
            <v>TrÝch khÊu hao TSC§ bé phËn s¶n xuÊt</v>
          </cell>
          <cell r="E1096">
            <v>154</v>
          </cell>
          <cell r="F1096">
            <v>214</v>
          </cell>
          <cell r="G1096">
            <v>16008000</v>
          </cell>
        </row>
        <row r="1097">
          <cell r="C1097">
            <v>38260</v>
          </cell>
          <cell r="D1097" t="str">
            <v>TrÝch khÊu hao TSC§ bé phËn QLDN</v>
          </cell>
          <cell r="E1097">
            <v>6422</v>
          </cell>
          <cell r="F1097">
            <v>214</v>
          </cell>
          <cell r="G1097">
            <v>3200000</v>
          </cell>
        </row>
        <row r="1098">
          <cell r="C1098">
            <v>38260</v>
          </cell>
          <cell r="D1098" t="str">
            <v>XuÊt kho nguyªn liÖu ®Ó chÕ biÕn 12000 m3</v>
          </cell>
          <cell r="E1098">
            <v>154</v>
          </cell>
          <cell r="F1098">
            <v>152</v>
          </cell>
          <cell r="G1098">
            <v>60000000</v>
          </cell>
        </row>
        <row r="1099">
          <cell r="C1099">
            <v>38260</v>
          </cell>
          <cell r="D1099" t="str">
            <v>NhËp kho thµnh phÈm ®¸ xÝt =12000 m3</v>
          </cell>
          <cell r="E1099">
            <v>155</v>
          </cell>
          <cell r="F1099">
            <v>154</v>
          </cell>
          <cell r="G1099">
            <v>395289118</v>
          </cell>
        </row>
        <row r="1100">
          <cell r="C1100">
            <v>38260</v>
          </cell>
          <cell r="D1100" t="str">
            <v>XuÊt kho tiªu thô 16576 tÊn = 11432 m3</v>
          </cell>
          <cell r="E1100">
            <v>6321</v>
          </cell>
          <cell r="F1100">
            <v>155</v>
          </cell>
        </row>
        <row r="1101">
          <cell r="C1101">
            <v>38260</v>
          </cell>
          <cell r="D1101" t="str">
            <v>ChuyÓn VAT khÊu trõ sang ph¶i nép</v>
          </cell>
          <cell r="E1101">
            <v>3331</v>
          </cell>
          <cell r="F1101">
            <v>1331</v>
          </cell>
          <cell r="G1101">
            <v>27243996</v>
          </cell>
        </row>
        <row r="1102">
          <cell r="E1102" t="str">
            <v>tc</v>
          </cell>
        </row>
        <row r="1103">
          <cell r="D1103" t="str">
            <v>Céng ph¸t sinh th¸ng 09</v>
          </cell>
          <cell r="E1103" t="str">
            <v>tc</v>
          </cell>
        </row>
        <row r="1104">
          <cell r="D1104" t="str">
            <v>D­ cuèi th¸ng 09</v>
          </cell>
          <cell r="E1104" t="str">
            <v>tc</v>
          </cell>
        </row>
        <row r="1105">
          <cell r="E1105" t="str">
            <v>tc</v>
          </cell>
        </row>
        <row r="1106">
          <cell r="D1106" t="str">
            <v>Th¸ng 10/2004</v>
          </cell>
          <cell r="E1106" t="str">
            <v>tc</v>
          </cell>
        </row>
        <row r="1107">
          <cell r="E1107" t="str">
            <v>tc</v>
          </cell>
        </row>
        <row r="1108">
          <cell r="B1108">
            <v>54712</v>
          </cell>
          <cell r="C1108">
            <v>38261</v>
          </cell>
          <cell r="D1108" t="str">
            <v>XuÊt b¸n ®¸ xÝt Cty Ph­¬ng Trung</v>
          </cell>
          <cell r="E1108">
            <v>131</v>
          </cell>
          <cell r="F1108">
            <v>511</v>
          </cell>
          <cell r="G1108">
            <v>32000000</v>
          </cell>
        </row>
        <row r="1109">
          <cell r="C1109">
            <v>38261</v>
          </cell>
          <cell r="D1109" t="str">
            <v>ThuÕ VAT ph¶i nép</v>
          </cell>
          <cell r="E1109">
            <v>131</v>
          </cell>
          <cell r="F1109">
            <v>3331</v>
          </cell>
          <cell r="G1109">
            <v>1600000</v>
          </cell>
        </row>
        <row r="1110">
          <cell r="B1110">
            <v>54713</v>
          </cell>
          <cell r="C1110">
            <v>38262</v>
          </cell>
          <cell r="D1110" t="str">
            <v>XuÊt b¸n ®¸ xÝt cho Cty Quang Dòng</v>
          </cell>
          <cell r="E1110">
            <v>131</v>
          </cell>
          <cell r="F1110">
            <v>511</v>
          </cell>
          <cell r="G1110">
            <v>38000000</v>
          </cell>
        </row>
        <row r="1111">
          <cell r="C1111">
            <v>38262</v>
          </cell>
          <cell r="D1111" t="str">
            <v>ThuÕ VAT ph¶i nép</v>
          </cell>
          <cell r="E1111">
            <v>131</v>
          </cell>
          <cell r="F1111">
            <v>3331</v>
          </cell>
          <cell r="G1111">
            <v>1900000</v>
          </cell>
        </row>
        <row r="1112">
          <cell r="B1112" t="str">
            <v>pc</v>
          </cell>
          <cell r="C1112">
            <v>38262</v>
          </cell>
          <cell r="D1112" t="str">
            <v>NhËp kho nhiªn liÖu</v>
          </cell>
          <cell r="E1112">
            <v>152</v>
          </cell>
          <cell r="F1112">
            <v>111</v>
          </cell>
          <cell r="G1112">
            <v>5323200</v>
          </cell>
        </row>
        <row r="1113">
          <cell r="C1113">
            <v>38262</v>
          </cell>
          <cell r="D1113" t="str">
            <v>ThuÕ ®­îc khÊu trõ</v>
          </cell>
          <cell r="E1113">
            <v>1331</v>
          </cell>
          <cell r="F1113">
            <v>111</v>
          </cell>
          <cell r="G1113">
            <v>496800</v>
          </cell>
        </row>
        <row r="1114">
          <cell r="C1114">
            <v>38262</v>
          </cell>
          <cell r="D1114" t="str">
            <v>XuÊt NL phôc vô SX</v>
          </cell>
          <cell r="E1114">
            <v>154</v>
          </cell>
          <cell r="F1114">
            <v>152</v>
          </cell>
          <cell r="G1114">
            <v>5323200</v>
          </cell>
        </row>
        <row r="1115">
          <cell r="B1115" t="str">
            <v>pt</v>
          </cell>
          <cell r="C1115">
            <v>38262</v>
          </cell>
          <cell r="D1115" t="str">
            <v>Anh Hïng l¸i xe nép tiÒn tr¸ch nhiÖm</v>
          </cell>
          <cell r="E1115">
            <v>111</v>
          </cell>
          <cell r="F1115">
            <v>3388</v>
          </cell>
          <cell r="G1115">
            <v>15000000</v>
          </cell>
        </row>
        <row r="1116">
          <cell r="B1116">
            <v>54714</v>
          </cell>
          <cell r="C1116">
            <v>38263</v>
          </cell>
          <cell r="D1116" t="str">
            <v>XuÊt b¸n ®¸ xÝt cho Cty Quang Dòng</v>
          </cell>
          <cell r="E1116">
            <v>131</v>
          </cell>
          <cell r="F1116">
            <v>511</v>
          </cell>
          <cell r="G1116">
            <v>38000000</v>
          </cell>
        </row>
        <row r="1117">
          <cell r="C1117">
            <v>38263</v>
          </cell>
          <cell r="D1117" t="str">
            <v>ThuÕ VAT ph¶i nép</v>
          </cell>
          <cell r="E1117">
            <v>131</v>
          </cell>
          <cell r="F1117">
            <v>3331</v>
          </cell>
          <cell r="G1117">
            <v>1900000</v>
          </cell>
        </row>
        <row r="1118">
          <cell r="B1118">
            <v>54715</v>
          </cell>
          <cell r="C1118">
            <v>38264</v>
          </cell>
          <cell r="D1118" t="str">
            <v>XuÊt b¸n ®¸ xÝt cho Cty S¬n H¶i</v>
          </cell>
          <cell r="E1118">
            <v>131</v>
          </cell>
          <cell r="F1118">
            <v>511</v>
          </cell>
          <cell r="G1118">
            <v>26800000</v>
          </cell>
        </row>
        <row r="1119">
          <cell r="C1119">
            <v>38264</v>
          </cell>
          <cell r="D1119" t="str">
            <v>ThuÕ VAT ph¶i nép</v>
          </cell>
          <cell r="E1119">
            <v>131</v>
          </cell>
          <cell r="F1119">
            <v>3331</v>
          </cell>
          <cell r="G1119">
            <v>1340000</v>
          </cell>
        </row>
        <row r="1120">
          <cell r="B1120" t="str">
            <v>pc</v>
          </cell>
          <cell r="C1120">
            <v>38264</v>
          </cell>
          <cell r="D1120" t="str">
            <v>Thanh to¸n tiÒn in phiÕu vËn chuyÓn hµng</v>
          </cell>
          <cell r="E1120">
            <v>6422</v>
          </cell>
          <cell r="F1120">
            <v>111</v>
          </cell>
          <cell r="G1120">
            <v>1050000</v>
          </cell>
        </row>
        <row r="1121">
          <cell r="B1121" t="str">
            <v>pc</v>
          </cell>
          <cell r="C1121">
            <v>38264</v>
          </cell>
          <cell r="D1121" t="str">
            <v>Thanh to¸n tiÒn mua NL phô vô SX</v>
          </cell>
          <cell r="E1121">
            <v>154</v>
          </cell>
          <cell r="F1121">
            <v>111</v>
          </cell>
          <cell r="G1121">
            <v>731940</v>
          </cell>
        </row>
        <row r="1122">
          <cell r="C1122">
            <v>38264</v>
          </cell>
          <cell r="D1122" t="str">
            <v>ThuÕ ®­îc khÊu trõ</v>
          </cell>
          <cell r="E1122">
            <v>1331</v>
          </cell>
          <cell r="F1122">
            <v>111</v>
          </cell>
          <cell r="G1122">
            <v>68310</v>
          </cell>
        </row>
        <row r="1123">
          <cell r="B1123" t="str">
            <v>pc</v>
          </cell>
          <cell r="C1123">
            <v>38264</v>
          </cell>
          <cell r="D1123" t="str">
            <v>NhËp kho nhiªn liÖu</v>
          </cell>
          <cell r="E1123">
            <v>152</v>
          </cell>
          <cell r="F1123">
            <v>111</v>
          </cell>
          <cell r="G1123">
            <v>2661600</v>
          </cell>
        </row>
        <row r="1124">
          <cell r="C1124">
            <v>38264</v>
          </cell>
          <cell r="D1124" t="str">
            <v>ThuÕ ®­îc khÊu trõ</v>
          </cell>
          <cell r="E1124">
            <v>1331</v>
          </cell>
          <cell r="F1124">
            <v>111</v>
          </cell>
          <cell r="G1124">
            <v>248400</v>
          </cell>
        </row>
        <row r="1125">
          <cell r="C1125">
            <v>38264</v>
          </cell>
          <cell r="D1125" t="str">
            <v>XuÊt NL phôc vô SX</v>
          </cell>
          <cell r="E1125">
            <v>154</v>
          </cell>
          <cell r="F1125">
            <v>152</v>
          </cell>
          <cell r="G1125">
            <v>2661600</v>
          </cell>
        </row>
        <row r="1126">
          <cell r="B1126" t="str">
            <v>pc</v>
          </cell>
          <cell r="C1126">
            <v>38265</v>
          </cell>
          <cell r="D1126" t="str">
            <v>NhËp kho nhiªn liÖu</v>
          </cell>
          <cell r="E1126">
            <v>152</v>
          </cell>
          <cell r="F1126">
            <v>111</v>
          </cell>
          <cell r="G1126">
            <v>2750320</v>
          </cell>
        </row>
        <row r="1127">
          <cell r="C1127">
            <v>38265</v>
          </cell>
          <cell r="D1127" t="str">
            <v>ThuÕ ®­îc khÊu trõ</v>
          </cell>
          <cell r="E1127">
            <v>1331</v>
          </cell>
          <cell r="F1127">
            <v>111</v>
          </cell>
          <cell r="G1127">
            <v>256680</v>
          </cell>
        </row>
        <row r="1128">
          <cell r="C1128">
            <v>38265</v>
          </cell>
          <cell r="D1128" t="str">
            <v>XuÊt NL phôc vô SX</v>
          </cell>
          <cell r="E1128">
            <v>154</v>
          </cell>
          <cell r="F1128">
            <v>152</v>
          </cell>
          <cell r="G1128">
            <v>2750320</v>
          </cell>
        </row>
        <row r="1129">
          <cell r="B1129" t="str">
            <v>sæ nh</v>
          </cell>
          <cell r="C1129">
            <v>38266</v>
          </cell>
          <cell r="D1129" t="str">
            <v>Cty S¬n H¶i tr¶ tiÒn qua NH</v>
          </cell>
          <cell r="E1129">
            <v>112</v>
          </cell>
          <cell r="F1129">
            <v>131</v>
          </cell>
          <cell r="G1129">
            <v>80000000</v>
          </cell>
        </row>
        <row r="1130">
          <cell r="B1130" t="str">
            <v>pt</v>
          </cell>
          <cell r="C1130">
            <v>38266</v>
          </cell>
          <cell r="D1130" t="str">
            <v>TuyÕt rót tiÒn NH vÒ nhËp quü</v>
          </cell>
          <cell r="E1130">
            <v>111</v>
          </cell>
          <cell r="F1130">
            <v>112</v>
          </cell>
          <cell r="G1130">
            <v>80000000</v>
          </cell>
        </row>
        <row r="1131">
          <cell r="B1131">
            <v>54716</v>
          </cell>
          <cell r="C1131">
            <v>38267</v>
          </cell>
          <cell r="D1131" t="str">
            <v>XuÊt b¸n ®¸ xÝt cho Cty Quang Dòng</v>
          </cell>
          <cell r="E1131">
            <v>131</v>
          </cell>
          <cell r="F1131">
            <v>511</v>
          </cell>
          <cell r="G1131">
            <v>22000000</v>
          </cell>
        </row>
        <row r="1132">
          <cell r="C1132">
            <v>38267</v>
          </cell>
          <cell r="D1132" t="str">
            <v>ThuÕ VAT ph¶i nép</v>
          </cell>
          <cell r="E1132">
            <v>131</v>
          </cell>
          <cell r="F1132">
            <v>3331</v>
          </cell>
          <cell r="G1132">
            <v>1100000</v>
          </cell>
        </row>
        <row r="1133">
          <cell r="B1133">
            <v>54717</v>
          </cell>
          <cell r="C1133">
            <v>38267</v>
          </cell>
          <cell r="D1133" t="str">
            <v>XuÊt b¸n ®¸ xÝt Cty Ph­¬ng Trung</v>
          </cell>
          <cell r="E1133">
            <v>131</v>
          </cell>
          <cell r="F1133">
            <v>511</v>
          </cell>
          <cell r="G1133">
            <v>32000000</v>
          </cell>
        </row>
        <row r="1134">
          <cell r="C1134">
            <v>38267</v>
          </cell>
          <cell r="D1134" t="str">
            <v>ThuÕ VAT ph¶i nép</v>
          </cell>
          <cell r="E1134">
            <v>131</v>
          </cell>
          <cell r="F1134">
            <v>3331</v>
          </cell>
          <cell r="G1134">
            <v>1600000</v>
          </cell>
        </row>
        <row r="1135">
          <cell r="B1135">
            <v>54718</v>
          </cell>
          <cell r="C1135">
            <v>38267</v>
          </cell>
          <cell r="D1135" t="str">
            <v>XuÊt b¸n ®¸ xÝt cho Cty S¬n H¶i</v>
          </cell>
          <cell r="E1135">
            <v>131</v>
          </cell>
          <cell r="F1135">
            <v>511</v>
          </cell>
          <cell r="G1135">
            <v>22000000</v>
          </cell>
        </row>
        <row r="1136">
          <cell r="C1136">
            <v>38267</v>
          </cell>
          <cell r="D1136" t="str">
            <v>ThuÕ VAT ph¶i nép</v>
          </cell>
          <cell r="E1136">
            <v>131</v>
          </cell>
          <cell r="F1136">
            <v>3331</v>
          </cell>
          <cell r="G1136">
            <v>1100000</v>
          </cell>
        </row>
        <row r="1137">
          <cell r="B1137" t="str">
            <v>pc</v>
          </cell>
          <cell r="C1137">
            <v>38267</v>
          </cell>
          <cell r="D1137" t="str">
            <v>Thanh to¸n tiÒn mua vËt t­ phô tïng söa ch÷a</v>
          </cell>
          <cell r="E1137">
            <v>154</v>
          </cell>
          <cell r="F1137">
            <v>111</v>
          </cell>
          <cell r="G1137">
            <v>583000</v>
          </cell>
        </row>
        <row r="1138">
          <cell r="B1138" t="str">
            <v>pc</v>
          </cell>
          <cell r="C1138">
            <v>38267</v>
          </cell>
          <cell r="D1138" t="str">
            <v>Thanh to¸n tiÒn mua x¨ng + lÖ phÝ cÇu phµ</v>
          </cell>
          <cell r="E1138">
            <v>6422</v>
          </cell>
          <cell r="F1138">
            <v>111</v>
          </cell>
          <cell r="G1138">
            <v>1363943</v>
          </cell>
        </row>
        <row r="1139">
          <cell r="C1139">
            <v>38267</v>
          </cell>
          <cell r="D1139" t="str">
            <v>ThuÕ ®­îc khÊu trõ</v>
          </cell>
          <cell r="E1139">
            <v>1331</v>
          </cell>
          <cell r="F1139">
            <v>111</v>
          </cell>
          <cell r="G1139">
            <v>75057</v>
          </cell>
        </row>
        <row r="1140">
          <cell r="B1140" t="str">
            <v>pc</v>
          </cell>
          <cell r="C1140">
            <v>38268</v>
          </cell>
          <cell r="D1140" t="str">
            <v>NhËp kho nhiªn liÖu</v>
          </cell>
          <cell r="E1140">
            <v>152</v>
          </cell>
          <cell r="F1140">
            <v>111</v>
          </cell>
          <cell r="G1140">
            <v>1840940</v>
          </cell>
        </row>
        <row r="1141">
          <cell r="C1141">
            <v>38268</v>
          </cell>
          <cell r="D1141" t="str">
            <v>thuÕ ®­îc khÊu trõ</v>
          </cell>
          <cell r="E1141">
            <v>1331</v>
          </cell>
          <cell r="F1141">
            <v>111</v>
          </cell>
          <cell r="G1141">
            <v>171810</v>
          </cell>
        </row>
        <row r="1142">
          <cell r="C1142">
            <v>38268</v>
          </cell>
          <cell r="D1142" t="str">
            <v>XuÊt NL phôc vô SX</v>
          </cell>
          <cell r="E1142">
            <v>154</v>
          </cell>
          <cell r="F1142">
            <v>152</v>
          </cell>
          <cell r="G1142">
            <v>1840940</v>
          </cell>
        </row>
        <row r="1143">
          <cell r="B1143" t="str">
            <v>pc</v>
          </cell>
          <cell r="C1143">
            <v>38268</v>
          </cell>
          <cell r="D1143" t="str">
            <v>TT tiÒn mua nhiªn liÖu xe «t«</v>
          </cell>
          <cell r="E1143">
            <v>154</v>
          </cell>
          <cell r="F1143">
            <v>111</v>
          </cell>
          <cell r="G1143">
            <v>442727</v>
          </cell>
        </row>
        <row r="1144">
          <cell r="C1144">
            <v>38268</v>
          </cell>
          <cell r="D1144" t="str">
            <v>ThuÕ ®­îc khÊu trõ</v>
          </cell>
          <cell r="E1144">
            <v>1331</v>
          </cell>
          <cell r="F1144">
            <v>111</v>
          </cell>
          <cell r="G1144">
            <v>44273</v>
          </cell>
        </row>
        <row r="1145">
          <cell r="B1145" t="str">
            <v>pc</v>
          </cell>
          <cell r="C1145">
            <v>38269</v>
          </cell>
          <cell r="D1145" t="str">
            <v>Thanh to¸n tiÒn mua phô tïng SC xe «t« con</v>
          </cell>
          <cell r="E1145">
            <v>6422</v>
          </cell>
          <cell r="F1145">
            <v>111</v>
          </cell>
          <cell r="G1145">
            <v>3605300</v>
          </cell>
        </row>
        <row r="1146">
          <cell r="C1146">
            <v>38269</v>
          </cell>
          <cell r="D1146" t="str">
            <v>ThuÕ ®­îc khÊu trõ</v>
          </cell>
          <cell r="E1146">
            <v>1331</v>
          </cell>
          <cell r="F1146">
            <v>111</v>
          </cell>
          <cell r="G1146">
            <v>178000</v>
          </cell>
        </row>
        <row r="1147">
          <cell r="B1147" t="str">
            <v>pc</v>
          </cell>
          <cell r="C1147">
            <v>38269</v>
          </cell>
          <cell r="D1147" t="str">
            <v>Thanh to¸n tiÒnmua 02 lèp xe con VP</v>
          </cell>
          <cell r="E1147">
            <v>6422</v>
          </cell>
          <cell r="F1147">
            <v>111</v>
          </cell>
          <cell r="G1147">
            <v>1240000</v>
          </cell>
        </row>
        <row r="1148">
          <cell r="C1148">
            <v>38269</v>
          </cell>
          <cell r="D1148" t="str">
            <v>ThuÕ ®­îc khÊu trõ</v>
          </cell>
          <cell r="E1148">
            <v>1331</v>
          </cell>
          <cell r="F1148">
            <v>111</v>
          </cell>
          <cell r="G1148">
            <v>124000</v>
          </cell>
        </row>
        <row r="1149">
          <cell r="B1149" t="str">
            <v>pc</v>
          </cell>
          <cell r="C1149">
            <v>38270</v>
          </cell>
          <cell r="D1149" t="str">
            <v>NhËp kho nhiªn liÖu</v>
          </cell>
          <cell r="E1149">
            <v>152</v>
          </cell>
          <cell r="F1149">
            <v>111</v>
          </cell>
          <cell r="G1149">
            <v>4330778</v>
          </cell>
        </row>
        <row r="1150">
          <cell r="C1150">
            <v>38270</v>
          </cell>
          <cell r="D1150" t="str">
            <v>ThuÕ ®­îc khÊu trõ</v>
          </cell>
          <cell r="E1150">
            <v>1331</v>
          </cell>
          <cell r="F1150">
            <v>111</v>
          </cell>
          <cell r="G1150">
            <v>409222</v>
          </cell>
        </row>
        <row r="1151">
          <cell r="C1151">
            <v>38270</v>
          </cell>
          <cell r="D1151" t="str">
            <v>XuÊt NL phôc vô SX</v>
          </cell>
          <cell r="E1151">
            <v>154</v>
          </cell>
          <cell r="F1151">
            <v>152</v>
          </cell>
          <cell r="G1151">
            <v>4330778</v>
          </cell>
        </row>
        <row r="1152">
          <cell r="C1152">
            <v>38270</v>
          </cell>
          <cell r="D1152" t="str">
            <v>Mua ®¸ xÝt ®åi nhµ chÞ H¹nh</v>
          </cell>
          <cell r="E1152">
            <v>152</v>
          </cell>
          <cell r="F1152">
            <v>111</v>
          </cell>
          <cell r="G1152">
            <v>16560000</v>
          </cell>
        </row>
        <row r="1153">
          <cell r="B1153" t="str">
            <v>pc</v>
          </cell>
          <cell r="C1153">
            <v>38271</v>
          </cell>
          <cell r="D1153" t="str">
            <v>Thanh to¸n tiÒn tiÕp kh¸ch cña PG§</v>
          </cell>
          <cell r="E1153">
            <v>6422</v>
          </cell>
          <cell r="F1153">
            <v>111</v>
          </cell>
          <cell r="G1153">
            <v>1124000</v>
          </cell>
        </row>
        <row r="1154">
          <cell r="B1154" t="str">
            <v>sæ nh</v>
          </cell>
          <cell r="C1154">
            <v>38271</v>
          </cell>
          <cell r="D1154" t="str">
            <v>Cty Ph­¬ng Trung tr¶ tiÒn qua NH</v>
          </cell>
          <cell r="E1154">
            <v>112</v>
          </cell>
          <cell r="F1154">
            <v>131</v>
          </cell>
          <cell r="G1154">
            <v>100000000</v>
          </cell>
        </row>
        <row r="1155">
          <cell r="B1155" t="str">
            <v>sæ nh</v>
          </cell>
          <cell r="C1155">
            <v>38271</v>
          </cell>
          <cell r="D1155" t="str">
            <v>Mua 02 quyÓn sÐc</v>
          </cell>
          <cell r="E1155">
            <v>6422</v>
          </cell>
          <cell r="F1155">
            <v>112</v>
          </cell>
          <cell r="G1155">
            <v>10000</v>
          </cell>
        </row>
        <row r="1156">
          <cell r="B1156" t="str">
            <v>pt</v>
          </cell>
          <cell r="C1156">
            <v>38271</v>
          </cell>
          <cell r="D1156" t="str">
            <v>Rót tiÒn NH vÒ nhËp quü</v>
          </cell>
          <cell r="E1156">
            <v>111</v>
          </cell>
          <cell r="F1156">
            <v>112</v>
          </cell>
          <cell r="G1156">
            <v>100000000</v>
          </cell>
        </row>
        <row r="1157">
          <cell r="B1157">
            <v>54719</v>
          </cell>
          <cell r="C1157">
            <v>38271</v>
          </cell>
          <cell r="D1157" t="str">
            <v>XuÊt b¸n ®¸ xÝt cho Cty Ph­¬ng Trung</v>
          </cell>
          <cell r="E1157">
            <v>131</v>
          </cell>
          <cell r="F1157">
            <v>511</v>
          </cell>
          <cell r="G1157">
            <v>32000000</v>
          </cell>
        </row>
        <row r="1158">
          <cell r="C1158">
            <v>38271</v>
          </cell>
          <cell r="D1158" t="str">
            <v>ThuÕ VAT ph¶i nép</v>
          </cell>
          <cell r="E1158">
            <v>131</v>
          </cell>
          <cell r="F1158">
            <v>3331</v>
          </cell>
          <cell r="G1158">
            <v>1600000</v>
          </cell>
        </row>
        <row r="1159">
          <cell r="B1159" t="str">
            <v>pc</v>
          </cell>
          <cell r="C1159">
            <v>38272</v>
          </cell>
          <cell r="D1159" t="str">
            <v>NhËp kho nhiªn liÖu</v>
          </cell>
          <cell r="E1159">
            <v>152</v>
          </cell>
          <cell r="F1159">
            <v>111</v>
          </cell>
          <cell r="G1159">
            <v>2432350</v>
          </cell>
        </row>
        <row r="1160">
          <cell r="C1160">
            <v>38272</v>
          </cell>
          <cell r="D1160" t="str">
            <v>ThuÕ ®­îc khÊu trõ</v>
          </cell>
          <cell r="E1160">
            <v>1331</v>
          </cell>
          <cell r="F1160">
            <v>111</v>
          </cell>
          <cell r="G1160">
            <v>227400</v>
          </cell>
        </row>
        <row r="1161">
          <cell r="C1161">
            <v>38272</v>
          </cell>
          <cell r="D1161" t="str">
            <v>XuÊt NL phôc vô SX</v>
          </cell>
          <cell r="E1161">
            <v>154</v>
          </cell>
          <cell r="F1161">
            <v>152</v>
          </cell>
          <cell r="G1161">
            <v>2432350</v>
          </cell>
        </row>
        <row r="1162">
          <cell r="B1162">
            <v>54720</v>
          </cell>
          <cell r="C1162">
            <v>38273</v>
          </cell>
          <cell r="D1162" t="str">
            <v>XuÊt b¸n ®¸ xÝt Cty Ph­¬ng Trung</v>
          </cell>
          <cell r="E1162">
            <v>131</v>
          </cell>
          <cell r="F1162">
            <v>511</v>
          </cell>
          <cell r="G1162">
            <v>20000000</v>
          </cell>
        </row>
        <row r="1163">
          <cell r="C1163">
            <v>38273</v>
          </cell>
          <cell r="D1163" t="str">
            <v>ThuÕ VAT ph¶i nép</v>
          </cell>
          <cell r="E1163">
            <v>131</v>
          </cell>
          <cell r="F1163">
            <v>3331</v>
          </cell>
          <cell r="G1163">
            <v>1000000</v>
          </cell>
        </row>
        <row r="1164">
          <cell r="B1164" t="str">
            <v>pc</v>
          </cell>
          <cell r="C1164">
            <v>38274</v>
          </cell>
          <cell r="D1164" t="str">
            <v>Tr¶ tiÒn c­íc vËn t¶i  thuû XN 234</v>
          </cell>
          <cell r="E1164">
            <v>331</v>
          </cell>
          <cell r="F1164">
            <v>111</v>
          </cell>
          <cell r="G1164">
            <v>20000000</v>
          </cell>
        </row>
        <row r="1165">
          <cell r="B1165" t="str">
            <v>pc</v>
          </cell>
          <cell r="C1165">
            <v>38276</v>
          </cell>
          <cell r="D1165" t="str">
            <v>NhËp kho nhiªn liÖu</v>
          </cell>
          <cell r="E1165">
            <v>152</v>
          </cell>
          <cell r="F1165">
            <v>111</v>
          </cell>
          <cell r="G1165">
            <v>2478900</v>
          </cell>
        </row>
        <row r="1166">
          <cell r="C1166">
            <v>38276</v>
          </cell>
          <cell r="D1166" t="str">
            <v>ThuÕ ®­îc khÊu trõ</v>
          </cell>
          <cell r="E1166">
            <v>1331</v>
          </cell>
          <cell r="F1166">
            <v>111</v>
          </cell>
          <cell r="G1166">
            <v>232350</v>
          </cell>
        </row>
        <row r="1167">
          <cell r="C1167">
            <v>38276</v>
          </cell>
          <cell r="D1167" t="str">
            <v>XuÊt NL phôc vô SX</v>
          </cell>
          <cell r="E1167">
            <v>154</v>
          </cell>
          <cell r="F1167">
            <v>152</v>
          </cell>
          <cell r="G1167">
            <v>2478900</v>
          </cell>
        </row>
        <row r="1168">
          <cell r="B1168">
            <v>54721</v>
          </cell>
          <cell r="C1168">
            <v>38277</v>
          </cell>
          <cell r="D1168" t="str">
            <v>XuÊt b¸n ®¸ xÝt cho Cty Quang Dòng</v>
          </cell>
          <cell r="E1168">
            <v>131</v>
          </cell>
          <cell r="F1168">
            <v>511</v>
          </cell>
          <cell r="G1168">
            <v>22000000</v>
          </cell>
        </row>
        <row r="1169">
          <cell r="C1169">
            <v>38277</v>
          </cell>
          <cell r="D1169" t="str">
            <v>ThuÕ VAT ph¶i nép</v>
          </cell>
          <cell r="E1169">
            <v>131</v>
          </cell>
          <cell r="F1169">
            <v>3331</v>
          </cell>
          <cell r="G1169">
            <v>1100000</v>
          </cell>
        </row>
        <row r="1170">
          <cell r="B1170">
            <v>54722</v>
          </cell>
          <cell r="C1170">
            <v>38278</v>
          </cell>
          <cell r="D1170" t="str">
            <v>XuÊt b¸n ®¸ xÝt Cty Ph­¬ng Trung</v>
          </cell>
          <cell r="E1170">
            <v>131</v>
          </cell>
          <cell r="F1170">
            <v>511</v>
          </cell>
          <cell r="G1170">
            <v>32000000</v>
          </cell>
        </row>
        <row r="1171">
          <cell r="C1171">
            <v>38278</v>
          </cell>
          <cell r="D1171" t="str">
            <v>ThuÕ VAT ph¶i nép</v>
          </cell>
          <cell r="E1171">
            <v>131</v>
          </cell>
          <cell r="F1171">
            <v>3331</v>
          </cell>
          <cell r="G1171">
            <v>1600000</v>
          </cell>
        </row>
        <row r="1172">
          <cell r="B1172" t="str">
            <v>pc</v>
          </cell>
          <cell r="C1172">
            <v>38278</v>
          </cell>
          <cell r="D1172" t="str">
            <v>Nép tiÒn ®iÖn VP th¸ng9/04</v>
          </cell>
          <cell r="E1172">
            <v>6422</v>
          </cell>
          <cell r="F1172">
            <v>111</v>
          </cell>
          <cell r="G1172">
            <v>665830</v>
          </cell>
        </row>
        <row r="1173">
          <cell r="B1173" t="str">
            <v>pc</v>
          </cell>
          <cell r="C1173">
            <v>38278</v>
          </cell>
          <cell r="D1173" t="str">
            <v>Thanh to¸n tiÒn thuª xe ®i c«ng t¸c</v>
          </cell>
          <cell r="E1173">
            <v>6422</v>
          </cell>
          <cell r="F1173">
            <v>111</v>
          </cell>
          <cell r="G1173">
            <v>1142857</v>
          </cell>
        </row>
        <row r="1174">
          <cell r="C1174">
            <v>38278</v>
          </cell>
          <cell r="D1174" t="str">
            <v>ThuÕ ®­îc khÊu trõ</v>
          </cell>
          <cell r="E1174">
            <v>1331</v>
          </cell>
          <cell r="F1174">
            <v>111</v>
          </cell>
          <cell r="G1174">
            <v>57143</v>
          </cell>
        </row>
        <row r="1175">
          <cell r="B1175" t="str">
            <v>pc</v>
          </cell>
          <cell r="C1175">
            <v>38278</v>
          </cell>
          <cell r="D1175" t="str">
            <v>NhËp kho nhiªn liÖu</v>
          </cell>
          <cell r="E1175">
            <v>152</v>
          </cell>
          <cell r="F1175">
            <v>111</v>
          </cell>
          <cell r="G1175">
            <v>5589804</v>
          </cell>
        </row>
        <row r="1176">
          <cell r="C1176">
            <v>38278</v>
          </cell>
          <cell r="D1176" t="str">
            <v>ThuÕ ®­îc khÊu trõ</v>
          </cell>
          <cell r="E1176">
            <v>1331</v>
          </cell>
          <cell r="F1176">
            <v>111</v>
          </cell>
          <cell r="G1176">
            <v>521346</v>
          </cell>
        </row>
        <row r="1177">
          <cell r="C1177">
            <v>38278</v>
          </cell>
          <cell r="D1177" t="str">
            <v>XuÊt NL phôc vô SX</v>
          </cell>
          <cell r="E1177">
            <v>154</v>
          </cell>
          <cell r="F1177">
            <v>152</v>
          </cell>
          <cell r="G1177">
            <v>5589804</v>
          </cell>
        </row>
        <row r="1178">
          <cell r="B1178" t="str">
            <v>pc</v>
          </cell>
          <cell r="C1178">
            <v>38279</v>
          </cell>
          <cell r="D1178" t="str">
            <v>T¹m óng tr¶ tiÒn mua hµng Cty Phóc léc</v>
          </cell>
          <cell r="E1178">
            <v>331</v>
          </cell>
          <cell r="F1178">
            <v>111</v>
          </cell>
          <cell r="G1178">
            <v>70000000</v>
          </cell>
        </row>
        <row r="1179">
          <cell r="B1179">
            <v>54723</v>
          </cell>
          <cell r="C1179">
            <v>38281</v>
          </cell>
          <cell r="D1179" t="str">
            <v>XuÊt b¸n ®¸ xÝt Cty Ph­¬ng Trung</v>
          </cell>
          <cell r="E1179">
            <v>131</v>
          </cell>
          <cell r="F1179">
            <v>511</v>
          </cell>
          <cell r="G1179">
            <v>20000000</v>
          </cell>
        </row>
        <row r="1180">
          <cell r="C1180">
            <v>38281</v>
          </cell>
          <cell r="D1180" t="str">
            <v>ThuÕ VAT ph¶i nép</v>
          </cell>
          <cell r="E1180">
            <v>131</v>
          </cell>
          <cell r="F1180">
            <v>3331</v>
          </cell>
          <cell r="G1180">
            <v>1000000</v>
          </cell>
        </row>
        <row r="1181">
          <cell r="B1181">
            <v>54724</v>
          </cell>
          <cell r="C1181">
            <v>38281</v>
          </cell>
          <cell r="D1181" t="str">
            <v>XuÊt b¸n ®¸ xÝt cho Cty S¬n H¶i</v>
          </cell>
          <cell r="E1181">
            <v>131</v>
          </cell>
          <cell r="F1181">
            <v>511</v>
          </cell>
          <cell r="G1181">
            <v>24600000</v>
          </cell>
        </row>
        <row r="1182">
          <cell r="C1182">
            <v>38281</v>
          </cell>
          <cell r="D1182" t="str">
            <v>ThuÕ VAT ph¶i nép</v>
          </cell>
          <cell r="E1182">
            <v>131</v>
          </cell>
          <cell r="F1182">
            <v>3331</v>
          </cell>
          <cell r="G1182">
            <v>1230000</v>
          </cell>
        </row>
        <row r="1183">
          <cell r="B1183">
            <v>87701</v>
          </cell>
          <cell r="C1183">
            <v>38281</v>
          </cell>
          <cell r="D1183" t="str">
            <v>Mua bóa m¸y nghiÒn cy h¶i YÕn</v>
          </cell>
          <cell r="E1183">
            <v>154</v>
          </cell>
          <cell r="F1183">
            <v>331</v>
          </cell>
          <cell r="G1183">
            <v>12466300</v>
          </cell>
        </row>
        <row r="1184">
          <cell r="C1184">
            <v>38281</v>
          </cell>
          <cell r="D1184" t="str">
            <v>ThuÕ ®­îc khÊu trõ</v>
          </cell>
          <cell r="E1184">
            <v>1331</v>
          </cell>
          <cell r="F1184">
            <v>331</v>
          </cell>
          <cell r="G1184">
            <v>623700</v>
          </cell>
        </row>
        <row r="1185">
          <cell r="C1185">
            <v>38281</v>
          </cell>
          <cell r="D1185" t="str">
            <v>Mua ®¸ xÝt ®åi nhµ anh Khang</v>
          </cell>
          <cell r="E1185">
            <v>152</v>
          </cell>
          <cell r="F1185">
            <v>111</v>
          </cell>
          <cell r="G1185">
            <v>23320000</v>
          </cell>
        </row>
        <row r="1186">
          <cell r="B1186">
            <v>54725</v>
          </cell>
          <cell r="C1186">
            <v>38282</v>
          </cell>
          <cell r="D1186" t="str">
            <v>XuÊt b¸n ®¸ xÝt cho Cty S¬n H¶i</v>
          </cell>
          <cell r="E1186">
            <v>131</v>
          </cell>
          <cell r="F1186">
            <v>511</v>
          </cell>
          <cell r="G1186">
            <v>24000000</v>
          </cell>
        </row>
        <row r="1187">
          <cell r="C1187">
            <v>38282</v>
          </cell>
          <cell r="D1187" t="str">
            <v>ThuÕ VAT ph¶i nép</v>
          </cell>
          <cell r="E1187">
            <v>131</v>
          </cell>
          <cell r="F1187">
            <v>3331</v>
          </cell>
          <cell r="G1187">
            <v>1200000</v>
          </cell>
        </row>
        <row r="1188">
          <cell r="B1188">
            <v>54726</v>
          </cell>
          <cell r="C1188">
            <v>38282</v>
          </cell>
          <cell r="D1188" t="str">
            <v>XuÊt b¸n ®¸ xÝt cho Cty Quang Dòng</v>
          </cell>
          <cell r="E1188">
            <v>131</v>
          </cell>
          <cell r="F1188">
            <v>511</v>
          </cell>
          <cell r="G1188">
            <v>20000000</v>
          </cell>
        </row>
        <row r="1189">
          <cell r="C1189">
            <v>38282</v>
          </cell>
          <cell r="D1189" t="str">
            <v>ThuÕ VAT ph¶i nép</v>
          </cell>
          <cell r="E1189">
            <v>131</v>
          </cell>
          <cell r="F1189">
            <v>3331</v>
          </cell>
          <cell r="G1189">
            <v>1000000</v>
          </cell>
        </row>
        <row r="1190">
          <cell r="B1190" t="str">
            <v>pc</v>
          </cell>
          <cell r="C1190">
            <v>38282</v>
          </cell>
          <cell r="D1190" t="str">
            <v>Thanh to¸n tiÒn dÞc vô ®iÖn tho¹i</v>
          </cell>
          <cell r="E1190">
            <v>6422</v>
          </cell>
          <cell r="F1190">
            <v>111</v>
          </cell>
          <cell r="G1190">
            <v>109186</v>
          </cell>
        </row>
        <row r="1191">
          <cell r="C1191">
            <v>38282</v>
          </cell>
          <cell r="D1191" t="str">
            <v>ThuÕ ®­îc khÊu trõ</v>
          </cell>
          <cell r="E1191">
            <v>1331</v>
          </cell>
          <cell r="F1191">
            <v>111</v>
          </cell>
          <cell r="G1191">
            <v>10918</v>
          </cell>
        </row>
        <row r="1192">
          <cell r="B1192" t="str">
            <v>pt</v>
          </cell>
          <cell r="C1192">
            <v>38282</v>
          </cell>
          <cell r="D1192" t="str">
            <v>Cty Hoµng Nam tr¶ tiÒn hµng= tiÒn mÆt</v>
          </cell>
          <cell r="E1192">
            <v>111</v>
          </cell>
          <cell r="F1192">
            <v>131</v>
          </cell>
          <cell r="G1192">
            <v>60000000</v>
          </cell>
        </row>
        <row r="1193">
          <cell r="B1193" t="str">
            <v>pt</v>
          </cell>
          <cell r="C1193">
            <v>38283</v>
          </cell>
          <cell r="D1193" t="str">
            <v>Cty Quang Dòng tr¶ tiÒn hµng = tiÒn mÆt</v>
          </cell>
          <cell r="E1193">
            <v>111</v>
          </cell>
          <cell r="F1193">
            <v>131</v>
          </cell>
          <cell r="G1193">
            <v>50000000</v>
          </cell>
        </row>
        <row r="1194">
          <cell r="B1194" t="str">
            <v>pc</v>
          </cell>
          <cell r="C1194">
            <v>38283</v>
          </cell>
          <cell r="D1194" t="str">
            <v>NhËp kho nhiªn liÖu</v>
          </cell>
          <cell r="E1194">
            <v>152</v>
          </cell>
          <cell r="F1194">
            <v>111</v>
          </cell>
          <cell r="G1194">
            <v>5754806</v>
          </cell>
        </row>
        <row r="1195">
          <cell r="C1195">
            <v>38283</v>
          </cell>
          <cell r="D1195" t="str">
            <v>ThuÕ ®­îc khÊu trõ</v>
          </cell>
          <cell r="E1195">
            <v>1331</v>
          </cell>
          <cell r="F1195">
            <v>111</v>
          </cell>
          <cell r="G1195">
            <v>537194</v>
          </cell>
        </row>
        <row r="1196">
          <cell r="C1196">
            <v>38283</v>
          </cell>
          <cell r="D1196" t="str">
            <v>XuÊt NL phôc vô SX</v>
          </cell>
          <cell r="E1196">
            <v>154</v>
          </cell>
          <cell r="F1196">
            <v>152</v>
          </cell>
          <cell r="G1196">
            <v>5754806</v>
          </cell>
        </row>
        <row r="1197">
          <cell r="B1197" t="str">
            <v>pc</v>
          </cell>
          <cell r="C1197">
            <v>38283</v>
          </cell>
          <cell r="D1197" t="str">
            <v>NhËp kho nhiªn liÖu</v>
          </cell>
          <cell r="E1197">
            <v>152</v>
          </cell>
          <cell r="F1197">
            <v>111</v>
          </cell>
          <cell r="G1197">
            <v>22180000</v>
          </cell>
        </row>
        <row r="1198">
          <cell r="C1198">
            <v>38283</v>
          </cell>
          <cell r="D1198" t="str">
            <v>ThuÕ ®­îc khÊu trõ</v>
          </cell>
          <cell r="E1198">
            <v>1331</v>
          </cell>
          <cell r="F1198">
            <v>111</v>
          </cell>
          <cell r="G1198">
            <v>2070000</v>
          </cell>
        </row>
        <row r="1199">
          <cell r="C1199">
            <v>38283</v>
          </cell>
          <cell r="D1199" t="str">
            <v>XuÊt NL phôc vô SX</v>
          </cell>
          <cell r="E1199">
            <v>154</v>
          </cell>
          <cell r="F1199">
            <v>152</v>
          </cell>
          <cell r="G1199">
            <v>22180000</v>
          </cell>
        </row>
        <row r="1200">
          <cell r="B1200">
            <v>54727</v>
          </cell>
          <cell r="C1200">
            <v>38283</v>
          </cell>
          <cell r="D1200" t="str">
            <v>XuÊt b¸n ®¸ xÝt cho Cty S¬n H¶i</v>
          </cell>
          <cell r="E1200">
            <v>131</v>
          </cell>
          <cell r="F1200">
            <v>511</v>
          </cell>
          <cell r="G1200">
            <v>22000000</v>
          </cell>
        </row>
        <row r="1201">
          <cell r="C1201">
            <v>38283</v>
          </cell>
          <cell r="D1201" t="str">
            <v>ThuÕ VAT ph¶i nép</v>
          </cell>
          <cell r="E1201">
            <v>131</v>
          </cell>
          <cell r="F1201">
            <v>3331</v>
          </cell>
          <cell r="G1201">
            <v>1100000</v>
          </cell>
        </row>
        <row r="1202">
          <cell r="B1202" t="str">
            <v>pc</v>
          </cell>
          <cell r="C1202">
            <v>38284</v>
          </cell>
          <cell r="D1202" t="str">
            <v>Thanh to¸n tiÒn mua NL phô vô SX</v>
          </cell>
          <cell r="E1202">
            <v>154</v>
          </cell>
          <cell r="F1202">
            <v>111</v>
          </cell>
          <cell r="G1202">
            <v>177440</v>
          </cell>
        </row>
        <row r="1203">
          <cell r="C1203">
            <v>38284</v>
          </cell>
          <cell r="D1203" t="str">
            <v>thuÕ ®­îc khÊu trõ</v>
          </cell>
          <cell r="E1203">
            <v>1331</v>
          </cell>
          <cell r="F1203">
            <v>111</v>
          </cell>
          <cell r="G1203">
            <v>16560</v>
          </cell>
        </row>
        <row r="1204">
          <cell r="B1204" t="str">
            <v>sæ nh</v>
          </cell>
          <cell r="C1204">
            <v>38285</v>
          </cell>
          <cell r="D1204" t="str">
            <v>Cty Ph­¬ng Trung tr¶ tiÒn qua NH</v>
          </cell>
          <cell r="E1204">
            <v>112</v>
          </cell>
          <cell r="F1204">
            <v>131</v>
          </cell>
          <cell r="G1204">
            <v>100000000</v>
          </cell>
        </row>
        <row r="1205">
          <cell r="B1205" t="str">
            <v>pt</v>
          </cell>
          <cell r="C1205">
            <v>38285</v>
          </cell>
          <cell r="D1205" t="str">
            <v>TuyÕt rót tiÒn NH vÒ nhËp quü</v>
          </cell>
          <cell r="E1205">
            <v>111</v>
          </cell>
          <cell r="F1205">
            <v>112</v>
          </cell>
          <cell r="G1205">
            <v>100000000</v>
          </cell>
        </row>
        <row r="1206">
          <cell r="B1206" t="str">
            <v>pc</v>
          </cell>
          <cell r="C1206">
            <v>38285</v>
          </cell>
          <cell r="D1206" t="str">
            <v>Thanh to¸n tiÒn qu¶ng c¸o + mua VPP</v>
          </cell>
          <cell r="E1206">
            <v>6422</v>
          </cell>
          <cell r="F1206">
            <v>111</v>
          </cell>
          <cell r="G1206">
            <v>2411819</v>
          </cell>
        </row>
        <row r="1207">
          <cell r="C1207">
            <v>38285</v>
          </cell>
          <cell r="D1207" t="str">
            <v>ThuÕ ®­îc khÊu trõ</v>
          </cell>
          <cell r="E1207">
            <v>1331</v>
          </cell>
          <cell r="F1207">
            <v>111</v>
          </cell>
          <cell r="G1207">
            <v>218181</v>
          </cell>
        </row>
        <row r="1208">
          <cell r="B1208">
            <v>54728</v>
          </cell>
          <cell r="C1208">
            <v>38285</v>
          </cell>
          <cell r="D1208" t="str">
            <v>XuÊt b¸n ®¸ xÝt Cty Ph­¬ng Trung</v>
          </cell>
          <cell r="E1208">
            <v>131</v>
          </cell>
          <cell r="F1208">
            <v>511</v>
          </cell>
          <cell r="G1208">
            <v>32000000</v>
          </cell>
        </row>
        <row r="1209">
          <cell r="C1209">
            <v>38285</v>
          </cell>
          <cell r="D1209" t="str">
            <v>ThuÕ VAT ph¶i nép</v>
          </cell>
          <cell r="E1209">
            <v>131</v>
          </cell>
          <cell r="F1209">
            <v>3331</v>
          </cell>
          <cell r="G1209">
            <v>1600000</v>
          </cell>
        </row>
        <row r="1210">
          <cell r="B1210" t="str">
            <v>pc</v>
          </cell>
          <cell r="C1210">
            <v>38286</v>
          </cell>
          <cell r="D1210" t="str">
            <v>Thanh to¸n tiÒn thuª xe ®i c«ng t¸c</v>
          </cell>
          <cell r="E1210">
            <v>6422</v>
          </cell>
          <cell r="F1210">
            <v>111</v>
          </cell>
          <cell r="G1210">
            <v>552381</v>
          </cell>
        </row>
        <row r="1211">
          <cell r="C1211">
            <v>38286</v>
          </cell>
          <cell r="D1211" t="str">
            <v>ThuÕ ®­îc khÊu trõ</v>
          </cell>
          <cell r="E1211">
            <v>1331</v>
          </cell>
          <cell r="F1211">
            <v>111</v>
          </cell>
          <cell r="G1211">
            <v>27619</v>
          </cell>
        </row>
        <row r="1212">
          <cell r="B1212" t="str">
            <v>pc</v>
          </cell>
          <cell r="C1212">
            <v>38286</v>
          </cell>
          <cell r="D1212" t="str">
            <v>Thanh to¸n tiÒn d®iÖn tho¹i thÎ KVP</v>
          </cell>
          <cell r="E1212">
            <v>6422</v>
          </cell>
          <cell r="F1212">
            <v>111</v>
          </cell>
          <cell r="G1212">
            <v>454545</v>
          </cell>
        </row>
        <row r="1213">
          <cell r="C1213">
            <v>38286</v>
          </cell>
          <cell r="D1213" t="str">
            <v>ThuÕ ®­îc khÊu trõ</v>
          </cell>
          <cell r="E1213">
            <v>1331</v>
          </cell>
          <cell r="F1213">
            <v>111</v>
          </cell>
          <cell r="G1213">
            <v>45455</v>
          </cell>
        </row>
        <row r="1214">
          <cell r="B1214" t="str">
            <v>pc</v>
          </cell>
          <cell r="C1214">
            <v>38287</v>
          </cell>
          <cell r="D1214" t="str">
            <v>Thanh to¸n tiÒn muò©­ng xe con</v>
          </cell>
          <cell r="E1214">
            <v>6422</v>
          </cell>
          <cell r="F1214">
            <v>111</v>
          </cell>
          <cell r="G1214">
            <v>640900</v>
          </cell>
        </row>
        <row r="1215">
          <cell r="C1215">
            <v>38287</v>
          </cell>
          <cell r="D1215" t="str">
            <v>ThuÕ ®­îc khÊu trõ</v>
          </cell>
          <cell r="E1215">
            <v>1331</v>
          </cell>
          <cell r="F1215">
            <v>111</v>
          </cell>
          <cell r="G1215">
            <v>59100</v>
          </cell>
        </row>
        <row r="1216">
          <cell r="B1216" t="str">
            <v>pt</v>
          </cell>
          <cell r="C1216">
            <v>38287</v>
          </cell>
          <cell r="D1216" t="str">
            <v>Cty S¬n H¶i tr¶ tiÒn hµng = tiÒn mÆt</v>
          </cell>
          <cell r="E1216">
            <v>111</v>
          </cell>
          <cell r="F1216">
            <v>131</v>
          </cell>
          <cell r="G1216">
            <v>78000000</v>
          </cell>
        </row>
        <row r="1217">
          <cell r="B1217" t="str">
            <v>pc</v>
          </cell>
          <cell r="C1217">
            <v>38287</v>
          </cell>
          <cell r="D1217" t="str">
            <v xml:space="preserve">Mua s¸ch thuÕ </v>
          </cell>
          <cell r="E1217">
            <v>6422</v>
          </cell>
          <cell r="F1217">
            <v>111</v>
          </cell>
          <cell r="G1217">
            <v>80000</v>
          </cell>
        </row>
        <row r="1218">
          <cell r="B1218" t="str">
            <v>pc</v>
          </cell>
          <cell r="C1218">
            <v>38287</v>
          </cell>
          <cell r="D1218" t="str">
            <v>Tr¶ tiÒn mua bóa Cty H¶i YÕn</v>
          </cell>
          <cell r="E1218">
            <v>331</v>
          </cell>
          <cell r="F1218">
            <v>111</v>
          </cell>
          <cell r="G1218">
            <v>5000000</v>
          </cell>
        </row>
        <row r="1219">
          <cell r="B1219" t="str">
            <v>Pc</v>
          </cell>
          <cell r="C1219">
            <v>38287</v>
          </cell>
          <cell r="D1219" t="str">
            <v>NhËp kho nhiªn liÖu</v>
          </cell>
          <cell r="E1219">
            <v>152</v>
          </cell>
          <cell r="F1219">
            <v>111</v>
          </cell>
          <cell r="G1219">
            <v>6764900</v>
          </cell>
        </row>
        <row r="1220">
          <cell r="C1220">
            <v>38287</v>
          </cell>
          <cell r="D1220" t="str">
            <v>ThuÕ ®­îc khÊu trõ</v>
          </cell>
          <cell r="E1220">
            <v>1331</v>
          </cell>
          <cell r="F1220">
            <v>111</v>
          </cell>
          <cell r="G1220">
            <v>631350</v>
          </cell>
        </row>
        <row r="1221">
          <cell r="C1221">
            <v>38287</v>
          </cell>
          <cell r="D1221" t="str">
            <v>XuÊt NL phôc vô SX</v>
          </cell>
          <cell r="E1221">
            <v>154</v>
          </cell>
          <cell r="F1221">
            <v>152</v>
          </cell>
          <cell r="G1221">
            <v>6764900</v>
          </cell>
        </row>
        <row r="1222">
          <cell r="B1222" t="str">
            <v>pc</v>
          </cell>
          <cell r="C1222">
            <v>38288</v>
          </cell>
          <cell r="D1222" t="str">
            <v>Tr¶ tiÒn c­íc ®iÖn tho¹i thÎ PG§</v>
          </cell>
          <cell r="E1222">
            <v>6422</v>
          </cell>
          <cell r="F1222">
            <v>111</v>
          </cell>
          <cell r="G1222">
            <v>454545</v>
          </cell>
        </row>
        <row r="1223">
          <cell r="C1223">
            <v>38288</v>
          </cell>
          <cell r="D1223" t="str">
            <v>ThuÕ ®­îc khÊu trõ</v>
          </cell>
          <cell r="E1223">
            <v>1331</v>
          </cell>
          <cell r="F1223">
            <v>111</v>
          </cell>
          <cell r="G1223">
            <v>45455</v>
          </cell>
        </row>
        <row r="1224">
          <cell r="B1224" t="str">
            <v>pc</v>
          </cell>
          <cell r="C1224">
            <v>38288</v>
          </cell>
          <cell r="D1224" t="str">
            <v>Nép tiÒn ®iÖn tho¹i bµn VP th¸ng 9/04</v>
          </cell>
          <cell r="E1224">
            <v>6422</v>
          </cell>
          <cell r="F1224">
            <v>111</v>
          </cell>
          <cell r="G1224">
            <v>1618714</v>
          </cell>
        </row>
        <row r="1225">
          <cell r="C1225">
            <v>38288</v>
          </cell>
          <cell r="D1225" t="str">
            <v>ThuÕ ®­îc khÊu trõ</v>
          </cell>
          <cell r="E1225">
            <v>1331</v>
          </cell>
          <cell r="F1225">
            <v>111</v>
          </cell>
          <cell r="G1225">
            <v>111390</v>
          </cell>
        </row>
        <row r="1226">
          <cell r="B1226" t="str">
            <v>pc</v>
          </cell>
          <cell r="C1226">
            <v>38288</v>
          </cell>
          <cell r="D1226" t="str">
            <v>Thanh to¸n tiÒn mua x¨ng + lÖ phÝ cÇu phµ</v>
          </cell>
          <cell r="E1226">
            <v>6422</v>
          </cell>
          <cell r="F1226">
            <v>111</v>
          </cell>
          <cell r="G1226">
            <v>769217</v>
          </cell>
        </row>
        <row r="1227">
          <cell r="C1227">
            <v>38288</v>
          </cell>
          <cell r="D1227" t="str">
            <v>ThuÕ ®­îc khÊu trõ</v>
          </cell>
          <cell r="E1227">
            <v>1331</v>
          </cell>
          <cell r="F1227">
            <v>111</v>
          </cell>
          <cell r="G1227">
            <v>66783</v>
          </cell>
        </row>
        <row r="1228">
          <cell r="B1228" t="str">
            <v>pc</v>
          </cell>
          <cell r="C1228">
            <v>38288</v>
          </cell>
          <cell r="D1228" t="str">
            <v>NhËp kho nhiªn liÖu</v>
          </cell>
          <cell r="E1228">
            <v>152</v>
          </cell>
          <cell r="F1228">
            <v>111</v>
          </cell>
          <cell r="G1228">
            <v>1832620</v>
          </cell>
        </row>
        <row r="1229">
          <cell r="C1229">
            <v>38288</v>
          </cell>
          <cell r="D1229" t="str">
            <v>ThuÕ ®­îc khÊu trõ</v>
          </cell>
          <cell r="E1229">
            <v>1331</v>
          </cell>
          <cell r="F1229">
            <v>111</v>
          </cell>
          <cell r="G1229">
            <v>172880</v>
          </cell>
        </row>
        <row r="1230">
          <cell r="C1230">
            <v>38288</v>
          </cell>
          <cell r="D1230" t="str">
            <v>XuÊt NL phôc vô SX</v>
          </cell>
          <cell r="E1230">
            <v>154</v>
          </cell>
          <cell r="F1230">
            <v>152</v>
          </cell>
          <cell r="G1230">
            <v>1832620</v>
          </cell>
        </row>
        <row r="1231">
          <cell r="B1231" t="str">
            <v>pc</v>
          </cell>
          <cell r="C1231">
            <v>38289</v>
          </cell>
          <cell r="D1231" t="str">
            <v>NhËp kho nhiªn liÖu</v>
          </cell>
          <cell r="E1231">
            <v>152</v>
          </cell>
          <cell r="F1231">
            <v>111</v>
          </cell>
          <cell r="G1231">
            <v>1109000</v>
          </cell>
        </row>
        <row r="1232">
          <cell r="C1232">
            <v>38289</v>
          </cell>
          <cell r="D1232" t="str">
            <v>ThuÕ ®­îc khÊu trõ</v>
          </cell>
          <cell r="E1232">
            <v>1331</v>
          </cell>
          <cell r="F1232">
            <v>111</v>
          </cell>
          <cell r="G1232">
            <v>103500</v>
          </cell>
        </row>
        <row r="1233">
          <cell r="C1233">
            <v>38289</v>
          </cell>
          <cell r="D1233" t="str">
            <v>XuÊt NL phôc vô SX</v>
          </cell>
          <cell r="E1233">
            <v>154</v>
          </cell>
          <cell r="F1233">
            <v>152</v>
          </cell>
          <cell r="G1233">
            <v>1109000</v>
          </cell>
        </row>
        <row r="1234">
          <cell r="B1234">
            <v>54729</v>
          </cell>
          <cell r="C1234">
            <v>38289</v>
          </cell>
          <cell r="D1234" t="str">
            <v>XuÊt b¸n ®¸ xÝt cho Cty Quang Dòng</v>
          </cell>
          <cell r="E1234">
            <v>131</v>
          </cell>
          <cell r="F1234">
            <v>511</v>
          </cell>
          <cell r="G1234">
            <v>12480000</v>
          </cell>
        </row>
        <row r="1235">
          <cell r="C1235">
            <v>38289</v>
          </cell>
          <cell r="D1235" t="str">
            <v>ThuÕ VAT ph¶i nép</v>
          </cell>
          <cell r="E1235">
            <v>131</v>
          </cell>
          <cell r="F1235">
            <v>3331</v>
          </cell>
          <cell r="G1235">
            <v>624000</v>
          </cell>
        </row>
        <row r="1236">
          <cell r="B1236">
            <v>54730</v>
          </cell>
          <cell r="C1236">
            <v>38289</v>
          </cell>
          <cell r="D1236" t="str">
            <v>XuÊt b¸n ®¸ xÝt Cty Ph­¬ng Trung</v>
          </cell>
          <cell r="E1236">
            <v>131</v>
          </cell>
          <cell r="F1236">
            <v>511</v>
          </cell>
          <cell r="G1236">
            <v>44640000</v>
          </cell>
        </row>
        <row r="1237">
          <cell r="C1237">
            <v>38289</v>
          </cell>
          <cell r="D1237" t="str">
            <v>ThuÕ VAT ph¶i nép</v>
          </cell>
          <cell r="E1237">
            <v>131</v>
          </cell>
          <cell r="F1237">
            <v>3331</v>
          </cell>
          <cell r="G1237">
            <v>2232000</v>
          </cell>
        </row>
        <row r="1238">
          <cell r="B1238">
            <v>54731</v>
          </cell>
          <cell r="C1238">
            <v>38290</v>
          </cell>
          <cell r="D1238" t="str">
            <v>XuÊt b¸n ®¸ xÝt cho Cty S¬n H¶i</v>
          </cell>
          <cell r="E1238">
            <v>131</v>
          </cell>
          <cell r="F1238">
            <v>511</v>
          </cell>
          <cell r="G1238">
            <v>26800000</v>
          </cell>
        </row>
        <row r="1239">
          <cell r="C1239">
            <v>38290</v>
          </cell>
          <cell r="D1239" t="str">
            <v>ThuÕ VAT ph¶i nép</v>
          </cell>
          <cell r="E1239">
            <v>131</v>
          </cell>
          <cell r="F1239">
            <v>3331</v>
          </cell>
          <cell r="G1239">
            <v>1340000</v>
          </cell>
        </row>
        <row r="1240">
          <cell r="B1240" t="str">
            <v>pc</v>
          </cell>
          <cell r="C1240">
            <v>38290</v>
          </cell>
          <cell r="D1240" t="str">
            <v>Thanh to¸n tiÒn mua x¨ng xe con</v>
          </cell>
          <cell r="E1240">
            <v>6422</v>
          </cell>
          <cell r="F1240">
            <v>111</v>
          </cell>
          <cell r="G1240">
            <v>294814</v>
          </cell>
        </row>
        <row r="1241">
          <cell r="C1241">
            <v>38290</v>
          </cell>
          <cell r="D1241" t="str">
            <v>ThuÕ ®­îc khÊu trõ</v>
          </cell>
          <cell r="E1241">
            <v>1331</v>
          </cell>
          <cell r="F1241">
            <v>111</v>
          </cell>
          <cell r="G1241">
            <v>27186</v>
          </cell>
        </row>
        <row r="1242">
          <cell r="B1242" t="str">
            <v>pc</v>
          </cell>
          <cell r="C1242">
            <v>38290</v>
          </cell>
          <cell r="D1242" t="str">
            <v>Thanh to¸n tiÒn mua dÇu xe «t«</v>
          </cell>
          <cell r="E1242">
            <v>154</v>
          </cell>
          <cell r="F1242">
            <v>111</v>
          </cell>
          <cell r="G1242">
            <v>1928520</v>
          </cell>
        </row>
        <row r="1243">
          <cell r="C1243">
            <v>38290</v>
          </cell>
          <cell r="D1243" t="str">
            <v>ThuÕ ®­îc khÊu trõ</v>
          </cell>
          <cell r="E1243">
            <v>1331</v>
          </cell>
          <cell r="F1243">
            <v>111</v>
          </cell>
          <cell r="G1243">
            <v>235980</v>
          </cell>
        </row>
        <row r="1244">
          <cell r="B1244" t="str">
            <v>pc</v>
          </cell>
          <cell r="C1244">
            <v>38290</v>
          </cell>
          <cell r="D1244" t="str">
            <v>thanh to¸n tiÒn c­íc ®iÖn tho¹i c«ng tr­êng</v>
          </cell>
          <cell r="E1244">
            <v>154</v>
          </cell>
          <cell r="F1244">
            <v>111</v>
          </cell>
          <cell r="G1244">
            <v>363007</v>
          </cell>
        </row>
        <row r="1245">
          <cell r="C1245">
            <v>38290</v>
          </cell>
          <cell r="D1245" t="str">
            <v>ThuÕ ®­îc khÊu trõ</v>
          </cell>
          <cell r="E1245">
            <v>1331</v>
          </cell>
          <cell r="F1245">
            <v>111</v>
          </cell>
          <cell r="G1245">
            <v>36301</v>
          </cell>
        </row>
        <row r="1246">
          <cell r="B1246" t="str">
            <v>pc</v>
          </cell>
          <cell r="C1246">
            <v>38290</v>
          </cell>
          <cell r="D1246" t="str">
            <v>Thanh to¸n tiÒn lÖ phÝ rãt hµng qua c¶ng</v>
          </cell>
          <cell r="E1246">
            <v>6421</v>
          </cell>
          <cell r="F1246">
            <v>111</v>
          </cell>
          <cell r="G1246">
            <v>34497075</v>
          </cell>
        </row>
        <row r="1247">
          <cell r="C1247">
            <v>38290</v>
          </cell>
          <cell r="D1247" t="str">
            <v>ThuÕ ®­îc khÊu trõ</v>
          </cell>
          <cell r="E1247">
            <v>1331</v>
          </cell>
          <cell r="F1247">
            <v>111</v>
          </cell>
          <cell r="G1247">
            <v>3449707</v>
          </cell>
        </row>
        <row r="1248">
          <cell r="B1248" t="str">
            <v>pc</v>
          </cell>
          <cell r="C1248">
            <v>38290</v>
          </cell>
          <cell r="D1248" t="str">
            <v>T to¸n tiÒn lÖ phÝ rãt hµng qua c¶ng T9/04</v>
          </cell>
          <cell r="E1248">
            <v>6421</v>
          </cell>
          <cell r="F1248">
            <v>111</v>
          </cell>
          <cell r="G1248">
            <v>37672590</v>
          </cell>
        </row>
        <row r="1249">
          <cell r="C1249">
            <v>38290</v>
          </cell>
          <cell r="D1249" t="str">
            <v>ThuÕ ®­îc khÊu trõ</v>
          </cell>
          <cell r="E1249">
            <v>1331</v>
          </cell>
          <cell r="F1249">
            <v>111</v>
          </cell>
          <cell r="G1249">
            <v>3767410</v>
          </cell>
        </row>
        <row r="1250">
          <cell r="B1250">
            <v>37905</v>
          </cell>
          <cell r="C1250">
            <v>38290</v>
          </cell>
          <cell r="D1250" t="str">
            <v xml:space="preserve"> Mua c­íc BX, VT ®Êt th¶i Cty Phóc Léc</v>
          </cell>
          <cell r="E1250">
            <v>154</v>
          </cell>
          <cell r="F1250">
            <v>331</v>
          </cell>
          <cell r="G1250">
            <v>70944000</v>
          </cell>
        </row>
        <row r="1251">
          <cell r="C1251">
            <v>38290</v>
          </cell>
          <cell r="D1251" t="str">
            <v>ThuÕ ®­îc khÊu trõ</v>
          </cell>
          <cell r="E1251">
            <v>1331</v>
          </cell>
          <cell r="F1251">
            <v>331</v>
          </cell>
          <cell r="G1251">
            <v>3547200</v>
          </cell>
        </row>
        <row r="1252">
          <cell r="B1252">
            <v>37906</v>
          </cell>
          <cell r="C1252">
            <v>38290</v>
          </cell>
          <cell r="D1252" t="str">
            <v xml:space="preserve"> Mua vËt t­ phô tïng söa ch÷a Cty Phóc léc</v>
          </cell>
          <cell r="E1252">
            <v>154</v>
          </cell>
          <cell r="F1252">
            <v>331</v>
          </cell>
          <cell r="G1252">
            <v>21040000</v>
          </cell>
        </row>
        <row r="1253">
          <cell r="C1253">
            <v>38290</v>
          </cell>
          <cell r="D1253" t="str">
            <v>ThuÕ ®ù¬c khÊu trõ</v>
          </cell>
          <cell r="E1253">
            <v>1331</v>
          </cell>
          <cell r="F1253">
            <v>331</v>
          </cell>
          <cell r="G1253">
            <v>2104000</v>
          </cell>
        </row>
        <row r="1254">
          <cell r="B1254">
            <v>37907</v>
          </cell>
          <cell r="C1254">
            <v>38290</v>
          </cell>
          <cell r="D1254" t="str">
            <v>Mua vËt t­ phô tïng Cty Phóc léc</v>
          </cell>
          <cell r="E1254">
            <v>154</v>
          </cell>
          <cell r="F1254">
            <v>331</v>
          </cell>
          <cell r="G1254">
            <v>43851000</v>
          </cell>
        </row>
        <row r="1255">
          <cell r="C1255">
            <v>38290</v>
          </cell>
          <cell r="D1255" t="str">
            <v>ThuÕ ®­îc khÊu trõ</v>
          </cell>
          <cell r="E1255">
            <v>1331</v>
          </cell>
          <cell r="F1255">
            <v>111</v>
          </cell>
          <cell r="G1255">
            <v>2192550</v>
          </cell>
        </row>
        <row r="1256">
          <cell r="B1256" t="str">
            <v>pc</v>
          </cell>
          <cell r="C1256">
            <v>38290</v>
          </cell>
          <cell r="D1256" t="str">
            <v>TT tiÒn hµng Cty Phóc Léc</v>
          </cell>
          <cell r="E1256">
            <v>331</v>
          </cell>
          <cell r="F1256">
            <v>111</v>
          </cell>
          <cell r="G1256">
            <v>93678750</v>
          </cell>
        </row>
        <row r="1257">
          <cell r="C1257">
            <v>38290</v>
          </cell>
          <cell r="D1257" t="str">
            <v>Mua ®¸ xÝt ®åi nhµ «ng Nµng</v>
          </cell>
          <cell r="E1257">
            <v>152</v>
          </cell>
          <cell r="F1257">
            <v>111</v>
          </cell>
          <cell r="G1257">
            <v>17040000</v>
          </cell>
        </row>
        <row r="1258">
          <cell r="B1258" t="str">
            <v>pc</v>
          </cell>
          <cell r="C1258">
            <v>38291</v>
          </cell>
          <cell r="D1258" t="str">
            <v>NhËp kho nhiªn liÖu</v>
          </cell>
          <cell r="E1258">
            <v>152</v>
          </cell>
          <cell r="F1258">
            <v>111</v>
          </cell>
          <cell r="G1258">
            <v>13308000</v>
          </cell>
        </row>
        <row r="1259">
          <cell r="C1259">
            <v>38291</v>
          </cell>
          <cell r="D1259" t="str">
            <v>ThuÕ ®­îc khÊu trõ</v>
          </cell>
          <cell r="E1259">
            <v>1331</v>
          </cell>
          <cell r="F1259">
            <v>111</v>
          </cell>
          <cell r="G1259">
            <v>1242000</v>
          </cell>
        </row>
        <row r="1260">
          <cell r="C1260">
            <v>38291</v>
          </cell>
          <cell r="D1260" t="str">
            <v>XuÊt NL phôc vô SX</v>
          </cell>
          <cell r="E1260">
            <v>154</v>
          </cell>
          <cell r="F1260">
            <v>152</v>
          </cell>
          <cell r="G1260">
            <v>13308000</v>
          </cell>
        </row>
        <row r="1261">
          <cell r="B1261">
            <v>54732</v>
          </cell>
          <cell r="C1261">
            <v>38291</v>
          </cell>
          <cell r="D1261" t="str">
            <v>XuÊt b¸n ®¸ xÝt cho Cty S¬n H¶i</v>
          </cell>
          <cell r="E1261">
            <v>131</v>
          </cell>
          <cell r="F1261">
            <v>511</v>
          </cell>
          <cell r="G1261">
            <v>23320000</v>
          </cell>
        </row>
        <row r="1262">
          <cell r="C1262">
            <v>38291</v>
          </cell>
          <cell r="D1262" t="str">
            <v>ThuÕ VAT ph¶i nép</v>
          </cell>
          <cell r="E1262">
            <v>131</v>
          </cell>
          <cell r="F1262">
            <v>3331</v>
          </cell>
          <cell r="G1262">
            <v>1166000</v>
          </cell>
        </row>
        <row r="1263">
          <cell r="B1263">
            <v>54733</v>
          </cell>
          <cell r="C1263">
            <v>38291</v>
          </cell>
          <cell r="D1263" t="str">
            <v>XuÊt b¸n ®¸ xÝt cho Cty Hoµng Nam</v>
          </cell>
          <cell r="E1263">
            <v>131</v>
          </cell>
          <cell r="F1263">
            <v>511</v>
          </cell>
          <cell r="G1263">
            <v>57068500</v>
          </cell>
        </row>
        <row r="1264">
          <cell r="C1264">
            <v>38291</v>
          </cell>
          <cell r="D1264" t="str">
            <v>ThuÕ VAT ph¶i nép</v>
          </cell>
          <cell r="E1264">
            <v>131</v>
          </cell>
          <cell r="F1264">
            <v>3331</v>
          </cell>
          <cell r="G1264">
            <v>2853425</v>
          </cell>
        </row>
        <row r="1265">
          <cell r="B1265">
            <v>35165</v>
          </cell>
          <cell r="C1265">
            <v>38291</v>
          </cell>
          <cell r="D1265" t="str">
            <v>Thuª m¸y xóc th¸ng 10/04</v>
          </cell>
          <cell r="E1265">
            <v>154</v>
          </cell>
          <cell r="F1265">
            <v>331</v>
          </cell>
          <cell r="G1265">
            <v>12000000</v>
          </cell>
        </row>
        <row r="1266">
          <cell r="C1266">
            <v>38291</v>
          </cell>
          <cell r="D1266" t="str">
            <v xml:space="preserve"> ThuÕ ®­îc khÊu trõ</v>
          </cell>
          <cell r="E1266">
            <v>1331</v>
          </cell>
          <cell r="F1266">
            <v>331</v>
          </cell>
          <cell r="G1266">
            <v>1200000</v>
          </cell>
        </row>
        <row r="1267">
          <cell r="B1267" t="str">
            <v>pc</v>
          </cell>
          <cell r="C1267">
            <v>38291</v>
          </cell>
          <cell r="D1267" t="str">
            <v>Tr¶ tiÒn thuª m¸y th¸ng 10/04</v>
          </cell>
          <cell r="E1267">
            <v>331</v>
          </cell>
          <cell r="F1267">
            <v>111</v>
          </cell>
          <cell r="G1267">
            <v>13200000</v>
          </cell>
        </row>
        <row r="1268">
          <cell r="B1268" t="str">
            <v>nh</v>
          </cell>
          <cell r="C1268">
            <v>38291</v>
          </cell>
          <cell r="D1268" t="str">
            <v>L·i tiÒn göi t¹i NHµng</v>
          </cell>
          <cell r="E1268">
            <v>112</v>
          </cell>
          <cell r="F1268">
            <v>6422</v>
          </cell>
          <cell r="G1268">
            <v>7855</v>
          </cell>
        </row>
        <row r="1269">
          <cell r="C1269">
            <v>38290</v>
          </cell>
          <cell r="D1269" t="str">
            <v>TrÝch khÊu hao TSC§ bé phËn s¶n xuÊt</v>
          </cell>
          <cell r="E1269">
            <v>154</v>
          </cell>
          <cell r="F1269">
            <v>214</v>
          </cell>
          <cell r="G1269">
            <v>27824000</v>
          </cell>
        </row>
        <row r="1270">
          <cell r="C1270">
            <v>38290</v>
          </cell>
          <cell r="D1270" t="str">
            <v>TrÝch khÊu hao TSC§ bé phËn QLDN</v>
          </cell>
          <cell r="E1270">
            <v>6422</v>
          </cell>
          <cell r="F1270">
            <v>214</v>
          </cell>
          <cell r="G1270">
            <v>3200000</v>
          </cell>
        </row>
        <row r="1271">
          <cell r="C1271">
            <v>38290</v>
          </cell>
          <cell r="D1271" t="str">
            <v>ThuÕ tµi nguyªn ph¶i nép th¸ng nµy</v>
          </cell>
          <cell r="E1271">
            <v>6422</v>
          </cell>
          <cell r="F1271">
            <v>3336</v>
          </cell>
          <cell r="G1271">
            <v>2276800</v>
          </cell>
        </row>
        <row r="1272">
          <cell r="C1272">
            <v>38290</v>
          </cell>
          <cell r="D1272" t="str">
            <v>L­¬ng ph¶i tr¶ tæ ®¸nh tÈy 15721*600</v>
          </cell>
          <cell r="E1272">
            <v>6421</v>
          </cell>
          <cell r="F1272">
            <v>334</v>
          </cell>
          <cell r="G1272">
            <v>9432600</v>
          </cell>
        </row>
        <row r="1273">
          <cell r="C1273">
            <v>38290</v>
          </cell>
          <cell r="D1273" t="str">
            <v>L­¬ng ph¶i tr¶ khèi SX</v>
          </cell>
          <cell r="E1273">
            <v>154</v>
          </cell>
          <cell r="F1273">
            <v>334</v>
          </cell>
          <cell r="G1273">
            <v>41074000</v>
          </cell>
        </row>
        <row r="1274">
          <cell r="C1274">
            <v>38290</v>
          </cell>
          <cell r="D1274" t="str">
            <v>L­¬ng ph¶i tr¶ khèi VP</v>
          </cell>
          <cell r="E1274">
            <v>6422</v>
          </cell>
          <cell r="F1274">
            <v>334</v>
          </cell>
          <cell r="G1274">
            <v>24367000</v>
          </cell>
        </row>
        <row r="1275">
          <cell r="C1275">
            <v>38290</v>
          </cell>
          <cell r="D1275" t="str">
            <v xml:space="preserve">L­¬ng ph¶i tr¶ l¸i xe </v>
          </cell>
          <cell r="E1275">
            <v>154</v>
          </cell>
          <cell r="F1275">
            <v>334</v>
          </cell>
          <cell r="G1275">
            <v>18179000</v>
          </cell>
        </row>
        <row r="1276">
          <cell r="C1276">
            <v>38290</v>
          </cell>
          <cell r="D1276" t="str">
            <v>Chi l­¬ng toµn Cty</v>
          </cell>
          <cell r="E1276">
            <v>334</v>
          </cell>
          <cell r="F1276">
            <v>111</v>
          </cell>
          <cell r="G1276">
            <v>93052600</v>
          </cell>
        </row>
        <row r="1277">
          <cell r="C1277">
            <v>38291</v>
          </cell>
          <cell r="D1277" t="str">
            <v>XuÊt kho nguyªn liÖu ®Ó chÕ biÕn 11384  m3</v>
          </cell>
          <cell r="E1277">
            <v>154</v>
          </cell>
          <cell r="F1277">
            <v>152</v>
          </cell>
          <cell r="G1277">
            <v>56920000</v>
          </cell>
        </row>
        <row r="1278">
          <cell r="C1278">
            <v>38291</v>
          </cell>
          <cell r="D1278" t="str">
            <v>NhËp kho thµnh phÈm ®¸ xÝt =11384 m3</v>
          </cell>
          <cell r="E1278">
            <v>155</v>
          </cell>
          <cell r="F1278">
            <v>154</v>
          </cell>
          <cell r="G1278">
            <v>386882152</v>
          </cell>
        </row>
        <row r="1279">
          <cell r="C1279">
            <v>38291</v>
          </cell>
          <cell r="D1279" t="str">
            <v>XuÊt kho tiªu thô 15721 tÊn = 10842 m3</v>
          </cell>
          <cell r="E1279">
            <v>6321</v>
          </cell>
          <cell r="F1279">
            <v>155</v>
          </cell>
        </row>
        <row r="1280">
          <cell r="C1280">
            <v>38291</v>
          </cell>
          <cell r="D1280" t="str">
            <v>ChuyÓn VAT khÊu trõ sang ph¶i nép</v>
          </cell>
          <cell r="E1280">
            <v>3331</v>
          </cell>
          <cell r="F1280">
            <v>1331</v>
          </cell>
          <cell r="G1280">
            <v>25653210</v>
          </cell>
        </row>
        <row r="1281">
          <cell r="E1281" t="str">
            <v>tc</v>
          </cell>
        </row>
        <row r="1282">
          <cell r="D1282" t="str">
            <v>Céng ph¸t sinh th¸ng 10</v>
          </cell>
          <cell r="E1282" t="str">
            <v>tc</v>
          </cell>
        </row>
        <row r="1283">
          <cell r="D1283" t="str">
            <v>D­ cuèi th¸ng 10</v>
          </cell>
          <cell r="E1283" t="str">
            <v>tc</v>
          </cell>
        </row>
        <row r="1284">
          <cell r="E1284" t="str">
            <v>tc</v>
          </cell>
        </row>
        <row r="1285">
          <cell r="D1285" t="str">
            <v>Th¸ng 11/2004</v>
          </cell>
          <cell r="E1285" t="str">
            <v>tc</v>
          </cell>
        </row>
        <row r="1286">
          <cell r="B1286" t="str">
            <v>NH</v>
          </cell>
          <cell r="C1286">
            <v>38292</v>
          </cell>
          <cell r="D1286" t="str">
            <v>Cty Ph­¬ng Trung tr¶ tiÒn qua NH</v>
          </cell>
          <cell r="E1286">
            <v>112</v>
          </cell>
          <cell r="F1286">
            <v>131</v>
          </cell>
          <cell r="G1286">
            <v>70000000</v>
          </cell>
        </row>
        <row r="1287">
          <cell r="B1287" t="str">
            <v>pt</v>
          </cell>
          <cell r="C1287">
            <v>38292</v>
          </cell>
          <cell r="D1287" t="str">
            <v>C.TuyÕt rót tiÒn NH vÒ nhËp quü</v>
          </cell>
          <cell r="E1287">
            <v>111</v>
          </cell>
          <cell r="F1287">
            <v>112</v>
          </cell>
          <cell r="G1287">
            <v>70000000</v>
          </cell>
        </row>
        <row r="1288">
          <cell r="B1288" t="str">
            <v>PC</v>
          </cell>
          <cell r="C1288">
            <v>38293</v>
          </cell>
          <cell r="D1288" t="str">
            <v>Thanh to¸n c­íc chuyÓn ph¸t</v>
          </cell>
          <cell r="E1288">
            <v>6422</v>
          </cell>
          <cell r="F1288">
            <v>111</v>
          </cell>
          <cell r="G1288">
            <v>20000</v>
          </cell>
        </row>
        <row r="1289">
          <cell r="B1289" t="str">
            <v>PC</v>
          </cell>
          <cell r="C1289">
            <v>38294</v>
          </cell>
          <cell r="D1289" t="str">
            <v>NhËp kho nhiªn liÖu</v>
          </cell>
          <cell r="E1289">
            <v>152</v>
          </cell>
          <cell r="F1289">
            <v>111</v>
          </cell>
          <cell r="G1289">
            <v>3716896</v>
          </cell>
        </row>
        <row r="1290">
          <cell r="C1290">
            <v>38294</v>
          </cell>
          <cell r="D1290" t="str">
            <v>ThuÕ VAT ®­îc khÊu trõ</v>
          </cell>
          <cell r="E1290">
            <v>1331</v>
          </cell>
          <cell r="F1290">
            <v>111</v>
          </cell>
          <cell r="G1290">
            <v>346704</v>
          </cell>
        </row>
        <row r="1291">
          <cell r="C1291">
            <v>38294</v>
          </cell>
          <cell r="D1291" t="str">
            <v>XuÊt NL phôc vô SX</v>
          </cell>
          <cell r="E1291">
            <v>154</v>
          </cell>
          <cell r="F1291">
            <v>152</v>
          </cell>
          <cell r="G1291">
            <v>3716896</v>
          </cell>
        </row>
        <row r="1292">
          <cell r="B1292" t="str">
            <v>pt</v>
          </cell>
          <cell r="C1292">
            <v>38294</v>
          </cell>
          <cell r="D1292" t="str">
            <v>NhËn tiÒn ®Æt cäc l¸i xe</v>
          </cell>
          <cell r="E1292">
            <v>111</v>
          </cell>
          <cell r="F1292">
            <v>3388</v>
          </cell>
          <cell r="G1292">
            <v>10000000</v>
          </cell>
        </row>
        <row r="1293">
          <cell r="B1293" t="str">
            <v>pc</v>
          </cell>
          <cell r="C1293">
            <v>38295</v>
          </cell>
          <cell r="D1293" t="str">
            <v>Mua vËt t­ söa ch÷a m¸y nghiÒn</v>
          </cell>
          <cell r="E1293">
            <v>154</v>
          </cell>
          <cell r="F1293">
            <v>111</v>
          </cell>
          <cell r="G1293">
            <v>1630000</v>
          </cell>
        </row>
        <row r="1294">
          <cell r="B1294" t="str">
            <v xml:space="preserve">PC </v>
          </cell>
          <cell r="C1294">
            <v>38296</v>
          </cell>
          <cell r="D1294" t="str">
            <v>TT tiÒn mua x¨ng, lÖ phÝ cÇu phµ</v>
          </cell>
          <cell r="E1294">
            <v>6422</v>
          </cell>
          <cell r="F1294">
            <v>111</v>
          </cell>
          <cell r="G1294">
            <v>614401</v>
          </cell>
        </row>
        <row r="1295">
          <cell r="C1295">
            <v>38296</v>
          </cell>
          <cell r="D1295" t="str">
            <v>ThuÕ VAT ®­îc khÊu trõ</v>
          </cell>
          <cell r="E1295">
            <v>1331</v>
          </cell>
          <cell r="F1295">
            <v>111</v>
          </cell>
          <cell r="G1295">
            <v>52599</v>
          </cell>
        </row>
        <row r="1296">
          <cell r="B1296" t="str">
            <v>Pc</v>
          </cell>
          <cell r="C1296">
            <v>38296</v>
          </cell>
          <cell r="D1296" t="str">
            <v>NhËp kho nhiªn liÖu</v>
          </cell>
          <cell r="E1296">
            <v>152</v>
          </cell>
          <cell r="F1296">
            <v>111</v>
          </cell>
          <cell r="G1296">
            <v>2540870</v>
          </cell>
        </row>
        <row r="1297">
          <cell r="C1297">
            <v>38296</v>
          </cell>
          <cell r="D1297" t="str">
            <v>ThuÕ VAT ®­îc khÊu trõ</v>
          </cell>
          <cell r="E1297">
            <v>1331</v>
          </cell>
          <cell r="F1297">
            <v>111</v>
          </cell>
          <cell r="G1297">
            <v>254130</v>
          </cell>
        </row>
        <row r="1298">
          <cell r="C1298">
            <v>38296</v>
          </cell>
          <cell r="D1298" t="str">
            <v>XuÊt NL phôc vô SX</v>
          </cell>
          <cell r="E1298">
            <v>154</v>
          </cell>
          <cell r="F1298">
            <v>152</v>
          </cell>
          <cell r="G1298">
            <v>2540870</v>
          </cell>
        </row>
        <row r="1299">
          <cell r="B1299" t="str">
            <v>dk</v>
          </cell>
          <cell r="C1299">
            <v>38296</v>
          </cell>
          <cell r="D1299" t="str">
            <v>XuÊt b¸n ®¸ xÝt Cty Ph­¬ng Trung</v>
          </cell>
          <cell r="E1299">
            <v>131</v>
          </cell>
          <cell r="F1299">
            <v>511</v>
          </cell>
          <cell r="G1299">
            <v>32000000</v>
          </cell>
        </row>
        <row r="1300">
          <cell r="C1300">
            <v>38296</v>
          </cell>
          <cell r="D1300" t="str">
            <v>ThuÕ VAT ph¶i nép</v>
          </cell>
          <cell r="E1300">
            <v>131</v>
          </cell>
          <cell r="F1300">
            <v>3331</v>
          </cell>
          <cell r="G1300">
            <v>1600000</v>
          </cell>
        </row>
        <row r="1301">
          <cell r="B1301" t="str">
            <v>pc</v>
          </cell>
          <cell r="C1301">
            <v>38297</v>
          </cell>
          <cell r="D1301" t="str">
            <v>NhËp kho nhiªn liÖu</v>
          </cell>
          <cell r="E1301">
            <v>152</v>
          </cell>
          <cell r="F1301">
            <v>111</v>
          </cell>
          <cell r="G1301">
            <v>3349180</v>
          </cell>
        </row>
        <row r="1302">
          <cell r="C1302">
            <v>38297</v>
          </cell>
          <cell r="D1302" t="str">
            <v>ThuÕ VAT ®­îc khÊu trõ</v>
          </cell>
          <cell r="E1302">
            <v>1331</v>
          </cell>
          <cell r="F1302">
            <v>111</v>
          </cell>
          <cell r="G1302">
            <v>312570</v>
          </cell>
        </row>
        <row r="1303">
          <cell r="C1303">
            <v>38297</v>
          </cell>
          <cell r="D1303" t="str">
            <v>XuÊt NL phôc vô SX</v>
          </cell>
          <cell r="E1303">
            <v>154</v>
          </cell>
          <cell r="F1303">
            <v>152</v>
          </cell>
          <cell r="G1303">
            <v>3349180</v>
          </cell>
        </row>
        <row r="1304">
          <cell r="B1304" t="str">
            <v>dk</v>
          </cell>
          <cell r="C1304">
            <v>38300</v>
          </cell>
          <cell r="D1304" t="str">
            <v>XuÊt b¸n ®¸ xÝt Cty Ph­¬ng Trung</v>
          </cell>
          <cell r="E1304">
            <v>131</v>
          </cell>
          <cell r="F1304">
            <v>511</v>
          </cell>
          <cell r="G1304">
            <v>32000000</v>
          </cell>
        </row>
        <row r="1305">
          <cell r="C1305">
            <v>38300</v>
          </cell>
          <cell r="D1305" t="str">
            <v>ThuÕ VAT ph¶i nép</v>
          </cell>
          <cell r="E1305">
            <v>131</v>
          </cell>
          <cell r="F1305">
            <v>3331</v>
          </cell>
          <cell r="G1305">
            <v>1600000</v>
          </cell>
        </row>
        <row r="1306">
          <cell r="B1306" t="str">
            <v>pc</v>
          </cell>
          <cell r="C1306">
            <v>38301</v>
          </cell>
          <cell r="D1306" t="str">
            <v>Mua v¨n phßng phÈm + ho¸ ®¬n</v>
          </cell>
          <cell r="E1306">
            <v>6422</v>
          </cell>
          <cell r="F1306">
            <v>111</v>
          </cell>
          <cell r="G1306">
            <v>355200</v>
          </cell>
        </row>
        <row r="1307">
          <cell r="B1307" t="str">
            <v>dk</v>
          </cell>
          <cell r="C1307">
            <v>38301</v>
          </cell>
          <cell r="D1307" t="str">
            <v>XuÊt b¸n ®¸ xÝt cho Cty Quang Dòng</v>
          </cell>
          <cell r="E1307">
            <v>131</v>
          </cell>
          <cell r="F1307">
            <v>511</v>
          </cell>
          <cell r="G1307">
            <v>26800000</v>
          </cell>
        </row>
        <row r="1308">
          <cell r="C1308">
            <v>38301</v>
          </cell>
          <cell r="D1308" t="str">
            <v>ThuÕ VAT ph¶i nép</v>
          </cell>
          <cell r="E1308">
            <v>131</v>
          </cell>
          <cell r="F1308">
            <v>3331</v>
          </cell>
          <cell r="G1308">
            <v>1340000</v>
          </cell>
        </row>
        <row r="1309">
          <cell r="B1309" t="str">
            <v>dk</v>
          </cell>
          <cell r="C1309">
            <v>38301</v>
          </cell>
          <cell r="D1309" t="str">
            <v>XuÊt b¸n ®¸ xÝt cho Cty Quang Dòng</v>
          </cell>
          <cell r="E1309">
            <v>131</v>
          </cell>
          <cell r="F1309">
            <v>511</v>
          </cell>
          <cell r="G1309">
            <v>22000000</v>
          </cell>
        </row>
        <row r="1310">
          <cell r="C1310">
            <v>38301</v>
          </cell>
          <cell r="D1310" t="str">
            <v>ThuÕ VAT ph¶i nép</v>
          </cell>
          <cell r="E1310">
            <v>131</v>
          </cell>
          <cell r="F1310">
            <v>3331</v>
          </cell>
          <cell r="G1310">
            <v>1100000</v>
          </cell>
        </row>
        <row r="1311">
          <cell r="B1311" t="str">
            <v>NH</v>
          </cell>
          <cell r="C1311">
            <v>38302</v>
          </cell>
          <cell r="D1311" t="str">
            <v>Cty S¬n H¶i tr¶ tiÒn qua NH</v>
          </cell>
          <cell r="E1311">
            <v>112</v>
          </cell>
          <cell r="F1311">
            <v>131</v>
          </cell>
          <cell r="G1311">
            <v>79996000</v>
          </cell>
        </row>
        <row r="1312">
          <cell r="B1312" t="str">
            <v>pc</v>
          </cell>
          <cell r="C1312">
            <v>38303</v>
          </cell>
          <cell r="D1312" t="str">
            <v xml:space="preserve">TT tiÒn thuª xe ®i c«ng t¸c </v>
          </cell>
          <cell r="E1312">
            <v>6422</v>
          </cell>
          <cell r="F1312">
            <v>111</v>
          </cell>
          <cell r="G1312">
            <v>476190</v>
          </cell>
        </row>
        <row r="1313">
          <cell r="C1313">
            <v>38303</v>
          </cell>
          <cell r="D1313" t="str">
            <v>ThuÕ VAT ®­îc khÊu trõ</v>
          </cell>
          <cell r="E1313">
            <v>1331</v>
          </cell>
          <cell r="F1313">
            <v>111</v>
          </cell>
          <cell r="G1313">
            <v>23810</v>
          </cell>
        </row>
        <row r="1314">
          <cell r="B1314" t="str">
            <v>NH</v>
          </cell>
          <cell r="C1314">
            <v>38303</v>
          </cell>
          <cell r="D1314" t="str">
            <v>Cty Quang Dòng tr¶ tiÒn qua NH</v>
          </cell>
          <cell r="E1314">
            <v>112</v>
          </cell>
          <cell r="F1314">
            <v>131</v>
          </cell>
          <cell r="G1314">
            <v>50000000</v>
          </cell>
        </row>
        <row r="1315">
          <cell r="B1315" t="str">
            <v>pt</v>
          </cell>
          <cell r="C1315">
            <v>38303</v>
          </cell>
          <cell r="D1315" t="str">
            <v>Rót tiÒn ng©n hµng vÒ nhËp quü</v>
          </cell>
          <cell r="E1315">
            <v>111</v>
          </cell>
          <cell r="F1315">
            <v>112</v>
          </cell>
          <cell r="G1315">
            <v>80000000</v>
          </cell>
        </row>
        <row r="1316">
          <cell r="B1316" t="str">
            <v>dk</v>
          </cell>
          <cell r="C1316">
            <v>38303</v>
          </cell>
          <cell r="D1316" t="str">
            <v>XuÊt b¸n ®¸ xÝt cho Cty Quang Dòng</v>
          </cell>
          <cell r="E1316">
            <v>131</v>
          </cell>
          <cell r="F1316">
            <v>511</v>
          </cell>
          <cell r="G1316">
            <v>22000000</v>
          </cell>
        </row>
        <row r="1317">
          <cell r="C1317">
            <v>38303</v>
          </cell>
          <cell r="D1317" t="str">
            <v>ThuÕ VAT ph¶i nép</v>
          </cell>
          <cell r="E1317">
            <v>131</v>
          </cell>
          <cell r="F1317">
            <v>3331</v>
          </cell>
          <cell r="G1317">
            <v>1100000</v>
          </cell>
        </row>
        <row r="1318">
          <cell r="B1318" t="str">
            <v>dk</v>
          </cell>
          <cell r="C1318">
            <v>38303</v>
          </cell>
          <cell r="D1318" t="str">
            <v>XuÊt b¸n ®¸ xÝt Cty Ph­¬ng Trung</v>
          </cell>
          <cell r="E1318">
            <v>131</v>
          </cell>
          <cell r="F1318">
            <v>511</v>
          </cell>
          <cell r="G1318">
            <v>32000000</v>
          </cell>
        </row>
        <row r="1319">
          <cell r="C1319">
            <v>38303</v>
          </cell>
          <cell r="D1319" t="str">
            <v>ThuÕ VAT ph¶i nép</v>
          </cell>
          <cell r="E1319">
            <v>131</v>
          </cell>
          <cell r="F1319">
            <v>3331</v>
          </cell>
          <cell r="G1319">
            <v>1600000</v>
          </cell>
        </row>
        <row r="1320">
          <cell r="B1320" t="str">
            <v>PT</v>
          </cell>
          <cell r="C1320">
            <v>38306</v>
          </cell>
          <cell r="D1320" t="str">
            <v>Rót tiÒn ng©n hµng vÒ nhËp quü</v>
          </cell>
          <cell r="E1320">
            <v>111</v>
          </cell>
          <cell r="F1320">
            <v>112</v>
          </cell>
          <cell r="G1320">
            <v>50000000</v>
          </cell>
        </row>
        <row r="1321">
          <cell r="B1321" t="str">
            <v>nh</v>
          </cell>
          <cell r="C1321">
            <v>38306</v>
          </cell>
          <cell r="D1321" t="str">
            <v>Cty Ph­¬ng Trung tr¶ tiÒn qua NH</v>
          </cell>
          <cell r="E1321">
            <v>112</v>
          </cell>
          <cell r="F1321">
            <v>131</v>
          </cell>
          <cell r="G1321">
            <v>100000000</v>
          </cell>
        </row>
        <row r="1322">
          <cell r="B1322" t="str">
            <v>PC</v>
          </cell>
          <cell r="C1322">
            <v>38306</v>
          </cell>
          <cell r="D1322" t="str">
            <v>TT tiÒn mua nhiªn liÖu phôc vô SX</v>
          </cell>
          <cell r="E1322">
            <v>154</v>
          </cell>
          <cell r="F1322">
            <v>111</v>
          </cell>
          <cell r="G1322">
            <v>177440</v>
          </cell>
        </row>
        <row r="1323">
          <cell r="C1323">
            <v>38306</v>
          </cell>
          <cell r="D1323" t="str">
            <v>ThuÕ VAT ®­îc khÊu trõ</v>
          </cell>
          <cell r="E1323">
            <v>1331</v>
          </cell>
          <cell r="F1323">
            <v>111</v>
          </cell>
          <cell r="G1323">
            <v>16560</v>
          </cell>
        </row>
        <row r="1324">
          <cell r="B1324" t="str">
            <v>PC</v>
          </cell>
          <cell r="C1324">
            <v>38307</v>
          </cell>
          <cell r="D1324" t="str">
            <v>NhËp kho l­íi sµng m¸y</v>
          </cell>
          <cell r="E1324">
            <v>153</v>
          </cell>
          <cell r="F1324">
            <v>331</v>
          </cell>
          <cell r="G1324">
            <v>12342720</v>
          </cell>
        </row>
        <row r="1325">
          <cell r="C1325">
            <v>38307</v>
          </cell>
          <cell r="D1325" t="str">
            <v>ThuÕ VAT ®­îc khÊu trõ</v>
          </cell>
          <cell r="E1325">
            <v>1331</v>
          </cell>
          <cell r="F1325">
            <v>331</v>
          </cell>
          <cell r="G1325">
            <v>617280</v>
          </cell>
        </row>
        <row r="1326">
          <cell r="C1326">
            <v>38307</v>
          </cell>
          <cell r="D1326" t="str">
            <v>T¹m thanh to¸n tiÒn l­íi sµng m¸y</v>
          </cell>
          <cell r="E1326">
            <v>331</v>
          </cell>
          <cell r="F1326">
            <v>111</v>
          </cell>
          <cell r="G1326">
            <v>8000000</v>
          </cell>
        </row>
        <row r="1327">
          <cell r="C1327">
            <v>38307</v>
          </cell>
          <cell r="D1327" t="str">
            <v>XuÊt l­íi sµng m¸y ®Ó sö dông</v>
          </cell>
          <cell r="E1327">
            <v>154</v>
          </cell>
          <cell r="F1327">
            <v>153</v>
          </cell>
          <cell r="G1327">
            <v>12342720</v>
          </cell>
        </row>
        <row r="1328">
          <cell r="B1328" t="str">
            <v>PC</v>
          </cell>
          <cell r="C1328">
            <v>38307</v>
          </cell>
          <cell r="D1328" t="str">
            <v>NhËp kho nhiªn liÖu, vËt t­</v>
          </cell>
          <cell r="E1328">
            <v>152</v>
          </cell>
          <cell r="F1328">
            <v>111</v>
          </cell>
          <cell r="G1328">
            <v>8074420</v>
          </cell>
        </row>
        <row r="1329">
          <cell r="C1329">
            <v>38307</v>
          </cell>
          <cell r="D1329" t="str">
            <v>TT tiÒn x¨ng xe con</v>
          </cell>
          <cell r="E1329">
            <v>6422</v>
          </cell>
          <cell r="F1329">
            <v>111</v>
          </cell>
          <cell r="G1329">
            <v>205920</v>
          </cell>
        </row>
        <row r="1330">
          <cell r="C1330">
            <v>38307</v>
          </cell>
          <cell r="D1330" t="str">
            <v>ThuÕ VAT ®­îc khÊu trõ</v>
          </cell>
          <cell r="E1330">
            <v>1331</v>
          </cell>
          <cell r="F1330">
            <v>111</v>
          </cell>
          <cell r="G1330">
            <v>699660</v>
          </cell>
        </row>
        <row r="1331">
          <cell r="C1331">
            <v>38307</v>
          </cell>
          <cell r="D1331" t="str">
            <v>XuÊt NL phôc vô SX</v>
          </cell>
          <cell r="E1331">
            <v>154</v>
          </cell>
          <cell r="F1331">
            <v>152</v>
          </cell>
          <cell r="G1331">
            <v>8074420</v>
          </cell>
        </row>
        <row r="1332">
          <cell r="B1332" t="str">
            <v>Pc</v>
          </cell>
          <cell r="C1332">
            <v>38307</v>
          </cell>
          <cell r="D1332" t="str">
            <v>TT tiÒn mua x¨ng, b¹t, phÝ cÇu phµ</v>
          </cell>
          <cell r="E1332">
            <v>6422</v>
          </cell>
          <cell r="F1332">
            <v>111</v>
          </cell>
          <cell r="G1332">
            <v>1508308</v>
          </cell>
        </row>
        <row r="1333">
          <cell r="C1333">
            <v>38307</v>
          </cell>
          <cell r="D1333" t="str">
            <v>ThuÕ VAT ®­îc khÊu trõ</v>
          </cell>
          <cell r="E1333">
            <v>1331</v>
          </cell>
          <cell r="F1333">
            <v>111</v>
          </cell>
          <cell r="G1333">
            <v>100692</v>
          </cell>
        </row>
        <row r="1334">
          <cell r="B1334" t="str">
            <v>PC</v>
          </cell>
          <cell r="C1334">
            <v>38307</v>
          </cell>
          <cell r="D1334" t="str">
            <v>TT tiÒn mua VPP</v>
          </cell>
          <cell r="E1334">
            <v>6422</v>
          </cell>
          <cell r="F1334">
            <v>111</v>
          </cell>
          <cell r="G1334">
            <v>277000</v>
          </cell>
        </row>
        <row r="1335">
          <cell r="B1335" t="str">
            <v>pc</v>
          </cell>
          <cell r="C1335">
            <v>38307</v>
          </cell>
          <cell r="D1335" t="str">
            <v>TT tiÒn mua b¶o hé l® cho A.Th¸i</v>
          </cell>
          <cell r="E1335">
            <v>154</v>
          </cell>
          <cell r="F1335">
            <v>111</v>
          </cell>
          <cell r="G1335">
            <v>2416000</v>
          </cell>
        </row>
        <row r="1336">
          <cell r="B1336" t="str">
            <v>pc</v>
          </cell>
          <cell r="C1336">
            <v>38307</v>
          </cell>
          <cell r="D1336" t="str">
            <v>TT tiÒn mua lèp xe con cho A.Ph­¬ng</v>
          </cell>
          <cell r="E1336">
            <v>6422</v>
          </cell>
          <cell r="F1336">
            <v>111</v>
          </cell>
          <cell r="G1336">
            <v>4940000</v>
          </cell>
        </row>
        <row r="1337">
          <cell r="C1337">
            <v>38307</v>
          </cell>
          <cell r="D1337" t="str">
            <v>ThuÕ VAT ®­îc khÊu trõ</v>
          </cell>
          <cell r="E1337">
            <v>1331</v>
          </cell>
          <cell r="F1337">
            <v>111</v>
          </cell>
          <cell r="G1337">
            <v>494000</v>
          </cell>
        </row>
        <row r="1338">
          <cell r="B1338" t="str">
            <v>PC</v>
          </cell>
          <cell r="C1338">
            <v>38308</v>
          </cell>
          <cell r="D1338" t="str">
            <v>TT tiÒn ®iÖn th¸ng 10</v>
          </cell>
          <cell r="E1338">
            <v>6422</v>
          </cell>
          <cell r="F1338">
            <v>111</v>
          </cell>
          <cell r="G1338">
            <v>308500</v>
          </cell>
        </row>
        <row r="1339">
          <cell r="C1339">
            <v>38308</v>
          </cell>
          <cell r="D1339" t="str">
            <v>ThuÕ VAT ®­îc khÊu trõ</v>
          </cell>
          <cell r="E1339">
            <v>1331</v>
          </cell>
          <cell r="F1339">
            <v>111</v>
          </cell>
          <cell r="G1339">
            <v>30850</v>
          </cell>
        </row>
        <row r="1340">
          <cell r="B1340" t="str">
            <v>PT</v>
          </cell>
          <cell r="C1340">
            <v>38308</v>
          </cell>
          <cell r="D1340" t="str">
            <v>Rót tiÒn NH nhËp quü (P.Trung tr¶ tiÒn hµng)</v>
          </cell>
          <cell r="E1340">
            <v>111</v>
          </cell>
          <cell r="F1340">
            <v>112</v>
          </cell>
          <cell r="G1340">
            <v>100000000</v>
          </cell>
        </row>
        <row r="1341">
          <cell r="B1341" t="str">
            <v>pc</v>
          </cell>
          <cell r="C1341">
            <v>38308</v>
          </cell>
          <cell r="D1341" t="str">
            <v>A.Linh mua dÇu nkho Minh Toµn 1550l</v>
          </cell>
          <cell r="E1341">
            <v>152</v>
          </cell>
          <cell r="F1341">
            <v>111</v>
          </cell>
          <cell r="G1341">
            <v>6875800</v>
          </cell>
        </row>
        <row r="1342">
          <cell r="C1342">
            <v>38308</v>
          </cell>
          <cell r="D1342" t="str">
            <v>ThuÕ VAT ®­îc khÊu trõ</v>
          </cell>
          <cell r="E1342">
            <v>1331</v>
          </cell>
          <cell r="F1342">
            <v>111</v>
          </cell>
          <cell r="G1342">
            <v>641700</v>
          </cell>
        </row>
        <row r="1343">
          <cell r="C1343">
            <v>38308</v>
          </cell>
          <cell r="D1343" t="str">
            <v>XuÊt NL phôc vô SX</v>
          </cell>
          <cell r="E1343">
            <v>154</v>
          </cell>
          <cell r="F1343">
            <v>152</v>
          </cell>
          <cell r="G1343">
            <v>6875800</v>
          </cell>
        </row>
        <row r="1344">
          <cell r="B1344" t="str">
            <v>PC</v>
          </cell>
          <cell r="C1344">
            <v>38308</v>
          </cell>
          <cell r="D1344" t="str">
            <v>TT tiÒn hoµ m¹ng dt cho A.Qu©n</v>
          </cell>
          <cell r="E1344">
            <v>6422</v>
          </cell>
          <cell r="F1344">
            <v>111</v>
          </cell>
          <cell r="G1344">
            <v>1000000</v>
          </cell>
        </row>
        <row r="1345">
          <cell r="C1345">
            <v>38308</v>
          </cell>
          <cell r="D1345" t="str">
            <v>ThuÕ VAT ®­îc khÊu trõ</v>
          </cell>
          <cell r="E1345">
            <v>1331</v>
          </cell>
          <cell r="F1345">
            <v>111</v>
          </cell>
          <cell r="G1345">
            <v>100000</v>
          </cell>
        </row>
        <row r="1346">
          <cell r="B1346" t="str">
            <v>dk</v>
          </cell>
          <cell r="C1346">
            <v>38308</v>
          </cell>
          <cell r="D1346" t="str">
            <v>XuÊt b¸n ®¸ xÝt cho Cty S¬n H¶i</v>
          </cell>
          <cell r="E1346">
            <v>131</v>
          </cell>
          <cell r="F1346">
            <v>511</v>
          </cell>
          <cell r="G1346">
            <v>26800000</v>
          </cell>
        </row>
        <row r="1347">
          <cell r="C1347">
            <v>38308</v>
          </cell>
          <cell r="D1347" t="str">
            <v>ThuÕ VAT ph¶i nép</v>
          </cell>
          <cell r="E1347">
            <v>131</v>
          </cell>
          <cell r="F1347">
            <v>3331</v>
          </cell>
          <cell r="G1347">
            <v>1340000</v>
          </cell>
        </row>
        <row r="1348">
          <cell r="B1348" t="str">
            <v>pc</v>
          </cell>
          <cell r="C1348">
            <v>38309</v>
          </cell>
          <cell r="D1348" t="str">
            <v>TT tiÒn dtdd cho A.Kh¸nh</v>
          </cell>
          <cell r="E1348">
            <v>6422</v>
          </cell>
          <cell r="F1348">
            <v>111</v>
          </cell>
          <cell r="G1348">
            <v>125058</v>
          </cell>
        </row>
        <row r="1349">
          <cell r="C1349">
            <v>38309</v>
          </cell>
          <cell r="D1349" t="str">
            <v>ThuÕ VAT ®­îc khÊu trõ</v>
          </cell>
          <cell r="E1349">
            <v>1331</v>
          </cell>
          <cell r="F1349">
            <v>111</v>
          </cell>
          <cell r="G1349">
            <v>12505</v>
          </cell>
        </row>
        <row r="1350">
          <cell r="B1350" t="str">
            <v>pc</v>
          </cell>
          <cell r="C1350">
            <v>38309</v>
          </cell>
          <cell r="D1350" t="str">
            <v>TT tiÒn mua b×nh ch÷a ch¸y cho A.Träng</v>
          </cell>
          <cell r="E1350">
            <v>6422</v>
          </cell>
          <cell r="F1350">
            <v>111</v>
          </cell>
          <cell r="G1350">
            <v>2820000</v>
          </cell>
        </row>
        <row r="1351">
          <cell r="C1351">
            <v>38309</v>
          </cell>
          <cell r="D1351" t="str">
            <v>ThuÕ VAT ®­îc khÊu trõ</v>
          </cell>
          <cell r="E1351">
            <v>1331</v>
          </cell>
          <cell r="F1351">
            <v>111</v>
          </cell>
          <cell r="G1351">
            <v>135000</v>
          </cell>
        </row>
        <row r="1352">
          <cell r="B1352" t="str">
            <v>pc</v>
          </cell>
          <cell r="C1352">
            <v>38312</v>
          </cell>
          <cell r="D1352" t="str">
            <v>TT tiÒn mua dÇu M.Toµn cho A.Linh(4H§)</v>
          </cell>
          <cell r="E1352">
            <v>152</v>
          </cell>
          <cell r="F1352">
            <v>111</v>
          </cell>
          <cell r="G1352">
            <v>11311800</v>
          </cell>
        </row>
        <row r="1353">
          <cell r="C1353">
            <v>38312</v>
          </cell>
          <cell r="D1353" t="str">
            <v>TT tiÒn x¨ng xe con</v>
          </cell>
          <cell r="E1353">
            <v>6422</v>
          </cell>
          <cell r="F1353">
            <v>111</v>
          </cell>
          <cell r="G1353">
            <v>411840</v>
          </cell>
        </row>
        <row r="1354">
          <cell r="C1354">
            <v>38312</v>
          </cell>
          <cell r="D1354" t="str">
            <v>ThuÕ VAT ®­îc khÊu trõ</v>
          </cell>
          <cell r="E1354">
            <v>1331</v>
          </cell>
          <cell r="F1354">
            <v>111</v>
          </cell>
          <cell r="G1354">
            <v>1093860</v>
          </cell>
        </row>
        <row r="1355">
          <cell r="B1355" t="str">
            <v>xk</v>
          </cell>
          <cell r="C1355">
            <v>38312</v>
          </cell>
          <cell r="D1355" t="str">
            <v>XuÊt NL phôc vô SX</v>
          </cell>
          <cell r="E1355">
            <v>154</v>
          </cell>
          <cell r="F1355">
            <v>152</v>
          </cell>
          <cell r="G1355">
            <v>11311800</v>
          </cell>
        </row>
        <row r="1356">
          <cell r="B1356" t="str">
            <v>dk</v>
          </cell>
          <cell r="C1356">
            <v>38313</v>
          </cell>
          <cell r="D1356" t="str">
            <v>XuÊt b¸n ®¸ xÝt Cty Ph­¬ng Trung</v>
          </cell>
          <cell r="E1356">
            <v>131</v>
          </cell>
          <cell r="F1356">
            <v>511</v>
          </cell>
          <cell r="G1356">
            <v>32000000</v>
          </cell>
        </row>
        <row r="1357">
          <cell r="C1357">
            <v>38313</v>
          </cell>
          <cell r="D1357" t="str">
            <v>ThuÕ VAT ph¶i nép</v>
          </cell>
          <cell r="E1357">
            <v>131</v>
          </cell>
          <cell r="F1357">
            <v>3331</v>
          </cell>
          <cell r="G1357">
            <v>1600000</v>
          </cell>
        </row>
        <row r="1358">
          <cell r="B1358" t="str">
            <v>dk</v>
          </cell>
          <cell r="C1358">
            <v>38313</v>
          </cell>
          <cell r="D1358" t="str">
            <v>XuÊt b¸n ®¸ xÝt cho Cty Quang Dòng</v>
          </cell>
          <cell r="E1358">
            <v>131</v>
          </cell>
          <cell r="F1358">
            <v>511</v>
          </cell>
          <cell r="G1358">
            <v>20000000</v>
          </cell>
        </row>
        <row r="1359">
          <cell r="C1359">
            <v>38313</v>
          </cell>
          <cell r="D1359" t="str">
            <v>ThuÕ VAT ph¶i nép</v>
          </cell>
          <cell r="E1359">
            <v>131</v>
          </cell>
          <cell r="F1359">
            <v>3331</v>
          </cell>
          <cell r="G1359">
            <v>1000000</v>
          </cell>
        </row>
        <row r="1360">
          <cell r="B1360" t="str">
            <v>pc</v>
          </cell>
          <cell r="C1360">
            <v>38314</v>
          </cell>
          <cell r="D1360" t="str">
            <v>A.Ph­¬ng mua x¨ng M.Toµn (2H§)</v>
          </cell>
          <cell r="E1360">
            <v>6422</v>
          </cell>
          <cell r="F1360">
            <v>111</v>
          </cell>
          <cell r="G1360">
            <v>976170</v>
          </cell>
        </row>
        <row r="1361">
          <cell r="C1361">
            <v>38314</v>
          </cell>
          <cell r="D1361" t="str">
            <v>ThuÕ VAT ®­îc khÊu trõ</v>
          </cell>
          <cell r="E1361">
            <v>1331</v>
          </cell>
          <cell r="F1361">
            <v>111</v>
          </cell>
          <cell r="G1361">
            <v>90330</v>
          </cell>
        </row>
        <row r="1362">
          <cell r="B1362" t="str">
            <v>dk</v>
          </cell>
          <cell r="C1362">
            <v>38314</v>
          </cell>
          <cell r="D1362" t="str">
            <v>XuÊt b¸n ®¸ xÝt cho Cty S¬n H¶i</v>
          </cell>
          <cell r="E1362">
            <v>131</v>
          </cell>
          <cell r="F1362">
            <v>511</v>
          </cell>
          <cell r="G1362">
            <v>25600000</v>
          </cell>
        </row>
        <row r="1363">
          <cell r="C1363">
            <v>38314</v>
          </cell>
          <cell r="D1363" t="str">
            <v>ThuÕ VAT ph¶i nép</v>
          </cell>
          <cell r="E1363">
            <v>131</v>
          </cell>
          <cell r="F1363">
            <v>3331</v>
          </cell>
          <cell r="G1363">
            <v>1280000</v>
          </cell>
        </row>
        <row r="1364">
          <cell r="B1364" t="str">
            <v>dk</v>
          </cell>
          <cell r="C1364">
            <v>38314</v>
          </cell>
          <cell r="D1364" t="str">
            <v>XuÊt b¸n ®¸ xÝt cho Cty Quang Dòng</v>
          </cell>
          <cell r="E1364">
            <v>131</v>
          </cell>
          <cell r="F1364">
            <v>511</v>
          </cell>
          <cell r="G1364">
            <v>24000000</v>
          </cell>
        </row>
        <row r="1365">
          <cell r="C1365">
            <v>38314</v>
          </cell>
          <cell r="D1365" t="str">
            <v>ThuÕ VAT ph¶i nép</v>
          </cell>
          <cell r="E1365">
            <v>131</v>
          </cell>
          <cell r="F1365">
            <v>3331</v>
          </cell>
          <cell r="G1365">
            <v>1200000</v>
          </cell>
        </row>
        <row r="1366">
          <cell r="B1366" t="str">
            <v>Nh</v>
          </cell>
          <cell r="C1366">
            <v>38315</v>
          </cell>
          <cell r="D1366" t="str">
            <v>Cty S¬n H¶i tr¶ tiÒn qua NH</v>
          </cell>
          <cell r="E1366">
            <v>112</v>
          </cell>
          <cell r="F1366">
            <v>131</v>
          </cell>
          <cell r="G1366">
            <v>50000000</v>
          </cell>
        </row>
        <row r="1367">
          <cell r="B1367" t="str">
            <v>dk</v>
          </cell>
          <cell r="C1367">
            <v>38315</v>
          </cell>
          <cell r="D1367" t="str">
            <v>XuÊt b¸n ®¸ xÝt cho Cty S¬n H¶i</v>
          </cell>
          <cell r="E1367">
            <v>131</v>
          </cell>
          <cell r="F1367">
            <v>511</v>
          </cell>
          <cell r="G1367">
            <v>24600000</v>
          </cell>
        </row>
        <row r="1368">
          <cell r="C1368">
            <v>38315</v>
          </cell>
          <cell r="D1368" t="str">
            <v>ThuÕ VAT ph¶i nép</v>
          </cell>
          <cell r="E1368">
            <v>131</v>
          </cell>
          <cell r="F1368">
            <v>3331</v>
          </cell>
          <cell r="G1368">
            <v>1230000</v>
          </cell>
        </row>
        <row r="1369">
          <cell r="B1369" t="str">
            <v>dk</v>
          </cell>
          <cell r="C1369">
            <v>38315</v>
          </cell>
          <cell r="D1369" t="str">
            <v>XuÊt b¸n ®¸ xÝt cho Cty Quang Dòng</v>
          </cell>
          <cell r="E1369">
            <v>131</v>
          </cell>
          <cell r="F1369">
            <v>511</v>
          </cell>
          <cell r="G1369">
            <v>22000000</v>
          </cell>
        </row>
        <row r="1370">
          <cell r="C1370">
            <v>38315</v>
          </cell>
          <cell r="D1370" t="str">
            <v>ThuÕ VAT ph¶i nép</v>
          </cell>
          <cell r="E1370">
            <v>131</v>
          </cell>
          <cell r="F1370">
            <v>3331</v>
          </cell>
          <cell r="G1370">
            <v>1100000</v>
          </cell>
        </row>
        <row r="1371">
          <cell r="B1371" t="str">
            <v>pt</v>
          </cell>
          <cell r="C1371">
            <v>38316</v>
          </cell>
          <cell r="D1371" t="str">
            <v>A.Thµnh l¸i xe míi nép tiÒn ®Æt cäc</v>
          </cell>
          <cell r="E1371">
            <v>111</v>
          </cell>
          <cell r="F1371">
            <v>3388</v>
          </cell>
          <cell r="G1371">
            <v>10000000</v>
          </cell>
        </row>
        <row r="1372">
          <cell r="B1372" t="str">
            <v>Pc</v>
          </cell>
          <cell r="C1372">
            <v>38316</v>
          </cell>
          <cell r="D1372" t="str">
            <v>C.TuyÕt nép tiÒn ®t th¸ng 11</v>
          </cell>
          <cell r="E1372">
            <v>6422</v>
          </cell>
          <cell r="F1372">
            <v>111</v>
          </cell>
          <cell r="G1372">
            <v>1584286</v>
          </cell>
        </row>
        <row r="1373">
          <cell r="C1373">
            <v>38316</v>
          </cell>
          <cell r="D1373" t="str">
            <v>ThuÕ VAT ®­îc khÊu trõ</v>
          </cell>
          <cell r="E1373">
            <v>1331</v>
          </cell>
          <cell r="F1373">
            <v>111</v>
          </cell>
          <cell r="G1373">
            <v>122178</v>
          </cell>
        </row>
        <row r="1374">
          <cell r="B1374" t="str">
            <v>pc</v>
          </cell>
          <cell r="C1374">
            <v>38316</v>
          </cell>
          <cell r="D1374" t="str">
            <v>TT tiÒn mua x¨ng+phô tïng(3H§)</v>
          </cell>
          <cell r="E1374">
            <v>6422</v>
          </cell>
          <cell r="F1374">
            <v>111</v>
          </cell>
          <cell r="G1374">
            <v>1075040</v>
          </cell>
        </row>
        <row r="1375">
          <cell r="C1375">
            <v>38316</v>
          </cell>
          <cell r="D1375" t="str">
            <v>ThuÕ VAT ®­îc khÊu trõ</v>
          </cell>
          <cell r="E1375">
            <v>1331</v>
          </cell>
          <cell r="F1375">
            <v>111</v>
          </cell>
          <cell r="G1375">
            <v>69960</v>
          </cell>
        </row>
        <row r="1376">
          <cell r="B1376" t="str">
            <v>pc</v>
          </cell>
          <cell r="C1376">
            <v>38316</v>
          </cell>
          <cell r="D1376" t="str">
            <v>TT tiÒn mua dÇu M.Toµn cho A.Qu©n</v>
          </cell>
          <cell r="E1376">
            <v>152</v>
          </cell>
          <cell r="F1376">
            <v>111</v>
          </cell>
          <cell r="G1376">
            <v>931560</v>
          </cell>
        </row>
        <row r="1377">
          <cell r="C1377">
            <v>38316</v>
          </cell>
          <cell r="D1377" t="str">
            <v>ThuÕ VAT ®­îc khÊu trõ</v>
          </cell>
          <cell r="E1377">
            <v>1331</v>
          </cell>
          <cell r="F1377">
            <v>111</v>
          </cell>
          <cell r="G1377">
            <v>86940</v>
          </cell>
        </row>
        <row r="1378">
          <cell r="B1378" t="str">
            <v>XK</v>
          </cell>
          <cell r="C1378">
            <v>38316</v>
          </cell>
          <cell r="D1378" t="str">
            <v>XuÊt NL phôc vô SX</v>
          </cell>
          <cell r="E1378">
            <v>154</v>
          </cell>
          <cell r="F1378">
            <v>152</v>
          </cell>
          <cell r="G1378">
            <v>931560</v>
          </cell>
        </row>
        <row r="1379">
          <cell r="B1379" t="str">
            <v>pt</v>
          </cell>
          <cell r="C1379">
            <v>38317</v>
          </cell>
          <cell r="D1379" t="str">
            <v>C.TuyÕt rót tiÒn NH vÒ nhËp quü</v>
          </cell>
          <cell r="E1379">
            <v>111</v>
          </cell>
          <cell r="F1379">
            <v>112</v>
          </cell>
          <cell r="G1379">
            <v>50000000</v>
          </cell>
        </row>
        <row r="1380">
          <cell r="B1380" t="str">
            <v>pc</v>
          </cell>
          <cell r="C1380">
            <v>38317</v>
          </cell>
          <cell r="D1380" t="str">
            <v>TT tiÒn mua thÎ dt cho «.Th¸i</v>
          </cell>
          <cell r="E1380">
            <v>6422</v>
          </cell>
          <cell r="F1380">
            <v>111</v>
          </cell>
          <cell r="G1380">
            <v>454545</v>
          </cell>
        </row>
        <row r="1381">
          <cell r="C1381">
            <v>38317</v>
          </cell>
          <cell r="D1381" t="str">
            <v>ThuÕ VAT ®­îc khÊu trõ</v>
          </cell>
          <cell r="E1381">
            <v>1331</v>
          </cell>
          <cell r="F1381">
            <v>111</v>
          </cell>
          <cell r="G1381">
            <v>45455</v>
          </cell>
        </row>
        <row r="1382">
          <cell r="B1382" t="str">
            <v>pc</v>
          </cell>
          <cell r="C1382">
            <v>38318</v>
          </cell>
          <cell r="D1382" t="str">
            <v>TT tiÒn mua dÇu M.Toµn cho A.Linh(2H§)</v>
          </cell>
          <cell r="E1382">
            <v>152</v>
          </cell>
          <cell r="F1382">
            <v>111</v>
          </cell>
          <cell r="G1382">
            <v>8586480</v>
          </cell>
        </row>
        <row r="1383">
          <cell r="C1383">
            <v>38318</v>
          </cell>
          <cell r="D1383" t="str">
            <v>TT tiÒn mua x¨ng M.Toµn cho A.Linh</v>
          </cell>
          <cell r="E1383">
            <v>6422</v>
          </cell>
          <cell r="F1383">
            <v>111</v>
          </cell>
          <cell r="G1383">
            <v>318200</v>
          </cell>
        </row>
        <row r="1384">
          <cell r="C1384">
            <v>38318</v>
          </cell>
          <cell r="D1384" t="str">
            <v>ThuÕ VAT ®­îc khÊu trõ</v>
          </cell>
          <cell r="E1384">
            <v>1331</v>
          </cell>
          <cell r="F1384">
            <v>111</v>
          </cell>
          <cell r="G1384">
            <v>830820</v>
          </cell>
        </row>
        <row r="1385">
          <cell r="B1385" t="str">
            <v>XK</v>
          </cell>
          <cell r="C1385">
            <v>38318</v>
          </cell>
          <cell r="D1385" t="str">
            <v>XuÊt NL phôc vô SX</v>
          </cell>
          <cell r="E1385">
            <v>154</v>
          </cell>
          <cell r="F1385">
            <v>152</v>
          </cell>
          <cell r="G1385">
            <v>8586480</v>
          </cell>
        </row>
        <row r="1386">
          <cell r="B1386" t="str">
            <v>dk</v>
          </cell>
          <cell r="C1386">
            <v>38319</v>
          </cell>
          <cell r="D1386" t="str">
            <v>XuÊt b¸n ®¸ xÝt cho Cty S¬n H¶i</v>
          </cell>
          <cell r="E1386">
            <v>131</v>
          </cell>
          <cell r="F1386">
            <v>511</v>
          </cell>
          <cell r="G1386">
            <v>22000000</v>
          </cell>
        </row>
        <row r="1387">
          <cell r="C1387">
            <v>38319</v>
          </cell>
          <cell r="D1387" t="str">
            <v>ThuÕ VAT ph¶i nép</v>
          </cell>
          <cell r="E1387">
            <v>131</v>
          </cell>
          <cell r="F1387">
            <v>3331</v>
          </cell>
          <cell r="G1387">
            <v>1100000</v>
          </cell>
        </row>
        <row r="1388">
          <cell r="B1388" t="str">
            <v>dk</v>
          </cell>
          <cell r="C1388">
            <v>38319</v>
          </cell>
          <cell r="D1388" t="str">
            <v>XuÊt b¸n ®¸ xÝt Cty Ph­¬ng Trung</v>
          </cell>
          <cell r="E1388">
            <v>131</v>
          </cell>
          <cell r="F1388">
            <v>511</v>
          </cell>
          <cell r="G1388">
            <v>32000000</v>
          </cell>
        </row>
        <row r="1389">
          <cell r="C1389">
            <v>38319</v>
          </cell>
          <cell r="D1389" t="str">
            <v>ThuÕ VAT ph¶i nép</v>
          </cell>
          <cell r="E1389">
            <v>131</v>
          </cell>
          <cell r="F1389">
            <v>3331</v>
          </cell>
          <cell r="G1389">
            <v>1600000</v>
          </cell>
        </row>
        <row r="1390">
          <cell r="B1390" t="str">
            <v>pt</v>
          </cell>
          <cell r="C1390">
            <v>38320</v>
          </cell>
          <cell r="D1390" t="str">
            <v xml:space="preserve">Cty Ph­¬ng Trung tr¶ tiÒn mua ®¸  </v>
          </cell>
          <cell r="E1390">
            <v>111</v>
          </cell>
          <cell r="F1390">
            <v>131</v>
          </cell>
          <cell r="G1390">
            <v>70000000</v>
          </cell>
        </row>
        <row r="1391">
          <cell r="B1391" t="str">
            <v>Nh</v>
          </cell>
          <cell r="C1391">
            <v>38320</v>
          </cell>
          <cell r="D1391" t="str">
            <v>Cty Quang Dòng tr¶ tiÒn qua NH</v>
          </cell>
          <cell r="E1391">
            <v>112</v>
          </cell>
          <cell r="F1391">
            <v>131</v>
          </cell>
          <cell r="G1391">
            <v>72824000</v>
          </cell>
        </row>
        <row r="1392">
          <cell r="B1392" t="str">
            <v>pc</v>
          </cell>
          <cell r="C1392">
            <v>38320</v>
          </cell>
          <cell r="D1392" t="str">
            <v>TT tiÒn mua dÇu M.Toµn cho A.Linh(3H§)</v>
          </cell>
          <cell r="E1392">
            <v>152</v>
          </cell>
          <cell r="F1392">
            <v>111</v>
          </cell>
          <cell r="G1392">
            <v>23732600</v>
          </cell>
        </row>
        <row r="1393">
          <cell r="C1393">
            <v>38320</v>
          </cell>
          <cell r="D1393" t="str">
            <v>ThuÕ VAT ®­îc khÊu trõ</v>
          </cell>
          <cell r="E1393">
            <v>1331</v>
          </cell>
          <cell r="F1393">
            <v>111</v>
          </cell>
          <cell r="G1393">
            <v>2214900</v>
          </cell>
        </row>
        <row r="1394">
          <cell r="B1394" t="str">
            <v>xk</v>
          </cell>
          <cell r="C1394">
            <v>38320</v>
          </cell>
          <cell r="D1394" t="str">
            <v>XuÊt NL phôc vô SX</v>
          </cell>
          <cell r="E1394">
            <v>154</v>
          </cell>
          <cell r="F1394">
            <v>152</v>
          </cell>
          <cell r="G1394">
            <v>23732600</v>
          </cell>
        </row>
        <row r="1395">
          <cell r="B1395" t="str">
            <v>l­¬ng</v>
          </cell>
          <cell r="C1395">
            <v>38321</v>
          </cell>
          <cell r="D1395" t="str">
            <v>Tr¶ tiÒn tËn thu ®¸ ®åi a.Thanh 9232 m3</v>
          </cell>
          <cell r="E1395">
            <v>152</v>
          </cell>
          <cell r="F1395">
            <v>111</v>
          </cell>
          <cell r="G1395">
            <v>27696000</v>
          </cell>
        </row>
        <row r="1396">
          <cell r="B1396" t="str">
            <v>pc</v>
          </cell>
          <cell r="C1396">
            <v>38321</v>
          </cell>
          <cell r="D1396" t="str">
            <v>TT tiÒn dt c«ng tr­êng «.KiÕn</v>
          </cell>
          <cell r="E1396">
            <v>6422</v>
          </cell>
          <cell r="F1396">
            <v>111</v>
          </cell>
          <cell r="G1396">
            <v>678602</v>
          </cell>
        </row>
        <row r="1397">
          <cell r="C1397">
            <v>38321</v>
          </cell>
          <cell r="D1397" t="str">
            <v>ThuÕ VAT ®­îc khÊu trõ</v>
          </cell>
          <cell r="E1397">
            <v>1331</v>
          </cell>
          <cell r="F1397">
            <v>111</v>
          </cell>
          <cell r="G1397">
            <v>67860</v>
          </cell>
        </row>
        <row r="1398">
          <cell r="B1398" t="str">
            <v>pc</v>
          </cell>
          <cell r="C1398">
            <v>38321</v>
          </cell>
          <cell r="D1398" t="str">
            <v>TT tiÒn mua dÇu M.Toµn cho A.Linh(2H§)</v>
          </cell>
          <cell r="E1398">
            <v>152</v>
          </cell>
          <cell r="F1398">
            <v>111</v>
          </cell>
          <cell r="G1398">
            <v>4480360</v>
          </cell>
        </row>
        <row r="1399">
          <cell r="C1399">
            <v>38321</v>
          </cell>
          <cell r="D1399" t="str">
            <v>ThuÕ VAT ®­îc khÊu trõ</v>
          </cell>
          <cell r="E1399">
            <v>1331</v>
          </cell>
          <cell r="F1399">
            <v>111</v>
          </cell>
          <cell r="G1399">
            <v>418140</v>
          </cell>
        </row>
        <row r="1400">
          <cell r="B1400" t="str">
            <v>XK</v>
          </cell>
          <cell r="C1400">
            <v>38321</v>
          </cell>
          <cell r="D1400" t="str">
            <v>XuÊt NL phôc vô SX</v>
          </cell>
          <cell r="E1400">
            <v>154</v>
          </cell>
          <cell r="F1400">
            <v>152</v>
          </cell>
          <cell r="G1400">
            <v>4480360</v>
          </cell>
        </row>
        <row r="1401">
          <cell r="B1401" t="str">
            <v>pc</v>
          </cell>
          <cell r="C1401">
            <v>38321</v>
          </cell>
          <cell r="D1401" t="str">
            <v>TT tiÒn lÖ phÝ rãt hµng qua c¶ng cho «.Th¸i</v>
          </cell>
          <cell r="E1401">
            <v>6421</v>
          </cell>
          <cell r="F1401">
            <v>111</v>
          </cell>
          <cell r="G1401">
            <v>29377559</v>
          </cell>
        </row>
        <row r="1402">
          <cell r="C1402">
            <v>38321</v>
          </cell>
          <cell r="D1402" t="str">
            <v>ThuÕ VAT ®­îc khÊu trõ</v>
          </cell>
          <cell r="E1402">
            <v>1331</v>
          </cell>
          <cell r="F1402">
            <v>111</v>
          </cell>
          <cell r="G1402">
            <v>2937941</v>
          </cell>
        </row>
        <row r="1403">
          <cell r="B1403" t="str">
            <v>NH</v>
          </cell>
          <cell r="C1403">
            <v>38321</v>
          </cell>
          <cell r="D1403" t="str">
            <v>L·i tiÒn göi t¹i NHµng</v>
          </cell>
          <cell r="E1403">
            <v>112</v>
          </cell>
          <cell r="F1403">
            <v>6422</v>
          </cell>
          <cell r="G1403">
            <v>40821</v>
          </cell>
        </row>
        <row r="1404">
          <cell r="B1404" t="str">
            <v>pc</v>
          </cell>
          <cell r="C1404">
            <v>38321</v>
          </cell>
          <cell r="D1404" t="str">
            <v>TT tiÒn mua phô tïng thay thÕ(A.Linh)</v>
          </cell>
          <cell r="E1404">
            <v>154</v>
          </cell>
          <cell r="F1404">
            <v>111</v>
          </cell>
          <cell r="G1404">
            <v>11831000</v>
          </cell>
        </row>
        <row r="1405">
          <cell r="C1405">
            <v>38321</v>
          </cell>
          <cell r="D1405" t="str">
            <v>ThuÕ VAT ®­îc khÊu trõ</v>
          </cell>
          <cell r="E1405">
            <v>1331</v>
          </cell>
          <cell r="F1405">
            <v>111</v>
          </cell>
          <cell r="G1405">
            <v>591550</v>
          </cell>
        </row>
        <row r="1406">
          <cell r="B1406" t="str">
            <v>DK</v>
          </cell>
          <cell r="C1406">
            <v>38321</v>
          </cell>
          <cell r="D1406" t="str">
            <v>Mua c­íc BX, VT cña Cty Phóc Léc(C.TuyÕt)</v>
          </cell>
          <cell r="E1406">
            <v>154</v>
          </cell>
          <cell r="F1406">
            <v>331</v>
          </cell>
          <cell r="G1406">
            <v>80728000</v>
          </cell>
        </row>
        <row r="1407">
          <cell r="C1407">
            <v>38321</v>
          </cell>
          <cell r="D1407" t="str">
            <v>ThuÕ VAT ®­îc khÊu trõ</v>
          </cell>
          <cell r="E1407">
            <v>1331</v>
          </cell>
          <cell r="F1407">
            <v>331</v>
          </cell>
          <cell r="G1407">
            <v>4036400</v>
          </cell>
        </row>
        <row r="1408">
          <cell r="B1408" t="str">
            <v>pc</v>
          </cell>
          <cell r="C1408">
            <v>38321</v>
          </cell>
          <cell r="D1408" t="str">
            <v>TT c­íc BX, VT cho Cty Phóc Léc</v>
          </cell>
          <cell r="E1408">
            <v>331</v>
          </cell>
          <cell r="F1408">
            <v>111</v>
          </cell>
          <cell r="G1408">
            <v>84764400</v>
          </cell>
        </row>
        <row r="1409">
          <cell r="B1409" t="str">
            <v>dk</v>
          </cell>
          <cell r="C1409">
            <v>38321</v>
          </cell>
          <cell r="D1409" t="str">
            <v>Mua c­íc BX, VT cña Cty Phóc Léc(C.TuyÕt)</v>
          </cell>
          <cell r="E1409">
            <v>154</v>
          </cell>
          <cell r="F1409">
            <v>331</v>
          </cell>
          <cell r="G1409">
            <v>51128000</v>
          </cell>
        </row>
        <row r="1410">
          <cell r="C1410">
            <v>38321</v>
          </cell>
          <cell r="D1410" t="str">
            <v>ThuÕ VAT ®­îc khÊu trõ</v>
          </cell>
          <cell r="E1410">
            <v>1331</v>
          </cell>
          <cell r="F1410">
            <v>331</v>
          </cell>
          <cell r="G1410">
            <v>2556400</v>
          </cell>
        </row>
        <row r="1411">
          <cell r="B1411" t="str">
            <v>pc</v>
          </cell>
          <cell r="C1411">
            <v>38321</v>
          </cell>
          <cell r="D1411" t="str">
            <v>TT c­íc BX, VT cho Cty Phóc Léc</v>
          </cell>
          <cell r="E1411">
            <v>331</v>
          </cell>
          <cell r="F1411">
            <v>111</v>
          </cell>
          <cell r="G1411">
            <v>53684400</v>
          </cell>
        </row>
        <row r="1412">
          <cell r="B1412" t="str">
            <v>dk</v>
          </cell>
          <cell r="C1412">
            <v>38321</v>
          </cell>
          <cell r="D1412" t="str">
            <v>Thuª m¸y xóc Cty §øc B×nh</v>
          </cell>
          <cell r="E1412">
            <v>154</v>
          </cell>
          <cell r="F1412">
            <v>331</v>
          </cell>
          <cell r="G1412">
            <v>12000000</v>
          </cell>
        </row>
        <row r="1413">
          <cell r="C1413">
            <v>38321</v>
          </cell>
          <cell r="D1413" t="str">
            <v>ThuÕ VAT ®­îc khÊu trõ</v>
          </cell>
          <cell r="E1413">
            <v>1331</v>
          </cell>
          <cell r="F1413">
            <v>331</v>
          </cell>
          <cell r="G1413">
            <v>1200000</v>
          </cell>
        </row>
        <row r="1414">
          <cell r="B1414" t="str">
            <v>pc</v>
          </cell>
          <cell r="C1414">
            <v>38321</v>
          </cell>
          <cell r="D1414" t="str">
            <v>TT tiÒn thuª m¸y xóc Cty §øc B×nh</v>
          </cell>
          <cell r="E1414">
            <v>331</v>
          </cell>
          <cell r="F1414">
            <v>111</v>
          </cell>
          <cell r="G1414">
            <v>13200000</v>
          </cell>
        </row>
        <row r="1415">
          <cell r="B1415" t="str">
            <v>dk</v>
          </cell>
          <cell r="C1415">
            <v>38321</v>
          </cell>
          <cell r="D1415" t="str">
            <v>XuÊt b¸n ®¸ xÝt cho Cty S¬n H¶i</v>
          </cell>
          <cell r="E1415">
            <v>131</v>
          </cell>
          <cell r="F1415">
            <v>511</v>
          </cell>
          <cell r="G1415">
            <v>24600000</v>
          </cell>
        </row>
        <row r="1416">
          <cell r="C1416">
            <v>38321</v>
          </cell>
          <cell r="D1416" t="str">
            <v>ThuÕ VAT ph¶i nép</v>
          </cell>
          <cell r="E1416">
            <v>131</v>
          </cell>
          <cell r="F1416">
            <v>3331</v>
          </cell>
          <cell r="G1416">
            <v>1230000</v>
          </cell>
        </row>
        <row r="1417">
          <cell r="B1417" t="str">
            <v>dk</v>
          </cell>
          <cell r="C1417">
            <v>38321</v>
          </cell>
          <cell r="D1417" t="str">
            <v>XuÊt b¸n ®¸ xÝt cho Cty S¬n H¶i</v>
          </cell>
          <cell r="E1417">
            <v>131</v>
          </cell>
          <cell r="F1417">
            <v>511</v>
          </cell>
          <cell r="G1417">
            <v>22000000</v>
          </cell>
        </row>
        <row r="1418">
          <cell r="C1418">
            <v>38321</v>
          </cell>
          <cell r="D1418" t="str">
            <v>ThuÕ VAT ph¶i nép</v>
          </cell>
          <cell r="E1418">
            <v>131</v>
          </cell>
          <cell r="F1418">
            <v>3331</v>
          </cell>
          <cell r="G1418">
            <v>1100000</v>
          </cell>
        </row>
        <row r="1419">
          <cell r="B1419" t="str">
            <v>dk</v>
          </cell>
          <cell r="C1419">
            <v>38321</v>
          </cell>
          <cell r="D1419" t="str">
            <v>XuÊt b¸n ®¸ xÝt cho Cty S¬n H¶i</v>
          </cell>
          <cell r="E1419">
            <v>131</v>
          </cell>
          <cell r="F1419">
            <v>511</v>
          </cell>
          <cell r="G1419">
            <v>24760000</v>
          </cell>
        </row>
        <row r="1420">
          <cell r="C1420">
            <v>38321</v>
          </cell>
          <cell r="D1420" t="str">
            <v>ThuÕ VAT ph¶i nép</v>
          </cell>
          <cell r="E1420">
            <v>131</v>
          </cell>
          <cell r="F1420">
            <v>3331</v>
          </cell>
          <cell r="G1420">
            <v>1238000</v>
          </cell>
        </row>
        <row r="1421">
          <cell r="B1421" t="str">
            <v>dk</v>
          </cell>
          <cell r="C1421">
            <v>38321</v>
          </cell>
          <cell r="D1421" t="str">
            <v>XuÊt b¸n ®¸ xÝt cho Cty Quang Dòng</v>
          </cell>
          <cell r="E1421">
            <v>131</v>
          </cell>
          <cell r="F1421">
            <v>511</v>
          </cell>
          <cell r="G1421">
            <v>29120000</v>
          </cell>
        </row>
        <row r="1422">
          <cell r="C1422">
            <v>38321</v>
          </cell>
          <cell r="D1422" t="str">
            <v>ThuÕ VAT ph¶i nép</v>
          </cell>
          <cell r="E1422">
            <v>131</v>
          </cell>
          <cell r="F1422">
            <v>3331</v>
          </cell>
          <cell r="G1422">
            <v>1456000</v>
          </cell>
        </row>
        <row r="1423">
          <cell r="B1423" t="str">
            <v>dk</v>
          </cell>
          <cell r="C1423">
            <v>38321</v>
          </cell>
          <cell r="D1423" t="str">
            <v>XuÊt b¸n ®¸ xÝt Cty Ph­¬ng Trung</v>
          </cell>
          <cell r="E1423">
            <v>131</v>
          </cell>
          <cell r="F1423">
            <v>511</v>
          </cell>
          <cell r="G1423">
            <v>39200000</v>
          </cell>
        </row>
        <row r="1424">
          <cell r="C1424">
            <v>38321</v>
          </cell>
          <cell r="D1424" t="str">
            <v>ThuÕ VAT ph¶i nép</v>
          </cell>
          <cell r="E1424">
            <v>131</v>
          </cell>
          <cell r="F1424">
            <v>3331</v>
          </cell>
          <cell r="G1424">
            <v>1960000</v>
          </cell>
        </row>
        <row r="1425">
          <cell r="C1425">
            <v>38321</v>
          </cell>
          <cell r="D1425" t="str">
            <v>ThuÕ tµi nguyªn ph¶i nép th¸ng nµy 9232*4%</v>
          </cell>
          <cell r="E1425">
            <v>6422</v>
          </cell>
          <cell r="F1425">
            <v>3336</v>
          </cell>
          <cell r="G1425">
            <v>1107840</v>
          </cell>
        </row>
        <row r="1426">
          <cell r="C1426">
            <v>38321</v>
          </cell>
          <cell r="D1426" t="str">
            <v>L­¬ng ph¶i tr¶ tæ ®¸nh tÈy 13387*600</v>
          </cell>
          <cell r="E1426">
            <v>6421</v>
          </cell>
          <cell r="F1426">
            <v>334</v>
          </cell>
          <cell r="G1426">
            <v>8032200</v>
          </cell>
        </row>
        <row r="1427">
          <cell r="C1427">
            <v>38321</v>
          </cell>
          <cell r="D1427" t="str">
            <v>L­¬ng ph¶i tr¶ khèi SX</v>
          </cell>
          <cell r="E1427">
            <v>154</v>
          </cell>
          <cell r="F1427">
            <v>334</v>
          </cell>
          <cell r="G1427">
            <v>44888000</v>
          </cell>
        </row>
        <row r="1428">
          <cell r="C1428">
            <v>38321</v>
          </cell>
          <cell r="D1428" t="str">
            <v>L­¬ng ph¶i tr¶ khèi VP</v>
          </cell>
          <cell r="E1428">
            <v>6422</v>
          </cell>
          <cell r="F1428">
            <v>334</v>
          </cell>
          <cell r="G1428">
            <v>24346000</v>
          </cell>
        </row>
        <row r="1429">
          <cell r="C1429">
            <v>38321</v>
          </cell>
          <cell r="D1429" t="str">
            <v xml:space="preserve">L­¬ng ph¶i tr¶ l¸i xe </v>
          </cell>
          <cell r="E1429">
            <v>154</v>
          </cell>
          <cell r="F1429">
            <v>334</v>
          </cell>
          <cell r="G1429">
            <v>18200000</v>
          </cell>
        </row>
        <row r="1430">
          <cell r="C1430">
            <v>38321</v>
          </cell>
          <cell r="D1430" t="str">
            <v>Chi l­¬ng toµn Cty</v>
          </cell>
          <cell r="E1430">
            <v>334</v>
          </cell>
          <cell r="F1430">
            <v>111</v>
          </cell>
          <cell r="G1430">
            <v>95466200</v>
          </cell>
        </row>
        <row r="1431">
          <cell r="C1431">
            <v>38321</v>
          </cell>
          <cell r="D1431" t="str">
            <v>TrÝch khÊu hao TSC§ bé phËn s¶n xuÊt</v>
          </cell>
          <cell r="E1431">
            <v>154</v>
          </cell>
          <cell r="F1431">
            <v>214</v>
          </cell>
          <cell r="G1431">
            <v>27824000</v>
          </cell>
        </row>
        <row r="1432">
          <cell r="C1432">
            <v>38321</v>
          </cell>
          <cell r="D1432" t="str">
            <v>TrÝch khÊu hao TSC§ bé phËn QLDN</v>
          </cell>
          <cell r="E1432">
            <v>6422</v>
          </cell>
          <cell r="F1432">
            <v>214</v>
          </cell>
          <cell r="G1432">
            <v>3200000</v>
          </cell>
        </row>
        <row r="1433">
          <cell r="C1433">
            <v>38321</v>
          </cell>
          <cell r="D1433" t="str">
            <v>XuÊt kho nguyªn liÖu ®Ó chÕ biÕn 9232 m3</v>
          </cell>
          <cell r="E1433">
            <v>154</v>
          </cell>
          <cell r="F1433">
            <v>152</v>
          </cell>
          <cell r="G1433">
            <v>27696000</v>
          </cell>
        </row>
        <row r="1434">
          <cell r="C1434">
            <v>38321</v>
          </cell>
          <cell r="D1434" t="str">
            <v>NhËp kho thµnh phÈm ®¸ xÝt = 9232 m3</v>
          </cell>
          <cell r="E1434">
            <v>155</v>
          </cell>
          <cell r="F1434">
            <v>154</v>
          </cell>
          <cell r="G1434">
            <v>364461126</v>
          </cell>
        </row>
        <row r="1435">
          <cell r="C1435">
            <v>38321</v>
          </cell>
          <cell r="D1435" t="str">
            <v>XuÊt kho tiªu thô 13387 tÊn = 9232 m3</v>
          </cell>
          <cell r="E1435">
            <v>6321</v>
          </cell>
          <cell r="F1435">
            <v>155</v>
          </cell>
        </row>
        <row r="1436">
          <cell r="C1436">
            <v>38321</v>
          </cell>
          <cell r="D1436" t="str">
            <v>ChuyÓn VAT khÊu trõ sang ph¶i nép</v>
          </cell>
          <cell r="E1436">
            <v>3331</v>
          </cell>
          <cell r="F1436">
            <v>1331</v>
          </cell>
          <cell r="G1436">
            <v>20200794</v>
          </cell>
        </row>
        <row r="1437">
          <cell r="E1437" t="str">
            <v>tc</v>
          </cell>
        </row>
        <row r="1438">
          <cell r="D1438" t="str">
            <v>Céng ph¸t sinh th¸ng 11</v>
          </cell>
          <cell r="E1438" t="str">
            <v>tc</v>
          </cell>
          <cell r="G1438">
            <v>2647405206</v>
          </cell>
        </row>
        <row r="1439">
          <cell r="D1439" t="str">
            <v>D­ cuèi th¸ng 11</v>
          </cell>
          <cell r="E1439" t="str">
            <v>tc</v>
          </cell>
        </row>
        <row r="1440">
          <cell r="E1440" t="str">
            <v>tc</v>
          </cell>
        </row>
        <row r="1441">
          <cell r="D1441" t="str">
            <v>Th¸ng 12/2004</v>
          </cell>
          <cell r="E1441" t="str">
            <v>tc</v>
          </cell>
        </row>
        <row r="1442">
          <cell r="E1442" t="str">
            <v>tc</v>
          </cell>
        </row>
        <row r="1443">
          <cell r="B1443" t="str">
            <v>pt</v>
          </cell>
          <cell r="C1443">
            <v>38322</v>
          </cell>
          <cell r="D1443" t="str">
            <v>Rót tiÒn NH vÒ nhËp quü</v>
          </cell>
          <cell r="E1443">
            <v>111</v>
          </cell>
          <cell r="F1443">
            <v>112</v>
          </cell>
          <cell r="G1443">
            <v>72000000</v>
          </cell>
        </row>
        <row r="1444">
          <cell r="B1444" t="str">
            <v>pc</v>
          </cell>
          <cell r="C1444">
            <v>38323</v>
          </cell>
          <cell r="D1444" t="str">
            <v>TT tiÒn V/C cho XN 234 (C.TuyÕt)</v>
          </cell>
          <cell r="E1444">
            <v>331</v>
          </cell>
          <cell r="F1444">
            <v>111</v>
          </cell>
          <cell r="G1444">
            <v>9416800</v>
          </cell>
        </row>
        <row r="1445">
          <cell r="B1445" t="str">
            <v>pc</v>
          </cell>
          <cell r="C1445">
            <v>38323</v>
          </cell>
          <cell r="D1445" t="str">
            <v>TT tiÒn mua b¹t phñ xe t¶i (A.Qu©n)</v>
          </cell>
          <cell r="E1445">
            <v>154</v>
          </cell>
          <cell r="F1445">
            <v>111</v>
          </cell>
          <cell r="G1445">
            <v>448500</v>
          </cell>
        </row>
        <row r="1446">
          <cell r="B1446" t="str">
            <v>pc</v>
          </cell>
          <cell r="C1446">
            <v>38323</v>
          </cell>
          <cell r="D1446" t="str">
            <v>TT tiÒn mua phô tïng SC xe t¶i(A.Linh)</v>
          </cell>
          <cell r="E1446">
            <v>154</v>
          </cell>
          <cell r="F1446">
            <v>111</v>
          </cell>
          <cell r="G1446">
            <v>910000</v>
          </cell>
        </row>
        <row r="1447">
          <cell r="B1447" t="str">
            <v>pc</v>
          </cell>
          <cell r="C1447">
            <v>38323</v>
          </cell>
          <cell r="D1447" t="str">
            <v>TT tiÒn chuyÓn th­ cho k.hµng</v>
          </cell>
          <cell r="E1447">
            <v>6421</v>
          </cell>
          <cell r="F1447">
            <v>111</v>
          </cell>
          <cell r="G1447">
            <v>20000</v>
          </cell>
        </row>
        <row r="1448">
          <cell r="B1448" t="str">
            <v>pc</v>
          </cell>
          <cell r="C1448">
            <v>38324</v>
          </cell>
          <cell r="D1448" t="str">
            <v>A.Linh mua dÇu M.Toµn nkho(2H§) 1575.l</v>
          </cell>
          <cell r="E1448">
            <v>152</v>
          </cell>
          <cell r="F1448">
            <v>111</v>
          </cell>
          <cell r="G1448">
            <v>6986700</v>
          </cell>
        </row>
        <row r="1449">
          <cell r="C1449">
            <v>38324</v>
          </cell>
          <cell r="D1449" t="str">
            <v>ThuÕ VAT ®­îc khÊu trõ</v>
          </cell>
          <cell r="E1449">
            <v>1331</v>
          </cell>
          <cell r="F1449">
            <v>111</v>
          </cell>
          <cell r="G1449">
            <v>652050</v>
          </cell>
        </row>
        <row r="1450">
          <cell r="B1450" t="str">
            <v>xk</v>
          </cell>
          <cell r="C1450">
            <v>38324</v>
          </cell>
          <cell r="D1450" t="str">
            <v>XuÊt NL phôc vô SX</v>
          </cell>
          <cell r="E1450">
            <v>154</v>
          </cell>
          <cell r="F1450">
            <v>152</v>
          </cell>
          <cell r="G1450">
            <v>6986700</v>
          </cell>
        </row>
        <row r="1451">
          <cell r="B1451" t="str">
            <v>dk</v>
          </cell>
          <cell r="C1451">
            <v>38324</v>
          </cell>
          <cell r="D1451" t="str">
            <v>XuÊt b¸n ®¸ xÝt Cty Ph­¬ng Trung</v>
          </cell>
          <cell r="E1451">
            <v>131</v>
          </cell>
          <cell r="F1451">
            <v>511</v>
          </cell>
          <cell r="G1451">
            <v>32000000</v>
          </cell>
        </row>
        <row r="1452">
          <cell r="C1452">
            <v>38324</v>
          </cell>
          <cell r="D1452" t="str">
            <v>ThuÕ VAT ph¶i nép</v>
          </cell>
          <cell r="E1452">
            <v>131</v>
          </cell>
          <cell r="F1452">
            <v>3331</v>
          </cell>
          <cell r="G1452">
            <v>1600000</v>
          </cell>
        </row>
        <row r="1453">
          <cell r="B1453" t="str">
            <v>pc</v>
          </cell>
          <cell r="C1453">
            <v>38325</v>
          </cell>
          <cell r="D1453" t="str">
            <v>A.Linh mua dÇu M.Toµn nkho 1.040 l</v>
          </cell>
          <cell r="E1453">
            <v>152</v>
          </cell>
          <cell r="F1453">
            <v>111</v>
          </cell>
          <cell r="G1453">
            <v>4613440</v>
          </cell>
        </row>
        <row r="1454">
          <cell r="C1454">
            <v>38325</v>
          </cell>
          <cell r="D1454" t="str">
            <v>ThuÕ VAT ®­îc khÊu trõ</v>
          </cell>
          <cell r="E1454">
            <v>1331</v>
          </cell>
          <cell r="F1454">
            <v>111</v>
          </cell>
          <cell r="G1454">
            <v>430560</v>
          </cell>
        </row>
        <row r="1455">
          <cell r="B1455" t="str">
            <v>xk</v>
          </cell>
          <cell r="C1455">
            <v>38325</v>
          </cell>
          <cell r="D1455" t="str">
            <v>XuÊt NL phôc vô SX</v>
          </cell>
          <cell r="E1455">
            <v>154</v>
          </cell>
          <cell r="F1455">
            <v>152</v>
          </cell>
          <cell r="G1455">
            <v>4613440</v>
          </cell>
        </row>
        <row r="1456">
          <cell r="B1456" t="str">
            <v>pc</v>
          </cell>
          <cell r="C1456">
            <v>38327</v>
          </cell>
          <cell r="D1456" t="str">
            <v>TT tiÒn mua s¸ch</v>
          </cell>
          <cell r="E1456">
            <v>6422</v>
          </cell>
          <cell r="F1456">
            <v>111</v>
          </cell>
          <cell r="G1456">
            <v>1697000</v>
          </cell>
        </row>
        <row r="1457">
          <cell r="B1457" t="str">
            <v>pc</v>
          </cell>
          <cell r="C1457">
            <v>38327</v>
          </cell>
          <cell r="D1457" t="str">
            <v>TT tiÒn x¨ng xe con, phÝ cÇu phµ</v>
          </cell>
          <cell r="E1457">
            <v>6422</v>
          </cell>
          <cell r="F1457">
            <v>111</v>
          </cell>
          <cell r="G1457">
            <v>1177560</v>
          </cell>
        </row>
        <row r="1458">
          <cell r="C1458">
            <v>38327</v>
          </cell>
          <cell r="D1458" t="str">
            <v>ThuÕ VAT ®­îc khÊu trõ</v>
          </cell>
          <cell r="E1458">
            <v>1331</v>
          </cell>
          <cell r="F1458">
            <v>111</v>
          </cell>
          <cell r="G1458">
            <v>104940</v>
          </cell>
        </row>
        <row r="1459">
          <cell r="B1459" t="str">
            <v>pc</v>
          </cell>
          <cell r="C1459">
            <v>38327</v>
          </cell>
          <cell r="D1459" t="str">
            <v>A.Linh mua dÇu M.Toµn nkho 840l+2l dphô</v>
          </cell>
          <cell r="E1459">
            <v>152</v>
          </cell>
          <cell r="F1459">
            <v>111</v>
          </cell>
          <cell r="G1459">
            <v>3746240</v>
          </cell>
        </row>
        <row r="1460">
          <cell r="C1460">
            <v>38327</v>
          </cell>
          <cell r="D1460" t="str">
            <v>ThuÕ VAT ®­îc khÊu trõ</v>
          </cell>
          <cell r="E1460">
            <v>1331</v>
          </cell>
          <cell r="F1460">
            <v>111</v>
          </cell>
          <cell r="G1460">
            <v>349760</v>
          </cell>
        </row>
        <row r="1461">
          <cell r="B1461" t="str">
            <v>xk</v>
          </cell>
          <cell r="C1461">
            <v>38327</v>
          </cell>
          <cell r="D1461" t="str">
            <v>XuÊt NL phôc vô SX</v>
          </cell>
          <cell r="E1461">
            <v>154</v>
          </cell>
          <cell r="F1461">
            <v>152</v>
          </cell>
          <cell r="G1461">
            <v>3746240</v>
          </cell>
        </row>
        <row r="1462">
          <cell r="B1462" t="str">
            <v>pc</v>
          </cell>
          <cell r="C1462">
            <v>38327</v>
          </cell>
          <cell r="D1462" t="str">
            <v>TT tiÒn hoµ m¹ng dt cho A.Qu©n</v>
          </cell>
          <cell r="E1462">
            <v>6422</v>
          </cell>
          <cell r="F1462">
            <v>111</v>
          </cell>
          <cell r="G1462">
            <v>136364</v>
          </cell>
        </row>
        <row r="1463">
          <cell r="C1463">
            <v>38327</v>
          </cell>
          <cell r="D1463" t="str">
            <v>ThuÕ VAT ®­îc khÊu trõ</v>
          </cell>
          <cell r="E1463">
            <v>1331</v>
          </cell>
          <cell r="F1463">
            <v>111</v>
          </cell>
          <cell r="G1463">
            <v>13636</v>
          </cell>
        </row>
        <row r="1464">
          <cell r="B1464" t="str">
            <v>NH</v>
          </cell>
          <cell r="C1464">
            <v>38327</v>
          </cell>
          <cell r="D1464" t="str">
            <v>Cty S¬n H¶i tr¶ tiÒn qua NH</v>
          </cell>
          <cell r="E1464">
            <v>112</v>
          </cell>
          <cell r="F1464">
            <v>131</v>
          </cell>
          <cell r="G1464">
            <v>128878000</v>
          </cell>
        </row>
        <row r="1465">
          <cell r="B1465" t="str">
            <v>pt</v>
          </cell>
          <cell r="C1465">
            <v>38328</v>
          </cell>
          <cell r="D1465" t="str">
            <v>Rót tÒn NH vÒ nhËp quü</v>
          </cell>
          <cell r="E1465">
            <v>111</v>
          </cell>
          <cell r="F1465">
            <v>112</v>
          </cell>
          <cell r="G1465">
            <v>125000000</v>
          </cell>
        </row>
        <row r="1466">
          <cell r="B1466" t="str">
            <v>pc</v>
          </cell>
          <cell r="C1466">
            <v>38328</v>
          </cell>
          <cell r="D1466" t="str">
            <v>A.Ph­¬ng mua x¨ng M.Toµn</v>
          </cell>
          <cell r="E1466">
            <v>6422</v>
          </cell>
          <cell r="F1466">
            <v>111</v>
          </cell>
          <cell r="G1466">
            <v>789360</v>
          </cell>
        </row>
        <row r="1467">
          <cell r="C1467">
            <v>38328</v>
          </cell>
          <cell r="D1467" t="str">
            <v>ThuÕ VAT ®­îc khÊu trõ</v>
          </cell>
          <cell r="E1467">
            <v>1331</v>
          </cell>
          <cell r="F1467">
            <v>111</v>
          </cell>
          <cell r="G1467">
            <v>73140</v>
          </cell>
        </row>
        <row r="1468">
          <cell r="B1468" t="str">
            <v>pc</v>
          </cell>
          <cell r="C1468">
            <v>38328</v>
          </cell>
          <cell r="D1468" t="str">
            <v>A.KiÕn mua dÇu M.Toµn nkho 40 l</v>
          </cell>
          <cell r="E1468">
            <v>152</v>
          </cell>
          <cell r="F1468">
            <v>111</v>
          </cell>
          <cell r="G1468">
            <v>177440</v>
          </cell>
        </row>
        <row r="1469">
          <cell r="C1469">
            <v>38328</v>
          </cell>
          <cell r="D1469" t="str">
            <v>ThuÕ VAT ®­îc khÊu trõ</v>
          </cell>
          <cell r="E1469">
            <v>1331</v>
          </cell>
          <cell r="F1469">
            <v>111</v>
          </cell>
          <cell r="G1469">
            <v>16560</v>
          </cell>
        </row>
        <row r="1470">
          <cell r="B1470" t="str">
            <v>xk</v>
          </cell>
          <cell r="C1470">
            <v>38328</v>
          </cell>
          <cell r="D1470" t="str">
            <v>XuÊt NL phôc vô SX</v>
          </cell>
          <cell r="E1470">
            <v>154</v>
          </cell>
          <cell r="F1470">
            <v>152</v>
          </cell>
          <cell r="G1470">
            <v>177440</v>
          </cell>
        </row>
        <row r="1471">
          <cell r="B1471" t="str">
            <v>pc</v>
          </cell>
          <cell r="C1471">
            <v>38328</v>
          </cell>
          <cell r="D1471" t="str">
            <v>A.Linh mua dÇu M.Toµn nkho 760 l</v>
          </cell>
          <cell r="E1471">
            <v>152</v>
          </cell>
          <cell r="F1471">
            <v>111</v>
          </cell>
          <cell r="G1471">
            <v>3371360</v>
          </cell>
        </row>
        <row r="1472">
          <cell r="C1472">
            <v>38328</v>
          </cell>
          <cell r="D1472" t="str">
            <v>ThuÕ VAT ®­îc khÊu trõ</v>
          </cell>
          <cell r="E1472">
            <v>1331</v>
          </cell>
          <cell r="F1472">
            <v>111</v>
          </cell>
          <cell r="G1472">
            <v>314640</v>
          </cell>
        </row>
        <row r="1473">
          <cell r="B1473" t="str">
            <v>xk</v>
          </cell>
          <cell r="C1473">
            <v>38328</v>
          </cell>
          <cell r="D1473" t="str">
            <v>XuÊt NL phôc vô SX</v>
          </cell>
          <cell r="E1473">
            <v>154</v>
          </cell>
          <cell r="F1473">
            <v>152</v>
          </cell>
          <cell r="G1473">
            <v>3371360</v>
          </cell>
        </row>
        <row r="1474">
          <cell r="B1474" t="str">
            <v>pc</v>
          </cell>
          <cell r="C1474">
            <v>38328</v>
          </cell>
          <cell r="D1474" t="str">
            <v>Mua cê ®¶ng</v>
          </cell>
          <cell r="E1474">
            <v>6422</v>
          </cell>
          <cell r="F1474">
            <v>111</v>
          </cell>
          <cell r="G1474">
            <v>320000</v>
          </cell>
        </row>
        <row r="1475">
          <cell r="B1475" t="str">
            <v>pc</v>
          </cell>
          <cell r="C1475">
            <v>38329</v>
          </cell>
          <cell r="D1475" t="str">
            <v>Nép tiÒn b¶o hiÓm xe «t«(C.TuyÕt)</v>
          </cell>
          <cell r="E1475">
            <v>6422</v>
          </cell>
          <cell r="F1475">
            <v>111</v>
          </cell>
          <cell r="G1475">
            <v>9090909</v>
          </cell>
        </row>
        <row r="1476">
          <cell r="C1476">
            <v>38329</v>
          </cell>
          <cell r="D1476" t="str">
            <v>ThuÕ VAT ®­îc khÊu trõ</v>
          </cell>
          <cell r="E1476">
            <v>1331</v>
          </cell>
          <cell r="F1476">
            <v>111</v>
          </cell>
          <cell r="G1476">
            <v>909091</v>
          </cell>
        </row>
        <row r="1477">
          <cell r="B1477" t="str">
            <v>PC</v>
          </cell>
          <cell r="C1477">
            <v>38330</v>
          </cell>
          <cell r="D1477" t="str">
            <v>A.Linh mua dÇu MToµn nkho 735; dphô 25</v>
          </cell>
          <cell r="E1477">
            <v>152</v>
          </cell>
          <cell r="F1477">
            <v>111</v>
          </cell>
          <cell r="G1477">
            <v>3510460</v>
          </cell>
        </row>
        <row r="1478">
          <cell r="C1478">
            <v>38330</v>
          </cell>
          <cell r="D1478" t="str">
            <v>ThuÕ VAT ®­îc khÊu trõ</v>
          </cell>
          <cell r="E1478">
            <v>1331</v>
          </cell>
          <cell r="F1478">
            <v>111</v>
          </cell>
          <cell r="G1478">
            <v>329290</v>
          </cell>
        </row>
        <row r="1479">
          <cell r="B1479" t="str">
            <v>xk</v>
          </cell>
          <cell r="C1479">
            <v>38330</v>
          </cell>
          <cell r="D1479" t="str">
            <v>XuÊt NL phôc vô SX</v>
          </cell>
          <cell r="E1479">
            <v>154</v>
          </cell>
          <cell r="F1479">
            <v>152</v>
          </cell>
          <cell r="G1479">
            <v>3510460</v>
          </cell>
        </row>
        <row r="1480">
          <cell r="B1480" t="str">
            <v>PC</v>
          </cell>
          <cell r="C1480">
            <v>38331</v>
          </cell>
          <cell r="D1480" t="str">
            <v>TT tiÒn mua lÞch treo t­êng(C.NguyÖt)</v>
          </cell>
          <cell r="E1480">
            <v>6422</v>
          </cell>
          <cell r="F1480">
            <v>111</v>
          </cell>
          <cell r="G1480">
            <v>880000</v>
          </cell>
        </row>
        <row r="1481">
          <cell r="B1481" t="str">
            <v>pc</v>
          </cell>
          <cell r="C1481">
            <v>38331</v>
          </cell>
          <cell r="D1481" t="str">
            <v>C.TuyÕt tr¶ tiÒn thuª mua TS ®ît  1 cho NH NN</v>
          </cell>
          <cell r="E1481">
            <v>315</v>
          </cell>
          <cell r="F1481">
            <v>111</v>
          </cell>
          <cell r="G1481">
            <v>113013874</v>
          </cell>
        </row>
        <row r="1482">
          <cell r="B1482" t="str">
            <v>pc</v>
          </cell>
          <cell r="C1482">
            <v>38332</v>
          </cell>
          <cell r="D1482" t="str">
            <v>A.Linh mua dÇu M.Toµn(2H§) 2040 l</v>
          </cell>
          <cell r="E1482">
            <v>152</v>
          </cell>
          <cell r="F1482">
            <v>111</v>
          </cell>
          <cell r="G1482">
            <v>9049440</v>
          </cell>
        </row>
        <row r="1483">
          <cell r="C1483">
            <v>38332</v>
          </cell>
          <cell r="D1483" t="str">
            <v>ThuÕ VAT ®­îc khÊu trõ</v>
          </cell>
          <cell r="E1483">
            <v>1331</v>
          </cell>
          <cell r="F1483">
            <v>111</v>
          </cell>
          <cell r="G1483">
            <v>844560</v>
          </cell>
        </row>
        <row r="1484">
          <cell r="B1484" t="str">
            <v>xk</v>
          </cell>
          <cell r="C1484">
            <v>38332</v>
          </cell>
          <cell r="D1484" t="str">
            <v>XuÊt NL phôc vô SX</v>
          </cell>
          <cell r="E1484">
            <v>154</v>
          </cell>
          <cell r="F1484">
            <v>152</v>
          </cell>
          <cell r="G1484">
            <v>9049440</v>
          </cell>
        </row>
        <row r="1485">
          <cell r="B1485" t="str">
            <v>pc</v>
          </cell>
          <cell r="C1485">
            <v>38334</v>
          </cell>
          <cell r="D1485" t="str">
            <v>A.Qu©n mua dÇu M.Toµn 310 l</v>
          </cell>
          <cell r="E1485">
            <v>152</v>
          </cell>
          <cell r="F1485">
            <v>111</v>
          </cell>
          <cell r="G1485">
            <v>1375160</v>
          </cell>
        </row>
        <row r="1486">
          <cell r="C1486">
            <v>38334</v>
          </cell>
          <cell r="D1486" t="str">
            <v>ThuÕ VAT ®­îc khÊu trõ</v>
          </cell>
          <cell r="E1486">
            <v>1331</v>
          </cell>
          <cell r="F1486">
            <v>111</v>
          </cell>
          <cell r="G1486">
            <v>128340</v>
          </cell>
        </row>
        <row r="1487">
          <cell r="B1487" t="str">
            <v>xk</v>
          </cell>
          <cell r="C1487">
            <v>38334</v>
          </cell>
          <cell r="D1487" t="str">
            <v>XuÊt NL phôc vô SX</v>
          </cell>
          <cell r="E1487">
            <v>154</v>
          </cell>
          <cell r="F1487">
            <v>152</v>
          </cell>
          <cell r="G1487">
            <v>1375160</v>
          </cell>
        </row>
        <row r="1488">
          <cell r="B1488" t="str">
            <v>pc</v>
          </cell>
          <cell r="C1488">
            <v>38334</v>
          </cell>
          <cell r="D1488" t="str">
            <v>TT tiÒn mua VPP, phÝ cÇu phµ cho A.Qu©n</v>
          </cell>
          <cell r="E1488">
            <v>6422</v>
          </cell>
          <cell r="F1488">
            <v>111</v>
          </cell>
          <cell r="G1488">
            <v>310000</v>
          </cell>
        </row>
        <row r="1489">
          <cell r="B1489" t="str">
            <v>pc</v>
          </cell>
          <cell r="C1489">
            <v>38335</v>
          </cell>
          <cell r="D1489" t="str">
            <v>A.Linh mua dÇu M.Toµn 2000 l</v>
          </cell>
          <cell r="E1489">
            <v>152</v>
          </cell>
          <cell r="F1489">
            <v>111</v>
          </cell>
          <cell r="G1489">
            <v>8872000</v>
          </cell>
        </row>
        <row r="1490">
          <cell r="C1490">
            <v>38335</v>
          </cell>
          <cell r="D1490" t="str">
            <v>ThuÕ VAT ®­îc khÊu trõ</v>
          </cell>
          <cell r="E1490">
            <v>1331</v>
          </cell>
          <cell r="F1490">
            <v>111</v>
          </cell>
          <cell r="G1490">
            <v>828000</v>
          </cell>
        </row>
        <row r="1491">
          <cell r="B1491" t="str">
            <v>xk</v>
          </cell>
          <cell r="C1491">
            <v>38335</v>
          </cell>
          <cell r="D1491" t="str">
            <v>XuÊt NL phôc vô SX</v>
          </cell>
          <cell r="E1491">
            <v>154</v>
          </cell>
          <cell r="F1491">
            <v>152</v>
          </cell>
          <cell r="G1491">
            <v>8872000</v>
          </cell>
        </row>
        <row r="1492">
          <cell r="B1492" t="str">
            <v>pc</v>
          </cell>
          <cell r="C1492">
            <v>38336</v>
          </cell>
          <cell r="D1492" t="str">
            <v>A.Linh mua dÇu M.Toµn 900l +dÇu phô</v>
          </cell>
          <cell r="E1492">
            <v>152</v>
          </cell>
          <cell r="F1492">
            <v>111</v>
          </cell>
          <cell r="G1492">
            <v>4089672</v>
          </cell>
        </row>
        <row r="1493">
          <cell r="C1493">
            <v>38336</v>
          </cell>
          <cell r="D1493" t="str">
            <v>ThuÕ VAT ®­îc khÊu trõ</v>
          </cell>
          <cell r="E1493">
            <v>1331</v>
          </cell>
          <cell r="F1493">
            <v>111</v>
          </cell>
          <cell r="G1493">
            <v>382328</v>
          </cell>
        </row>
        <row r="1494">
          <cell r="B1494" t="str">
            <v>xk</v>
          </cell>
          <cell r="C1494">
            <v>38336</v>
          </cell>
          <cell r="D1494" t="str">
            <v>XuÊt NL phôc vô SX</v>
          </cell>
          <cell r="E1494">
            <v>154</v>
          </cell>
          <cell r="F1494">
            <v>152</v>
          </cell>
          <cell r="G1494">
            <v>4089672</v>
          </cell>
        </row>
        <row r="1495">
          <cell r="B1495" t="str">
            <v>pc</v>
          </cell>
          <cell r="C1495">
            <v>38336</v>
          </cell>
          <cell r="D1495" t="str">
            <v>A.Th¸i tt tiÒn lµm m¸y läc vµ sµng than</v>
          </cell>
          <cell r="E1495">
            <v>211</v>
          </cell>
          <cell r="F1495">
            <v>111</v>
          </cell>
          <cell r="G1495">
            <v>12656190</v>
          </cell>
        </row>
        <row r="1496">
          <cell r="C1496">
            <v>38336</v>
          </cell>
          <cell r="D1496" t="str">
            <v>ThuÕ VAT ®­îc khÊu trõ</v>
          </cell>
          <cell r="E1496">
            <v>1331</v>
          </cell>
          <cell r="F1496">
            <v>111</v>
          </cell>
          <cell r="G1496">
            <v>632810</v>
          </cell>
        </row>
        <row r="1497">
          <cell r="B1497" t="str">
            <v>pc</v>
          </cell>
          <cell r="C1497">
            <v>38336</v>
          </cell>
          <cell r="D1497" t="str">
            <v>A.Qu©n tt tiÒn ®t (7H§)</v>
          </cell>
          <cell r="E1497">
            <v>6422</v>
          </cell>
          <cell r="F1497">
            <v>111</v>
          </cell>
          <cell r="G1497">
            <v>1004303</v>
          </cell>
        </row>
        <row r="1498">
          <cell r="C1498">
            <v>38336</v>
          </cell>
          <cell r="D1498" t="str">
            <v>ThuÕ VAT ®­îc khÊu trõ</v>
          </cell>
          <cell r="E1498">
            <v>1331</v>
          </cell>
          <cell r="F1498">
            <v>111</v>
          </cell>
          <cell r="G1498">
            <v>100124</v>
          </cell>
        </row>
        <row r="1499">
          <cell r="B1499" t="str">
            <v>pc</v>
          </cell>
          <cell r="C1499">
            <v>38336</v>
          </cell>
          <cell r="D1499" t="str">
            <v>A.Qu©n mua dÇu M.Toµn 130 l</v>
          </cell>
          <cell r="E1499">
            <v>152</v>
          </cell>
          <cell r="F1499">
            <v>111</v>
          </cell>
          <cell r="G1499">
            <v>576680</v>
          </cell>
        </row>
        <row r="1500">
          <cell r="C1500">
            <v>38336</v>
          </cell>
          <cell r="D1500" t="str">
            <v>ThuÕ VAT ®­îc khÊu trõ</v>
          </cell>
          <cell r="E1500">
            <v>1331</v>
          </cell>
          <cell r="F1500">
            <v>111</v>
          </cell>
          <cell r="G1500">
            <v>53820</v>
          </cell>
        </row>
        <row r="1501">
          <cell r="B1501" t="str">
            <v>xk</v>
          </cell>
          <cell r="C1501">
            <v>38336</v>
          </cell>
          <cell r="D1501" t="str">
            <v>XuÊt NL phôc vô SX</v>
          </cell>
          <cell r="E1501">
            <v>154</v>
          </cell>
          <cell r="F1501">
            <v>152</v>
          </cell>
          <cell r="G1501">
            <v>576680</v>
          </cell>
        </row>
        <row r="1502">
          <cell r="B1502" t="str">
            <v>pc</v>
          </cell>
          <cell r="C1502">
            <v>38336</v>
          </cell>
          <cell r="D1502" t="str">
            <v>C.TuyÕt nép tiÒn ®iÖn th¸ng 11</v>
          </cell>
          <cell r="E1502">
            <v>6422</v>
          </cell>
          <cell r="F1502">
            <v>111</v>
          </cell>
          <cell r="G1502">
            <v>278256</v>
          </cell>
        </row>
        <row r="1503">
          <cell r="B1503" t="str">
            <v>pc</v>
          </cell>
          <cell r="C1503">
            <v>38337</v>
          </cell>
          <cell r="D1503" t="str">
            <v>A.Linh mua dÇu M.Toµn 250 l</v>
          </cell>
          <cell r="E1503">
            <v>152</v>
          </cell>
          <cell r="F1503">
            <v>111</v>
          </cell>
          <cell r="G1503">
            <v>1109000</v>
          </cell>
        </row>
        <row r="1504">
          <cell r="C1504">
            <v>38337</v>
          </cell>
          <cell r="D1504" t="str">
            <v>ThuÕ VAT ®­îc khÊu trõ</v>
          </cell>
          <cell r="E1504">
            <v>1331</v>
          </cell>
          <cell r="F1504">
            <v>111</v>
          </cell>
          <cell r="G1504">
            <v>103500</v>
          </cell>
        </row>
        <row r="1505">
          <cell r="B1505" t="str">
            <v>xk</v>
          </cell>
          <cell r="C1505">
            <v>38337</v>
          </cell>
          <cell r="D1505" t="str">
            <v>XuÊt NL phôc vô SX</v>
          </cell>
          <cell r="E1505">
            <v>154</v>
          </cell>
          <cell r="F1505">
            <v>152</v>
          </cell>
          <cell r="G1505">
            <v>1109000</v>
          </cell>
        </row>
        <row r="1506">
          <cell r="B1506" t="str">
            <v>pc</v>
          </cell>
          <cell r="C1506">
            <v>38338</v>
          </cell>
          <cell r="D1506" t="str">
            <v>«.KiÕn mua dÇu M.Toµn 20 l</v>
          </cell>
          <cell r="E1506">
            <v>152</v>
          </cell>
          <cell r="F1506">
            <v>111</v>
          </cell>
          <cell r="G1506">
            <v>88720</v>
          </cell>
        </row>
        <row r="1507">
          <cell r="C1507">
            <v>38338</v>
          </cell>
          <cell r="D1507" t="str">
            <v>ThuÕ VAT ®­îc khÊu trõ</v>
          </cell>
          <cell r="E1507">
            <v>1331</v>
          </cell>
          <cell r="F1507">
            <v>111</v>
          </cell>
          <cell r="G1507">
            <v>8280</v>
          </cell>
        </row>
        <row r="1508">
          <cell r="B1508" t="str">
            <v>xk</v>
          </cell>
          <cell r="C1508">
            <v>38338</v>
          </cell>
          <cell r="D1508" t="str">
            <v>XuÊt NL phôc vô SX</v>
          </cell>
          <cell r="E1508">
            <v>154</v>
          </cell>
          <cell r="F1508">
            <v>152</v>
          </cell>
          <cell r="G1508">
            <v>88720</v>
          </cell>
        </row>
        <row r="1509">
          <cell r="B1509" t="str">
            <v>pc</v>
          </cell>
          <cell r="C1509">
            <v>38338</v>
          </cell>
          <cell r="D1509" t="str">
            <v>A.Linh mua dÇu M.Toµn 1500 l</v>
          </cell>
          <cell r="E1509">
            <v>152</v>
          </cell>
          <cell r="F1509">
            <v>111</v>
          </cell>
          <cell r="G1509">
            <v>6654000</v>
          </cell>
        </row>
        <row r="1510">
          <cell r="C1510">
            <v>38338</v>
          </cell>
          <cell r="D1510" t="str">
            <v>ThuÕ VAT ®­îc khÊu trõ</v>
          </cell>
          <cell r="E1510">
            <v>1331</v>
          </cell>
          <cell r="F1510">
            <v>111</v>
          </cell>
          <cell r="G1510">
            <v>621000</v>
          </cell>
        </row>
        <row r="1511">
          <cell r="B1511" t="str">
            <v>xk</v>
          </cell>
          <cell r="C1511">
            <v>38338</v>
          </cell>
          <cell r="D1511" t="str">
            <v>XuÊt NL phôc vô SX</v>
          </cell>
          <cell r="E1511">
            <v>154</v>
          </cell>
          <cell r="F1511">
            <v>152</v>
          </cell>
          <cell r="G1511">
            <v>6654000</v>
          </cell>
        </row>
        <row r="1512">
          <cell r="B1512" t="str">
            <v>pc</v>
          </cell>
          <cell r="C1512">
            <v>38338</v>
          </cell>
          <cell r="D1512" t="str">
            <v>A.Ph­¬ng mua x¨ng M.Toµn</v>
          </cell>
          <cell r="E1512">
            <v>6422</v>
          </cell>
          <cell r="F1512">
            <v>111</v>
          </cell>
          <cell r="G1512">
            <v>411840</v>
          </cell>
        </row>
        <row r="1513">
          <cell r="C1513">
            <v>38338</v>
          </cell>
          <cell r="D1513" t="str">
            <v>ThuÕ VAT ®­îc khÊu trõ</v>
          </cell>
          <cell r="E1513">
            <v>1331</v>
          </cell>
          <cell r="F1513">
            <v>111</v>
          </cell>
          <cell r="G1513">
            <v>38160</v>
          </cell>
        </row>
        <row r="1514">
          <cell r="B1514" t="str">
            <v>pc</v>
          </cell>
          <cell r="C1514">
            <v>38338</v>
          </cell>
          <cell r="D1514" t="str">
            <v>TT tiÒn thuª xe ®i c«ng t¸c cho A.Tó</v>
          </cell>
          <cell r="E1514">
            <v>6422</v>
          </cell>
          <cell r="F1514">
            <v>111</v>
          </cell>
          <cell r="G1514">
            <v>904762</v>
          </cell>
        </row>
        <row r="1515">
          <cell r="C1515">
            <v>38338</v>
          </cell>
          <cell r="D1515" t="str">
            <v>ThuÕ VAT ®­îc khÊu trõ</v>
          </cell>
          <cell r="E1515">
            <v>1331</v>
          </cell>
          <cell r="F1515">
            <v>111</v>
          </cell>
          <cell r="G1515">
            <v>45238</v>
          </cell>
        </row>
        <row r="1516">
          <cell r="B1516" t="str">
            <v>pc</v>
          </cell>
          <cell r="C1516">
            <v>38338</v>
          </cell>
          <cell r="D1516" t="str">
            <v>A.Linh mua dÇu M.Toµn(2H§) 1475 l,dphô</v>
          </cell>
          <cell r="E1516">
            <v>152</v>
          </cell>
          <cell r="F1516">
            <v>111</v>
          </cell>
          <cell r="G1516">
            <v>6602190</v>
          </cell>
        </row>
        <row r="1517">
          <cell r="C1517">
            <v>38338</v>
          </cell>
          <cell r="D1517" t="str">
            <v>ThuÕ VAT ®­îc khÊu trõ</v>
          </cell>
          <cell r="E1517">
            <v>1331</v>
          </cell>
          <cell r="F1517">
            <v>111</v>
          </cell>
          <cell r="G1517">
            <v>616560</v>
          </cell>
        </row>
        <row r="1518">
          <cell r="B1518" t="str">
            <v>xk</v>
          </cell>
          <cell r="C1518">
            <v>38338</v>
          </cell>
          <cell r="D1518" t="str">
            <v>XuÊt NL phôc vô SX</v>
          </cell>
          <cell r="E1518">
            <v>154</v>
          </cell>
          <cell r="F1518">
            <v>152</v>
          </cell>
          <cell r="G1518">
            <v>6602190</v>
          </cell>
        </row>
        <row r="1519">
          <cell r="B1519" t="str">
            <v>pc</v>
          </cell>
          <cell r="C1519">
            <v>38340</v>
          </cell>
          <cell r="D1519" t="str">
            <v>A.Linh mua dÇu M.Toµn 735 l</v>
          </cell>
          <cell r="E1519">
            <v>152</v>
          </cell>
          <cell r="F1519">
            <v>111</v>
          </cell>
          <cell r="G1519">
            <v>3260460</v>
          </cell>
        </row>
        <row r="1520">
          <cell r="C1520">
            <v>38340</v>
          </cell>
          <cell r="D1520" t="str">
            <v>ThuÕ VAT ®­îc khÊu trõ</v>
          </cell>
          <cell r="E1520">
            <v>1331</v>
          </cell>
          <cell r="F1520">
            <v>111</v>
          </cell>
          <cell r="G1520">
            <v>304290</v>
          </cell>
        </row>
        <row r="1521">
          <cell r="B1521" t="str">
            <v>xk</v>
          </cell>
          <cell r="C1521">
            <v>38340</v>
          </cell>
          <cell r="D1521" t="str">
            <v>XuÊt NL phôc vô SX</v>
          </cell>
          <cell r="E1521">
            <v>154</v>
          </cell>
          <cell r="F1521">
            <v>152</v>
          </cell>
          <cell r="G1521">
            <v>3260460</v>
          </cell>
        </row>
        <row r="1522">
          <cell r="B1522" t="str">
            <v>pc</v>
          </cell>
          <cell r="C1522">
            <v>38341</v>
          </cell>
          <cell r="D1522" t="str">
            <v>«.C­¬ng mua b¸nh r¨ng m¸y nghiÒn</v>
          </cell>
          <cell r="E1522">
            <v>154</v>
          </cell>
          <cell r="F1522">
            <v>111</v>
          </cell>
          <cell r="G1522">
            <v>3203000</v>
          </cell>
        </row>
        <row r="1523">
          <cell r="C1523">
            <v>38341</v>
          </cell>
          <cell r="D1523" t="str">
            <v>ThuÕ VAT ®­îc khÊu trõ</v>
          </cell>
          <cell r="E1523">
            <v>1331</v>
          </cell>
          <cell r="F1523">
            <v>111</v>
          </cell>
          <cell r="G1523">
            <v>115000</v>
          </cell>
        </row>
        <row r="1524">
          <cell r="B1524" t="str">
            <v>pc</v>
          </cell>
          <cell r="C1524">
            <v>38341</v>
          </cell>
          <cell r="D1524" t="str">
            <v>A.Linh mua dÇu m.Toµn 165 l+dÇu phô</v>
          </cell>
          <cell r="E1524">
            <v>152</v>
          </cell>
          <cell r="F1524">
            <v>111</v>
          </cell>
          <cell r="G1524">
            <v>5272376</v>
          </cell>
        </row>
        <row r="1525">
          <cell r="C1525">
            <v>38341</v>
          </cell>
          <cell r="D1525" t="str">
            <v xml:space="preserve">A.Linh mua x¨ng m.Toµn </v>
          </cell>
          <cell r="E1525">
            <v>6422</v>
          </cell>
          <cell r="F1525">
            <v>111</v>
          </cell>
          <cell r="G1525">
            <v>350020</v>
          </cell>
        </row>
        <row r="1526">
          <cell r="C1526">
            <v>38341</v>
          </cell>
          <cell r="D1526" t="str">
            <v>ThuÕ VAT ®­îc khÊu trõ</v>
          </cell>
          <cell r="E1526">
            <v>1331</v>
          </cell>
          <cell r="F1526">
            <v>111</v>
          </cell>
          <cell r="G1526">
            <v>527354</v>
          </cell>
        </row>
        <row r="1527">
          <cell r="B1527" t="str">
            <v>xk</v>
          </cell>
          <cell r="C1527">
            <v>38341</v>
          </cell>
          <cell r="D1527" t="str">
            <v>XuÊt NL phôc vô SX</v>
          </cell>
          <cell r="E1527">
            <v>154</v>
          </cell>
          <cell r="F1527">
            <v>152</v>
          </cell>
          <cell r="G1527">
            <v>5272376</v>
          </cell>
        </row>
        <row r="1528">
          <cell r="B1528" t="str">
            <v>pc</v>
          </cell>
          <cell r="C1528">
            <v>38342</v>
          </cell>
          <cell r="D1528" t="str">
            <v>A.Linh mua dÇu M.Toµn 1500 l</v>
          </cell>
          <cell r="E1528">
            <v>152</v>
          </cell>
          <cell r="F1528">
            <v>111</v>
          </cell>
          <cell r="G1528">
            <v>6654000</v>
          </cell>
        </row>
        <row r="1529">
          <cell r="C1529">
            <v>38342</v>
          </cell>
          <cell r="D1529" t="str">
            <v>ThuÕ VAT ®­îc khÊu trõ</v>
          </cell>
          <cell r="E1529">
            <v>1331</v>
          </cell>
          <cell r="F1529">
            <v>111</v>
          </cell>
          <cell r="G1529">
            <v>621000</v>
          </cell>
        </row>
        <row r="1530">
          <cell r="B1530" t="str">
            <v>xk</v>
          </cell>
          <cell r="C1530">
            <v>38342</v>
          </cell>
          <cell r="D1530" t="str">
            <v>XuÊt NL phôc vô SX</v>
          </cell>
          <cell r="E1530">
            <v>154</v>
          </cell>
          <cell r="F1530">
            <v>152</v>
          </cell>
          <cell r="G1530">
            <v>6654000</v>
          </cell>
        </row>
        <row r="1531">
          <cell r="B1531" t="str">
            <v>nh</v>
          </cell>
          <cell r="C1531">
            <v>38343</v>
          </cell>
          <cell r="D1531" t="str">
            <v>Cty Ph­¬ng Trung tr¶ tiÒn qua NH</v>
          </cell>
          <cell r="E1531">
            <v>112</v>
          </cell>
          <cell r="F1531">
            <v>131</v>
          </cell>
          <cell r="G1531">
            <v>100000000</v>
          </cell>
        </row>
        <row r="1532">
          <cell r="B1532" t="str">
            <v>nh</v>
          </cell>
          <cell r="C1532">
            <v>38343</v>
          </cell>
          <cell r="D1532" t="str">
            <v>Cty S¬n H¶i tr¶ tiÒn qua NH</v>
          </cell>
          <cell r="E1532">
            <v>112</v>
          </cell>
          <cell r="F1532">
            <v>131</v>
          </cell>
          <cell r="G1532">
            <v>100000000</v>
          </cell>
        </row>
        <row r="1533">
          <cell r="B1533" t="str">
            <v>pt</v>
          </cell>
          <cell r="C1533">
            <v>38343</v>
          </cell>
          <cell r="D1533" t="str">
            <v xml:space="preserve">Rót tiÒn NH nhËp quü </v>
          </cell>
          <cell r="E1533">
            <v>111</v>
          </cell>
          <cell r="F1533">
            <v>112</v>
          </cell>
          <cell r="G1533">
            <v>100000000</v>
          </cell>
        </row>
        <row r="1534">
          <cell r="B1534" t="str">
            <v>pc</v>
          </cell>
          <cell r="C1534">
            <v>38343</v>
          </cell>
          <cell r="D1534" t="str">
            <v>A.Linh mua dÇu M.Toµn 400 l</v>
          </cell>
          <cell r="E1534">
            <v>152</v>
          </cell>
          <cell r="F1534">
            <v>111</v>
          </cell>
          <cell r="G1534">
            <v>1774400</v>
          </cell>
        </row>
        <row r="1535">
          <cell r="C1535">
            <v>38343</v>
          </cell>
          <cell r="D1535" t="str">
            <v>ThuÕ VAT ®­îc khÊu trõ</v>
          </cell>
          <cell r="E1535">
            <v>1331</v>
          </cell>
          <cell r="F1535">
            <v>111</v>
          </cell>
          <cell r="G1535">
            <v>165600</v>
          </cell>
        </row>
        <row r="1536">
          <cell r="B1536" t="str">
            <v>xk</v>
          </cell>
          <cell r="C1536">
            <v>38343</v>
          </cell>
          <cell r="D1536" t="str">
            <v>XuÊt NL phôc vô SX</v>
          </cell>
          <cell r="E1536">
            <v>154</v>
          </cell>
          <cell r="F1536">
            <v>152</v>
          </cell>
          <cell r="G1536">
            <v>1774400</v>
          </cell>
        </row>
        <row r="1537">
          <cell r="B1537" t="str">
            <v>pc</v>
          </cell>
          <cell r="C1537">
            <v>38343</v>
          </cell>
          <cell r="D1537" t="str">
            <v>«.Th¸i tt tiÒn söa ch÷a m¸y nghiÒn</v>
          </cell>
          <cell r="E1537">
            <v>154</v>
          </cell>
          <cell r="F1537">
            <v>111</v>
          </cell>
          <cell r="G1537">
            <v>4369524</v>
          </cell>
        </row>
        <row r="1538">
          <cell r="C1538">
            <v>38343</v>
          </cell>
          <cell r="D1538" t="str">
            <v>ThuÕ VAT ®­îc khÊu trõ</v>
          </cell>
          <cell r="E1538">
            <v>1331</v>
          </cell>
          <cell r="F1538">
            <v>111</v>
          </cell>
          <cell r="G1538">
            <v>218476</v>
          </cell>
        </row>
        <row r="1539">
          <cell r="B1539" t="str">
            <v>pc</v>
          </cell>
          <cell r="C1539">
            <v>38343</v>
          </cell>
          <cell r="D1539" t="str">
            <v>Tr¶ tiÒn in VPP cho anh Phßng</v>
          </cell>
          <cell r="E1539">
            <v>6422</v>
          </cell>
          <cell r="F1539">
            <v>111</v>
          </cell>
          <cell r="G1539">
            <v>2010000</v>
          </cell>
        </row>
        <row r="1540">
          <cell r="B1540" t="str">
            <v>pt</v>
          </cell>
          <cell r="C1540">
            <v>38344</v>
          </cell>
          <cell r="D1540" t="str">
            <v>A.Dòng l¸i xe nép tiÒn ®Æt cäc</v>
          </cell>
          <cell r="E1540">
            <v>111</v>
          </cell>
          <cell r="F1540">
            <v>3388</v>
          </cell>
          <cell r="G1540">
            <v>8000000</v>
          </cell>
        </row>
        <row r="1541">
          <cell r="B1541" t="str">
            <v>pc</v>
          </cell>
          <cell r="C1541">
            <v>38344</v>
          </cell>
          <cell r="D1541" t="str">
            <v>A.Linh mua dÇu M.Toµn(2H§) 1775 l</v>
          </cell>
          <cell r="E1541">
            <v>152</v>
          </cell>
          <cell r="F1541">
            <v>111</v>
          </cell>
          <cell r="G1541">
            <v>7873900</v>
          </cell>
        </row>
        <row r="1542">
          <cell r="C1542">
            <v>38344</v>
          </cell>
          <cell r="D1542" t="str">
            <v>ThuÕ VAT ®­îc khÊu trõ</v>
          </cell>
          <cell r="E1542">
            <v>1331</v>
          </cell>
          <cell r="F1542">
            <v>111</v>
          </cell>
          <cell r="G1542">
            <v>734850</v>
          </cell>
        </row>
        <row r="1543">
          <cell r="B1543" t="str">
            <v>xk</v>
          </cell>
          <cell r="C1543">
            <v>38344</v>
          </cell>
          <cell r="D1543" t="str">
            <v>XuÊt NL phôc vô SX</v>
          </cell>
          <cell r="E1543">
            <v>154</v>
          </cell>
          <cell r="F1543">
            <v>152</v>
          </cell>
          <cell r="G1543">
            <v>7873900</v>
          </cell>
        </row>
        <row r="1544">
          <cell r="B1544" t="str">
            <v>pc</v>
          </cell>
          <cell r="C1544">
            <v>38344</v>
          </cell>
          <cell r="D1544" t="str">
            <v>«.Th¸i tt tiÒn mua ®t thÎ</v>
          </cell>
          <cell r="E1544">
            <v>6422</v>
          </cell>
          <cell r="F1544">
            <v>111</v>
          </cell>
          <cell r="G1544">
            <v>2727270</v>
          </cell>
        </row>
        <row r="1545">
          <cell r="C1545">
            <v>38344</v>
          </cell>
          <cell r="D1545" t="str">
            <v>ThuÕ VAT ®­îc khÊu trõ</v>
          </cell>
          <cell r="E1545">
            <v>1331</v>
          </cell>
          <cell r="F1545">
            <v>111</v>
          </cell>
          <cell r="G1545">
            <v>272730</v>
          </cell>
        </row>
        <row r="1546">
          <cell r="B1546" t="str">
            <v>pc</v>
          </cell>
          <cell r="C1546">
            <v>38344</v>
          </cell>
          <cell r="D1546" t="str">
            <v>A.Qu©n tt tiÒn mua x¨ng. cÇu phµ</v>
          </cell>
          <cell r="E1546">
            <v>6422</v>
          </cell>
          <cell r="F1546">
            <v>111</v>
          </cell>
          <cell r="G1546">
            <v>820040</v>
          </cell>
        </row>
        <row r="1547">
          <cell r="C1547">
            <v>38344</v>
          </cell>
          <cell r="D1547" t="str">
            <v>ThuÕ VAT ®­îc khÊu trõ</v>
          </cell>
          <cell r="E1547">
            <v>1331</v>
          </cell>
          <cell r="F1547">
            <v>111</v>
          </cell>
          <cell r="G1547">
            <v>69960</v>
          </cell>
        </row>
        <row r="1548">
          <cell r="B1548" t="str">
            <v>pt</v>
          </cell>
          <cell r="C1548">
            <v>38345</v>
          </cell>
          <cell r="D1548" t="str">
            <v>Rót tiÒn NH vÒ nhËp quü</v>
          </cell>
          <cell r="E1548">
            <v>111</v>
          </cell>
          <cell r="F1548">
            <v>112</v>
          </cell>
          <cell r="G1548">
            <v>100000000</v>
          </cell>
        </row>
        <row r="1549">
          <cell r="B1549" t="str">
            <v>pc</v>
          </cell>
          <cell r="C1549">
            <v>38345</v>
          </cell>
          <cell r="D1549" t="str">
            <v>A.Linh mua dÇu M.Toµn 2000 l</v>
          </cell>
          <cell r="E1549">
            <v>152</v>
          </cell>
          <cell r="F1549">
            <v>111</v>
          </cell>
          <cell r="G1549">
            <v>8872000</v>
          </cell>
        </row>
        <row r="1550">
          <cell r="C1550">
            <v>38345</v>
          </cell>
          <cell r="D1550" t="str">
            <v>ThuÕ VAT ®­îc khÊu trõ</v>
          </cell>
          <cell r="E1550">
            <v>1331</v>
          </cell>
          <cell r="F1550">
            <v>111</v>
          </cell>
          <cell r="G1550">
            <v>828000</v>
          </cell>
        </row>
        <row r="1551">
          <cell r="B1551" t="str">
            <v>xk</v>
          </cell>
          <cell r="C1551">
            <v>38345</v>
          </cell>
          <cell r="D1551" t="str">
            <v>XuÊt NL phôc vô SX</v>
          </cell>
          <cell r="E1551">
            <v>154</v>
          </cell>
          <cell r="F1551">
            <v>152</v>
          </cell>
          <cell r="G1551">
            <v>8872000</v>
          </cell>
        </row>
        <row r="1552">
          <cell r="B1552" t="str">
            <v>pc</v>
          </cell>
          <cell r="C1552">
            <v>38345</v>
          </cell>
          <cell r="D1552" t="str">
            <v xml:space="preserve">A.Kh¸nh tt tiÒn ®tdd </v>
          </cell>
          <cell r="E1552">
            <v>6422</v>
          </cell>
          <cell r="F1552">
            <v>111</v>
          </cell>
          <cell r="G1552">
            <v>128408</v>
          </cell>
        </row>
        <row r="1553">
          <cell r="C1553">
            <v>38345</v>
          </cell>
          <cell r="D1553" t="str">
            <v>ThuÕ VAT ®­îc khÊu trõ</v>
          </cell>
          <cell r="E1553">
            <v>1331</v>
          </cell>
          <cell r="F1553">
            <v>111</v>
          </cell>
          <cell r="G1553">
            <v>12840</v>
          </cell>
        </row>
        <row r="1554">
          <cell r="B1554" t="str">
            <v>pt</v>
          </cell>
          <cell r="C1554">
            <v>38346</v>
          </cell>
          <cell r="D1554" t="str">
            <v>Cty Quang Dòng tr¶ tiÒn hµng - tiÒn mÆt</v>
          </cell>
          <cell r="E1554">
            <v>111</v>
          </cell>
          <cell r="F1554">
            <v>131</v>
          </cell>
          <cell r="G1554">
            <v>59440000</v>
          </cell>
        </row>
        <row r="1555">
          <cell r="B1555" t="str">
            <v>pt</v>
          </cell>
          <cell r="C1555">
            <v>38346</v>
          </cell>
          <cell r="D1555" t="str">
            <v>Chi nh¸nh Coalimex tr¶ tiÒn</v>
          </cell>
          <cell r="E1555">
            <v>111</v>
          </cell>
          <cell r="F1555">
            <v>131</v>
          </cell>
          <cell r="G1555">
            <v>35000000</v>
          </cell>
        </row>
        <row r="1556">
          <cell r="B1556" t="str">
            <v>pc</v>
          </cell>
          <cell r="C1556">
            <v>38346</v>
          </cell>
          <cell r="D1556" t="str">
            <v>A.KiÕn mua dÇu M.Toµn nkho 40 l</v>
          </cell>
          <cell r="E1556">
            <v>152</v>
          </cell>
          <cell r="F1556">
            <v>111</v>
          </cell>
          <cell r="G1556">
            <v>177440</v>
          </cell>
        </row>
        <row r="1557">
          <cell r="C1557">
            <v>38346</v>
          </cell>
          <cell r="D1557" t="str">
            <v>ThuÕ VAT ®­îc khÊu trõ</v>
          </cell>
          <cell r="E1557">
            <v>1331</v>
          </cell>
          <cell r="F1557">
            <v>111</v>
          </cell>
          <cell r="G1557">
            <v>16560</v>
          </cell>
        </row>
        <row r="1558">
          <cell r="B1558" t="str">
            <v>xk</v>
          </cell>
          <cell r="C1558">
            <v>38346</v>
          </cell>
          <cell r="D1558" t="str">
            <v>XuÊt NL phôc vô SX</v>
          </cell>
          <cell r="E1558">
            <v>154</v>
          </cell>
          <cell r="F1558">
            <v>152</v>
          </cell>
          <cell r="G1558">
            <v>177440</v>
          </cell>
        </row>
        <row r="1559">
          <cell r="B1559" t="str">
            <v>dk</v>
          </cell>
          <cell r="C1559">
            <v>38346</v>
          </cell>
          <cell r="D1559" t="str">
            <v>Mua c­íc BX, VT cña Cty Phóc Léc(C.TuyÕt)</v>
          </cell>
          <cell r="E1559">
            <v>154</v>
          </cell>
          <cell r="F1559">
            <v>331</v>
          </cell>
          <cell r="G1559">
            <v>286634000</v>
          </cell>
        </row>
        <row r="1560">
          <cell r="C1560">
            <v>38346</v>
          </cell>
          <cell r="D1560" t="str">
            <v>ThuÕ VAT ®­îc khÊu trõ</v>
          </cell>
          <cell r="E1560">
            <v>1331</v>
          </cell>
          <cell r="F1560">
            <v>331</v>
          </cell>
          <cell r="G1560">
            <v>14331700</v>
          </cell>
        </row>
        <row r="1561">
          <cell r="B1561" t="str">
            <v>pc</v>
          </cell>
          <cell r="C1561">
            <v>38346</v>
          </cell>
          <cell r="D1561" t="str">
            <v>TT c­íc BX, VT cho Cty Phóc Léc</v>
          </cell>
          <cell r="E1561">
            <v>331</v>
          </cell>
          <cell r="F1561">
            <v>111</v>
          </cell>
          <cell r="G1561">
            <v>300965700</v>
          </cell>
        </row>
        <row r="1562">
          <cell r="B1562" t="str">
            <v>pc</v>
          </cell>
          <cell r="C1562">
            <v>38347</v>
          </cell>
          <cell r="D1562" t="str">
            <v>A.Linh mua dÇu M.Toµn 1015 l + dphô</v>
          </cell>
          <cell r="E1562">
            <v>152</v>
          </cell>
          <cell r="F1562">
            <v>111</v>
          </cell>
          <cell r="G1562">
            <v>4680038</v>
          </cell>
        </row>
        <row r="1563">
          <cell r="C1563">
            <v>38347</v>
          </cell>
          <cell r="D1563" t="str">
            <v>A.Linh mua x¨ng M.Toµn</v>
          </cell>
          <cell r="E1563">
            <v>6422</v>
          </cell>
          <cell r="F1563">
            <v>111</v>
          </cell>
          <cell r="G1563">
            <v>350020</v>
          </cell>
        </row>
        <row r="1564">
          <cell r="C1564">
            <v>38347</v>
          </cell>
          <cell r="D1564" t="str">
            <v>ThuÕ VAT ®­îc khÊu trõ</v>
          </cell>
          <cell r="E1564">
            <v>1331</v>
          </cell>
          <cell r="F1564">
            <v>111</v>
          </cell>
          <cell r="G1564">
            <v>470192</v>
          </cell>
        </row>
        <row r="1565">
          <cell r="B1565" t="str">
            <v>xk</v>
          </cell>
          <cell r="C1565">
            <v>38347</v>
          </cell>
          <cell r="D1565" t="str">
            <v>XuÊt NL phôc vô SX</v>
          </cell>
          <cell r="E1565">
            <v>154</v>
          </cell>
          <cell r="F1565">
            <v>152</v>
          </cell>
          <cell r="G1565">
            <v>4680038</v>
          </cell>
        </row>
        <row r="1566">
          <cell r="B1566" t="str">
            <v>pc</v>
          </cell>
          <cell r="C1566">
            <v>38348</v>
          </cell>
          <cell r="D1566" t="str">
            <v>A.Linh mua dÇu M.Toµn 1500 l</v>
          </cell>
          <cell r="E1566">
            <v>152</v>
          </cell>
          <cell r="F1566">
            <v>111</v>
          </cell>
          <cell r="G1566">
            <v>6654000</v>
          </cell>
        </row>
        <row r="1567">
          <cell r="C1567">
            <v>38348</v>
          </cell>
          <cell r="D1567" t="str">
            <v>ThuÕ VAT ®­îc khÊu trõ</v>
          </cell>
          <cell r="E1567">
            <v>1331</v>
          </cell>
          <cell r="F1567">
            <v>111</v>
          </cell>
          <cell r="G1567">
            <v>621000</v>
          </cell>
        </row>
        <row r="1568">
          <cell r="B1568" t="str">
            <v>xk</v>
          </cell>
          <cell r="C1568">
            <v>38348</v>
          </cell>
          <cell r="D1568" t="str">
            <v>XuÊt NL phôc vô SX</v>
          </cell>
          <cell r="E1568">
            <v>154</v>
          </cell>
          <cell r="F1568">
            <v>152</v>
          </cell>
          <cell r="G1568">
            <v>6654000</v>
          </cell>
        </row>
        <row r="1569">
          <cell r="B1569" t="str">
            <v>pc</v>
          </cell>
          <cell r="C1569">
            <v>38348</v>
          </cell>
          <cell r="D1569" t="str">
            <v>A.ChÝnh tt tiÒn ®t th¸ng 11</v>
          </cell>
          <cell r="E1569">
            <v>6422</v>
          </cell>
          <cell r="F1569">
            <v>111</v>
          </cell>
          <cell r="G1569">
            <v>1454706</v>
          </cell>
        </row>
        <row r="1570">
          <cell r="C1570">
            <v>38348</v>
          </cell>
          <cell r="D1570" t="str">
            <v>ThuÕ VAT ®­îc khÊu trõ</v>
          </cell>
          <cell r="E1570">
            <v>1331</v>
          </cell>
          <cell r="F1570">
            <v>111</v>
          </cell>
          <cell r="G1570">
            <v>104015</v>
          </cell>
        </row>
        <row r="1571">
          <cell r="B1571" t="str">
            <v>pc</v>
          </cell>
          <cell r="C1571">
            <v>38348</v>
          </cell>
          <cell r="D1571" t="str">
            <v>TT tiÒn mua x¨ng, phÝ cÇu phµ cho A.Qu©n</v>
          </cell>
          <cell r="E1571">
            <v>6422</v>
          </cell>
          <cell r="F1571">
            <v>111</v>
          </cell>
          <cell r="G1571">
            <v>1095780</v>
          </cell>
        </row>
        <row r="1572">
          <cell r="C1572">
            <v>38348</v>
          </cell>
          <cell r="D1572" t="str">
            <v>ThuÕ VAT ®­îc khÊu trõ</v>
          </cell>
          <cell r="E1572">
            <v>1331</v>
          </cell>
          <cell r="F1572">
            <v>111</v>
          </cell>
          <cell r="G1572">
            <v>95970</v>
          </cell>
        </row>
        <row r="1573">
          <cell r="B1573" t="str">
            <v>pc</v>
          </cell>
          <cell r="C1573">
            <v>38348</v>
          </cell>
          <cell r="D1573" t="str">
            <v>TT tiÒn mua x¨ng Cty B12 cho A.Qu©n</v>
          </cell>
          <cell r="E1573">
            <v>6422</v>
          </cell>
          <cell r="F1573">
            <v>111</v>
          </cell>
          <cell r="G1573">
            <v>377520</v>
          </cell>
        </row>
        <row r="1574">
          <cell r="C1574">
            <v>38348</v>
          </cell>
          <cell r="D1574" t="str">
            <v>ThuÕ VAT ®­îc khÊu trõ</v>
          </cell>
          <cell r="E1574">
            <v>1331</v>
          </cell>
          <cell r="F1574">
            <v>111</v>
          </cell>
          <cell r="G1574">
            <v>34980</v>
          </cell>
        </row>
        <row r="1575">
          <cell r="B1575" t="str">
            <v>pc</v>
          </cell>
          <cell r="C1575">
            <v>38348</v>
          </cell>
          <cell r="D1575" t="str">
            <v>A.Linh mua dÇu M.Toµn 420 l</v>
          </cell>
          <cell r="E1575">
            <v>152</v>
          </cell>
          <cell r="F1575">
            <v>111</v>
          </cell>
          <cell r="G1575">
            <v>1863120</v>
          </cell>
        </row>
        <row r="1576">
          <cell r="C1576">
            <v>38348</v>
          </cell>
          <cell r="D1576" t="str">
            <v>ThuÕ VAT ®­îc khÊu trõ</v>
          </cell>
          <cell r="E1576">
            <v>1331</v>
          </cell>
          <cell r="F1576">
            <v>111</v>
          </cell>
          <cell r="G1576">
            <v>173880</v>
          </cell>
        </row>
        <row r="1577">
          <cell r="B1577" t="str">
            <v>xk</v>
          </cell>
          <cell r="C1577">
            <v>38348</v>
          </cell>
          <cell r="D1577" t="str">
            <v>XuÊt NL phôc vô SX</v>
          </cell>
          <cell r="E1577">
            <v>154</v>
          </cell>
          <cell r="F1577">
            <v>152</v>
          </cell>
          <cell r="G1577">
            <v>1863120</v>
          </cell>
        </row>
        <row r="1578">
          <cell r="B1578" t="str">
            <v>pt</v>
          </cell>
          <cell r="C1578">
            <v>38349</v>
          </cell>
          <cell r="D1578" t="str">
            <v>Vay dµi h¹n tiÒn «.ChÞnh nhËp quü</v>
          </cell>
          <cell r="E1578">
            <v>111</v>
          </cell>
          <cell r="F1578">
            <v>341</v>
          </cell>
          <cell r="G1578">
            <v>150000000</v>
          </cell>
        </row>
        <row r="1579">
          <cell r="B1579" t="str">
            <v>pc</v>
          </cell>
          <cell r="C1579">
            <v>38349</v>
          </cell>
          <cell r="D1579" t="str">
            <v>A.Th¸i tt tiÒn sÝt ®¸ qua c¶ng cho nhµ m¸y X48</v>
          </cell>
          <cell r="E1579">
            <v>6421</v>
          </cell>
          <cell r="F1579">
            <v>111</v>
          </cell>
          <cell r="G1579">
            <v>19848000</v>
          </cell>
        </row>
        <row r="1580">
          <cell r="C1580">
            <v>38349</v>
          </cell>
          <cell r="D1580" t="str">
            <v>ThuÕ VAT ®­îc khÊu trõ</v>
          </cell>
          <cell r="E1580">
            <v>1331</v>
          </cell>
          <cell r="F1580">
            <v>111</v>
          </cell>
          <cell r="G1580">
            <v>1985000</v>
          </cell>
        </row>
        <row r="1581">
          <cell r="B1581" t="str">
            <v>pc</v>
          </cell>
          <cell r="C1581">
            <v>38349</v>
          </cell>
          <cell r="D1581" t="str">
            <v>A.Ph­¬ng mua x¨ng M.Toµn</v>
          </cell>
          <cell r="E1581">
            <v>6422</v>
          </cell>
          <cell r="F1581">
            <v>111</v>
          </cell>
          <cell r="G1581">
            <v>343200</v>
          </cell>
        </row>
        <row r="1582">
          <cell r="C1582">
            <v>38349</v>
          </cell>
          <cell r="D1582" t="str">
            <v>ThuÕ VAT ®­îc khÊu trõ</v>
          </cell>
          <cell r="E1582">
            <v>1331</v>
          </cell>
          <cell r="F1582">
            <v>111</v>
          </cell>
          <cell r="G1582">
            <v>31800</v>
          </cell>
        </row>
        <row r="1583">
          <cell r="B1583" t="str">
            <v>dk</v>
          </cell>
          <cell r="C1583">
            <v>38349</v>
          </cell>
          <cell r="D1583" t="str">
            <v>Mua c­íc BX, VT cña Cty Phóc Léc(C.TuyÕt)</v>
          </cell>
          <cell r="E1583">
            <v>154</v>
          </cell>
          <cell r="F1583">
            <v>331</v>
          </cell>
          <cell r="G1583">
            <v>156736000</v>
          </cell>
        </row>
        <row r="1584">
          <cell r="C1584">
            <v>38349</v>
          </cell>
          <cell r="D1584" t="str">
            <v>ThuÕ VAT ®­îc khÊu trõ</v>
          </cell>
          <cell r="E1584">
            <v>1331</v>
          </cell>
          <cell r="F1584">
            <v>111</v>
          </cell>
          <cell r="G1584">
            <v>7836800</v>
          </cell>
        </row>
        <row r="1585">
          <cell r="B1585" t="str">
            <v>pc</v>
          </cell>
          <cell r="C1585">
            <v>38349</v>
          </cell>
          <cell r="D1585" t="str">
            <v>TT tiÒn c­íc BX,VT cho Cty Phóc léc</v>
          </cell>
          <cell r="E1585">
            <v>331</v>
          </cell>
          <cell r="F1585">
            <v>111</v>
          </cell>
          <cell r="G1585">
            <v>164572800</v>
          </cell>
        </row>
        <row r="1586">
          <cell r="B1586" t="str">
            <v>pc</v>
          </cell>
          <cell r="C1586">
            <v>38350</v>
          </cell>
          <cell r="D1586" t="str">
            <v>A.Linh mua dÇu M.Toµn 1330 l</v>
          </cell>
          <cell r="E1586">
            <v>152</v>
          </cell>
          <cell r="F1586">
            <v>111</v>
          </cell>
          <cell r="G1586">
            <v>5899880</v>
          </cell>
        </row>
        <row r="1587">
          <cell r="C1587">
            <v>38350</v>
          </cell>
          <cell r="D1587" t="str">
            <v>ThuÕ VAT ®­îc khÊu trõ</v>
          </cell>
          <cell r="E1587">
            <v>1331</v>
          </cell>
          <cell r="F1587">
            <v>111</v>
          </cell>
          <cell r="G1587">
            <v>550620</v>
          </cell>
        </row>
        <row r="1588">
          <cell r="B1588" t="str">
            <v>xk</v>
          </cell>
          <cell r="C1588">
            <v>38350</v>
          </cell>
          <cell r="D1588" t="str">
            <v>XuÊt NL phôc vô SX</v>
          </cell>
          <cell r="E1588">
            <v>154</v>
          </cell>
          <cell r="F1588">
            <v>152</v>
          </cell>
          <cell r="G1588">
            <v>5899880</v>
          </cell>
        </row>
        <row r="1589">
          <cell r="B1589" t="str">
            <v>nh</v>
          </cell>
          <cell r="C1589">
            <v>38350</v>
          </cell>
          <cell r="D1589" t="str">
            <v>Cty Quang Dòng tr¶ tiÒn qua NH</v>
          </cell>
          <cell r="E1589">
            <v>112</v>
          </cell>
          <cell r="F1589">
            <v>131</v>
          </cell>
          <cell r="G1589">
            <v>100000000</v>
          </cell>
        </row>
        <row r="1590">
          <cell r="B1590" t="str">
            <v>dk</v>
          </cell>
          <cell r="C1590">
            <v>38350</v>
          </cell>
          <cell r="D1590" t="str">
            <v>Thuª m¸y xóc Cty §øc B×nh</v>
          </cell>
          <cell r="E1590">
            <v>154</v>
          </cell>
          <cell r="F1590">
            <v>331</v>
          </cell>
          <cell r="G1590">
            <v>12000000</v>
          </cell>
        </row>
        <row r="1591">
          <cell r="C1591">
            <v>38350</v>
          </cell>
          <cell r="D1591" t="str">
            <v>ThuÕ VAT ®­îc khÊu trõ</v>
          </cell>
          <cell r="E1591">
            <v>1331</v>
          </cell>
          <cell r="F1591">
            <v>331</v>
          </cell>
          <cell r="G1591">
            <v>1200000</v>
          </cell>
        </row>
        <row r="1592">
          <cell r="B1592" t="str">
            <v>pc</v>
          </cell>
          <cell r="C1592">
            <v>38350</v>
          </cell>
          <cell r="D1592" t="str">
            <v>TT tiÒn c­íc m¸y xóc cho Cty §øc B×nh</v>
          </cell>
          <cell r="E1592">
            <v>331</v>
          </cell>
          <cell r="F1592">
            <v>111</v>
          </cell>
          <cell r="G1592">
            <v>13200000</v>
          </cell>
        </row>
        <row r="1593">
          <cell r="B1593" t="str">
            <v>dk</v>
          </cell>
          <cell r="C1593">
            <v>38350</v>
          </cell>
          <cell r="D1593" t="str">
            <v>H¹ch to¸n tiÒn thuª tµi chÝnh H§ 000036 29/12</v>
          </cell>
          <cell r="E1593">
            <v>342</v>
          </cell>
          <cell r="F1593">
            <v>315</v>
          </cell>
          <cell r="G1593">
            <v>429211654</v>
          </cell>
        </row>
        <row r="1594">
          <cell r="C1594">
            <v>38350</v>
          </cell>
          <cell r="D1594" t="str">
            <v>ThuÕ VAT ®­îc khÊu trõ</v>
          </cell>
          <cell r="E1594">
            <v>1331</v>
          </cell>
          <cell r="F1594">
            <v>315</v>
          </cell>
          <cell r="G1594">
            <v>17402220</v>
          </cell>
        </row>
        <row r="1595">
          <cell r="B1595" t="str">
            <v>pt</v>
          </cell>
          <cell r="C1595">
            <v>38351</v>
          </cell>
          <cell r="D1595" t="str">
            <v>Rót tiÒn NH vÒ nhËp quü (Cty Quang Dòng)</v>
          </cell>
          <cell r="E1595">
            <v>111</v>
          </cell>
          <cell r="F1595">
            <v>112</v>
          </cell>
          <cell r="G1595">
            <v>100000000</v>
          </cell>
        </row>
        <row r="1596">
          <cell r="B1596" t="str">
            <v>pc</v>
          </cell>
          <cell r="C1596">
            <v>38351</v>
          </cell>
          <cell r="D1596" t="str">
            <v>A.Qu©n mua dÇu M.Toµn 210 l</v>
          </cell>
          <cell r="E1596">
            <v>152</v>
          </cell>
          <cell r="F1596">
            <v>111</v>
          </cell>
          <cell r="G1596">
            <v>931560</v>
          </cell>
        </row>
        <row r="1597">
          <cell r="C1597">
            <v>38351</v>
          </cell>
          <cell r="D1597" t="str">
            <v>ThuÕ VAT ®­îc khÊu trõ</v>
          </cell>
          <cell r="E1597">
            <v>1331</v>
          </cell>
          <cell r="F1597">
            <v>111</v>
          </cell>
          <cell r="G1597">
            <v>86940</v>
          </cell>
        </row>
        <row r="1598">
          <cell r="B1598" t="str">
            <v>xk</v>
          </cell>
          <cell r="C1598">
            <v>38351</v>
          </cell>
          <cell r="D1598" t="str">
            <v>XuÊt NL phôc vô SX</v>
          </cell>
          <cell r="E1598">
            <v>154</v>
          </cell>
          <cell r="F1598">
            <v>152</v>
          </cell>
          <cell r="G1598">
            <v>931560</v>
          </cell>
        </row>
        <row r="1599">
          <cell r="B1599" t="str">
            <v>pc900</v>
          </cell>
          <cell r="C1599">
            <v>38351</v>
          </cell>
          <cell r="D1599" t="str">
            <v>A.Qu©n mua VPP</v>
          </cell>
          <cell r="E1599">
            <v>6422</v>
          </cell>
          <cell r="F1599">
            <v>111</v>
          </cell>
          <cell r="G1599">
            <v>465000</v>
          </cell>
        </row>
        <row r="1600">
          <cell r="B1600" t="str">
            <v>pc1000</v>
          </cell>
          <cell r="C1600">
            <v>38351</v>
          </cell>
          <cell r="D1600" t="str">
            <v>A.Qu©n mua x¨ng M.Toµn</v>
          </cell>
          <cell r="E1600">
            <v>6422</v>
          </cell>
          <cell r="F1600">
            <v>111</v>
          </cell>
          <cell r="G1600">
            <v>583440</v>
          </cell>
        </row>
        <row r="1601">
          <cell r="B1601" t="str">
            <v>pc1000t</v>
          </cell>
          <cell r="C1601">
            <v>38351</v>
          </cell>
          <cell r="D1601" t="str">
            <v>ThuÕ VAT ®­îc khÊu trõ</v>
          </cell>
          <cell r="E1601">
            <v>1331</v>
          </cell>
          <cell r="F1601">
            <v>111</v>
          </cell>
          <cell r="G1601">
            <v>54060</v>
          </cell>
        </row>
        <row r="1602">
          <cell r="B1602" t="str">
            <v>dk</v>
          </cell>
          <cell r="C1602">
            <v>38351</v>
          </cell>
          <cell r="D1602" t="str">
            <v>Mua c­íc BX, VT cña Cty Phóc Léc(C.TuyÕt)</v>
          </cell>
          <cell r="E1602">
            <v>154</v>
          </cell>
          <cell r="F1602">
            <v>331</v>
          </cell>
          <cell r="G1602">
            <v>128880000</v>
          </cell>
        </row>
        <row r="1603">
          <cell r="C1603">
            <v>38351</v>
          </cell>
          <cell r="D1603" t="str">
            <v>ThuÕ VAT ®­îc khÊu trõ</v>
          </cell>
          <cell r="E1603">
            <v>1331</v>
          </cell>
          <cell r="F1603">
            <v>331</v>
          </cell>
          <cell r="G1603">
            <v>6444000</v>
          </cell>
        </row>
        <row r="1604">
          <cell r="B1604" t="str">
            <v>pc</v>
          </cell>
          <cell r="C1604">
            <v>38346</v>
          </cell>
          <cell r="D1604" t="str">
            <v>TT c­íc BX, VT cho Cty Phóc Léc</v>
          </cell>
          <cell r="E1604">
            <v>331</v>
          </cell>
          <cell r="F1604">
            <v>111</v>
          </cell>
          <cell r="G1604">
            <v>135324000</v>
          </cell>
        </row>
        <row r="1605">
          <cell r="B1605" t="str">
            <v>pc</v>
          </cell>
          <cell r="C1605">
            <v>38352</v>
          </cell>
          <cell r="D1605" t="str">
            <v>A.Linh mua dÇu phô M.Toµn 210 l</v>
          </cell>
          <cell r="E1605">
            <v>152</v>
          </cell>
          <cell r="F1605">
            <v>111</v>
          </cell>
          <cell r="G1605">
            <v>2481822</v>
          </cell>
        </row>
        <row r="1606">
          <cell r="C1606">
            <v>38352</v>
          </cell>
          <cell r="D1606" t="str">
            <v>ThuÕ VAT ®­îc khÊu trõ</v>
          </cell>
          <cell r="E1606">
            <v>1331</v>
          </cell>
          <cell r="F1606">
            <v>111</v>
          </cell>
          <cell r="G1606">
            <v>248178</v>
          </cell>
        </row>
        <row r="1607">
          <cell r="B1607" t="str">
            <v>xk</v>
          </cell>
          <cell r="C1607">
            <v>38352</v>
          </cell>
          <cell r="D1607" t="str">
            <v>XuÊt NL phôc vô SX</v>
          </cell>
          <cell r="E1607">
            <v>154</v>
          </cell>
          <cell r="F1607">
            <v>152</v>
          </cell>
          <cell r="G1607">
            <v>2481822</v>
          </cell>
        </row>
        <row r="1608">
          <cell r="B1608" t="str">
            <v>nh</v>
          </cell>
          <cell r="C1608">
            <v>38352</v>
          </cell>
          <cell r="D1608" t="str">
            <v>Cty Ph­¬ng Trung tr¶ tiÒn qua NH</v>
          </cell>
          <cell r="E1608">
            <v>112</v>
          </cell>
          <cell r="F1608">
            <v>131</v>
          </cell>
          <cell r="G1608">
            <v>100000000</v>
          </cell>
        </row>
        <row r="1609">
          <cell r="B1609" t="str">
            <v>pt</v>
          </cell>
          <cell r="C1609">
            <v>38352</v>
          </cell>
          <cell r="D1609" t="str">
            <v>Rót tiÒn NH vÒ nhËp quü</v>
          </cell>
          <cell r="E1609">
            <v>111</v>
          </cell>
          <cell r="F1609">
            <v>112</v>
          </cell>
          <cell r="G1609">
            <v>100000000</v>
          </cell>
        </row>
        <row r="1610">
          <cell r="B1610" t="str">
            <v>pc</v>
          </cell>
          <cell r="C1610">
            <v>38352</v>
          </cell>
          <cell r="D1610" t="str">
            <v>A.Linh mua dÇu M.Toµn 1500 l</v>
          </cell>
          <cell r="E1610">
            <v>152</v>
          </cell>
          <cell r="F1610">
            <v>111</v>
          </cell>
          <cell r="G1610">
            <v>6654000</v>
          </cell>
        </row>
        <row r="1611">
          <cell r="C1611">
            <v>38352</v>
          </cell>
          <cell r="D1611" t="str">
            <v>ThuÕ VAT ®­îc khÊu trõ</v>
          </cell>
          <cell r="E1611">
            <v>1331</v>
          </cell>
          <cell r="F1611">
            <v>111</v>
          </cell>
          <cell r="G1611">
            <v>621000</v>
          </cell>
        </row>
        <row r="1612">
          <cell r="B1612" t="str">
            <v>xk</v>
          </cell>
          <cell r="C1612">
            <v>38352</v>
          </cell>
          <cell r="D1612" t="str">
            <v>XuÊt NL phôc vô SX</v>
          </cell>
          <cell r="E1612">
            <v>154</v>
          </cell>
          <cell r="F1612">
            <v>152</v>
          </cell>
          <cell r="G1612">
            <v>6654000</v>
          </cell>
        </row>
        <row r="1613">
          <cell r="B1613" t="str">
            <v>pc</v>
          </cell>
          <cell r="C1613">
            <v>38352</v>
          </cell>
          <cell r="D1613" t="str">
            <v>A.Linh mua phô tïng söa ch÷a «t« (2H§)</v>
          </cell>
          <cell r="E1613">
            <v>154</v>
          </cell>
          <cell r="F1613">
            <v>111</v>
          </cell>
          <cell r="G1613">
            <v>6585000</v>
          </cell>
        </row>
        <row r="1614">
          <cell r="B1614" t="str">
            <v>pc</v>
          </cell>
          <cell r="C1614">
            <v>38352</v>
          </cell>
          <cell r="D1614" t="str">
            <v>A.Linh mua dÇu M.Toµn 835 L + dÇu phô</v>
          </cell>
          <cell r="E1614">
            <v>152</v>
          </cell>
          <cell r="F1614">
            <v>111</v>
          </cell>
          <cell r="G1614">
            <v>3936784</v>
          </cell>
        </row>
        <row r="1615">
          <cell r="C1615">
            <v>38352</v>
          </cell>
          <cell r="D1615" t="str">
            <v>ThuÕ VAT ®­îc khÊu trõ</v>
          </cell>
          <cell r="E1615">
            <v>1331</v>
          </cell>
          <cell r="F1615">
            <v>111</v>
          </cell>
          <cell r="G1615">
            <v>368628</v>
          </cell>
        </row>
        <row r="1616">
          <cell r="B1616" t="str">
            <v>xk</v>
          </cell>
          <cell r="C1616">
            <v>38352</v>
          </cell>
          <cell r="D1616" t="str">
            <v>XuÊt NL phôc vô SX</v>
          </cell>
          <cell r="E1616">
            <v>154</v>
          </cell>
          <cell r="F1616">
            <v>152</v>
          </cell>
          <cell r="G1616">
            <v>3936784</v>
          </cell>
        </row>
        <row r="1617">
          <cell r="B1617" t="str">
            <v>pc</v>
          </cell>
          <cell r="C1617">
            <v>38352</v>
          </cell>
          <cell r="D1617" t="str">
            <v>A.Th¸i tt tiÒn sÝt ®¸ qua c¶ng cho nhµ m¸y X48</v>
          </cell>
          <cell r="E1617">
            <v>6421</v>
          </cell>
          <cell r="F1617">
            <v>111</v>
          </cell>
          <cell r="G1617">
            <v>27567670</v>
          </cell>
        </row>
        <row r="1618">
          <cell r="C1618">
            <v>38352</v>
          </cell>
          <cell r="D1618" t="str">
            <v>ThuÕ VAT ®­îc khÊu trõ</v>
          </cell>
          <cell r="E1618">
            <v>1331</v>
          </cell>
          <cell r="F1618">
            <v>111</v>
          </cell>
          <cell r="G1618">
            <v>2756767</v>
          </cell>
        </row>
        <row r="1619">
          <cell r="B1619" t="str">
            <v>pc</v>
          </cell>
          <cell r="C1619">
            <v>38352</v>
          </cell>
          <cell r="D1619" t="str">
            <v>A.KiÕn tt tiÒn ®t c«ng tr­êng</v>
          </cell>
          <cell r="E1619">
            <v>154</v>
          </cell>
          <cell r="F1619">
            <v>111</v>
          </cell>
          <cell r="G1619">
            <v>794136</v>
          </cell>
        </row>
        <row r="1620">
          <cell r="C1620">
            <v>38352</v>
          </cell>
          <cell r="D1620" t="str">
            <v>ThuÕ VAT ®­îc khÊu trõ</v>
          </cell>
          <cell r="E1620">
            <v>1331</v>
          </cell>
          <cell r="F1620">
            <v>111</v>
          </cell>
          <cell r="G1620">
            <v>79414</v>
          </cell>
        </row>
        <row r="1621">
          <cell r="B1621" t="str">
            <v>dk</v>
          </cell>
          <cell r="C1621">
            <v>38328</v>
          </cell>
          <cell r="D1621" t="str">
            <v>XuÊt b¸n ®¸ xÝt Cty Ph­¬ng Trung</v>
          </cell>
          <cell r="E1621">
            <v>131</v>
          </cell>
          <cell r="F1621">
            <v>511</v>
          </cell>
          <cell r="G1621">
            <v>36000000</v>
          </cell>
        </row>
        <row r="1622">
          <cell r="C1622">
            <v>38328</v>
          </cell>
          <cell r="D1622" t="str">
            <v>ThuÕ VAT ph¶i nép</v>
          </cell>
          <cell r="E1622">
            <v>131</v>
          </cell>
          <cell r="F1622">
            <v>3331</v>
          </cell>
          <cell r="G1622">
            <v>1800000</v>
          </cell>
        </row>
        <row r="1623">
          <cell r="B1623" t="str">
            <v>dk</v>
          </cell>
          <cell r="C1623">
            <v>38336</v>
          </cell>
          <cell r="D1623" t="str">
            <v>XuÊt b¸n ®¸ xÝt Cty Ph­¬ng Trung</v>
          </cell>
          <cell r="E1623">
            <v>131</v>
          </cell>
          <cell r="F1623">
            <v>511</v>
          </cell>
          <cell r="G1623">
            <v>36000000</v>
          </cell>
        </row>
        <row r="1624">
          <cell r="C1624">
            <v>38336</v>
          </cell>
          <cell r="D1624" t="str">
            <v>ThuÕ VAT ph¶i nép</v>
          </cell>
          <cell r="E1624">
            <v>131</v>
          </cell>
          <cell r="F1624">
            <v>3331</v>
          </cell>
          <cell r="G1624">
            <v>1800000</v>
          </cell>
        </row>
        <row r="1625">
          <cell r="B1625" t="str">
            <v>dk</v>
          </cell>
          <cell r="C1625">
            <v>38336</v>
          </cell>
          <cell r="D1625" t="str">
            <v>XuÊt b¸n ®¸ xÝt cho Cty S¬n H¶i</v>
          </cell>
          <cell r="E1625">
            <v>131</v>
          </cell>
          <cell r="F1625">
            <v>511</v>
          </cell>
          <cell r="G1625">
            <v>35200000</v>
          </cell>
        </row>
        <row r="1626">
          <cell r="C1626">
            <v>38336</v>
          </cell>
          <cell r="D1626" t="str">
            <v>ThuÕ VAT ph¶i nép</v>
          </cell>
          <cell r="E1626">
            <v>131</v>
          </cell>
          <cell r="F1626">
            <v>3331</v>
          </cell>
          <cell r="G1626">
            <v>1760000</v>
          </cell>
        </row>
        <row r="1627">
          <cell r="B1627" t="str">
            <v>dk</v>
          </cell>
          <cell r="C1627">
            <v>38336</v>
          </cell>
          <cell r="D1627" t="str">
            <v>XuÊt b¸n ®¸ xÝt cho Cty S¬n H¶i</v>
          </cell>
          <cell r="E1627">
            <v>131</v>
          </cell>
          <cell r="F1627">
            <v>511</v>
          </cell>
          <cell r="G1627">
            <v>25600000</v>
          </cell>
        </row>
        <row r="1628">
          <cell r="C1628">
            <v>38336</v>
          </cell>
          <cell r="D1628" t="str">
            <v>ThuÕ VAT ph¶i nép</v>
          </cell>
          <cell r="E1628">
            <v>131</v>
          </cell>
          <cell r="F1628">
            <v>3331</v>
          </cell>
          <cell r="G1628">
            <v>1280000</v>
          </cell>
        </row>
        <row r="1629">
          <cell r="B1629" t="str">
            <v>dk</v>
          </cell>
          <cell r="C1629">
            <v>38341</v>
          </cell>
          <cell r="D1629" t="str">
            <v>XuÊt b¸n ®¸ xÝt Cty Ph­¬ng Trung</v>
          </cell>
          <cell r="E1629">
            <v>131</v>
          </cell>
          <cell r="F1629">
            <v>511</v>
          </cell>
          <cell r="G1629">
            <v>36000000</v>
          </cell>
        </row>
        <row r="1630">
          <cell r="C1630">
            <v>38341</v>
          </cell>
          <cell r="D1630" t="str">
            <v>ThuÕ VAT ph¶i nép</v>
          </cell>
          <cell r="E1630">
            <v>131</v>
          </cell>
          <cell r="F1630">
            <v>3331</v>
          </cell>
          <cell r="G1630">
            <v>1800000</v>
          </cell>
        </row>
        <row r="1631">
          <cell r="B1631" t="str">
            <v>dk</v>
          </cell>
          <cell r="C1631">
            <v>38342</v>
          </cell>
          <cell r="D1631" t="str">
            <v>XuÊt b¸n ®¸ xÝt cho Cty S¬n H¶i</v>
          </cell>
          <cell r="E1631">
            <v>131</v>
          </cell>
          <cell r="F1631">
            <v>511</v>
          </cell>
          <cell r="G1631">
            <v>20000000</v>
          </cell>
        </row>
        <row r="1632">
          <cell r="C1632">
            <v>38342</v>
          </cell>
          <cell r="D1632" t="str">
            <v>ThuÕ VAT ph¶i nép</v>
          </cell>
          <cell r="E1632">
            <v>131</v>
          </cell>
          <cell r="F1632">
            <v>3331</v>
          </cell>
          <cell r="G1632">
            <v>1000000</v>
          </cell>
        </row>
        <row r="1633">
          <cell r="B1633" t="str">
            <v>dk</v>
          </cell>
          <cell r="C1633">
            <v>38342</v>
          </cell>
          <cell r="D1633" t="str">
            <v>XuÊt b¸n ®¸ xÝt cho Cty S¬n H¶i</v>
          </cell>
          <cell r="E1633">
            <v>131</v>
          </cell>
          <cell r="F1633">
            <v>511</v>
          </cell>
          <cell r="G1633">
            <v>22000000</v>
          </cell>
        </row>
        <row r="1634">
          <cell r="C1634">
            <v>38342</v>
          </cell>
          <cell r="D1634" t="str">
            <v>ThuÕ VAT ph¶i nép</v>
          </cell>
          <cell r="E1634">
            <v>131</v>
          </cell>
          <cell r="F1634">
            <v>3331</v>
          </cell>
          <cell r="G1634">
            <v>1100000</v>
          </cell>
        </row>
        <row r="1635">
          <cell r="B1635" t="str">
            <v>dk</v>
          </cell>
          <cell r="C1635">
            <v>38345</v>
          </cell>
          <cell r="D1635" t="str">
            <v>XuÊt b¸n ®¸ xÝt Cty Ph­¬ng Trung</v>
          </cell>
          <cell r="E1635">
            <v>131</v>
          </cell>
          <cell r="F1635">
            <v>511</v>
          </cell>
          <cell r="G1635">
            <v>36000000</v>
          </cell>
        </row>
        <row r="1636">
          <cell r="C1636">
            <v>38345</v>
          </cell>
          <cell r="D1636" t="str">
            <v>ThuÕ VAT ph¶i nép</v>
          </cell>
          <cell r="E1636">
            <v>131</v>
          </cell>
          <cell r="F1636">
            <v>3331</v>
          </cell>
          <cell r="G1636">
            <v>1800000</v>
          </cell>
        </row>
        <row r="1637">
          <cell r="B1637" t="str">
            <v>dk</v>
          </cell>
          <cell r="C1637">
            <v>38347</v>
          </cell>
          <cell r="D1637" t="str">
            <v>XuÊt b¸n ®¸ xÝt Cty Ph­¬ng Trung</v>
          </cell>
          <cell r="E1637">
            <v>131</v>
          </cell>
          <cell r="F1637">
            <v>511</v>
          </cell>
          <cell r="G1637">
            <v>21200000</v>
          </cell>
        </row>
        <row r="1638">
          <cell r="C1638">
            <v>38347</v>
          </cell>
          <cell r="D1638" t="str">
            <v>ThuÕ VAT ph¶i nép</v>
          </cell>
          <cell r="E1638">
            <v>131</v>
          </cell>
          <cell r="F1638">
            <v>3331</v>
          </cell>
          <cell r="G1638">
            <v>1060000</v>
          </cell>
        </row>
        <row r="1639">
          <cell r="B1639" t="str">
            <v>dk</v>
          </cell>
          <cell r="C1639">
            <v>38347</v>
          </cell>
          <cell r="D1639" t="str">
            <v>XuÊt b¸n ®¸ xÝt cho Cty Quang Dòng</v>
          </cell>
          <cell r="E1639">
            <v>131</v>
          </cell>
          <cell r="F1639">
            <v>511</v>
          </cell>
          <cell r="G1639">
            <v>35200000</v>
          </cell>
        </row>
        <row r="1640">
          <cell r="C1640">
            <v>38347</v>
          </cell>
          <cell r="D1640" t="str">
            <v>ThuÕ VAT ph¶i nép</v>
          </cell>
          <cell r="E1640">
            <v>131</v>
          </cell>
          <cell r="F1640">
            <v>3331</v>
          </cell>
          <cell r="G1640">
            <v>1760000</v>
          </cell>
        </row>
        <row r="1641">
          <cell r="B1641" t="str">
            <v>dk</v>
          </cell>
          <cell r="C1641">
            <v>38347</v>
          </cell>
          <cell r="D1641" t="str">
            <v>XuÊt b¸n ®¸ xÝt Cty Ph­¬ng Trung</v>
          </cell>
          <cell r="E1641">
            <v>131</v>
          </cell>
          <cell r="F1641">
            <v>511</v>
          </cell>
          <cell r="G1641">
            <v>36000000</v>
          </cell>
        </row>
        <row r="1642">
          <cell r="C1642">
            <v>38347</v>
          </cell>
          <cell r="D1642" t="str">
            <v>ThuÕ VAT ph¶i nép</v>
          </cell>
          <cell r="E1642">
            <v>131</v>
          </cell>
          <cell r="F1642">
            <v>3331</v>
          </cell>
          <cell r="G1642">
            <v>1800000</v>
          </cell>
        </row>
        <row r="1643">
          <cell r="B1643" t="str">
            <v>dk</v>
          </cell>
          <cell r="C1643">
            <v>38349</v>
          </cell>
          <cell r="D1643" t="str">
            <v>XuÊt b¸n ®¸ xÝt cho Cty Quang Dòng</v>
          </cell>
          <cell r="E1643">
            <v>131</v>
          </cell>
          <cell r="F1643">
            <v>511</v>
          </cell>
          <cell r="G1643">
            <v>26800000</v>
          </cell>
        </row>
        <row r="1644">
          <cell r="C1644">
            <v>38349</v>
          </cell>
          <cell r="D1644" t="str">
            <v>ThuÕ VAT ph¶i nép</v>
          </cell>
          <cell r="E1644">
            <v>131</v>
          </cell>
          <cell r="F1644">
            <v>3331</v>
          </cell>
          <cell r="G1644">
            <v>1340000</v>
          </cell>
        </row>
        <row r="1645">
          <cell r="B1645" t="str">
            <v>dk</v>
          </cell>
          <cell r="C1645">
            <v>38350</v>
          </cell>
          <cell r="D1645" t="str">
            <v>XuÊt b¸n ®¸ xÝt cho Cty Quang Dòng</v>
          </cell>
          <cell r="E1645">
            <v>131</v>
          </cell>
          <cell r="F1645">
            <v>511</v>
          </cell>
          <cell r="G1645">
            <v>20000000</v>
          </cell>
        </row>
        <row r="1646">
          <cell r="C1646">
            <v>38350</v>
          </cell>
          <cell r="D1646" t="str">
            <v>ThuÕ VAT ph¶i nép</v>
          </cell>
          <cell r="E1646">
            <v>131</v>
          </cell>
          <cell r="F1646">
            <v>3331</v>
          </cell>
          <cell r="G1646">
            <v>1000000</v>
          </cell>
        </row>
        <row r="1647">
          <cell r="B1647" t="str">
            <v>dk</v>
          </cell>
          <cell r="C1647">
            <v>38350</v>
          </cell>
          <cell r="D1647" t="str">
            <v>XuÊt b¸n ®¸ xÝt cho Cty S¬n H¶i</v>
          </cell>
          <cell r="E1647">
            <v>131</v>
          </cell>
          <cell r="F1647">
            <v>511</v>
          </cell>
          <cell r="G1647">
            <v>25600000</v>
          </cell>
        </row>
        <row r="1648">
          <cell r="C1648">
            <v>38350</v>
          </cell>
          <cell r="D1648" t="str">
            <v>ThuÕ VAT ph¶i nép</v>
          </cell>
          <cell r="E1648">
            <v>131</v>
          </cell>
          <cell r="F1648">
            <v>3331</v>
          </cell>
          <cell r="G1648">
            <v>1280000</v>
          </cell>
        </row>
        <row r="1649">
          <cell r="B1649" t="str">
            <v>dk</v>
          </cell>
          <cell r="C1649">
            <v>38351</v>
          </cell>
          <cell r="D1649" t="str">
            <v>XuÊt b¸n ®¸ xÝt cho Cty Quang Dòng</v>
          </cell>
          <cell r="E1649">
            <v>131</v>
          </cell>
          <cell r="F1649">
            <v>511</v>
          </cell>
          <cell r="G1649">
            <v>22000000</v>
          </cell>
        </row>
        <row r="1650">
          <cell r="C1650">
            <v>38351</v>
          </cell>
          <cell r="D1650" t="str">
            <v>ThuÕ VAT ph¶i nép</v>
          </cell>
          <cell r="E1650">
            <v>131</v>
          </cell>
          <cell r="F1650">
            <v>3331</v>
          </cell>
          <cell r="G1650">
            <v>1100000</v>
          </cell>
        </row>
        <row r="1651">
          <cell r="B1651" t="str">
            <v>dk</v>
          </cell>
          <cell r="C1651">
            <v>38352</v>
          </cell>
          <cell r="D1651" t="str">
            <v>XuÊt b¸n ®¸ xÝt Cty Ph­¬ng Trung</v>
          </cell>
          <cell r="E1651">
            <v>131</v>
          </cell>
          <cell r="F1651">
            <v>511</v>
          </cell>
          <cell r="G1651">
            <v>37320000</v>
          </cell>
        </row>
        <row r="1652">
          <cell r="C1652">
            <v>38352</v>
          </cell>
          <cell r="D1652" t="str">
            <v>ThuÕ VAT ph¶i nép</v>
          </cell>
          <cell r="E1652">
            <v>131</v>
          </cell>
          <cell r="F1652">
            <v>3331</v>
          </cell>
          <cell r="G1652">
            <v>1866000</v>
          </cell>
        </row>
        <row r="1653">
          <cell r="B1653" t="str">
            <v>dk</v>
          </cell>
          <cell r="C1653">
            <v>38352</v>
          </cell>
          <cell r="D1653" t="str">
            <v>B¸n c­íc vËn t¶i cho Chi nh¸nh Coalimex</v>
          </cell>
          <cell r="E1653">
            <v>131</v>
          </cell>
          <cell r="F1653">
            <v>511</v>
          </cell>
          <cell r="G1653">
            <v>33333333</v>
          </cell>
        </row>
        <row r="1654">
          <cell r="C1654">
            <v>38352</v>
          </cell>
          <cell r="D1654" t="str">
            <v>ThuÕ VAT ph¶i nép</v>
          </cell>
          <cell r="E1654">
            <v>131</v>
          </cell>
          <cell r="F1654">
            <v>3331</v>
          </cell>
          <cell r="G1654">
            <v>1666667</v>
          </cell>
        </row>
        <row r="1655">
          <cell r="B1655" t="str">
            <v>dk</v>
          </cell>
          <cell r="C1655">
            <v>38352</v>
          </cell>
          <cell r="D1655" t="str">
            <v>XuÊt b¸n ®¸ xÝt cho Cty Quang Dòng</v>
          </cell>
          <cell r="E1655">
            <v>131</v>
          </cell>
          <cell r="F1655">
            <v>511</v>
          </cell>
          <cell r="G1655">
            <v>19280000</v>
          </cell>
        </row>
        <row r="1656">
          <cell r="C1656">
            <v>38352</v>
          </cell>
          <cell r="D1656" t="str">
            <v>ThuÕ VAT ph¶i nép</v>
          </cell>
          <cell r="E1656">
            <v>131</v>
          </cell>
          <cell r="F1656">
            <v>3331</v>
          </cell>
          <cell r="G1656">
            <v>964000</v>
          </cell>
        </row>
        <row r="1657">
          <cell r="B1657" t="str">
            <v>dk</v>
          </cell>
          <cell r="C1657">
            <v>38352</v>
          </cell>
          <cell r="D1657" t="str">
            <v>XuÊt b¸n ®¸ xÝt cho Cty S¬n H¶i</v>
          </cell>
          <cell r="E1657">
            <v>131</v>
          </cell>
          <cell r="F1657">
            <v>511</v>
          </cell>
          <cell r="G1657">
            <v>21640000</v>
          </cell>
        </row>
        <row r="1658">
          <cell r="C1658">
            <v>38352</v>
          </cell>
          <cell r="D1658" t="str">
            <v>ThuÕ VAT ph¶i nép</v>
          </cell>
          <cell r="E1658">
            <v>131</v>
          </cell>
          <cell r="F1658">
            <v>3331</v>
          </cell>
          <cell r="G1658">
            <v>1082000</v>
          </cell>
        </row>
        <row r="1659">
          <cell r="B1659" t="str">
            <v>dk</v>
          </cell>
          <cell r="C1659">
            <v>38352</v>
          </cell>
          <cell r="D1659" t="str">
            <v>XuÊt b¸n ®¸ xÝt Cty Ph­¬ng Trung</v>
          </cell>
          <cell r="E1659">
            <v>131</v>
          </cell>
          <cell r="F1659">
            <v>511</v>
          </cell>
          <cell r="G1659">
            <v>28800000</v>
          </cell>
        </row>
        <row r="1660">
          <cell r="C1660">
            <v>38352</v>
          </cell>
          <cell r="D1660" t="str">
            <v>ThuÕ VAT ph¶i nép</v>
          </cell>
          <cell r="E1660">
            <v>131</v>
          </cell>
          <cell r="F1660">
            <v>3331</v>
          </cell>
          <cell r="G1660">
            <v>1440000</v>
          </cell>
        </row>
        <row r="1661">
          <cell r="C1661">
            <v>38352</v>
          </cell>
          <cell r="D1661" t="str">
            <v>Mua ®¸ v­ên A Thanh 10470 m3; 3000®/m3</v>
          </cell>
          <cell r="E1661">
            <v>152</v>
          </cell>
          <cell r="F1661">
            <v>111</v>
          </cell>
          <cell r="G1661">
            <v>31410000</v>
          </cell>
        </row>
        <row r="1662">
          <cell r="C1662">
            <v>38352</v>
          </cell>
          <cell r="D1662" t="str">
            <v>ThuÕ tµi nguyªn ph¶i nép th¸ng nµy</v>
          </cell>
          <cell r="E1662">
            <v>6422</v>
          </cell>
          <cell r="F1662">
            <v>3336</v>
          </cell>
          <cell r="G1662">
            <v>1256400</v>
          </cell>
        </row>
        <row r="1663">
          <cell r="C1663">
            <v>38352</v>
          </cell>
          <cell r="D1663" t="str">
            <v>L­¬ng ph¶i tr¶ tæ ®¸nh tÈy 14316 tÊn*600</v>
          </cell>
          <cell r="E1663">
            <v>6421</v>
          </cell>
          <cell r="F1663">
            <v>334</v>
          </cell>
          <cell r="G1663">
            <v>8589600</v>
          </cell>
        </row>
        <row r="1664">
          <cell r="C1664">
            <v>38352</v>
          </cell>
          <cell r="D1664" t="str">
            <v>L­¬ng ph¶i tr¶ khèi SX</v>
          </cell>
          <cell r="E1664">
            <v>154</v>
          </cell>
          <cell r="F1664">
            <v>334</v>
          </cell>
          <cell r="G1664">
            <v>44104000</v>
          </cell>
        </row>
        <row r="1665">
          <cell r="C1665">
            <v>38352</v>
          </cell>
          <cell r="D1665" t="str">
            <v>L­¬ng ph¶i tr¶ khèi VP</v>
          </cell>
          <cell r="E1665">
            <v>6422</v>
          </cell>
          <cell r="F1665">
            <v>334</v>
          </cell>
          <cell r="G1665">
            <v>24395000</v>
          </cell>
        </row>
        <row r="1666">
          <cell r="C1666">
            <v>38352</v>
          </cell>
          <cell r="D1666" t="str">
            <v xml:space="preserve">L­¬ng ph¶i tr¶ l¸i xe </v>
          </cell>
          <cell r="E1666">
            <v>154</v>
          </cell>
          <cell r="F1666">
            <v>334</v>
          </cell>
          <cell r="G1666">
            <v>18193000</v>
          </cell>
        </row>
        <row r="1667">
          <cell r="C1667">
            <v>38352</v>
          </cell>
          <cell r="D1667" t="str">
            <v>Chi l­¬ng toµn Cty</v>
          </cell>
          <cell r="E1667">
            <v>334</v>
          </cell>
          <cell r="F1667">
            <v>111</v>
          </cell>
          <cell r="G1667">
            <v>95281600</v>
          </cell>
        </row>
        <row r="1668">
          <cell r="C1668">
            <v>38352</v>
          </cell>
          <cell r="D1668" t="str">
            <v>TrÝch khÊu hao TSC§ bé phËn s¶n xuÊt</v>
          </cell>
          <cell r="E1668">
            <v>154</v>
          </cell>
          <cell r="F1668">
            <v>214</v>
          </cell>
          <cell r="G1668">
            <v>27824000</v>
          </cell>
        </row>
        <row r="1669">
          <cell r="C1669">
            <v>38352</v>
          </cell>
          <cell r="D1669" t="str">
            <v>TrÝch khÊu hao TSC§ bé phËn QLDN</v>
          </cell>
          <cell r="E1669">
            <v>6422</v>
          </cell>
          <cell r="F1669">
            <v>214</v>
          </cell>
          <cell r="G1669">
            <v>3200000</v>
          </cell>
        </row>
        <row r="1670">
          <cell r="C1670">
            <v>38352</v>
          </cell>
          <cell r="D1670" t="str">
            <v>XuÊt kho nguyªn liÖu ®Ó chÕ biÕn 10470 m3</v>
          </cell>
          <cell r="E1670">
            <v>154</v>
          </cell>
          <cell r="F1670">
            <v>152</v>
          </cell>
          <cell r="G1670">
            <v>31410000</v>
          </cell>
        </row>
        <row r="1671">
          <cell r="C1671">
            <v>38352</v>
          </cell>
          <cell r="D1671" t="str">
            <v>NhËp kho thµnh phÈm ®¸ xÝt =10470 m3</v>
          </cell>
          <cell r="E1671">
            <v>155</v>
          </cell>
          <cell r="F1671">
            <v>154</v>
          </cell>
          <cell r="G1671">
            <v>849899442</v>
          </cell>
        </row>
        <row r="1672">
          <cell r="C1672">
            <v>38352</v>
          </cell>
          <cell r="D1672" t="str">
            <v>XuÊt kho tiªu thô 14316 tÊn = 9873 m3</v>
          </cell>
          <cell r="E1672">
            <v>6321</v>
          </cell>
          <cell r="F1672">
            <v>155</v>
          </cell>
        </row>
        <row r="1673">
          <cell r="C1673">
            <v>38352</v>
          </cell>
          <cell r="D1673" t="str">
            <v>ChuyÓn VAT khÊu trõ sang ph¶i nép</v>
          </cell>
          <cell r="E1673">
            <v>3331</v>
          </cell>
          <cell r="F1673">
            <v>1331</v>
          </cell>
          <cell r="G1673">
            <v>66980211</v>
          </cell>
        </row>
        <row r="1674">
          <cell r="E1674" t="str">
            <v>tc</v>
          </cell>
        </row>
        <row r="1675">
          <cell r="D1675" t="str">
            <v>Céng ph¸t sinh th¸ng 12</v>
          </cell>
          <cell r="E1675" t="str">
            <v>tc</v>
          </cell>
        </row>
        <row r="1676">
          <cell r="E1676" t="str">
            <v>tc</v>
          </cell>
        </row>
        <row r="1677">
          <cell r="D1677" t="str">
            <v xml:space="preserve">Lòy kÕ </v>
          </cell>
          <cell r="E1677" t="str">
            <v>tc</v>
          </cell>
        </row>
        <row r="1678">
          <cell r="E1678" t="str">
            <v>tc</v>
          </cell>
        </row>
        <row r="1679">
          <cell r="D1679" t="str">
            <v>KÕt chuyÓn doanh thu sang X§KQ</v>
          </cell>
          <cell r="E1679">
            <v>511</v>
          </cell>
          <cell r="F1679">
            <v>911</v>
          </cell>
          <cell r="G1679">
            <v>605973333</v>
          </cell>
        </row>
        <row r="1680">
          <cell r="D1680" t="str">
            <v>KÕt chuyÓn gi¸ vèn sang X§KQ</v>
          </cell>
          <cell r="E1680">
            <v>911</v>
          </cell>
          <cell r="F1680">
            <v>6321</v>
          </cell>
          <cell r="G1680" t="str">
            <v/>
          </cell>
        </row>
        <row r="1681">
          <cell r="D1681" t="str">
            <v>KÕt chuyÓn gi¸ vèn sang X§KQ</v>
          </cell>
          <cell r="E1681">
            <v>911</v>
          </cell>
          <cell r="F1681">
            <v>6322</v>
          </cell>
          <cell r="G1681">
            <v>56025270</v>
          </cell>
        </row>
        <row r="1682">
          <cell r="D1682" t="str">
            <v>KÕt chuyÓn chi phÝ b¸n hµng sang X§KQ</v>
          </cell>
          <cell r="E1682">
            <v>911</v>
          </cell>
          <cell r="F1682">
            <v>6421</v>
          </cell>
          <cell r="G1682" t="str">
            <v/>
          </cell>
        </row>
        <row r="1683">
          <cell r="D1683" t="str">
            <v>KÕt chuyÓn chi phÝ qu¶n lý sang X§KQ</v>
          </cell>
          <cell r="E1683">
            <v>911</v>
          </cell>
          <cell r="F1683">
            <v>6422</v>
          </cell>
          <cell r="G1683" t="str">
            <v/>
          </cell>
        </row>
        <row r="1684">
          <cell r="D1684" t="str">
            <v>KÕt chuyÕn X§KQ tÝnh l·i</v>
          </cell>
          <cell r="E1684">
            <v>911</v>
          </cell>
          <cell r="F1684">
            <v>421</v>
          </cell>
        </row>
        <row r="1689">
          <cell r="D1689" t="str">
            <v>T¹m kiÓm tra l·i lç 04</v>
          </cell>
        </row>
        <row r="1690">
          <cell r="C1690" t="str">
            <v>Dthu</v>
          </cell>
          <cell r="D1690">
            <v>8317213000</v>
          </cell>
        </row>
        <row r="1691">
          <cell r="C1691" t="str">
            <v>CphÝ</v>
          </cell>
          <cell r="D1691">
            <v>8286035000</v>
          </cell>
        </row>
        <row r="1692">
          <cell r="B1692">
            <v>154</v>
          </cell>
          <cell r="D1692">
            <v>4146737000</v>
          </cell>
        </row>
        <row r="1693">
          <cell r="B1693">
            <v>632</v>
          </cell>
          <cell r="D1693">
            <v>2613734000</v>
          </cell>
        </row>
        <row r="1694">
          <cell r="B1694">
            <v>6421</v>
          </cell>
          <cell r="D1694">
            <v>1095522000</v>
          </cell>
        </row>
        <row r="1695">
          <cell r="B1695">
            <v>6422</v>
          </cell>
          <cell r="D1695">
            <v>497542000</v>
          </cell>
        </row>
        <row r="1696">
          <cell r="B1696" t="str">
            <v>Tån</v>
          </cell>
          <cell r="D1696">
            <v>-67500000</v>
          </cell>
        </row>
        <row r="1697">
          <cell r="B1697">
            <v>1500</v>
          </cell>
          <cell r="C1697" t="str">
            <v>Cßn</v>
          </cell>
          <cell r="D1697">
            <v>31178000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chitiet"/>
      <sheetName val="DGTH"/>
      <sheetName val="giaduthau"/>
      <sheetName val="tonghop"/>
      <sheetName val="Sheet1"/>
      <sheetName val="giavatlieu"/>
      <sheetName val="00000000"/>
      <sheetName val="10000000"/>
      <sheetName val="20000000"/>
      <sheetName val="XL4Poppy"/>
      <sheetName val="Tong hop NC"/>
      <sheetName val="BangkeNX"/>
      <sheetName val="SoTHVT"/>
      <sheetName val="BKDR"/>
      <sheetName val="BKDV"/>
      <sheetName val="TKThue"/>
      <sheetName val="NKC"/>
      <sheetName val="BCDTK"/>
      <sheetName val="KQKD"/>
      <sheetName val="NoKH"/>
      <sheetName val="KHNO"/>
      <sheetName val="TK111"/>
      <sheetName val="TK131"/>
      <sheetName val="TK133"/>
      <sheetName val="TK142"/>
      <sheetName val="TK1561"/>
      <sheetName val="TK1562"/>
      <sheetName val="TK214"/>
      <sheetName val="TK331"/>
      <sheetName val="TK3331"/>
      <sheetName val="TK3334"/>
      <sheetName val="TK334"/>
      <sheetName val="TK5111"/>
      <sheetName val="TK5112"/>
      <sheetName val="TK632"/>
      <sheetName val="TK641"/>
      <sheetName val="TK642"/>
      <sheetName val="TK911"/>
      <sheetName val="TK421"/>
      <sheetName val="TO TOAN"/>
      <sheetName val="TO HAI"/>
      <sheetName val="Co Khi "/>
      <sheetName val="Sheet5"/>
      <sheetName val="Sheet2"/>
      <sheetName val="Sheet4"/>
      <sheetName val="QTGT"/>
      <sheetName val="Tbo+Ckhi  "/>
      <sheetName val="BKE HD"/>
    </sheetNames>
    <sheetDataSet>
      <sheetData sheetId="0">
        <row r="62">
          <cell r="A62" t="str">
            <v>I</v>
          </cell>
          <cell r="C62" t="str">
            <v>Nhµ hµnh chÝnh - hiÖu bé 2 tÇng</v>
          </cell>
        </row>
        <row r="63">
          <cell r="A63">
            <v>1</v>
          </cell>
          <cell r="B63" t="str">
            <v>BA1323</v>
          </cell>
          <cell r="C63" t="str">
            <v>§µo mãng s©u &lt;=2m, ®Êt cÊp II</v>
          </cell>
          <cell r="D63" t="str">
            <v>m3</v>
          </cell>
          <cell r="H63">
            <v>9221</v>
          </cell>
          <cell r="J63">
            <v>262.57900000000001</v>
          </cell>
        </row>
        <row r="64">
          <cell r="A64">
            <v>2</v>
          </cell>
          <cell r="B64" t="str">
            <v>CA1213</v>
          </cell>
          <cell r="C64" t="str">
            <v>§ãng cäc tre gia cè mãng L=3m, 30c/m2</v>
          </cell>
          <cell r="D64" t="str">
            <v>100m</v>
          </cell>
          <cell r="G64">
            <v>117920.25</v>
          </cell>
          <cell r="H64">
            <v>36449</v>
          </cell>
          <cell r="J64">
            <v>151.488</v>
          </cell>
        </row>
        <row r="65">
          <cell r="C65" t="str">
            <v>Cäc tre</v>
          </cell>
          <cell r="D65" t="str">
            <v>m</v>
          </cell>
          <cell r="E65">
            <v>105</v>
          </cell>
          <cell r="F65">
            <v>750</v>
          </cell>
          <cell r="G65">
            <v>78750</v>
          </cell>
        </row>
        <row r="66">
          <cell r="C66" t="str">
            <v>C©y chèng</v>
          </cell>
          <cell r="D66" t="str">
            <v>c©y</v>
          </cell>
          <cell r="E66">
            <v>1.65</v>
          </cell>
          <cell r="F66">
            <v>10000</v>
          </cell>
          <cell r="G66">
            <v>16500</v>
          </cell>
        </row>
        <row r="67">
          <cell r="C67" t="str">
            <v>Gç v¸n</v>
          </cell>
          <cell r="D67" t="str">
            <v>m3</v>
          </cell>
          <cell r="E67">
            <v>0.01</v>
          </cell>
          <cell r="F67">
            <v>1400000</v>
          </cell>
          <cell r="G67">
            <v>14000</v>
          </cell>
        </row>
        <row r="68">
          <cell r="C68" t="str">
            <v>D©y buéc</v>
          </cell>
          <cell r="D68" t="str">
            <v>kg</v>
          </cell>
          <cell r="E68">
            <v>0.47</v>
          </cell>
          <cell r="F68">
            <v>6500</v>
          </cell>
          <cell r="G68">
            <v>3055</v>
          </cell>
        </row>
        <row r="69">
          <cell r="C69" t="str">
            <v>VL#</v>
          </cell>
          <cell r="D69" t="str">
            <v>%</v>
          </cell>
          <cell r="E69">
            <v>5</v>
          </cell>
          <cell r="G69">
            <v>5615.25</v>
          </cell>
        </row>
        <row r="70">
          <cell r="A70">
            <v>3</v>
          </cell>
          <cell r="B70" t="str">
            <v>BA1104</v>
          </cell>
          <cell r="C70" t="str">
            <v>VÐt bïn ®Çu cäc</v>
          </cell>
          <cell r="D70" t="str">
            <v>m3</v>
          </cell>
          <cell r="H70">
            <v>17302</v>
          </cell>
          <cell r="J70">
            <v>16.832000000000001</v>
          </cell>
        </row>
        <row r="71">
          <cell r="A71">
            <v>4</v>
          </cell>
          <cell r="B71" t="str">
            <v>BB1411</v>
          </cell>
          <cell r="C71" t="str">
            <v>C¸t ®en phñ ®Çu cäc dµy 100</v>
          </cell>
          <cell r="D71" t="str">
            <v>m3</v>
          </cell>
          <cell r="G71">
            <v>27376.799999999999</v>
          </cell>
          <cell r="H71">
            <v>6775</v>
          </cell>
          <cell r="J71">
            <v>16.832000000000001</v>
          </cell>
        </row>
        <row r="72">
          <cell r="C72" t="str">
            <v>C¸t ®en</v>
          </cell>
          <cell r="D72" t="str">
            <v>m3</v>
          </cell>
          <cell r="E72">
            <v>1.22</v>
          </cell>
          <cell r="F72">
            <v>22000</v>
          </cell>
          <cell r="G72">
            <v>26840</v>
          </cell>
        </row>
        <row r="73">
          <cell r="C73" t="str">
            <v>VL#</v>
          </cell>
          <cell r="D73" t="str">
            <v>%</v>
          </cell>
          <cell r="E73">
            <v>2</v>
          </cell>
          <cell r="G73">
            <v>536.79999999999995</v>
          </cell>
        </row>
        <row r="74">
          <cell r="A74">
            <v>5</v>
          </cell>
          <cell r="B74" t="str">
            <v>HE1122</v>
          </cell>
          <cell r="C74" t="str">
            <v>Bª t«ng g¹ch vì v÷a XM M50 lãt mãng dµy 100</v>
          </cell>
          <cell r="D74" t="str">
            <v>m3</v>
          </cell>
          <cell r="G74">
            <v>129447.15588000001</v>
          </cell>
          <cell r="H74">
            <v>14523</v>
          </cell>
          <cell r="J74">
            <v>33.664000000000001</v>
          </cell>
        </row>
        <row r="75">
          <cell r="C75" t="str">
            <v>V÷a XM N50</v>
          </cell>
          <cell r="D75" t="str">
            <v>m3</v>
          </cell>
          <cell r="E75">
            <v>0.53800000000000003</v>
          </cell>
          <cell r="F75">
            <v>194132.26</v>
          </cell>
          <cell r="G75">
            <v>104443.15588000001</v>
          </cell>
        </row>
        <row r="76">
          <cell r="C76" t="str">
            <v>G¹ch vì</v>
          </cell>
          <cell r="D76" t="str">
            <v>m3</v>
          </cell>
          <cell r="E76">
            <v>0.89300000000000002</v>
          </cell>
          <cell r="F76">
            <v>28000</v>
          </cell>
          <cell r="G76">
            <v>25004</v>
          </cell>
        </row>
        <row r="77">
          <cell r="A77">
            <v>6</v>
          </cell>
          <cell r="B77" t="str">
            <v>HA1213</v>
          </cell>
          <cell r="C77" t="str">
            <v>Bª t«ng cèt thÐp mãng M200 ®¸ 1x2</v>
          </cell>
          <cell r="D77" t="str">
            <v>m3</v>
          </cell>
          <cell r="G77">
            <v>326129.63124999998</v>
          </cell>
          <cell r="H77">
            <v>20357</v>
          </cell>
          <cell r="I77">
            <v>12480</v>
          </cell>
          <cell r="J77">
            <v>55.529000000000003</v>
          </cell>
        </row>
        <row r="78">
          <cell r="C78" t="str">
            <v>V÷a BT M200</v>
          </cell>
          <cell r="D78" t="str">
            <v>m3</v>
          </cell>
          <cell r="E78">
            <v>1.0249999999999999</v>
          </cell>
          <cell r="F78">
            <v>315025</v>
          </cell>
          <cell r="G78">
            <v>322900.625</v>
          </cell>
        </row>
        <row r="79">
          <cell r="C79" t="str">
            <v>VL#</v>
          </cell>
          <cell r="D79" t="str">
            <v>%</v>
          </cell>
          <cell r="E79">
            <v>1</v>
          </cell>
          <cell r="G79">
            <v>3229.0062499999999</v>
          </cell>
        </row>
        <row r="80">
          <cell r="A80">
            <v>7</v>
          </cell>
          <cell r="B80" t="str">
            <v>IA1110</v>
          </cell>
          <cell r="C80" t="str">
            <v>SXLD cèt thÐp mãng, ®­êng kÝnh &lt;=10</v>
          </cell>
          <cell r="D80" t="str">
            <v>tÊn</v>
          </cell>
          <cell r="G80">
            <v>5465730</v>
          </cell>
          <cell r="H80">
            <v>146832</v>
          </cell>
          <cell r="I80">
            <v>15916</v>
          </cell>
          <cell r="J80">
            <v>0.54</v>
          </cell>
        </row>
        <row r="81">
          <cell r="C81" t="str">
            <v xml:space="preserve">ThÐp trßn </v>
          </cell>
          <cell r="D81" t="str">
            <v>kg</v>
          </cell>
          <cell r="E81">
            <v>1005</v>
          </cell>
          <cell r="F81">
            <v>5300</v>
          </cell>
          <cell r="G81">
            <v>5326500</v>
          </cell>
        </row>
        <row r="82">
          <cell r="C82" t="str">
            <v>D©y thÐp</v>
          </cell>
          <cell r="D82" t="str">
            <v>kg</v>
          </cell>
          <cell r="E82">
            <v>21.42</v>
          </cell>
          <cell r="F82">
            <v>6500</v>
          </cell>
          <cell r="G82">
            <v>139230</v>
          </cell>
        </row>
        <row r="83">
          <cell r="A83">
            <v>8</v>
          </cell>
          <cell r="B83" t="str">
            <v>IA1220</v>
          </cell>
          <cell r="C83" t="str">
            <v>SXLD cèt thÐp mãng, ®­êng kÝnh &lt;=18</v>
          </cell>
          <cell r="D83" t="str">
            <v>tÊn</v>
          </cell>
          <cell r="G83">
            <v>5386790</v>
          </cell>
          <cell r="H83">
            <v>130749</v>
          </cell>
          <cell r="I83">
            <v>101671</v>
          </cell>
          <cell r="J83">
            <v>1.456</v>
          </cell>
        </row>
        <row r="84">
          <cell r="C84" t="str">
            <v xml:space="preserve">ThÐp trßn </v>
          </cell>
          <cell r="D84" t="str">
            <v>kg</v>
          </cell>
          <cell r="E84">
            <v>1020</v>
          </cell>
          <cell r="F84">
            <v>5150</v>
          </cell>
          <cell r="G84">
            <v>5253000</v>
          </cell>
        </row>
        <row r="85">
          <cell r="C85" t="str">
            <v>D©y thÐp</v>
          </cell>
          <cell r="D85" t="str">
            <v>kg</v>
          </cell>
          <cell r="E85">
            <v>14.28</v>
          </cell>
          <cell r="F85">
            <v>6500</v>
          </cell>
          <cell r="G85">
            <v>92820</v>
          </cell>
        </row>
        <row r="86">
          <cell r="C86" t="str">
            <v>Que hµn</v>
          </cell>
          <cell r="D86" t="str">
            <v>kg</v>
          </cell>
          <cell r="E86">
            <v>4.82</v>
          </cell>
          <cell r="F86">
            <v>8500</v>
          </cell>
          <cell r="G86">
            <v>40970</v>
          </cell>
        </row>
        <row r="87">
          <cell r="A87">
            <v>9</v>
          </cell>
          <cell r="B87" t="str">
            <v>IA1230</v>
          </cell>
          <cell r="C87" t="str">
            <v>SXLD cèt thÐp mãng, ®­êng kÝnh &gt;18</v>
          </cell>
          <cell r="D87" t="str">
            <v>tÊn</v>
          </cell>
          <cell r="G87">
            <v>5288870</v>
          </cell>
          <cell r="H87">
            <v>101563</v>
          </cell>
          <cell r="I87">
            <v>104585</v>
          </cell>
          <cell r="J87">
            <v>2.6920000000000002</v>
          </cell>
        </row>
        <row r="88">
          <cell r="C88" t="str">
            <v xml:space="preserve">ThÐp trßn </v>
          </cell>
          <cell r="D88" t="str">
            <v>kg</v>
          </cell>
          <cell r="E88">
            <v>1020</v>
          </cell>
          <cell r="F88">
            <v>5050</v>
          </cell>
          <cell r="G88">
            <v>5151000</v>
          </cell>
        </row>
        <row r="89">
          <cell r="C89" t="str">
            <v>D©y thÐp</v>
          </cell>
          <cell r="D89" t="str">
            <v>kg</v>
          </cell>
          <cell r="E89">
            <v>14.28</v>
          </cell>
          <cell r="F89">
            <v>6500</v>
          </cell>
          <cell r="G89">
            <v>92820</v>
          </cell>
        </row>
        <row r="90">
          <cell r="C90" t="str">
            <v>Que hµn</v>
          </cell>
          <cell r="D90" t="str">
            <v>kg</v>
          </cell>
          <cell r="E90">
            <v>5.3</v>
          </cell>
          <cell r="F90">
            <v>8500</v>
          </cell>
          <cell r="G90">
            <v>45050</v>
          </cell>
        </row>
        <row r="91">
          <cell r="A91">
            <v>10</v>
          </cell>
          <cell r="B91" t="str">
            <v>KA1110</v>
          </cell>
          <cell r="C91" t="str">
            <v>V¸n khu«n mãng</v>
          </cell>
          <cell r="D91" t="str">
            <v>100m2</v>
          </cell>
          <cell r="G91">
            <v>1853754</v>
          </cell>
          <cell r="H91">
            <v>176536</v>
          </cell>
          <cell r="J91">
            <v>0.71699999999999997</v>
          </cell>
        </row>
        <row r="92">
          <cell r="C92" t="str">
            <v>Gç v¸n</v>
          </cell>
          <cell r="D92" t="str">
            <v>m3</v>
          </cell>
          <cell r="E92">
            <v>0.79200000000000004</v>
          </cell>
          <cell r="F92">
            <v>1400000</v>
          </cell>
          <cell r="G92">
            <v>1108800</v>
          </cell>
        </row>
        <row r="93">
          <cell r="C93" t="str">
            <v>Gç ®µ nÑp</v>
          </cell>
          <cell r="D93" t="str">
            <v>m3</v>
          </cell>
          <cell r="E93">
            <v>8.6499999999999994E-2</v>
          </cell>
          <cell r="F93">
            <v>1200000</v>
          </cell>
          <cell r="G93">
            <v>103799.99999999999</v>
          </cell>
        </row>
        <row r="94">
          <cell r="C94" t="str">
            <v>Gç chèng</v>
          </cell>
          <cell r="D94" t="str">
            <v>m3</v>
          </cell>
          <cell r="E94">
            <v>0.45900000000000002</v>
          </cell>
          <cell r="F94">
            <v>1200000</v>
          </cell>
          <cell r="G94">
            <v>550800</v>
          </cell>
        </row>
        <row r="95">
          <cell r="C95" t="str">
            <v>§inh</v>
          </cell>
          <cell r="D95" t="str">
            <v>kg</v>
          </cell>
          <cell r="E95">
            <v>12</v>
          </cell>
          <cell r="F95">
            <v>6000</v>
          </cell>
          <cell r="G95">
            <v>72000</v>
          </cell>
        </row>
        <row r="96">
          <cell r="C96" t="str">
            <v>VL#</v>
          </cell>
          <cell r="D96" t="str">
            <v>%</v>
          </cell>
          <cell r="E96">
            <v>1</v>
          </cell>
          <cell r="G96">
            <v>18354</v>
          </cell>
        </row>
        <row r="97">
          <cell r="A97">
            <v>11</v>
          </cell>
          <cell r="B97" t="str">
            <v>KA1220</v>
          </cell>
          <cell r="C97" t="str">
            <v>V¸n khu«n mãng cét vu«ng</v>
          </cell>
          <cell r="D97" t="str">
            <v>100m2</v>
          </cell>
          <cell r="G97">
            <v>1871328</v>
          </cell>
          <cell r="H97">
            <v>385239</v>
          </cell>
          <cell r="J97">
            <v>0.17599999999999999</v>
          </cell>
        </row>
        <row r="98">
          <cell r="C98" t="str">
            <v>Gç v¸n</v>
          </cell>
          <cell r="D98" t="str">
            <v>m3</v>
          </cell>
          <cell r="E98">
            <v>0.79200000000000004</v>
          </cell>
          <cell r="F98">
            <v>1400000</v>
          </cell>
          <cell r="G98">
            <v>1108800</v>
          </cell>
        </row>
        <row r="99">
          <cell r="C99" t="str">
            <v>Gç ®µ nÑp</v>
          </cell>
          <cell r="D99" t="str">
            <v>m3</v>
          </cell>
          <cell r="E99">
            <v>0.21</v>
          </cell>
          <cell r="F99">
            <v>1200000</v>
          </cell>
          <cell r="G99">
            <v>252000</v>
          </cell>
        </row>
        <row r="100">
          <cell r="C100" t="str">
            <v>Gç chèng</v>
          </cell>
          <cell r="D100" t="str">
            <v>m3</v>
          </cell>
          <cell r="E100">
            <v>0.33500000000000002</v>
          </cell>
          <cell r="F100">
            <v>1200000</v>
          </cell>
          <cell r="G100">
            <v>402000</v>
          </cell>
        </row>
        <row r="101">
          <cell r="C101" t="str">
            <v>§inh</v>
          </cell>
          <cell r="D101" t="str">
            <v>kg</v>
          </cell>
          <cell r="E101">
            <v>15</v>
          </cell>
          <cell r="F101">
            <v>6000</v>
          </cell>
          <cell r="G101">
            <v>90000</v>
          </cell>
        </row>
        <row r="102">
          <cell r="C102" t="str">
            <v>VL#</v>
          </cell>
          <cell r="D102" t="str">
            <v>%</v>
          </cell>
          <cell r="E102">
            <v>1</v>
          </cell>
          <cell r="G102">
            <v>18528</v>
          </cell>
        </row>
        <row r="103">
          <cell r="A103">
            <v>12</v>
          </cell>
          <cell r="B103" t="str">
            <v>KA1210</v>
          </cell>
          <cell r="C103" t="str">
            <v>V¸n khu«n mãng cét trßn</v>
          </cell>
          <cell r="D103" t="str">
            <v>100m2</v>
          </cell>
          <cell r="G103">
            <v>2225232</v>
          </cell>
          <cell r="H103">
            <v>632336</v>
          </cell>
          <cell r="J103">
            <v>0.11799999999999999</v>
          </cell>
        </row>
        <row r="104">
          <cell r="C104" t="str">
            <v>Gç v¸n</v>
          </cell>
          <cell r="D104" t="str">
            <v>m3</v>
          </cell>
          <cell r="E104">
            <v>0.93600000000000005</v>
          </cell>
          <cell r="F104">
            <v>1400000</v>
          </cell>
          <cell r="G104">
            <v>1310400</v>
          </cell>
        </row>
        <row r="105">
          <cell r="C105" t="str">
            <v>Gç ®µ nÑp</v>
          </cell>
          <cell r="D105" t="str">
            <v>m3</v>
          </cell>
          <cell r="E105">
            <v>0.252</v>
          </cell>
          <cell r="F105">
            <v>1200000</v>
          </cell>
          <cell r="G105">
            <v>302400</v>
          </cell>
        </row>
        <row r="106">
          <cell r="C106" t="str">
            <v>Gç chèng</v>
          </cell>
          <cell r="D106" t="str">
            <v>m3</v>
          </cell>
          <cell r="E106">
            <v>0.40200000000000002</v>
          </cell>
          <cell r="F106">
            <v>1200000</v>
          </cell>
          <cell r="G106">
            <v>482400</v>
          </cell>
        </row>
        <row r="107">
          <cell r="C107" t="str">
            <v>§inh</v>
          </cell>
          <cell r="D107" t="str">
            <v>kg</v>
          </cell>
          <cell r="E107">
            <v>18</v>
          </cell>
          <cell r="F107">
            <v>6000</v>
          </cell>
          <cell r="G107">
            <v>108000</v>
          </cell>
        </row>
        <row r="108">
          <cell r="C108" t="str">
            <v>VL#</v>
          </cell>
          <cell r="D108" t="str">
            <v>%</v>
          </cell>
          <cell r="E108">
            <v>1</v>
          </cell>
          <cell r="G108">
            <v>22032</v>
          </cell>
        </row>
        <row r="109">
          <cell r="A109">
            <v>13</v>
          </cell>
          <cell r="B109" t="str">
            <v>GD1113</v>
          </cell>
          <cell r="C109" t="str">
            <v>X©y cæ mãng g¹ch ®Æc v÷a XM M50</v>
          </cell>
          <cell r="D109" t="str">
            <v>m3</v>
          </cell>
          <cell r="G109">
            <v>306666.74540000001</v>
          </cell>
          <cell r="H109">
            <v>21662</v>
          </cell>
          <cell r="I109">
            <v>1631</v>
          </cell>
          <cell r="J109">
            <v>44.353999999999999</v>
          </cell>
        </row>
        <row r="110">
          <cell r="C110" t="str">
            <v>G¹ch</v>
          </cell>
          <cell r="D110" t="str">
            <v>viªn</v>
          </cell>
          <cell r="E110">
            <v>550</v>
          </cell>
          <cell r="F110">
            <v>450</v>
          </cell>
          <cell r="G110">
            <v>247500</v>
          </cell>
        </row>
        <row r="111">
          <cell r="C111" t="str">
            <v>V÷a XM M50</v>
          </cell>
          <cell r="D111" t="str">
            <v>m3</v>
          </cell>
          <cell r="E111">
            <v>0.28999999999999998</v>
          </cell>
          <cell r="F111">
            <v>204023.26</v>
          </cell>
          <cell r="G111">
            <v>59166.7454</v>
          </cell>
        </row>
        <row r="112">
          <cell r="A112">
            <v>14</v>
          </cell>
          <cell r="B112" t="str">
            <v>RA1214</v>
          </cell>
          <cell r="C112" t="str">
            <v>L¸ng mÆt mãng chèng thÊm v÷a XM M75 dµy 2cm</v>
          </cell>
          <cell r="D112" t="str">
            <v>m2</v>
          </cell>
          <cell r="G112">
            <v>6194.6972500000002</v>
          </cell>
          <cell r="H112">
            <v>1399</v>
          </cell>
          <cell r="I112">
            <v>181</v>
          </cell>
          <cell r="J112">
            <v>35.482999999999997</v>
          </cell>
        </row>
        <row r="113">
          <cell r="C113" t="str">
            <v>V÷a XM M75</v>
          </cell>
          <cell r="D113" t="str">
            <v>m3</v>
          </cell>
          <cell r="E113">
            <v>2.5000000000000001E-2</v>
          </cell>
          <cell r="F113">
            <v>247787.88999999998</v>
          </cell>
          <cell r="G113">
            <v>6194.6972500000002</v>
          </cell>
        </row>
        <row r="114">
          <cell r="A114">
            <v>15</v>
          </cell>
          <cell r="B114" t="str">
            <v>B1111</v>
          </cell>
          <cell r="C114" t="str">
            <v>LÊp ®Êt ch©n mãng ®Çm kü</v>
          </cell>
          <cell r="D114" t="str">
            <v>m3</v>
          </cell>
          <cell r="H114">
            <v>6331</v>
          </cell>
          <cell r="J114">
            <v>87.525999999999996</v>
          </cell>
        </row>
        <row r="115">
          <cell r="A115">
            <v>16</v>
          </cell>
          <cell r="B115" t="str">
            <v>HA2323</v>
          </cell>
          <cell r="C115" t="str">
            <v>Bª t«ng cèt thÐp cét khung, ®­êng kÝnh &lt;=10mm</v>
          </cell>
          <cell r="D115" t="str">
            <v>m3</v>
          </cell>
          <cell r="G115">
            <v>355198.23924999998</v>
          </cell>
          <cell r="H115">
            <v>62520</v>
          </cell>
          <cell r="I115">
            <v>15888</v>
          </cell>
          <cell r="J115">
            <v>11.55</v>
          </cell>
        </row>
        <row r="116">
          <cell r="C116" t="str">
            <v>V÷a BT M200</v>
          </cell>
          <cell r="D116" t="str">
            <v>m3</v>
          </cell>
          <cell r="E116">
            <v>1.0249999999999999</v>
          </cell>
          <cell r="F116">
            <v>315025</v>
          </cell>
          <cell r="G116">
            <v>322900.625</v>
          </cell>
        </row>
        <row r="117">
          <cell r="C117" t="str">
            <v>Gç v¸n</v>
          </cell>
          <cell r="D117" t="str">
            <v>m3</v>
          </cell>
          <cell r="E117">
            <v>0.02</v>
          </cell>
          <cell r="F117">
            <v>1400000</v>
          </cell>
          <cell r="G117">
            <v>28000</v>
          </cell>
        </row>
        <row r="118">
          <cell r="C118" t="str">
            <v>§inh</v>
          </cell>
          <cell r="D118" t="str">
            <v>kg</v>
          </cell>
          <cell r="E118">
            <v>4.8000000000000001E-2</v>
          </cell>
          <cell r="F118">
            <v>6000</v>
          </cell>
          <cell r="G118">
            <v>288</v>
          </cell>
        </row>
        <row r="119">
          <cell r="C119" t="str">
            <v>§inh ®Øa</v>
          </cell>
          <cell r="D119" t="str">
            <v>c¸i</v>
          </cell>
          <cell r="E119">
            <v>0.35199999999999998</v>
          </cell>
          <cell r="F119">
            <v>1400</v>
          </cell>
          <cell r="G119">
            <v>492.79999999999995</v>
          </cell>
        </row>
        <row r="120">
          <cell r="C120" t="str">
            <v>VL#</v>
          </cell>
          <cell r="D120" t="str">
            <v>%</v>
          </cell>
          <cell r="E120">
            <v>1</v>
          </cell>
          <cell r="G120">
            <v>3516.8142499999999</v>
          </cell>
        </row>
        <row r="121">
          <cell r="A121">
            <v>17</v>
          </cell>
          <cell r="B121" t="str">
            <v>HA3113</v>
          </cell>
          <cell r="C121" t="str">
            <v>Bª t«ng cèt thÐp dÇm khung M200 ®¸ 1x2</v>
          </cell>
          <cell r="D121" t="str">
            <v>m3</v>
          </cell>
          <cell r="G121">
            <v>326129.63124999998</v>
          </cell>
          <cell r="H121">
            <v>46177</v>
          </cell>
          <cell r="I121">
            <v>21882</v>
          </cell>
          <cell r="J121">
            <v>9.4849999999999994</v>
          </cell>
        </row>
        <row r="122">
          <cell r="C122" t="str">
            <v>V÷a BT M200</v>
          </cell>
          <cell r="D122" t="str">
            <v>m3</v>
          </cell>
          <cell r="E122">
            <v>1.0249999999999999</v>
          </cell>
          <cell r="F122">
            <v>315025</v>
          </cell>
          <cell r="G122">
            <v>322900.625</v>
          </cell>
        </row>
        <row r="123">
          <cell r="C123" t="str">
            <v>VL#</v>
          </cell>
          <cell r="D123" t="str">
            <v>%</v>
          </cell>
          <cell r="E123">
            <v>1</v>
          </cell>
          <cell r="G123">
            <v>3229.0062499999999</v>
          </cell>
        </row>
        <row r="124">
          <cell r="A124">
            <v>18</v>
          </cell>
          <cell r="B124" t="str">
            <v>IA2212</v>
          </cell>
          <cell r="C124" t="str">
            <v>SXLD cèt thÐp khung, ®­êng kÝnh &lt;=10mm</v>
          </cell>
          <cell r="D124" t="str">
            <v>tÊn</v>
          </cell>
          <cell r="G124">
            <v>5465730</v>
          </cell>
          <cell r="H124">
            <v>201340</v>
          </cell>
          <cell r="I124">
            <v>18096</v>
          </cell>
          <cell r="J124">
            <v>0.48</v>
          </cell>
        </row>
        <row r="125">
          <cell r="A125">
            <v>19</v>
          </cell>
          <cell r="B125" t="str">
            <v>IA2222</v>
          </cell>
          <cell r="C125" t="str">
            <v>SXLD cèt thÐp khung, ®­êng kÝnh &lt;=18mm</v>
          </cell>
          <cell r="D125" t="str">
            <v>tÊn</v>
          </cell>
          <cell r="G125">
            <v>5386790</v>
          </cell>
          <cell r="H125">
            <v>134447</v>
          </cell>
          <cell r="I125">
            <v>104624</v>
          </cell>
          <cell r="J125">
            <v>0.66</v>
          </cell>
        </row>
        <row r="126">
          <cell r="A126">
            <v>20</v>
          </cell>
          <cell r="B126" t="str">
            <v>IA2232</v>
          </cell>
          <cell r="C126" t="str">
            <v>SXLD cèt thÐp khung ®­êng kÝnh &gt;18mm</v>
          </cell>
          <cell r="D126" t="str">
            <v>tÊn</v>
          </cell>
          <cell r="G126">
            <v>5296520</v>
          </cell>
          <cell r="H126">
            <v>111885</v>
          </cell>
          <cell r="I126">
            <v>121600</v>
          </cell>
          <cell r="J126">
            <v>4.2530000000000001</v>
          </cell>
        </row>
        <row r="127">
          <cell r="C127" t="str">
            <v xml:space="preserve">ThÐp trßn </v>
          </cell>
          <cell r="D127" t="str">
            <v>kg</v>
          </cell>
          <cell r="E127">
            <v>1020</v>
          </cell>
          <cell r="F127">
            <v>5050</v>
          </cell>
          <cell r="G127">
            <v>5151000</v>
          </cell>
        </row>
        <row r="128">
          <cell r="C128" t="str">
            <v>D©y thÐp</v>
          </cell>
          <cell r="D128" t="str">
            <v>kg</v>
          </cell>
          <cell r="E128">
            <v>14.28</v>
          </cell>
          <cell r="F128">
            <v>6500</v>
          </cell>
          <cell r="G128">
            <v>92820</v>
          </cell>
        </row>
        <row r="129">
          <cell r="C129" t="str">
            <v>Que hµn</v>
          </cell>
          <cell r="D129" t="str">
            <v>kg</v>
          </cell>
          <cell r="E129">
            <v>6.2</v>
          </cell>
          <cell r="F129">
            <v>8500</v>
          </cell>
          <cell r="G129">
            <v>52700</v>
          </cell>
        </row>
        <row r="130">
          <cell r="A130">
            <v>21</v>
          </cell>
          <cell r="B130" t="str">
            <v>KA2120</v>
          </cell>
          <cell r="C130" t="str">
            <v>V¸n khu«n cét vu«ng</v>
          </cell>
          <cell r="D130" t="str">
            <v>100m2</v>
          </cell>
          <cell r="G130">
            <v>1992528</v>
          </cell>
          <cell r="H130">
            <v>431575</v>
          </cell>
          <cell r="J130">
            <v>1.0980000000000001</v>
          </cell>
        </row>
        <row r="131">
          <cell r="C131" t="str">
            <v>Gç v¸n</v>
          </cell>
          <cell r="D131" t="str">
            <v>m3</v>
          </cell>
          <cell r="E131">
            <v>0.79200000000000004</v>
          </cell>
          <cell r="F131">
            <v>1400000</v>
          </cell>
          <cell r="G131">
            <v>1108800</v>
          </cell>
        </row>
        <row r="132">
          <cell r="C132" t="str">
            <v>Gç ®µ nÑp</v>
          </cell>
          <cell r="D132" t="str">
            <v>m3</v>
          </cell>
          <cell r="E132">
            <v>0.14899999999999999</v>
          </cell>
          <cell r="F132">
            <v>1200000</v>
          </cell>
          <cell r="G132">
            <v>178800</v>
          </cell>
        </row>
        <row r="133">
          <cell r="C133" t="str">
            <v>Gç chèng</v>
          </cell>
          <cell r="D133" t="str">
            <v>m3</v>
          </cell>
          <cell r="E133">
            <v>0.496</v>
          </cell>
          <cell r="F133">
            <v>1200000</v>
          </cell>
          <cell r="G133">
            <v>595200</v>
          </cell>
        </row>
        <row r="134">
          <cell r="C134" t="str">
            <v>§inh</v>
          </cell>
          <cell r="D134" t="str">
            <v>kg</v>
          </cell>
          <cell r="E134">
            <v>15</v>
          </cell>
          <cell r="F134">
            <v>6000</v>
          </cell>
          <cell r="G134">
            <v>90000</v>
          </cell>
        </row>
        <row r="135">
          <cell r="C135" t="str">
            <v>VL#</v>
          </cell>
          <cell r="D135" t="str">
            <v>%</v>
          </cell>
          <cell r="E135">
            <v>1</v>
          </cell>
          <cell r="G135">
            <v>19728</v>
          </cell>
        </row>
        <row r="136">
          <cell r="A136">
            <v>22</v>
          </cell>
          <cell r="B136" t="str">
            <v>KA2110</v>
          </cell>
          <cell r="C136" t="str">
            <v>V¸n khu«n cét trßn</v>
          </cell>
          <cell r="D136" t="str">
            <v>100m2</v>
          </cell>
          <cell r="G136">
            <v>2436120</v>
          </cell>
          <cell r="H136">
            <v>1065977</v>
          </cell>
          <cell r="J136">
            <v>0.73499999999999999</v>
          </cell>
        </row>
        <row r="137">
          <cell r="C137" t="str">
            <v>Gç v¸n</v>
          </cell>
          <cell r="D137" t="str">
            <v>m3</v>
          </cell>
          <cell r="E137">
            <v>0.93600000000000005</v>
          </cell>
          <cell r="F137">
            <v>1400000</v>
          </cell>
          <cell r="G137">
            <v>1310400</v>
          </cell>
        </row>
        <row r="138">
          <cell r="C138" t="str">
            <v>Gç ®µ nÑp</v>
          </cell>
          <cell r="D138" t="str">
            <v>m3</v>
          </cell>
          <cell r="E138">
            <v>0.186</v>
          </cell>
          <cell r="F138">
            <v>1200000</v>
          </cell>
          <cell r="G138">
            <v>223200</v>
          </cell>
        </row>
        <row r="139">
          <cell r="C139" t="str">
            <v>Gç chèng</v>
          </cell>
          <cell r="D139" t="str">
            <v>m3</v>
          </cell>
          <cell r="E139">
            <v>0.622</v>
          </cell>
          <cell r="F139">
            <v>1200000</v>
          </cell>
          <cell r="G139">
            <v>746400</v>
          </cell>
        </row>
        <row r="140">
          <cell r="C140" t="str">
            <v>§inh</v>
          </cell>
          <cell r="D140" t="str">
            <v>kg</v>
          </cell>
          <cell r="E140">
            <v>22</v>
          </cell>
          <cell r="F140">
            <v>6000</v>
          </cell>
          <cell r="G140">
            <v>132000</v>
          </cell>
        </row>
        <row r="141">
          <cell r="C141" t="str">
            <v>VL#</v>
          </cell>
          <cell r="D141" t="str">
            <v>%</v>
          </cell>
          <cell r="E141">
            <v>1</v>
          </cell>
          <cell r="G141">
            <v>24120</v>
          </cell>
        </row>
        <row r="142">
          <cell r="A142">
            <v>23</v>
          </cell>
          <cell r="B142" t="str">
            <v>HA3113</v>
          </cell>
          <cell r="C142" t="str">
            <v>Bª t«ng cèt thÐp dÇm gi»ng M200, ®¸ 1x2</v>
          </cell>
          <cell r="D142" t="str">
            <v>m3</v>
          </cell>
          <cell r="G142">
            <v>326129.63124999998</v>
          </cell>
          <cell r="H142">
            <v>46177</v>
          </cell>
          <cell r="I142">
            <v>21882</v>
          </cell>
          <cell r="J142">
            <v>15.361000000000001</v>
          </cell>
        </row>
        <row r="143">
          <cell r="A143">
            <v>24</v>
          </cell>
          <cell r="B143" t="str">
            <v>IA2312</v>
          </cell>
          <cell r="C143" t="str">
            <v>SXLD cèt thÐp dÇm gi»ng, ®­êng kÝnh &lt;=10mm</v>
          </cell>
          <cell r="D143" t="str">
            <v>tÊn</v>
          </cell>
          <cell r="G143">
            <v>5465730</v>
          </cell>
          <cell r="H143">
            <v>218625</v>
          </cell>
          <cell r="I143">
            <v>18096</v>
          </cell>
          <cell r="J143">
            <v>0.44700000000000001</v>
          </cell>
        </row>
        <row r="144">
          <cell r="A144">
            <v>25</v>
          </cell>
          <cell r="B144" t="str">
            <v>IA2322</v>
          </cell>
          <cell r="C144" t="str">
            <v>SXLD cèt thÐp dÇm gi»ng, ®­êng kÝnh &lt;=18mm</v>
          </cell>
          <cell r="D144" t="str">
            <v>tÊn</v>
          </cell>
          <cell r="G144">
            <v>5385770</v>
          </cell>
          <cell r="H144">
            <v>137350</v>
          </cell>
          <cell r="I144">
            <v>102536</v>
          </cell>
          <cell r="J144">
            <v>0.69199999999999995</v>
          </cell>
        </row>
        <row r="145">
          <cell r="C145" t="str">
            <v xml:space="preserve">ThÐp trßn </v>
          </cell>
          <cell r="D145" t="str">
            <v>kg</v>
          </cell>
          <cell r="E145">
            <v>1020</v>
          </cell>
          <cell r="F145">
            <v>5150</v>
          </cell>
          <cell r="G145">
            <v>5253000</v>
          </cell>
        </row>
        <row r="146">
          <cell r="C146" t="str">
            <v>D©y thÐp</v>
          </cell>
          <cell r="D146" t="str">
            <v>kg</v>
          </cell>
          <cell r="E146">
            <v>14.28</v>
          </cell>
          <cell r="F146">
            <v>6500</v>
          </cell>
          <cell r="G146">
            <v>92820</v>
          </cell>
        </row>
        <row r="147">
          <cell r="C147" t="str">
            <v>Que hµn</v>
          </cell>
          <cell r="D147" t="str">
            <v>kg</v>
          </cell>
          <cell r="E147">
            <v>4.7</v>
          </cell>
          <cell r="F147">
            <v>8500</v>
          </cell>
          <cell r="G147">
            <v>39950</v>
          </cell>
        </row>
        <row r="148">
          <cell r="A148">
            <v>26</v>
          </cell>
          <cell r="B148" t="str">
            <v>IA2332</v>
          </cell>
          <cell r="C148" t="str">
            <v>SXLD cèt thÐp dÇm gi»ng, ®­êng kÝnh &gt;18mm</v>
          </cell>
          <cell r="D148" t="str">
            <v>tÊn</v>
          </cell>
          <cell r="G148">
            <v>5283770</v>
          </cell>
          <cell r="H148">
            <v>120989</v>
          </cell>
          <cell r="I148">
            <v>121150</v>
          </cell>
          <cell r="J148">
            <v>2.3860000000000001</v>
          </cell>
        </row>
        <row r="149">
          <cell r="C149" t="str">
            <v xml:space="preserve">ThÐp trßn </v>
          </cell>
          <cell r="D149" t="str">
            <v>kg</v>
          </cell>
          <cell r="E149">
            <v>1020</v>
          </cell>
          <cell r="F149">
            <v>5050</v>
          </cell>
          <cell r="G149">
            <v>5151000</v>
          </cell>
        </row>
        <row r="150">
          <cell r="C150" t="str">
            <v>D©y thÐp</v>
          </cell>
          <cell r="D150" t="str">
            <v>kg</v>
          </cell>
          <cell r="E150">
            <v>14.28</v>
          </cell>
          <cell r="F150">
            <v>6500</v>
          </cell>
          <cell r="G150">
            <v>92820</v>
          </cell>
        </row>
        <row r="151">
          <cell r="C151" t="str">
            <v>Que hµn</v>
          </cell>
          <cell r="D151" t="str">
            <v>kg</v>
          </cell>
          <cell r="E151">
            <v>4.7</v>
          </cell>
          <cell r="F151">
            <v>8500</v>
          </cell>
          <cell r="G151">
            <v>39950</v>
          </cell>
        </row>
        <row r="152">
          <cell r="A152">
            <v>27</v>
          </cell>
          <cell r="B152" t="str">
            <v>KA2210</v>
          </cell>
          <cell r="C152" t="str">
            <v xml:space="preserve">V¸n khu«n xµ dÇm gi»ng </v>
          </cell>
          <cell r="D152" t="str">
            <v>100m2</v>
          </cell>
          <cell r="G152">
            <v>2595437.4</v>
          </cell>
          <cell r="H152">
            <v>465127</v>
          </cell>
          <cell r="J152">
            <v>2.2949999999999999</v>
          </cell>
        </row>
        <row r="153">
          <cell r="C153" t="str">
            <v>Gç v¸n</v>
          </cell>
          <cell r="D153" t="str">
            <v>m3</v>
          </cell>
          <cell r="E153">
            <v>0.79200000000000004</v>
          </cell>
          <cell r="F153">
            <v>1400000</v>
          </cell>
          <cell r="G153">
            <v>1108800</v>
          </cell>
        </row>
        <row r="154">
          <cell r="C154" t="str">
            <v>Gç ®µ nÑp</v>
          </cell>
          <cell r="D154" t="str">
            <v>m3</v>
          </cell>
          <cell r="E154">
            <v>0.189</v>
          </cell>
          <cell r="F154">
            <v>1200000</v>
          </cell>
          <cell r="G154">
            <v>226800</v>
          </cell>
        </row>
        <row r="155">
          <cell r="C155" t="str">
            <v>Gç chèng</v>
          </cell>
          <cell r="D155" t="str">
            <v>m3</v>
          </cell>
          <cell r="E155">
            <v>0.95699999999999996</v>
          </cell>
          <cell r="F155">
            <v>1200000</v>
          </cell>
          <cell r="G155">
            <v>1148400</v>
          </cell>
        </row>
        <row r="156">
          <cell r="C156" t="str">
            <v>§inh</v>
          </cell>
          <cell r="D156" t="str">
            <v>kg</v>
          </cell>
          <cell r="E156">
            <v>14.29</v>
          </cell>
          <cell r="F156">
            <v>6000</v>
          </cell>
          <cell r="G156">
            <v>85740</v>
          </cell>
        </row>
        <row r="157">
          <cell r="C157" t="str">
            <v>VL#</v>
          </cell>
          <cell r="D157" t="str">
            <v>%</v>
          </cell>
          <cell r="E157">
            <v>1</v>
          </cell>
          <cell r="G157">
            <v>25697.4</v>
          </cell>
        </row>
        <row r="158">
          <cell r="A158">
            <v>28</v>
          </cell>
          <cell r="B158" t="str">
            <v>HA3313</v>
          </cell>
          <cell r="C158" t="str">
            <v>Bª t«ng cèt thÐp lanh t« +« v¨ng M200 ®¸ 1x2</v>
          </cell>
          <cell r="D158" t="str">
            <v>m3</v>
          </cell>
          <cell r="G158">
            <v>326129.63124999998</v>
          </cell>
          <cell r="H158">
            <v>49290</v>
          </cell>
          <cell r="I158">
            <v>18474</v>
          </cell>
          <cell r="J158">
            <v>4.5439999999999996</v>
          </cell>
        </row>
        <row r="159">
          <cell r="A159">
            <v>29</v>
          </cell>
          <cell r="B159" t="str">
            <v>IA2412</v>
          </cell>
          <cell r="C159" t="str">
            <v>SXLD cèt thÐp lanh t« + « v¨ng ®­êng kÝnh &lt;=10mm</v>
          </cell>
          <cell r="D159" t="str">
            <v>tÊn</v>
          </cell>
          <cell r="G159">
            <v>5465730</v>
          </cell>
          <cell r="H159">
            <v>291719</v>
          </cell>
          <cell r="I159">
            <v>18096</v>
          </cell>
          <cell r="J159">
            <v>0.17</v>
          </cell>
        </row>
        <row r="160">
          <cell r="A160">
            <v>30</v>
          </cell>
          <cell r="B160" t="str">
            <v>IA2422</v>
          </cell>
          <cell r="C160" t="str">
            <v>SXLD cèt thÐp lanh t« + « v¨ng ®­êng kÝnh &lt;=18mm</v>
          </cell>
          <cell r="D160" t="str">
            <v>tÊn</v>
          </cell>
          <cell r="G160">
            <v>5385064.5</v>
          </cell>
          <cell r="H160">
            <v>276942</v>
          </cell>
          <cell r="I160">
            <v>101763</v>
          </cell>
          <cell r="J160">
            <v>0.47099999999999997</v>
          </cell>
        </row>
        <row r="161">
          <cell r="C161" t="str">
            <v xml:space="preserve">ThÐp trßn </v>
          </cell>
          <cell r="D161" t="str">
            <v>kg</v>
          </cell>
          <cell r="E161">
            <v>1020</v>
          </cell>
          <cell r="F161">
            <v>5150</v>
          </cell>
          <cell r="G161">
            <v>5253000</v>
          </cell>
        </row>
        <row r="162">
          <cell r="C162" t="str">
            <v>D©y thÐp</v>
          </cell>
          <cell r="D162" t="str">
            <v>kg</v>
          </cell>
          <cell r="E162">
            <v>14.28</v>
          </cell>
          <cell r="F162">
            <v>6500</v>
          </cell>
          <cell r="G162">
            <v>92820</v>
          </cell>
        </row>
        <row r="163">
          <cell r="C163" t="str">
            <v>Que hµn</v>
          </cell>
          <cell r="D163" t="str">
            <v>kg</v>
          </cell>
          <cell r="E163">
            <v>4.617</v>
          </cell>
          <cell r="F163">
            <v>8500</v>
          </cell>
          <cell r="G163">
            <v>39244.5</v>
          </cell>
        </row>
        <row r="164">
          <cell r="A164">
            <v>31</v>
          </cell>
          <cell r="B164" t="str">
            <v>KA2320</v>
          </cell>
          <cell r="C164" t="str">
            <v>V¸n khu«n lanh t« + « v¨ng</v>
          </cell>
          <cell r="D164" t="str">
            <v>100m2</v>
          </cell>
          <cell r="G164">
            <v>2114031</v>
          </cell>
          <cell r="H164">
            <v>385171</v>
          </cell>
          <cell r="J164">
            <v>0.64800000000000002</v>
          </cell>
        </row>
        <row r="165">
          <cell r="C165" t="str">
            <v>Gç v¸n</v>
          </cell>
          <cell r="D165" t="str">
            <v>m3</v>
          </cell>
          <cell r="E165">
            <v>0.79200000000000004</v>
          </cell>
          <cell r="F165">
            <v>1400000</v>
          </cell>
          <cell r="G165">
            <v>1108800</v>
          </cell>
        </row>
        <row r="166">
          <cell r="C166" t="str">
            <v>Gç ®µ nÑp</v>
          </cell>
          <cell r="D166" t="str">
            <v>m3</v>
          </cell>
          <cell r="E166">
            <v>0.112</v>
          </cell>
          <cell r="F166">
            <v>1200000</v>
          </cell>
          <cell r="G166">
            <v>134400</v>
          </cell>
        </row>
        <row r="167">
          <cell r="C167" t="str">
            <v>Gç chèng</v>
          </cell>
          <cell r="D167" t="str">
            <v>m3</v>
          </cell>
          <cell r="E167">
            <v>0.66800000000000004</v>
          </cell>
          <cell r="F167">
            <v>1200000</v>
          </cell>
          <cell r="G167">
            <v>801600</v>
          </cell>
        </row>
        <row r="168">
          <cell r="C168" t="str">
            <v>§inh</v>
          </cell>
          <cell r="D168" t="str">
            <v>kg</v>
          </cell>
          <cell r="E168">
            <v>8.0500000000000007</v>
          </cell>
          <cell r="F168">
            <v>6000</v>
          </cell>
          <cell r="G168">
            <v>48300.000000000007</v>
          </cell>
        </row>
        <row r="169">
          <cell r="C169" t="str">
            <v>VL#</v>
          </cell>
          <cell r="D169" t="str">
            <v>%</v>
          </cell>
          <cell r="E169">
            <v>1</v>
          </cell>
          <cell r="G169">
            <v>20931</v>
          </cell>
        </row>
        <row r="170">
          <cell r="A170">
            <v>32</v>
          </cell>
          <cell r="B170" t="str">
            <v>HA3213</v>
          </cell>
          <cell r="C170" t="str">
            <v>Bª t«ng cèt thÐp sµn m¸i M200 d¸ 1x2</v>
          </cell>
          <cell r="D170" t="str">
            <v>m3</v>
          </cell>
          <cell r="G170">
            <v>326129.63124999998</v>
          </cell>
          <cell r="H170">
            <v>32168</v>
          </cell>
          <cell r="I170">
            <v>18474</v>
          </cell>
          <cell r="J170">
            <v>32.716000000000001</v>
          </cell>
        </row>
        <row r="171">
          <cell r="A171">
            <v>33</v>
          </cell>
          <cell r="B171" t="str">
            <v>IA2511</v>
          </cell>
          <cell r="C171" t="str">
            <v>SXLD cèt thÐp sµn m¸i ®­êng kÝnh &lt;=10mm</v>
          </cell>
          <cell r="D171" t="str">
            <v>tÊn</v>
          </cell>
          <cell r="G171">
            <v>5465730</v>
          </cell>
          <cell r="H171">
            <v>189766</v>
          </cell>
          <cell r="I171">
            <v>18096</v>
          </cell>
          <cell r="J171">
            <v>3.3919999999999999</v>
          </cell>
        </row>
        <row r="172">
          <cell r="A172">
            <v>34</v>
          </cell>
          <cell r="B172" t="str">
            <v>IA2521</v>
          </cell>
          <cell r="C172" t="str">
            <v>SXLD cèt thÐp sµn m¸i ®­êng kÝnh &lt;=18mm</v>
          </cell>
          <cell r="D172" t="str">
            <v>tÊn</v>
          </cell>
          <cell r="G172">
            <v>5385064.5</v>
          </cell>
          <cell r="H172">
            <v>141514</v>
          </cell>
          <cell r="I172">
            <v>101763</v>
          </cell>
          <cell r="J172">
            <v>8.5000000000000006E-2</v>
          </cell>
        </row>
        <row r="173">
          <cell r="A173">
            <v>35</v>
          </cell>
          <cell r="B173" t="str">
            <v>KA2310</v>
          </cell>
          <cell r="C173" t="str">
            <v>V¸n khu«n sµn m¸i</v>
          </cell>
          <cell r="D173" t="str">
            <v>100m2</v>
          </cell>
          <cell r="G173">
            <v>2114031</v>
          </cell>
          <cell r="H173">
            <v>364607</v>
          </cell>
          <cell r="J173">
            <v>4.17</v>
          </cell>
        </row>
        <row r="174">
          <cell r="A174">
            <v>36</v>
          </cell>
          <cell r="B174" t="str">
            <v>HA3413</v>
          </cell>
          <cell r="C174" t="str">
            <v>Bª t«ng cÇu thang M200 ®¸ 1x2</v>
          </cell>
          <cell r="D174" t="str">
            <v>m3</v>
          </cell>
          <cell r="G174">
            <v>326129.63124999998</v>
          </cell>
          <cell r="H174">
            <v>37616</v>
          </cell>
          <cell r="I174">
            <v>18474</v>
          </cell>
          <cell r="J174">
            <v>2.327</v>
          </cell>
        </row>
        <row r="175">
          <cell r="A175">
            <v>37</v>
          </cell>
          <cell r="B175" t="str">
            <v>IA2611</v>
          </cell>
          <cell r="C175" t="str">
            <v>SXLD cèt thÐp cÇu thang ®­êng kÝnh &lt;=10mm</v>
          </cell>
          <cell r="D175" t="str">
            <v>tÊn</v>
          </cell>
          <cell r="G175">
            <v>5465730</v>
          </cell>
          <cell r="H175">
            <v>239207</v>
          </cell>
          <cell r="I175">
            <v>15916</v>
          </cell>
          <cell r="J175">
            <v>0.20200000000000001</v>
          </cell>
        </row>
        <row r="176">
          <cell r="A176">
            <v>38</v>
          </cell>
          <cell r="B176" t="str">
            <v>IA2621</v>
          </cell>
          <cell r="C176" t="str">
            <v>SXLD cèt thÐp cÇu thang ®­êng kÝnh &lt;=18mm</v>
          </cell>
          <cell r="D176" t="str">
            <v>tÊn</v>
          </cell>
          <cell r="G176">
            <v>5385064.5</v>
          </cell>
          <cell r="H176">
            <v>190126</v>
          </cell>
          <cell r="I176">
            <v>99583</v>
          </cell>
          <cell r="J176">
            <v>4.2000000000000003E-2</v>
          </cell>
        </row>
        <row r="177">
          <cell r="A177">
            <v>39</v>
          </cell>
          <cell r="B177" t="str">
            <v>IA2631</v>
          </cell>
          <cell r="C177" t="str">
            <v>SXLD cèt thÐp cÇu thang ®­êng kÝnh &gt;18mm</v>
          </cell>
          <cell r="D177" t="str">
            <v>tÊn</v>
          </cell>
          <cell r="G177">
            <v>5288870</v>
          </cell>
          <cell r="H177">
            <v>185112</v>
          </cell>
          <cell r="I177">
            <v>105127</v>
          </cell>
          <cell r="J177">
            <v>0.121</v>
          </cell>
        </row>
        <row r="178">
          <cell r="A178">
            <v>40</v>
          </cell>
          <cell r="B178" t="str">
            <v>KA2410</v>
          </cell>
          <cell r="C178" t="str">
            <v>V¸n khu«n cÇu thang</v>
          </cell>
          <cell r="D178" t="str">
            <v>100m2</v>
          </cell>
          <cell r="G178">
            <v>2419253</v>
          </cell>
          <cell r="H178">
            <v>619087</v>
          </cell>
          <cell r="J178">
            <v>0.27400000000000002</v>
          </cell>
        </row>
        <row r="179">
          <cell r="C179" t="str">
            <v>Gç v¸n</v>
          </cell>
          <cell r="D179" t="str">
            <v>m3</v>
          </cell>
          <cell r="E179">
            <v>0.79200000000000004</v>
          </cell>
          <cell r="F179">
            <v>1400000</v>
          </cell>
          <cell r="G179">
            <v>1108800</v>
          </cell>
        </row>
        <row r="180">
          <cell r="C180" t="str">
            <v>Gç ®µ chèng</v>
          </cell>
          <cell r="D180" t="str">
            <v>m3</v>
          </cell>
          <cell r="E180">
            <v>0.98099999999999998</v>
          </cell>
          <cell r="F180">
            <v>1200000</v>
          </cell>
          <cell r="G180">
            <v>1177200</v>
          </cell>
        </row>
        <row r="181">
          <cell r="C181" t="str">
            <v>§inh</v>
          </cell>
          <cell r="D181" t="str">
            <v>kg</v>
          </cell>
          <cell r="E181">
            <v>11.45</v>
          </cell>
          <cell r="F181">
            <v>6000</v>
          </cell>
          <cell r="G181">
            <v>68700</v>
          </cell>
        </row>
        <row r="182">
          <cell r="C182" t="str">
            <v>§inh ®Øa</v>
          </cell>
          <cell r="D182" t="str">
            <v>c¸i</v>
          </cell>
          <cell r="E182">
            <v>29</v>
          </cell>
          <cell r="F182">
            <v>1400</v>
          </cell>
          <cell r="G182">
            <v>40600</v>
          </cell>
        </row>
        <row r="183">
          <cell r="C183" t="str">
            <v>VL#</v>
          </cell>
          <cell r="D183" t="str">
            <v>%</v>
          </cell>
          <cell r="E183">
            <v>1</v>
          </cell>
          <cell r="G183">
            <v>23953</v>
          </cell>
        </row>
        <row r="184">
          <cell r="A184">
            <v>41</v>
          </cell>
          <cell r="B184" t="str">
            <v>GD2213</v>
          </cell>
          <cell r="C184" t="str">
            <v>X©y t­êng 220 tÇng 1 g¹ch chØ v÷a XM M50</v>
          </cell>
          <cell r="D184" t="str">
            <v>m3</v>
          </cell>
          <cell r="G184">
            <v>303611.74540000001</v>
          </cell>
          <cell r="H184">
            <v>24904</v>
          </cell>
          <cell r="I184">
            <v>1631</v>
          </cell>
          <cell r="J184">
            <v>56.673999999999999</v>
          </cell>
        </row>
        <row r="185">
          <cell r="C185" t="str">
            <v>G¹ch</v>
          </cell>
          <cell r="D185" t="str">
            <v>viªn</v>
          </cell>
          <cell r="E185">
            <v>550</v>
          </cell>
          <cell r="F185">
            <v>425</v>
          </cell>
          <cell r="G185">
            <v>233750</v>
          </cell>
        </row>
        <row r="186">
          <cell r="C186" t="str">
            <v>V÷a XM M50</v>
          </cell>
          <cell r="D186" t="str">
            <v>m3</v>
          </cell>
          <cell r="E186">
            <v>0.28999999999999998</v>
          </cell>
          <cell r="F186">
            <v>204023.26</v>
          </cell>
          <cell r="G186">
            <v>59166.7454</v>
          </cell>
        </row>
        <row r="187">
          <cell r="C187" t="str">
            <v>C©y chèng</v>
          </cell>
          <cell r="D187" t="str">
            <v>c©y</v>
          </cell>
          <cell r="E187">
            <v>0.5</v>
          </cell>
          <cell r="F187">
            <v>10000</v>
          </cell>
          <cell r="G187">
            <v>5000</v>
          </cell>
        </row>
        <row r="188">
          <cell r="C188" t="str">
            <v>Gç v¸n</v>
          </cell>
          <cell r="D188" t="str">
            <v>m3</v>
          </cell>
          <cell r="E188">
            <v>3.0000000000000001E-3</v>
          </cell>
          <cell r="F188">
            <v>1400000</v>
          </cell>
          <cell r="G188">
            <v>4200</v>
          </cell>
        </row>
        <row r="189">
          <cell r="C189" t="str">
            <v>D©y buéc</v>
          </cell>
          <cell r="D189" t="str">
            <v>kg</v>
          </cell>
          <cell r="E189">
            <v>0.23</v>
          </cell>
          <cell r="F189">
            <v>6500</v>
          </cell>
          <cell r="G189">
            <v>1495</v>
          </cell>
        </row>
        <row r="190">
          <cell r="A190">
            <v>42</v>
          </cell>
          <cell r="B190" t="str">
            <v>GD2223</v>
          </cell>
          <cell r="C190" t="str">
            <v>X©y t­êng 220 tÇng 2 g¹ch chØ v÷a XM M50</v>
          </cell>
          <cell r="D190" t="str">
            <v>m3</v>
          </cell>
          <cell r="G190">
            <v>326106.74540000001</v>
          </cell>
          <cell r="H190">
            <v>25553</v>
          </cell>
          <cell r="I190">
            <v>3811</v>
          </cell>
          <cell r="J190">
            <v>48.526000000000003</v>
          </cell>
        </row>
        <row r="191">
          <cell r="C191" t="str">
            <v>G¹ch</v>
          </cell>
          <cell r="D191" t="str">
            <v>viªn</v>
          </cell>
          <cell r="E191">
            <v>550</v>
          </cell>
          <cell r="F191">
            <v>425</v>
          </cell>
          <cell r="G191">
            <v>233750</v>
          </cell>
        </row>
        <row r="192">
          <cell r="C192" t="str">
            <v>V÷a XM M50</v>
          </cell>
          <cell r="D192" t="str">
            <v>m3</v>
          </cell>
          <cell r="E192">
            <v>0.28999999999999998</v>
          </cell>
          <cell r="F192">
            <v>204023.26</v>
          </cell>
          <cell r="G192">
            <v>59166.7454</v>
          </cell>
        </row>
        <row r="193">
          <cell r="C193" t="str">
            <v>C©y chèng</v>
          </cell>
          <cell r="D193" t="str">
            <v>c©y</v>
          </cell>
          <cell r="E193">
            <v>1.62</v>
          </cell>
          <cell r="F193">
            <v>10000</v>
          </cell>
          <cell r="G193">
            <v>16200.000000000002</v>
          </cell>
        </row>
        <row r="194">
          <cell r="C194" t="str">
            <v>Gç v¸n</v>
          </cell>
          <cell r="D194" t="str">
            <v>m3</v>
          </cell>
          <cell r="E194">
            <v>0.01</v>
          </cell>
          <cell r="F194">
            <v>1400000</v>
          </cell>
          <cell r="G194">
            <v>14000</v>
          </cell>
        </row>
        <row r="195">
          <cell r="C195" t="str">
            <v>D©y buéc</v>
          </cell>
          <cell r="D195" t="str">
            <v>kg</v>
          </cell>
          <cell r="E195">
            <v>0.46</v>
          </cell>
          <cell r="F195">
            <v>6500</v>
          </cell>
          <cell r="G195">
            <v>2990</v>
          </cell>
        </row>
        <row r="196">
          <cell r="A196">
            <v>43</v>
          </cell>
          <cell r="B196" t="str">
            <v>PA1313</v>
          </cell>
          <cell r="C196" t="str">
            <v>Tr¸t t­êng tÇng 1 dµy 2cm v÷a XM M50</v>
          </cell>
          <cell r="D196" t="str">
            <v>m2</v>
          </cell>
          <cell r="G196">
            <v>5133.6664699999992</v>
          </cell>
          <cell r="H196">
            <v>1808</v>
          </cell>
          <cell r="I196">
            <v>136</v>
          </cell>
          <cell r="J196">
            <v>543.79300000000001</v>
          </cell>
        </row>
        <row r="197">
          <cell r="C197" t="str">
            <v>V÷a XM M50</v>
          </cell>
          <cell r="D197" t="str">
            <v>m3</v>
          </cell>
          <cell r="E197">
            <v>2.3E-2</v>
          </cell>
          <cell r="F197">
            <v>223202.88999999998</v>
          </cell>
          <cell r="G197">
            <v>5133.6664699999992</v>
          </cell>
        </row>
        <row r="198">
          <cell r="A198">
            <v>44</v>
          </cell>
          <cell r="B198" t="str">
            <v>PA1323</v>
          </cell>
          <cell r="C198" t="str">
            <v>Tr¸t t­êng tÇng 2 dµy 2cm v÷a XM M50</v>
          </cell>
          <cell r="D198" t="str">
            <v>m2</v>
          </cell>
          <cell r="G198">
            <v>5159.3348023499993</v>
          </cell>
          <cell r="H198">
            <v>2599</v>
          </cell>
          <cell r="I198">
            <v>190</v>
          </cell>
          <cell r="J198">
            <v>441.14499999999998</v>
          </cell>
        </row>
        <row r="199">
          <cell r="C199" t="str">
            <v>V÷a XM M50</v>
          </cell>
          <cell r="D199" t="str">
            <v>m3</v>
          </cell>
          <cell r="E199">
            <v>2.3E-2</v>
          </cell>
          <cell r="F199">
            <v>223202.88999999998</v>
          </cell>
          <cell r="G199">
            <v>5133.6664699999992</v>
          </cell>
        </row>
        <row r="200">
          <cell r="C200" t="str">
            <v>VL#</v>
          </cell>
          <cell r="D200" t="str">
            <v>%</v>
          </cell>
          <cell r="E200">
            <v>0.5</v>
          </cell>
          <cell r="G200">
            <v>25.668332349999996</v>
          </cell>
        </row>
        <row r="201">
          <cell r="A201">
            <v>45</v>
          </cell>
          <cell r="B201" t="str">
            <v>PA2313</v>
          </cell>
          <cell r="C201" t="str">
            <v>Tr¸t cét + cÇu thang v÷a XM M50 dµy 2cm</v>
          </cell>
          <cell r="D201" t="str">
            <v>m2</v>
          </cell>
          <cell r="G201">
            <v>5607.9726112500002</v>
          </cell>
          <cell r="H201">
            <v>6571</v>
          </cell>
          <cell r="I201">
            <v>190</v>
          </cell>
          <cell r="J201">
            <v>155.78800000000001</v>
          </cell>
        </row>
        <row r="202">
          <cell r="C202" t="str">
            <v>V÷a XM M50</v>
          </cell>
          <cell r="D202" t="str">
            <v>m3</v>
          </cell>
          <cell r="E202">
            <v>2.5000000000000001E-2</v>
          </cell>
          <cell r="F202">
            <v>223202.88999999998</v>
          </cell>
          <cell r="G202">
            <v>5580.0722500000002</v>
          </cell>
        </row>
        <row r="203">
          <cell r="C203" t="str">
            <v>VL#</v>
          </cell>
          <cell r="D203" t="str">
            <v>%</v>
          </cell>
          <cell r="E203">
            <v>0.5</v>
          </cell>
          <cell r="G203">
            <v>27.900361250000003</v>
          </cell>
        </row>
        <row r="204">
          <cell r="A204">
            <v>46</v>
          </cell>
          <cell r="B204" t="str">
            <v>PA3113</v>
          </cell>
          <cell r="C204" t="str">
            <v>Tr¸t dÇm gi»ng + lanh t« v÷a XM M50 dµy 2cm</v>
          </cell>
          <cell r="D204" t="str">
            <v>m2</v>
          </cell>
          <cell r="G204">
            <v>4030.9102716659995</v>
          </cell>
          <cell r="H204">
            <v>4354</v>
          </cell>
          <cell r="I204">
            <v>190</v>
          </cell>
          <cell r="J204">
            <v>294.3</v>
          </cell>
        </row>
        <row r="205">
          <cell r="C205" t="str">
            <v>V÷a XM M50</v>
          </cell>
          <cell r="D205" t="str">
            <v>m3</v>
          </cell>
          <cell r="E205">
            <v>1.7999999999999999E-2</v>
          </cell>
          <cell r="F205">
            <v>223202.88999999998</v>
          </cell>
          <cell r="G205">
            <v>4017.6520199999995</v>
          </cell>
        </row>
        <row r="206">
          <cell r="C206" t="str">
            <v>VL#</v>
          </cell>
          <cell r="D206" t="str">
            <v>%</v>
          </cell>
          <cell r="E206">
            <v>0.33</v>
          </cell>
          <cell r="G206">
            <v>13.258251665999998</v>
          </cell>
        </row>
        <row r="207">
          <cell r="A207">
            <v>47</v>
          </cell>
          <cell r="B207" t="str">
            <v>PA3213</v>
          </cell>
          <cell r="C207" t="str">
            <v>Tr¸t trÇn v÷a XM M50 dµy 1.5cm</v>
          </cell>
          <cell r="D207" t="str">
            <v>m2</v>
          </cell>
          <cell r="G207">
            <v>4029.7049760599994</v>
          </cell>
          <cell r="H207">
            <v>3958</v>
          </cell>
          <cell r="I207">
            <v>190</v>
          </cell>
          <cell r="J207">
            <v>372.63</v>
          </cell>
        </row>
        <row r="208">
          <cell r="C208" t="str">
            <v>V÷a XM M50</v>
          </cell>
          <cell r="D208" t="str">
            <v>m3</v>
          </cell>
          <cell r="E208">
            <v>1.7999999999999999E-2</v>
          </cell>
          <cell r="F208">
            <v>223202.88999999998</v>
          </cell>
          <cell r="G208">
            <v>4017.6520199999995</v>
          </cell>
        </row>
        <row r="209">
          <cell r="C209" t="str">
            <v>VL#</v>
          </cell>
          <cell r="D209" t="str">
            <v>%</v>
          </cell>
          <cell r="E209">
            <v>0.3</v>
          </cell>
          <cell r="G209">
            <v>12.05295606</v>
          </cell>
        </row>
        <row r="210">
          <cell r="A210">
            <v>48</v>
          </cell>
          <cell r="B210" t="str">
            <v>RB1124</v>
          </cell>
          <cell r="C210" t="str">
            <v>L¸ng m¸i v÷a XM M75 dµy 2cm ®¸nh mµu</v>
          </cell>
          <cell r="D210" t="str">
            <v>m2</v>
          </cell>
          <cell r="G210">
            <v>7374.7260000000006</v>
          </cell>
          <cell r="H210">
            <v>1341</v>
          </cell>
          <cell r="I210">
            <v>245</v>
          </cell>
          <cell r="J210">
            <v>248.86</v>
          </cell>
        </row>
        <row r="211">
          <cell r="C211" t="str">
            <v>V÷a XM M75</v>
          </cell>
          <cell r="D211" t="str">
            <v>m3</v>
          </cell>
          <cell r="E211">
            <v>2.5000000000000001E-2</v>
          </cell>
          <cell r="F211">
            <v>287006.52</v>
          </cell>
          <cell r="G211">
            <v>7175.1630000000005</v>
          </cell>
        </row>
        <row r="212">
          <cell r="C212" t="str">
            <v>Xi m¨ng PC30</v>
          </cell>
          <cell r="D212" t="str">
            <v>kg</v>
          </cell>
          <cell r="E212">
            <v>0.30099999999999999</v>
          </cell>
          <cell r="F212">
            <v>663</v>
          </cell>
          <cell r="G212">
            <v>199.56299999999999</v>
          </cell>
        </row>
        <row r="213">
          <cell r="A213">
            <v>49</v>
          </cell>
          <cell r="B213" t="str">
            <v>PA2313</v>
          </cell>
          <cell r="C213" t="str">
            <v>Tr¸t m¸ cöa v÷a XM M50 dµy 2cm</v>
          </cell>
          <cell r="D213" t="str">
            <v>m2</v>
          </cell>
          <cell r="G213">
            <v>5607.9726112500002</v>
          </cell>
          <cell r="H213">
            <v>6571</v>
          </cell>
          <cell r="I213">
            <v>190</v>
          </cell>
          <cell r="J213">
            <v>50.261000000000003</v>
          </cell>
        </row>
        <row r="214">
          <cell r="A214">
            <v>50</v>
          </cell>
          <cell r="B214" t="str">
            <v>MB1110</v>
          </cell>
          <cell r="C214" t="str">
            <v>L¾p dùng khu«n cöa gç</v>
          </cell>
          <cell r="D214" t="str">
            <v>m</v>
          </cell>
          <cell r="G214">
            <v>59476.857142857138</v>
          </cell>
          <cell r="H214">
            <v>1946</v>
          </cell>
          <cell r="J214">
            <v>403.4</v>
          </cell>
        </row>
        <row r="215">
          <cell r="A215">
            <v>51</v>
          </cell>
          <cell r="B215" t="str">
            <v>MB2110</v>
          </cell>
          <cell r="C215" t="str">
            <v xml:space="preserve">L¾p dùng c¸nh cöa gç vµo khu«n </v>
          </cell>
          <cell r="D215" t="str">
            <v>m2</v>
          </cell>
          <cell r="G215">
            <v>419047.61904761905</v>
          </cell>
          <cell r="H215">
            <v>3243</v>
          </cell>
          <cell r="J215">
            <v>26.1</v>
          </cell>
        </row>
        <row r="216">
          <cell r="A216">
            <v>52</v>
          </cell>
          <cell r="B216" t="str">
            <v>MB2120</v>
          </cell>
          <cell r="C216" t="str">
            <v>L¾p dùng c¸nh cöa kÝnh + chíp gç vµo khu«n</v>
          </cell>
          <cell r="D216" t="str">
            <v>m2</v>
          </cell>
          <cell r="G216">
            <v>364733.76190476189</v>
          </cell>
          <cell r="H216">
            <v>5188</v>
          </cell>
          <cell r="J216">
            <v>53.6</v>
          </cell>
        </row>
        <row r="217">
          <cell r="A217">
            <v>53</v>
          </cell>
          <cell r="B217" t="str">
            <v>TT</v>
          </cell>
          <cell r="C217" t="str">
            <v>L¾p dùng hoa cöa s¾t</v>
          </cell>
          <cell r="D217" t="str">
            <v>m2</v>
          </cell>
          <cell r="G217">
            <v>87137</v>
          </cell>
          <cell r="H217">
            <v>2706</v>
          </cell>
          <cell r="J217">
            <v>59</v>
          </cell>
        </row>
        <row r="218">
          <cell r="A218">
            <v>54</v>
          </cell>
          <cell r="B218" t="str">
            <v>UC2240</v>
          </cell>
          <cell r="C218" t="str">
            <v>S¬n hoa cöa s¾t 3 n­íc</v>
          </cell>
          <cell r="D218" t="str">
            <v>m2</v>
          </cell>
          <cell r="G218">
            <v>5266.4430000000002</v>
          </cell>
          <cell r="H218">
            <v>1621</v>
          </cell>
          <cell r="J218">
            <v>59</v>
          </cell>
        </row>
        <row r="219">
          <cell r="C219" t="str">
            <v>S¬n</v>
          </cell>
          <cell r="D219" t="str">
            <v>kg</v>
          </cell>
          <cell r="E219">
            <v>0.22500000000000001</v>
          </cell>
          <cell r="F219">
            <v>20500</v>
          </cell>
          <cell r="G219">
            <v>4612.5</v>
          </cell>
        </row>
        <row r="220">
          <cell r="C220" t="str">
            <v>X¨ng</v>
          </cell>
          <cell r="D220" t="str">
            <v>kg</v>
          </cell>
          <cell r="E220">
            <v>0.11799999999999999</v>
          </cell>
          <cell r="F220">
            <v>5100</v>
          </cell>
          <cell r="G220">
            <v>601.79999999999995</v>
          </cell>
        </row>
        <row r="221">
          <cell r="C221" t="str">
            <v>VL#</v>
          </cell>
          <cell r="D221" t="str">
            <v>%</v>
          </cell>
          <cell r="E221">
            <v>1</v>
          </cell>
          <cell r="G221">
            <v>52.143000000000001</v>
          </cell>
        </row>
        <row r="222">
          <cell r="A222">
            <v>55</v>
          </cell>
          <cell r="B222" t="str">
            <v>UC1120</v>
          </cell>
          <cell r="C222" t="str">
            <v>S¬n cöa kÝnh 3 n­íc</v>
          </cell>
          <cell r="D222" t="str">
            <v>m2</v>
          </cell>
          <cell r="G222">
            <v>2691.65</v>
          </cell>
          <cell r="H222">
            <v>830</v>
          </cell>
          <cell r="J222">
            <v>143.19999999999999</v>
          </cell>
        </row>
        <row r="223">
          <cell r="C223" t="str">
            <v>S¬n</v>
          </cell>
          <cell r="D223" t="str">
            <v>kg</v>
          </cell>
          <cell r="E223">
            <v>0.13</v>
          </cell>
          <cell r="F223">
            <v>20500</v>
          </cell>
          <cell r="G223">
            <v>2665</v>
          </cell>
        </row>
        <row r="224">
          <cell r="C224" t="str">
            <v>VL#</v>
          </cell>
          <cell r="D224" t="str">
            <v>%</v>
          </cell>
          <cell r="E224">
            <v>1</v>
          </cell>
          <cell r="G224">
            <v>26.650000000000002</v>
          </cell>
        </row>
        <row r="225">
          <cell r="A225">
            <v>56</v>
          </cell>
          <cell r="B225" t="str">
            <v>UC1220</v>
          </cell>
          <cell r="C225" t="str">
            <v>S¬n cöa pan« 3 n­íc</v>
          </cell>
          <cell r="D225" t="str">
            <v>m2</v>
          </cell>
          <cell r="G225">
            <v>7433.0950000000003</v>
          </cell>
          <cell r="H225">
            <v>2075</v>
          </cell>
          <cell r="J225">
            <v>108.982</v>
          </cell>
        </row>
        <row r="226">
          <cell r="C226" t="str">
            <v>S¬n</v>
          </cell>
          <cell r="D226" t="str">
            <v>kg</v>
          </cell>
          <cell r="E226">
            <v>0.35899999999999999</v>
          </cell>
          <cell r="F226">
            <v>20500</v>
          </cell>
          <cell r="G226">
            <v>7359.5</v>
          </cell>
        </row>
        <row r="227">
          <cell r="C227" t="str">
            <v>VL#</v>
          </cell>
          <cell r="D227" t="str">
            <v>%</v>
          </cell>
          <cell r="E227">
            <v>1</v>
          </cell>
          <cell r="G227">
            <v>73.594999999999999</v>
          </cell>
        </row>
        <row r="228">
          <cell r="A228">
            <v>57</v>
          </cell>
          <cell r="B228" t="str">
            <v>HG4113</v>
          </cell>
          <cell r="C228" t="str">
            <v>Bª t«ng cèt thÐp nan chíp M200 ®¸ 1x2</v>
          </cell>
          <cell r="D228" t="str">
            <v>m3</v>
          </cell>
          <cell r="G228">
            <v>321349.12687499996</v>
          </cell>
          <cell r="H228">
            <v>31901</v>
          </cell>
          <cell r="I228">
            <v>9146</v>
          </cell>
          <cell r="J228">
            <v>1.1040000000000001</v>
          </cell>
        </row>
        <row r="229">
          <cell r="C229" t="str">
            <v>V÷a BT M200</v>
          </cell>
          <cell r="D229" t="str">
            <v>m3</v>
          </cell>
          <cell r="E229">
            <v>1.0149999999999999</v>
          </cell>
          <cell r="F229">
            <v>315025</v>
          </cell>
          <cell r="G229">
            <v>319750.37499999994</v>
          </cell>
        </row>
        <row r="230">
          <cell r="C230" t="str">
            <v>VL#</v>
          </cell>
          <cell r="D230" t="str">
            <v>%</v>
          </cell>
          <cell r="E230">
            <v>0.5</v>
          </cell>
          <cell r="G230">
            <v>1598.7518749999997</v>
          </cell>
        </row>
        <row r="231">
          <cell r="A231">
            <v>58</v>
          </cell>
          <cell r="B231" t="str">
            <v>IB2511</v>
          </cell>
          <cell r="C231" t="str">
            <v>SXLD cèt thÐp nan chíp</v>
          </cell>
          <cell r="D231" t="str">
            <v>tÊn</v>
          </cell>
          <cell r="G231">
            <v>5465730</v>
          </cell>
          <cell r="H231">
            <v>221804</v>
          </cell>
          <cell r="I231">
            <v>15916</v>
          </cell>
          <cell r="J231">
            <v>0.20899999999999999</v>
          </cell>
        </row>
        <row r="232">
          <cell r="A232">
            <v>59</v>
          </cell>
          <cell r="B232" t="str">
            <v>KP2310</v>
          </cell>
          <cell r="C232" t="str">
            <v>V¸n khu«n nan chíp</v>
          </cell>
          <cell r="D232" t="str">
            <v>100m2</v>
          </cell>
          <cell r="G232">
            <v>174891.6</v>
          </cell>
          <cell r="H232">
            <v>318021</v>
          </cell>
          <cell r="J232">
            <v>0.108</v>
          </cell>
        </row>
        <row r="233">
          <cell r="C233" t="str">
            <v>Gç v¸n</v>
          </cell>
          <cell r="D233" t="str">
            <v>m3</v>
          </cell>
          <cell r="E233">
            <v>0.123</v>
          </cell>
          <cell r="F233">
            <v>1400000</v>
          </cell>
          <cell r="G233">
            <v>172200</v>
          </cell>
        </row>
        <row r="234">
          <cell r="C234" t="str">
            <v>§inh</v>
          </cell>
          <cell r="D234" t="str">
            <v>kg</v>
          </cell>
          <cell r="E234">
            <v>0.16</v>
          </cell>
          <cell r="F234">
            <v>6000</v>
          </cell>
          <cell r="G234">
            <v>960</v>
          </cell>
        </row>
        <row r="235">
          <cell r="C235" t="str">
            <v>VL#</v>
          </cell>
          <cell r="D235" t="str">
            <v>%</v>
          </cell>
          <cell r="E235">
            <v>1</v>
          </cell>
          <cell r="G235">
            <v>1731.6000000000001</v>
          </cell>
        </row>
        <row r="236">
          <cell r="A236">
            <v>60</v>
          </cell>
          <cell r="B236" t="str">
            <v>LA5120</v>
          </cell>
          <cell r="C236" t="str">
            <v>Nh©n c«ng l¾p ®Æt nan chíp</v>
          </cell>
          <cell r="D236" t="str">
            <v>c¸i</v>
          </cell>
          <cell r="E236">
            <v>1</v>
          </cell>
          <cell r="G236">
            <v>1423</v>
          </cell>
          <cell r="H236">
            <v>3382</v>
          </cell>
          <cell r="J236">
            <v>46</v>
          </cell>
        </row>
        <row r="237">
          <cell r="A237">
            <v>61</v>
          </cell>
          <cell r="B237" t="str">
            <v>GD3113</v>
          </cell>
          <cell r="C237" t="str">
            <v>X©y trô ®ì nan chíp v÷a XM M50</v>
          </cell>
          <cell r="D237" t="str">
            <v>m3</v>
          </cell>
          <cell r="G237">
            <v>318981.978</v>
          </cell>
          <cell r="H237">
            <v>38913</v>
          </cell>
          <cell r="I237">
            <v>1359</v>
          </cell>
          <cell r="J237">
            <v>0.22500000000000001</v>
          </cell>
        </row>
        <row r="238">
          <cell r="C238" t="str">
            <v>G¹ch</v>
          </cell>
          <cell r="D238" t="str">
            <v>viªn</v>
          </cell>
          <cell r="E238">
            <v>539</v>
          </cell>
          <cell r="F238">
            <v>425</v>
          </cell>
          <cell r="G238">
            <v>229075</v>
          </cell>
        </row>
        <row r="239">
          <cell r="C239" t="str">
            <v>V÷a XM M50</v>
          </cell>
          <cell r="D239" t="str">
            <v>m3</v>
          </cell>
          <cell r="E239">
            <v>0.3</v>
          </cell>
          <cell r="F239">
            <v>204023.26</v>
          </cell>
          <cell r="G239">
            <v>61206.978000000003</v>
          </cell>
        </row>
        <row r="240">
          <cell r="C240" t="str">
            <v>C©y chèng</v>
          </cell>
          <cell r="D240" t="str">
            <v>c©y</v>
          </cell>
          <cell r="E240">
            <v>0.5</v>
          </cell>
          <cell r="F240">
            <v>10000</v>
          </cell>
          <cell r="G240">
            <v>5000</v>
          </cell>
        </row>
        <row r="241">
          <cell r="C241" t="str">
            <v>Gç v¸n</v>
          </cell>
          <cell r="D241" t="str">
            <v>m3</v>
          </cell>
          <cell r="E241">
            <v>3.0000000000000001E-3</v>
          </cell>
          <cell r="F241">
            <v>1400000</v>
          </cell>
          <cell r="G241">
            <v>4200</v>
          </cell>
        </row>
        <row r="242">
          <cell r="C242" t="str">
            <v>D©y buéc</v>
          </cell>
          <cell r="D242" t="str">
            <v>kg</v>
          </cell>
          <cell r="E242">
            <v>3</v>
          </cell>
          <cell r="F242">
            <v>6500</v>
          </cell>
          <cell r="G242">
            <v>19500</v>
          </cell>
        </row>
        <row r="243">
          <cell r="A243">
            <v>62</v>
          </cell>
          <cell r="B243" t="str">
            <v>PA2213</v>
          </cell>
          <cell r="C243" t="str">
            <v>Tr¸t trô ®ì v÷a XM M50</v>
          </cell>
          <cell r="D243" t="str">
            <v>m2</v>
          </cell>
          <cell r="G243">
            <v>4037.7402800999994</v>
          </cell>
          <cell r="H243">
            <v>6571</v>
          </cell>
          <cell r="I243">
            <v>190</v>
          </cell>
          <cell r="J243">
            <v>4.0919999999999996</v>
          </cell>
        </row>
        <row r="244">
          <cell r="C244" t="str">
            <v>V÷a XM M50</v>
          </cell>
          <cell r="D244" t="str">
            <v>m3</v>
          </cell>
          <cell r="E244">
            <v>1.7999999999999999E-2</v>
          </cell>
          <cell r="F244">
            <v>223202.88999999998</v>
          </cell>
          <cell r="G244">
            <v>4017.6520199999995</v>
          </cell>
        </row>
        <row r="245">
          <cell r="C245" t="str">
            <v>VL#</v>
          </cell>
          <cell r="D245" t="str">
            <v>%</v>
          </cell>
          <cell r="E245">
            <v>0.5</v>
          </cell>
          <cell r="G245">
            <v>20.088260099999999</v>
          </cell>
        </row>
        <row r="246">
          <cell r="A246">
            <v>63</v>
          </cell>
          <cell r="B246" t="str">
            <v>GD1113</v>
          </cell>
          <cell r="C246" t="str">
            <v>X©y bËc thang g¹ch ®Æc v÷a XM M50</v>
          </cell>
          <cell r="D246" t="str">
            <v>m3</v>
          </cell>
          <cell r="G246">
            <v>306666.74540000001</v>
          </cell>
          <cell r="H246">
            <v>21662</v>
          </cell>
          <cell r="J246">
            <v>0.72899999999999998</v>
          </cell>
        </row>
        <row r="247">
          <cell r="C247" t="str">
            <v>G¹ch</v>
          </cell>
          <cell r="D247" t="str">
            <v>viªn</v>
          </cell>
          <cell r="E247">
            <v>550</v>
          </cell>
          <cell r="F247">
            <v>450</v>
          </cell>
          <cell r="G247">
            <v>247500</v>
          </cell>
        </row>
        <row r="248">
          <cell r="C248" t="str">
            <v>V÷a XM M50</v>
          </cell>
          <cell r="D248" t="str">
            <v>m3</v>
          </cell>
          <cell r="E248">
            <v>0.28999999999999998</v>
          </cell>
          <cell r="F248">
            <v>204023.26</v>
          </cell>
          <cell r="G248">
            <v>59166.7454</v>
          </cell>
        </row>
        <row r="249">
          <cell r="A249">
            <v>64</v>
          </cell>
          <cell r="B249" t="str">
            <v>PA2114+RB1114</v>
          </cell>
          <cell r="C249" t="str">
            <v>Tr¸t l¸ng cÇu thang v÷a XM M75 dµy 1cm</v>
          </cell>
          <cell r="D249" t="str">
            <v>m2</v>
          </cell>
          <cell r="G249">
            <v>9925.7820100000008</v>
          </cell>
          <cell r="H249">
            <v>7468</v>
          </cell>
          <cell r="I249">
            <v>326</v>
          </cell>
          <cell r="J249">
            <v>19.86</v>
          </cell>
        </row>
        <row r="250">
          <cell r="C250" t="str">
            <v>V÷a XM M75</v>
          </cell>
          <cell r="D250" t="str">
            <v>m3</v>
          </cell>
          <cell r="E250">
            <v>1.2999999999999999E-2</v>
          </cell>
          <cell r="F250">
            <v>287006.52</v>
          </cell>
          <cell r="G250">
            <v>3731.0847600000002</v>
          </cell>
        </row>
        <row r="251">
          <cell r="C251" t="str">
            <v>V÷a XM M75</v>
          </cell>
          <cell r="D251" t="str">
            <v>m3</v>
          </cell>
          <cell r="E251">
            <v>2.5000000000000001E-2</v>
          </cell>
          <cell r="F251">
            <v>247787.88999999998</v>
          </cell>
          <cell r="G251">
            <v>6194.6972500000002</v>
          </cell>
        </row>
        <row r="252">
          <cell r="A252">
            <v>65</v>
          </cell>
          <cell r="B252" t="str">
            <v>RC1130</v>
          </cell>
          <cell r="C252" t="str">
            <v>Mµi granit« c©u thang</v>
          </cell>
          <cell r="D252" t="str">
            <v>m2</v>
          </cell>
          <cell r="G252">
            <v>20452</v>
          </cell>
          <cell r="H252">
            <v>36547</v>
          </cell>
          <cell r="J252">
            <v>19.86</v>
          </cell>
        </row>
        <row r="253">
          <cell r="C253" t="str">
            <v>§¸ tr¾ng</v>
          </cell>
          <cell r="D253" t="str">
            <v>kg</v>
          </cell>
          <cell r="E253">
            <v>16.5</v>
          </cell>
          <cell r="F253">
            <v>182</v>
          </cell>
          <cell r="G253">
            <v>3003</v>
          </cell>
        </row>
        <row r="254">
          <cell r="C254" t="str">
            <v>Bét ®¸</v>
          </cell>
          <cell r="D254" t="str">
            <v>kg</v>
          </cell>
          <cell r="E254">
            <v>9.5</v>
          </cell>
          <cell r="F254">
            <v>182</v>
          </cell>
          <cell r="G254">
            <v>1729</v>
          </cell>
        </row>
        <row r="255">
          <cell r="C255" t="str">
            <v>Bét mµu</v>
          </cell>
          <cell r="D255" t="str">
            <v>kg</v>
          </cell>
          <cell r="E255">
            <v>0.105</v>
          </cell>
          <cell r="F255">
            <v>14000</v>
          </cell>
          <cell r="G255">
            <v>1470</v>
          </cell>
        </row>
        <row r="256">
          <cell r="C256" t="str">
            <v>Xi m¨ng tr¾ng</v>
          </cell>
          <cell r="D256" t="str">
            <v>kg</v>
          </cell>
          <cell r="E256">
            <v>9.5</v>
          </cell>
          <cell r="F256">
            <v>1500</v>
          </cell>
          <cell r="G256">
            <v>14250</v>
          </cell>
        </row>
        <row r="257">
          <cell r="A257">
            <v>66</v>
          </cell>
          <cell r="B257" t="str">
            <v>HA3113</v>
          </cell>
          <cell r="C257" t="str">
            <v>Bª t«ng cèt thÐp tay vÞn M200 ®¸ 1x2</v>
          </cell>
          <cell r="D257" t="str">
            <v>m3</v>
          </cell>
          <cell r="G257">
            <v>326129.63124999998</v>
          </cell>
          <cell r="H257">
            <v>46177</v>
          </cell>
          <cell r="I257">
            <v>21882</v>
          </cell>
          <cell r="J257">
            <v>2.319</v>
          </cell>
        </row>
        <row r="258">
          <cell r="A258">
            <v>67</v>
          </cell>
          <cell r="B258" t="str">
            <v>IA2311</v>
          </cell>
          <cell r="C258" t="str">
            <v>SXLD cèt thÐp tay vÞn ®­êng kÝnh &lt;=10mm</v>
          </cell>
          <cell r="D258" t="str">
            <v>tÊn</v>
          </cell>
          <cell r="G258">
            <v>5465730</v>
          </cell>
          <cell r="H258">
            <v>218625</v>
          </cell>
          <cell r="I258">
            <v>18096</v>
          </cell>
          <cell r="J258">
            <v>0.11700000000000001</v>
          </cell>
        </row>
        <row r="259">
          <cell r="A259">
            <v>68</v>
          </cell>
          <cell r="B259" t="str">
            <v>IA2321</v>
          </cell>
          <cell r="C259" t="str">
            <v>SXLD cèt thÐp tay vÞn ®­êng kÝnh &lt;=18mm</v>
          </cell>
          <cell r="D259" t="str">
            <v>tÊn</v>
          </cell>
          <cell r="G259">
            <v>5385770</v>
          </cell>
          <cell r="H259">
            <v>137350</v>
          </cell>
          <cell r="I259">
            <v>102536</v>
          </cell>
          <cell r="J259">
            <v>8.7999999999999995E-2</v>
          </cell>
        </row>
        <row r="260">
          <cell r="A260">
            <v>69</v>
          </cell>
          <cell r="B260" t="str">
            <v>KA2210</v>
          </cell>
          <cell r="C260" t="str">
            <v xml:space="preserve">V¸n khu«n tay vÞn </v>
          </cell>
          <cell r="D260" t="str">
            <v>100m2</v>
          </cell>
          <cell r="G260">
            <v>2595437.4</v>
          </cell>
          <cell r="H260">
            <v>465127</v>
          </cell>
          <cell r="I260">
            <v>0</v>
          </cell>
          <cell r="J260">
            <v>1.1419999999999999</v>
          </cell>
        </row>
        <row r="261">
          <cell r="A261">
            <v>70</v>
          </cell>
          <cell r="B261" t="str">
            <v>PA2113</v>
          </cell>
          <cell r="C261" t="str">
            <v>Mµi granit« tay vÞn dµy 2.5cm v÷a XM M50 lãt</v>
          </cell>
          <cell r="D261" t="str">
            <v>m2</v>
          </cell>
          <cell r="G261">
            <v>23329.324795</v>
          </cell>
          <cell r="H261">
            <v>38658</v>
          </cell>
          <cell r="J261">
            <v>114.2</v>
          </cell>
        </row>
        <row r="262">
          <cell r="C262" t="str">
            <v>V÷a XM M50</v>
          </cell>
          <cell r="D262" t="str">
            <v>m3</v>
          </cell>
          <cell r="E262">
            <v>1.55E-2</v>
          </cell>
          <cell r="F262">
            <v>223202.88999999998</v>
          </cell>
          <cell r="G262">
            <v>3459.6447949999997</v>
          </cell>
        </row>
        <row r="263">
          <cell r="C263" t="str">
            <v>§¸ tr¾ng nhá</v>
          </cell>
          <cell r="D263" t="str">
            <v>kg</v>
          </cell>
          <cell r="E263">
            <v>19.14</v>
          </cell>
          <cell r="F263">
            <v>182</v>
          </cell>
          <cell r="G263">
            <v>3483.48</v>
          </cell>
        </row>
        <row r="264">
          <cell r="C264" t="str">
            <v>Bét ®¸</v>
          </cell>
          <cell r="D264" t="str">
            <v>kg</v>
          </cell>
          <cell r="E264">
            <v>12.1</v>
          </cell>
          <cell r="F264">
            <v>182</v>
          </cell>
          <cell r="G264">
            <v>2202.1999999999998</v>
          </cell>
        </row>
        <row r="265">
          <cell r="C265" t="str">
            <v>Xi m¨ng tr¾ng</v>
          </cell>
          <cell r="D265" t="str">
            <v>kg</v>
          </cell>
          <cell r="E265">
            <v>8.42</v>
          </cell>
          <cell r="F265">
            <v>1500</v>
          </cell>
          <cell r="G265">
            <v>12630</v>
          </cell>
        </row>
        <row r="266">
          <cell r="C266" t="str">
            <v>Bét mµu</v>
          </cell>
          <cell r="D266" t="str">
            <v>kg</v>
          </cell>
          <cell r="E266">
            <v>0.111</v>
          </cell>
          <cell r="F266">
            <v>14000</v>
          </cell>
          <cell r="G266">
            <v>1554</v>
          </cell>
        </row>
        <row r="267">
          <cell r="A267">
            <v>71</v>
          </cell>
          <cell r="B267" t="str">
            <v>HE1112</v>
          </cell>
          <cell r="C267" t="str">
            <v>Bª t«ng g¹ch vì v÷a XM M50 ®æ chÌn bôc gi¶ng</v>
          </cell>
          <cell r="D267" t="str">
            <v>m3</v>
          </cell>
          <cell r="G267">
            <v>129447.15588000001</v>
          </cell>
          <cell r="H267">
            <v>14523</v>
          </cell>
          <cell r="I267">
            <v>0</v>
          </cell>
          <cell r="J267">
            <v>15.39</v>
          </cell>
        </row>
        <row r="268">
          <cell r="A268">
            <v>72</v>
          </cell>
          <cell r="B268" t="str">
            <v>TT</v>
          </cell>
          <cell r="C268" t="str">
            <v xml:space="preserve">L¾p dùng con tiÖn XM </v>
          </cell>
          <cell r="D268" t="str">
            <v>c¸i</v>
          </cell>
          <cell r="G268">
            <v>4000</v>
          </cell>
          <cell r="J268">
            <v>186</v>
          </cell>
        </row>
        <row r="269">
          <cell r="A269">
            <v>73</v>
          </cell>
          <cell r="B269" t="str">
            <v>NA1520</v>
          </cell>
          <cell r="C269" t="str">
            <v>SXLD lan can cÇu thang b»ng thÐp vu«ng 14x14</v>
          </cell>
          <cell r="D269" t="str">
            <v>tÊn</v>
          </cell>
          <cell r="G269">
            <v>4111921.9047619044</v>
          </cell>
          <cell r="H269">
            <v>477125</v>
          </cell>
          <cell r="I269">
            <v>281510</v>
          </cell>
          <cell r="J269">
            <v>0.16200000000000001</v>
          </cell>
        </row>
        <row r="270">
          <cell r="C270" t="str">
            <v>ThÐp h×nh</v>
          </cell>
          <cell r="D270" t="str">
            <v>kg</v>
          </cell>
          <cell r="E270">
            <v>625.39</v>
          </cell>
          <cell r="F270">
            <v>6190.4761904761899</v>
          </cell>
          <cell r="G270">
            <v>3871461.9047619044</v>
          </cell>
        </row>
        <row r="271">
          <cell r="C271" t="str">
            <v>Que hµn</v>
          </cell>
          <cell r="D271" t="str">
            <v>kg</v>
          </cell>
          <cell r="E271">
            <v>22.66</v>
          </cell>
          <cell r="F271">
            <v>8500</v>
          </cell>
          <cell r="G271">
            <v>192610</v>
          </cell>
        </row>
        <row r="272">
          <cell r="C272" t="str">
            <v>¤ xy</v>
          </cell>
          <cell r="D272" t="str">
            <v>chai</v>
          </cell>
          <cell r="E272">
            <v>0.78</v>
          </cell>
          <cell r="F272">
            <v>25000</v>
          </cell>
          <cell r="G272">
            <v>19500</v>
          </cell>
        </row>
        <row r="273">
          <cell r="C273" t="str">
            <v>§Êt ®Ìn</v>
          </cell>
          <cell r="D273" t="str">
            <v>kg</v>
          </cell>
          <cell r="E273">
            <v>3.78</v>
          </cell>
          <cell r="F273">
            <v>7500</v>
          </cell>
          <cell r="G273">
            <v>28350</v>
          </cell>
        </row>
        <row r="274">
          <cell r="A274">
            <v>74</v>
          </cell>
          <cell r="B274" t="str">
            <v>NB2210</v>
          </cell>
          <cell r="C274" t="str">
            <v>L¾p dùng lan can cÇu thang s¾t</v>
          </cell>
          <cell r="D274" t="str">
            <v>m2</v>
          </cell>
          <cell r="G274">
            <v>2492</v>
          </cell>
          <cell r="H274">
            <v>5412</v>
          </cell>
          <cell r="I274">
            <v>7734</v>
          </cell>
          <cell r="J274">
            <v>9</v>
          </cell>
        </row>
        <row r="275">
          <cell r="A275">
            <v>75</v>
          </cell>
          <cell r="B275" t="str">
            <v>UC2240</v>
          </cell>
          <cell r="C275" t="str">
            <v>S¬n lan can cÇu thang s¾t 3 n­íc</v>
          </cell>
          <cell r="D275" t="str">
            <v>m2</v>
          </cell>
          <cell r="G275">
            <v>5266.4430000000002</v>
          </cell>
          <cell r="H275">
            <v>1621</v>
          </cell>
          <cell r="I275">
            <v>0</v>
          </cell>
          <cell r="J275">
            <v>9</v>
          </cell>
        </row>
        <row r="276">
          <cell r="A276">
            <v>76</v>
          </cell>
          <cell r="B276" t="str">
            <v>BB1113</v>
          </cell>
          <cell r="C276" t="str">
            <v>§æ ®Êt t«n nÒn ®Çm kü dµy 650</v>
          </cell>
          <cell r="D276" t="str">
            <v>m3</v>
          </cell>
          <cell r="H276">
            <v>8317</v>
          </cell>
          <cell r="J276">
            <v>100.036</v>
          </cell>
        </row>
        <row r="277">
          <cell r="A277">
            <v>77</v>
          </cell>
          <cell r="B277" t="str">
            <v>SA7111</v>
          </cell>
          <cell r="C277" t="str">
            <v>L¸t nÒn g¹ch hoa TQ 300x300 lãt v÷a XM M50 dµy 2cm lãt</v>
          </cell>
          <cell r="D277" t="str">
            <v>m2</v>
          </cell>
          <cell r="G277">
            <v>26208.6980325</v>
          </cell>
          <cell r="H277">
            <v>5412</v>
          </cell>
          <cell r="J277">
            <v>159.86000000000001</v>
          </cell>
        </row>
        <row r="278">
          <cell r="C278" t="str">
            <v xml:space="preserve">G¹ch </v>
          </cell>
          <cell r="D278" t="str">
            <v>viªn</v>
          </cell>
          <cell r="E278">
            <v>11.5</v>
          </cell>
          <cell r="F278">
            <v>1800</v>
          </cell>
          <cell r="G278">
            <v>20700</v>
          </cell>
        </row>
        <row r="279">
          <cell r="C279" t="str">
            <v>V÷a XM M50</v>
          </cell>
          <cell r="D279" t="str">
            <v>m3</v>
          </cell>
          <cell r="E279">
            <v>2.5000000000000001E-2</v>
          </cell>
          <cell r="F279">
            <v>194132.26</v>
          </cell>
          <cell r="G279">
            <v>4853.3065000000006</v>
          </cell>
        </row>
        <row r="280">
          <cell r="C280" t="str">
            <v>Xi m¨ng tr¾ng</v>
          </cell>
          <cell r="D280" t="str">
            <v>kg</v>
          </cell>
          <cell r="E280">
            <v>0.35</v>
          </cell>
          <cell r="F280">
            <v>1500</v>
          </cell>
          <cell r="G280">
            <v>525</v>
          </cell>
        </row>
        <row r="281">
          <cell r="C281" t="str">
            <v>VL#</v>
          </cell>
          <cell r="D281" t="str">
            <v>%</v>
          </cell>
          <cell r="E281">
            <v>0.5</v>
          </cell>
          <cell r="G281">
            <v>130.39153249999998</v>
          </cell>
        </row>
        <row r="282">
          <cell r="A282">
            <v>78</v>
          </cell>
          <cell r="B282" t="str">
            <v>QB3110</v>
          </cell>
          <cell r="C282" t="str">
            <v>èp ch©n t­êng tÇng 1 g¹ch hoa 200x100</v>
          </cell>
          <cell r="D282" t="str">
            <v>m2</v>
          </cell>
          <cell r="G282">
            <v>22514.1587024</v>
          </cell>
          <cell r="H282">
            <v>9064</v>
          </cell>
          <cell r="J282">
            <v>9.84</v>
          </cell>
        </row>
        <row r="283">
          <cell r="C283" t="str">
            <v>G¹ch</v>
          </cell>
          <cell r="D283" t="str">
            <v>viªn</v>
          </cell>
          <cell r="E283">
            <v>34</v>
          </cell>
          <cell r="F283">
            <v>540</v>
          </cell>
          <cell r="G283">
            <v>18360</v>
          </cell>
        </row>
        <row r="284">
          <cell r="C284" t="str">
            <v>V÷a XM M50</v>
          </cell>
          <cell r="D284" t="str">
            <v>m3</v>
          </cell>
          <cell r="E284">
            <v>1.6E-2</v>
          </cell>
          <cell r="F284">
            <v>223202.88999999998</v>
          </cell>
          <cell r="G284">
            <v>3571.2462399999999</v>
          </cell>
        </row>
        <row r="285">
          <cell r="C285" t="str">
            <v>Xi m¨ng tr»ng</v>
          </cell>
          <cell r="D285" t="str">
            <v>kg</v>
          </cell>
          <cell r="E285">
            <v>0.24</v>
          </cell>
          <cell r="F285">
            <v>1500</v>
          </cell>
          <cell r="G285">
            <v>360</v>
          </cell>
        </row>
        <row r="286">
          <cell r="C286" t="str">
            <v>VL#</v>
          </cell>
          <cell r="D286" t="str">
            <v>%</v>
          </cell>
          <cell r="E286">
            <v>1</v>
          </cell>
          <cell r="G286">
            <v>222.91246240000001</v>
          </cell>
        </row>
        <row r="287">
          <cell r="A287">
            <v>79</v>
          </cell>
          <cell r="B287" t="str">
            <v>SA7121</v>
          </cell>
          <cell r="C287" t="str">
            <v>L¸t sµn g¹ch hoa TQ 300x300 lãt v÷a XM M50 dµy 2cm lãt</v>
          </cell>
          <cell r="D287" t="str">
            <v>m2</v>
          </cell>
          <cell r="G287">
            <v>26208.6980325</v>
          </cell>
          <cell r="H287">
            <v>6088</v>
          </cell>
          <cell r="I287">
            <v>163</v>
          </cell>
          <cell r="J287">
            <v>148.26</v>
          </cell>
        </row>
        <row r="288">
          <cell r="A288">
            <v>80</v>
          </cell>
          <cell r="B288" t="str">
            <v>QB3120</v>
          </cell>
          <cell r="C288" t="str">
            <v>èp ch©n t­êng g¹ch hoa 200x100</v>
          </cell>
          <cell r="D288" t="str">
            <v>m2</v>
          </cell>
          <cell r="G288">
            <v>22625.614933600002</v>
          </cell>
          <cell r="H288">
            <v>9470</v>
          </cell>
          <cell r="I288">
            <v>163</v>
          </cell>
          <cell r="J288">
            <v>7.78</v>
          </cell>
        </row>
        <row r="289">
          <cell r="C289" t="str">
            <v>G¹ch</v>
          </cell>
          <cell r="D289" t="str">
            <v>viªn</v>
          </cell>
          <cell r="E289">
            <v>34</v>
          </cell>
          <cell r="F289">
            <v>540</v>
          </cell>
          <cell r="G289">
            <v>18360</v>
          </cell>
        </row>
        <row r="290">
          <cell r="C290" t="str">
            <v>V÷a XM M50</v>
          </cell>
          <cell r="D290" t="str">
            <v>m3</v>
          </cell>
          <cell r="E290">
            <v>1.6E-2</v>
          </cell>
          <cell r="F290">
            <v>223202.88999999998</v>
          </cell>
          <cell r="G290">
            <v>3571.2462399999999</v>
          </cell>
        </row>
        <row r="291">
          <cell r="C291" t="str">
            <v>Xi m¨ng tr»ng</v>
          </cell>
          <cell r="D291" t="str">
            <v>kg</v>
          </cell>
          <cell r="E291">
            <v>0.24</v>
          </cell>
          <cell r="F291">
            <v>1500</v>
          </cell>
          <cell r="G291">
            <v>360</v>
          </cell>
        </row>
        <row r="292">
          <cell r="C292" t="str">
            <v>VL#</v>
          </cell>
          <cell r="D292" t="str">
            <v>%</v>
          </cell>
          <cell r="E292">
            <v>1.5</v>
          </cell>
          <cell r="F292">
            <v>0</v>
          </cell>
          <cell r="G292">
            <v>334.36869359999997</v>
          </cell>
        </row>
        <row r="293">
          <cell r="A293">
            <v>81</v>
          </cell>
          <cell r="B293" t="str">
            <v>QD1110</v>
          </cell>
          <cell r="C293" t="str">
            <v xml:space="preserve">D¸n ngãi gèm m¸i s¶nh </v>
          </cell>
          <cell r="D293" t="str">
            <v>m2</v>
          </cell>
          <cell r="G293">
            <v>209341</v>
          </cell>
          <cell r="H293">
            <v>17588</v>
          </cell>
          <cell r="J293">
            <v>16.53</v>
          </cell>
        </row>
        <row r="294">
          <cell r="A294">
            <v>82</v>
          </cell>
          <cell r="B294" t="str">
            <v>GD2223</v>
          </cell>
          <cell r="C294" t="str">
            <v>X©y t­êng 220 g¹ch chØ v÷a XM M50</v>
          </cell>
          <cell r="D294" t="str">
            <v>m3</v>
          </cell>
          <cell r="G294">
            <v>326106.74540000001</v>
          </cell>
          <cell r="H294">
            <v>25553</v>
          </cell>
          <cell r="I294">
            <v>3811</v>
          </cell>
          <cell r="J294">
            <v>15.292</v>
          </cell>
        </row>
        <row r="295">
          <cell r="A295">
            <v>83</v>
          </cell>
          <cell r="B295" t="str">
            <v>GD2123</v>
          </cell>
          <cell r="C295" t="str">
            <v>X©y t­êng ch¾n m¸i 110 g¹ch chØ v÷a XM M50</v>
          </cell>
          <cell r="D295" t="str">
            <v>m3</v>
          </cell>
          <cell r="G295">
            <v>353390.34980000003</v>
          </cell>
          <cell r="H295">
            <v>31520</v>
          </cell>
          <cell r="I295">
            <v>3811</v>
          </cell>
          <cell r="J295">
            <v>3.9790000000000001</v>
          </cell>
        </row>
        <row r="296">
          <cell r="C296" t="str">
            <v>G¹ch</v>
          </cell>
          <cell r="D296" t="str">
            <v>viªn</v>
          </cell>
          <cell r="E296">
            <v>643</v>
          </cell>
          <cell r="F296">
            <v>425</v>
          </cell>
          <cell r="G296">
            <v>273275</v>
          </cell>
        </row>
        <row r="297">
          <cell r="C297" t="str">
            <v>V÷a XM M50</v>
          </cell>
          <cell r="D297" t="str">
            <v>m3</v>
          </cell>
          <cell r="E297">
            <v>0.23</v>
          </cell>
          <cell r="F297">
            <v>204023.26</v>
          </cell>
          <cell r="G297">
            <v>46925.349800000004</v>
          </cell>
        </row>
        <row r="298">
          <cell r="C298" t="str">
            <v>C©y chèng</v>
          </cell>
          <cell r="D298" t="str">
            <v>c©y</v>
          </cell>
          <cell r="E298">
            <v>1.62</v>
          </cell>
          <cell r="F298">
            <v>10000</v>
          </cell>
          <cell r="G298">
            <v>16200.000000000002</v>
          </cell>
        </row>
        <row r="299">
          <cell r="C299" t="str">
            <v>Gç v¸n</v>
          </cell>
          <cell r="D299" t="str">
            <v>m3</v>
          </cell>
          <cell r="E299">
            <v>0.01</v>
          </cell>
          <cell r="F299">
            <v>1400000</v>
          </cell>
          <cell r="G299">
            <v>14000</v>
          </cell>
        </row>
        <row r="300">
          <cell r="C300" t="str">
            <v>D©y buéc</v>
          </cell>
          <cell r="D300" t="str">
            <v>kg</v>
          </cell>
          <cell r="E300">
            <v>0.46</v>
          </cell>
          <cell r="F300">
            <v>6500</v>
          </cell>
          <cell r="G300">
            <v>2990</v>
          </cell>
        </row>
        <row r="301">
          <cell r="A301">
            <v>84</v>
          </cell>
          <cell r="B301" t="str">
            <v>PA1323</v>
          </cell>
          <cell r="C301" t="str">
            <v>Tr¸t t­êng m¸i dµy 2cm v÷a XM M50</v>
          </cell>
          <cell r="D301" t="str">
            <v>m2</v>
          </cell>
          <cell r="G301">
            <v>5159.3348023499993</v>
          </cell>
          <cell r="H301">
            <v>2599</v>
          </cell>
          <cell r="I301">
            <v>190</v>
          </cell>
          <cell r="J301">
            <v>215.059</v>
          </cell>
        </row>
        <row r="302">
          <cell r="C302" t="str">
            <v>V÷a XM M50</v>
          </cell>
          <cell r="D302" t="str">
            <v>m3</v>
          </cell>
          <cell r="E302">
            <v>2.3E-2</v>
          </cell>
          <cell r="F302">
            <v>223202.88999999998</v>
          </cell>
          <cell r="G302">
            <v>5133.6664699999992</v>
          </cell>
        </row>
        <row r="303">
          <cell r="C303" t="str">
            <v>VL#</v>
          </cell>
          <cell r="D303" t="str">
            <v>%</v>
          </cell>
          <cell r="E303">
            <v>0.5</v>
          </cell>
          <cell r="G303">
            <v>25.668332349999996</v>
          </cell>
        </row>
        <row r="304">
          <cell r="A304">
            <v>85</v>
          </cell>
          <cell r="B304" t="str">
            <v>TT</v>
          </cell>
          <cell r="C304" t="str">
            <v>Xµ gå gç 100x120</v>
          </cell>
          <cell r="D304" t="str">
            <v>m3</v>
          </cell>
          <cell r="G304">
            <v>1550154.9000000001</v>
          </cell>
          <cell r="H304">
            <v>51495</v>
          </cell>
          <cell r="I304">
            <v>0</v>
          </cell>
          <cell r="J304">
            <v>2.6640000000000001</v>
          </cell>
        </row>
        <row r="305">
          <cell r="A305">
            <v>86</v>
          </cell>
          <cell r="B305" t="str">
            <v>OB1220</v>
          </cell>
          <cell r="C305" t="str">
            <v>Lîp m¸i t«n osnam mµu ®á</v>
          </cell>
          <cell r="D305" t="str">
            <v>100m2</v>
          </cell>
          <cell r="G305">
            <v>6800000</v>
          </cell>
          <cell r="H305">
            <v>58370</v>
          </cell>
          <cell r="J305">
            <v>1.8460000000000001</v>
          </cell>
        </row>
        <row r="306">
          <cell r="C306" t="str">
            <v>T«n mói</v>
          </cell>
          <cell r="D306" t="str">
            <v>m2</v>
          </cell>
          <cell r="E306">
            <v>117</v>
          </cell>
          <cell r="F306">
            <v>55000</v>
          </cell>
          <cell r="G306">
            <v>6435000</v>
          </cell>
        </row>
        <row r="307">
          <cell r="C307" t="str">
            <v>T«n óp nãc</v>
          </cell>
          <cell r="D307" t="str">
            <v>m</v>
          </cell>
          <cell r="E307">
            <v>8</v>
          </cell>
          <cell r="F307">
            <v>40000</v>
          </cell>
          <cell r="G307">
            <v>320000</v>
          </cell>
        </row>
        <row r="308">
          <cell r="C308" t="str">
            <v>§inh vÝt</v>
          </cell>
          <cell r="D308" t="str">
            <v>c¸i</v>
          </cell>
          <cell r="E308">
            <v>450</v>
          </cell>
          <cell r="F308">
            <v>100</v>
          </cell>
          <cell r="G308">
            <v>45000</v>
          </cell>
        </row>
        <row r="309">
          <cell r="A309">
            <v>87</v>
          </cell>
          <cell r="B309" t="str">
            <v>TT</v>
          </cell>
          <cell r="C309" t="str">
            <v>L¾p èng nhùa tho¸t n­íc m¸i F100</v>
          </cell>
          <cell r="D309" t="str">
            <v>100m</v>
          </cell>
          <cell r="G309">
            <v>2250000</v>
          </cell>
          <cell r="H309">
            <v>218873</v>
          </cell>
          <cell r="J309">
            <v>0.65500000000000003</v>
          </cell>
        </row>
        <row r="310">
          <cell r="A310">
            <v>88</v>
          </cell>
          <cell r="B310" t="str">
            <v>TT</v>
          </cell>
          <cell r="C310" t="str">
            <v>Rä ch¾n r¸c m¸i</v>
          </cell>
          <cell r="D310" t="str">
            <v>c¸i</v>
          </cell>
          <cell r="G310">
            <v>15000</v>
          </cell>
          <cell r="H310">
            <v>2624</v>
          </cell>
          <cell r="J310">
            <v>7</v>
          </cell>
        </row>
        <row r="311">
          <cell r="A311">
            <v>89</v>
          </cell>
          <cell r="B311" t="str">
            <v>TT</v>
          </cell>
          <cell r="C311" t="str">
            <v>Hép thu n­íc m¸i</v>
          </cell>
          <cell r="D311" t="str">
            <v>hép</v>
          </cell>
          <cell r="G311">
            <v>25000</v>
          </cell>
          <cell r="H311">
            <v>2624</v>
          </cell>
          <cell r="J311">
            <v>7</v>
          </cell>
        </row>
        <row r="312">
          <cell r="A312">
            <v>90</v>
          </cell>
          <cell r="B312" t="str">
            <v>PA4213</v>
          </cell>
          <cell r="C312" t="str">
            <v>Tr¸t gê chØ trang trÝ v÷a XM M50</v>
          </cell>
          <cell r="D312" t="str">
            <v>m</v>
          </cell>
          <cell r="G312">
            <v>558.00722499999995</v>
          </cell>
          <cell r="H312">
            <v>1821</v>
          </cell>
          <cell r="J312">
            <v>318.25799999999998</v>
          </cell>
        </row>
        <row r="313">
          <cell r="C313" t="str">
            <v>V÷a XM M50</v>
          </cell>
          <cell r="D313" t="str">
            <v>m3</v>
          </cell>
          <cell r="E313">
            <v>2.5000000000000001E-3</v>
          </cell>
          <cell r="F313">
            <v>223202.88999999998</v>
          </cell>
          <cell r="G313">
            <v>558.00722499999995</v>
          </cell>
        </row>
        <row r="314">
          <cell r="A314">
            <v>91</v>
          </cell>
          <cell r="B314" t="str">
            <v>UA1220</v>
          </cell>
          <cell r="C314" t="str">
            <v>QuÐt v«i toµn nhµ 3 n­íc (lÊy theo KL tr¸t)</v>
          </cell>
          <cell r="D314" t="str">
            <v>m2</v>
          </cell>
          <cell r="G314">
            <v>147</v>
          </cell>
          <cell r="H314">
            <v>493</v>
          </cell>
          <cell r="J314">
            <v>2059.4479999999999</v>
          </cell>
        </row>
        <row r="315">
          <cell r="A315">
            <v>92</v>
          </cell>
          <cell r="B315" t="str">
            <v>BA1313</v>
          </cell>
          <cell r="C315" t="str">
            <v>§µo mãng ®Êt cÊp III</v>
          </cell>
          <cell r="D315" t="str">
            <v>m3</v>
          </cell>
          <cell r="H315">
            <v>15003</v>
          </cell>
          <cell r="J315">
            <v>27.492000000000001</v>
          </cell>
        </row>
        <row r="316">
          <cell r="A316">
            <v>93</v>
          </cell>
          <cell r="B316" t="str">
            <v>HE1112</v>
          </cell>
          <cell r="C316" t="str">
            <v>Bª t«ng g¹ch vì v÷a XM M50 lãt mãng</v>
          </cell>
          <cell r="D316" t="str">
            <v>m3</v>
          </cell>
          <cell r="G316">
            <v>129447.15588000001</v>
          </cell>
          <cell r="H316">
            <v>14523</v>
          </cell>
          <cell r="I316">
            <v>0</v>
          </cell>
          <cell r="J316">
            <v>13.871</v>
          </cell>
        </row>
        <row r="317">
          <cell r="A317">
            <v>94</v>
          </cell>
          <cell r="B317" t="str">
            <v>RB2143</v>
          </cell>
          <cell r="C317" t="str">
            <v>L¸ng hÌ v÷a XM M75 dµy 3cm</v>
          </cell>
          <cell r="D317" t="str">
            <v>m2</v>
          </cell>
          <cell r="G317">
            <v>8872.1391500000009</v>
          </cell>
          <cell r="H317">
            <v>1781</v>
          </cell>
          <cell r="I317">
            <v>136</v>
          </cell>
          <cell r="J317">
            <v>56.48</v>
          </cell>
        </row>
        <row r="318">
          <cell r="C318" t="str">
            <v>V÷a XM M75</v>
          </cell>
          <cell r="D318" t="str">
            <v>m3</v>
          </cell>
          <cell r="E318">
            <v>3.5000000000000003E-2</v>
          </cell>
          <cell r="F318">
            <v>247787.88999999998</v>
          </cell>
          <cell r="G318">
            <v>8672.5761500000008</v>
          </cell>
        </row>
        <row r="319">
          <cell r="C319" t="str">
            <v xml:space="preserve">Xi m¨ng </v>
          </cell>
          <cell r="D319" t="str">
            <v>kg</v>
          </cell>
          <cell r="E319">
            <v>0.30099999999999999</v>
          </cell>
          <cell r="F319">
            <v>663</v>
          </cell>
          <cell r="G319">
            <v>199.56299999999999</v>
          </cell>
        </row>
        <row r="320">
          <cell r="A320">
            <v>95</v>
          </cell>
          <cell r="B320" t="str">
            <v>GD2213</v>
          </cell>
          <cell r="C320" t="str">
            <v>X©y g¹ch chØ v÷a XM M50</v>
          </cell>
          <cell r="D320" t="str">
            <v>m3</v>
          </cell>
          <cell r="G320">
            <v>303611.74540000001</v>
          </cell>
          <cell r="H320">
            <v>24904</v>
          </cell>
          <cell r="I320">
            <v>1631</v>
          </cell>
          <cell r="J320">
            <v>6.835</v>
          </cell>
        </row>
        <row r="321">
          <cell r="A321">
            <v>96</v>
          </cell>
          <cell r="B321" t="str">
            <v>PA1314+RB2124</v>
          </cell>
          <cell r="C321" t="str">
            <v>Tr¸t l¸ng ga+r·nh v÷a XM M75 dµy 2cm ®¸nh mµu</v>
          </cell>
          <cell r="D321" t="str">
            <v>m2</v>
          </cell>
          <cell r="G321">
            <v>12996.736209999999</v>
          </cell>
          <cell r="H321">
            <v>3682</v>
          </cell>
          <cell r="I321">
            <v>272</v>
          </cell>
          <cell r="J321">
            <v>54.24</v>
          </cell>
        </row>
        <row r="322">
          <cell r="C322" t="str">
            <v>V÷a XM M75</v>
          </cell>
          <cell r="E322">
            <v>2.3E-2</v>
          </cell>
          <cell r="F322">
            <v>287006.52</v>
          </cell>
          <cell r="G322">
            <v>6601.1499600000006</v>
          </cell>
        </row>
        <row r="323">
          <cell r="C323" t="str">
            <v>V÷a XM M75</v>
          </cell>
          <cell r="D323" t="str">
            <v>m3</v>
          </cell>
          <cell r="E323">
            <v>2.5000000000000001E-2</v>
          </cell>
          <cell r="F323">
            <v>247787.88999999998</v>
          </cell>
          <cell r="G323">
            <v>6194.6972500000002</v>
          </cell>
        </row>
        <row r="324">
          <cell r="C324" t="str">
            <v>Xi m¨ng</v>
          </cell>
          <cell r="D324" t="str">
            <v>kg</v>
          </cell>
          <cell r="E324">
            <v>0.30299999999999999</v>
          </cell>
          <cell r="F324">
            <v>663</v>
          </cell>
          <cell r="G324">
            <v>200.88899999999998</v>
          </cell>
        </row>
        <row r="325">
          <cell r="A325">
            <v>97</v>
          </cell>
          <cell r="B325" t="str">
            <v>HG4113</v>
          </cell>
          <cell r="C325" t="str">
            <v>Bª t«ng cèt thÐp tÊm ®an M200 ®¸ 1x2</v>
          </cell>
          <cell r="D325" t="str">
            <v>m3</v>
          </cell>
          <cell r="G325">
            <v>321349.12687499996</v>
          </cell>
          <cell r="H325">
            <v>31901</v>
          </cell>
          <cell r="I325">
            <v>9146</v>
          </cell>
          <cell r="J325">
            <v>1.7410000000000001</v>
          </cell>
        </row>
        <row r="326">
          <cell r="A326">
            <v>98</v>
          </cell>
          <cell r="B326" t="str">
            <v>IB2511</v>
          </cell>
          <cell r="C326" t="str">
            <v>SXLD cèt thÐp tÊm ®an</v>
          </cell>
          <cell r="D326" t="str">
            <v>tÊn</v>
          </cell>
          <cell r="G326">
            <v>5465730</v>
          </cell>
          <cell r="H326">
            <v>221804</v>
          </cell>
          <cell r="I326">
            <v>15916</v>
          </cell>
          <cell r="J326">
            <v>0.14000000000000001</v>
          </cell>
        </row>
        <row r="327">
          <cell r="A327">
            <v>99</v>
          </cell>
          <cell r="B327" t="str">
            <v>KP2310</v>
          </cell>
          <cell r="C327" t="str">
            <v>V¸n khu«n tÊm ®an</v>
          </cell>
          <cell r="D327" t="str">
            <v>100m2</v>
          </cell>
          <cell r="G327">
            <v>174891.6</v>
          </cell>
          <cell r="H327">
            <v>318021</v>
          </cell>
          <cell r="I327">
            <v>0</v>
          </cell>
          <cell r="J327">
            <v>0.106</v>
          </cell>
        </row>
        <row r="328">
          <cell r="A328">
            <v>100</v>
          </cell>
          <cell r="B328" t="str">
            <v>LA5110</v>
          </cell>
          <cell r="C328" t="str">
            <v>L¾p ®Æt tÊm ®an</v>
          </cell>
          <cell r="D328" t="str">
            <v>c¸i</v>
          </cell>
          <cell r="G328">
            <v>855</v>
          </cell>
          <cell r="H328">
            <v>2029</v>
          </cell>
          <cell r="J328">
            <v>62</v>
          </cell>
        </row>
        <row r="329">
          <cell r="A329">
            <v>101</v>
          </cell>
          <cell r="B329" t="str">
            <v>PA1313</v>
          </cell>
          <cell r="C329" t="str">
            <v>Tr¸t t­êng bån boa dµy 2cm v÷a XM M50</v>
          </cell>
          <cell r="D329" t="str">
            <v>m2</v>
          </cell>
          <cell r="G329">
            <v>5133.6664699999992</v>
          </cell>
          <cell r="H329">
            <v>1808</v>
          </cell>
          <cell r="I329">
            <v>136</v>
          </cell>
          <cell r="J329">
            <v>11.7</v>
          </cell>
        </row>
        <row r="330">
          <cell r="A330">
            <v>102</v>
          </cell>
          <cell r="B330" t="str">
            <v>QE1110</v>
          </cell>
          <cell r="C330" t="str">
            <v>èp bån hoa g¹ch thÎ 200x60</v>
          </cell>
          <cell r="D330" t="str">
            <v>m2</v>
          </cell>
          <cell r="G330">
            <v>37074</v>
          </cell>
          <cell r="H330">
            <v>6764</v>
          </cell>
          <cell r="J330">
            <v>11.7</v>
          </cell>
        </row>
        <row r="331">
          <cell r="A331">
            <v>103</v>
          </cell>
          <cell r="B331" t="str">
            <v>GD1113</v>
          </cell>
          <cell r="C331" t="str">
            <v>X©y tam cÊp g¹ch ®Æc v÷a XM M50</v>
          </cell>
          <cell r="D331" t="str">
            <v>m3</v>
          </cell>
          <cell r="G331">
            <v>306666.74540000001</v>
          </cell>
          <cell r="H331">
            <v>21662</v>
          </cell>
          <cell r="I331">
            <v>0</v>
          </cell>
          <cell r="J331">
            <v>6.4589999999999996</v>
          </cell>
        </row>
        <row r="332">
          <cell r="A332">
            <v>104</v>
          </cell>
          <cell r="B332" t="str">
            <v>PA2114+RB1114</v>
          </cell>
          <cell r="C332" t="str">
            <v>Tr¸t l¸ng tam cÊp v÷a XM M75 dµy 1cm lãt</v>
          </cell>
          <cell r="D332" t="str">
            <v>m2</v>
          </cell>
          <cell r="G332">
            <v>9925.7820100000008</v>
          </cell>
          <cell r="H332">
            <v>7468</v>
          </cell>
          <cell r="I332">
            <v>326</v>
          </cell>
          <cell r="J332">
            <v>26.417000000000002</v>
          </cell>
        </row>
        <row r="333">
          <cell r="A333">
            <v>105</v>
          </cell>
          <cell r="C333" t="str">
            <v>Mµi granit« tam cÊp</v>
          </cell>
          <cell r="D333" t="str">
            <v>m2</v>
          </cell>
          <cell r="G333">
            <v>20452</v>
          </cell>
          <cell r="H333">
            <v>36547</v>
          </cell>
          <cell r="I333">
            <v>0</v>
          </cell>
          <cell r="J333">
            <v>26.417000000000002</v>
          </cell>
        </row>
      </sheetData>
      <sheetData sheetId="1"/>
      <sheetData sheetId="2"/>
      <sheetData sheetId="3"/>
      <sheetData sheetId="4"/>
      <sheetData sheetId="5"/>
      <sheetData sheetId="6"/>
      <sheetData sheetId="7"/>
      <sheetData sheetId="8"/>
      <sheetData sheetId="9"/>
      <sheetData sheetId="10"/>
      <sheetData sheetId="11">
        <row r="4">
          <cell r="N4">
            <v>160000</v>
          </cell>
        </row>
        <row r="5">
          <cell r="N5">
            <v>1284000</v>
          </cell>
        </row>
        <row r="6">
          <cell r="N6">
            <v>5265000</v>
          </cell>
        </row>
        <row r="7">
          <cell r="N7">
            <v>2808000</v>
          </cell>
        </row>
        <row r="8">
          <cell r="N8">
            <v>9630000</v>
          </cell>
        </row>
        <row r="9">
          <cell r="N9">
            <v>2120000</v>
          </cell>
        </row>
        <row r="10">
          <cell r="N10">
            <v>9504000</v>
          </cell>
        </row>
        <row r="11">
          <cell r="N11">
            <v>71583000</v>
          </cell>
        </row>
        <row r="12">
          <cell r="N12">
            <v>2382000</v>
          </cell>
        </row>
        <row r="13">
          <cell r="N13">
            <v>3128000</v>
          </cell>
        </row>
        <row r="14">
          <cell r="N14">
            <v>19050000</v>
          </cell>
        </row>
        <row r="15">
          <cell r="N15">
            <v>2500000</v>
          </cell>
        </row>
        <row r="16">
          <cell r="N16">
            <v>30480000</v>
          </cell>
        </row>
        <row r="17">
          <cell r="N17">
            <v>4000000</v>
          </cell>
        </row>
        <row r="18">
          <cell r="N18">
            <v>1123200</v>
          </cell>
        </row>
        <row r="19">
          <cell r="N19">
            <v>128000</v>
          </cell>
        </row>
        <row r="20">
          <cell r="N20">
            <v>977500</v>
          </cell>
        </row>
        <row r="21">
          <cell r="N21">
            <v>13338000</v>
          </cell>
        </row>
        <row r="22">
          <cell r="N22">
            <v>100000</v>
          </cell>
        </row>
        <row r="23">
          <cell r="N23">
            <v>15246000</v>
          </cell>
        </row>
        <row r="24">
          <cell r="N24">
            <v>2610000</v>
          </cell>
        </row>
        <row r="25">
          <cell r="N25">
            <v>1520000</v>
          </cell>
        </row>
        <row r="26">
          <cell r="N26">
            <v>1650000</v>
          </cell>
        </row>
        <row r="27">
          <cell r="N27">
            <v>300000</v>
          </cell>
        </row>
        <row r="28">
          <cell r="N28">
            <v>4584000</v>
          </cell>
        </row>
        <row r="29">
          <cell r="N29">
            <v>1655000</v>
          </cell>
        </row>
        <row r="30">
          <cell r="N30">
            <v>600000</v>
          </cell>
        </row>
        <row r="31">
          <cell r="N31">
            <v>150000</v>
          </cell>
        </row>
        <row r="32">
          <cell r="N32">
            <v>126000</v>
          </cell>
        </row>
        <row r="33">
          <cell r="N33">
            <v>171000</v>
          </cell>
        </row>
        <row r="34">
          <cell r="N34">
            <v>2120400</v>
          </cell>
        </row>
        <row r="35">
          <cell r="N35">
            <v>1235600</v>
          </cell>
        </row>
        <row r="36">
          <cell r="N36">
            <v>57150000</v>
          </cell>
        </row>
        <row r="37">
          <cell r="N37">
            <v>72963300</v>
          </cell>
        </row>
        <row r="38">
          <cell r="N38">
            <v>7500000</v>
          </cell>
        </row>
        <row r="39">
          <cell r="N39">
            <v>9092000</v>
          </cell>
        </row>
        <row r="40">
          <cell r="N40">
            <v>26964000</v>
          </cell>
        </row>
        <row r="41">
          <cell r="N41">
            <v>3360000</v>
          </cell>
        </row>
        <row r="42">
          <cell r="N42">
            <v>58261500</v>
          </cell>
        </row>
        <row r="43">
          <cell r="N43">
            <v>10143900</v>
          </cell>
        </row>
        <row r="44">
          <cell r="N44">
            <v>9690300</v>
          </cell>
        </row>
        <row r="45">
          <cell r="N45">
            <v>19679400</v>
          </cell>
        </row>
        <row r="46">
          <cell r="N46">
            <v>6951000</v>
          </cell>
        </row>
        <row r="47">
          <cell r="N47">
            <v>12307000</v>
          </cell>
        </row>
        <row r="48">
          <cell r="N48">
            <v>25880000</v>
          </cell>
        </row>
        <row r="49">
          <cell r="N49">
            <v>10650000</v>
          </cell>
        </row>
        <row r="50">
          <cell r="N50">
            <v>21600000</v>
          </cell>
        </row>
        <row r="51">
          <cell r="N51">
            <v>114000000</v>
          </cell>
        </row>
        <row r="52">
          <cell r="N52">
            <v>6650000</v>
          </cell>
        </row>
        <row r="53">
          <cell r="N53">
            <v>15000000</v>
          </cell>
        </row>
        <row r="54">
          <cell r="N54">
            <v>114300000</v>
          </cell>
        </row>
        <row r="55">
          <cell r="N55">
            <v>11438000</v>
          </cell>
        </row>
        <row r="56">
          <cell r="N56">
            <v>1140000</v>
          </cell>
        </row>
        <row r="57">
          <cell r="N57">
            <v>15000000</v>
          </cell>
        </row>
      </sheetData>
      <sheetData sheetId="12">
        <row r="6">
          <cell r="O6" t="str">
            <v>GCL-</v>
          </cell>
        </row>
        <row r="7">
          <cell r="O7" t="str">
            <v>GL01-66000</v>
          </cell>
        </row>
        <row r="8">
          <cell r="O8" t="str">
            <v>GL02-41000</v>
          </cell>
        </row>
        <row r="9">
          <cell r="O9" t="str">
            <v>GL03-35000</v>
          </cell>
        </row>
        <row r="10">
          <cell r="O10" t="str">
            <v>GL04-38000</v>
          </cell>
        </row>
        <row r="11">
          <cell r="O11" t="str">
            <v>GO01-7000</v>
          </cell>
        </row>
        <row r="12">
          <cell r="O12" t="str">
            <v>GO02-10000</v>
          </cell>
        </row>
        <row r="13">
          <cell r="O13" t="str">
            <v>GO03-28326.2</v>
          </cell>
        </row>
        <row r="14">
          <cell r="O14" t="str">
            <v>GO04-26164.2</v>
          </cell>
        </row>
        <row r="15">
          <cell r="O15" t="str">
            <v>GO05-32822.4</v>
          </cell>
        </row>
        <row r="16">
          <cell r="O16" t="str">
            <v>GO06-36000</v>
          </cell>
        </row>
        <row r="17">
          <cell r="O17" t="str">
            <v>GO07-30011</v>
          </cell>
        </row>
        <row r="18">
          <cell r="O18" t="str">
            <v>GL05-37275.8</v>
          </cell>
        </row>
        <row r="19">
          <cell r="O19" t="str">
            <v>GL06-35945.9</v>
          </cell>
        </row>
        <row r="20">
          <cell r="O20" t="str">
            <v>GL07-35000</v>
          </cell>
        </row>
        <row r="21">
          <cell r="O21" t="str">
            <v>GL08-31898.6</v>
          </cell>
        </row>
        <row r="22">
          <cell r="O22" t="str">
            <v>GL09-50923.2</v>
          </cell>
        </row>
        <row r="23">
          <cell r="O23" t="str">
            <v>GL10-52722.7</v>
          </cell>
        </row>
        <row r="24">
          <cell r="O24" t="str">
            <v>GL11-48181.9</v>
          </cell>
        </row>
        <row r="25">
          <cell r="O25" t="str">
            <v>GL12-49090.6</v>
          </cell>
        </row>
        <row r="26">
          <cell r="O26" t="str">
            <v>GL13-64500</v>
          </cell>
        </row>
        <row r="27">
          <cell r="O27" t="str">
            <v>GL14-72000</v>
          </cell>
        </row>
        <row r="28">
          <cell r="O28" t="str">
            <v>GL15-0</v>
          </cell>
        </row>
        <row r="29">
          <cell r="O29" t="str">
            <v>GL16-61674</v>
          </cell>
        </row>
        <row r="30">
          <cell r="O30" t="str">
            <v>GL17-56144.7</v>
          </cell>
        </row>
        <row r="31">
          <cell r="O31" t="str">
            <v>GL18-57000.7</v>
          </cell>
        </row>
        <row r="32">
          <cell r="O32" t="str">
            <v>GL19-38115.1</v>
          </cell>
        </row>
        <row r="33">
          <cell r="O33" t="str">
            <v>GL20-81000</v>
          </cell>
        </row>
        <row r="34">
          <cell r="O34" t="str">
            <v>GL21-57272.7</v>
          </cell>
        </row>
        <row r="35">
          <cell r="O35" t="str">
            <v>GL22-61500</v>
          </cell>
        </row>
        <row r="36">
          <cell r="O36" t="str">
            <v>GL23-0</v>
          </cell>
        </row>
        <row r="37">
          <cell r="O37" t="str">
            <v>VCG-2628.7</v>
          </cell>
        </row>
        <row r="38">
          <cell r="O38" t="str">
            <v>VCH-4319.1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Xu ly SC"/>
      <sheetName val="ke mua thang"/>
      <sheetName val="so241xd"/>
      <sheetName val="bao cao 241"/>
      <sheetName val="Thue TNDN quy"/>
      <sheetName val="TH kho CS"/>
      <sheetName val="Sheet1"/>
      <sheetName val="kiem tra cdps thang"/>
      <sheetName val="GT VAT"/>
      <sheetName val="BC (+-) VCSH"/>
      <sheetName val="so pb 242"/>
      <sheetName val="CDPS luy ke "/>
      <sheetName val="BC NVNN"/>
      <sheetName val="So 511"/>
      <sheetName val="TH luong"/>
      <sheetName val="So 642 ql"/>
      <sheetName val="the gia thanh"/>
      <sheetName val="luong xd"/>
      <sheetName val="cdps theo quy"/>
      <sheetName val="bao Cao 642 ql"/>
      <sheetName val="luong 154"/>
      <sheetName val="CD.KTOAN"/>
      <sheetName val=" luongql 642"/>
      <sheetName val="BC chi tiet VAT"/>
      <sheetName val="So VAT"/>
      <sheetName val="So 214"/>
      <sheetName val="TH QT cac loai thue"/>
      <sheetName val="KQKD"/>
      <sheetName val="So 112"/>
      <sheetName val="Tu QT thue TNDN"/>
      <sheetName val="BC (+-) TSCD &amp; KH"/>
      <sheetName val="BC cong no"/>
      <sheetName val="NKKD "/>
      <sheetName val="Thuyet minh TC"/>
      <sheetName val="So 154"/>
      <sheetName val="to khai vat "/>
      <sheetName val="BC 154"/>
      <sheetName val="sochu"/>
      <sheetName val="NK so cai"/>
      <sheetName val="So 111"/>
      <sheetName val="P. thu"/>
      <sheetName val="P. chi"/>
      <sheetName val="So C.Tcong no"/>
      <sheetName val="So chi tiet TK"/>
      <sheetName val="Ma KT"/>
      <sheetName val="DC VAT"/>
      <sheetName val="Phan III"/>
      <sheetName val="Huong dan SD"/>
      <sheetName val="Bao cao su dung HD"/>
      <sheetName val="10000000"/>
      <sheetName val="00000000"/>
      <sheetName val="20000000"/>
      <sheetName val="30000000"/>
      <sheetName val="XL4Test5"/>
    </sheetNames>
    <sheetDataSet>
      <sheetData sheetId="0"/>
      <sheetData sheetId="1"/>
      <sheetData sheetId="2"/>
      <sheetData sheetId="3"/>
      <sheetData sheetId="4"/>
      <sheetData sheetId="5"/>
      <sheetData sheetId="6">
        <row r="6">
          <cell r="C6">
            <v>1</v>
          </cell>
        </row>
        <row r="7">
          <cell r="C7">
            <v>2</v>
          </cell>
        </row>
        <row r="8">
          <cell r="C8">
            <v>3</v>
          </cell>
        </row>
        <row r="9">
          <cell r="C9">
            <v>4</v>
          </cell>
        </row>
        <row r="10">
          <cell r="C10">
            <v>5</v>
          </cell>
        </row>
        <row r="11">
          <cell r="C11">
            <v>6</v>
          </cell>
        </row>
        <row r="12">
          <cell r="C12">
            <v>7</v>
          </cell>
        </row>
        <row r="13">
          <cell r="C13">
            <v>8</v>
          </cell>
        </row>
        <row r="14">
          <cell r="C14">
            <v>9</v>
          </cell>
        </row>
        <row r="15">
          <cell r="C15">
            <v>10</v>
          </cell>
        </row>
        <row r="16">
          <cell r="C16">
            <v>11</v>
          </cell>
        </row>
        <row r="17">
          <cell r="C17">
            <v>12</v>
          </cell>
          <cell r="D17">
            <v>0</v>
          </cell>
        </row>
      </sheetData>
      <sheetData sheetId="7"/>
      <sheetData sheetId="8"/>
      <sheetData sheetId="9"/>
      <sheetData sheetId="10"/>
      <sheetData sheetId="11"/>
      <sheetData sheetId="12"/>
      <sheetData sheetId="13"/>
      <sheetData sheetId="14"/>
      <sheetData sheetId="15">
        <row r="6">
          <cell r="B6">
            <v>1</v>
          </cell>
        </row>
        <row r="7">
          <cell r="B7">
            <v>2</v>
          </cell>
        </row>
        <row r="8">
          <cell r="B8">
            <v>3</v>
          </cell>
        </row>
        <row r="9">
          <cell r="B9">
            <v>4</v>
          </cell>
        </row>
        <row r="10">
          <cell r="B10">
            <v>5</v>
          </cell>
        </row>
        <row r="11">
          <cell r="B11">
            <v>6</v>
          </cell>
        </row>
        <row r="12">
          <cell r="B12">
            <v>7</v>
          </cell>
        </row>
        <row r="13">
          <cell r="B13">
            <v>8</v>
          </cell>
        </row>
        <row r="14">
          <cell r="B14">
            <v>9</v>
          </cell>
          <cell r="D14">
            <v>6960000</v>
          </cell>
        </row>
        <row r="15">
          <cell r="B15">
            <v>10</v>
          </cell>
          <cell r="D15">
            <v>17520000</v>
          </cell>
          <cell r="F15">
            <v>20380000</v>
          </cell>
        </row>
        <row r="16">
          <cell r="B16">
            <v>11</v>
          </cell>
          <cell r="D16">
            <v>17520000</v>
          </cell>
          <cell r="F16">
            <v>30800000</v>
          </cell>
        </row>
        <row r="17">
          <cell r="B17">
            <v>12</v>
          </cell>
          <cell r="D17">
            <v>17520000</v>
          </cell>
          <cell r="F17">
            <v>30870000</v>
          </cell>
        </row>
      </sheetData>
      <sheetData sheetId="16"/>
      <sheetData sheetId="17"/>
      <sheetData sheetId="18"/>
      <sheetData sheetId="19"/>
      <sheetData sheetId="20"/>
      <sheetData sheetId="21"/>
      <sheetData sheetId="22"/>
      <sheetData sheetId="23"/>
      <sheetData sheetId="24"/>
      <sheetData sheetId="25"/>
      <sheetData sheetId="26">
        <row r="4">
          <cell r="I4">
            <v>1</v>
          </cell>
          <cell r="J4">
            <v>2</v>
          </cell>
          <cell r="K4">
            <v>3</v>
          </cell>
          <cell r="L4">
            <v>4</v>
          </cell>
          <cell r="M4">
            <v>5</v>
          </cell>
          <cell r="N4">
            <v>6</v>
          </cell>
          <cell r="O4">
            <v>7</v>
          </cell>
          <cell r="P4">
            <v>8</v>
          </cell>
          <cell r="Q4">
            <v>9</v>
          </cell>
          <cell r="R4">
            <v>10</v>
          </cell>
          <cell r="S4">
            <v>11</v>
          </cell>
          <cell r="T4">
            <v>12</v>
          </cell>
        </row>
        <row r="25">
          <cell r="I25">
            <v>0</v>
          </cell>
          <cell r="J25">
            <v>0</v>
          </cell>
          <cell r="K25">
            <v>0</v>
          </cell>
          <cell r="L25">
            <v>0</v>
          </cell>
          <cell r="M25">
            <v>0</v>
          </cell>
          <cell r="N25">
            <v>0</v>
          </cell>
          <cell r="O25">
            <v>0</v>
          </cell>
          <cell r="P25">
            <v>0</v>
          </cell>
          <cell r="Q25">
            <v>6174000</v>
          </cell>
          <cell r="R25">
            <v>6174000</v>
          </cell>
          <cell r="S25">
            <v>6174000</v>
          </cell>
          <cell r="T25">
            <v>6174000</v>
          </cell>
        </row>
        <row r="26">
          <cell r="I26">
            <v>0</v>
          </cell>
          <cell r="J26">
            <v>0</v>
          </cell>
          <cell r="K26">
            <v>0</v>
          </cell>
          <cell r="L26">
            <v>0</v>
          </cell>
          <cell r="M26">
            <v>0</v>
          </cell>
          <cell r="N26">
            <v>0</v>
          </cell>
          <cell r="O26">
            <v>0</v>
          </cell>
          <cell r="P26">
            <v>0</v>
          </cell>
          <cell r="Q26">
            <v>0</v>
          </cell>
          <cell r="R26">
            <v>0</v>
          </cell>
          <cell r="S26">
            <v>4167000</v>
          </cell>
          <cell r="T26">
            <v>4167000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ow r="2">
          <cell r="J2">
            <v>12</v>
          </cell>
        </row>
      </sheetData>
      <sheetData sheetId="40">
        <row r="2">
          <cell r="G2">
            <v>12</v>
          </cell>
        </row>
      </sheetData>
      <sheetData sheetId="41"/>
      <sheetData sheetId="42"/>
      <sheetData sheetId="43"/>
      <sheetData sheetId="44"/>
      <sheetData sheetId="45">
        <row r="5">
          <cell r="D5" t="str">
            <v>Tªn kh 1</v>
          </cell>
        </row>
        <row r="6">
          <cell r="D6" t="str">
            <v>Tªn kh 2</v>
          </cell>
        </row>
        <row r="7">
          <cell r="D7" t="str">
            <v>Tªn kh 3</v>
          </cell>
        </row>
        <row r="8">
          <cell r="D8" t="str">
            <v>Tªn kh 4</v>
          </cell>
        </row>
        <row r="9">
          <cell r="D9" t="str">
            <v>Tªn kh 5</v>
          </cell>
        </row>
        <row r="10">
          <cell r="D10" t="str">
            <v>Tªn kh 6</v>
          </cell>
        </row>
        <row r="11">
          <cell r="D11" t="str">
            <v>Tªn kh 7</v>
          </cell>
        </row>
        <row r="12">
          <cell r="D12" t="str">
            <v>Tªn kh 8</v>
          </cell>
        </row>
        <row r="13">
          <cell r="D13" t="str">
            <v>Tªn kh 9</v>
          </cell>
        </row>
        <row r="14">
          <cell r="D14" t="str">
            <v>ng©n hµng ct cp</v>
          </cell>
        </row>
        <row r="15">
          <cell r="D15" t="str">
            <v>Tªn kh 11</v>
          </cell>
        </row>
        <row r="16">
          <cell r="D16" t="str">
            <v>Tªn kh 12</v>
          </cell>
        </row>
        <row r="17">
          <cell r="D17" t="str">
            <v>Tªn kh 13</v>
          </cell>
        </row>
        <row r="18">
          <cell r="D18" t="str">
            <v>Tªn kh 14</v>
          </cell>
        </row>
        <row r="19">
          <cell r="D19" t="str">
            <v>Tªn kh 15</v>
          </cell>
        </row>
        <row r="20">
          <cell r="D20" t="str">
            <v>Tªn kh 16</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So 642"/>
      <sheetName val="Thuyet minh TC"/>
      <sheetName val="TH QT cac loai thue"/>
      <sheetName val="Thue TNDN quy"/>
      <sheetName val="kiem tra cdps thang"/>
      <sheetName val="cdps theo quy"/>
      <sheetName val="TH kho CS"/>
      <sheetName val="NKKD "/>
      <sheetName val="ke mua thang"/>
      <sheetName val="Xu ly SC"/>
      <sheetName val="CDPS luy ke "/>
      <sheetName val="KQKD"/>
      <sheetName val="NK so cai"/>
      <sheetName val="b cao 1542"/>
      <sheetName val="so1542cb"/>
      <sheetName val="bc 1543"/>
      <sheetName val="so1543vt"/>
      <sheetName val="So 1541sxkho"/>
      <sheetName val="BC 1541"/>
      <sheetName val="luong che bien"/>
      <sheetName val=" luongvp"/>
      <sheetName val="TH luong"/>
      <sheetName val="luong xuc vt"/>
      <sheetName val="So 214"/>
      <sheetName val="So 511"/>
      <sheetName val="sochu"/>
      <sheetName val="So VAT"/>
      <sheetName val="So 111"/>
      <sheetName val="P thu"/>
      <sheetName val="P chi"/>
      <sheetName val="So 112"/>
      <sheetName val="So 131"/>
      <sheetName val="So 331"/>
      <sheetName val="So chi tiet TK"/>
      <sheetName val="Ma KT"/>
      <sheetName val="Tu QT thue TNDN"/>
      <sheetName val="CDKTOAN"/>
      <sheetName val="BC 642"/>
      <sheetName val="BC cong no"/>
      <sheetName val="BC NVNN"/>
      <sheetName val="BC (+-) TSCD &amp; KH"/>
      <sheetName val="BC (+-) VCSH"/>
      <sheetName val="BC chi tiet VAT"/>
      <sheetName val="QT VAT"/>
      <sheetName val="GT VAT"/>
      <sheetName val="DC VAT"/>
      <sheetName val="Phan III"/>
      <sheetName val="Huong dan SD"/>
      <sheetName val="Bao cao su dung HD"/>
      <sheetName val="Thue tai nguyen"/>
      <sheetName val="10000000"/>
      <sheetName val="00000000"/>
      <sheetName val="20000000"/>
      <sheetName val="3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I4">
            <v>1</v>
          </cell>
          <cell r="J4">
            <v>2</v>
          </cell>
          <cell r="K4">
            <v>3</v>
          </cell>
          <cell r="L4">
            <v>4</v>
          </cell>
          <cell r="M4">
            <v>5</v>
          </cell>
          <cell r="N4">
            <v>6</v>
          </cell>
          <cell r="O4">
            <v>7</v>
          </cell>
          <cell r="P4">
            <v>8</v>
          </cell>
          <cell r="Q4">
            <v>9</v>
          </cell>
          <cell r="R4">
            <v>10</v>
          </cell>
          <cell r="S4">
            <v>11</v>
          </cell>
          <cell r="T4">
            <v>12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ancn"/>
      <sheetName val="socong"/>
      <sheetName val="th­ëng th¸ng"/>
      <sheetName val="Tæng ng¹ch"/>
      <sheetName val="vay"/>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2)"/>
      <sheetName val="socong"/>
      <sheetName val="Tæng ng¹ch"/>
      <sheetName val="ancn"/>
      <sheetName val="vay"/>
      <sheetName val="Sheet10"/>
      <sheetName val="th­ëng th¸ng"/>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tructet"/>
      <sheetName val="socong"/>
      <sheetName val="Tæng ng¹ch"/>
      <sheetName val="B¶ng tt l­¬ng"/>
      <sheetName val="Sheet8"/>
      <sheetName val="ancn"/>
      <sheetName val="vay"/>
      <sheetName val="th­ëng th¸ng"/>
      <sheetName val="Sheet9"/>
      <sheetName val="Sheet10"/>
      <sheetName val="Sheet10 (2)"/>
      <sheetName val="Sheet11 (2)"/>
      <sheetName val="Sheet11"/>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         "/>
    </sheetNames>
    <sheetDataSet>
      <sheetData sheetId="0"/>
      <sheetData sheetId="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inh"/>
      <sheetName val="Tong"/>
      <sheetName val="T-Tramcat"/>
      <sheetName val="TramCat"/>
      <sheetName val="CT_TBA"/>
      <sheetName val="T-35KV"/>
      <sheetName val="35KV"/>
      <sheetName val="KhoBai"/>
      <sheetName val="ChuyenQuan"/>
      <sheetName val="T-TBA"/>
      <sheetName val="TBA"/>
      <sheetName val="CTVanChuyen"/>
      <sheetName val="VLC_Tramcat"/>
      <sheetName val="VLC_35KV"/>
      <sheetName val="VLC_TBA"/>
      <sheetName val="XL4Poppy"/>
      <sheetName val="Gia_GC_Satthep"/>
      <sheetName val="4"/>
      <sheetName val="Tonghop"/>
      <sheetName val="0"/>
      <sheetName val="5"/>
      <sheetName val="6"/>
      <sheetName val="7"/>
      <sheetName val="8"/>
      <sheetName val="9"/>
      <sheetName val="10"/>
      <sheetName val="11"/>
      <sheetName val="12"/>
      <sheetName val="13"/>
      <sheetName val="14"/>
      <sheetName val="15"/>
      <sheetName val="16"/>
      <sheetName val="TT_10KV"/>
      <sheetName val="TT_0,4KV"/>
      <sheetName val="T_TBA"/>
      <sheetName val="10KV"/>
      <sheetName val="T_10KV"/>
      <sheetName val="0,4KV"/>
      <sheetName val="T_0,4KV"/>
      <sheetName val="CP_Xaylap"/>
      <sheetName val="CP_Thietbi"/>
      <sheetName val="CP_Khac"/>
      <sheetName val="Tong_DT"/>
      <sheetName val="TTVanChuyen"/>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C7">
            <v>3546</v>
          </cell>
        </row>
      </sheetData>
      <sheetData sheetId="17" refreshError="1">
        <row r="13">
          <cell r="K13">
            <v>4400</v>
          </cell>
        </row>
        <row r="14">
          <cell r="K14">
            <v>4400</v>
          </cell>
        </row>
        <row r="16">
          <cell r="K16">
            <v>4849.9000000000005</v>
          </cell>
        </row>
        <row r="23">
          <cell r="K23">
            <v>5149.9000000000005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kho"/>
      <sheetName val="phieuxuat"/>
      <sheetName val="phieunhap"/>
      <sheetName val="chitietkho"/>
      <sheetName val="mahang"/>
      <sheetName val="th1"/>
      <sheetName val="th2"/>
      <sheetName val="th3"/>
      <sheetName val="th4"/>
      <sheetName val="th5"/>
      <sheetName val="th7"/>
      <sheetName val="th6"/>
      <sheetName val="TH8"/>
      <sheetName val="th9"/>
      <sheetName val="TH10"/>
      <sheetName val="TH11"/>
      <sheetName val="TH12"/>
      <sheetName val="THchung"/>
      <sheetName val="KTR"/>
      <sheetName val="Sheet6"/>
      <sheetName val="Sheet4"/>
      <sheetName val="th8 (2)"/>
      <sheetName val="00000000"/>
      <sheetName val="00000001"/>
      <sheetName val="20000000"/>
      <sheetName val="10000000"/>
      <sheetName val="30000000"/>
      <sheetName val="XL4Poppy"/>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hinh"/>
      <sheetName val="Cung do"/>
      <sheetName val="Ak"/>
      <sheetName val="Chi tiet"/>
      <sheetName val="TH ngay(m3)"/>
      <sheetName val="TH thang(m3)"/>
      <sheetName val="THtan Thang"/>
      <sheetName val="THtan Ngay"/>
      <sheetName val="TKmN"/>
      <sheetName val="TKmTh"/>
      <sheetName val="BCSXT"/>
      <sheetName val="THSX"/>
      <sheetName val="NXT"/>
      <sheetName val="XXXXXXXX"/>
      <sheetName val="XL4Poppy"/>
    </sheetNames>
    <sheetDataSet>
      <sheetData sheetId="0"/>
      <sheetData sheetId="1"/>
      <sheetData sheetId="2"/>
      <sheetData sheetId="3">
        <row r="6">
          <cell r="O6" t="str">
            <v>M3</v>
          </cell>
        </row>
        <row r="7">
          <cell r="O7">
            <v>26</v>
          </cell>
        </row>
        <row r="8">
          <cell r="O8">
            <v>26</v>
          </cell>
        </row>
        <row r="9">
          <cell r="O9">
            <v>22.6</v>
          </cell>
        </row>
        <row r="10">
          <cell r="O10">
            <v>22.6</v>
          </cell>
        </row>
        <row r="11">
          <cell r="O11">
            <v>0</v>
          </cell>
        </row>
        <row r="12">
          <cell r="O12">
            <v>0</v>
          </cell>
        </row>
        <row r="13">
          <cell r="O13">
            <v>0</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1">
          <cell r="O81">
            <v>0</v>
          </cell>
        </row>
        <row r="82">
          <cell r="O82">
            <v>0</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18">
          <cell r="O118">
            <v>0</v>
          </cell>
        </row>
        <row r="119">
          <cell r="O119">
            <v>0</v>
          </cell>
        </row>
        <row r="120">
          <cell r="O120">
            <v>0</v>
          </cell>
        </row>
        <row r="121">
          <cell r="O121">
            <v>0</v>
          </cell>
        </row>
        <row r="122">
          <cell r="O122">
            <v>0</v>
          </cell>
        </row>
        <row r="123">
          <cell r="O123">
            <v>0</v>
          </cell>
        </row>
        <row r="124">
          <cell r="O124">
            <v>0</v>
          </cell>
        </row>
        <row r="125">
          <cell r="O125">
            <v>0</v>
          </cell>
        </row>
        <row r="126">
          <cell r="O126">
            <v>0</v>
          </cell>
        </row>
        <row r="127">
          <cell r="O127">
            <v>0</v>
          </cell>
        </row>
        <row r="128">
          <cell r="O128">
            <v>0</v>
          </cell>
        </row>
        <row r="129">
          <cell r="O129">
            <v>0</v>
          </cell>
        </row>
        <row r="130">
          <cell r="O130">
            <v>0</v>
          </cell>
        </row>
        <row r="131">
          <cell r="O131">
            <v>0</v>
          </cell>
        </row>
        <row r="132">
          <cell r="O132">
            <v>0</v>
          </cell>
        </row>
        <row r="133">
          <cell r="O133">
            <v>0</v>
          </cell>
        </row>
        <row r="134">
          <cell r="O134">
            <v>0</v>
          </cell>
        </row>
        <row r="135">
          <cell r="O135">
            <v>0</v>
          </cell>
        </row>
        <row r="136">
          <cell r="O136">
            <v>0</v>
          </cell>
        </row>
        <row r="137">
          <cell r="O137">
            <v>0</v>
          </cell>
        </row>
        <row r="138">
          <cell r="O138">
            <v>0</v>
          </cell>
        </row>
        <row r="139">
          <cell r="O139">
            <v>0</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48">
          <cell r="O148">
            <v>0</v>
          </cell>
        </row>
        <row r="149">
          <cell r="O149">
            <v>0</v>
          </cell>
        </row>
        <row r="150">
          <cell r="O150">
            <v>0</v>
          </cell>
        </row>
        <row r="151">
          <cell r="O151">
            <v>0</v>
          </cell>
        </row>
        <row r="152">
          <cell r="O152">
            <v>0</v>
          </cell>
        </row>
        <row r="153">
          <cell r="O153">
            <v>0</v>
          </cell>
        </row>
        <row r="154">
          <cell r="O154">
            <v>0</v>
          </cell>
        </row>
        <row r="155">
          <cell r="O155">
            <v>0</v>
          </cell>
        </row>
        <row r="156">
          <cell r="O156">
            <v>0</v>
          </cell>
        </row>
        <row r="157">
          <cell r="O157">
            <v>0</v>
          </cell>
        </row>
        <row r="158">
          <cell r="O158">
            <v>0</v>
          </cell>
        </row>
        <row r="159">
          <cell r="O159">
            <v>0</v>
          </cell>
        </row>
        <row r="160">
          <cell r="O160">
            <v>0</v>
          </cell>
        </row>
        <row r="161">
          <cell r="O161">
            <v>0</v>
          </cell>
        </row>
        <row r="162">
          <cell r="O162">
            <v>0</v>
          </cell>
        </row>
        <row r="163">
          <cell r="O163">
            <v>0</v>
          </cell>
        </row>
        <row r="164">
          <cell r="O164">
            <v>0</v>
          </cell>
        </row>
        <row r="165">
          <cell r="O165">
            <v>0</v>
          </cell>
        </row>
        <row r="166">
          <cell r="O166">
            <v>0</v>
          </cell>
        </row>
        <row r="167">
          <cell r="O167">
            <v>0</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0</v>
          </cell>
        </row>
        <row r="208">
          <cell r="O208">
            <v>0</v>
          </cell>
        </row>
        <row r="209">
          <cell r="O209">
            <v>0</v>
          </cell>
        </row>
        <row r="210">
          <cell r="O210">
            <v>0</v>
          </cell>
        </row>
        <row r="211">
          <cell r="O211">
            <v>0</v>
          </cell>
        </row>
        <row r="212">
          <cell r="O212">
            <v>0</v>
          </cell>
        </row>
        <row r="213">
          <cell r="O213">
            <v>0</v>
          </cell>
        </row>
        <row r="214">
          <cell r="O214">
            <v>0</v>
          </cell>
        </row>
        <row r="215">
          <cell r="O215">
            <v>0</v>
          </cell>
        </row>
        <row r="216">
          <cell r="O216">
            <v>0</v>
          </cell>
        </row>
        <row r="217">
          <cell r="O217">
            <v>0</v>
          </cell>
        </row>
        <row r="218">
          <cell r="O218">
            <v>0</v>
          </cell>
        </row>
        <row r="219">
          <cell r="O219">
            <v>0</v>
          </cell>
        </row>
        <row r="220">
          <cell r="O220">
            <v>0</v>
          </cell>
        </row>
        <row r="221">
          <cell r="O221">
            <v>0</v>
          </cell>
        </row>
        <row r="222">
          <cell r="O222">
            <v>0</v>
          </cell>
        </row>
        <row r="223">
          <cell r="O223">
            <v>0</v>
          </cell>
        </row>
        <row r="224">
          <cell r="O224">
            <v>0</v>
          </cell>
        </row>
        <row r="225">
          <cell r="O225">
            <v>0</v>
          </cell>
        </row>
        <row r="226">
          <cell r="O226">
            <v>0</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0</v>
          </cell>
        </row>
        <row r="242">
          <cell r="O242">
            <v>0</v>
          </cell>
        </row>
        <row r="243">
          <cell r="O243">
            <v>0</v>
          </cell>
        </row>
        <row r="244">
          <cell r="O244">
            <v>0</v>
          </cell>
        </row>
        <row r="245">
          <cell r="O245">
            <v>0</v>
          </cell>
        </row>
        <row r="246">
          <cell r="O246">
            <v>0</v>
          </cell>
        </row>
        <row r="247">
          <cell r="O247">
            <v>0</v>
          </cell>
        </row>
        <row r="248">
          <cell r="O248">
            <v>0</v>
          </cell>
        </row>
        <row r="249">
          <cell r="O249">
            <v>0</v>
          </cell>
        </row>
        <row r="250">
          <cell r="O250">
            <v>0</v>
          </cell>
        </row>
        <row r="251">
          <cell r="O251">
            <v>0</v>
          </cell>
        </row>
        <row r="252">
          <cell r="O252">
            <v>0</v>
          </cell>
        </row>
        <row r="253">
          <cell r="O253">
            <v>0</v>
          </cell>
        </row>
        <row r="254">
          <cell r="O254">
            <v>0</v>
          </cell>
        </row>
        <row r="255">
          <cell r="O255">
            <v>0</v>
          </cell>
        </row>
        <row r="256">
          <cell r="O256">
            <v>0</v>
          </cell>
        </row>
        <row r="257">
          <cell r="O257">
            <v>0</v>
          </cell>
        </row>
        <row r="258">
          <cell r="O258">
            <v>0</v>
          </cell>
        </row>
        <row r="259">
          <cell r="O259">
            <v>0</v>
          </cell>
        </row>
        <row r="260">
          <cell r="O260">
            <v>0</v>
          </cell>
        </row>
        <row r="261">
          <cell r="O261">
            <v>0</v>
          </cell>
        </row>
        <row r="262">
          <cell r="O262">
            <v>0</v>
          </cell>
        </row>
        <row r="263">
          <cell r="O263">
            <v>0</v>
          </cell>
        </row>
        <row r="264">
          <cell r="O264">
            <v>0</v>
          </cell>
        </row>
        <row r="265">
          <cell r="O265">
            <v>0</v>
          </cell>
        </row>
        <row r="266">
          <cell r="O266">
            <v>0</v>
          </cell>
        </row>
        <row r="267">
          <cell r="O267">
            <v>0</v>
          </cell>
        </row>
        <row r="268">
          <cell r="O268">
            <v>0</v>
          </cell>
        </row>
        <row r="269">
          <cell r="O269">
            <v>0</v>
          </cell>
        </row>
        <row r="270">
          <cell r="O270">
            <v>0</v>
          </cell>
        </row>
        <row r="271">
          <cell r="O271">
            <v>0</v>
          </cell>
        </row>
        <row r="272">
          <cell r="O272">
            <v>0</v>
          </cell>
        </row>
        <row r="273">
          <cell r="O273">
            <v>0</v>
          </cell>
        </row>
        <row r="274">
          <cell r="O274">
            <v>0</v>
          </cell>
        </row>
        <row r="275">
          <cell r="O275">
            <v>0</v>
          </cell>
        </row>
        <row r="276">
          <cell r="O276">
            <v>0</v>
          </cell>
        </row>
        <row r="277">
          <cell r="O277">
            <v>0</v>
          </cell>
        </row>
        <row r="278">
          <cell r="O278">
            <v>0</v>
          </cell>
        </row>
        <row r="279">
          <cell r="O279">
            <v>0</v>
          </cell>
        </row>
        <row r="280">
          <cell r="O280">
            <v>0</v>
          </cell>
        </row>
        <row r="281">
          <cell r="O281">
            <v>0</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0</v>
          </cell>
        </row>
        <row r="294">
          <cell r="O294">
            <v>0</v>
          </cell>
        </row>
        <row r="295">
          <cell r="O295">
            <v>0</v>
          </cell>
        </row>
        <row r="296">
          <cell r="O296">
            <v>0</v>
          </cell>
        </row>
        <row r="297">
          <cell r="O297">
            <v>0</v>
          </cell>
        </row>
        <row r="298">
          <cell r="O298">
            <v>0</v>
          </cell>
        </row>
        <row r="299">
          <cell r="O299">
            <v>0</v>
          </cell>
        </row>
        <row r="300">
          <cell r="O300">
            <v>0</v>
          </cell>
        </row>
        <row r="301">
          <cell r="O301">
            <v>0</v>
          </cell>
        </row>
        <row r="302">
          <cell r="O302">
            <v>0</v>
          </cell>
        </row>
        <row r="303">
          <cell r="O303">
            <v>0</v>
          </cell>
        </row>
        <row r="304">
          <cell r="O304">
            <v>0</v>
          </cell>
        </row>
        <row r="305">
          <cell r="O305">
            <v>0</v>
          </cell>
        </row>
        <row r="306">
          <cell r="O306">
            <v>0</v>
          </cell>
        </row>
        <row r="307">
          <cell r="O307">
            <v>0</v>
          </cell>
        </row>
        <row r="308">
          <cell r="O308">
            <v>0</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0</v>
          </cell>
        </row>
        <row r="331">
          <cell r="O331">
            <v>0</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row r="446">
          <cell r="O446">
            <v>0</v>
          </cell>
        </row>
        <row r="447">
          <cell r="O447">
            <v>0</v>
          </cell>
        </row>
        <row r="448">
          <cell r="O448">
            <v>0</v>
          </cell>
        </row>
        <row r="449">
          <cell r="O449">
            <v>0</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0</v>
          </cell>
        </row>
        <row r="469">
          <cell r="O469">
            <v>0</v>
          </cell>
        </row>
        <row r="470">
          <cell r="O470">
            <v>0</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0</v>
          </cell>
        </row>
        <row r="482">
          <cell r="O482">
            <v>0</v>
          </cell>
        </row>
        <row r="483">
          <cell r="O483">
            <v>0</v>
          </cell>
        </row>
        <row r="484">
          <cell r="O484">
            <v>0</v>
          </cell>
        </row>
        <row r="485">
          <cell r="O485">
            <v>0</v>
          </cell>
        </row>
        <row r="486">
          <cell r="O486">
            <v>0</v>
          </cell>
        </row>
        <row r="487">
          <cell r="O487">
            <v>0</v>
          </cell>
        </row>
        <row r="488">
          <cell r="O488">
            <v>0</v>
          </cell>
        </row>
        <row r="489">
          <cell r="O489">
            <v>0</v>
          </cell>
        </row>
        <row r="490">
          <cell r="O490">
            <v>0</v>
          </cell>
        </row>
        <row r="491">
          <cell r="O491">
            <v>0</v>
          </cell>
        </row>
        <row r="492">
          <cell r="O492">
            <v>0</v>
          </cell>
        </row>
        <row r="493">
          <cell r="O493">
            <v>0</v>
          </cell>
        </row>
        <row r="494">
          <cell r="O494">
            <v>0</v>
          </cell>
        </row>
        <row r="495">
          <cell r="O495">
            <v>0</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0</v>
          </cell>
        </row>
        <row r="508">
          <cell r="O508">
            <v>0</v>
          </cell>
        </row>
        <row r="509">
          <cell r="O509">
            <v>0</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0</v>
          </cell>
        </row>
        <row r="524">
          <cell r="O524">
            <v>0</v>
          </cell>
        </row>
        <row r="525">
          <cell r="O525">
            <v>0</v>
          </cell>
        </row>
        <row r="526">
          <cell r="O526">
            <v>0</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0</v>
          </cell>
        </row>
        <row r="576">
          <cell r="O576">
            <v>0</v>
          </cell>
        </row>
        <row r="577">
          <cell r="O577">
            <v>0</v>
          </cell>
        </row>
        <row r="578">
          <cell r="O578">
            <v>0</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0</v>
          </cell>
        </row>
        <row r="592">
          <cell r="O592">
            <v>0</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0</v>
          </cell>
        </row>
        <row r="617">
          <cell r="O617">
            <v>0</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0</v>
          </cell>
        </row>
        <row r="631">
          <cell r="O631">
            <v>0</v>
          </cell>
        </row>
        <row r="632">
          <cell r="O632">
            <v>0</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0</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0</v>
          </cell>
        </row>
        <row r="675">
          <cell r="O675">
            <v>0</v>
          </cell>
        </row>
        <row r="676">
          <cell r="O676">
            <v>0</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0</v>
          </cell>
        </row>
        <row r="707">
          <cell r="O707">
            <v>0</v>
          </cell>
        </row>
        <row r="708">
          <cell r="O708">
            <v>0</v>
          </cell>
        </row>
        <row r="709">
          <cell r="O709">
            <v>0</v>
          </cell>
        </row>
        <row r="710">
          <cell r="O710">
            <v>0</v>
          </cell>
        </row>
        <row r="711">
          <cell r="O711">
            <v>0</v>
          </cell>
        </row>
        <row r="712">
          <cell r="O712">
            <v>0</v>
          </cell>
        </row>
        <row r="713">
          <cell r="O713">
            <v>0</v>
          </cell>
        </row>
        <row r="714">
          <cell r="O714">
            <v>0</v>
          </cell>
        </row>
        <row r="715">
          <cell r="O715">
            <v>0</v>
          </cell>
        </row>
        <row r="716">
          <cell r="O716">
            <v>0</v>
          </cell>
        </row>
        <row r="717">
          <cell r="O717">
            <v>0</v>
          </cell>
        </row>
        <row r="718">
          <cell r="O718">
            <v>0</v>
          </cell>
        </row>
        <row r="719">
          <cell r="O719">
            <v>0</v>
          </cell>
        </row>
        <row r="720">
          <cell r="O720">
            <v>0</v>
          </cell>
        </row>
        <row r="721">
          <cell r="O721">
            <v>0</v>
          </cell>
        </row>
        <row r="722">
          <cell r="O722">
            <v>0</v>
          </cell>
        </row>
        <row r="723">
          <cell r="O723">
            <v>0</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0</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0</v>
          </cell>
        </row>
        <row r="752">
          <cell r="O752">
            <v>0</v>
          </cell>
        </row>
        <row r="753">
          <cell r="O753">
            <v>0</v>
          </cell>
        </row>
        <row r="754">
          <cell r="O754">
            <v>0</v>
          </cell>
        </row>
        <row r="755">
          <cell r="O755">
            <v>0</v>
          </cell>
        </row>
        <row r="756">
          <cell r="O756">
            <v>0</v>
          </cell>
        </row>
        <row r="757">
          <cell r="O757">
            <v>0</v>
          </cell>
        </row>
        <row r="758">
          <cell r="O758">
            <v>0</v>
          </cell>
        </row>
        <row r="759">
          <cell r="O759">
            <v>0</v>
          </cell>
        </row>
        <row r="760">
          <cell r="O760">
            <v>0</v>
          </cell>
        </row>
        <row r="761">
          <cell r="O761">
            <v>0</v>
          </cell>
        </row>
        <row r="762">
          <cell r="O762">
            <v>0</v>
          </cell>
        </row>
        <row r="763">
          <cell r="O763">
            <v>0</v>
          </cell>
        </row>
        <row r="764">
          <cell r="O764">
            <v>0</v>
          </cell>
        </row>
        <row r="765">
          <cell r="O765">
            <v>0</v>
          </cell>
        </row>
        <row r="766">
          <cell r="O766">
            <v>0</v>
          </cell>
        </row>
        <row r="767">
          <cell r="O767">
            <v>0</v>
          </cell>
        </row>
        <row r="768">
          <cell r="O768">
            <v>0</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0</v>
          </cell>
        </row>
        <row r="781">
          <cell r="O781">
            <v>0</v>
          </cell>
        </row>
        <row r="782">
          <cell r="O782">
            <v>0</v>
          </cell>
        </row>
        <row r="783">
          <cell r="O783">
            <v>0</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0</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0</v>
          </cell>
        </row>
        <row r="817">
          <cell r="O817">
            <v>0</v>
          </cell>
        </row>
        <row r="818">
          <cell r="O818">
            <v>0</v>
          </cell>
        </row>
        <row r="819">
          <cell r="O819">
            <v>0</v>
          </cell>
        </row>
        <row r="820">
          <cell r="O820">
            <v>0</v>
          </cell>
        </row>
        <row r="821">
          <cell r="O821">
            <v>0</v>
          </cell>
        </row>
        <row r="822">
          <cell r="O822">
            <v>0</v>
          </cell>
        </row>
        <row r="823">
          <cell r="O823">
            <v>0</v>
          </cell>
        </row>
        <row r="824">
          <cell r="O824">
            <v>0</v>
          </cell>
        </row>
        <row r="825">
          <cell r="O825">
            <v>0</v>
          </cell>
        </row>
        <row r="826">
          <cell r="O826">
            <v>0</v>
          </cell>
        </row>
        <row r="827">
          <cell r="O827">
            <v>0</v>
          </cell>
        </row>
        <row r="828">
          <cell r="O828">
            <v>0</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0</v>
          </cell>
        </row>
        <row r="849">
          <cell r="O849">
            <v>0</v>
          </cell>
        </row>
        <row r="850">
          <cell r="O850">
            <v>0</v>
          </cell>
        </row>
        <row r="851">
          <cell r="O851">
            <v>0</v>
          </cell>
        </row>
        <row r="852">
          <cell r="O852">
            <v>0</v>
          </cell>
        </row>
        <row r="853">
          <cell r="O853">
            <v>0</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0</v>
          </cell>
        </row>
        <row r="913">
          <cell r="O913">
            <v>0</v>
          </cell>
        </row>
        <row r="914">
          <cell r="O914">
            <v>0</v>
          </cell>
        </row>
        <row r="915">
          <cell r="O915">
            <v>0</v>
          </cell>
        </row>
        <row r="916">
          <cell r="O916">
            <v>0</v>
          </cell>
        </row>
        <row r="917">
          <cell r="O917">
            <v>0</v>
          </cell>
        </row>
        <row r="918">
          <cell r="O918">
            <v>0</v>
          </cell>
        </row>
        <row r="919">
          <cell r="O919">
            <v>0</v>
          </cell>
        </row>
        <row r="920">
          <cell r="O920">
            <v>0</v>
          </cell>
        </row>
        <row r="921">
          <cell r="O921">
            <v>0</v>
          </cell>
        </row>
        <row r="922">
          <cell r="O922">
            <v>0</v>
          </cell>
        </row>
        <row r="923">
          <cell r="O923">
            <v>0</v>
          </cell>
        </row>
        <row r="924">
          <cell r="O924">
            <v>0</v>
          </cell>
        </row>
        <row r="925">
          <cell r="O925">
            <v>0</v>
          </cell>
        </row>
        <row r="926">
          <cell r="O926">
            <v>0</v>
          </cell>
        </row>
        <row r="927">
          <cell r="O927">
            <v>0</v>
          </cell>
        </row>
        <row r="928">
          <cell r="O928">
            <v>0</v>
          </cell>
        </row>
        <row r="929">
          <cell r="O929">
            <v>0</v>
          </cell>
        </row>
        <row r="930">
          <cell r="O930">
            <v>0</v>
          </cell>
        </row>
        <row r="931">
          <cell r="O931">
            <v>0</v>
          </cell>
        </row>
        <row r="932">
          <cell r="O932">
            <v>0</v>
          </cell>
        </row>
        <row r="933">
          <cell r="O933">
            <v>0</v>
          </cell>
        </row>
        <row r="934">
          <cell r="O934">
            <v>0</v>
          </cell>
        </row>
        <row r="935">
          <cell r="O935">
            <v>0</v>
          </cell>
        </row>
        <row r="936">
          <cell r="O936">
            <v>0</v>
          </cell>
        </row>
        <row r="937">
          <cell r="O937">
            <v>0</v>
          </cell>
        </row>
        <row r="938">
          <cell r="O938">
            <v>0</v>
          </cell>
        </row>
        <row r="939">
          <cell r="O939">
            <v>0</v>
          </cell>
        </row>
        <row r="940">
          <cell r="O940">
            <v>0</v>
          </cell>
        </row>
        <row r="941">
          <cell r="O941">
            <v>0</v>
          </cell>
        </row>
        <row r="942">
          <cell r="O942">
            <v>0</v>
          </cell>
        </row>
        <row r="943">
          <cell r="O943">
            <v>0</v>
          </cell>
        </row>
        <row r="944">
          <cell r="O944">
            <v>0</v>
          </cell>
        </row>
        <row r="945">
          <cell r="O945">
            <v>0</v>
          </cell>
        </row>
        <row r="946">
          <cell r="O946">
            <v>0</v>
          </cell>
        </row>
        <row r="947">
          <cell r="O947">
            <v>0</v>
          </cell>
        </row>
        <row r="948">
          <cell r="O948">
            <v>0</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0</v>
          </cell>
        </row>
        <row r="1031">
          <cell r="O1031">
            <v>0</v>
          </cell>
        </row>
        <row r="1032">
          <cell r="O1032">
            <v>0</v>
          </cell>
        </row>
        <row r="1033">
          <cell r="O1033">
            <v>0</v>
          </cell>
        </row>
        <row r="1034">
          <cell r="O1034">
            <v>0</v>
          </cell>
        </row>
        <row r="1035">
          <cell r="O1035">
            <v>0</v>
          </cell>
        </row>
        <row r="1036">
          <cell r="O1036">
            <v>0</v>
          </cell>
        </row>
        <row r="1037">
          <cell r="O1037">
            <v>0</v>
          </cell>
        </row>
        <row r="1038">
          <cell r="O1038">
            <v>0</v>
          </cell>
        </row>
        <row r="1039">
          <cell r="O1039">
            <v>0</v>
          </cell>
        </row>
        <row r="1040">
          <cell r="O1040">
            <v>0</v>
          </cell>
        </row>
        <row r="1041">
          <cell r="O1041">
            <v>0</v>
          </cell>
        </row>
        <row r="1042">
          <cell r="O1042">
            <v>0</v>
          </cell>
        </row>
        <row r="1043">
          <cell r="O1043">
            <v>0</v>
          </cell>
        </row>
        <row r="1044">
          <cell r="O1044">
            <v>0</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row r="1061">
          <cell r="O1061">
            <v>0</v>
          </cell>
        </row>
        <row r="1062">
          <cell r="O1062">
            <v>0</v>
          </cell>
        </row>
        <row r="1063">
          <cell r="O1063">
            <v>0</v>
          </cell>
        </row>
        <row r="1064">
          <cell r="O1064">
            <v>0</v>
          </cell>
        </row>
        <row r="1065">
          <cell r="O1065">
            <v>0</v>
          </cell>
        </row>
        <row r="1066">
          <cell r="O1066">
            <v>0</v>
          </cell>
        </row>
        <row r="1067">
          <cell r="O1067">
            <v>0</v>
          </cell>
        </row>
        <row r="1068">
          <cell r="O1068">
            <v>0</v>
          </cell>
        </row>
        <row r="1069">
          <cell r="O1069">
            <v>0</v>
          </cell>
        </row>
        <row r="1070">
          <cell r="O1070">
            <v>0</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0</v>
          </cell>
        </row>
        <row r="1080">
          <cell r="O1080">
            <v>0</v>
          </cell>
        </row>
        <row r="1081">
          <cell r="O1081">
            <v>0</v>
          </cell>
        </row>
        <row r="1082">
          <cell r="O1082">
            <v>0</v>
          </cell>
        </row>
        <row r="1083">
          <cell r="O1083">
            <v>0</v>
          </cell>
        </row>
        <row r="1084">
          <cell r="O1084">
            <v>0</v>
          </cell>
        </row>
        <row r="1085">
          <cell r="O1085">
            <v>0</v>
          </cell>
        </row>
        <row r="1086">
          <cell r="O1086">
            <v>0</v>
          </cell>
        </row>
        <row r="1087">
          <cell r="O1087">
            <v>0</v>
          </cell>
        </row>
        <row r="1088">
          <cell r="O1088">
            <v>0</v>
          </cell>
        </row>
        <row r="1089">
          <cell r="O1089">
            <v>0</v>
          </cell>
        </row>
        <row r="1090">
          <cell r="O1090">
            <v>0</v>
          </cell>
        </row>
        <row r="1091">
          <cell r="O1091">
            <v>0</v>
          </cell>
        </row>
        <row r="1092">
          <cell r="O1092">
            <v>0</v>
          </cell>
        </row>
        <row r="1093">
          <cell r="O1093">
            <v>0</v>
          </cell>
        </row>
        <row r="1094">
          <cell r="O1094">
            <v>0</v>
          </cell>
        </row>
        <row r="1095">
          <cell r="O1095">
            <v>0</v>
          </cell>
        </row>
        <row r="1096">
          <cell r="O1096">
            <v>0</v>
          </cell>
        </row>
        <row r="1097">
          <cell r="O1097">
            <v>0</v>
          </cell>
        </row>
        <row r="1098">
          <cell r="O1098">
            <v>0</v>
          </cell>
        </row>
        <row r="1099">
          <cell r="O1099">
            <v>0</v>
          </cell>
        </row>
        <row r="1100">
          <cell r="O1100">
            <v>0</v>
          </cell>
        </row>
        <row r="1101">
          <cell r="O1101">
            <v>0</v>
          </cell>
        </row>
        <row r="1102">
          <cell r="O1102">
            <v>0</v>
          </cell>
        </row>
        <row r="1103">
          <cell r="O1103">
            <v>0</v>
          </cell>
        </row>
        <row r="1104">
          <cell r="O1104">
            <v>0</v>
          </cell>
        </row>
        <row r="1105">
          <cell r="O1105">
            <v>0</v>
          </cell>
        </row>
        <row r="1106">
          <cell r="O1106">
            <v>0</v>
          </cell>
        </row>
        <row r="1107">
          <cell r="O1107">
            <v>0</v>
          </cell>
        </row>
        <row r="1108">
          <cell r="O1108">
            <v>0</v>
          </cell>
        </row>
        <row r="1109">
          <cell r="O1109">
            <v>0</v>
          </cell>
        </row>
        <row r="1110">
          <cell r="O1110">
            <v>0</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0</v>
          </cell>
        </row>
        <row r="1121">
          <cell r="O1121">
            <v>0</v>
          </cell>
        </row>
        <row r="1122">
          <cell r="O1122">
            <v>0</v>
          </cell>
        </row>
        <row r="1123">
          <cell r="O1123">
            <v>0</v>
          </cell>
        </row>
        <row r="1124">
          <cell r="O1124">
            <v>0</v>
          </cell>
        </row>
        <row r="1125">
          <cell r="O1125">
            <v>0</v>
          </cell>
        </row>
        <row r="1126">
          <cell r="O1126">
            <v>0</v>
          </cell>
        </row>
        <row r="1127">
          <cell r="O1127">
            <v>0</v>
          </cell>
        </row>
        <row r="1128">
          <cell r="O1128">
            <v>0</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0</v>
          </cell>
        </row>
        <row r="1138">
          <cell r="O1138">
            <v>0</v>
          </cell>
        </row>
        <row r="1139">
          <cell r="O1139">
            <v>0</v>
          </cell>
        </row>
        <row r="1140">
          <cell r="O1140">
            <v>0</v>
          </cell>
        </row>
        <row r="1141">
          <cell r="O1141">
            <v>0</v>
          </cell>
        </row>
        <row r="1142">
          <cell r="O1142">
            <v>0</v>
          </cell>
        </row>
        <row r="1143">
          <cell r="O1143">
            <v>0</v>
          </cell>
        </row>
        <row r="1144">
          <cell r="O1144">
            <v>0</v>
          </cell>
        </row>
        <row r="1145">
          <cell r="O1145">
            <v>0</v>
          </cell>
        </row>
        <row r="1146">
          <cell r="O1146">
            <v>0</v>
          </cell>
        </row>
        <row r="1147">
          <cell r="O1147">
            <v>0</v>
          </cell>
        </row>
        <row r="1148">
          <cell r="O1148">
            <v>0</v>
          </cell>
        </row>
        <row r="1149">
          <cell r="O1149">
            <v>0</v>
          </cell>
        </row>
        <row r="1150">
          <cell r="O1150">
            <v>0</v>
          </cell>
        </row>
        <row r="1151">
          <cell r="O1151">
            <v>0</v>
          </cell>
        </row>
        <row r="1152">
          <cell r="O1152">
            <v>0</v>
          </cell>
        </row>
        <row r="1153">
          <cell r="O1153">
            <v>0</v>
          </cell>
        </row>
        <row r="1154">
          <cell r="O1154">
            <v>0</v>
          </cell>
        </row>
        <row r="1155">
          <cell r="O1155">
            <v>0</v>
          </cell>
        </row>
        <row r="1156">
          <cell r="O1156">
            <v>0</v>
          </cell>
        </row>
        <row r="1157">
          <cell r="O1157">
            <v>0</v>
          </cell>
        </row>
        <row r="1158">
          <cell r="O1158">
            <v>0</v>
          </cell>
        </row>
        <row r="1159">
          <cell r="O1159">
            <v>0</v>
          </cell>
        </row>
        <row r="1160">
          <cell r="O1160">
            <v>0</v>
          </cell>
        </row>
        <row r="1161">
          <cell r="O1161">
            <v>0</v>
          </cell>
        </row>
        <row r="1162">
          <cell r="O1162">
            <v>0</v>
          </cell>
        </row>
        <row r="1163">
          <cell r="O1163">
            <v>0</v>
          </cell>
        </row>
        <row r="1164">
          <cell r="O1164">
            <v>0</v>
          </cell>
        </row>
        <row r="1165">
          <cell r="O1165">
            <v>0</v>
          </cell>
        </row>
        <row r="1166">
          <cell r="O1166">
            <v>0</v>
          </cell>
        </row>
        <row r="1167">
          <cell r="O1167">
            <v>0</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0</v>
          </cell>
        </row>
        <row r="1177">
          <cell r="O1177">
            <v>0</v>
          </cell>
        </row>
        <row r="1178">
          <cell r="O1178">
            <v>0</v>
          </cell>
        </row>
        <row r="1179">
          <cell r="O1179">
            <v>0</v>
          </cell>
        </row>
        <row r="1180">
          <cell r="O1180">
            <v>0</v>
          </cell>
        </row>
        <row r="1181">
          <cell r="O1181">
            <v>0</v>
          </cell>
        </row>
        <row r="1182">
          <cell r="O1182">
            <v>0</v>
          </cell>
        </row>
        <row r="1183">
          <cell r="O1183">
            <v>0</v>
          </cell>
        </row>
        <row r="1184">
          <cell r="O1184">
            <v>0</v>
          </cell>
        </row>
        <row r="1185">
          <cell r="O1185">
            <v>0</v>
          </cell>
        </row>
        <row r="1186">
          <cell r="O1186">
            <v>0</v>
          </cell>
        </row>
        <row r="1187">
          <cell r="O1187">
            <v>0</v>
          </cell>
        </row>
        <row r="1188">
          <cell r="O1188">
            <v>0</v>
          </cell>
        </row>
        <row r="1189">
          <cell r="O1189">
            <v>0</v>
          </cell>
        </row>
        <row r="1190">
          <cell r="O1190">
            <v>0</v>
          </cell>
        </row>
        <row r="1191">
          <cell r="O1191">
            <v>0</v>
          </cell>
        </row>
        <row r="1192">
          <cell r="O1192">
            <v>0</v>
          </cell>
        </row>
        <row r="1193">
          <cell r="O1193">
            <v>0</v>
          </cell>
        </row>
        <row r="1194">
          <cell r="O1194">
            <v>0</v>
          </cell>
        </row>
        <row r="1195">
          <cell r="O1195">
            <v>0</v>
          </cell>
        </row>
        <row r="1196">
          <cell r="O1196">
            <v>0</v>
          </cell>
        </row>
        <row r="1197">
          <cell r="O1197">
            <v>0</v>
          </cell>
        </row>
        <row r="1198">
          <cell r="O1198">
            <v>0</v>
          </cell>
        </row>
        <row r="1199">
          <cell r="O1199">
            <v>0</v>
          </cell>
        </row>
        <row r="1200">
          <cell r="O1200">
            <v>0</v>
          </cell>
        </row>
        <row r="1201">
          <cell r="O1201">
            <v>0</v>
          </cell>
        </row>
        <row r="1202">
          <cell r="O1202">
            <v>0</v>
          </cell>
        </row>
        <row r="1203">
          <cell r="O1203">
            <v>0</v>
          </cell>
        </row>
        <row r="1204">
          <cell r="O1204">
            <v>0</v>
          </cell>
        </row>
        <row r="1205">
          <cell r="O1205">
            <v>0</v>
          </cell>
        </row>
        <row r="1206">
          <cell r="O1206">
            <v>0</v>
          </cell>
        </row>
        <row r="1207">
          <cell r="O1207">
            <v>0</v>
          </cell>
        </row>
        <row r="1208">
          <cell r="O1208">
            <v>0</v>
          </cell>
        </row>
        <row r="1209">
          <cell r="O1209">
            <v>0</v>
          </cell>
        </row>
        <row r="1210">
          <cell r="O1210">
            <v>0</v>
          </cell>
        </row>
        <row r="1211">
          <cell r="O1211">
            <v>0</v>
          </cell>
        </row>
        <row r="1212">
          <cell r="O1212">
            <v>0</v>
          </cell>
        </row>
        <row r="1213">
          <cell r="O1213">
            <v>0</v>
          </cell>
        </row>
        <row r="1214">
          <cell r="O1214">
            <v>0</v>
          </cell>
        </row>
        <row r="1215">
          <cell r="O1215">
            <v>0</v>
          </cell>
        </row>
        <row r="1216">
          <cell r="O1216">
            <v>0</v>
          </cell>
        </row>
        <row r="1217">
          <cell r="O1217">
            <v>0</v>
          </cell>
        </row>
        <row r="1218">
          <cell r="O1218">
            <v>0</v>
          </cell>
        </row>
        <row r="1219">
          <cell r="O1219">
            <v>0</v>
          </cell>
        </row>
        <row r="1220">
          <cell r="O1220">
            <v>0</v>
          </cell>
        </row>
        <row r="1221">
          <cell r="O1221">
            <v>0</v>
          </cell>
        </row>
        <row r="1222">
          <cell r="O1222">
            <v>0</v>
          </cell>
        </row>
        <row r="1223">
          <cell r="O1223">
            <v>0</v>
          </cell>
        </row>
        <row r="1224">
          <cell r="O1224">
            <v>0</v>
          </cell>
        </row>
        <row r="1225">
          <cell r="O1225">
            <v>0</v>
          </cell>
        </row>
        <row r="1226">
          <cell r="O1226">
            <v>0</v>
          </cell>
        </row>
        <row r="1227">
          <cell r="O1227">
            <v>0</v>
          </cell>
        </row>
        <row r="1228">
          <cell r="O1228">
            <v>0</v>
          </cell>
        </row>
        <row r="1229">
          <cell r="O1229">
            <v>0</v>
          </cell>
        </row>
        <row r="1230">
          <cell r="O1230">
            <v>0</v>
          </cell>
        </row>
        <row r="1231">
          <cell r="O1231">
            <v>0</v>
          </cell>
        </row>
        <row r="1232">
          <cell r="O1232">
            <v>0</v>
          </cell>
        </row>
        <row r="1233">
          <cell r="O1233">
            <v>0</v>
          </cell>
        </row>
        <row r="1234">
          <cell r="O1234">
            <v>0</v>
          </cell>
        </row>
        <row r="1235">
          <cell r="O1235">
            <v>0</v>
          </cell>
        </row>
        <row r="1236">
          <cell r="O1236">
            <v>0</v>
          </cell>
        </row>
        <row r="1237">
          <cell r="O1237">
            <v>0</v>
          </cell>
        </row>
        <row r="1238">
          <cell r="O1238">
            <v>0</v>
          </cell>
        </row>
        <row r="1239">
          <cell r="O1239">
            <v>0</v>
          </cell>
        </row>
        <row r="1240">
          <cell r="O1240">
            <v>0</v>
          </cell>
        </row>
        <row r="1241">
          <cell r="O1241">
            <v>0</v>
          </cell>
        </row>
        <row r="1242">
          <cell r="O1242">
            <v>0</v>
          </cell>
        </row>
        <row r="1243">
          <cell r="O1243">
            <v>0</v>
          </cell>
        </row>
        <row r="1244">
          <cell r="O1244">
            <v>0</v>
          </cell>
        </row>
        <row r="1245">
          <cell r="O1245">
            <v>0</v>
          </cell>
        </row>
        <row r="1246">
          <cell r="O1246">
            <v>0</v>
          </cell>
        </row>
        <row r="1247">
          <cell r="O1247">
            <v>0</v>
          </cell>
        </row>
        <row r="1248">
          <cell r="O1248">
            <v>0</v>
          </cell>
        </row>
        <row r="1249">
          <cell r="O1249">
            <v>0</v>
          </cell>
        </row>
        <row r="1250">
          <cell r="O1250">
            <v>0</v>
          </cell>
        </row>
        <row r="1251">
          <cell r="O1251">
            <v>0</v>
          </cell>
        </row>
        <row r="1252">
          <cell r="O1252">
            <v>0</v>
          </cell>
        </row>
        <row r="1253">
          <cell r="O1253">
            <v>0</v>
          </cell>
        </row>
        <row r="1254">
          <cell r="O1254">
            <v>0</v>
          </cell>
        </row>
        <row r="1255">
          <cell r="O1255">
            <v>0</v>
          </cell>
        </row>
        <row r="1256">
          <cell r="O1256">
            <v>0</v>
          </cell>
        </row>
        <row r="1257">
          <cell r="O1257">
            <v>0</v>
          </cell>
        </row>
        <row r="1258">
          <cell r="O1258">
            <v>0</v>
          </cell>
        </row>
        <row r="1259">
          <cell r="O1259">
            <v>0</v>
          </cell>
        </row>
        <row r="1260">
          <cell r="O1260">
            <v>0</v>
          </cell>
        </row>
        <row r="1261">
          <cell r="O1261">
            <v>0</v>
          </cell>
        </row>
        <row r="1262">
          <cell r="O1262">
            <v>0</v>
          </cell>
        </row>
        <row r="1263">
          <cell r="O1263">
            <v>0</v>
          </cell>
        </row>
        <row r="1264">
          <cell r="O1264">
            <v>0</v>
          </cell>
        </row>
        <row r="1265">
          <cell r="O1265">
            <v>0</v>
          </cell>
        </row>
        <row r="1266">
          <cell r="O1266">
            <v>0</v>
          </cell>
        </row>
        <row r="1267">
          <cell r="O1267">
            <v>0</v>
          </cell>
        </row>
        <row r="1268">
          <cell r="O1268">
            <v>0</v>
          </cell>
        </row>
        <row r="1269">
          <cell r="O1269">
            <v>0</v>
          </cell>
        </row>
        <row r="1270">
          <cell r="O1270">
            <v>0</v>
          </cell>
        </row>
        <row r="1271">
          <cell r="O1271">
            <v>0</v>
          </cell>
        </row>
        <row r="1272">
          <cell r="O1272">
            <v>0</v>
          </cell>
        </row>
        <row r="1273">
          <cell r="O1273">
            <v>0</v>
          </cell>
        </row>
        <row r="1274">
          <cell r="O1274">
            <v>0</v>
          </cell>
        </row>
        <row r="1275">
          <cell r="O1275">
            <v>0</v>
          </cell>
        </row>
        <row r="1276">
          <cell r="O1276">
            <v>0</v>
          </cell>
        </row>
        <row r="1277">
          <cell r="O1277">
            <v>0</v>
          </cell>
        </row>
        <row r="1278">
          <cell r="O1278">
            <v>0</v>
          </cell>
        </row>
        <row r="1279">
          <cell r="O1279">
            <v>0</v>
          </cell>
        </row>
        <row r="1280">
          <cell r="O1280">
            <v>0</v>
          </cell>
        </row>
        <row r="1281">
          <cell r="O1281">
            <v>0</v>
          </cell>
        </row>
        <row r="1282">
          <cell r="O1282">
            <v>0</v>
          </cell>
        </row>
        <row r="1283">
          <cell r="O1283">
            <v>0</v>
          </cell>
        </row>
        <row r="1284">
          <cell r="O1284">
            <v>0</v>
          </cell>
        </row>
        <row r="1285">
          <cell r="O1285">
            <v>0</v>
          </cell>
        </row>
        <row r="1286">
          <cell r="O1286">
            <v>0</v>
          </cell>
        </row>
        <row r="1287">
          <cell r="O1287">
            <v>0</v>
          </cell>
        </row>
        <row r="1288">
          <cell r="O1288">
            <v>0</v>
          </cell>
        </row>
        <row r="1289">
          <cell r="O1289">
            <v>0</v>
          </cell>
        </row>
        <row r="1290">
          <cell r="O1290">
            <v>0</v>
          </cell>
        </row>
        <row r="1291">
          <cell r="O1291">
            <v>0</v>
          </cell>
        </row>
        <row r="1292">
          <cell r="O1292">
            <v>0</v>
          </cell>
        </row>
        <row r="1293">
          <cell r="O1293">
            <v>0</v>
          </cell>
        </row>
        <row r="1294">
          <cell r="O1294">
            <v>0</v>
          </cell>
        </row>
        <row r="1295">
          <cell r="O1295">
            <v>0</v>
          </cell>
        </row>
        <row r="1296">
          <cell r="O1296">
            <v>0</v>
          </cell>
        </row>
        <row r="1297">
          <cell r="O1297">
            <v>0</v>
          </cell>
        </row>
        <row r="1298">
          <cell r="O1298">
            <v>0</v>
          </cell>
        </row>
        <row r="1299">
          <cell r="O1299">
            <v>0</v>
          </cell>
        </row>
        <row r="1300">
          <cell r="O1300">
            <v>0</v>
          </cell>
        </row>
        <row r="1301">
          <cell r="O1301">
            <v>0</v>
          </cell>
        </row>
        <row r="1302">
          <cell r="O1302">
            <v>0</v>
          </cell>
        </row>
        <row r="1303">
          <cell r="O1303">
            <v>0</v>
          </cell>
        </row>
        <row r="1304">
          <cell r="O1304">
            <v>0</v>
          </cell>
        </row>
        <row r="1305">
          <cell r="O1305">
            <v>0</v>
          </cell>
        </row>
        <row r="1306">
          <cell r="O1306">
            <v>0</v>
          </cell>
        </row>
        <row r="1307">
          <cell r="O1307">
            <v>0</v>
          </cell>
        </row>
        <row r="1308">
          <cell r="O1308">
            <v>0</v>
          </cell>
        </row>
        <row r="1309">
          <cell r="O1309">
            <v>0</v>
          </cell>
        </row>
        <row r="1310">
          <cell r="O1310">
            <v>0</v>
          </cell>
        </row>
        <row r="1311">
          <cell r="O1311">
            <v>0</v>
          </cell>
        </row>
        <row r="1312">
          <cell r="O1312">
            <v>0</v>
          </cell>
        </row>
        <row r="1313">
          <cell r="O1313">
            <v>0</v>
          </cell>
        </row>
        <row r="1314">
          <cell r="O1314">
            <v>0</v>
          </cell>
        </row>
        <row r="1315">
          <cell r="O1315">
            <v>0</v>
          </cell>
        </row>
        <row r="1316">
          <cell r="O1316">
            <v>0</v>
          </cell>
        </row>
        <row r="1317">
          <cell r="O1317">
            <v>0</v>
          </cell>
        </row>
        <row r="1318">
          <cell r="O1318">
            <v>0</v>
          </cell>
        </row>
        <row r="1319">
          <cell r="O1319">
            <v>0</v>
          </cell>
        </row>
        <row r="1320">
          <cell r="O1320">
            <v>0</v>
          </cell>
        </row>
        <row r="1321">
          <cell r="O1321">
            <v>0</v>
          </cell>
        </row>
        <row r="1322">
          <cell r="O1322">
            <v>0</v>
          </cell>
        </row>
        <row r="1323">
          <cell r="O1323">
            <v>0</v>
          </cell>
        </row>
        <row r="1324">
          <cell r="O1324">
            <v>0</v>
          </cell>
        </row>
        <row r="1325">
          <cell r="O1325">
            <v>0</v>
          </cell>
        </row>
        <row r="1326">
          <cell r="O1326">
            <v>0</v>
          </cell>
        </row>
        <row r="1327">
          <cell r="O1327">
            <v>0</v>
          </cell>
        </row>
        <row r="1328">
          <cell r="O1328">
            <v>0</v>
          </cell>
        </row>
        <row r="1329">
          <cell r="O1329">
            <v>0</v>
          </cell>
        </row>
        <row r="1330">
          <cell r="O1330">
            <v>0</v>
          </cell>
        </row>
        <row r="1331">
          <cell r="O1331">
            <v>0</v>
          </cell>
        </row>
        <row r="1332">
          <cell r="O1332">
            <v>0</v>
          </cell>
        </row>
        <row r="1333">
          <cell r="O1333">
            <v>0</v>
          </cell>
        </row>
        <row r="1334">
          <cell r="O1334">
            <v>0</v>
          </cell>
        </row>
        <row r="1335">
          <cell r="O1335">
            <v>0</v>
          </cell>
        </row>
        <row r="1336">
          <cell r="O1336">
            <v>0</v>
          </cell>
        </row>
        <row r="1337">
          <cell r="O1337">
            <v>0</v>
          </cell>
        </row>
        <row r="1338">
          <cell r="O1338">
            <v>0</v>
          </cell>
        </row>
        <row r="1339">
          <cell r="O1339">
            <v>0</v>
          </cell>
        </row>
        <row r="1340">
          <cell r="O1340">
            <v>0</v>
          </cell>
        </row>
        <row r="1341">
          <cell r="O1341">
            <v>0</v>
          </cell>
        </row>
        <row r="1342">
          <cell r="O1342">
            <v>0</v>
          </cell>
        </row>
        <row r="1343">
          <cell r="O1343">
            <v>0</v>
          </cell>
        </row>
        <row r="1344">
          <cell r="O1344">
            <v>0</v>
          </cell>
        </row>
        <row r="1345">
          <cell r="O1345">
            <v>0</v>
          </cell>
        </row>
        <row r="1346">
          <cell r="O1346">
            <v>0</v>
          </cell>
        </row>
        <row r="1347">
          <cell r="O1347">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Test5"/>
    </sheetNames>
    <sheetDataSet>
      <sheetData sheetId="0"/>
      <sheetData sheetId="1"/>
      <sheetData sheetId="2">
        <row r="5">
          <cell r="G5" t="str">
            <v>THÖÏC TEÁ</v>
          </cell>
        </row>
        <row r="7">
          <cell r="A7" t="str">
            <v>A0068</v>
          </cell>
        </row>
        <row r="8">
          <cell r="A8" t="str">
            <v>A0785</v>
          </cell>
        </row>
        <row r="9">
          <cell r="A9" t="str">
            <v>A0587</v>
          </cell>
        </row>
      </sheetData>
      <sheetData sheetId="3"/>
      <sheetData sheetId="4"/>
      <sheetData sheetId="5"/>
      <sheetData sheetId="6"/>
      <sheetData sheetId="7">
        <row r="2">
          <cell r="H2" t="b">
            <v>0</v>
          </cell>
        </row>
      </sheetData>
      <sheetData sheetId="8"/>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nha tam"/>
      <sheetName val="cap nuoc DB"/>
      <sheetName val="voi ve"/>
      <sheetName val="Sheet3"/>
      <sheetName val="XXXXXXXX"/>
      <sheetName val="XXXXXXX0"/>
      <sheetName val="XL4Test5"/>
    </sheetNames>
    <sheetDataSet>
      <sheetData sheetId="0"/>
      <sheetData sheetId="1"/>
      <sheetData sheetId="2"/>
      <sheetData sheetId="3"/>
      <sheetData sheetId="4"/>
      <sheetData sheetId="5"/>
      <sheetData sheetId="6"/>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K"/>
      <sheetName val="003 -3A"/>
      <sheetName val="CN-3A"/>
      <sheetName val="003 -TPSG"/>
      <sheetName val="003-LB"/>
      <sheetName val="003 - CL"/>
      <sheetName val="003 - TH"/>
      <sheetName val="SCAI"/>
      <sheetName val="CDOI"/>
      <sheetName val="111"/>
      <sheetName val="112"/>
      <sheetName val="331"/>
      <sheetName val="333"/>
      <sheetName val="334"/>
      <sheetName val="411"/>
      <sheetName val="421"/>
      <sheetName val="511"/>
      <sheetName val="CTU"/>
      <sheetName val="642"/>
      <sheetName val="911"/>
      <sheetName val="NKC"/>
      <sheetName val="XL4Poppy"/>
    </sheetNames>
    <sheetDataSet>
      <sheetData sheetId="0">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NH</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v>
          </cell>
          <cell r="C23" t="str">
            <v>Chi tiÕt theo qu¶n lý</v>
          </cell>
        </row>
        <row r="24">
          <cell r="A24">
            <v>133</v>
          </cell>
          <cell r="B24" t="str">
            <v>ThuÕ GTGT ®­îc k/trõ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 xml:space="preserve">T¹m øng </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 xml:space="preserve">TSC§ h÷u h×nh </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KD,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KT &amp; PL</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NC trùc tiÕp</v>
          </cell>
        </row>
        <row r="217">
          <cell r="A217">
            <v>627</v>
          </cell>
          <cell r="B217" t="str">
            <v>Chi phÝ SX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DN</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TC</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TC</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Detail"/>
      <sheetName val="No Detail"/>
      <sheetName val="Bienban_kiemdinh"/>
      <sheetName val="BBBG&amp;PBH"/>
      <sheetName val="denghi_thanhtoan"/>
      <sheetName val="DTKP1"/>
      <sheetName val="DTKP1 (2)"/>
      <sheetName val="Bienban_kiemdinh (2)"/>
      <sheetName val="Macros"/>
      <sheetName val="ATW"/>
      <sheetName val="Lock"/>
      <sheetName val="Intl Data Table"/>
      <sheetName val="Template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20">
          <cell r="F20">
            <v>6545.5763809523805</v>
          </cell>
        </row>
        <row r="22">
          <cell r="F22">
            <v>1160576.3809523811</v>
          </cell>
        </row>
      </sheetData>
      <sheetData sheetId="5" refreshError="1"/>
      <sheetData sheetId="6" refreshError="1"/>
      <sheetData sheetId="7" refreshError="1"/>
      <sheetData sheetId="8" refreshError="1"/>
      <sheetData sheetId="9"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s>
    <sheetDataSet>
      <sheetData sheetId="0"/>
      <sheetData sheetId="1"/>
      <sheetData sheetId="2"/>
      <sheetData sheetId="3"/>
      <sheetData sheetId="4"/>
      <sheetData sheetId="5"/>
      <sheetData sheetId="6"/>
      <sheetData sheetId="7">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 lech (coc thapT)"/>
      <sheetName val="Du toan (coc thapT)"/>
      <sheetName val="Sheet1"/>
      <sheetName val="XL4Poppy"/>
    </sheetNames>
    <sheetDataSet>
      <sheetData sheetId="0" refreshError="1"/>
      <sheetData sheetId="1" refreshError="1"/>
      <sheetData sheetId="2" refreshError="1"/>
      <sheetData sheetId="3">
        <row r="15">
          <cell r="A15" t="b">
            <v>1</v>
          </cell>
        </row>
      </sheetData>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TH"/>
      <sheetName val="N(m3)"/>
      <sheetName val="T(m3)"/>
      <sheetName val="tanT"/>
      <sheetName val="D.Muc"/>
      <sheetName val="T(tkm)"/>
      <sheetName val="XXXXXXXX"/>
      <sheetName val="00000000"/>
      <sheetName val="20000000"/>
      <sheetName val="10000000"/>
      <sheetName val="30000000"/>
      <sheetName val="40000000"/>
      <sheetName val="50000000"/>
      <sheetName val="XXXXXXX1"/>
      <sheetName val="XXXXXXX0"/>
      <sheetName val="XL4Poppy"/>
      <sheetName val="XL4Test5"/>
      <sheetName val="~         "/>
    </sheetNames>
    <sheetDataSet>
      <sheetData sheetId="0">
        <row r="11">
          <cell r="F11" t="str">
            <v xml:space="preserve">M· tæng hîp </v>
          </cell>
        </row>
        <row r="14">
          <cell r="F14" t="str">
            <v>2T14698C3PV</v>
          </cell>
        </row>
        <row r="15">
          <cell r="F15" t="str">
            <v>2T14698C2PV</v>
          </cell>
        </row>
        <row r="16">
          <cell r="F16" t="str">
            <v>2T17484C2,5PV</v>
          </cell>
        </row>
        <row r="17">
          <cell r="F17" t="str">
            <v>2T12249C11KTTTS</v>
          </cell>
        </row>
        <row r="18">
          <cell r="F18" t="str">
            <v>2T12249C21KTT6aTS</v>
          </cell>
        </row>
        <row r="19">
          <cell r="F19" t="str">
            <v>2T12294C11KTTTS</v>
          </cell>
        </row>
        <row r="20">
          <cell r="F20" t="str">
            <v>2T12294C21KTT6aTS</v>
          </cell>
        </row>
        <row r="21">
          <cell r="F21" t="str">
            <v>2T12294C5V7LCT</v>
          </cell>
        </row>
        <row r="22">
          <cell r="F22" t="str">
            <v>2T12757C11KTTTS</v>
          </cell>
        </row>
        <row r="23">
          <cell r="F23" t="str">
            <v>2T12757C5V7LCT</v>
          </cell>
        </row>
        <row r="24">
          <cell r="F24" t="str">
            <v>2T15341C5V7LCT</v>
          </cell>
        </row>
        <row r="25">
          <cell r="F25" t="str">
            <v>2T15565C5V7LCT</v>
          </cell>
        </row>
        <row r="26">
          <cell r="F26" t="str">
            <v>2T15682C5V7LCT</v>
          </cell>
        </row>
        <row r="27">
          <cell r="F27" t="str">
            <v>2T15683C5V7LCT</v>
          </cell>
        </row>
        <row r="28">
          <cell r="F28" t="str">
            <v>2T15684C5V7LCT</v>
          </cell>
        </row>
        <row r="29">
          <cell r="F29" t="str">
            <v>2T15693C5V7LCT</v>
          </cell>
        </row>
        <row r="30">
          <cell r="F30" t="str">
            <v>2T12912C21KTT6aTS</v>
          </cell>
        </row>
        <row r="31">
          <cell r="F31" t="str">
            <v>2T12912C11KTTTS</v>
          </cell>
        </row>
        <row r="32">
          <cell r="F32" t="str">
            <v>2T12912C13PV</v>
          </cell>
        </row>
        <row r="33">
          <cell r="F33" t="str">
            <v>2T12913C11KTTTS</v>
          </cell>
        </row>
        <row r="34">
          <cell r="F34" t="str">
            <v>2T12913C21KTT6aTS</v>
          </cell>
        </row>
        <row r="35">
          <cell r="F35" t="str">
            <v>2T13756C11KTTTS</v>
          </cell>
        </row>
        <row r="36">
          <cell r="F36" t="str">
            <v>2T13756C19TT6aTS</v>
          </cell>
        </row>
        <row r="37">
          <cell r="F37" t="str">
            <v>2T13757C11KTTTS</v>
          </cell>
        </row>
        <row r="38">
          <cell r="F38" t="str">
            <v>2T13757C19TT6aTS</v>
          </cell>
        </row>
        <row r="39">
          <cell r="F39" t="str">
            <v>2T13757C21KTT6aTS</v>
          </cell>
        </row>
        <row r="40">
          <cell r="F40" t="str">
            <v>2T13775C11KTTTS</v>
          </cell>
        </row>
        <row r="41">
          <cell r="F41" t="str">
            <v>2T13775C19TT6aTS</v>
          </cell>
        </row>
        <row r="42">
          <cell r="F42" t="str">
            <v>2T13837C11KTTTS</v>
          </cell>
        </row>
        <row r="43">
          <cell r="F43" t="str">
            <v>2T13837C19TT6aTS</v>
          </cell>
        </row>
        <row r="44">
          <cell r="F44" t="str">
            <v>2T13884C11KTTTS</v>
          </cell>
        </row>
        <row r="45">
          <cell r="F45" t="str">
            <v>2T13884C19TT6aTS</v>
          </cell>
        </row>
        <row r="46">
          <cell r="F46" t="str">
            <v>2T15303C11KTTTS</v>
          </cell>
        </row>
        <row r="47">
          <cell r="F47" t="str">
            <v>2T15303C19TT6aTS</v>
          </cell>
        </row>
        <row r="48">
          <cell r="F48" t="str">
            <v>2T15311C11KTTTS</v>
          </cell>
        </row>
        <row r="49">
          <cell r="F49" t="str">
            <v>2T15311C19TT6aTS</v>
          </cell>
        </row>
        <row r="50">
          <cell r="F50" t="str">
            <v>2T15314C11KTTTS</v>
          </cell>
        </row>
        <row r="51">
          <cell r="F51" t="str">
            <v>2T15314C19TT6aTS</v>
          </cell>
        </row>
        <row r="52">
          <cell r="F52" t="str">
            <v>2T15321C11KTTTS</v>
          </cell>
        </row>
        <row r="53">
          <cell r="F53" t="str">
            <v>2T15321C19TT6aTS</v>
          </cell>
        </row>
        <row r="54">
          <cell r="F54" t="str">
            <v>2T15341C11KTTTS</v>
          </cell>
        </row>
        <row r="55">
          <cell r="F55" t="str">
            <v>2T15341C19TT6aTS</v>
          </cell>
        </row>
        <row r="56">
          <cell r="F56" t="str">
            <v>2T15565C11KTTTS</v>
          </cell>
        </row>
        <row r="57">
          <cell r="F57" t="str">
            <v>2T15682C11KTTTS</v>
          </cell>
        </row>
        <row r="58">
          <cell r="F58" t="str">
            <v>2T15683C11KTTTS</v>
          </cell>
        </row>
        <row r="59">
          <cell r="F59" t="str">
            <v>2T15684C11KTTTS</v>
          </cell>
        </row>
        <row r="60">
          <cell r="F60" t="str">
            <v>2T15693C11KTTTS</v>
          </cell>
        </row>
        <row r="61">
          <cell r="F61" t="str">
            <v>3T14698C3PV</v>
          </cell>
        </row>
        <row r="62">
          <cell r="F62" t="str">
            <v>3T14698C1PV</v>
          </cell>
        </row>
        <row r="63">
          <cell r="F63" t="str">
            <v>3T17483C2PV</v>
          </cell>
        </row>
        <row r="64">
          <cell r="F64" t="str">
            <v>3T17483C18PV</v>
          </cell>
        </row>
        <row r="65">
          <cell r="F65" t="str">
            <v>3T17483C2PV</v>
          </cell>
        </row>
        <row r="66">
          <cell r="F66" t="str">
            <v>3T17483C3PV</v>
          </cell>
        </row>
        <row r="67">
          <cell r="F67" t="str">
            <v>3T17484C2,5PV</v>
          </cell>
        </row>
        <row r="68">
          <cell r="F68" t="str">
            <v>3T12249C11KTTTS</v>
          </cell>
        </row>
        <row r="69">
          <cell r="F69" t="str">
            <v>3T12249C19TT6aTS</v>
          </cell>
        </row>
        <row r="70">
          <cell r="F70" t="str">
            <v>3T12249C21KTT6aTS</v>
          </cell>
        </row>
        <row r="71">
          <cell r="F71" t="str">
            <v>3T12249C5V7LCT</v>
          </cell>
        </row>
        <row r="72">
          <cell r="F72" t="str">
            <v>3T12249C5V7LCT</v>
          </cell>
        </row>
        <row r="73">
          <cell r="F73" t="str">
            <v>3T12294C11KTTTS</v>
          </cell>
        </row>
        <row r="74">
          <cell r="F74" t="str">
            <v>3T12294C19TT6aTS</v>
          </cell>
        </row>
        <row r="75">
          <cell r="F75" t="str">
            <v>3T12294C21KTT6aTS</v>
          </cell>
        </row>
        <row r="76">
          <cell r="F76" t="str">
            <v>3T12685C11KTTTS</v>
          </cell>
        </row>
        <row r="77">
          <cell r="F77" t="str">
            <v>3T12685C19TT6aTS</v>
          </cell>
        </row>
        <row r="78">
          <cell r="F78" t="str">
            <v>3T12685C21KTT6aTS</v>
          </cell>
        </row>
        <row r="79">
          <cell r="F79" t="str">
            <v>3T12757C11KTTTS</v>
          </cell>
        </row>
        <row r="80">
          <cell r="F80" t="str">
            <v>3T12884C15PV</v>
          </cell>
        </row>
        <row r="81">
          <cell r="F81" t="str">
            <v>3T12912C11KTTTS</v>
          </cell>
        </row>
        <row r="82">
          <cell r="F82" t="str">
            <v>3T12912C19TT6aTS</v>
          </cell>
        </row>
        <row r="83">
          <cell r="F83" t="str">
            <v>3T12912C21KTT6aTS</v>
          </cell>
        </row>
        <row r="84">
          <cell r="F84" t="str">
            <v>3T12913C11KTTTS</v>
          </cell>
        </row>
        <row r="85">
          <cell r="F85" t="str">
            <v>3T12913C5V7LCT</v>
          </cell>
        </row>
        <row r="86">
          <cell r="F86" t="str">
            <v>3T12913C19TT6aTS</v>
          </cell>
        </row>
        <row r="87">
          <cell r="F87" t="str">
            <v>3T12913C21KTT6aTS</v>
          </cell>
        </row>
        <row r="88">
          <cell r="F88" t="str">
            <v>3T12947C11KTTTS</v>
          </cell>
        </row>
        <row r="89">
          <cell r="F89" t="str">
            <v>3T12947C19TT6aTS</v>
          </cell>
        </row>
        <row r="90">
          <cell r="F90" t="str">
            <v>3T12947C5V7LCT</v>
          </cell>
        </row>
        <row r="91">
          <cell r="F91" t="str">
            <v>3T13756C11KTTTS</v>
          </cell>
        </row>
        <row r="92">
          <cell r="F92" t="str">
            <v>3T13756C19TT6aTS</v>
          </cell>
        </row>
        <row r="93">
          <cell r="F93" t="str">
            <v>3T13756C5V7LCT</v>
          </cell>
        </row>
        <row r="94">
          <cell r="F94" t="str">
            <v>3T13757C11KTTTS</v>
          </cell>
        </row>
        <row r="95">
          <cell r="F95" t="str">
            <v>3T13757C19TT6aTS</v>
          </cell>
        </row>
        <row r="96">
          <cell r="F96" t="str">
            <v>3T13775C11KTTTS</v>
          </cell>
        </row>
        <row r="97">
          <cell r="F97" t="str">
            <v>3T13775C19TT6aTS</v>
          </cell>
        </row>
        <row r="98">
          <cell r="F98" t="str">
            <v>3T13837C11KTTTS</v>
          </cell>
        </row>
        <row r="99">
          <cell r="F99" t="str">
            <v>3T13837C19TT6aTS</v>
          </cell>
        </row>
        <row r="100">
          <cell r="F100" t="str">
            <v>3T13884C11KTTTS</v>
          </cell>
        </row>
        <row r="101">
          <cell r="F101" t="str">
            <v>3T13884C19TT6aTS</v>
          </cell>
        </row>
        <row r="102">
          <cell r="F102" t="str">
            <v>3T13884C5V7LCT</v>
          </cell>
        </row>
        <row r="103">
          <cell r="F103" t="str">
            <v>3T15303C11KTTTS</v>
          </cell>
        </row>
        <row r="104">
          <cell r="F104" t="str">
            <v>3T15303C19TT6aTS</v>
          </cell>
        </row>
        <row r="105">
          <cell r="F105" t="str">
            <v>3T15303C5V7LCT</v>
          </cell>
        </row>
        <row r="106">
          <cell r="F106" t="str">
            <v>3T15311C11KTTTS</v>
          </cell>
        </row>
        <row r="107">
          <cell r="F107" t="str">
            <v>3T15311C19TT6aTS</v>
          </cell>
        </row>
        <row r="108">
          <cell r="F108" t="str">
            <v>3T15314C11KTTTS</v>
          </cell>
        </row>
        <row r="109">
          <cell r="F109" t="str">
            <v>3T15314C19TT6aTS</v>
          </cell>
        </row>
        <row r="110">
          <cell r="F110" t="str">
            <v>3T15321C5V7LCT</v>
          </cell>
        </row>
        <row r="111">
          <cell r="F111" t="str">
            <v>3T15321C11KTTTS</v>
          </cell>
        </row>
        <row r="112">
          <cell r="F112" t="str">
            <v>3T15321C19TT6aTS</v>
          </cell>
        </row>
        <row r="113">
          <cell r="F113" t="str">
            <v>3T10384C0,5L32CT</v>
          </cell>
        </row>
        <row r="114">
          <cell r="F114" t="str">
            <v>3T10384C1PV</v>
          </cell>
        </row>
        <row r="115">
          <cell r="F115" t="str">
            <v>3T10384C3PV</v>
          </cell>
        </row>
        <row r="116">
          <cell r="F116" t="str">
            <v>4T10384C12L32P4TS</v>
          </cell>
        </row>
        <row r="117">
          <cell r="F117" t="str">
            <v>4T10384C12L32P5TS</v>
          </cell>
        </row>
        <row r="118">
          <cell r="F118" t="str">
            <v>4T10384C0,5L32CT</v>
          </cell>
        </row>
        <row r="119">
          <cell r="F119" t="str">
            <v>3T15682C20PV</v>
          </cell>
        </row>
        <row r="120">
          <cell r="F120" t="str">
            <v>4T15682C26PV</v>
          </cell>
        </row>
        <row r="121">
          <cell r="F121" t="str">
            <v>3T15693C20PV</v>
          </cell>
        </row>
        <row r="122">
          <cell r="F122" t="str">
            <v>4T15693C26PV</v>
          </cell>
        </row>
        <row r="123">
          <cell r="F123" t="str">
            <v>3T15683C20PV</v>
          </cell>
        </row>
        <row r="124">
          <cell r="F124" t="str">
            <v>4T15683C26PV</v>
          </cell>
        </row>
        <row r="125">
          <cell r="F125" t="str">
            <v>3T15684C20PV</v>
          </cell>
        </row>
        <row r="126">
          <cell r="F126" t="str">
            <v>4T15684C26PV</v>
          </cell>
        </row>
        <row r="127">
          <cell r="F127" t="str">
            <v>3T15565C20PV</v>
          </cell>
        </row>
        <row r="128">
          <cell r="F128" t="str">
            <v>4T15565C26PV</v>
          </cell>
        </row>
        <row r="129">
          <cell r="F129" t="str">
            <v>4T14698C0,5L32CT</v>
          </cell>
        </row>
        <row r="130">
          <cell r="F130" t="str">
            <v>3T14698C2PV</v>
          </cell>
        </row>
        <row r="131">
          <cell r="F131" t="str">
            <v>4T14698C3PV</v>
          </cell>
        </row>
        <row r="132">
          <cell r="F132" t="str">
            <v>4T14698C1PV</v>
          </cell>
        </row>
        <row r="133">
          <cell r="F133" t="str">
            <v>4T17484C2,5PV</v>
          </cell>
        </row>
        <row r="134">
          <cell r="F134" t="str">
            <v>4T12249C12L32P4TS</v>
          </cell>
        </row>
        <row r="135">
          <cell r="F135" t="str">
            <v>4T12249C12L32P5TS</v>
          </cell>
        </row>
        <row r="136">
          <cell r="F136" t="str">
            <v>4T12685C12L32P4TS</v>
          </cell>
        </row>
        <row r="137">
          <cell r="F137" t="str">
            <v>4T12685C12L32P5TS</v>
          </cell>
        </row>
        <row r="138">
          <cell r="F138" t="str">
            <v>4T12757C12L32P4TS</v>
          </cell>
        </row>
        <row r="139">
          <cell r="F139" t="str">
            <v>4T12757C12L32P5TS</v>
          </cell>
        </row>
        <row r="140">
          <cell r="F140" t="str">
            <v>4T12757C12L32TS</v>
          </cell>
        </row>
        <row r="141">
          <cell r="F141" t="str">
            <v>4T12884C12L32P4TS</v>
          </cell>
        </row>
        <row r="142">
          <cell r="F142" t="str">
            <v>4T12884C12L32P5TS</v>
          </cell>
        </row>
        <row r="143">
          <cell r="F143" t="str">
            <v>4T12884C12L32TS</v>
          </cell>
        </row>
        <row r="144">
          <cell r="F144" t="str">
            <v>4T12912C12L32P4TS</v>
          </cell>
        </row>
        <row r="145">
          <cell r="F145" t="str">
            <v>4T12912C12L32P5TS</v>
          </cell>
        </row>
        <row r="146">
          <cell r="F146" t="str">
            <v>4T12913C12L32TS</v>
          </cell>
        </row>
        <row r="147">
          <cell r="F147" t="str">
            <v>4T12913C12L32P4TS</v>
          </cell>
        </row>
        <row r="148">
          <cell r="F148" t="str">
            <v>4T12913C12L32P5TS</v>
          </cell>
        </row>
        <row r="149">
          <cell r="F149" t="str">
            <v>4T12947C12L32TS</v>
          </cell>
        </row>
        <row r="150">
          <cell r="F150" t="str">
            <v>4T12947C12L32P4TS</v>
          </cell>
        </row>
        <row r="151">
          <cell r="F151" t="str">
            <v>4T12947C12L32P5TS</v>
          </cell>
        </row>
        <row r="152">
          <cell r="F152" t="str">
            <v>4T13756C19TT6aTS</v>
          </cell>
        </row>
        <row r="153">
          <cell r="F153" t="str">
            <v>4T13756C12L32P4TS</v>
          </cell>
        </row>
        <row r="154">
          <cell r="F154" t="str">
            <v>4T13756C12L32P5TS</v>
          </cell>
        </row>
        <row r="155">
          <cell r="F155" t="str">
            <v>4T13757C19TT6aTS</v>
          </cell>
        </row>
        <row r="156">
          <cell r="F156" t="str">
            <v>4T13757C12L32P4TS</v>
          </cell>
        </row>
        <row r="157">
          <cell r="F157" t="str">
            <v>4T13757C12L32P5TS</v>
          </cell>
        </row>
        <row r="158">
          <cell r="F158" t="str">
            <v>4T13757C5V7LCT</v>
          </cell>
        </row>
        <row r="159">
          <cell r="F159" t="str">
            <v>4T13775C19TT6aTS</v>
          </cell>
        </row>
        <row r="160">
          <cell r="F160" t="str">
            <v>4T13775C12L32P4TS</v>
          </cell>
        </row>
        <row r="161">
          <cell r="F161" t="str">
            <v>4T13775C12L32P5TS</v>
          </cell>
        </row>
        <row r="162">
          <cell r="F162" t="str">
            <v>4T13775C5V7LCT</v>
          </cell>
        </row>
        <row r="163">
          <cell r="F163" t="str">
            <v>4T13837C19TT6aTS</v>
          </cell>
        </row>
        <row r="164">
          <cell r="F164" t="str">
            <v>4T13837C12L32P4TS</v>
          </cell>
        </row>
        <row r="165">
          <cell r="F165" t="str">
            <v>4T13884C19TT6aTS</v>
          </cell>
        </row>
        <row r="166">
          <cell r="F166" t="str">
            <v>4T13884C12L32P4TS</v>
          </cell>
        </row>
        <row r="167">
          <cell r="F167" t="str">
            <v>4T13884C12L32P5TS</v>
          </cell>
        </row>
        <row r="168">
          <cell r="F168" t="str">
            <v>4T13884C5V7LCT</v>
          </cell>
        </row>
        <row r="169">
          <cell r="F169" t="str">
            <v>4T15303C19TT6aTS</v>
          </cell>
        </row>
        <row r="170">
          <cell r="F170" t="str">
            <v>4T15303C12L32P4TS</v>
          </cell>
        </row>
        <row r="171">
          <cell r="F171" t="str">
            <v>4T15303C12L32P5TS</v>
          </cell>
        </row>
        <row r="172">
          <cell r="F172" t="str">
            <v>4T15311C19TT6aTS</v>
          </cell>
        </row>
        <row r="173">
          <cell r="F173" t="str">
            <v>4T15311C12L32P4TS</v>
          </cell>
        </row>
        <row r="174">
          <cell r="F174" t="str">
            <v>4T15311C12L32P5TS</v>
          </cell>
        </row>
        <row r="175">
          <cell r="F175" t="str">
            <v>4T15314C19TT6aTS</v>
          </cell>
        </row>
        <row r="176">
          <cell r="F176" t="str">
            <v>4T15314C12L32P4TS</v>
          </cell>
        </row>
        <row r="177">
          <cell r="F177" t="str">
            <v>4T15314C12L32P5TS</v>
          </cell>
        </row>
        <row r="178">
          <cell r="F178" t="str">
            <v>4T15321C19TT6aTS</v>
          </cell>
        </row>
        <row r="179">
          <cell r="F179" t="str">
            <v>4T15321C12L32P4TS</v>
          </cell>
        </row>
        <row r="180">
          <cell r="F180" t="str">
            <v>4T15321C12L32P5TS</v>
          </cell>
        </row>
        <row r="181">
          <cell r="F181" t="str">
            <v>4T15565C12L32P4TS</v>
          </cell>
        </row>
        <row r="182">
          <cell r="F182" t="str">
            <v>4T15682C12L32P4TS</v>
          </cell>
        </row>
        <row r="183">
          <cell r="F183" t="str">
            <v>4T15683C12L32P4TS</v>
          </cell>
        </row>
        <row r="184">
          <cell r="F184" t="str">
            <v>4T15684C12L32P4TS</v>
          </cell>
        </row>
        <row r="185">
          <cell r="F185" t="str">
            <v>4T15693C12L32P4TS</v>
          </cell>
        </row>
        <row r="186">
          <cell r="F186" t="str">
            <v>4T12294C12L32P4TS</v>
          </cell>
        </row>
        <row r="187">
          <cell r="F187" t="str">
            <v>5T10384C12L32P4TS</v>
          </cell>
        </row>
        <row r="188">
          <cell r="F188" t="str">
            <v>5T10384C12L32P5TS</v>
          </cell>
        </row>
        <row r="189">
          <cell r="F189" t="str">
            <v>5T10384C18PV</v>
          </cell>
        </row>
        <row r="190">
          <cell r="F190" t="str">
            <v>5T10384C13PV</v>
          </cell>
        </row>
        <row r="191">
          <cell r="F191" t="str">
            <v>5T14698C3PV</v>
          </cell>
        </row>
        <row r="192">
          <cell r="F192" t="str">
            <v>5T14698C1PV</v>
          </cell>
        </row>
        <row r="193">
          <cell r="F193" t="str">
            <v>5T14698C18PV</v>
          </cell>
        </row>
        <row r="194">
          <cell r="F194" t="str">
            <v>5T17484C2,5PV</v>
          </cell>
        </row>
        <row r="195">
          <cell r="F195" t="str">
            <v>5T12249C12L32TS</v>
          </cell>
        </row>
        <row r="196">
          <cell r="F196" t="str">
            <v>5T12757C12L32P5TS</v>
          </cell>
        </row>
        <row r="197">
          <cell r="F197" t="str">
            <v>5T12757C12L32TS</v>
          </cell>
        </row>
        <row r="198">
          <cell r="F198" t="str">
            <v>5T12884C12L32P5TS</v>
          </cell>
        </row>
        <row r="199">
          <cell r="F199" t="str">
            <v>5T12884C12L32TS</v>
          </cell>
        </row>
        <row r="200">
          <cell r="F200" t="str">
            <v>5T12912C12L32TS</v>
          </cell>
        </row>
        <row r="201">
          <cell r="F201" t="str">
            <v>5T12912C0,5K1CT</v>
          </cell>
        </row>
        <row r="202">
          <cell r="F202" t="str">
            <v>5T12912C5V7LCT</v>
          </cell>
        </row>
        <row r="203">
          <cell r="F203" t="str">
            <v>5T12913C12L32TS</v>
          </cell>
        </row>
        <row r="204">
          <cell r="F204" t="str">
            <v>5T13756C19TT6aTS</v>
          </cell>
        </row>
        <row r="205">
          <cell r="F205" t="str">
            <v>5T13757C19TT6aTS</v>
          </cell>
        </row>
        <row r="206">
          <cell r="F206" t="str">
            <v>5T13775C19TT6aTS</v>
          </cell>
        </row>
        <row r="207">
          <cell r="F207" t="str">
            <v>5T13837C19TT6aTS</v>
          </cell>
        </row>
        <row r="208">
          <cell r="F208" t="str">
            <v>5T13837C12L32TS</v>
          </cell>
        </row>
        <row r="209">
          <cell r="F209" t="str">
            <v>5T13884C19TT6aTS</v>
          </cell>
        </row>
        <row r="210">
          <cell r="F210" t="str">
            <v>5T15303C19TT6aTS</v>
          </cell>
        </row>
        <row r="211">
          <cell r="F211" t="str">
            <v>5T15311C19TT6aTS</v>
          </cell>
        </row>
        <row r="212">
          <cell r="F212" t="str">
            <v>5T15314C19TT6aTS</v>
          </cell>
        </row>
        <row r="213">
          <cell r="F213" t="str">
            <v>5T15321C5V7LCT</v>
          </cell>
        </row>
        <row r="214">
          <cell r="F214" t="str">
            <v>5T15321C19TT6aTS</v>
          </cell>
        </row>
        <row r="215">
          <cell r="F215" t="str">
            <v>5T15565C12L32P4TS</v>
          </cell>
        </row>
        <row r="216">
          <cell r="F216" t="str">
            <v>5T15565C12L32TS</v>
          </cell>
        </row>
        <row r="217">
          <cell r="F217" t="str">
            <v>5T15565C0,5L32CT</v>
          </cell>
        </row>
        <row r="218">
          <cell r="F218" t="str">
            <v>5T15682C5V7LCT</v>
          </cell>
        </row>
        <row r="219">
          <cell r="F219" t="str">
            <v>5T15682C12L32P4TS</v>
          </cell>
        </row>
        <row r="220">
          <cell r="F220" t="str">
            <v>5T15682C12L32TS</v>
          </cell>
        </row>
        <row r="221">
          <cell r="F221" t="str">
            <v>5T15683C12L32P4TS</v>
          </cell>
        </row>
        <row r="222">
          <cell r="F222" t="str">
            <v>5T15683C12L32TS</v>
          </cell>
        </row>
        <row r="223">
          <cell r="F223" t="str">
            <v>5T15684C12L32TS</v>
          </cell>
        </row>
        <row r="224">
          <cell r="F224" t="str">
            <v>5T15693C12L32TS</v>
          </cell>
        </row>
        <row r="225">
          <cell r="F225" t="str">
            <v>5T15693C0,5L32CT</v>
          </cell>
        </row>
        <row r="226">
          <cell r="F226" t="str">
            <v>5T12947C0,5K1CT</v>
          </cell>
        </row>
        <row r="227">
          <cell r="F227" t="str">
            <v>5T12947C5V7LCT</v>
          </cell>
        </row>
        <row r="228">
          <cell r="F228" t="str">
            <v>5T12947C12L32TS</v>
          </cell>
        </row>
        <row r="229">
          <cell r="F229" t="str">
            <v>5T12685C12L32TS</v>
          </cell>
        </row>
        <row r="230">
          <cell r="F230" t="str">
            <v>5T12685C5V7LCT</v>
          </cell>
        </row>
        <row r="231">
          <cell r="F231" t="str">
            <v>5T12685C0,5K1CT</v>
          </cell>
        </row>
        <row r="232">
          <cell r="F232" t="str">
            <v>6T10384C12L32P4TS</v>
          </cell>
        </row>
        <row r="233">
          <cell r="F233" t="str">
            <v>6T10384C12L32P5TS</v>
          </cell>
        </row>
        <row r="234">
          <cell r="F234" t="str">
            <v>6T10384C18PV</v>
          </cell>
        </row>
        <row r="235">
          <cell r="F235" t="str">
            <v>6T10384C13PV</v>
          </cell>
        </row>
        <row r="236">
          <cell r="F236" t="str">
            <v>6T17484C2,5PV</v>
          </cell>
        </row>
        <row r="237">
          <cell r="F237" t="str">
            <v>6T12249C12L32TS</v>
          </cell>
        </row>
        <row r="238">
          <cell r="F238" t="str">
            <v>6T12249C12L32P4TS</v>
          </cell>
        </row>
        <row r="239">
          <cell r="F239" t="str">
            <v>6T12685C12L32TS</v>
          </cell>
        </row>
        <row r="240">
          <cell r="F240" t="str">
            <v>6T12685C1L321CT</v>
          </cell>
        </row>
        <row r="241">
          <cell r="F241" t="str">
            <v>6T12757C1L321CT</v>
          </cell>
        </row>
        <row r="242">
          <cell r="F242" t="str">
            <v>6T12947C1L321CT</v>
          </cell>
        </row>
        <row r="243">
          <cell r="F243" t="str">
            <v>6T15341C1L321CT</v>
          </cell>
        </row>
        <row r="244">
          <cell r="F244" t="str">
            <v>6T15682C1L321CT</v>
          </cell>
        </row>
        <row r="245">
          <cell r="F245" t="str">
            <v>6T15683C1L321CT</v>
          </cell>
        </row>
        <row r="246">
          <cell r="F246" t="str">
            <v>6T12757C12L32P4TS</v>
          </cell>
        </row>
        <row r="247">
          <cell r="F247" t="str">
            <v>6T12757C12L32P5TS</v>
          </cell>
        </row>
        <row r="248">
          <cell r="F248" t="str">
            <v>6T12757C12L32TS</v>
          </cell>
        </row>
        <row r="249">
          <cell r="F249" t="str">
            <v>6T12884C12L32P4TS</v>
          </cell>
        </row>
        <row r="250">
          <cell r="F250" t="str">
            <v>6T12884C12L32TS</v>
          </cell>
        </row>
        <row r="251">
          <cell r="F251" t="str">
            <v>6T12912C12L32P4TS</v>
          </cell>
        </row>
        <row r="252">
          <cell r="F252" t="str">
            <v>6T12912C12L32TS</v>
          </cell>
        </row>
        <row r="253">
          <cell r="F253" t="str">
            <v>6T12913C12L32P4TS</v>
          </cell>
        </row>
        <row r="254">
          <cell r="F254" t="str">
            <v>6T12913C12L32P5TS</v>
          </cell>
        </row>
        <row r="255">
          <cell r="F255" t="str">
            <v>6T12913C12L32TS</v>
          </cell>
        </row>
        <row r="256">
          <cell r="F256" t="str">
            <v>6T12913C3,5PV</v>
          </cell>
        </row>
        <row r="257">
          <cell r="F257" t="str">
            <v>6T12947C12L32TS</v>
          </cell>
        </row>
        <row r="258">
          <cell r="F258" t="str">
            <v>6T13756C12L32P4TS</v>
          </cell>
        </row>
        <row r="259">
          <cell r="F259" t="str">
            <v>6T13756C12L32TS</v>
          </cell>
        </row>
        <row r="260">
          <cell r="F260" t="str">
            <v>6T13756C19TT6aTS</v>
          </cell>
        </row>
        <row r="261">
          <cell r="F261" t="str">
            <v>6T13757C12L32TS</v>
          </cell>
        </row>
        <row r="262">
          <cell r="F262" t="str">
            <v>6T13757C12L32P4TS</v>
          </cell>
        </row>
        <row r="263">
          <cell r="F263" t="str">
            <v>6T13757C12L32P5TS</v>
          </cell>
        </row>
        <row r="264">
          <cell r="F264" t="str">
            <v>6T13757C19TT6aTS</v>
          </cell>
        </row>
        <row r="265">
          <cell r="F265" t="str">
            <v>6T13775C12L32P4TS</v>
          </cell>
        </row>
        <row r="266">
          <cell r="F266" t="str">
            <v>6T13775C12L32TS</v>
          </cell>
        </row>
        <row r="267">
          <cell r="F267" t="str">
            <v>6T13775C19TT6aTS</v>
          </cell>
        </row>
        <row r="268">
          <cell r="F268" t="str">
            <v>6T13837C12L32P4TS</v>
          </cell>
        </row>
        <row r="269">
          <cell r="F269" t="str">
            <v>6T13837C12L32TS</v>
          </cell>
        </row>
        <row r="270">
          <cell r="F270" t="str">
            <v>6T13837C19TT6aTS</v>
          </cell>
        </row>
        <row r="271">
          <cell r="F271" t="str">
            <v>6T13884C12L32P4TS</v>
          </cell>
        </row>
        <row r="272">
          <cell r="F272" t="str">
            <v>6T13884C12L32TS</v>
          </cell>
        </row>
        <row r="273">
          <cell r="F273" t="str">
            <v>6T13884C19TT6aTS</v>
          </cell>
        </row>
        <row r="274">
          <cell r="F274" t="str">
            <v>6T15311C12L32P4TS</v>
          </cell>
        </row>
        <row r="275">
          <cell r="F275" t="str">
            <v>6T15311C12L32TS</v>
          </cell>
        </row>
        <row r="276">
          <cell r="F276" t="str">
            <v>6T15311C19TT6aTS</v>
          </cell>
        </row>
        <row r="277">
          <cell r="F277" t="str">
            <v>6T15314C12L32TS</v>
          </cell>
        </row>
        <row r="278">
          <cell r="F278" t="str">
            <v>6T15314C12L32P4TS</v>
          </cell>
        </row>
        <row r="279">
          <cell r="F279" t="str">
            <v>6T15314C12L32P5TS</v>
          </cell>
        </row>
        <row r="280">
          <cell r="F280" t="str">
            <v>6T15314C19TT6aTS</v>
          </cell>
        </row>
        <row r="281">
          <cell r="F281" t="str">
            <v>6T15303C12L32P4TS</v>
          </cell>
        </row>
        <row r="282">
          <cell r="F282" t="str">
            <v>6T15303C12L32TS</v>
          </cell>
        </row>
        <row r="283">
          <cell r="F283" t="str">
            <v>6T15303C19TT6aTS</v>
          </cell>
        </row>
        <row r="284">
          <cell r="F284" t="str">
            <v>6T15321C19TT6aTS</v>
          </cell>
        </row>
        <row r="285">
          <cell r="F285" t="str">
            <v>6T15321C12L32P4TS</v>
          </cell>
        </row>
        <row r="286">
          <cell r="F286" t="str">
            <v>6T15321C12L32TS</v>
          </cell>
        </row>
        <row r="287">
          <cell r="F287" t="str">
            <v>6T15341C12L32TS</v>
          </cell>
        </row>
        <row r="288">
          <cell r="F288" t="str">
            <v>6T15341C12L32P4TS</v>
          </cell>
        </row>
        <row r="289">
          <cell r="F289" t="str">
            <v>6T15341C12L32P5TS</v>
          </cell>
        </row>
        <row r="290">
          <cell r="F290" t="str">
            <v>6T15565C12L32TS</v>
          </cell>
        </row>
        <row r="291">
          <cell r="F291" t="str">
            <v>6T15565C12L32P4TS</v>
          </cell>
        </row>
        <row r="292">
          <cell r="F292" t="str">
            <v>6T15565C12L32P5TS</v>
          </cell>
        </row>
        <row r="293">
          <cell r="F293" t="str">
            <v>6T15682C12L32TS</v>
          </cell>
        </row>
        <row r="294">
          <cell r="F294" t="str">
            <v>6T15682C12L32P4TS</v>
          </cell>
        </row>
        <row r="295">
          <cell r="F295" t="str">
            <v>6T15683C12L32TS</v>
          </cell>
        </row>
        <row r="296">
          <cell r="F296" t="str">
            <v>6T15683C12L32P4TS</v>
          </cell>
        </row>
        <row r="297">
          <cell r="F297" t="str">
            <v>6T15684C12L32TS</v>
          </cell>
        </row>
        <row r="298">
          <cell r="F298" t="str">
            <v>6T15684C12L32P4TS</v>
          </cell>
        </row>
        <row r="299">
          <cell r="F299" t="str">
            <v>6T15693C12L32P4TS</v>
          </cell>
        </row>
        <row r="300">
          <cell r="F300" t="str">
            <v>6T15693C12L32P5TS</v>
          </cell>
        </row>
        <row r="301">
          <cell r="F301" t="str">
            <v>6T15693C12L32TS</v>
          </cell>
        </row>
        <row r="302">
          <cell r="F302" t="str">
            <v>6T15693C0,5L32CT</v>
          </cell>
        </row>
        <row r="303">
          <cell r="F303" t="str">
            <v>7T10384C12L32P4TS</v>
          </cell>
        </row>
        <row r="304">
          <cell r="F304" t="str">
            <v>7T12249C12L32TS</v>
          </cell>
        </row>
        <row r="305">
          <cell r="F305" t="str">
            <v>7T12249C0,7KTTCT</v>
          </cell>
        </row>
        <row r="306">
          <cell r="F306" t="str">
            <v>7T12249C5V6CT</v>
          </cell>
        </row>
        <row r="307">
          <cell r="F307" t="str">
            <v>7T12884C5V6CT</v>
          </cell>
        </row>
        <row r="308">
          <cell r="F308" t="str">
            <v>7T12912C5V6CT</v>
          </cell>
        </row>
        <row r="309">
          <cell r="F309" t="str">
            <v>7T12913C5V6CT</v>
          </cell>
        </row>
        <row r="310">
          <cell r="F310" t="str">
            <v>7T12947C5V6CT</v>
          </cell>
        </row>
        <row r="311">
          <cell r="F311" t="str">
            <v>7T13756C5V6CT</v>
          </cell>
        </row>
        <row r="312">
          <cell r="F312" t="str">
            <v>7T13837C5V6CT</v>
          </cell>
        </row>
        <row r="313">
          <cell r="F313" t="str">
            <v>7T15341C5V6CT</v>
          </cell>
        </row>
        <row r="314">
          <cell r="F314" t="str">
            <v>7T15682C5V6CT</v>
          </cell>
        </row>
        <row r="315">
          <cell r="F315" t="str">
            <v>7T15693C5V6CT</v>
          </cell>
        </row>
        <row r="316">
          <cell r="F316" t="str">
            <v>7T12884C12L32P4TS</v>
          </cell>
        </row>
        <row r="317">
          <cell r="F317" t="str">
            <v>7T12884C12L32P5TS</v>
          </cell>
        </row>
        <row r="318">
          <cell r="F318" t="str">
            <v>7T12884C12L32TS</v>
          </cell>
        </row>
        <row r="319">
          <cell r="F319" t="str">
            <v>7T12884C3PV</v>
          </cell>
        </row>
        <row r="320">
          <cell r="F320" t="str">
            <v>7T12912C12L32P4TS</v>
          </cell>
        </row>
        <row r="321">
          <cell r="F321" t="str">
            <v>7T12912C12L32TS</v>
          </cell>
        </row>
        <row r="322">
          <cell r="F322" t="str">
            <v>7T12912C3PV</v>
          </cell>
        </row>
        <row r="323">
          <cell r="F323" t="str">
            <v>7T12913C12L32P4TS</v>
          </cell>
        </row>
        <row r="324">
          <cell r="F324" t="str">
            <v>7T12913C12L32P5TS</v>
          </cell>
        </row>
        <row r="325">
          <cell r="F325" t="str">
            <v>7T12913C0,7KTTCT</v>
          </cell>
        </row>
        <row r="326">
          <cell r="F326" t="str">
            <v>7T12947C12L32TS</v>
          </cell>
        </row>
        <row r="327">
          <cell r="F327" t="str">
            <v>7T12947C0,7KTTCT</v>
          </cell>
        </row>
        <row r="328">
          <cell r="F328" t="str">
            <v>7T13756C19TT6aTS</v>
          </cell>
        </row>
        <row r="329">
          <cell r="F329" t="str">
            <v>7T13756C1,5PV</v>
          </cell>
        </row>
        <row r="330">
          <cell r="F330" t="str">
            <v>7T13757C19TT6aTS</v>
          </cell>
        </row>
        <row r="331">
          <cell r="F331" t="str">
            <v>7T13775C0,7KTTCT</v>
          </cell>
        </row>
        <row r="332">
          <cell r="F332" t="str">
            <v>7T13775C19TT6aTS</v>
          </cell>
        </row>
        <row r="333">
          <cell r="F333" t="str">
            <v>7T13775C2PV</v>
          </cell>
        </row>
        <row r="334">
          <cell r="F334" t="str">
            <v>7T13837C19TT6aTS</v>
          </cell>
        </row>
        <row r="335">
          <cell r="F335" t="str">
            <v>7T13837C2PV</v>
          </cell>
        </row>
        <row r="336">
          <cell r="F336" t="str">
            <v>7T13884C0,7KTTCT</v>
          </cell>
        </row>
        <row r="337">
          <cell r="F337" t="str">
            <v>7T13884C19TT6aTS</v>
          </cell>
        </row>
        <row r="338">
          <cell r="F338" t="str">
            <v>7T13884C2PV</v>
          </cell>
        </row>
        <row r="339">
          <cell r="F339" t="str">
            <v>7T15303C19TT6aTS</v>
          </cell>
        </row>
        <row r="340">
          <cell r="F340" t="str">
            <v>7T15303C2PV</v>
          </cell>
        </row>
        <row r="341">
          <cell r="F341" t="str">
            <v>7T15311C19TT6aTS</v>
          </cell>
        </row>
        <row r="342">
          <cell r="F342" t="str">
            <v>7T15314C0,5L32CT</v>
          </cell>
        </row>
        <row r="343">
          <cell r="F343" t="str">
            <v>7T15314C19TT6aTS</v>
          </cell>
        </row>
        <row r="344">
          <cell r="F344" t="str">
            <v>7T15321C0,5L32CT</v>
          </cell>
        </row>
        <row r="345">
          <cell r="F345" t="str">
            <v>7T15321C19TT6aTS</v>
          </cell>
        </row>
        <row r="346">
          <cell r="F346" t="str">
            <v>7T15321C2PV</v>
          </cell>
        </row>
        <row r="347">
          <cell r="F347" t="str">
            <v>7T15341C19TT6aTS</v>
          </cell>
        </row>
        <row r="348">
          <cell r="F348" t="str">
            <v>7T15341C2PV</v>
          </cell>
        </row>
        <row r="349">
          <cell r="F349" t="str">
            <v>7T15682C12L32P4TS</v>
          </cell>
        </row>
        <row r="350">
          <cell r="F350" t="str">
            <v>7T15682C12L32P5TS</v>
          </cell>
        </row>
        <row r="351">
          <cell r="F351" t="str">
            <v>7T15682C12L32TS</v>
          </cell>
        </row>
        <row r="352">
          <cell r="F352" t="str">
            <v>7T15565C12L32P4TS</v>
          </cell>
        </row>
        <row r="353">
          <cell r="F353" t="str">
            <v>7T15565C12L32P5TS</v>
          </cell>
        </row>
        <row r="354">
          <cell r="F354" t="str">
            <v>7T15565C12L32TS</v>
          </cell>
        </row>
        <row r="355">
          <cell r="F355" t="str">
            <v>7T15565C0,5L32CT</v>
          </cell>
        </row>
        <row r="356">
          <cell r="F356" t="str">
            <v>7T15565C0,7KTTCT</v>
          </cell>
        </row>
        <row r="357">
          <cell r="F357" t="str">
            <v>7T15565C2PV</v>
          </cell>
        </row>
        <row r="358">
          <cell r="F358" t="str">
            <v>7T15683C12L32TS</v>
          </cell>
        </row>
        <row r="359">
          <cell r="F359" t="str">
            <v>7T15683C12L32P4TS</v>
          </cell>
        </row>
        <row r="360">
          <cell r="F360" t="str">
            <v>7T15683C12L32P5TS</v>
          </cell>
        </row>
        <row r="361">
          <cell r="F361" t="str">
            <v>7T15683C0,5L32CT</v>
          </cell>
        </row>
        <row r="362">
          <cell r="F362" t="str">
            <v>7T15683C2PV</v>
          </cell>
        </row>
        <row r="363">
          <cell r="F363" t="str">
            <v>7T15684C12L32TS</v>
          </cell>
        </row>
        <row r="364">
          <cell r="F364" t="str">
            <v>7T15684C12L32P4TS</v>
          </cell>
        </row>
        <row r="365">
          <cell r="F365" t="str">
            <v>7T15684C12L32P5TS</v>
          </cell>
        </row>
        <row r="366">
          <cell r="F366" t="str">
            <v>7T15684C0,7KTTCT</v>
          </cell>
        </row>
        <row r="367">
          <cell r="F367" t="str">
            <v>7T15693C12L32TS</v>
          </cell>
        </row>
        <row r="368">
          <cell r="F368" t="str">
            <v>7T15693C12L32P4TS</v>
          </cell>
        </row>
        <row r="369">
          <cell r="F369" t="str">
            <v>7T15693C12L32P5TS</v>
          </cell>
        </row>
        <row r="370">
          <cell r="F370" t="str">
            <v>7T15693C4PV</v>
          </cell>
        </row>
        <row r="371">
          <cell r="F371" t="str">
            <v>7T15693C3PV</v>
          </cell>
        </row>
        <row r="372">
          <cell r="F372" t="str">
            <v>8T12685C21KTT6bTS</v>
          </cell>
        </row>
        <row r="373">
          <cell r="F373" t="str">
            <v>8T12685C12L32P4TS</v>
          </cell>
        </row>
        <row r="374">
          <cell r="F374" t="str">
            <v>7T17484C2,5PV</v>
          </cell>
        </row>
        <row r="375">
          <cell r="F375" t="str">
            <v>8T17484C2,5PV</v>
          </cell>
        </row>
        <row r="376">
          <cell r="F376" t="str">
            <v>6T14698C0,5L32CT</v>
          </cell>
        </row>
        <row r="377">
          <cell r="F377" t="str">
            <v>6T14698C2PV</v>
          </cell>
        </row>
        <row r="378">
          <cell r="F378" t="str">
            <v>6T14698C3PV</v>
          </cell>
        </row>
        <row r="379">
          <cell r="F379" t="str">
            <v>7T14698C1PV</v>
          </cell>
        </row>
        <row r="380">
          <cell r="F380" t="str">
            <v>8T10384C12L32P4TS</v>
          </cell>
        </row>
        <row r="381">
          <cell r="F381" t="str">
            <v>8T10384C12L32TS</v>
          </cell>
        </row>
        <row r="382">
          <cell r="F382" t="str">
            <v>8T14698C2PV</v>
          </cell>
        </row>
        <row r="383">
          <cell r="F383" t="str">
            <v>8T14698C1PV</v>
          </cell>
        </row>
        <row r="384">
          <cell r="F384" t="str">
            <v>8T14698C3PV</v>
          </cell>
        </row>
        <row r="385">
          <cell r="F385" t="str">
            <v>8T12249C12L32TS</v>
          </cell>
        </row>
        <row r="386">
          <cell r="F386" t="str">
            <v>8T12757C12L32P4TS</v>
          </cell>
        </row>
        <row r="387">
          <cell r="F387" t="str">
            <v>8T12757C12L32TS</v>
          </cell>
        </row>
        <row r="388">
          <cell r="F388" t="str">
            <v>8T12884C12L32P4TS</v>
          </cell>
        </row>
        <row r="389">
          <cell r="F389" t="str">
            <v>8T12884C21KTT6aTS</v>
          </cell>
        </row>
        <row r="390">
          <cell r="F390" t="str">
            <v>8T12884C21KTT6bTS</v>
          </cell>
        </row>
        <row r="391">
          <cell r="F391" t="str">
            <v>8T12912C12L32P4TS</v>
          </cell>
        </row>
        <row r="392">
          <cell r="F392" t="str">
            <v>8T12912C12L32TS</v>
          </cell>
        </row>
        <row r="393">
          <cell r="F393" t="str">
            <v>8T12912C21KTT6aTS</v>
          </cell>
        </row>
        <row r="394">
          <cell r="F394" t="str">
            <v>8T12912C21KTT6bTS</v>
          </cell>
        </row>
        <row r="395">
          <cell r="F395" t="str">
            <v>8T12912C0,5K1CT</v>
          </cell>
        </row>
        <row r="396">
          <cell r="F396" t="str">
            <v>8T12913C21KTT6aTS</v>
          </cell>
        </row>
        <row r="397">
          <cell r="F397" t="str">
            <v>8T12947C12L32P4TS</v>
          </cell>
        </row>
        <row r="398">
          <cell r="F398" t="str">
            <v>8T13756C19TT6aTS</v>
          </cell>
        </row>
        <row r="399">
          <cell r="F399" t="str">
            <v>8T13756C19TT6bTS</v>
          </cell>
        </row>
        <row r="400">
          <cell r="F400" t="str">
            <v>8T13757C19TT6aTS</v>
          </cell>
        </row>
        <row r="401">
          <cell r="F401" t="str">
            <v>8T13757C19TT6bTS</v>
          </cell>
        </row>
        <row r="402">
          <cell r="F402" t="str">
            <v>8T13775C12L32P4TS</v>
          </cell>
        </row>
        <row r="403">
          <cell r="F403" t="str">
            <v>8T13775C19TT6aTS</v>
          </cell>
        </row>
        <row r="404">
          <cell r="F404" t="str">
            <v>8T13775C19TT6bTS</v>
          </cell>
        </row>
        <row r="405">
          <cell r="F405" t="str">
            <v>8T13884C19TT6aTS</v>
          </cell>
        </row>
        <row r="406">
          <cell r="F406" t="str">
            <v>8T13884C19TT6bTS</v>
          </cell>
        </row>
        <row r="407">
          <cell r="F407" t="str">
            <v>8T15303C5V7LCT</v>
          </cell>
        </row>
        <row r="408">
          <cell r="F408" t="str">
            <v>8T15303C19TT6aTS</v>
          </cell>
        </row>
        <row r="409">
          <cell r="F409" t="str">
            <v>8T15303C19TT6bTS</v>
          </cell>
        </row>
        <row r="410">
          <cell r="F410" t="str">
            <v>8T15311C5V7LCT</v>
          </cell>
        </row>
        <row r="411">
          <cell r="F411" t="str">
            <v>8T15311C19TT6aTS</v>
          </cell>
        </row>
        <row r="412">
          <cell r="F412" t="str">
            <v>8T15311C19TT6bTS</v>
          </cell>
        </row>
        <row r="413">
          <cell r="F413" t="str">
            <v>8T15314C19TT6aTS</v>
          </cell>
        </row>
        <row r="414">
          <cell r="F414" t="str">
            <v>8T15314C19TT6bTS</v>
          </cell>
        </row>
        <row r="415">
          <cell r="F415" t="str">
            <v>8T15321C19TT6aTS</v>
          </cell>
        </row>
        <row r="416">
          <cell r="F416" t="str">
            <v>8T15321C19TT6bTS</v>
          </cell>
        </row>
        <row r="417">
          <cell r="F417" t="str">
            <v>8T15341C19TT6aTS</v>
          </cell>
        </row>
        <row r="418">
          <cell r="F418" t="str">
            <v>8T15341C19TT6bTS</v>
          </cell>
        </row>
        <row r="419">
          <cell r="F419" t="str">
            <v>8T15565C12L32P4TS</v>
          </cell>
        </row>
        <row r="420">
          <cell r="F420" t="str">
            <v>8T15565C12L32P5TS</v>
          </cell>
        </row>
        <row r="421">
          <cell r="F421" t="str">
            <v>8T15565C12L32TS</v>
          </cell>
        </row>
        <row r="422">
          <cell r="F422" t="str">
            <v>8T15565C1,5V630CT</v>
          </cell>
        </row>
        <row r="423">
          <cell r="F423" t="str">
            <v>8T15682C12L32P4TS</v>
          </cell>
        </row>
        <row r="424">
          <cell r="F424" t="str">
            <v>8T15682C12L32P5TS</v>
          </cell>
        </row>
        <row r="425">
          <cell r="F425" t="str">
            <v>8T15682C12L32TS</v>
          </cell>
        </row>
        <row r="426">
          <cell r="F426" t="str">
            <v>8T15682C1,5V630CT</v>
          </cell>
        </row>
        <row r="427">
          <cell r="F427" t="str">
            <v>8T15682C5V7LCT</v>
          </cell>
        </row>
        <row r="428">
          <cell r="F428" t="str">
            <v>8T15683C1,5V630CT</v>
          </cell>
        </row>
        <row r="429">
          <cell r="F429" t="str">
            <v>8T15683C12L32P4TS</v>
          </cell>
        </row>
        <row r="430">
          <cell r="F430" t="str">
            <v>8T15683C12L32TS</v>
          </cell>
        </row>
        <row r="431">
          <cell r="F431" t="str">
            <v>8T15684C1,5V630CT</v>
          </cell>
        </row>
        <row r="432">
          <cell r="F432" t="str">
            <v>8T15684C12L32P4TS</v>
          </cell>
        </row>
        <row r="433">
          <cell r="F433" t="str">
            <v>8T15684C12L32TS</v>
          </cell>
        </row>
        <row r="434">
          <cell r="F434" t="str">
            <v>8T15684C12L32P5TS</v>
          </cell>
        </row>
        <row r="435">
          <cell r="F435" t="str">
            <v>8T15684C5V7LCT</v>
          </cell>
        </row>
        <row r="436">
          <cell r="F436" t="str">
            <v>8T15693C1,5V630CT</v>
          </cell>
        </row>
        <row r="437">
          <cell r="F437" t="str">
            <v>8T15693C12L32P4TS</v>
          </cell>
        </row>
        <row r="438">
          <cell r="F438" t="str">
            <v>8T15693C12L32TS</v>
          </cell>
        </row>
        <row r="439">
          <cell r="F439" t="str">
            <v>8T15693C12L32P5TS</v>
          </cell>
        </row>
        <row r="440">
          <cell r="F440" t="str">
            <v>9T10384C12L32P5TS</v>
          </cell>
        </row>
        <row r="441">
          <cell r="F441" t="str">
            <v>9T17482C12L32P4TS</v>
          </cell>
        </row>
        <row r="442">
          <cell r="F442" t="str">
            <v>9T17483C12L32TS</v>
          </cell>
        </row>
        <row r="443">
          <cell r="F443" t="str">
            <v>9T17483C12L32P4TS</v>
          </cell>
        </row>
        <row r="444">
          <cell r="F444" t="str">
            <v>9T17485C18PV</v>
          </cell>
        </row>
        <row r="445">
          <cell r="F445" t="str">
            <v>9T17485C3PV</v>
          </cell>
        </row>
        <row r="446">
          <cell r="F446" t="str">
            <v>9T17485C2PV</v>
          </cell>
        </row>
        <row r="447">
          <cell r="F447" t="str">
            <v>9T12249C0,5K1CT</v>
          </cell>
        </row>
        <row r="448">
          <cell r="F448" t="str">
            <v>9T12249C12L32P4TS</v>
          </cell>
        </row>
        <row r="449">
          <cell r="F449" t="str">
            <v>9T12249C5V6CT</v>
          </cell>
        </row>
        <row r="450">
          <cell r="F450" t="str">
            <v>9T13756C5V6CT</v>
          </cell>
        </row>
        <row r="451">
          <cell r="F451" t="str">
            <v>9T13775C5V6CT</v>
          </cell>
        </row>
        <row r="452">
          <cell r="F452" t="str">
            <v>9T15341C5V6CT</v>
          </cell>
        </row>
        <row r="453">
          <cell r="F453" t="str">
            <v>9T15565C5V6CT</v>
          </cell>
        </row>
        <row r="454">
          <cell r="F454" t="str">
            <v>9T15683C5V6CT</v>
          </cell>
        </row>
        <row r="455">
          <cell r="F455" t="str">
            <v>9T15684C5V6CT</v>
          </cell>
        </row>
        <row r="456">
          <cell r="F456" t="str">
            <v>9T15693C5V6CT</v>
          </cell>
        </row>
        <row r="457">
          <cell r="F457" t="str">
            <v>9T12685C22KTT6aTS</v>
          </cell>
        </row>
        <row r="458">
          <cell r="F458" t="str">
            <v>9T12757C12L32P4TS</v>
          </cell>
        </row>
        <row r="459">
          <cell r="F459" t="str">
            <v>9T12757C12L32TS</v>
          </cell>
        </row>
        <row r="460">
          <cell r="F460" t="str">
            <v>9T12757C22KTT6aTS</v>
          </cell>
        </row>
        <row r="461">
          <cell r="F461" t="str">
            <v>9T12884C22KTT6aTS</v>
          </cell>
        </row>
        <row r="462">
          <cell r="F462" t="str">
            <v>9T12912C22KTT6aTS</v>
          </cell>
        </row>
        <row r="463">
          <cell r="F463" t="str">
            <v>9T12913C22KTT6aTS</v>
          </cell>
        </row>
        <row r="464">
          <cell r="F464" t="str">
            <v>9T12947C12L32P4TS</v>
          </cell>
        </row>
        <row r="465">
          <cell r="F465" t="str">
            <v>9T12947C12L32P5TS</v>
          </cell>
        </row>
        <row r="466">
          <cell r="F466" t="str">
            <v>9T13756C22KTT6aTS</v>
          </cell>
        </row>
        <row r="467">
          <cell r="F467" t="str">
            <v>9T13757C22KTT6aTS</v>
          </cell>
        </row>
        <row r="468">
          <cell r="F468" t="str">
            <v>9T13775C22KTT6aTS</v>
          </cell>
        </row>
        <row r="469">
          <cell r="F469" t="str">
            <v>9T13837C22KTT6aTS</v>
          </cell>
        </row>
        <row r="470">
          <cell r="F470" t="str">
            <v>9T13884C22KTT6aTS</v>
          </cell>
        </row>
        <row r="471">
          <cell r="F471" t="str">
            <v>9T15303C22KTT6aTS</v>
          </cell>
        </row>
        <row r="472">
          <cell r="F472" t="str">
            <v>9T15311C22KTT6aTS</v>
          </cell>
        </row>
        <row r="473">
          <cell r="F473" t="str">
            <v>9T15314C22KTT6aTS</v>
          </cell>
        </row>
        <row r="474">
          <cell r="F474" t="str">
            <v>9T15321C22KTT6aTS</v>
          </cell>
        </row>
        <row r="475">
          <cell r="F475" t="str">
            <v>9T15341C22KTT6aTS</v>
          </cell>
        </row>
        <row r="476">
          <cell r="F476" t="str">
            <v>9T15565C12L32P5TS</v>
          </cell>
        </row>
        <row r="477">
          <cell r="F477" t="str">
            <v>9T15565C0,7KTTCT</v>
          </cell>
        </row>
        <row r="478">
          <cell r="F478" t="str">
            <v>9T15682C12L32P5TS</v>
          </cell>
        </row>
        <row r="479">
          <cell r="F479" t="str">
            <v>9T15682C12L32P4TS</v>
          </cell>
        </row>
        <row r="480">
          <cell r="F480" t="str">
            <v>9T15682C12L32TS</v>
          </cell>
        </row>
        <row r="481">
          <cell r="F481" t="str">
            <v>9T15683C0,7KTTCT</v>
          </cell>
        </row>
        <row r="482">
          <cell r="F482" t="str">
            <v>9T15683C12L32P5TS</v>
          </cell>
        </row>
        <row r="483">
          <cell r="F483" t="str">
            <v>9T15683C12L32P4TS</v>
          </cell>
        </row>
        <row r="484">
          <cell r="F484" t="str">
            <v>9T15683C13PV</v>
          </cell>
        </row>
        <row r="485">
          <cell r="F485" t="str">
            <v>9T15684C12L32P5TS</v>
          </cell>
        </row>
        <row r="486">
          <cell r="F486" t="str">
            <v>9T15684C12L32P4TS</v>
          </cell>
        </row>
        <row r="487">
          <cell r="F487" t="str">
            <v>9T15684C12L32TS</v>
          </cell>
        </row>
        <row r="488">
          <cell r="F488" t="str">
            <v>9T15693C12L32P5TS</v>
          </cell>
        </row>
        <row r="489">
          <cell r="F489" t="str">
            <v>9T15693C12L32P4TS</v>
          </cell>
        </row>
        <row r="490">
          <cell r="F490" t="str">
            <v>9T15693C12L32TS</v>
          </cell>
        </row>
        <row r="491">
          <cell r="F491" t="str">
            <v>9T17484C2,5PV</v>
          </cell>
        </row>
        <row r="492">
          <cell r="F492" t="str">
            <v>10T17483C12L32P4TS</v>
          </cell>
        </row>
        <row r="493">
          <cell r="F493" t="str">
            <v>10T17483C12L32TS</v>
          </cell>
        </row>
        <row r="494">
          <cell r="F494" t="str">
            <v>10T17483C1L325CT</v>
          </cell>
        </row>
        <row r="495">
          <cell r="F495" t="str">
            <v>10T12249C22KTT6aTS</v>
          </cell>
        </row>
        <row r="496">
          <cell r="F496" t="str">
            <v>10T12685C22KTT6aTS</v>
          </cell>
        </row>
        <row r="497">
          <cell r="F497" t="str">
            <v>10T12757C12L32P4TS</v>
          </cell>
        </row>
        <row r="498">
          <cell r="F498" t="str">
            <v>10T12757C22KTT6aTS</v>
          </cell>
        </row>
        <row r="499">
          <cell r="F499" t="str">
            <v>10T12884C22KTT6aTS</v>
          </cell>
        </row>
        <row r="500">
          <cell r="F500" t="str">
            <v>10T12912C22KTT6aTS</v>
          </cell>
        </row>
        <row r="501">
          <cell r="F501" t="str">
            <v>10T12913C22KTT6aTS</v>
          </cell>
        </row>
        <row r="502">
          <cell r="F502" t="str">
            <v>10T13756C22KTT6aTS</v>
          </cell>
        </row>
        <row r="503">
          <cell r="F503" t="str">
            <v>10T13756C12L32P4TS</v>
          </cell>
        </row>
        <row r="504">
          <cell r="F504" t="str">
            <v>10T13756C5N2CT</v>
          </cell>
        </row>
        <row r="505">
          <cell r="F505" t="str">
            <v>10T13757C22KTT6aTS</v>
          </cell>
        </row>
        <row r="506">
          <cell r="F506" t="str">
            <v>10T13757C12L32P5TS</v>
          </cell>
        </row>
        <row r="507">
          <cell r="F507" t="str">
            <v>10T13757C5N2CT</v>
          </cell>
        </row>
        <row r="508">
          <cell r="F508" t="str">
            <v>10T13775C22KTT6aTS</v>
          </cell>
        </row>
        <row r="509">
          <cell r="F509" t="str">
            <v>10T13775C12L32P4TS</v>
          </cell>
        </row>
        <row r="510">
          <cell r="F510" t="str">
            <v>10T13775C5N2CT</v>
          </cell>
        </row>
        <row r="511">
          <cell r="F511" t="str">
            <v>10T13837C22KTT6aTS</v>
          </cell>
        </row>
        <row r="512">
          <cell r="F512" t="str">
            <v>10T13837C12L32P4TS</v>
          </cell>
        </row>
        <row r="513">
          <cell r="F513" t="str">
            <v>10T13837C5N2CT</v>
          </cell>
        </row>
        <row r="514">
          <cell r="F514" t="str">
            <v>10T13884C22KTT6aTS</v>
          </cell>
        </row>
        <row r="515">
          <cell r="F515" t="str">
            <v>10T15303C22KTT6aTS</v>
          </cell>
        </row>
        <row r="516">
          <cell r="F516" t="str">
            <v>10T15311C22KTT6aTS</v>
          </cell>
        </row>
        <row r="517">
          <cell r="F517" t="str">
            <v>10T15311C12L32P4TS</v>
          </cell>
        </row>
        <row r="518">
          <cell r="F518" t="str">
            <v>10T15311C2L32P4TS</v>
          </cell>
        </row>
        <row r="519">
          <cell r="F519" t="str">
            <v>10T15311C5N2CT</v>
          </cell>
        </row>
        <row r="520">
          <cell r="F520" t="str">
            <v>10T15311C5N2CT</v>
          </cell>
        </row>
        <row r="521">
          <cell r="F521" t="str">
            <v>10T15314C22KTT6aTS</v>
          </cell>
        </row>
        <row r="522">
          <cell r="F522" t="str">
            <v>10T15314C5N2CT</v>
          </cell>
        </row>
        <row r="523">
          <cell r="F523" t="str">
            <v>10T15321C22KTT6aTS</v>
          </cell>
        </row>
        <row r="524">
          <cell r="F524" t="str">
            <v>10T15321C12L32P5TS</v>
          </cell>
        </row>
        <row r="525">
          <cell r="F525" t="str">
            <v>10T15321C5N2CT</v>
          </cell>
        </row>
        <row r="526">
          <cell r="F526" t="str">
            <v>10T15341C5N2CT</v>
          </cell>
        </row>
        <row r="527">
          <cell r="F527" t="str">
            <v>10T15341C22KTT6aTS</v>
          </cell>
        </row>
        <row r="528">
          <cell r="F528" t="str">
            <v>10T15565C12L32P5TS</v>
          </cell>
        </row>
        <row r="529">
          <cell r="F529" t="str">
            <v>10T15565C12L32P4TS</v>
          </cell>
        </row>
        <row r="530">
          <cell r="F530" t="str">
            <v>10T15565C12L32TS</v>
          </cell>
        </row>
        <row r="531">
          <cell r="F531" t="str">
            <v>10T15565C5N2CT</v>
          </cell>
        </row>
        <row r="532">
          <cell r="F532" t="str">
            <v>10T15565C1L325CT</v>
          </cell>
        </row>
        <row r="533">
          <cell r="F533" t="str">
            <v>10T15565C0,7KTTCT</v>
          </cell>
        </row>
        <row r="534">
          <cell r="F534" t="str">
            <v>10T15682C12L32P5TS</v>
          </cell>
        </row>
        <row r="535">
          <cell r="F535" t="str">
            <v>10T15682C12L32TS</v>
          </cell>
        </row>
        <row r="536">
          <cell r="F536" t="str">
            <v>10T15682C5N2CT</v>
          </cell>
        </row>
        <row r="537">
          <cell r="F537" t="str">
            <v>10T15682C1L325CT</v>
          </cell>
        </row>
        <row r="538">
          <cell r="F538" t="str">
            <v>10T15682C5N2CT</v>
          </cell>
        </row>
        <row r="539">
          <cell r="F539" t="str">
            <v>10T15683C12L32P4TS</v>
          </cell>
        </row>
        <row r="540">
          <cell r="F540" t="str">
            <v>10T15683C12L32TS</v>
          </cell>
        </row>
        <row r="541">
          <cell r="F541" t="str">
            <v>10T15683C5N2CT</v>
          </cell>
        </row>
        <row r="542">
          <cell r="F542" t="str">
            <v>10T15683C1L325CT</v>
          </cell>
        </row>
        <row r="543">
          <cell r="F543" t="str">
            <v>10T15684C5N2CT</v>
          </cell>
        </row>
        <row r="544">
          <cell r="F544" t="str">
            <v>10T15684C5N2CT</v>
          </cell>
        </row>
        <row r="545">
          <cell r="F545" t="str">
            <v>10T15684C1L325CT</v>
          </cell>
        </row>
        <row r="546">
          <cell r="F546" t="str">
            <v>10T15684C0,7KTTCT</v>
          </cell>
        </row>
        <row r="547">
          <cell r="F547" t="str">
            <v>10T15684C12L32P5TS</v>
          </cell>
        </row>
        <row r="548">
          <cell r="F548" t="str">
            <v>10T15684C12L32TS</v>
          </cell>
        </row>
        <row r="549">
          <cell r="F549" t="str">
            <v>10T15693C12L32P4TS</v>
          </cell>
        </row>
        <row r="550">
          <cell r="F550" t="str">
            <v>10T15693C12L32TS</v>
          </cell>
        </row>
        <row r="551">
          <cell r="F551" t="str">
            <v>10T15693C5N2CT</v>
          </cell>
        </row>
        <row r="552">
          <cell r="F552" t="str">
            <v>10T15693C0,7KTTCT</v>
          </cell>
        </row>
        <row r="553">
          <cell r="F553" t="str">
            <v>10T17484C2,5PV</v>
          </cell>
        </row>
        <row r="554">
          <cell r="F554" t="str">
            <v>9T14698C2PV</v>
          </cell>
        </row>
        <row r="555">
          <cell r="F555" t="str">
            <v>9T14698C1PV</v>
          </cell>
        </row>
        <row r="556">
          <cell r="F556" t="str">
            <v>9T14698C3PV</v>
          </cell>
        </row>
        <row r="557">
          <cell r="F557" t="str">
            <v>10T14698C0,5L32CT</v>
          </cell>
        </row>
        <row r="558">
          <cell r="F558" t="str">
            <v>10T14698C1PV</v>
          </cell>
        </row>
        <row r="559">
          <cell r="F559" t="str">
            <v>10T14698C3PV</v>
          </cell>
        </row>
        <row r="560">
          <cell r="F560" t="str">
            <v>11T17482C12L32P5TS</v>
          </cell>
        </row>
        <row r="561">
          <cell r="F561" t="str">
            <v>11T17482C12L32TS</v>
          </cell>
        </row>
        <row r="562">
          <cell r="F562" t="str">
            <v>11T17485C12L32TS</v>
          </cell>
        </row>
        <row r="563">
          <cell r="F563" t="str">
            <v>11T17485C18PV</v>
          </cell>
        </row>
        <row r="564">
          <cell r="F564" t="str">
            <v>11T12249C22KTT6aTS</v>
          </cell>
        </row>
        <row r="565">
          <cell r="F565" t="str">
            <v>11T12249C22KTT6bTS</v>
          </cell>
        </row>
        <row r="566">
          <cell r="F566" t="str">
            <v>11T12294C3,5PV</v>
          </cell>
        </row>
        <row r="567">
          <cell r="F567" t="str">
            <v>11T12294C22KTT6aTS</v>
          </cell>
        </row>
        <row r="568">
          <cell r="F568" t="str">
            <v>11T12294C22KTT6bTS</v>
          </cell>
        </row>
        <row r="569">
          <cell r="F569" t="str">
            <v>11T12685C22KTT6aTS</v>
          </cell>
        </row>
        <row r="570">
          <cell r="F570" t="str">
            <v>11T12685C22KTT6bTS</v>
          </cell>
        </row>
        <row r="571">
          <cell r="F571" t="str">
            <v>11T12757C22KTT6aTS</v>
          </cell>
        </row>
        <row r="572">
          <cell r="F572" t="str">
            <v>11T12757C22KTT6bTS</v>
          </cell>
        </row>
        <row r="573">
          <cell r="F573" t="str">
            <v>11T12884C22KTT6aTS</v>
          </cell>
        </row>
        <row r="574">
          <cell r="F574" t="str">
            <v>11T12884C22KTT6bTS</v>
          </cell>
        </row>
        <row r="575">
          <cell r="F575" t="str">
            <v>11T12912C22KTT6aTS</v>
          </cell>
        </row>
        <row r="576">
          <cell r="F576" t="str">
            <v>11T12912C22KTT6bTS</v>
          </cell>
        </row>
        <row r="577">
          <cell r="F577" t="str">
            <v>11T12913C22KTT6aTS</v>
          </cell>
        </row>
        <row r="578">
          <cell r="F578" t="str">
            <v>11T12913C22KTT6bTS</v>
          </cell>
        </row>
        <row r="579">
          <cell r="F579" t="str">
            <v>11T12947C12L32P5TS</v>
          </cell>
        </row>
        <row r="580">
          <cell r="F580" t="str">
            <v>11T12947C0,7KTTCT</v>
          </cell>
        </row>
        <row r="581">
          <cell r="F581" t="str">
            <v>11T12947C0,5PV</v>
          </cell>
        </row>
        <row r="582">
          <cell r="F582" t="str">
            <v>11T13756C12L32P5TS</v>
          </cell>
        </row>
        <row r="583">
          <cell r="F583" t="str">
            <v>11T13756C12L32TS</v>
          </cell>
        </row>
        <row r="584">
          <cell r="F584" t="str">
            <v>11T13756C5N2CT</v>
          </cell>
        </row>
        <row r="585">
          <cell r="F585" t="str">
            <v>11T13757C12L32TS</v>
          </cell>
        </row>
        <row r="586">
          <cell r="F586" t="str">
            <v>11T13757C5N2CT</v>
          </cell>
        </row>
        <row r="587">
          <cell r="F587" t="str">
            <v>11T13775C12L32TS</v>
          </cell>
        </row>
        <row r="588">
          <cell r="F588" t="str">
            <v>11T13775C5N2CT</v>
          </cell>
        </row>
        <row r="589">
          <cell r="F589" t="str">
            <v>11T13837C5N2CT</v>
          </cell>
        </row>
        <row r="590">
          <cell r="F590" t="str">
            <v>11T13884C12L32TS</v>
          </cell>
        </row>
        <row r="591">
          <cell r="F591" t="str">
            <v>11T13884C5N2CT</v>
          </cell>
        </row>
        <row r="592">
          <cell r="F592" t="str">
            <v>11T15303C22KTT6aTS</v>
          </cell>
        </row>
        <row r="593">
          <cell r="F593" t="str">
            <v>11T15303C22KTT6bTS</v>
          </cell>
        </row>
        <row r="594">
          <cell r="F594" t="str">
            <v>11T15303C5N2CT</v>
          </cell>
        </row>
        <row r="595">
          <cell r="F595" t="str">
            <v>11T15311C5L32P4TS</v>
          </cell>
        </row>
        <row r="596">
          <cell r="F596" t="str">
            <v>11T15311C12L32TS</v>
          </cell>
        </row>
        <row r="597">
          <cell r="F597" t="str">
            <v>11T15311C5N2CT</v>
          </cell>
        </row>
        <row r="598">
          <cell r="F598" t="str">
            <v>11T15311C5N2CT</v>
          </cell>
        </row>
        <row r="599">
          <cell r="F599" t="str">
            <v>11T15314C12L32P5TS</v>
          </cell>
        </row>
        <row r="600">
          <cell r="F600" t="str">
            <v>11T15314C12L32TS</v>
          </cell>
        </row>
        <row r="601">
          <cell r="F601" t="str">
            <v>11T15314C5N2CT</v>
          </cell>
        </row>
        <row r="602">
          <cell r="F602" t="str">
            <v>11T15314C5N2CT</v>
          </cell>
        </row>
        <row r="603">
          <cell r="F603" t="str">
            <v>11T15321C5N2CT</v>
          </cell>
        </row>
        <row r="604">
          <cell r="F604" t="str">
            <v>11T15341C22KTT6aTS</v>
          </cell>
        </row>
        <row r="605">
          <cell r="F605" t="str">
            <v>11T15341C22KTT6bTS</v>
          </cell>
        </row>
        <row r="606">
          <cell r="F606" t="str">
            <v>11T15341C12L32TS</v>
          </cell>
        </row>
        <row r="607">
          <cell r="F607" t="str">
            <v>11T15565C12L32TS</v>
          </cell>
        </row>
        <row r="608">
          <cell r="F608" t="str">
            <v>11T15565C1L325CT</v>
          </cell>
        </row>
        <row r="609">
          <cell r="F609" t="str">
            <v>11T15682C12L32P5TS</v>
          </cell>
        </row>
        <row r="610">
          <cell r="F610" t="str">
            <v>11T15682C12L32TS</v>
          </cell>
        </row>
        <row r="611">
          <cell r="F611" t="str">
            <v>11T15682C5N2CT</v>
          </cell>
        </row>
        <row r="612">
          <cell r="F612" t="str">
            <v>11T15683C12L32TS</v>
          </cell>
        </row>
        <row r="613">
          <cell r="F613" t="str">
            <v>11T15684C12L32P5TS</v>
          </cell>
        </row>
        <row r="614">
          <cell r="F614" t="str">
            <v>11T15684C12L32TS</v>
          </cell>
        </row>
        <row r="615">
          <cell r="F615" t="str">
            <v>11T15684C1L325CT</v>
          </cell>
        </row>
        <row r="616">
          <cell r="F616" t="str">
            <v>11T15684C0,7KTTCT</v>
          </cell>
        </row>
        <row r="617">
          <cell r="F617" t="str">
            <v>11T15693C12L32TS</v>
          </cell>
        </row>
        <row r="618">
          <cell r="F618" t="str">
            <v>11T17483C12L32TS</v>
          </cell>
        </row>
        <row r="619">
          <cell r="F619" t="str">
            <v>11T17483C12L32P5TS</v>
          </cell>
        </row>
        <row r="620">
          <cell r="F620" t="str">
            <v>11T17483C0,7KTTCT</v>
          </cell>
        </row>
        <row r="621">
          <cell r="F621" t="str">
            <v>12T10384C12L32TS</v>
          </cell>
        </row>
        <row r="622">
          <cell r="F622" t="str">
            <v>12T17482C13PV</v>
          </cell>
        </row>
        <row r="623">
          <cell r="F623" t="str">
            <v>12T17482C12L32TS</v>
          </cell>
        </row>
        <row r="624">
          <cell r="F624" t="str">
            <v>12T17482C12L32CxTS</v>
          </cell>
        </row>
        <row r="625">
          <cell r="F625" t="str">
            <v>12T17482C12L32P4TS</v>
          </cell>
        </row>
        <row r="626">
          <cell r="F626" t="str">
            <v>12T17483C13PV</v>
          </cell>
        </row>
        <row r="627">
          <cell r="F627" t="str">
            <v>12T17483C12L32TS</v>
          </cell>
        </row>
        <row r="628">
          <cell r="F628" t="str">
            <v>12T17483C12L32CxTS</v>
          </cell>
        </row>
        <row r="629">
          <cell r="F629" t="str">
            <v>12T17485C12L32TS</v>
          </cell>
        </row>
        <row r="630">
          <cell r="F630" t="str">
            <v>12T17485C12L32CxTS</v>
          </cell>
        </row>
        <row r="631">
          <cell r="F631" t="str">
            <v>12T12249C12L32TS</v>
          </cell>
        </row>
        <row r="632">
          <cell r="F632" t="str">
            <v>12T12249C12L32CxTS</v>
          </cell>
        </row>
        <row r="633">
          <cell r="F633" t="str">
            <v>12T12249C22KTT6bTS</v>
          </cell>
        </row>
        <row r="634">
          <cell r="F634" t="str">
            <v>12T12685C12L32TS</v>
          </cell>
        </row>
        <row r="635">
          <cell r="F635" t="str">
            <v>12T12757C12L32TS</v>
          </cell>
        </row>
        <row r="636">
          <cell r="F636" t="str">
            <v>12T12757C12L32CxTS</v>
          </cell>
        </row>
        <row r="637">
          <cell r="F637" t="str">
            <v>12T12757C1L325CT</v>
          </cell>
        </row>
        <row r="638">
          <cell r="F638" t="str">
            <v>12T12757C0,7KTTCT</v>
          </cell>
        </row>
        <row r="639">
          <cell r="F639" t="str">
            <v>12T12884C12L32TS</v>
          </cell>
        </row>
        <row r="640">
          <cell r="F640" t="str">
            <v>12T12884C12L32CxTS</v>
          </cell>
        </row>
        <row r="641">
          <cell r="F641" t="str">
            <v>12T12884C12L32P4TS</v>
          </cell>
        </row>
        <row r="642">
          <cell r="F642" t="str">
            <v>12T12884C22KTT6bTS</v>
          </cell>
        </row>
        <row r="643">
          <cell r="F643" t="str">
            <v>12T12912C12L32TS</v>
          </cell>
        </row>
        <row r="644">
          <cell r="F644" t="str">
            <v>12T12912C12L32CxTS</v>
          </cell>
        </row>
        <row r="645">
          <cell r="F645" t="str">
            <v>12T12913C12L32TS</v>
          </cell>
        </row>
        <row r="646">
          <cell r="F646" t="str">
            <v>12T12913C12L32CxTS</v>
          </cell>
        </row>
        <row r="647">
          <cell r="F647" t="str">
            <v>12T12913C22KTT6bTS</v>
          </cell>
        </row>
        <row r="648">
          <cell r="F648" t="str">
            <v>12T12947C12L32TS</v>
          </cell>
        </row>
        <row r="649">
          <cell r="F649" t="str">
            <v>12T12947C1L325CT</v>
          </cell>
        </row>
        <row r="650">
          <cell r="F650" t="str">
            <v>12T13756C12L32TS</v>
          </cell>
        </row>
        <row r="651">
          <cell r="F651" t="str">
            <v>12T13756C12L32CxTS</v>
          </cell>
        </row>
        <row r="652">
          <cell r="F652" t="str">
            <v>12T13756C5N2CT</v>
          </cell>
        </row>
        <row r="653">
          <cell r="F653" t="str">
            <v>12T13757C12L32TS</v>
          </cell>
        </row>
        <row r="654">
          <cell r="F654" t="str">
            <v>12T13757C12L32CxTS</v>
          </cell>
        </row>
        <row r="655">
          <cell r="F655" t="str">
            <v>12T13757C5N2CT</v>
          </cell>
        </row>
        <row r="656">
          <cell r="F656" t="str">
            <v>12T13775C12L32TS</v>
          </cell>
        </row>
        <row r="657">
          <cell r="F657" t="str">
            <v>12T13775C12L32CxTS</v>
          </cell>
        </row>
        <row r="658">
          <cell r="F658" t="str">
            <v>12T13775C5N2CT</v>
          </cell>
        </row>
        <row r="659">
          <cell r="F659" t="str">
            <v>12T13837C12L32TS</v>
          </cell>
        </row>
        <row r="660">
          <cell r="F660" t="str">
            <v>12T13884C12L32TS</v>
          </cell>
        </row>
        <row r="661">
          <cell r="F661" t="str">
            <v>12T13884C12L32CxTS</v>
          </cell>
        </row>
        <row r="662">
          <cell r="F662" t="str">
            <v>12T13884C5N2CT</v>
          </cell>
        </row>
        <row r="663">
          <cell r="F663" t="str">
            <v>12T15303C12L32TS</v>
          </cell>
        </row>
        <row r="664">
          <cell r="F664" t="str">
            <v>12T15303C12L32CxTS</v>
          </cell>
        </row>
        <row r="665">
          <cell r="F665" t="str">
            <v>12T15303C5N2CT</v>
          </cell>
        </row>
        <row r="666">
          <cell r="F666" t="str">
            <v>12T15314C5N2CT</v>
          </cell>
        </row>
        <row r="667">
          <cell r="F667" t="str">
            <v>12T15314C12L32TS</v>
          </cell>
        </row>
        <row r="668">
          <cell r="F668" t="str">
            <v>12T15314C22KTT6bTS</v>
          </cell>
        </row>
        <row r="669">
          <cell r="F669" t="str">
            <v>12T15321C12L32TS</v>
          </cell>
        </row>
        <row r="670">
          <cell r="F670" t="str">
            <v>12T15321C12L32CxTS</v>
          </cell>
        </row>
        <row r="671">
          <cell r="F671" t="str">
            <v>12T15321C5N2CT</v>
          </cell>
        </row>
        <row r="672">
          <cell r="F672" t="str">
            <v>12T15341C12L32TS</v>
          </cell>
        </row>
        <row r="673">
          <cell r="F673" t="str">
            <v>12T15341C5N2CT</v>
          </cell>
        </row>
        <row r="674">
          <cell r="F674" t="str">
            <v>12T15565C12L32TS</v>
          </cell>
        </row>
        <row r="675">
          <cell r="F675" t="str">
            <v>12T15565C12L32CxTS</v>
          </cell>
        </row>
        <row r="676">
          <cell r="F676" t="str">
            <v>12T15565C0,7KTTCT</v>
          </cell>
        </row>
        <row r="677">
          <cell r="F677" t="str">
            <v>12T15565C1L325CT</v>
          </cell>
        </row>
        <row r="678">
          <cell r="F678" t="str">
            <v>12T15682C12L32TS</v>
          </cell>
        </row>
        <row r="679">
          <cell r="F679" t="str">
            <v>12T15682C12L32CxTS</v>
          </cell>
        </row>
        <row r="680">
          <cell r="F680" t="str">
            <v>12T15683C12L32TS</v>
          </cell>
        </row>
        <row r="681">
          <cell r="F681" t="str">
            <v>12T15683C12L32CxTS</v>
          </cell>
        </row>
        <row r="682">
          <cell r="F682" t="str">
            <v>12T15683C0,7KTTCT</v>
          </cell>
        </row>
        <row r="683">
          <cell r="F683" t="str">
            <v>12T15684C12L32TS</v>
          </cell>
        </row>
        <row r="684">
          <cell r="F684" t="str">
            <v>12T15684C12L32CxTS</v>
          </cell>
        </row>
        <row r="685">
          <cell r="F685" t="str">
            <v>12T15693C12L32TS</v>
          </cell>
        </row>
        <row r="686">
          <cell r="F686" t="str">
            <v>12T15693C12L32CxTS</v>
          </cell>
        </row>
        <row r="687">
          <cell r="F687" t="str">
            <v>12T12294C12L32TS</v>
          </cell>
        </row>
        <row r="688">
          <cell r="F688" t="str">
            <v>12T12294C12L32CxTS</v>
          </cell>
        </row>
        <row r="689">
          <cell r="F689" t="str">
            <v>12T12294C22KTT6bTS</v>
          </cell>
        </row>
        <row r="690">
          <cell r="F690" t="str">
            <v>11T17484C2,5PV</v>
          </cell>
        </row>
        <row r="691">
          <cell r="F691" t="str">
            <v>12T17484C2,5PV</v>
          </cell>
        </row>
        <row r="692">
          <cell r="F692" t="str">
            <v>11T14698C1PV</v>
          </cell>
        </row>
        <row r="693">
          <cell r="F693" t="str">
            <v>11T14698C3PV</v>
          </cell>
        </row>
        <row r="694">
          <cell r="F694" t="str">
            <v>11T14698C2PV</v>
          </cell>
        </row>
        <row r="695">
          <cell r="F695" t="str">
            <v>12T14698C2PV</v>
          </cell>
        </row>
        <row r="696">
          <cell r="F696" t="str">
            <v>12T14698C1PV</v>
          </cell>
        </row>
        <row r="697">
          <cell r="F697" t="str">
            <v>12T14698C3PV</v>
          </cell>
        </row>
        <row r="698">
          <cell r="F698" t="str">
            <v>13T10384C13PV</v>
          </cell>
        </row>
        <row r="699">
          <cell r="F699" t="str">
            <v>13T10384C12L32TS</v>
          </cell>
        </row>
        <row r="700">
          <cell r="F700" t="str">
            <v>13T10384C12L32P5TS</v>
          </cell>
        </row>
        <row r="701">
          <cell r="F701" t="str">
            <v>13T10384C12L32P5TS</v>
          </cell>
        </row>
        <row r="702">
          <cell r="F702" t="str">
            <v>13T10384C11KTTTS</v>
          </cell>
        </row>
        <row r="703">
          <cell r="F703" t="str">
            <v>13T17482C13PV</v>
          </cell>
        </row>
        <row r="704">
          <cell r="F704" t="str">
            <v>13T17482C18PV</v>
          </cell>
        </row>
        <row r="705">
          <cell r="F705" t="str">
            <v>13T17482C12L32TS</v>
          </cell>
        </row>
        <row r="706">
          <cell r="F706" t="str">
            <v>13T17482C12L32CxTS</v>
          </cell>
        </row>
        <row r="707">
          <cell r="F707" t="str">
            <v>13T17482C12L32P5TS</v>
          </cell>
        </row>
        <row r="708">
          <cell r="F708" t="str">
            <v>13T17485C11KTTTS</v>
          </cell>
        </row>
        <row r="709">
          <cell r="F709" t="str">
            <v>13T17485C12L32TS</v>
          </cell>
        </row>
        <row r="710">
          <cell r="F710" t="str">
            <v>13T17485C12L32P5TS</v>
          </cell>
        </row>
        <row r="711">
          <cell r="F711" t="str">
            <v>13T12249C0,7KTTCT</v>
          </cell>
        </row>
        <row r="712">
          <cell r="F712" t="str">
            <v>13T12249C12L32TS</v>
          </cell>
        </row>
        <row r="713">
          <cell r="F713" t="str">
            <v>13T12249C12L32P5TS</v>
          </cell>
        </row>
        <row r="714">
          <cell r="F714" t="str">
            <v>13T12249C12L32CxTS</v>
          </cell>
        </row>
        <row r="715">
          <cell r="F715" t="str">
            <v>13T12249C23L32TS</v>
          </cell>
        </row>
        <row r="716">
          <cell r="F716" t="str">
            <v>13T12249C11KTTTS</v>
          </cell>
        </row>
        <row r="717">
          <cell r="F717" t="str">
            <v>13T12685C12L32TS</v>
          </cell>
        </row>
        <row r="718">
          <cell r="F718" t="str">
            <v>13T12685C12L32P5TS</v>
          </cell>
        </row>
        <row r="719">
          <cell r="F719" t="str">
            <v>13T12685C23L32TS</v>
          </cell>
        </row>
        <row r="720">
          <cell r="F720" t="str">
            <v>13T12685C11KTTTS</v>
          </cell>
        </row>
        <row r="721">
          <cell r="F721" t="str">
            <v>13T12757C11KTTTS</v>
          </cell>
        </row>
        <row r="722">
          <cell r="F722" t="str">
            <v>13T12884C11KTTTS</v>
          </cell>
        </row>
        <row r="723">
          <cell r="F723" t="str">
            <v>13T12884C12L32P5TS</v>
          </cell>
        </row>
        <row r="724">
          <cell r="F724" t="str">
            <v>13T12884C12L32CxTS</v>
          </cell>
        </row>
        <row r="725">
          <cell r="F725" t="str">
            <v>13T12884C23L32TS</v>
          </cell>
        </row>
        <row r="726">
          <cell r="F726" t="str">
            <v>13T12912C11KTTTS</v>
          </cell>
        </row>
        <row r="727">
          <cell r="F727" t="str">
            <v>13T12912C12L32CxTS</v>
          </cell>
        </row>
        <row r="728">
          <cell r="F728" t="str">
            <v>13T12912C12L32TS</v>
          </cell>
        </row>
        <row r="729">
          <cell r="F729" t="str">
            <v>13T12913C11KTTTS</v>
          </cell>
        </row>
        <row r="730">
          <cell r="F730" t="str">
            <v>13T12913C23L32TS</v>
          </cell>
        </row>
        <row r="731">
          <cell r="F731" t="str">
            <v>13T12913C12L32CxTS</v>
          </cell>
        </row>
        <row r="732">
          <cell r="F732" t="str">
            <v>13T12913C12L32TS</v>
          </cell>
        </row>
        <row r="733">
          <cell r="F733" t="str">
            <v>13T12947C11KTTTS</v>
          </cell>
        </row>
        <row r="734">
          <cell r="F734" t="str">
            <v>13T12947C12L32CxTS</v>
          </cell>
        </row>
        <row r="735">
          <cell r="F735" t="str">
            <v>13T12947C12L32TS</v>
          </cell>
        </row>
        <row r="736">
          <cell r="F736" t="str">
            <v>13T13756C9N2CT</v>
          </cell>
        </row>
        <row r="737">
          <cell r="F737" t="str">
            <v>13T13756C9V12CT</v>
          </cell>
        </row>
        <row r="738">
          <cell r="F738" t="str">
            <v>13T13757C12L32CxTS</v>
          </cell>
        </row>
        <row r="739">
          <cell r="F739" t="str">
            <v>13T13757C12L32P5TS</v>
          </cell>
        </row>
        <row r="740">
          <cell r="F740" t="str">
            <v>13T13757C9V12CT</v>
          </cell>
        </row>
        <row r="741">
          <cell r="F741" t="str">
            <v>13T13757C9V12CT</v>
          </cell>
        </row>
        <row r="742">
          <cell r="F742" t="str">
            <v>13T13775C9N2CT</v>
          </cell>
        </row>
        <row r="743">
          <cell r="F743" t="str">
            <v>13T13775C9V12CT</v>
          </cell>
        </row>
        <row r="744">
          <cell r="F744" t="str">
            <v>13T13775C9V12CT</v>
          </cell>
        </row>
        <row r="745">
          <cell r="F745" t="str">
            <v>13T13837C9N2CT</v>
          </cell>
        </row>
        <row r="746">
          <cell r="F746" t="str">
            <v>13T13837C9V12CT</v>
          </cell>
        </row>
        <row r="747">
          <cell r="F747" t="str">
            <v>13T13884C12L32TS</v>
          </cell>
        </row>
        <row r="748">
          <cell r="F748" t="str">
            <v>13T13884C9N2CT</v>
          </cell>
        </row>
        <row r="749">
          <cell r="F749" t="str">
            <v>13T13884C9V12CT</v>
          </cell>
        </row>
        <row r="750">
          <cell r="F750" t="str">
            <v>13T15303C9N2CT</v>
          </cell>
        </row>
        <row r="751">
          <cell r="F751" t="str">
            <v>13T15303C9V12CT</v>
          </cell>
        </row>
        <row r="752">
          <cell r="F752" t="str">
            <v>13T15303C9V12CT</v>
          </cell>
        </row>
        <row r="753">
          <cell r="F753" t="str">
            <v>13T15314C9N2CT</v>
          </cell>
        </row>
        <row r="754">
          <cell r="F754" t="str">
            <v>13T15314C9V12CT</v>
          </cell>
        </row>
        <row r="755">
          <cell r="F755" t="str">
            <v>13T15314C9V12CT</v>
          </cell>
        </row>
        <row r="756">
          <cell r="F756" t="str">
            <v>13T15321C9N2CT</v>
          </cell>
        </row>
        <row r="757">
          <cell r="F757" t="str">
            <v>13T15321C9V12CT</v>
          </cell>
        </row>
        <row r="758">
          <cell r="F758" t="str">
            <v>13T15321C9V12CT</v>
          </cell>
        </row>
        <row r="759">
          <cell r="F759" t="str">
            <v>13T15341C9N2CT</v>
          </cell>
        </row>
        <row r="760">
          <cell r="F760" t="str">
            <v>13T15341C9V12CT</v>
          </cell>
        </row>
        <row r="761">
          <cell r="F761" t="str">
            <v>13T15565C12L32CxTS</v>
          </cell>
        </row>
        <row r="762">
          <cell r="F762" t="str">
            <v>13T15565C12L32TS</v>
          </cell>
        </row>
        <row r="763">
          <cell r="F763" t="str">
            <v>13T15565C11KTTTS</v>
          </cell>
        </row>
        <row r="764">
          <cell r="F764" t="str">
            <v>13T15682C12L32CxTS</v>
          </cell>
        </row>
        <row r="765">
          <cell r="F765" t="str">
            <v>13T15682C12L32TS</v>
          </cell>
        </row>
        <row r="766">
          <cell r="F766" t="str">
            <v>13T15682C11KTTTS</v>
          </cell>
        </row>
        <row r="767">
          <cell r="F767" t="str">
            <v>13T15683C12L32CxTS</v>
          </cell>
        </row>
        <row r="768">
          <cell r="F768" t="str">
            <v>13T15683C11KTTTS</v>
          </cell>
        </row>
        <row r="769">
          <cell r="F769" t="str">
            <v>13T15684C12L32CxTS</v>
          </cell>
        </row>
        <row r="770">
          <cell r="F770" t="str">
            <v>13T15684C12L32TS</v>
          </cell>
        </row>
        <row r="771">
          <cell r="F771" t="str">
            <v>13T15684C11KTTTS</v>
          </cell>
        </row>
        <row r="772">
          <cell r="F772" t="str">
            <v>13T15693C11KTTTS</v>
          </cell>
        </row>
        <row r="773">
          <cell r="F773" t="str">
            <v>13T15693C12L32CxTS</v>
          </cell>
        </row>
        <row r="774">
          <cell r="F774" t="str">
            <v>13T15693C12L32TS</v>
          </cell>
        </row>
        <row r="775">
          <cell r="F775" t="str">
            <v>13T15693C0,7KTTCT</v>
          </cell>
        </row>
        <row r="776">
          <cell r="F776" t="str">
            <v>14T10384C12L32TS</v>
          </cell>
        </row>
        <row r="777">
          <cell r="F777" t="str">
            <v>14T10384C12L32P4TS</v>
          </cell>
        </row>
        <row r="778">
          <cell r="F778" t="str">
            <v>14T10384C12L32P5TS</v>
          </cell>
        </row>
        <row r="779">
          <cell r="F779" t="str">
            <v>14T17483C12L32P5TS</v>
          </cell>
        </row>
        <row r="780">
          <cell r="F780" t="str">
            <v>13T17483C11KTTTS</v>
          </cell>
        </row>
        <row r="781">
          <cell r="F781" t="str">
            <v>13T17483C12L32TS</v>
          </cell>
        </row>
        <row r="782">
          <cell r="F782" t="str">
            <v>13T17483C12L32P5TS</v>
          </cell>
        </row>
        <row r="783">
          <cell r="F783" t="str">
            <v>14T17485C12L32TS</v>
          </cell>
        </row>
        <row r="784">
          <cell r="F784" t="str">
            <v>14T17485C12L32P4TS</v>
          </cell>
        </row>
        <row r="785">
          <cell r="F785" t="str">
            <v>14T17485C12L32P5TS</v>
          </cell>
        </row>
        <row r="786">
          <cell r="F786" t="str">
            <v>14T12249C12L32TS</v>
          </cell>
        </row>
        <row r="787">
          <cell r="F787" t="str">
            <v>14T12249C12L32P4TS</v>
          </cell>
        </row>
        <row r="788">
          <cell r="F788" t="str">
            <v>14T12249C23L32TS</v>
          </cell>
        </row>
        <row r="789">
          <cell r="F789" t="str">
            <v>14T12685C23L32TS</v>
          </cell>
        </row>
        <row r="790">
          <cell r="F790" t="str">
            <v>14T12685C12L32P4TS</v>
          </cell>
        </row>
        <row r="791">
          <cell r="F791" t="str">
            <v>14T12685C5V7LCT</v>
          </cell>
        </row>
        <row r="792">
          <cell r="F792" t="str">
            <v>14T12884C5V7LCT</v>
          </cell>
        </row>
        <row r="793">
          <cell r="F793" t="str">
            <v>14T12912C5V7LCT</v>
          </cell>
        </row>
        <row r="794">
          <cell r="F794" t="str">
            <v>14T12912C5V7LCT</v>
          </cell>
        </row>
        <row r="795">
          <cell r="F795" t="str">
            <v>14T12947C5V7LCT</v>
          </cell>
        </row>
        <row r="796">
          <cell r="F796" t="str">
            <v>14T13757C5V7LCT</v>
          </cell>
        </row>
        <row r="797">
          <cell r="F797" t="str">
            <v>14T13775C5V7LCT</v>
          </cell>
        </row>
        <row r="798">
          <cell r="F798" t="str">
            <v>14T15565C5V7LCT</v>
          </cell>
        </row>
        <row r="799">
          <cell r="F799" t="str">
            <v>14T15682C5V7LCT</v>
          </cell>
        </row>
        <row r="800">
          <cell r="F800" t="str">
            <v>14T15684C5V7LCT</v>
          </cell>
        </row>
        <row r="801">
          <cell r="F801" t="str">
            <v>14T15693C5V7LCT</v>
          </cell>
        </row>
        <row r="802">
          <cell r="F802" t="str">
            <v>14T15693C5V7LCT</v>
          </cell>
        </row>
        <row r="803">
          <cell r="F803" t="str">
            <v>14T12757C23L32TS</v>
          </cell>
        </row>
        <row r="804">
          <cell r="F804" t="str">
            <v>14T12757C12L32TS</v>
          </cell>
        </row>
        <row r="805">
          <cell r="F805" t="str">
            <v>14T12757C12L32P4TS</v>
          </cell>
        </row>
        <row r="806">
          <cell r="F806" t="str">
            <v>14T12757C0,5K1CT</v>
          </cell>
        </row>
        <row r="807">
          <cell r="F807" t="str">
            <v>14T12884C23L32TS</v>
          </cell>
        </row>
        <row r="808">
          <cell r="F808" t="str">
            <v>14T12884C22KTT6bTS</v>
          </cell>
        </row>
        <row r="809">
          <cell r="F809" t="str">
            <v>14T12912C12L32P4TS</v>
          </cell>
        </row>
        <row r="810">
          <cell r="F810" t="str">
            <v>14T12912C12L32P5TS</v>
          </cell>
        </row>
        <row r="811">
          <cell r="F811" t="str">
            <v>14T12912C12L32TS</v>
          </cell>
        </row>
        <row r="812">
          <cell r="F812" t="str">
            <v>14T12912C23L32TS</v>
          </cell>
        </row>
        <row r="813">
          <cell r="F813" t="str">
            <v>14T12913C23L32TS</v>
          </cell>
        </row>
        <row r="814">
          <cell r="F814" t="str">
            <v>14T12913C22KTT6bTS</v>
          </cell>
        </row>
        <row r="815">
          <cell r="F815" t="str">
            <v>14T12913C12L32TS</v>
          </cell>
        </row>
        <row r="816">
          <cell r="F816" t="str">
            <v>14T12913C0,5K1CT</v>
          </cell>
        </row>
        <row r="817">
          <cell r="F817" t="str">
            <v>14T12947C12L32P5TS</v>
          </cell>
        </row>
        <row r="818">
          <cell r="F818" t="str">
            <v>14T12947C22KTT6bTS</v>
          </cell>
        </row>
        <row r="819">
          <cell r="F819" t="str">
            <v>14T12947C12L32TS</v>
          </cell>
        </row>
        <row r="820">
          <cell r="F820" t="str">
            <v>14T13756C23L32TS</v>
          </cell>
        </row>
        <row r="821">
          <cell r="F821" t="str">
            <v>14T13756C22KTT6bTS</v>
          </cell>
        </row>
        <row r="822">
          <cell r="F822" t="str">
            <v>14T13756C12L32TS</v>
          </cell>
        </row>
        <row r="823">
          <cell r="F823" t="str">
            <v>14T13757C12L32TS</v>
          </cell>
        </row>
        <row r="824">
          <cell r="F824" t="str">
            <v>14T13775C23L32TS</v>
          </cell>
        </row>
        <row r="825">
          <cell r="F825" t="str">
            <v>14T13837C12L32TS</v>
          </cell>
        </row>
        <row r="826">
          <cell r="F826" t="str">
            <v>14T13837C23L32TS</v>
          </cell>
        </row>
        <row r="827">
          <cell r="F827" t="str">
            <v>14T13837C22KTT6bTS</v>
          </cell>
        </row>
        <row r="828">
          <cell r="F828" t="str">
            <v>14T15303C12L32TS</v>
          </cell>
        </row>
        <row r="829">
          <cell r="F829" t="str">
            <v>14T15303C23L32TS</v>
          </cell>
        </row>
        <row r="830">
          <cell r="F830" t="str">
            <v>14T15303C22KTT6bTS</v>
          </cell>
        </row>
        <row r="831">
          <cell r="F831" t="str">
            <v>14T15311C12L32TS</v>
          </cell>
        </row>
        <row r="832">
          <cell r="F832" t="str">
            <v>14T15311C23L32TS</v>
          </cell>
        </row>
        <row r="833">
          <cell r="F833" t="str">
            <v>14T15311C22KTT6bTS</v>
          </cell>
        </row>
        <row r="834">
          <cell r="F834" t="str">
            <v>14T15314C12L32TS</v>
          </cell>
        </row>
        <row r="835">
          <cell r="F835" t="str">
            <v>14T15314C23L32TS</v>
          </cell>
        </row>
        <row r="836">
          <cell r="F836" t="str">
            <v>14T15314C22KTT6bTS</v>
          </cell>
        </row>
        <row r="837">
          <cell r="F837" t="str">
            <v>14T15321C12L32TS</v>
          </cell>
        </row>
        <row r="838">
          <cell r="F838" t="str">
            <v>14T15321C23L32TS</v>
          </cell>
        </row>
        <row r="839">
          <cell r="F839" t="str">
            <v>14T15321C22KTT6bTS</v>
          </cell>
        </row>
        <row r="840">
          <cell r="F840" t="str">
            <v>14T15341C12L32TS</v>
          </cell>
        </row>
        <row r="841">
          <cell r="F841" t="str">
            <v>14T15341C23L32TS</v>
          </cell>
        </row>
        <row r="842">
          <cell r="F842" t="str">
            <v>14T15341C22KTT6bTS</v>
          </cell>
        </row>
        <row r="843">
          <cell r="F843" t="str">
            <v>14T15565C12L32P4TS</v>
          </cell>
        </row>
        <row r="844">
          <cell r="F844" t="str">
            <v>14T15565C12L32P5TS</v>
          </cell>
        </row>
        <row r="845">
          <cell r="F845" t="str">
            <v>14T15682C12L32P5TS</v>
          </cell>
        </row>
        <row r="846">
          <cell r="F846" t="str">
            <v>14T15684C12L32TS</v>
          </cell>
        </row>
        <row r="847">
          <cell r="F847" t="str">
            <v>14T15684C12L32P4TS</v>
          </cell>
        </row>
        <row r="848">
          <cell r="F848" t="str">
            <v>14T15684C12L32P5TS</v>
          </cell>
        </row>
        <row r="849">
          <cell r="F849" t="str">
            <v>14T15693C12L32P5TS</v>
          </cell>
        </row>
        <row r="850">
          <cell r="F850" t="str">
            <v>14T15693C12L32TS</v>
          </cell>
        </row>
        <row r="851">
          <cell r="F851" t="str">
            <v>15T14698C3PV</v>
          </cell>
        </row>
        <row r="852">
          <cell r="F852" t="str">
            <v>15T14698C1PV</v>
          </cell>
        </row>
        <row r="853">
          <cell r="F853" t="str">
            <v>15T14698C2PV</v>
          </cell>
        </row>
        <row r="854">
          <cell r="F854" t="str">
            <v>15T17482C13TT7aTS</v>
          </cell>
        </row>
        <row r="855">
          <cell r="F855" t="str">
            <v>14T17482C12L32TS</v>
          </cell>
        </row>
        <row r="856">
          <cell r="F856" t="str">
            <v>14T17482C12L32P5TS</v>
          </cell>
        </row>
        <row r="857">
          <cell r="F857" t="str">
            <v>14T17482C13PV</v>
          </cell>
        </row>
        <row r="858">
          <cell r="F858" t="str">
            <v>15T17483C13TT7aTS</v>
          </cell>
        </row>
        <row r="859">
          <cell r="F859" t="str">
            <v>15T17483C12L32CxTS</v>
          </cell>
        </row>
        <row r="860">
          <cell r="F860" t="str">
            <v>13T17484C2,5PV</v>
          </cell>
        </row>
        <row r="861">
          <cell r="F861" t="str">
            <v>14T17484C2,5PV</v>
          </cell>
        </row>
        <row r="862">
          <cell r="F862" t="str">
            <v>15T17485C13TT7aTS</v>
          </cell>
        </row>
        <row r="863">
          <cell r="F863" t="str">
            <v>15T12685C13TT7aTS</v>
          </cell>
        </row>
        <row r="864">
          <cell r="F864" t="str">
            <v>15T12757C13TT7aTS</v>
          </cell>
        </row>
        <row r="865">
          <cell r="F865" t="str">
            <v>15T12884C22KTT6aTS</v>
          </cell>
        </row>
        <row r="866">
          <cell r="F866" t="str">
            <v>15T12884C13TT7aTS</v>
          </cell>
        </row>
        <row r="867">
          <cell r="F867" t="str">
            <v>15T12913C13TT7aTS</v>
          </cell>
        </row>
        <row r="868">
          <cell r="F868" t="str">
            <v>15T12947C13TT7aTS</v>
          </cell>
        </row>
        <row r="869">
          <cell r="F869" t="str">
            <v>15T13756C12L32CxTS</v>
          </cell>
        </row>
        <row r="870">
          <cell r="F870" t="str">
            <v>15T13756C5N2CT</v>
          </cell>
        </row>
        <row r="871">
          <cell r="F871" t="str">
            <v>15T13756C5N2CT</v>
          </cell>
        </row>
        <row r="872">
          <cell r="F872" t="str">
            <v>15T13757C5N2CT</v>
          </cell>
        </row>
        <row r="873">
          <cell r="F873" t="str">
            <v>15T13775C5N2CT</v>
          </cell>
        </row>
        <row r="874">
          <cell r="F874" t="str">
            <v>15T13775C5N2CT</v>
          </cell>
        </row>
        <row r="875">
          <cell r="F875" t="str">
            <v>15T13837C5N2CT</v>
          </cell>
        </row>
        <row r="876">
          <cell r="F876" t="str">
            <v>15T13837C5N2CT</v>
          </cell>
        </row>
        <row r="877">
          <cell r="F877" t="str">
            <v>15T15303C5N2CT</v>
          </cell>
        </row>
        <row r="878">
          <cell r="F878" t="str">
            <v>15T15303C5N2CT</v>
          </cell>
        </row>
        <row r="879">
          <cell r="F879" t="str">
            <v>15T15311C12L32CxTS</v>
          </cell>
        </row>
        <row r="880">
          <cell r="F880" t="str">
            <v>15T15311C5N2CT</v>
          </cell>
        </row>
        <row r="881">
          <cell r="F881" t="str">
            <v>15T15311C5N2CT</v>
          </cell>
        </row>
        <row r="882">
          <cell r="F882" t="str">
            <v>15T15314C5N2CT</v>
          </cell>
        </row>
        <row r="883">
          <cell r="F883" t="str">
            <v>15T15314C5N2CT</v>
          </cell>
        </row>
        <row r="884">
          <cell r="F884" t="str">
            <v>15T15321C5N2CT</v>
          </cell>
        </row>
        <row r="885">
          <cell r="F885" t="str">
            <v>15T15321C5N2CT</v>
          </cell>
        </row>
        <row r="886">
          <cell r="F886" t="str">
            <v>15T15341C5N2CT</v>
          </cell>
        </row>
        <row r="887">
          <cell r="F887" t="str">
            <v>15T15341C12L32TS</v>
          </cell>
        </row>
        <row r="888">
          <cell r="F888" t="str">
            <v>15T15565C13TT7aTS</v>
          </cell>
        </row>
        <row r="889">
          <cell r="F889" t="str">
            <v>15T15565C12L32CxTS</v>
          </cell>
        </row>
        <row r="890">
          <cell r="F890" t="str">
            <v>15T15682C12L32CxTS</v>
          </cell>
        </row>
        <row r="891">
          <cell r="F891" t="str">
            <v>15T15683C13TT7aTS</v>
          </cell>
        </row>
        <row r="892">
          <cell r="F892" t="str">
            <v>15T15684C13TT7aTS</v>
          </cell>
        </row>
        <row r="893">
          <cell r="F893" t="str">
            <v>15T15684C12L32CxTS</v>
          </cell>
        </row>
        <row r="894">
          <cell r="F894" t="str">
            <v>15T15693C12L32CxTS</v>
          </cell>
        </row>
        <row r="895">
          <cell r="F895" t="str">
            <v>15T12249C13TT7aTS</v>
          </cell>
        </row>
        <row r="896">
          <cell r="F896" t="str">
            <v>15T12757C1PV</v>
          </cell>
        </row>
        <row r="897">
          <cell r="F897" t="str">
            <v>15T12249C3,5PV</v>
          </cell>
        </row>
        <row r="898">
          <cell r="F898" t="str">
            <v>15T12249C1,5PV</v>
          </cell>
        </row>
        <row r="899">
          <cell r="F899" t="str">
            <v>16T17483C13TT7aTS</v>
          </cell>
        </row>
        <row r="900">
          <cell r="F900" t="str">
            <v>16T17483C12L32TS</v>
          </cell>
        </row>
        <row r="901">
          <cell r="F901" t="str">
            <v>16T17483C12L32P5TS</v>
          </cell>
        </row>
        <row r="902">
          <cell r="F902" t="str">
            <v>16T17483C0,5L32CT</v>
          </cell>
        </row>
        <row r="903">
          <cell r="F903" t="str">
            <v>16T17485C13TT7aTS</v>
          </cell>
        </row>
        <row r="904">
          <cell r="F904" t="str">
            <v>16T17485C13TT7aTS</v>
          </cell>
        </row>
        <row r="905">
          <cell r="F905" t="str">
            <v>16T17485C12L32P5TS</v>
          </cell>
        </row>
        <row r="906">
          <cell r="F906" t="str">
            <v>16T12249C13TT7aTS</v>
          </cell>
        </row>
        <row r="907">
          <cell r="F907" t="str">
            <v>16T12249C12L32TS</v>
          </cell>
        </row>
        <row r="908">
          <cell r="F908" t="str">
            <v>16T12685C13TT7aTS</v>
          </cell>
        </row>
        <row r="909">
          <cell r="F909" t="str">
            <v>16T12685C12L32TS</v>
          </cell>
        </row>
        <row r="910">
          <cell r="F910" t="str">
            <v>16T12685C12L32P5TS</v>
          </cell>
        </row>
        <row r="911">
          <cell r="F911" t="str">
            <v>16T12757C2PV</v>
          </cell>
        </row>
        <row r="912">
          <cell r="F912" t="str">
            <v>16T12757C12L32P5TS</v>
          </cell>
        </row>
        <row r="913">
          <cell r="F913" t="str">
            <v>16T12757C13TT7aTS</v>
          </cell>
        </row>
        <row r="914">
          <cell r="F914" t="str">
            <v>16T12757C12L32TS</v>
          </cell>
        </row>
        <row r="915">
          <cell r="F915" t="str">
            <v>16T12757C0,5K1CT</v>
          </cell>
        </row>
        <row r="916">
          <cell r="F916" t="str">
            <v>16T12884C11KTTTS</v>
          </cell>
        </row>
        <row r="917">
          <cell r="F917" t="str">
            <v>16T12884C22KTT6aTS</v>
          </cell>
        </row>
        <row r="918">
          <cell r="F918" t="str">
            <v>16T12884C1L321CT</v>
          </cell>
        </row>
        <row r="919">
          <cell r="F919" t="str">
            <v>16T13756C1L321CT</v>
          </cell>
        </row>
        <row r="920">
          <cell r="F920" t="str">
            <v>16T15565C1L321CT</v>
          </cell>
        </row>
        <row r="921">
          <cell r="F921" t="str">
            <v>16T15682C1L321CT</v>
          </cell>
        </row>
        <row r="922">
          <cell r="F922" t="str">
            <v>16T15683C1L321CT</v>
          </cell>
        </row>
        <row r="923">
          <cell r="F923" t="str">
            <v>16T15693C1L321CT</v>
          </cell>
        </row>
        <row r="924">
          <cell r="F924" t="str">
            <v>16T12912C13TT7aTS</v>
          </cell>
        </row>
        <row r="925">
          <cell r="F925" t="str">
            <v>16T12913C13TT7aTS</v>
          </cell>
        </row>
        <row r="926">
          <cell r="F926" t="str">
            <v>16T12947C12L32TS</v>
          </cell>
        </row>
        <row r="927">
          <cell r="F927" t="str">
            <v>16T13756C11KTTTS</v>
          </cell>
        </row>
        <row r="928">
          <cell r="F928" t="str">
            <v>16T13756C12L32TS</v>
          </cell>
        </row>
        <row r="929">
          <cell r="F929" t="str">
            <v>16T13756C22KTT6aTS</v>
          </cell>
        </row>
        <row r="930">
          <cell r="F930" t="str">
            <v>16T13757C11KTTTS</v>
          </cell>
        </row>
        <row r="931">
          <cell r="F931" t="str">
            <v>16T13757C22KTT6aTS</v>
          </cell>
        </row>
        <row r="932">
          <cell r="F932" t="str">
            <v>16T13775C11KTTTS</v>
          </cell>
        </row>
        <row r="933">
          <cell r="F933" t="str">
            <v>16T13775C22KTT6aTS</v>
          </cell>
        </row>
        <row r="934">
          <cell r="F934" t="str">
            <v>16T13837C11KTTTS</v>
          </cell>
        </row>
        <row r="935">
          <cell r="F935" t="str">
            <v>16T13837C22KTT6aTS</v>
          </cell>
        </row>
        <row r="936">
          <cell r="F936" t="str">
            <v>16T15303C11KTTTS</v>
          </cell>
        </row>
        <row r="937">
          <cell r="F937" t="str">
            <v>16T15303C22KTT6aTS</v>
          </cell>
        </row>
        <row r="938">
          <cell r="F938" t="str">
            <v>16T15311C11KTTTS</v>
          </cell>
        </row>
        <row r="939">
          <cell r="F939" t="str">
            <v>16T15311C22KTT6aTS</v>
          </cell>
        </row>
        <row r="940">
          <cell r="F940" t="str">
            <v>16T15314C11KTTTS</v>
          </cell>
        </row>
        <row r="941">
          <cell r="F941" t="str">
            <v>16T15314C22KTT6aTS</v>
          </cell>
        </row>
        <row r="942">
          <cell r="F942" t="str">
            <v>16T15321C11KTTTS</v>
          </cell>
        </row>
        <row r="943">
          <cell r="F943" t="str">
            <v>16T15321C22KTT6aTS</v>
          </cell>
        </row>
        <row r="944">
          <cell r="F944" t="str">
            <v>16T15341C11KTTTS</v>
          </cell>
        </row>
        <row r="945">
          <cell r="F945" t="str">
            <v>16T15341C22KTT6aTS</v>
          </cell>
        </row>
        <row r="946">
          <cell r="F946" t="str">
            <v>16T15565C11KTTTS</v>
          </cell>
        </row>
        <row r="947">
          <cell r="F947" t="str">
            <v>16T15565C12L32TS</v>
          </cell>
        </row>
        <row r="948">
          <cell r="F948" t="str">
            <v>16T15565C12L32P5TS</v>
          </cell>
        </row>
        <row r="949">
          <cell r="F949" t="str">
            <v>16T15682C11KTTTS</v>
          </cell>
        </row>
        <row r="950">
          <cell r="F950" t="str">
            <v>16T15682C12L32TS</v>
          </cell>
        </row>
        <row r="951">
          <cell r="F951" t="str">
            <v>16T15682C12L32P5TS</v>
          </cell>
        </row>
        <row r="952">
          <cell r="F952" t="str">
            <v>16T15683C11KTTTS</v>
          </cell>
        </row>
        <row r="953">
          <cell r="F953" t="str">
            <v>16T15683C12L32TS</v>
          </cell>
        </row>
        <row r="954">
          <cell r="F954" t="str">
            <v>16T15683C12L32P5TS</v>
          </cell>
        </row>
        <row r="955">
          <cell r="F955" t="str">
            <v>16T15684C11KTTTS</v>
          </cell>
        </row>
        <row r="956">
          <cell r="F956" t="str">
            <v>16T15684C12L32TS</v>
          </cell>
        </row>
        <row r="957">
          <cell r="F957" t="str">
            <v>16T15684C12L32P5TS</v>
          </cell>
        </row>
        <row r="958">
          <cell r="F958" t="str">
            <v>16T15693C11KTTTS</v>
          </cell>
        </row>
        <row r="959">
          <cell r="F959" t="str">
            <v>16T15693C12L32TS</v>
          </cell>
        </row>
        <row r="960">
          <cell r="F960" t="str">
            <v>16T15693C12L32P5TS</v>
          </cell>
        </row>
        <row r="961">
          <cell r="F961" t="str">
            <v>15T12913C0,5K1CT</v>
          </cell>
        </row>
        <row r="962">
          <cell r="F962" t="str">
            <v>16T12913C0,5K1CT</v>
          </cell>
        </row>
        <row r="963">
          <cell r="F963" t="str">
            <v>16T12913C12L32TS</v>
          </cell>
        </row>
        <row r="964">
          <cell r="F964" t="str">
            <v>16T12913C12L32P5TS</v>
          </cell>
        </row>
        <row r="965">
          <cell r="F965" t="str">
            <v>16T12913C0,5L32CT</v>
          </cell>
        </row>
        <row r="966">
          <cell r="F966" t="str">
            <v>16T14698C0,5L32CT</v>
          </cell>
        </row>
        <row r="967">
          <cell r="F967" t="str">
            <v>16T14698C1PV</v>
          </cell>
        </row>
        <row r="968">
          <cell r="F968" t="str">
            <v>16T14698C3PV</v>
          </cell>
        </row>
        <row r="969">
          <cell r="F969" t="str">
            <v>16T14698C2PV</v>
          </cell>
        </row>
        <row r="970">
          <cell r="F970" t="str">
            <v>16T14698C3PV</v>
          </cell>
        </row>
        <row r="971">
          <cell r="F971" t="str">
            <v>16T14698C1PV</v>
          </cell>
        </row>
        <row r="972">
          <cell r="F972" t="str">
            <v>17T17482C12L32TS</v>
          </cell>
        </row>
        <row r="973">
          <cell r="F973" t="str">
            <v>17T17482C12L32P5TS</v>
          </cell>
        </row>
        <row r="974">
          <cell r="F974" t="str">
            <v>17T17483C13PV</v>
          </cell>
        </row>
        <row r="975">
          <cell r="F975" t="str">
            <v>17T17483C12L32TS</v>
          </cell>
        </row>
        <row r="976">
          <cell r="F976" t="str">
            <v>17T17483C12L32P5TS</v>
          </cell>
        </row>
        <row r="977">
          <cell r="F977" t="str">
            <v>17T17485C12L32TS</v>
          </cell>
        </row>
        <row r="978">
          <cell r="F978" t="str">
            <v>17T12685C11KTTTS</v>
          </cell>
        </row>
        <row r="979">
          <cell r="F979" t="str">
            <v>17T12685C12L32TS</v>
          </cell>
        </row>
        <row r="980">
          <cell r="F980" t="str">
            <v>17T12757C11KTTTS</v>
          </cell>
        </row>
        <row r="981">
          <cell r="F981" t="str">
            <v>17T12757C12L32TS</v>
          </cell>
        </row>
        <row r="982">
          <cell r="F982" t="str">
            <v>17T12757C12L32P5TS</v>
          </cell>
        </row>
        <row r="983">
          <cell r="F983" t="str">
            <v>17T12884C11KTTTS</v>
          </cell>
        </row>
        <row r="984">
          <cell r="F984" t="str">
            <v>17T12884C12L32TS</v>
          </cell>
        </row>
        <row r="985">
          <cell r="F985" t="str">
            <v>17T12884C22KTT6aTS</v>
          </cell>
        </row>
        <row r="986">
          <cell r="F986" t="str">
            <v>17T12912C11KTTTS</v>
          </cell>
        </row>
        <row r="987">
          <cell r="F987" t="str">
            <v>17T12912C12L32TS</v>
          </cell>
        </row>
        <row r="988">
          <cell r="F988" t="str">
            <v>17T12912C5V7LCT</v>
          </cell>
        </row>
        <row r="989">
          <cell r="F989" t="str">
            <v>17T15303C11KTTTS</v>
          </cell>
        </row>
        <row r="990">
          <cell r="F990" t="str">
            <v>17T15303C5V7LCT</v>
          </cell>
        </row>
        <row r="991">
          <cell r="F991" t="str">
            <v>17T15314C11KTTTS</v>
          </cell>
        </row>
        <row r="992">
          <cell r="F992" t="str">
            <v>17T15314C22KTT6aTS</v>
          </cell>
        </row>
        <row r="993">
          <cell r="F993" t="str">
            <v>17T15314C5V7LCT</v>
          </cell>
        </row>
        <row r="994">
          <cell r="F994" t="str">
            <v>17T15321C11KTTTS</v>
          </cell>
        </row>
        <row r="995">
          <cell r="F995" t="str">
            <v>17T15321C22KTT6aTS</v>
          </cell>
        </row>
        <row r="996">
          <cell r="F996" t="str">
            <v>17T15321C5V7LCT</v>
          </cell>
        </row>
        <row r="997">
          <cell r="F997" t="str">
            <v>17T15341C11KTTTS</v>
          </cell>
        </row>
        <row r="998">
          <cell r="F998" t="str">
            <v>17T15341C12L32TS</v>
          </cell>
        </row>
        <row r="999">
          <cell r="F999" t="str">
            <v>17T15565C11KTTTS</v>
          </cell>
        </row>
        <row r="1000">
          <cell r="F1000" t="str">
            <v>17T15565C12L32TS</v>
          </cell>
        </row>
        <row r="1001">
          <cell r="F1001" t="str">
            <v>17T15682C11KTTTS</v>
          </cell>
        </row>
        <row r="1002">
          <cell r="F1002" t="str">
            <v>17T15683C11KTTTS</v>
          </cell>
        </row>
        <row r="1003">
          <cell r="F1003" t="str">
            <v>17T15683C5V7LCT</v>
          </cell>
        </row>
        <row r="1004">
          <cell r="F1004" t="str">
            <v>17T15684C11KTTTS</v>
          </cell>
        </row>
        <row r="1005">
          <cell r="F1005" t="str">
            <v>17T15693C11KTTTS</v>
          </cell>
        </row>
        <row r="1006">
          <cell r="F1006" t="str">
            <v>17T15693C12L32TS</v>
          </cell>
        </row>
        <row r="1007">
          <cell r="F1007" t="str">
            <v>17T12913C11KTTTS</v>
          </cell>
        </row>
        <row r="1008">
          <cell r="F1008" t="str">
            <v>17T12913C12L32TS</v>
          </cell>
        </row>
        <row r="1009">
          <cell r="F1009" t="str">
            <v>17T12913C12L32P5TS</v>
          </cell>
        </row>
        <row r="1010">
          <cell r="F1010" t="str">
            <v>17T12913C0,5K1CT</v>
          </cell>
        </row>
        <row r="1011">
          <cell r="F1011" t="str">
            <v>17T12947C11KTTTS</v>
          </cell>
        </row>
        <row r="1012">
          <cell r="F1012" t="str">
            <v>17T12947C12L32TS</v>
          </cell>
        </row>
        <row r="1013">
          <cell r="F1013" t="str">
            <v>17T12947C0,5K1CT</v>
          </cell>
        </row>
        <row r="1014">
          <cell r="F1014" t="str">
            <v>17T12249C11KTTTS</v>
          </cell>
        </row>
        <row r="1015">
          <cell r="F1015" t="str">
            <v>17T12249C12L32TS</v>
          </cell>
        </row>
        <row r="1016">
          <cell r="F1016" t="str">
            <v>17T12249C22KTT6aTS</v>
          </cell>
        </row>
        <row r="1017">
          <cell r="F1017" t="str">
            <v>17T13756C11KTTTS</v>
          </cell>
        </row>
        <row r="1018">
          <cell r="F1018" t="str">
            <v>17T13757C11KTTTS</v>
          </cell>
        </row>
        <row r="1019">
          <cell r="F1019" t="str">
            <v>17T13775C11KTTTS</v>
          </cell>
        </row>
        <row r="1020">
          <cell r="F1020" t="str">
            <v>17T13837C11KTTTS</v>
          </cell>
        </row>
        <row r="1021">
          <cell r="F1021" t="str">
            <v>15T17484C2,5PV</v>
          </cell>
        </row>
        <row r="1022">
          <cell r="F1022" t="str">
            <v>16T17484C2,5PV</v>
          </cell>
        </row>
        <row r="1023">
          <cell r="F1023" t="str">
            <v>17T17484C2,5PV</v>
          </cell>
        </row>
        <row r="1024">
          <cell r="F1024" t="str">
            <v>18T17484C2,5PV</v>
          </cell>
        </row>
        <row r="1025">
          <cell r="F1025" t="str">
            <v>18T14698C0,5L32CT</v>
          </cell>
        </row>
        <row r="1026">
          <cell r="F1026" t="str">
            <v>18T14698C1PV</v>
          </cell>
        </row>
        <row r="1027">
          <cell r="F1027" t="str">
            <v>18T14698C3PV</v>
          </cell>
        </row>
        <row r="1028">
          <cell r="F1028" t="str">
            <v>18T10384C12L32TS</v>
          </cell>
        </row>
        <row r="1029">
          <cell r="F1029" t="str">
            <v>18T17482C12L32TS</v>
          </cell>
        </row>
        <row r="1030">
          <cell r="F1030" t="str">
            <v>18T17482C12L32P5TS</v>
          </cell>
        </row>
        <row r="1031">
          <cell r="F1031" t="str">
            <v>18T17482C13PV</v>
          </cell>
        </row>
        <row r="1032">
          <cell r="F1032" t="str">
            <v>18T17483C12L32TS</v>
          </cell>
        </row>
        <row r="1033">
          <cell r="F1033" t="str">
            <v>18T17485C12L32TS</v>
          </cell>
        </row>
        <row r="1034">
          <cell r="F1034" t="str">
            <v>18T17485C12L32P5TS</v>
          </cell>
        </row>
        <row r="1035">
          <cell r="F1035" t="str">
            <v>18T12685C12L32TS</v>
          </cell>
        </row>
        <row r="1036">
          <cell r="F1036" t="str">
            <v>18T12685C5V6CT</v>
          </cell>
        </row>
        <row r="1037">
          <cell r="F1037" t="str">
            <v>18T12757C5V6CT</v>
          </cell>
        </row>
        <row r="1038">
          <cell r="F1038" t="str">
            <v>18T12884C5V6CT</v>
          </cell>
        </row>
        <row r="1039">
          <cell r="F1039" t="str">
            <v>18T12947C5V6CT</v>
          </cell>
        </row>
        <row r="1040">
          <cell r="F1040" t="str">
            <v>18T15683C5V6CT</v>
          </cell>
        </row>
        <row r="1041">
          <cell r="F1041" t="str">
            <v>18T15684C5V6CT</v>
          </cell>
        </row>
        <row r="1042">
          <cell r="F1042" t="str">
            <v>18T12757C12L32TS</v>
          </cell>
        </row>
        <row r="1043">
          <cell r="F1043" t="str">
            <v>18T12757C2PV</v>
          </cell>
        </row>
        <row r="1044">
          <cell r="F1044" t="str">
            <v>18T12884C12L32TS</v>
          </cell>
        </row>
        <row r="1045">
          <cell r="F1045" t="str">
            <v>18T12884C0,5K1CT</v>
          </cell>
        </row>
        <row r="1046">
          <cell r="F1046" t="str">
            <v>18T12912C12L32TS</v>
          </cell>
        </row>
        <row r="1047">
          <cell r="F1047" t="str">
            <v>18T12947C12L32TS</v>
          </cell>
        </row>
        <row r="1048">
          <cell r="F1048" t="str">
            <v>18T15565C12L32TS</v>
          </cell>
        </row>
        <row r="1049">
          <cell r="F1049" t="str">
            <v>18T15682C12L32TS</v>
          </cell>
        </row>
        <row r="1050">
          <cell r="F1050" t="str">
            <v>18T15683C12L32TS</v>
          </cell>
        </row>
        <row r="1051">
          <cell r="F1051" t="str">
            <v>18T15684C12L32TS</v>
          </cell>
        </row>
        <row r="1052">
          <cell r="F1052" t="str">
            <v>18T15693C12L32TS</v>
          </cell>
        </row>
        <row r="1053">
          <cell r="F1053" t="str">
            <v>18T12913C12L32TS</v>
          </cell>
        </row>
        <row r="1054">
          <cell r="F1054" t="str">
            <v>18T12913C0,5K1CT</v>
          </cell>
        </row>
        <row r="1055">
          <cell r="F1055" t="str">
            <v>19T10384C12L32TS</v>
          </cell>
        </row>
        <row r="1056">
          <cell r="F1056" t="str">
            <v>19T10384C12L32P5TS</v>
          </cell>
        </row>
        <row r="1057">
          <cell r="F1057" t="str">
            <v>19T17482C12L32TS</v>
          </cell>
        </row>
        <row r="1058">
          <cell r="F1058" t="str">
            <v>19T17482C12L32P5TS</v>
          </cell>
        </row>
        <row r="1059">
          <cell r="F1059" t="str">
            <v>19T17483C12L32TS</v>
          </cell>
        </row>
        <row r="1060">
          <cell r="F1060" t="str">
            <v>19T17485C12L32P5TS</v>
          </cell>
        </row>
        <row r="1061">
          <cell r="F1061" t="str">
            <v>19T17485C12L32TS</v>
          </cell>
        </row>
        <row r="1062">
          <cell r="F1062" t="str">
            <v>19T12685C12L32P5TS</v>
          </cell>
        </row>
        <row r="1063">
          <cell r="F1063" t="str">
            <v>19T12685C12L32TS</v>
          </cell>
        </row>
        <row r="1064">
          <cell r="F1064" t="str">
            <v>19T12757C12L32P5TS</v>
          </cell>
        </row>
        <row r="1065">
          <cell r="F1065" t="str">
            <v>19T12757C12L32TS</v>
          </cell>
        </row>
        <row r="1066">
          <cell r="F1066" t="str">
            <v>19T12884C12L32TS</v>
          </cell>
        </row>
        <row r="1067">
          <cell r="F1067" t="str">
            <v>19T12884C0,5K1CT</v>
          </cell>
        </row>
        <row r="1068">
          <cell r="F1068" t="str">
            <v>19T12947C12L32TS</v>
          </cell>
        </row>
        <row r="1069">
          <cell r="F1069" t="str">
            <v>19T13756C12L32P5TS</v>
          </cell>
        </row>
        <row r="1070">
          <cell r="F1070" t="str">
            <v>19T13756C12L32TS</v>
          </cell>
        </row>
        <row r="1071">
          <cell r="F1071" t="str">
            <v>19T13756C5N2CT</v>
          </cell>
        </row>
        <row r="1072">
          <cell r="F1072" t="str">
            <v>19T13757C12L32P5TS</v>
          </cell>
        </row>
        <row r="1073">
          <cell r="F1073" t="str">
            <v>19T13757C12L32TS</v>
          </cell>
        </row>
        <row r="1074">
          <cell r="F1074" t="str">
            <v>19T13757C5N2CT</v>
          </cell>
        </row>
        <row r="1075">
          <cell r="F1075" t="str">
            <v>19T13775C12L32P5TS</v>
          </cell>
        </row>
        <row r="1076">
          <cell r="F1076" t="str">
            <v>19T13775C12L32TS</v>
          </cell>
        </row>
        <row r="1077">
          <cell r="F1077" t="str">
            <v>19T13775C5N2CT</v>
          </cell>
        </row>
        <row r="1078">
          <cell r="F1078" t="str">
            <v>19T13837C12L32P5TS</v>
          </cell>
        </row>
        <row r="1079">
          <cell r="F1079" t="str">
            <v>19T13837C12L32TS</v>
          </cell>
        </row>
        <row r="1080">
          <cell r="F1080" t="str">
            <v>19T13837C5N2CT</v>
          </cell>
        </row>
        <row r="1081">
          <cell r="F1081" t="str">
            <v>19T13884C12L32TS</v>
          </cell>
        </row>
        <row r="1082">
          <cell r="F1082" t="str">
            <v>19T13884C5N2CT</v>
          </cell>
        </row>
        <row r="1083">
          <cell r="F1083" t="str">
            <v>19T15303C12L32TS</v>
          </cell>
        </row>
        <row r="1084">
          <cell r="F1084" t="str">
            <v>19T15303C5N2CT</v>
          </cell>
        </row>
        <row r="1085">
          <cell r="F1085" t="str">
            <v>19T15314C5N2CT</v>
          </cell>
        </row>
        <row r="1086">
          <cell r="F1086" t="str">
            <v>19T15314C12L32P5TS</v>
          </cell>
        </row>
        <row r="1087">
          <cell r="F1087" t="str">
            <v>19T15314C12L32TS</v>
          </cell>
        </row>
        <row r="1088">
          <cell r="F1088" t="str">
            <v>19T15321C5N2CT</v>
          </cell>
        </row>
        <row r="1089">
          <cell r="F1089" t="str">
            <v>19T15321C12L32P5TS</v>
          </cell>
        </row>
        <row r="1090">
          <cell r="F1090" t="str">
            <v>19T15321C12L32TS</v>
          </cell>
        </row>
        <row r="1091">
          <cell r="F1091" t="str">
            <v>19T15341C12L32TS</v>
          </cell>
        </row>
        <row r="1092">
          <cell r="F1092" t="str">
            <v>19T15341C5N2CT</v>
          </cell>
        </row>
        <row r="1093">
          <cell r="F1093" t="str">
            <v>19T15565C12L32TS</v>
          </cell>
        </row>
        <row r="1094">
          <cell r="F1094" t="str">
            <v>19T15565C3PV</v>
          </cell>
        </row>
        <row r="1095">
          <cell r="F1095" t="str">
            <v>19T15682C12L32TS</v>
          </cell>
        </row>
        <row r="1096">
          <cell r="F1096" t="str">
            <v>19T15683C12L32P5TS</v>
          </cell>
        </row>
        <row r="1097">
          <cell r="F1097" t="str">
            <v>19T15683C12L32TS</v>
          </cell>
        </row>
        <row r="1098">
          <cell r="F1098" t="str">
            <v>19T15684C12L32TS</v>
          </cell>
        </row>
        <row r="1099">
          <cell r="F1099" t="str">
            <v>19T15693C12L32TS</v>
          </cell>
        </row>
        <row r="1100">
          <cell r="F1100" t="str">
            <v>19T12912C12L32TS</v>
          </cell>
        </row>
        <row r="1101">
          <cell r="F1101" t="str">
            <v>19T12913C12L32TS</v>
          </cell>
        </row>
        <row r="1102">
          <cell r="F1102" t="str">
            <v>19T12913C0,5K1CT</v>
          </cell>
        </row>
        <row r="1103">
          <cell r="F1103" t="str">
            <v>19T15311C12L32TS</v>
          </cell>
        </row>
        <row r="1104">
          <cell r="F1104" t="str">
            <v>19T15311C12L32P5TS</v>
          </cell>
        </row>
        <row r="1105">
          <cell r="F1105" t="str">
            <v>19T15311C5N2CT</v>
          </cell>
        </row>
        <row r="1106">
          <cell r="F1106" t="str">
            <v>19T14698C0,5L32CT</v>
          </cell>
        </row>
        <row r="1107">
          <cell r="F1107" t="str">
            <v>19T14698C1PV</v>
          </cell>
        </row>
        <row r="1108">
          <cell r="F1108" t="str">
            <v>19T14698C3PV</v>
          </cell>
        </row>
        <row r="1109">
          <cell r="F1109" t="str">
            <v>19T14698C1PV</v>
          </cell>
        </row>
        <row r="1110">
          <cell r="F1110" t="str">
            <v>19T14698C2PV</v>
          </cell>
        </row>
        <row r="1111">
          <cell r="F1111" t="str">
            <v>19T14698C0,5L32CT</v>
          </cell>
        </row>
        <row r="1112">
          <cell r="F1112" t="str">
            <v>19T13756C3PV</v>
          </cell>
        </row>
        <row r="1113">
          <cell r="F1113" t="str">
            <v>19T13837C3PV</v>
          </cell>
        </row>
        <row r="1114">
          <cell r="F1114" t="str">
            <v>19T15341C3PV</v>
          </cell>
        </row>
        <row r="1115">
          <cell r="F1115" t="str">
            <v>19T12685C3PV</v>
          </cell>
        </row>
        <row r="1116">
          <cell r="F1116" t="str">
            <v>19T13884C3PV</v>
          </cell>
        </row>
        <row r="1117">
          <cell r="F1117" t="str">
            <v>19T12913C3PV</v>
          </cell>
        </row>
        <row r="1118">
          <cell r="F1118" t="str">
            <v>19T13757C3PV</v>
          </cell>
        </row>
        <row r="1119">
          <cell r="F1119" t="str">
            <v>19T12757C3PV</v>
          </cell>
        </row>
        <row r="1120">
          <cell r="F1120" t="str">
            <v>19T12912C3PV</v>
          </cell>
        </row>
        <row r="1121">
          <cell r="F1121" t="str">
            <v>19T12947C3PV</v>
          </cell>
        </row>
        <row r="1122">
          <cell r="F1122" t="str">
            <v>7T15314C2PV</v>
          </cell>
        </row>
        <row r="1123">
          <cell r="F1123" t="str">
            <v>19T15314C3PV</v>
          </cell>
        </row>
        <row r="1124">
          <cell r="F1124" t="str">
            <v>19T15311C3PV</v>
          </cell>
        </row>
        <row r="1125">
          <cell r="F1125" t="str">
            <v>19T15303C3PV</v>
          </cell>
        </row>
        <row r="1126">
          <cell r="F1126" t="str">
            <v>19T15684C3PV</v>
          </cell>
        </row>
        <row r="1127">
          <cell r="F1127" t="str">
            <v>19T15682C3PV</v>
          </cell>
        </row>
        <row r="1128">
          <cell r="F1128" t="str">
            <v>28T15682C4,5PV</v>
          </cell>
        </row>
        <row r="1129">
          <cell r="F1129" t="str">
            <v>28T15682C9PV</v>
          </cell>
        </row>
        <row r="1130">
          <cell r="F1130" t="str">
            <v>19T15683C3PV</v>
          </cell>
        </row>
        <row r="1131">
          <cell r="F1131" t="str">
            <v>28T15683C4,5PV</v>
          </cell>
        </row>
        <row r="1132">
          <cell r="F1132" t="str">
            <v>28T15683C9PV</v>
          </cell>
        </row>
        <row r="1133">
          <cell r="F1133" t="str">
            <v>19T15693C3PV</v>
          </cell>
        </row>
        <row r="1134">
          <cell r="F1134" t="str">
            <v>28T15693C4,5PV</v>
          </cell>
        </row>
        <row r="1135">
          <cell r="F1135" t="str">
            <v>28T15693C9PV</v>
          </cell>
        </row>
        <row r="1136">
          <cell r="F1136" t="str">
            <v>20T10384C12L32TS</v>
          </cell>
        </row>
        <row r="1137">
          <cell r="F1137" t="str">
            <v>20T14698C0,5L32CT</v>
          </cell>
        </row>
        <row r="1138">
          <cell r="F1138" t="str">
            <v>20T14698C1PV</v>
          </cell>
        </row>
        <row r="1139">
          <cell r="F1139" t="str">
            <v>20T14698C3PV</v>
          </cell>
        </row>
        <row r="1140">
          <cell r="F1140" t="str">
            <v>20T17482C2PV</v>
          </cell>
        </row>
        <row r="1141">
          <cell r="F1141" t="str">
            <v>20T17482C13PV</v>
          </cell>
        </row>
        <row r="1142">
          <cell r="F1142" t="str">
            <v>20T17482C12L32TS</v>
          </cell>
        </row>
        <row r="1143">
          <cell r="F1143" t="str">
            <v>20T17482C0,5L32CT</v>
          </cell>
        </row>
        <row r="1144">
          <cell r="F1144" t="str">
            <v>20T17483C12L32TS</v>
          </cell>
        </row>
        <row r="1145">
          <cell r="F1145" t="str">
            <v>20T17485C12L32TS</v>
          </cell>
        </row>
        <row r="1146">
          <cell r="F1146" t="str">
            <v>20T17485C18PV</v>
          </cell>
        </row>
        <row r="1147">
          <cell r="F1147" t="str">
            <v>20T17485C1,5PV</v>
          </cell>
        </row>
        <row r="1148">
          <cell r="F1148" t="str">
            <v>20T12685C11KTTTS</v>
          </cell>
        </row>
        <row r="1149">
          <cell r="F1149" t="str">
            <v>20T12757C11KTTTS</v>
          </cell>
        </row>
        <row r="1150">
          <cell r="F1150" t="str">
            <v>20T12757C12L32TS</v>
          </cell>
        </row>
        <row r="1151">
          <cell r="F1151" t="str">
            <v>20T12757C0,5K1CT</v>
          </cell>
        </row>
        <row r="1152">
          <cell r="F1152" t="str">
            <v>20T12884C11KTTTS</v>
          </cell>
        </row>
        <row r="1153">
          <cell r="F1153" t="str">
            <v>20T12912C11KTTTS</v>
          </cell>
        </row>
        <row r="1154">
          <cell r="F1154" t="str">
            <v>20T12913C11KTTTS</v>
          </cell>
        </row>
        <row r="1155">
          <cell r="F1155" t="str">
            <v>20T12947C11KTTTS</v>
          </cell>
        </row>
        <row r="1156">
          <cell r="F1156" t="str">
            <v>20T13756C11KTTTS</v>
          </cell>
        </row>
        <row r="1157">
          <cell r="F1157" t="str">
            <v>20T13756C22KTT6aTS</v>
          </cell>
        </row>
        <row r="1158">
          <cell r="F1158" t="str">
            <v>20T13757C11KTTTS</v>
          </cell>
        </row>
        <row r="1159">
          <cell r="F1159" t="str">
            <v>20T13757C22KTT6aTS</v>
          </cell>
        </row>
        <row r="1160">
          <cell r="F1160" t="str">
            <v>20T13775C11KTTTS</v>
          </cell>
        </row>
        <row r="1161">
          <cell r="F1161" t="str">
            <v>20T13775C22KTT6aTS</v>
          </cell>
        </row>
        <row r="1162">
          <cell r="F1162" t="str">
            <v>20T13837C11KTTTS</v>
          </cell>
        </row>
        <row r="1163">
          <cell r="F1163" t="str">
            <v>20T13837C22KTT6aTS</v>
          </cell>
        </row>
        <row r="1164">
          <cell r="F1164" t="str">
            <v>20T13884C11KTTTS</v>
          </cell>
        </row>
        <row r="1165">
          <cell r="F1165" t="str">
            <v>20T13884C22KTT6aTS</v>
          </cell>
        </row>
        <row r="1166">
          <cell r="F1166" t="str">
            <v>20T15303C11KTTTS</v>
          </cell>
        </row>
        <row r="1167">
          <cell r="F1167" t="str">
            <v>20T15303C22KTT6aTS</v>
          </cell>
        </row>
        <row r="1168">
          <cell r="F1168" t="str">
            <v>20T15311C11KTTTS</v>
          </cell>
        </row>
        <row r="1169">
          <cell r="F1169" t="str">
            <v>20T15311C22KTT6aTS</v>
          </cell>
        </row>
        <row r="1170">
          <cell r="F1170" t="str">
            <v>20T15314C11KTTTS</v>
          </cell>
        </row>
        <row r="1171">
          <cell r="F1171" t="str">
            <v>20T15314C22KTT6aTS</v>
          </cell>
        </row>
        <row r="1172">
          <cell r="F1172" t="str">
            <v>20T15321C11KTTTS</v>
          </cell>
        </row>
        <row r="1173">
          <cell r="F1173" t="str">
            <v>20T15321C22KTT6aTS</v>
          </cell>
        </row>
        <row r="1174">
          <cell r="F1174" t="str">
            <v>20T15341C11KTTTS</v>
          </cell>
        </row>
        <row r="1175">
          <cell r="F1175" t="str">
            <v>20T15341C22KTT6aTS</v>
          </cell>
        </row>
        <row r="1176">
          <cell r="F1176" t="str">
            <v>20T15682C11KTTTS</v>
          </cell>
        </row>
        <row r="1177">
          <cell r="F1177" t="str">
            <v>20T15683C11KTTTS</v>
          </cell>
        </row>
        <row r="1178">
          <cell r="F1178" t="str">
            <v>20T15683C12L32TS</v>
          </cell>
        </row>
        <row r="1179">
          <cell r="F1179" t="str">
            <v>20T15684C11KTTTS</v>
          </cell>
        </row>
        <row r="1180">
          <cell r="F1180" t="str">
            <v>20T15693C11KTTTS</v>
          </cell>
        </row>
        <row r="1181">
          <cell r="F1181" t="str">
            <v>21T10384C12L32TS</v>
          </cell>
        </row>
        <row r="1182">
          <cell r="F1182" t="str">
            <v>21T10384C12L32P5TS</v>
          </cell>
        </row>
        <row r="1183">
          <cell r="F1183" t="str">
            <v>21T17482C12L32TS</v>
          </cell>
        </row>
        <row r="1184">
          <cell r="F1184" t="str">
            <v>21T17482C12L32P5TS</v>
          </cell>
        </row>
        <row r="1185">
          <cell r="F1185" t="str">
            <v>21T17483C12L32TS</v>
          </cell>
        </row>
        <row r="1186">
          <cell r="F1186" t="str">
            <v>21T17483C12L32P5TS</v>
          </cell>
        </row>
        <row r="1187">
          <cell r="F1187" t="str">
            <v>21T17485C12L32TS</v>
          </cell>
        </row>
        <row r="1188">
          <cell r="F1188" t="str">
            <v>21T17485C12L32P5TS</v>
          </cell>
        </row>
        <row r="1189">
          <cell r="F1189" t="str">
            <v>21T17485C13PV</v>
          </cell>
        </row>
        <row r="1190">
          <cell r="F1190" t="str">
            <v>21T13756C22KTT6aTS</v>
          </cell>
        </row>
        <row r="1191">
          <cell r="F1191" t="str">
            <v>21T13757C22KTT6aTS</v>
          </cell>
        </row>
        <row r="1192">
          <cell r="F1192" t="str">
            <v>21T13775C22KTT6aTS</v>
          </cell>
        </row>
        <row r="1193">
          <cell r="F1193" t="str">
            <v>21T13837C22KTT6aTS</v>
          </cell>
        </row>
        <row r="1194">
          <cell r="F1194" t="str">
            <v>21T13884C22KTT6aTS</v>
          </cell>
        </row>
        <row r="1195">
          <cell r="F1195" t="str">
            <v>21T15303C22KTT6aTS</v>
          </cell>
        </row>
        <row r="1196">
          <cell r="F1196" t="str">
            <v>21T15311C22KTT6aTS</v>
          </cell>
        </row>
        <row r="1197">
          <cell r="F1197" t="str">
            <v>21T15314C22KTT6aTS</v>
          </cell>
        </row>
        <row r="1198">
          <cell r="F1198" t="str">
            <v>21T15321C22KTT6aTS</v>
          </cell>
        </row>
        <row r="1199">
          <cell r="F1199" t="str">
            <v>21T15341C22KTT6aTS</v>
          </cell>
        </row>
        <row r="1200">
          <cell r="F1200" t="str">
            <v>21T17485C3PV</v>
          </cell>
        </row>
        <row r="1201">
          <cell r="F1201" t="str">
            <v>21T17485C1PV</v>
          </cell>
        </row>
        <row r="1202">
          <cell r="F1202" t="str">
            <v>19T17484C2,5PV</v>
          </cell>
        </row>
        <row r="1203">
          <cell r="F1203" t="str">
            <v>21T17484C2,5PV</v>
          </cell>
        </row>
        <row r="1204">
          <cell r="F1204" t="str">
            <v>21T12249C12L32TS</v>
          </cell>
        </row>
        <row r="1205">
          <cell r="F1205" t="str">
            <v>21T12249C5V6CT</v>
          </cell>
        </row>
        <row r="1206">
          <cell r="F1206" t="str">
            <v>21T12947C5V6CT</v>
          </cell>
        </row>
        <row r="1207">
          <cell r="F1207" t="str">
            <v>21T13756C5V6CT</v>
          </cell>
        </row>
        <row r="1208">
          <cell r="F1208" t="str">
            <v>21T13837C5V6CT</v>
          </cell>
        </row>
        <row r="1209">
          <cell r="F1209" t="str">
            <v>21T13757C5V6CT</v>
          </cell>
        </row>
        <row r="1210">
          <cell r="F1210" t="str">
            <v>21T13775C5V6CT</v>
          </cell>
        </row>
        <row r="1211">
          <cell r="F1211" t="str">
            <v>21T12912C12L32TS</v>
          </cell>
        </row>
        <row r="1212">
          <cell r="F1212" t="str">
            <v>21T12912C0,5K1CT</v>
          </cell>
        </row>
        <row r="1213">
          <cell r="F1213" t="str">
            <v>21T12947C12L32TS</v>
          </cell>
        </row>
        <row r="1214">
          <cell r="F1214" t="str">
            <v>22T10384C12L32TS</v>
          </cell>
        </row>
        <row r="1215">
          <cell r="F1215" t="str">
            <v>22T10384C12L32P5TS</v>
          </cell>
        </row>
        <row r="1216">
          <cell r="F1216" t="str">
            <v>22T17482C12L32P5TS</v>
          </cell>
        </row>
        <row r="1217">
          <cell r="F1217" t="str">
            <v>22T17482C75PV</v>
          </cell>
        </row>
        <row r="1218">
          <cell r="F1218" t="str">
            <v>22T17483C12L32P5TS</v>
          </cell>
        </row>
        <row r="1219">
          <cell r="F1219" t="str">
            <v>22T17485C12L32TS</v>
          </cell>
        </row>
        <row r="1220">
          <cell r="F1220" t="str">
            <v>22T17485C12L32P5TS</v>
          </cell>
        </row>
        <row r="1221">
          <cell r="F1221" t="str">
            <v>22T12249C12L32P5TS</v>
          </cell>
        </row>
        <row r="1222">
          <cell r="F1222" t="str">
            <v>22T12249C12L32TS</v>
          </cell>
        </row>
        <row r="1223">
          <cell r="F1223" t="str">
            <v>22T12249C0,5K1CT</v>
          </cell>
        </row>
        <row r="1224">
          <cell r="F1224" t="str">
            <v>22T12884C22KTT6aTS</v>
          </cell>
        </row>
        <row r="1225">
          <cell r="F1225" t="str">
            <v>22T12884C1L321CT</v>
          </cell>
        </row>
        <row r="1226">
          <cell r="F1226" t="str">
            <v>22T12912C1L321CT</v>
          </cell>
        </row>
        <row r="1227">
          <cell r="F1227" t="str">
            <v>22T13757C1L321CT</v>
          </cell>
        </row>
        <row r="1228">
          <cell r="F1228" t="str">
            <v>22T15314C1L321CT</v>
          </cell>
        </row>
        <row r="1229">
          <cell r="F1229" t="str">
            <v>22T12884C3PV</v>
          </cell>
        </row>
        <row r="1230">
          <cell r="F1230" t="str">
            <v>22T12884C2PV</v>
          </cell>
        </row>
        <row r="1231">
          <cell r="F1231" t="str">
            <v>22T12912C12L32TS</v>
          </cell>
        </row>
        <row r="1232">
          <cell r="F1232" t="str">
            <v>22T12912C22KTT6aTS</v>
          </cell>
        </row>
        <row r="1233">
          <cell r="F1233" t="str">
            <v>22T12913C22KTT6aTS</v>
          </cell>
        </row>
        <row r="1234">
          <cell r="F1234" t="str">
            <v>22T12947C0,5K1CT</v>
          </cell>
        </row>
        <row r="1235">
          <cell r="F1235" t="str">
            <v>22T13756C22KTT6aTS</v>
          </cell>
        </row>
        <row r="1236">
          <cell r="F1236" t="str">
            <v>22T13775C22KTT6aTS</v>
          </cell>
        </row>
        <row r="1237">
          <cell r="F1237" t="str">
            <v>22T13837C22KTT6aTS</v>
          </cell>
        </row>
        <row r="1238">
          <cell r="F1238" t="str">
            <v>22T13884C22KTT6aTS</v>
          </cell>
        </row>
        <row r="1239">
          <cell r="F1239" t="str">
            <v>22T15303C22KTT6aTS</v>
          </cell>
        </row>
        <row r="1240">
          <cell r="F1240" t="str">
            <v>22T15311C22KTT6aTS</v>
          </cell>
        </row>
        <row r="1241">
          <cell r="F1241" t="str">
            <v>22T15314C22KTT6aTS</v>
          </cell>
        </row>
        <row r="1242">
          <cell r="F1242" t="str">
            <v>22T15321C22KTT6aTS</v>
          </cell>
        </row>
        <row r="1243">
          <cell r="F1243" t="str">
            <v>22T15341C22KTT6aTS</v>
          </cell>
        </row>
        <row r="1244">
          <cell r="F1244" t="str">
            <v>22T13757C22KTT6aTS</v>
          </cell>
        </row>
        <row r="1245">
          <cell r="F1245" t="str">
            <v>22T12685C22KTT6aTS</v>
          </cell>
        </row>
        <row r="1246">
          <cell r="F1246" t="str">
            <v>22T12757C12L32TS</v>
          </cell>
        </row>
        <row r="1247">
          <cell r="F1247" t="str">
            <v>22T12757C12L32P5TS</v>
          </cell>
        </row>
        <row r="1248">
          <cell r="F1248" t="str">
            <v>23T17483C12L32P5TS</v>
          </cell>
        </row>
        <row r="1249">
          <cell r="F1249" t="str">
            <v>23T17483C12L32TS</v>
          </cell>
        </row>
        <row r="1250">
          <cell r="F1250" t="str">
            <v>23T17483C0,7KTTCT</v>
          </cell>
        </row>
        <row r="1251">
          <cell r="F1251" t="str">
            <v>23T10384C12L32P5TS</v>
          </cell>
        </row>
        <row r="1252">
          <cell r="F1252" t="str">
            <v>23T10384C12L32P4cTS</v>
          </cell>
        </row>
        <row r="1253">
          <cell r="F1253" t="str">
            <v>23T10384C0,7KTTCT</v>
          </cell>
        </row>
        <row r="1254">
          <cell r="F1254" t="str">
            <v>23T10384C11KTTTS</v>
          </cell>
        </row>
        <row r="1255">
          <cell r="F1255" t="str">
            <v>23T10384C18PV</v>
          </cell>
        </row>
        <row r="1256">
          <cell r="F1256" t="str">
            <v>23T10384C13PV</v>
          </cell>
        </row>
        <row r="1257">
          <cell r="F1257" t="str">
            <v>23T17482C12L32P5TS</v>
          </cell>
        </row>
        <row r="1258">
          <cell r="F1258" t="str">
            <v>23T17482C12L32P4cTS</v>
          </cell>
        </row>
        <row r="1259">
          <cell r="F1259" t="str">
            <v>23T17482C0,7KTTCT</v>
          </cell>
        </row>
        <row r="1260">
          <cell r="F1260" t="str">
            <v>22T17484C2,5PV</v>
          </cell>
        </row>
        <row r="1261">
          <cell r="F1261" t="str">
            <v>23T17484C2,5PV</v>
          </cell>
        </row>
        <row r="1262">
          <cell r="F1262" t="str">
            <v>23T17485C11KTTTS</v>
          </cell>
        </row>
        <row r="1263">
          <cell r="F1263" t="str">
            <v>23T17485C12L32TS</v>
          </cell>
        </row>
        <row r="1264">
          <cell r="F1264" t="str">
            <v>23T17485C12L32P5TS</v>
          </cell>
        </row>
        <row r="1265">
          <cell r="F1265" t="str">
            <v>23T17485C12L32P4cTS</v>
          </cell>
        </row>
        <row r="1266">
          <cell r="F1266" t="str">
            <v>23T17485C0,7KTTCT</v>
          </cell>
        </row>
        <row r="1267">
          <cell r="F1267" t="str">
            <v>23T12249C11KTTTS</v>
          </cell>
        </row>
        <row r="1268">
          <cell r="F1268" t="str">
            <v>23T12249C13L32TS</v>
          </cell>
        </row>
        <row r="1269">
          <cell r="F1269" t="str">
            <v>23T12249C0,7KTTCT</v>
          </cell>
        </row>
        <row r="1270">
          <cell r="F1270" t="str">
            <v>23T12685C11KTTTS</v>
          </cell>
        </row>
        <row r="1271">
          <cell r="F1271" t="str">
            <v>23T12685C13L32TS</v>
          </cell>
        </row>
        <row r="1272">
          <cell r="F1272" t="str">
            <v>23T12757C13L32TS</v>
          </cell>
        </row>
        <row r="1273">
          <cell r="F1273" t="str">
            <v>23T12912C1PV</v>
          </cell>
        </row>
        <row r="1274">
          <cell r="F1274" t="str">
            <v>23T12912C4,5PV</v>
          </cell>
        </row>
        <row r="1275">
          <cell r="F1275" t="str">
            <v>23T12947C11KTTTS</v>
          </cell>
        </row>
        <row r="1276">
          <cell r="F1276" t="str">
            <v>23T12947C13L32TS</v>
          </cell>
        </row>
        <row r="1277">
          <cell r="F1277" t="str">
            <v>23T13756C0,7KTTCT</v>
          </cell>
        </row>
        <row r="1278">
          <cell r="F1278" t="str">
            <v>23T13756C11KTTTS</v>
          </cell>
        </row>
        <row r="1279">
          <cell r="F1279" t="str">
            <v>23T13756C13L32TS</v>
          </cell>
        </row>
        <row r="1280">
          <cell r="F1280" t="str">
            <v>23T13837C11KTTTS</v>
          </cell>
        </row>
        <row r="1281">
          <cell r="F1281" t="str">
            <v>23T13837C22KTT6aTS</v>
          </cell>
        </row>
        <row r="1282">
          <cell r="F1282" t="str">
            <v>23T13837C0,7KTTCT</v>
          </cell>
        </row>
        <row r="1283">
          <cell r="F1283" t="str">
            <v>23T13837C13L32TS</v>
          </cell>
        </row>
        <row r="1284">
          <cell r="F1284" t="str">
            <v>23T13884C11KTTTS</v>
          </cell>
        </row>
        <row r="1285">
          <cell r="F1285" t="str">
            <v>23T13884C22KTT6aTS</v>
          </cell>
        </row>
        <row r="1286">
          <cell r="F1286" t="str">
            <v>23T13884C13L32TS</v>
          </cell>
        </row>
        <row r="1287">
          <cell r="F1287" t="str">
            <v>23T13884C0,7KTTCT</v>
          </cell>
        </row>
        <row r="1288">
          <cell r="F1288" t="str">
            <v>23T15303C11KTTTS</v>
          </cell>
        </row>
        <row r="1289">
          <cell r="F1289" t="str">
            <v>23T15303C22KTT6aTS</v>
          </cell>
        </row>
        <row r="1290">
          <cell r="F1290" t="str">
            <v>23T15303C13L32TS</v>
          </cell>
        </row>
        <row r="1291">
          <cell r="F1291" t="str">
            <v>23T15311C11KTTTS</v>
          </cell>
        </row>
        <row r="1292">
          <cell r="F1292" t="str">
            <v>23T15311C13L32TS</v>
          </cell>
        </row>
        <row r="1293">
          <cell r="F1293" t="str">
            <v>23T15311C22KTT6aTS</v>
          </cell>
        </row>
        <row r="1294">
          <cell r="F1294" t="str">
            <v>23T15311C0,7KTTCT</v>
          </cell>
        </row>
        <row r="1295">
          <cell r="F1295" t="str">
            <v>23T15314C11KTTTS</v>
          </cell>
        </row>
        <row r="1296">
          <cell r="F1296" t="str">
            <v>23T15314C13L32TS</v>
          </cell>
        </row>
        <row r="1297">
          <cell r="F1297" t="str">
            <v>23T15314C22KTT6aTS</v>
          </cell>
        </row>
        <row r="1298">
          <cell r="F1298" t="str">
            <v>23T15314C0,7KTTCT</v>
          </cell>
        </row>
        <row r="1299">
          <cell r="F1299" t="str">
            <v>23T15321C11KTTTS</v>
          </cell>
        </row>
        <row r="1300">
          <cell r="F1300" t="str">
            <v>23T15321C13L32TS</v>
          </cell>
        </row>
        <row r="1301">
          <cell r="F1301" t="str">
            <v>23T15321C22KTT6aTS</v>
          </cell>
        </row>
        <row r="1302">
          <cell r="F1302" t="str">
            <v>23T15321C0,7KTTCT</v>
          </cell>
        </row>
        <row r="1303">
          <cell r="F1303" t="str">
            <v>23T15341C11KTTTS</v>
          </cell>
        </row>
        <row r="1304">
          <cell r="F1304" t="str">
            <v>23T15341C13L32TS</v>
          </cell>
        </row>
        <row r="1305">
          <cell r="F1305" t="str">
            <v>23T15341C22KTT6aTS</v>
          </cell>
        </row>
        <row r="1306">
          <cell r="F1306" t="str">
            <v>23T15341C12L32TS</v>
          </cell>
        </row>
        <row r="1307">
          <cell r="F1307" t="str">
            <v>23T15565C11KTTTS</v>
          </cell>
        </row>
        <row r="1308">
          <cell r="F1308" t="str">
            <v>23T15565C13L32TS</v>
          </cell>
        </row>
        <row r="1309">
          <cell r="F1309" t="str">
            <v>23T15565C0,7KTTCT</v>
          </cell>
        </row>
        <row r="1310">
          <cell r="F1310" t="str">
            <v>23T15682C11KTTTS</v>
          </cell>
        </row>
        <row r="1311">
          <cell r="F1311" t="str">
            <v>23T15683C11KTTTS</v>
          </cell>
        </row>
        <row r="1312">
          <cell r="F1312" t="str">
            <v>23T15684C11KTTTS</v>
          </cell>
        </row>
        <row r="1313">
          <cell r="F1313" t="str">
            <v>23T15693C11KTTTS</v>
          </cell>
        </row>
        <row r="1314">
          <cell r="F1314" t="str">
            <v>23T12913C11KTTTS</v>
          </cell>
        </row>
        <row r="1315">
          <cell r="F1315" t="str">
            <v>23T12913C13L32TS</v>
          </cell>
        </row>
        <row r="1316">
          <cell r="F1316" t="str">
            <v>23T12913C12L32TS</v>
          </cell>
        </row>
        <row r="1317">
          <cell r="F1317" t="str">
            <v>23T12913C0,5K1CT</v>
          </cell>
        </row>
        <row r="1318">
          <cell r="F1318" t="str">
            <v>23T12757C1PV</v>
          </cell>
        </row>
        <row r="1319">
          <cell r="F1319" t="str">
            <v>24T12685C1PV</v>
          </cell>
        </row>
        <row r="1320">
          <cell r="F1320" t="str">
            <v>24T12685C9PV</v>
          </cell>
        </row>
        <row r="1321">
          <cell r="F1321" t="str">
            <v>22T14698C0,5L32CT</v>
          </cell>
        </row>
        <row r="1322">
          <cell r="F1322" t="str">
            <v>21T17485C2PV</v>
          </cell>
        </row>
        <row r="1323">
          <cell r="F1323" t="str">
            <v>22T17485C2PV</v>
          </cell>
        </row>
        <row r="1324">
          <cell r="F1324" t="str">
            <v>22T14698C1PV</v>
          </cell>
        </row>
        <row r="1325">
          <cell r="F1325" t="str">
            <v>22T14698C3PV</v>
          </cell>
        </row>
        <row r="1326">
          <cell r="F1326" t="str">
            <v>23T14698C1PV</v>
          </cell>
        </row>
        <row r="1327">
          <cell r="F1327" t="str">
            <v>23T14698C2PV</v>
          </cell>
        </row>
        <row r="1328">
          <cell r="F1328" t="str">
            <v>23T14698C3PV</v>
          </cell>
        </row>
        <row r="1329">
          <cell r="F1329" t="str">
            <v>24T14698C2PV</v>
          </cell>
        </row>
        <row r="1330">
          <cell r="F1330" t="str">
            <v>24T14698C3PV</v>
          </cell>
        </row>
        <row r="1331">
          <cell r="F1331" t="str">
            <v>24T14698C1PV</v>
          </cell>
        </row>
        <row r="1332">
          <cell r="F1332" t="str">
            <v>24T17482C11KTTTS</v>
          </cell>
        </row>
        <row r="1333">
          <cell r="F1333" t="str">
            <v>24T17482C12L32P4cTS</v>
          </cell>
        </row>
        <row r="1334">
          <cell r="F1334" t="str">
            <v>24T12249C11KTTTS</v>
          </cell>
        </row>
        <row r="1335">
          <cell r="F1335" t="str">
            <v>24T12249C12L32TS</v>
          </cell>
        </row>
        <row r="1336">
          <cell r="F1336" t="str">
            <v>24T12249C22KTT6aTS</v>
          </cell>
        </row>
        <row r="1337">
          <cell r="F1337" t="str">
            <v>24T12685C11KTTTS</v>
          </cell>
        </row>
        <row r="1338">
          <cell r="F1338" t="str">
            <v>24T12685C22KTT6aTS</v>
          </cell>
        </row>
        <row r="1339">
          <cell r="F1339" t="str">
            <v>24T12884C11KTTTS</v>
          </cell>
        </row>
        <row r="1340">
          <cell r="F1340" t="str">
            <v>24T12912C11KTTTS</v>
          </cell>
        </row>
        <row r="1341">
          <cell r="F1341" t="str">
            <v>24T12912C22KTT6aTS</v>
          </cell>
        </row>
        <row r="1342">
          <cell r="F1342" t="str">
            <v>24T12912C0,7KTTCT</v>
          </cell>
        </row>
        <row r="1343">
          <cell r="F1343" t="str">
            <v>24T12913C11KTTTS</v>
          </cell>
        </row>
        <row r="1344">
          <cell r="F1344" t="str">
            <v>24T12913C0,5K1CT</v>
          </cell>
        </row>
        <row r="1345">
          <cell r="F1345" t="str">
            <v>23T12913C9PV</v>
          </cell>
        </row>
        <row r="1346">
          <cell r="F1346" t="str">
            <v>24T12913C2PV</v>
          </cell>
        </row>
        <row r="1347">
          <cell r="F1347" t="str">
            <v>24T12947C11KTTTS</v>
          </cell>
        </row>
        <row r="1348">
          <cell r="F1348" t="str">
            <v>24T12947C22KTT6aTS</v>
          </cell>
        </row>
        <row r="1349">
          <cell r="F1349" t="str">
            <v>24T12947C0,7KTTCT</v>
          </cell>
        </row>
        <row r="1350">
          <cell r="F1350" t="str">
            <v>24T13756C11KTTTS</v>
          </cell>
        </row>
        <row r="1351">
          <cell r="F1351" t="str">
            <v>24T13756C22KTT6aTS</v>
          </cell>
        </row>
        <row r="1352">
          <cell r="F1352" t="str">
            <v>24T13757C11KTTTS</v>
          </cell>
        </row>
        <row r="1353">
          <cell r="F1353" t="str">
            <v>24T13757C22KTT6aTS</v>
          </cell>
        </row>
        <row r="1354">
          <cell r="F1354" t="str">
            <v>23T13775C11KTTTS</v>
          </cell>
        </row>
        <row r="1355">
          <cell r="F1355" t="str">
            <v>23T13775C22KTT6aTS</v>
          </cell>
        </row>
        <row r="1356">
          <cell r="F1356" t="str">
            <v>23T13775C13L32TS</v>
          </cell>
        </row>
        <row r="1357">
          <cell r="F1357" t="str">
            <v>23T13775C0,7KTTCT</v>
          </cell>
        </row>
        <row r="1358">
          <cell r="F1358" t="str">
            <v>24T13775C11KTTTS</v>
          </cell>
        </row>
        <row r="1359">
          <cell r="F1359" t="str">
            <v>24T13837C11KTTTS</v>
          </cell>
        </row>
        <row r="1360">
          <cell r="F1360" t="str">
            <v>24T13837C22KTT6aTS</v>
          </cell>
        </row>
        <row r="1361">
          <cell r="F1361" t="str">
            <v>24T13837C0,7KTTCT</v>
          </cell>
        </row>
        <row r="1362">
          <cell r="F1362" t="str">
            <v>24T13884C11KTTTS</v>
          </cell>
        </row>
        <row r="1363">
          <cell r="F1363" t="str">
            <v>24T13884C22KTT6aTS</v>
          </cell>
        </row>
        <row r="1364">
          <cell r="F1364" t="str">
            <v>24T15303C11KTTTS</v>
          </cell>
        </row>
        <row r="1365">
          <cell r="F1365" t="str">
            <v>24T15303C22KTT6aTS</v>
          </cell>
        </row>
        <row r="1366">
          <cell r="F1366" t="str">
            <v>24T15303C0,7KTTCT</v>
          </cell>
        </row>
        <row r="1367">
          <cell r="F1367" t="str">
            <v>24T15311C11KTTTS</v>
          </cell>
        </row>
        <row r="1368">
          <cell r="F1368" t="str">
            <v>24T15311C22KTT6aTS</v>
          </cell>
        </row>
        <row r="1369">
          <cell r="F1369" t="str">
            <v>24T15314C11KTTTS</v>
          </cell>
        </row>
        <row r="1370">
          <cell r="F1370" t="str">
            <v>24T15314C22KTT6aTS</v>
          </cell>
        </row>
        <row r="1371">
          <cell r="F1371" t="str">
            <v>24T15321C11KTTTS</v>
          </cell>
        </row>
        <row r="1372">
          <cell r="F1372" t="str">
            <v>24T15321C12L32TS</v>
          </cell>
        </row>
        <row r="1373">
          <cell r="F1373" t="str">
            <v>24T15321C22KTT6aTS</v>
          </cell>
        </row>
        <row r="1374">
          <cell r="F1374" t="str">
            <v>24T15321C0,5K1CT</v>
          </cell>
        </row>
        <row r="1375">
          <cell r="F1375" t="str">
            <v>24T15321C1PV</v>
          </cell>
        </row>
        <row r="1376">
          <cell r="F1376" t="str">
            <v>24T15341C11KTTTS</v>
          </cell>
        </row>
        <row r="1377">
          <cell r="F1377" t="str">
            <v>24T15341C22KTT6aTS</v>
          </cell>
        </row>
        <row r="1378">
          <cell r="F1378" t="str">
            <v>24T15565C11KTTTS</v>
          </cell>
        </row>
        <row r="1379">
          <cell r="F1379" t="str">
            <v>24T15682C11KTTTS</v>
          </cell>
        </row>
        <row r="1380">
          <cell r="F1380" t="str">
            <v>24T15683C11KTTTS</v>
          </cell>
        </row>
        <row r="1381">
          <cell r="F1381" t="str">
            <v>24T15683C12L32P4cTS</v>
          </cell>
        </row>
        <row r="1382">
          <cell r="F1382" t="str">
            <v>24T15684C11KTTTS</v>
          </cell>
        </row>
        <row r="1383">
          <cell r="F1383" t="str">
            <v>24T15684C12L32TS</v>
          </cell>
        </row>
        <row r="1384">
          <cell r="F1384" t="str">
            <v>24T15684C12L32P4cTS</v>
          </cell>
        </row>
        <row r="1385">
          <cell r="F1385" t="str">
            <v>24T15693C11KTTTS</v>
          </cell>
        </row>
        <row r="1386">
          <cell r="F1386" t="str">
            <v>24T15693C12L32TS</v>
          </cell>
        </row>
        <row r="1387">
          <cell r="F1387" t="str">
            <v>24T17485C12L32P5TS</v>
          </cell>
        </row>
        <row r="1388">
          <cell r="F1388" t="str">
            <v>24T17485C11KTTTS</v>
          </cell>
        </row>
        <row r="1389">
          <cell r="F1389" t="str">
            <v>25T10384C12L32P4cTS</v>
          </cell>
        </row>
        <row r="1390">
          <cell r="F1390" t="str">
            <v>25T10384C12L32P5TS</v>
          </cell>
        </row>
        <row r="1391">
          <cell r="F1391" t="str">
            <v>25T10384C0,7KTTCT</v>
          </cell>
        </row>
        <row r="1392">
          <cell r="F1392" t="str">
            <v>25T17482C12L32P4cTS</v>
          </cell>
        </row>
        <row r="1393">
          <cell r="F1393" t="str">
            <v>25T17482C13PV</v>
          </cell>
        </row>
        <row r="1394">
          <cell r="F1394" t="str">
            <v>25T17482C5PV</v>
          </cell>
        </row>
        <row r="1395">
          <cell r="F1395" t="str">
            <v>25T17482C18PV</v>
          </cell>
        </row>
        <row r="1396">
          <cell r="F1396" t="str">
            <v>25T17483C12L32P4cTS</v>
          </cell>
        </row>
        <row r="1397">
          <cell r="F1397" t="str">
            <v>25T17483C12L32P5TS</v>
          </cell>
        </row>
        <row r="1398">
          <cell r="F1398" t="str">
            <v>25T17483C13PV</v>
          </cell>
        </row>
        <row r="1399">
          <cell r="F1399" t="str">
            <v>24T17484C2,5PV</v>
          </cell>
        </row>
        <row r="1400">
          <cell r="F1400" t="str">
            <v>25T17484C2,5PV</v>
          </cell>
        </row>
        <row r="1401">
          <cell r="F1401" t="str">
            <v>25T12249C13L32TS</v>
          </cell>
        </row>
        <row r="1402">
          <cell r="F1402" t="str">
            <v>25T12249C0,7KTTCT</v>
          </cell>
        </row>
        <row r="1403">
          <cell r="F1403" t="str">
            <v>25T12685C4,5PV</v>
          </cell>
        </row>
        <row r="1404">
          <cell r="F1404" t="str">
            <v>25T12685C13L32TS</v>
          </cell>
        </row>
        <row r="1405">
          <cell r="F1405" t="str">
            <v>25T12685C0,7KTTCT</v>
          </cell>
        </row>
        <row r="1406">
          <cell r="F1406" t="str">
            <v>25T12884C13L32TS</v>
          </cell>
        </row>
        <row r="1407">
          <cell r="F1407" t="str">
            <v>25T12884C0,5L32CT</v>
          </cell>
        </row>
        <row r="1408">
          <cell r="F1408" t="str">
            <v>25T12884C12L32TS</v>
          </cell>
        </row>
        <row r="1409">
          <cell r="F1409" t="str">
            <v>25T12912C13L32TS</v>
          </cell>
        </row>
        <row r="1410">
          <cell r="F1410" t="str">
            <v>25T12912C9N2CT</v>
          </cell>
        </row>
        <row r="1411">
          <cell r="F1411" t="str">
            <v>25T12913C13L32TS</v>
          </cell>
        </row>
        <row r="1412">
          <cell r="F1412" t="str">
            <v>25T12913C3PV</v>
          </cell>
        </row>
        <row r="1413">
          <cell r="F1413" t="str">
            <v>25T12947C9N2CT</v>
          </cell>
        </row>
        <row r="1414">
          <cell r="F1414" t="str">
            <v>25T12947C13L32TS</v>
          </cell>
        </row>
        <row r="1415">
          <cell r="F1415" t="str">
            <v>26T12947C9PV</v>
          </cell>
        </row>
        <row r="1416">
          <cell r="F1416" t="str">
            <v>25T13756C9N2CT</v>
          </cell>
        </row>
        <row r="1417">
          <cell r="F1417" t="str">
            <v>25T13757C9N2CT</v>
          </cell>
        </row>
        <row r="1418">
          <cell r="F1418" t="str">
            <v>25T13757C12L32P5TS</v>
          </cell>
        </row>
        <row r="1419">
          <cell r="F1419" t="str">
            <v>25T13775C9N2CT</v>
          </cell>
        </row>
        <row r="1420">
          <cell r="F1420" t="str">
            <v>25T13775C12L32P5TS</v>
          </cell>
        </row>
        <row r="1421">
          <cell r="F1421" t="str">
            <v>25T13837C9N2CT</v>
          </cell>
        </row>
        <row r="1422">
          <cell r="F1422" t="str">
            <v>25T13884C9N2CT</v>
          </cell>
        </row>
        <row r="1423">
          <cell r="F1423" t="str">
            <v>25T15303C9N2CT</v>
          </cell>
        </row>
        <row r="1424">
          <cell r="F1424" t="str">
            <v>24T15303C12L32TS</v>
          </cell>
        </row>
        <row r="1425">
          <cell r="F1425" t="str">
            <v>24T15303C0,5K1CT</v>
          </cell>
        </row>
        <row r="1426">
          <cell r="F1426" t="str">
            <v>25T15311C9N2CT</v>
          </cell>
        </row>
        <row r="1427">
          <cell r="F1427" t="str">
            <v>25T15314C9N2CT</v>
          </cell>
        </row>
        <row r="1428">
          <cell r="F1428" t="str">
            <v>25T15321C9N2CT</v>
          </cell>
        </row>
        <row r="1429">
          <cell r="F1429" t="str">
            <v>25T15341C9N2CT</v>
          </cell>
        </row>
        <row r="1430">
          <cell r="F1430" t="str">
            <v>25T15565C12L32TS</v>
          </cell>
        </row>
        <row r="1431">
          <cell r="F1431" t="str">
            <v>25T15565C13L32TS</v>
          </cell>
        </row>
        <row r="1432">
          <cell r="F1432" t="str">
            <v>25T15565C13PV</v>
          </cell>
        </row>
        <row r="1433">
          <cell r="F1433" t="str">
            <v>28T15565C4,5PV</v>
          </cell>
        </row>
        <row r="1434">
          <cell r="F1434" t="str">
            <v>28T15565C9PV</v>
          </cell>
        </row>
        <row r="1435">
          <cell r="F1435" t="str">
            <v>25T15682C12L32TS</v>
          </cell>
        </row>
        <row r="1436">
          <cell r="F1436" t="str">
            <v>25T15682C13L32TS</v>
          </cell>
        </row>
        <row r="1437">
          <cell r="F1437" t="str">
            <v>25T15683C12L32TS</v>
          </cell>
        </row>
        <row r="1438">
          <cell r="F1438" t="str">
            <v>25T15683C13L32TS</v>
          </cell>
        </row>
        <row r="1439">
          <cell r="F1439" t="str">
            <v>25T15683C0,5L32CT</v>
          </cell>
        </row>
        <row r="1440">
          <cell r="F1440" t="str">
            <v>25T15684C12L32TS</v>
          </cell>
        </row>
        <row r="1441">
          <cell r="F1441" t="str">
            <v>25T15684C13L32TS</v>
          </cell>
        </row>
        <row r="1442">
          <cell r="F1442" t="str">
            <v>25T15693C12L32TS</v>
          </cell>
        </row>
        <row r="1443">
          <cell r="F1443" t="str">
            <v>25T15693C13L32TS</v>
          </cell>
        </row>
        <row r="1444">
          <cell r="F1444" t="str">
            <v>25T12757C12L32TS</v>
          </cell>
        </row>
        <row r="1445">
          <cell r="F1445" t="str">
            <v>25T12757C13L32TS</v>
          </cell>
        </row>
        <row r="1446">
          <cell r="F1446" t="str">
            <v>26T10384C13TT6aTS</v>
          </cell>
        </row>
        <row r="1447">
          <cell r="F1447" t="str">
            <v>26T10384C12L32P5TS</v>
          </cell>
        </row>
        <row r="1448">
          <cell r="F1448" t="str">
            <v>26T17482C13TT7aTS</v>
          </cell>
        </row>
        <row r="1449">
          <cell r="F1449" t="str">
            <v>26T17482C18PV</v>
          </cell>
        </row>
        <row r="1450">
          <cell r="F1450" t="str">
            <v>26T17482C2PV</v>
          </cell>
        </row>
        <row r="1451">
          <cell r="F1451" t="str">
            <v>26T17483C12L32P5TS</v>
          </cell>
        </row>
        <row r="1452">
          <cell r="F1452" t="str">
            <v>26T17483C13TT7aTS</v>
          </cell>
        </row>
        <row r="1453">
          <cell r="F1453" t="str">
            <v>26T17485C13PV</v>
          </cell>
        </row>
        <row r="1454">
          <cell r="F1454" t="str">
            <v>26T17485C4,5PV</v>
          </cell>
        </row>
        <row r="1455">
          <cell r="F1455" t="str">
            <v>23T12249C9PV</v>
          </cell>
        </row>
        <row r="1456">
          <cell r="F1456" t="str">
            <v>26T12249C5PV</v>
          </cell>
        </row>
        <row r="1457">
          <cell r="F1457" t="str">
            <v>26T12249C2PV</v>
          </cell>
        </row>
        <row r="1458">
          <cell r="F1458" t="str">
            <v>26T12249C13TT7aTS</v>
          </cell>
        </row>
        <row r="1459">
          <cell r="F1459" t="str">
            <v>26T12249C9N2CT</v>
          </cell>
        </row>
        <row r="1460">
          <cell r="F1460" t="str">
            <v>26T12685C13TT7aTS</v>
          </cell>
        </row>
        <row r="1461">
          <cell r="F1461" t="str">
            <v>26T12685C13TT6aTS</v>
          </cell>
        </row>
        <row r="1462">
          <cell r="F1462" t="str">
            <v>26T12685C9N2CT</v>
          </cell>
        </row>
        <row r="1463">
          <cell r="F1463" t="str">
            <v>26T12249C5N2BsCT</v>
          </cell>
        </row>
        <row r="1464">
          <cell r="F1464" t="str">
            <v>26T12757C13TT7aTS</v>
          </cell>
        </row>
        <row r="1465">
          <cell r="F1465" t="str">
            <v>26T12757C13TT6aTS</v>
          </cell>
        </row>
        <row r="1466">
          <cell r="F1466" t="str">
            <v>26T12757C9N2CT</v>
          </cell>
        </row>
        <row r="1467">
          <cell r="F1467" t="str">
            <v>26T12884C13TT7aTS</v>
          </cell>
        </row>
        <row r="1468">
          <cell r="F1468" t="str">
            <v>26T12884C13TT6aTS</v>
          </cell>
        </row>
        <row r="1469">
          <cell r="F1469" t="str">
            <v>23T12884C4,5PV</v>
          </cell>
        </row>
        <row r="1470">
          <cell r="F1470" t="str">
            <v>26T12884C5PV</v>
          </cell>
        </row>
        <row r="1471">
          <cell r="F1471" t="str">
            <v>26T12912C13TT6aTS</v>
          </cell>
        </row>
        <row r="1472">
          <cell r="F1472" t="str">
            <v>26T12912C9N2CT</v>
          </cell>
        </row>
        <row r="1473">
          <cell r="F1473" t="str">
            <v>26T12912C5N2CT</v>
          </cell>
        </row>
        <row r="1474">
          <cell r="F1474" t="str">
            <v>26T12912C5N2BsCT</v>
          </cell>
        </row>
        <row r="1475">
          <cell r="F1475" t="str">
            <v>26T12913C13TT6aTS</v>
          </cell>
        </row>
        <row r="1476">
          <cell r="F1476" t="str">
            <v>26T12913C9N2CT</v>
          </cell>
        </row>
        <row r="1477">
          <cell r="F1477" t="str">
            <v>26T12913C5N2BsCT</v>
          </cell>
        </row>
        <row r="1478">
          <cell r="F1478" t="str">
            <v>26T12884C5N2BsCT</v>
          </cell>
        </row>
        <row r="1479">
          <cell r="F1479" t="str">
            <v>26T12913C12L32TS</v>
          </cell>
        </row>
        <row r="1480">
          <cell r="F1480" t="str">
            <v>26T12947C13TT7aTS</v>
          </cell>
        </row>
        <row r="1481">
          <cell r="F1481" t="str">
            <v>26T12947C13TT6aTS</v>
          </cell>
        </row>
        <row r="1482">
          <cell r="F1482" t="str">
            <v>26T12947C9N2CT</v>
          </cell>
        </row>
        <row r="1483">
          <cell r="F1483" t="str">
            <v>26T13756C13TT7aTS</v>
          </cell>
        </row>
        <row r="1484">
          <cell r="F1484" t="str">
            <v>26T13756C13TT6aTS</v>
          </cell>
        </row>
        <row r="1485">
          <cell r="F1485" t="str">
            <v>26T13756C9N2CT</v>
          </cell>
        </row>
        <row r="1486">
          <cell r="F1486" t="str">
            <v>26T13756C5N2BsCT</v>
          </cell>
        </row>
        <row r="1487">
          <cell r="F1487" t="str">
            <v>26T13757C13TT7aTS</v>
          </cell>
        </row>
        <row r="1488">
          <cell r="F1488" t="str">
            <v>26T13757C13TT6aTS</v>
          </cell>
        </row>
        <row r="1489">
          <cell r="F1489" t="str">
            <v>26T13757C9N2CT</v>
          </cell>
        </row>
        <row r="1490">
          <cell r="F1490" t="str">
            <v>26T13757C9N2CT</v>
          </cell>
        </row>
        <row r="1491">
          <cell r="F1491" t="str">
            <v>26T13757C5N2BsCT</v>
          </cell>
        </row>
        <row r="1492">
          <cell r="F1492" t="str">
            <v>26T13775C13TT7aTS</v>
          </cell>
        </row>
        <row r="1493">
          <cell r="F1493" t="str">
            <v>26T13775C9N2CT</v>
          </cell>
        </row>
        <row r="1494">
          <cell r="F1494" t="str">
            <v>26T13775C5N2BsCT</v>
          </cell>
        </row>
        <row r="1495">
          <cell r="F1495" t="str">
            <v>26T13837C13TT7aTS</v>
          </cell>
        </row>
        <row r="1496">
          <cell r="F1496" t="str">
            <v>26T13837C13TT6aTS</v>
          </cell>
        </row>
        <row r="1497">
          <cell r="F1497" t="str">
            <v>26T13837C9N2CT</v>
          </cell>
        </row>
        <row r="1498">
          <cell r="F1498" t="str">
            <v>26T13837C5N2BsCT</v>
          </cell>
        </row>
        <row r="1499">
          <cell r="F1499" t="str">
            <v>26T13884C9N2CT</v>
          </cell>
        </row>
        <row r="1500">
          <cell r="F1500" t="str">
            <v>26T13884C5N2BsCT</v>
          </cell>
        </row>
        <row r="1501">
          <cell r="F1501" t="str">
            <v>26T13884C13TT6aTS</v>
          </cell>
        </row>
        <row r="1502">
          <cell r="F1502" t="str">
            <v>26T15303C13TT7aTS</v>
          </cell>
        </row>
        <row r="1503">
          <cell r="F1503" t="str">
            <v>26T15303C13TT6aTS</v>
          </cell>
        </row>
        <row r="1504">
          <cell r="F1504" t="str">
            <v>26T15303C9N2CT</v>
          </cell>
        </row>
        <row r="1505">
          <cell r="F1505" t="str">
            <v>26T15303C5N2BsCT</v>
          </cell>
        </row>
        <row r="1506">
          <cell r="F1506" t="str">
            <v>26T15311C13TT7aTS</v>
          </cell>
        </row>
        <row r="1507">
          <cell r="F1507" t="str">
            <v>26T15311C13TT6aTS</v>
          </cell>
        </row>
        <row r="1508">
          <cell r="F1508" t="str">
            <v>26T15311C9N2CT</v>
          </cell>
        </row>
        <row r="1509">
          <cell r="F1509" t="str">
            <v>26T15311C5N2BsCT</v>
          </cell>
        </row>
        <row r="1510">
          <cell r="F1510" t="str">
            <v>26T15314C13TT7aTS</v>
          </cell>
        </row>
        <row r="1511">
          <cell r="F1511" t="str">
            <v>26T15314C13TT6aTS</v>
          </cell>
        </row>
        <row r="1512">
          <cell r="F1512" t="str">
            <v>26T15314C9N2CT</v>
          </cell>
        </row>
        <row r="1513">
          <cell r="F1513" t="str">
            <v>26T15314C5N2BsCT</v>
          </cell>
        </row>
        <row r="1514">
          <cell r="F1514" t="str">
            <v>26T15321C13TT7aTS</v>
          </cell>
        </row>
        <row r="1515">
          <cell r="F1515" t="str">
            <v>26T15321C13TT6aTS</v>
          </cell>
        </row>
        <row r="1516">
          <cell r="F1516" t="str">
            <v>26T15321C9N2CT</v>
          </cell>
        </row>
        <row r="1517">
          <cell r="F1517" t="str">
            <v>26T15321C5N2BsCT</v>
          </cell>
        </row>
        <row r="1518">
          <cell r="F1518" t="str">
            <v>26T15321C5N2CT</v>
          </cell>
        </row>
        <row r="1519">
          <cell r="F1519" t="str">
            <v>26T15341C13TT7aTS</v>
          </cell>
        </row>
        <row r="1520">
          <cell r="F1520" t="str">
            <v>26T15341C13TT6aTS</v>
          </cell>
        </row>
        <row r="1521">
          <cell r="F1521" t="str">
            <v>26T15341C9N2CT</v>
          </cell>
        </row>
        <row r="1522">
          <cell r="F1522" t="str">
            <v>26T15341C5N2BsCT</v>
          </cell>
        </row>
        <row r="1523">
          <cell r="F1523" t="str">
            <v>26T15341C22KTT6aTS</v>
          </cell>
        </row>
        <row r="1524">
          <cell r="F1524" t="str">
            <v>26T15565C13TT7aTS</v>
          </cell>
        </row>
        <row r="1525">
          <cell r="F1525" t="str">
            <v>26T15565C13TT6aTS</v>
          </cell>
        </row>
        <row r="1526">
          <cell r="F1526" t="str">
            <v>26T15565C9N2CT</v>
          </cell>
        </row>
        <row r="1527">
          <cell r="F1527" t="str">
            <v>26T15682C9N2CT</v>
          </cell>
        </row>
        <row r="1528">
          <cell r="F1528" t="str">
            <v>26T15682C12L32TS</v>
          </cell>
        </row>
        <row r="1529">
          <cell r="F1529" t="str">
            <v>26T15683C13TT7aTS</v>
          </cell>
        </row>
        <row r="1530">
          <cell r="F1530" t="str">
            <v>26T15683C13TT6aTS</v>
          </cell>
        </row>
        <row r="1531">
          <cell r="F1531" t="str">
            <v>26T15683C9N2CT</v>
          </cell>
        </row>
        <row r="1532">
          <cell r="F1532" t="str">
            <v>26T15684C12L32TS</v>
          </cell>
        </row>
        <row r="1533">
          <cell r="F1533" t="str">
            <v>26T15684C13TT7aTS</v>
          </cell>
        </row>
        <row r="1534">
          <cell r="F1534" t="str">
            <v>26T15684C13TT6aTS</v>
          </cell>
        </row>
        <row r="1535">
          <cell r="F1535" t="str">
            <v>26T15693C12L32TS</v>
          </cell>
        </row>
        <row r="1536">
          <cell r="F1536" t="str">
            <v>26T15693C13TT7aTS</v>
          </cell>
        </row>
        <row r="1537">
          <cell r="F1537" t="str">
            <v>26T15693C13TT6aTS</v>
          </cell>
        </row>
        <row r="1538">
          <cell r="F1538" t="str">
            <v>27T10384C12L32TS</v>
          </cell>
        </row>
        <row r="1539">
          <cell r="F1539" t="str">
            <v>27T10384C12L32P5TS</v>
          </cell>
        </row>
        <row r="1540">
          <cell r="F1540" t="str">
            <v>27T17482C18PV</v>
          </cell>
        </row>
        <row r="1541">
          <cell r="F1541" t="str">
            <v>27T17482C12L32TS</v>
          </cell>
        </row>
        <row r="1542">
          <cell r="F1542" t="str">
            <v>27T17482C5V6CT</v>
          </cell>
        </row>
        <row r="1543">
          <cell r="F1543" t="str">
            <v>27T17483C12L32TS</v>
          </cell>
        </row>
        <row r="1544">
          <cell r="F1544" t="str">
            <v>27T17483C12L32P5TS</v>
          </cell>
        </row>
        <row r="1545">
          <cell r="F1545" t="str">
            <v>27T12249C4,5PV</v>
          </cell>
        </row>
        <row r="1546">
          <cell r="F1546" t="str">
            <v>27T12757C4,5PV</v>
          </cell>
        </row>
        <row r="1547">
          <cell r="F1547" t="str">
            <v>27T12757C9PV</v>
          </cell>
        </row>
        <row r="1548">
          <cell r="F1548" t="str">
            <v>27T12757C9N2CT</v>
          </cell>
        </row>
        <row r="1549">
          <cell r="F1549" t="str">
            <v>27T12757C1L321CT</v>
          </cell>
        </row>
        <row r="1550">
          <cell r="F1550" t="str">
            <v>27T12884C13TT7aTS</v>
          </cell>
        </row>
        <row r="1551">
          <cell r="F1551" t="str">
            <v>27T12884C9PV</v>
          </cell>
        </row>
        <row r="1552">
          <cell r="F1552" t="str">
            <v>27T12884C5V6CT</v>
          </cell>
        </row>
        <row r="1553">
          <cell r="F1553" t="str">
            <v>27T15683C5V6CT</v>
          </cell>
        </row>
        <row r="1554">
          <cell r="F1554" t="str">
            <v>27T12912C5V6CT</v>
          </cell>
        </row>
        <row r="1555">
          <cell r="F1555" t="str">
            <v>27T12912C13TT7aTS</v>
          </cell>
        </row>
        <row r="1556">
          <cell r="F1556" t="str">
            <v>27T12912C2PV</v>
          </cell>
        </row>
        <row r="1557">
          <cell r="F1557" t="str">
            <v>27T12912C4,5PV</v>
          </cell>
        </row>
        <row r="1558">
          <cell r="F1558" t="str">
            <v>27T12912C0,5PV</v>
          </cell>
        </row>
        <row r="1559">
          <cell r="F1559" t="str">
            <v>27T12912C9PV</v>
          </cell>
        </row>
        <row r="1560">
          <cell r="F1560" t="str">
            <v>27T12913C9N2CT</v>
          </cell>
        </row>
        <row r="1561">
          <cell r="F1561" t="str">
            <v>27T12913C4,5PV</v>
          </cell>
        </row>
        <row r="1562">
          <cell r="F1562" t="str">
            <v>27T12913C0,5PV</v>
          </cell>
        </row>
        <row r="1563">
          <cell r="F1563" t="str">
            <v>27T12947C4,5PV</v>
          </cell>
        </row>
        <row r="1564">
          <cell r="F1564" t="str">
            <v>27T15303C13TT7aTS</v>
          </cell>
        </row>
        <row r="1565">
          <cell r="F1565" t="str">
            <v>27T15303C1L321CT</v>
          </cell>
        </row>
        <row r="1566">
          <cell r="F1566" t="str">
            <v>27T15311C13TT7aTS</v>
          </cell>
        </row>
        <row r="1567">
          <cell r="F1567" t="str">
            <v>27T15311C13TT6aTS</v>
          </cell>
        </row>
        <row r="1568">
          <cell r="F1568" t="str">
            <v>27T15314C13TT7aTS</v>
          </cell>
        </row>
        <row r="1569">
          <cell r="F1569" t="str">
            <v>27T15321C13TT7aTS</v>
          </cell>
        </row>
        <row r="1570">
          <cell r="F1570" t="str">
            <v>27T15321C13TT6aTS</v>
          </cell>
        </row>
        <row r="1571">
          <cell r="F1571" t="str">
            <v>27T15682C13TT7aTS</v>
          </cell>
        </row>
        <row r="1572">
          <cell r="F1572" t="str">
            <v>27T15682C1L321CT</v>
          </cell>
        </row>
        <row r="1573">
          <cell r="F1573" t="str">
            <v>27T15683C13TT7aTS</v>
          </cell>
        </row>
        <row r="1574">
          <cell r="F1574" t="str">
            <v>27T15684C13TT7aTS</v>
          </cell>
        </row>
        <row r="1575">
          <cell r="F1575" t="str">
            <v>27T15684C0,5L32CT</v>
          </cell>
        </row>
        <row r="1576">
          <cell r="F1576" t="str">
            <v>27T12685C13TT7aTS</v>
          </cell>
        </row>
        <row r="1577">
          <cell r="F1577" t="str">
            <v>28T10384C12L32P4cTS</v>
          </cell>
        </row>
        <row r="1578">
          <cell r="F1578" t="str">
            <v>28T10384C12L32P5TS</v>
          </cell>
        </row>
        <row r="1579">
          <cell r="F1579" t="str">
            <v>28T17482C12L32P4cTS</v>
          </cell>
        </row>
        <row r="1580">
          <cell r="F1580" t="str">
            <v>28T17482C12L32P5TS</v>
          </cell>
        </row>
        <row r="1581">
          <cell r="F1581" t="str">
            <v>28T17483C12L32P4cTS</v>
          </cell>
        </row>
        <row r="1582">
          <cell r="F1582" t="str">
            <v>28T17483C12L32P5TS</v>
          </cell>
        </row>
        <row r="1583">
          <cell r="F1583" t="str">
            <v>28T12249C11KTTTS</v>
          </cell>
        </row>
        <row r="1584">
          <cell r="F1584" t="str">
            <v>28T12249C12L32P4cTS</v>
          </cell>
        </row>
        <row r="1585">
          <cell r="F1585" t="str">
            <v>28T12249C12L32TS</v>
          </cell>
        </row>
        <row r="1586">
          <cell r="F1586" t="str">
            <v>28T12249C1PV</v>
          </cell>
        </row>
        <row r="1587">
          <cell r="F1587" t="str">
            <v>28T12685C11KTTTS</v>
          </cell>
        </row>
        <row r="1588">
          <cell r="F1588" t="str">
            <v>28T12884C11KTTTS</v>
          </cell>
        </row>
        <row r="1589">
          <cell r="F1589" t="str">
            <v>28T12912C12L32TS</v>
          </cell>
        </row>
        <row r="1590">
          <cell r="F1590" t="str">
            <v>28T12912C12L32P4cTS</v>
          </cell>
        </row>
        <row r="1591">
          <cell r="F1591" t="str">
            <v>28T12912C11KTTTS</v>
          </cell>
        </row>
        <row r="1592">
          <cell r="F1592" t="str">
            <v>28T12913C11KTTTS</v>
          </cell>
        </row>
        <row r="1593">
          <cell r="F1593" t="str">
            <v>28T12947C12L32P4cTS</v>
          </cell>
        </row>
        <row r="1594">
          <cell r="F1594" t="str">
            <v>28T12947C12L32P5TS</v>
          </cell>
        </row>
        <row r="1595">
          <cell r="F1595" t="str">
            <v>28T12947C11KTTTS</v>
          </cell>
        </row>
        <row r="1596">
          <cell r="F1596" t="str">
            <v>28T12757C11KTTTS</v>
          </cell>
        </row>
        <row r="1597">
          <cell r="F1597" t="str">
            <v>28T12757C12L32P4cTS</v>
          </cell>
        </row>
        <row r="1598">
          <cell r="F1598" t="str">
            <v>28T13756C11KTTTS</v>
          </cell>
        </row>
        <row r="1599">
          <cell r="F1599" t="str">
            <v>28T13757C11KTTTS</v>
          </cell>
        </row>
        <row r="1600">
          <cell r="F1600" t="str">
            <v>28T13775C11KTTTS</v>
          </cell>
        </row>
        <row r="1601">
          <cell r="F1601" t="str">
            <v>28T13775C12L32P4cTS</v>
          </cell>
        </row>
        <row r="1602">
          <cell r="F1602" t="str">
            <v>28T13837C11KTTTS</v>
          </cell>
        </row>
        <row r="1603">
          <cell r="F1603" t="str">
            <v>28T13884C11KTTTS</v>
          </cell>
        </row>
        <row r="1604">
          <cell r="F1604" t="str">
            <v>28T13884C12L32P5TS</v>
          </cell>
        </row>
        <row r="1605">
          <cell r="F1605" t="str">
            <v>28T15311C11KTTTS</v>
          </cell>
        </row>
        <row r="1606">
          <cell r="F1606" t="str">
            <v>28T15314C11KTTTS</v>
          </cell>
        </row>
        <row r="1607">
          <cell r="F1607" t="str">
            <v>28T15321C11KTTTS</v>
          </cell>
        </row>
        <row r="1608">
          <cell r="F1608" t="str">
            <v>28T15341C11KTTTS</v>
          </cell>
        </row>
        <row r="1609">
          <cell r="F1609" t="str">
            <v>28T15341C0,5K1CT</v>
          </cell>
        </row>
        <row r="1610">
          <cell r="F1610" t="str">
            <v>28T15341C0,5K1CT</v>
          </cell>
        </row>
        <row r="1611">
          <cell r="F1611" t="str">
            <v>28T15682C11KTTTS</v>
          </cell>
        </row>
        <row r="1612">
          <cell r="F1612" t="str">
            <v>28T15682C12L32P4cTS</v>
          </cell>
        </row>
        <row r="1613">
          <cell r="F1613" t="str">
            <v>28T15682C12L32TS</v>
          </cell>
        </row>
        <row r="1614">
          <cell r="F1614" t="str">
            <v>28T15683C11KTTTS</v>
          </cell>
        </row>
        <row r="1615">
          <cell r="F1615" t="str">
            <v>28T15683C12L32P4cTS</v>
          </cell>
        </row>
        <row r="1616">
          <cell r="F1616" t="str">
            <v>28T15683C12L32P5TS</v>
          </cell>
        </row>
        <row r="1617">
          <cell r="F1617" t="str">
            <v>28T15684C11KTTTS</v>
          </cell>
        </row>
        <row r="1618">
          <cell r="F1618" t="str">
            <v>28T15684C12L32P4cTS</v>
          </cell>
        </row>
        <row r="1619">
          <cell r="F1619" t="str">
            <v>28T15684C12L32P5TS</v>
          </cell>
        </row>
        <row r="1620">
          <cell r="F1620" t="str">
            <v>28T15693C11KTTTS</v>
          </cell>
        </row>
        <row r="1621">
          <cell r="F1621" t="str">
            <v>28T15693C12L32P4cTS</v>
          </cell>
        </row>
        <row r="1622">
          <cell r="F1622" t="str">
            <v>28T15565C12L32P4cTS</v>
          </cell>
        </row>
        <row r="1623">
          <cell r="F1623" t="str">
            <v>28T15565C12L32P5TS</v>
          </cell>
        </row>
        <row r="1624">
          <cell r="F1624" t="str">
            <v>28T15565C12L32TS</v>
          </cell>
        </row>
        <row r="1625">
          <cell r="F1625" t="str">
            <v>28T15565C0,5K1CT</v>
          </cell>
        </row>
        <row r="1626">
          <cell r="F1626" t="str">
            <v>26T17484C2,5PV</v>
          </cell>
        </row>
        <row r="1627">
          <cell r="F1627" t="str">
            <v>27T17484C2,5PV</v>
          </cell>
        </row>
        <row r="1628">
          <cell r="F1628" t="str">
            <v>25T14698C0,5L32CT</v>
          </cell>
        </row>
        <row r="1629">
          <cell r="F1629" t="str">
            <v>25T14698C3PV</v>
          </cell>
        </row>
        <row r="1630">
          <cell r="F1630" t="str">
            <v>25T14698C1PV</v>
          </cell>
        </row>
        <row r="1631">
          <cell r="F1631" t="str">
            <v>25T14698C2PV</v>
          </cell>
        </row>
        <row r="1632">
          <cell r="F1632" t="str">
            <v>26T14698C0,5L32CT</v>
          </cell>
        </row>
        <row r="1633">
          <cell r="F1633" t="str">
            <v>26T14698C3PV</v>
          </cell>
        </row>
        <row r="1634">
          <cell r="F1634" t="str">
            <v>26T14698C1PV</v>
          </cell>
        </row>
        <row r="1635">
          <cell r="F1635" t="str">
            <v>27T14698C0,5L32CT</v>
          </cell>
        </row>
        <row r="1636">
          <cell r="F1636" t="str">
            <v>27T14698C2PV</v>
          </cell>
        </row>
        <row r="1637">
          <cell r="F1637" t="str">
            <v>27T14698C1PV</v>
          </cell>
        </row>
        <row r="1638">
          <cell r="F1638" t="str">
            <v>27T14698C3PV</v>
          </cell>
        </row>
        <row r="1639">
          <cell r="F1639" t="str">
            <v>28T14698C0,5L32CT</v>
          </cell>
        </row>
        <row r="1640">
          <cell r="F1640" t="str">
            <v>28T14698C1,5PV</v>
          </cell>
        </row>
        <row r="1641">
          <cell r="F1641" t="str">
            <v>28T14698C1PV</v>
          </cell>
        </row>
        <row r="1642">
          <cell r="F1642" t="str">
            <v>29T10384C12L32P4cTS</v>
          </cell>
        </row>
        <row r="1643">
          <cell r="F1643" t="str">
            <v>29T10384C12L32P5TS</v>
          </cell>
        </row>
        <row r="1644">
          <cell r="F1644" t="str">
            <v>29T10384C11KTTTS</v>
          </cell>
        </row>
        <row r="1645">
          <cell r="F1645" t="str">
            <v>29T17482C12L32P4cTS</v>
          </cell>
        </row>
        <row r="1646">
          <cell r="F1646" t="str">
            <v>29T17482C11KTTTS</v>
          </cell>
        </row>
        <row r="1647">
          <cell r="F1647" t="str">
            <v>29T17482C1PV</v>
          </cell>
        </row>
        <row r="1648">
          <cell r="F1648" t="str">
            <v>29T17482C3PV</v>
          </cell>
        </row>
        <row r="1649">
          <cell r="F1649" t="str">
            <v>29T17482C12L32P5TS</v>
          </cell>
        </row>
        <row r="1650">
          <cell r="F1650" t="str">
            <v>29T17483C11KTTTS</v>
          </cell>
        </row>
        <row r="1651">
          <cell r="F1651" t="str">
            <v>29T17483C12L32P5TS</v>
          </cell>
        </row>
        <row r="1652">
          <cell r="F1652" t="str">
            <v>29T12249C11KTTTS</v>
          </cell>
        </row>
        <row r="1653">
          <cell r="F1653" t="str">
            <v>29T12249C13L32TS</v>
          </cell>
        </row>
        <row r="1654">
          <cell r="F1654" t="str">
            <v>29T12249C13TT6aTS</v>
          </cell>
        </row>
        <row r="1655">
          <cell r="F1655" t="str">
            <v>29T12685C11KTTTS</v>
          </cell>
        </row>
        <row r="1656">
          <cell r="F1656" t="str">
            <v>29T12685C13L32TS</v>
          </cell>
        </row>
        <row r="1657">
          <cell r="F1657" t="str">
            <v>22T12685C12L32TS</v>
          </cell>
        </row>
        <row r="1658">
          <cell r="F1658" t="str">
            <v>29T12685C0,5K1CT</v>
          </cell>
        </row>
        <row r="1659">
          <cell r="F1659" t="str">
            <v>29T12757C11KTTTS</v>
          </cell>
        </row>
        <row r="1660">
          <cell r="F1660" t="str">
            <v>29T12757C13L32TS</v>
          </cell>
        </row>
        <row r="1661">
          <cell r="F1661" t="str">
            <v>29T12757C12L32P5TS</v>
          </cell>
        </row>
        <row r="1662">
          <cell r="F1662" t="str">
            <v>29T12884C11KTTTS</v>
          </cell>
        </row>
        <row r="1663">
          <cell r="F1663" t="str">
            <v>29T12912C11KTTTS</v>
          </cell>
        </row>
        <row r="1664">
          <cell r="F1664" t="str">
            <v>29T12912C13L32TS</v>
          </cell>
        </row>
        <row r="1665">
          <cell r="F1665" t="str">
            <v>29T12913C11KTTTS</v>
          </cell>
        </row>
        <row r="1666">
          <cell r="F1666" t="str">
            <v>29T12913C13L32TS</v>
          </cell>
        </row>
        <row r="1667">
          <cell r="F1667" t="str">
            <v>29T12913C12L32P5TS</v>
          </cell>
        </row>
        <row r="1668">
          <cell r="F1668" t="str">
            <v>29T12947C11KTTTS</v>
          </cell>
        </row>
        <row r="1669">
          <cell r="F1669" t="str">
            <v>29T12947C13TT6aTS</v>
          </cell>
        </row>
        <row r="1670">
          <cell r="F1670" t="str">
            <v>29T12947C13L32TS</v>
          </cell>
        </row>
        <row r="1671">
          <cell r="F1671" t="str">
            <v>29T13756C11KTTTS</v>
          </cell>
        </row>
        <row r="1672">
          <cell r="F1672" t="str">
            <v>29T13756C13L32TS</v>
          </cell>
        </row>
        <row r="1673">
          <cell r="F1673" t="str">
            <v>29T13757C11KTTTS</v>
          </cell>
        </row>
        <row r="1674">
          <cell r="F1674" t="str">
            <v>29T13757C13L32TS</v>
          </cell>
        </row>
        <row r="1675">
          <cell r="F1675" t="str">
            <v>29T13837C11KTTTS</v>
          </cell>
        </row>
        <row r="1676">
          <cell r="F1676" t="str">
            <v>29T13837C13L32TS</v>
          </cell>
        </row>
        <row r="1677">
          <cell r="F1677" t="str">
            <v>29T13884C11KTTTS</v>
          </cell>
        </row>
        <row r="1678">
          <cell r="F1678" t="str">
            <v>29T13884C13TT6aTS</v>
          </cell>
        </row>
        <row r="1679">
          <cell r="F1679" t="str">
            <v>29T15311C11KTTTS</v>
          </cell>
        </row>
        <row r="1680">
          <cell r="F1680" t="str">
            <v>29T15311C13L32TS</v>
          </cell>
        </row>
        <row r="1681">
          <cell r="F1681" t="str">
            <v>29T15311C12L32TS</v>
          </cell>
        </row>
        <row r="1682">
          <cell r="F1682" t="str">
            <v>29T15314C13L32TS</v>
          </cell>
        </row>
        <row r="1683">
          <cell r="F1683" t="str">
            <v>29T15321C11KTTTS</v>
          </cell>
        </row>
        <row r="1684">
          <cell r="F1684" t="str">
            <v>29T15321C13L32TS</v>
          </cell>
        </row>
        <row r="1685">
          <cell r="F1685" t="str">
            <v>29T15341C11KTTTS</v>
          </cell>
        </row>
        <row r="1686">
          <cell r="F1686" t="str">
            <v>29T15341C13TT6aTS</v>
          </cell>
        </row>
        <row r="1687">
          <cell r="F1687" t="str">
            <v>29T15341C13L32TS</v>
          </cell>
        </row>
        <row r="1688">
          <cell r="F1688" t="str">
            <v>29T15565C11KTTTS</v>
          </cell>
        </row>
        <row r="1689">
          <cell r="F1689" t="str">
            <v>29T15565C13L32TS</v>
          </cell>
        </row>
        <row r="1690">
          <cell r="F1690" t="str">
            <v>29T15682C11KTTTS</v>
          </cell>
        </row>
        <row r="1691">
          <cell r="F1691" t="str">
            <v>29T15682C13L32TS</v>
          </cell>
        </row>
        <row r="1692">
          <cell r="F1692" t="str">
            <v>29T15683C11KTTTS</v>
          </cell>
        </row>
        <row r="1693">
          <cell r="F1693" t="str">
            <v>29T15683C13L32TS</v>
          </cell>
        </row>
        <row r="1694">
          <cell r="F1694" t="str">
            <v>29T15683C12L32TS</v>
          </cell>
        </row>
        <row r="1695">
          <cell r="F1695" t="str">
            <v>29T15683C0,5K1CT</v>
          </cell>
        </row>
        <row r="1696">
          <cell r="F1696" t="str">
            <v>29T15683C0,5K1CT</v>
          </cell>
        </row>
        <row r="1697">
          <cell r="F1697" t="str">
            <v>29T15684C11KTTTS</v>
          </cell>
        </row>
        <row r="1698">
          <cell r="F1698" t="str">
            <v>29T15684C13L32TS</v>
          </cell>
        </row>
        <row r="1699">
          <cell r="F1699" t="str">
            <v>29T15693C11KTTTS</v>
          </cell>
        </row>
        <row r="1700">
          <cell r="F1700" t="str">
            <v>29T15693C13L32TS</v>
          </cell>
        </row>
        <row r="1701">
          <cell r="F1701" t="str">
            <v>29T15693C13TT6aTS</v>
          </cell>
        </row>
        <row r="1702">
          <cell r="F1702" t="str">
            <v>28T17484C2,5PV</v>
          </cell>
        </row>
        <row r="1703">
          <cell r="F1703" t="str">
            <v>29T17484C2,5PV</v>
          </cell>
        </row>
        <row r="1704">
          <cell r="F1704" t="str">
            <v>30T10384C12L32P5TS</v>
          </cell>
        </row>
        <row r="1705">
          <cell r="F1705" t="str">
            <v>30T10384C12L32CxTS</v>
          </cell>
        </row>
        <row r="1706">
          <cell r="F1706" t="str">
            <v>30T17482C12L32TS</v>
          </cell>
        </row>
        <row r="1707">
          <cell r="F1707" t="str">
            <v>30T17482C12L32P4cTS</v>
          </cell>
        </row>
        <row r="1708">
          <cell r="F1708" t="str">
            <v>30T17482C12L32P5TS</v>
          </cell>
        </row>
        <row r="1709">
          <cell r="F1709" t="str">
            <v>30T17482C12L32CxTS</v>
          </cell>
        </row>
        <row r="1710">
          <cell r="F1710" t="str">
            <v>30T17482C5PV</v>
          </cell>
        </row>
        <row r="1711">
          <cell r="F1711" t="str">
            <v>30T17482C18PV</v>
          </cell>
        </row>
        <row r="1712">
          <cell r="F1712" t="str">
            <v>30T17483C12L32P5TS</v>
          </cell>
        </row>
        <row r="1713">
          <cell r="F1713" t="str">
            <v>30T17483C12L32CxTS</v>
          </cell>
        </row>
        <row r="1714">
          <cell r="F1714" t="str">
            <v>30T17483C5PV</v>
          </cell>
        </row>
        <row r="1715">
          <cell r="F1715" t="str">
            <v>30T17483C18PV</v>
          </cell>
        </row>
        <row r="1716">
          <cell r="F1716" t="str">
            <v>30T17484C2,5PV</v>
          </cell>
        </row>
        <row r="1717">
          <cell r="F1717" t="str">
            <v>30T12249C12L32TS</v>
          </cell>
        </row>
        <row r="1718">
          <cell r="F1718" t="str">
            <v>30T12249C12L32P5TS</v>
          </cell>
        </row>
        <row r="1719">
          <cell r="F1719" t="str">
            <v>30T12249C5V7LCT</v>
          </cell>
        </row>
        <row r="1720">
          <cell r="F1720" t="str">
            <v>30T12685C5V7LCT</v>
          </cell>
        </row>
        <row r="1721">
          <cell r="F1721" t="str">
            <v>30T12757C5V7LCT</v>
          </cell>
        </row>
        <row r="1722">
          <cell r="F1722" t="str">
            <v>30T12884C5V7LCT</v>
          </cell>
        </row>
        <row r="1723">
          <cell r="F1723" t="str">
            <v>30T12947C5V7LCT</v>
          </cell>
        </row>
        <row r="1724">
          <cell r="F1724" t="str">
            <v>30T13756C5V7LCT</v>
          </cell>
        </row>
        <row r="1725">
          <cell r="F1725" t="str">
            <v>30T13757C5V7LCT</v>
          </cell>
        </row>
        <row r="1726">
          <cell r="F1726" t="str">
            <v>30T13837C5V7LCT</v>
          </cell>
        </row>
        <row r="1727">
          <cell r="F1727" t="str">
            <v>30T13884C5V7LCT</v>
          </cell>
        </row>
        <row r="1728">
          <cell r="F1728" t="str">
            <v>30T15311C5V7LCT</v>
          </cell>
        </row>
        <row r="1729">
          <cell r="F1729" t="str">
            <v>30T15314C5V7LCT</v>
          </cell>
        </row>
        <row r="1730">
          <cell r="F1730" t="str">
            <v>30T15341C5V7LCT</v>
          </cell>
        </row>
        <row r="1731">
          <cell r="F1731" t="str">
            <v>30T15565C5V7LCT</v>
          </cell>
        </row>
        <row r="1732">
          <cell r="F1732" t="str">
            <v>30T15682C5V7LCT</v>
          </cell>
        </row>
        <row r="1733">
          <cell r="F1733" t="str">
            <v>30T15683C5V7LCT</v>
          </cell>
        </row>
        <row r="1734">
          <cell r="F1734" t="str">
            <v>30T15693C5V7LCT</v>
          </cell>
        </row>
        <row r="1735">
          <cell r="F1735" t="str">
            <v>30T12685C13L32TS</v>
          </cell>
        </row>
        <row r="1736">
          <cell r="F1736" t="str">
            <v>30T12685C12L32TS</v>
          </cell>
        </row>
        <row r="1737">
          <cell r="F1737" t="str">
            <v>30T12685C12L32P4cTS</v>
          </cell>
        </row>
        <row r="1738">
          <cell r="F1738" t="str">
            <v>30T12685C12L32CxTS</v>
          </cell>
        </row>
        <row r="1739">
          <cell r="F1739" t="str">
            <v>30T12757C13L32TS</v>
          </cell>
        </row>
        <row r="1740">
          <cell r="F1740" t="str">
            <v>30T12757C12L32TS</v>
          </cell>
        </row>
        <row r="1741">
          <cell r="F1741" t="str">
            <v>30T12757C12L32P4cTS</v>
          </cell>
        </row>
        <row r="1742">
          <cell r="F1742" t="str">
            <v>30T12757C12L32P5TS</v>
          </cell>
        </row>
        <row r="1743">
          <cell r="F1743" t="str">
            <v>30T12757C12L32CxTS</v>
          </cell>
        </row>
        <row r="1744">
          <cell r="F1744" t="str">
            <v>30T12884C13L32TS</v>
          </cell>
        </row>
        <row r="1745">
          <cell r="F1745" t="str">
            <v>30T12884C12L32P5TS</v>
          </cell>
        </row>
        <row r="1746">
          <cell r="F1746" t="str">
            <v>30T12912C13L32TS</v>
          </cell>
        </row>
        <row r="1747">
          <cell r="F1747" t="str">
            <v>30T12912C12L32TS</v>
          </cell>
        </row>
        <row r="1748">
          <cell r="F1748" t="str">
            <v>30T12912C12L32P5TS</v>
          </cell>
        </row>
        <row r="1749">
          <cell r="F1749" t="str">
            <v>30T12912C22KTT6aTS</v>
          </cell>
        </row>
        <row r="1750">
          <cell r="F1750" t="str">
            <v>30T12912C0,5K1CT</v>
          </cell>
        </row>
        <row r="1751">
          <cell r="F1751" t="str">
            <v>30T12913C13L32TS</v>
          </cell>
        </row>
        <row r="1752">
          <cell r="F1752" t="str">
            <v>30T12913C12L32TS</v>
          </cell>
        </row>
        <row r="1753">
          <cell r="F1753" t="str">
            <v>30T12913C12L32P4cTS</v>
          </cell>
        </row>
        <row r="1754">
          <cell r="F1754" t="str">
            <v>30T12913C12L32CxTS</v>
          </cell>
        </row>
        <row r="1755">
          <cell r="F1755" t="str">
            <v>30T12947C13L32TS</v>
          </cell>
        </row>
        <row r="1756">
          <cell r="F1756" t="str">
            <v>30T12947C12L32TS</v>
          </cell>
        </row>
        <row r="1757">
          <cell r="F1757" t="str">
            <v>30T12947C12L32P4cTS</v>
          </cell>
        </row>
        <row r="1758">
          <cell r="F1758" t="str">
            <v>30T12947C12L32CxTS</v>
          </cell>
        </row>
        <row r="1759">
          <cell r="F1759" t="str">
            <v>30T13756C13L32TS</v>
          </cell>
        </row>
        <row r="1760">
          <cell r="F1760" t="str">
            <v>30T13756C12L32TS</v>
          </cell>
        </row>
        <row r="1761">
          <cell r="F1761" t="str">
            <v>30T13757C13L32TS</v>
          </cell>
        </row>
        <row r="1762">
          <cell r="F1762" t="str">
            <v>30T13757C12L32TS</v>
          </cell>
        </row>
        <row r="1763">
          <cell r="F1763" t="str">
            <v>30T13837C13L32TS</v>
          </cell>
        </row>
        <row r="1764">
          <cell r="F1764" t="str">
            <v>30T13837C12L32P4cTS</v>
          </cell>
        </row>
        <row r="1765">
          <cell r="F1765" t="str">
            <v>30T13884C13L32TS</v>
          </cell>
        </row>
        <row r="1766">
          <cell r="F1766" t="str">
            <v>30T13884C12L32P4cTS</v>
          </cell>
        </row>
        <row r="1767">
          <cell r="F1767" t="str">
            <v>30T15311C12L32TS</v>
          </cell>
        </row>
        <row r="1768">
          <cell r="F1768" t="str">
            <v>30T15314C13L32TS</v>
          </cell>
        </row>
        <row r="1769">
          <cell r="F1769" t="str">
            <v>30T15314C12L32TS</v>
          </cell>
        </row>
        <row r="1770">
          <cell r="F1770" t="str">
            <v>30T15341C13L32TS</v>
          </cell>
        </row>
        <row r="1771">
          <cell r="F1771" t="str">
            <v>30T15341C12L32TS</v>
          </cell>
        </row>
        <row r="1772">
          <cell r="F1772" t="str">
            <v>30T15565C13L32TS</v>
          </cell>
        </row>
        <row r="1773">
          <cell r="F1773" t="str">
            <v>30T15565C12L32TS</v>
          </cell>
        </row>
        <row r="1774">
          <cell r="F1774" t="str">
            <v>30T15565C12L32P4cTS</v>
          </cell>
        </row>
        <row r="1775">
          <cell r="F1775" t="str">
            <v>30T15565C0,5L32CT</v>
          </cell>
        </row>
        <row r="1776">
          <cell r="F1776" t="str">
            <v>30T15682C13L32TS</v>
          </cell>
        </row>
        <row r="1777">
          <cell r="F1777" t="str">
            <v>30T15682C12L32TS</v>
          </cell>
        </row>
        <row r="1778">
          <cell r="F1778" t="str">
            <v>30T15682C12L32P4cTS</v>
          </cell>
        </row>
        <row r="1779">
          <cell r="F1779" t="str">
            <v>30T15682C12L32P5TS</v>
          </cell>
        </row>
        <row r="1780">
          <cell r="F1780" t="str">
            <v>30T15682C12L32CxTS</v>
          </cell>
        </row>
        <row r="1781">
          <cell r="F1781" t="str">
            <v>30T15683C13L32TS</v>
          </cell>
        </row>
        <row r="1782">
          <cell r="F1782" t="str">
            <v>30T15683C12L32TS</v>
          </cell>
        </row>
        <row r="1783">
          <cell r="F1783" t="str">
            <v>30T15683C12L32P4cTS</v>
          </cell>
        </row>
        <row r="1784">
          <cell r="F1784" t="str">
            <v>30T15683C12L32CxTS</v>
          </cell>
        </row>
        <row r="1785">
          <cell r="F1785" t="str">
            <v>30T15684C13L32TS</v>
          </cell>
        </row>
        <row r="1786">
          <cell r="F1786" t="str">
            <v>30T15684C12L32TS</v>
          </cell>
        </row>
        <row r="1787">
          <cell r="F1787" t="str">
            <v>30T15684C12L32P4cTS</v>
          </cell>
        </row>
        <row r="1788">
          <cell r="F1788" t="str">
            <v>30T15684C12L32CxTS</v>
          </cell>
        </row>
        <row r="1789">
          <cell r="F1789" t="str">
            <v>30T15693C13L32TS</v>
          </cell>
        </row>
        <row r="1790">
          <cell r="F1790" t="str">
            <v>30T15693C12L32P4cTS</v>
          </cell>
        </row>
        <row r="1791">
          <cell r="F1791" t="str">
            <v>30T15693C12L32P5TS</v>
          </cell>
        </row>
        <row r="1792">
          <cell r="F1792" t="str">
            <v>30T15693C12L32CxTS</v>
          </cell>
        </row>
        <row r="1793">
          <cell r="F1793" t="str">
            <v>30T15321C13L32TS</v>
          </cell>
        </row>
        <row r="1794">
          <cell r="F1794" t="str">
            <v>30T15321C12L32TS</v>
          </cell>
        </row>
        <row r="1795">
          <cell r="F1795" t="str">
            <v>30T15321C0,5K1CT</v>
          </cell>
        </row>
        <row r="1796">
          <cell r="F1796" t="str">
            <v>31T10384C12L32P4cTS</v>
          </cell>
        </row>
        <row r="1797">
          <cell r="F1797" t="str">
            <v>31T10384C12L32P5TS</v>
          </cell>
        </row>
        <row r="1798">
          <cell r="F1798" t="str">
            <v>31T17483C5PV</v>
          </cell>
        </row>
        <row r="1799">
          <cell r="F1799" t="str">
            <v>31T17483C12L32P4cTS</v>
          </cell>
        </row>
        <row r="1800">
          <cell r="F1800" t="str">
            <v>31T17483C12L32P5TS</v>
          </cell>
        </row>
        <row r="1801">
          <cell r="F1801" t="str">
            <v>31T12249C12L32P4cTS</v>
          </cell>
        </row>
        <row r="1802">
          <cell r="F1802" t="str">
            <v>31T12249C11KTTTS</v>
          </cell>
        </row>
        <row r="1803">
          <cell r="F1803" t="str">
            <v>31T12884C11KTTTS</v>
          </cell>
        </row>
        <row r="1804">
          <cell r="F1804" t="str">
            <v>31T12884C12L32P4cTS</v>
          </cell>
        </row>
        <row r="1805">
          <cell r="F1805" t="str">
            <v>31T12912C0,5L32CT</v>
          </cell>
        </row>
        <row r="1806">
          <cell r="F1806" t="str">
            <v>31T12912C11KTTTS</v>
          </cell>
        </row>
        <row r="1807">
          <cell r="F1807" t="str">
            <v>31T12912C12L32P5TS</v>
          </cell>
        </row>
        <row r="1808">
          <cell r="F1808" t="str">
            <v>31T12913C11KTTTS</v>
          </cell>
        </row>
        <row r="1809">
          <cell r="F1809" t="str">
            <v>31T12913C12L32P5TS</v>
          </cell>
        </row>
        <row r="1810">
          <cell r="F1810" t="str">
            <v>31T12913C12L32P4cTS</v>
          </cell>
        </row>
        <row r="1811">
          <cell r="F1811" t="str">
            <v>31T12947C11KTTTS</v>
          </cell>
        </row>
        <row r="1812">
          <cell r="F1812" t="str">
            <v>31T12947C12L32P5TS</v>
          </cell>
        </row>
        <row r="1813">
          <cell r="F1813" t="str">
            <v>31T12947C12L32P4cTS</v>
          </cell>
        </row>
        <row r="1814">
          <cell r="F1814" t="str">
            <v>31T12947C4PV</v>
          </cell>
        </row>
        <row r="1815">
          <cell r="F1815" t="str">
            <v>31T12947C5PV</v>
          </cell>
        </row>
        <row r="1816">
          <cell r="F1816" t="str">
            <v>31T13756C11KTTTS</v>
          </cell>
        </row>
        <row r="1817">
          <cell r="F1817" t="str">
            <v>31T13757C11KTTTS</v>
          </cell>
        </row>
        <row r="1818">
          <cell r="F1818" t="str">
            <v>31T13837C11KTTTS</v>
          </cell>
        </row>
        <row r="1819">
          <cell r="F1819" t="str">
            <v>31T13884C11KTTTS</v>
          </cell>
        </row>
        <row r="1820">
          <cell r="F1820" t="str">
            <v>31T15303C11KTTTS</v>
          </cell>
        </row>
        <row r="1821">
          <cell r="F1821" t="str">
            <v>31T15311C11KTTTS</v>
          </cell>
        </row>
        <row r="1822">
          <cell r="F1822" t="str">
            <v>31T15311C12L32P4cTS</v>
          </cell>
        </row>
        <row r="1823">
          <cell r="F1823" t="str">
            <v>31T15314C11KTTTS</v>
          </cell>
        </row>
        <row r="1824">
          <cell r="F1824" t="str">
            <v>31T15321C11KTTTS</v>
          </cell>
        </row>
        <row r="1825">
          <cell r="F1825" t="str">
            <v>31T15341C11KTTTS</v>
          </cell>
        </row>
        <row r="1826">
          <cell r="F1826" t="str">
            <v>31T15565C11KTTTS</v>
          </cell>
        </row>
        <row r="1827">
          <cell r="F1827" t="str">
            <v>31T15682C11KTTTS</v>
          </cell>
        </row>
        <row r="1828">
          <cell r="F1828" t="str">
            <v>31T15683C11KTTTS</v>
          </cell>
        </row>
        <row r="1829">
          <cell r="F1829" t="str">
            <v>31T15684C11KTTTS</v>
          </cell>
        </row>
        <row r="1830">
          <cell r="F1830" t="str">
            <v>31T15693C11KTTTS</v>
          </cell>
        </row>
        <row r="1831">
          <cell r="F1831" t="str">
            <v>31T17482C12L32P4cTS</v>
          </cell>
        </row>
        <row r="1832">
          <cell r="F1832" t="str">
            <v>31T17482C12L32P5TS</v>
          </cell>
        </row>
        <row r="1833">
          <cell r="F1833" t="str">
            <v>31T17482C18PV</v>
          </cell>
        </row>
        <row r="1834">
          <cell r="F1834" t="str">
            <v>31T17482C2PV</v>
          </cell>
        </row>
        <row r="1835">
          <cell r="F1835" t="str">
            <v>31T17482C5PV</v>
          </cell>
        </row>
        <row r="1836">
          <cell r="F1836" t="str">
            <v>31T17484C2,5PV</v>
          </cell>
        </row>
        <row r="1837">
          <cell r="F1837" t="str">
            <v>31T12685C11KTTTS</v>
          </cell>
        </row>
        <row r="1838">
          <cell r="F1838" t="str">
            <v>31T12685C12L32P4cTS</v>
          </cell>
        </row>
        <row r="1839">
          <cell r="F1839" t="str">
            <v>31T12685C12L32P5TS</v>
          </cell>
        </row>
        <row r="1840">
          <cell r="F1840" t="str">
            <v>31T12757C12L32P4cTS</v>
          </cell>
        </row>
        <row r="1841">
          <cell r="F1841" t="str">
            <v>31T12757C12L32P5TS</v>
          </cell>
        </row>
        <row r="1842">
          <cell r="F1842" t="str">
            <v>29T14698C1PV</v>
          </cell>
        </row>
        <row r="1843">
          <cell r="F1843" t="str">
            <v>29T14698C2PV</v>
          </cell>
        </row>
        <row r="1844">
          <cell r="F1844" t="str">
            <v>29T14698C3PV</v>
          </cell>
        </row>
        <row r="1845">
          <cell r="F1845" t="str">
            <v>29T14698C0,5L32CT</v>
          </cell>
        </row>
        <row r="1846">
          <cell r="F1846" t="str">
            <v>30T14698C1PV</v>
          </cell>
        </row>
        <row r="1847">
          <cell r="F1847" t="str">
            <v>30T14698C2PV</v>
          </cell>
        </row>
        <row r="1848">
          <cell r="F1848" t="str">
            <v>31T14698C1PV</v>
          </cell>
        </row>
        <row r="1849">
          <cell r="F1849" t="str">
            <v>31T14698C3PV</v>
          </cell>
        </row>
        <row r="1850">
          <cell r="F1850" t="str">
            <v>C</v>
          </cell>
        </row>
        <row r="1851">
          <cell r="F1851" t="str">
            <v>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ntry"/>
      <sheetName val="CDPS"/>
      <sheetName val="BS"/>
      <sheetName val="BSout"/>
      <sheetName val="PL1"/>
      <sheetName val="PL2"/>
      <sheetName val="Tinh LCTT"/>
      <sheetName val="LCTT"/>
      <sheetName val="LCB"/>
      <sheetName val="Thue TNDN"/>
      <sheetName val="PPLN"/>
      <sheetName val="Trich truoc SCL"/>
    </sheetNames>
    <sheetDataSet>
      <sheetData sheetId="0"/>
      <sheetData sheetId="1"/>
      <sheetData sheetId="2">
        <row r="76">
          <cell r="H76">
            <v>128716595645</v>
          </cell>
        </row>
      </sheetData>
      <sheetData sheetId="3"/>
      <sheetData sheetId="4"/>
      <sheetData sheetId="5"/>
      <sheetData sheetId="6"/>
      <sheetData sheetId="7"/>
      <sheetData sheetId="8"/>
      <sheetData sheetId="9"/>
      <sheetData sheetId="10"/>
      <sheetData sheetId="1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 Q2_9T 2008 sau KT"/>
      <sheetName val="Sheet1"/>
      <sheetName val="Sheet2"/>
      <sheetName val="Sheet3"/>
    </sheetNames>
    <sheetDataSet>
      <sheetData sheetId="0">
        <row r="4">
          <cell r="E4">
            <v>808821507271</v>
          </cell>
          <cell r="G4">
            <v>281368847709</v>
          </cell>
          <cell r="I4">
            <v>212899328921</v>
          </cell>
          <cell r="L4">
            <v>39351613834</v>
          </cell>
          <cell r="P4">
            <v>794795668</v>
          </cell>
          <cell r="S4">
            <v>1343236093403</v>
          </cell>
        </row>
        <row r="5">
          <cell r="G5">
            <v>39391938395</v>
          </cell>
          <cell r="I5">
            <v>18937250000</v>
          </cell>
          <cell r="L5">
            <v>1014874773</v>
          </cell>
        </row>
        <row r="6">
          <cell r="E6">
            <v>104606918359</v>
          </cell>
        </row>
        <row r="9">
          <cell r="G9">
            <v>2669248994</v>
          </cell>
          <cell r="I9">
            <v>12663958317</v>
          </cell>
          <cell r="S9">
            <v>15333207311</v>
          </cell>
        </row>
        <row r="10">
          <cell r="E10">
            <v>-794795668</v>
          </cell>
        </row>
        <row r="11">
          <cell r="S11">
            <v>1491853867619</v>
          </cell>
        </row>
        <row r="13">
          <cell r="E13">
            <v>408415438779</v>
          </cell>
          <cell r="G13">
            <v>139510593744</v>
          </cell>
          <cell r="I13">
            <v>96515889240</v>
          </cell>
          <cell r="L13">
            <v>21508255122</v>
          </cell>
          <cell r="P13">
            <v>794795668</v>
          </cell>
          <cell r="S13">
            <v>666744972553</v>
          </cell>
        </row>
        <row r="14">
          <cell r="L14">
            <v>4639199976</v>
          </cell>
        </row>
        <row r="16">
          <cell r="E16">
            <v>1497914313</v>
          </cell>
          <cell r="G16">
            <v>566823734</v>
          </cell>
          <cell r="I16">
            <v>619270902</v>
          </cell>
          <cell r="L16">
            <v>413361170</v>
          </cell>
          <cell r="S16">
            <v>3097370119</v>
          </cell>
        </row>
        <row r="17">
          <cell r="G17">
            <v>2669248994</v>
          </cell>
          <cell r="I17">
            <v>10279419201</v>
          </cell>
          <cell r="S17">
            <v>12948668195</v>
          </cell>
        </row>
        <row r="18">
          <cell r="E18">
            <v>-794795668</v>
          </cell>
        </row>
        <row r="21">
          <cell r="E21">
            <v>400406068492</v>
          </cell>
          <cell r="G21">
            <v>141858253965</v>
          </cell>
          <cell r="I21">
            <v>116383439681</v>
          </cell>
          <cell r="L21">
            <v>17843358712</v>
          </cell>
          <cell r="P21">
            <v>0</v>
          </cell>
          <cell r="S21">
            <v>676491120850</v>
          </cell>
        </row>
        <row r="24">
          <cell r="S24">
            <v>438371354245</v>
          </cell>
        </row>
        <row r="25">
          <cell r="S25">
            <v>425280837441</v>
          </cell>
        </row>
        <row r="78">
          <cell r="H78">
            <v>1761873663</v>
          </cell>
        </row>
        <row r="79">
          <cell r="H79">
            <v>2504929850</v>
          </cell>
        </row>
        <row r="80">
          <cell r="H80">
            <v>18277440861</v>
          </cell>
        </row>
      </sheetData>
      <sheetData sheetId="1"/>
      <sheetData sheetId="2"/>
      <sheetData sheetId="3"/>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T6"/>
      <sheetName val="T7"/>
      <sheetName val="T8"/>
      <sheetName val="T9"/>
      <sheetName val="T10"/>
      <sheetName val="T11"/>
      <sheetName val="T12"/>
      <sheetName val="12T"/>
      <sheetName val="Z SXQUI"/>
      <sheetName val="Z TTQUI"/>
      <sheetName val="Lolainam"/>
      <sheetName val="ZSX than NK"/>
      <sheetName val="Z Sang tuyen than"/>
      <sheetName val="CPSX 12T"/>
      <sheetName val="CPSX 12T (2)"/>
      <sheetName val="PHU BIEU 05"/>
      <sheetName val="KQSXKD"/>
      <sheetName val="KQSXKDTHNAM"/>
      <sheetName val="CPbanhang"/>
      <sheetName val="CPqly"/>
      <sheetName val="Cpbhang+qly"/>
      <sheetName val="thuchiTC+BT"/>
      <sheetName val="NS2 05"/>
      <sheetName val="NS3 05"/>
      <sheetName val="PB9-Thue tai nguyen"/>
      <sheetName val="Thue tai nguyen (2)"/>
      <sheetName val="Sheet2"/>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n0000000"/>
      <sheetName val="m0000000"/>
      <sheetName val="p0000000"/>
      <sheetName val="o0000000"/>
      <sheetName val="q0000000"/>
      <sheetName val="r0000000"/>
      <sheetName val="s0000000"/>
      <sheetName val="t0000000"/>
      <sheetName val="u0000000"/>
      <sheetName val="v0000000"/>
      <sheetName val="w0000000"/>
      <sheetName val="x0000000"/>
      <sheetName val="y0000000"/>
      <sheetName val="z0000000"/>
      <sheetName val="ZSX than NK (Tinh lai)"/>
      <sheetName val="ZSX than NK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
          <cell r="B8">
            <v>414590676592</v>
          </cell>
        </row>
        <row r="12">
          <cell r="B12">
            <v>591442000239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P9">
            <v>3735701089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 val="BC chi dinh thau"/>
      <sheetName val="BC 135"/>
      <sheetName val="BC 135 (2)"/>
      <sheetName val=" 135-05"/>
      <sheetName val="BC KH13505 (3)"/>
      <sheetName val="BC KH13505 (2)"/>
      <sheetName val="BC KH TH 04"/>
      <sheetName val="BC STC"/>
      <sheetName val="BC chi thau"/>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HICH?3"/>
      <sheetName val="Ma"/>
      <sheetName val="KE HOACH MUA"/>
      <sheetName val="bảng mã sp"/>
      <sheetName val="PHICH_x0000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T6"/>
      <sheetName val="T7"/>
      <sheetName val="T8"/>
      <sheetName val="T9"/>
      <sheetName val="T10"/>
      <sheetName val="T11"/>
      <sheetName val="T12"/>
      <sheetName val="12T"/>
      <sheetName val="Z SXQUI"/>
      <sheetName val="Z TTQUI"/>
      <sheetName val="Lolainam"/>
      <sheetName val="ZSX than NK"/>
      <sheetName val="Z Sang tuyen than"/>
      <sheetName val="CPSX 12T"/>
      <sheetName val="CPSX 12T (2)"/>
      <sheetName val="PHU BIEU 05"/>
      <sheetName val="KQSXKD"/>
      <sheetName val="KQSXKDTHNAM"/>
      <sheetName val="CPbanhang"/>
      <sheetName val="CPqly"/>
      <sheetName val="Cpbhang+qly"/>
      <sheetName val="thuchiTC+BT"/>
      <sheetName val="NS2 05"/>
      <sheetName val="NS3 05"/>
      <sheetName val="PB9-Thue tai nguyen"/>
      <sheetName val="Thue tai nguyen (2)"/>
      <sheetName val="Sheet2"/>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n0000000"/>
      <sheetName val="m0000000"/>
      <sheetName val="p0000000"/>
      <sheetName val="o0000000"/>
      <sheetName val="q0000000"/>
      <sheetName val="r0000000"/>
      <sheetName val="s0000000"/>
      <sheetName val="t0000000"/>
      <sheetName val="u0000000"/>
      <sheetName val="v0000000"/>
      <sheetName val="w0000000"/>
      <sheetName val="x0000000"/>
      <sheetName val="y0000000"/>
      <sheetName val="z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
          <cell r="B8">
            <v>104360221602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MTL$-INTER"/>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Sheet3"/>
      <sheetName val="GVL"/>
      <sheetName val="400-415.37"/>
      <sheetName val="KL NR2"/>
      <sheetName val="NR2 565 PQ DQ"/>
      <sheetName val="565 DD"/>
      <sheetName val="M2-415.37"/>
      <sheetName val="Cong"/>
      <sheetName val="507 PQ"/>
      <sheetName val="507 DD"/>
      <sheetName val=" Subbase"/>
      <sheetName val="NR2"/>
      <sheetName val="THCP"/>
      <sheetName val="BQT"/>
      <sheetName val="RG"/>
      <sheetName val="BCVT"/>
      <sheetName val="BKHD"/>
      <sheetName val="TN"/>
      <sheetName val="ND"/>
      <sheetName val="VL"/>
      <sheetName val="KQHDKD"/>
      <sheetName val="KHOI_DONG"/>
      <sheetName val="Inctiettk"/>
      <sheetName val="cd taikhoan"/>
      <sheetName val="NK_CHUNG"/>
      <sheetName val="CD_PSINH"/>
      <sheetName val="CDKT"/>
      <sheetName val="MAKHACH"/>
      <sheetName val="TH_CNO"/>
      <sheetName val="tienluong"/>
      <sheetName val="NEW-PANEL"/>
      <sheetName val="Phu cap"/>
      <sheetName val="phu cap nam"/>
      <sheetName val="Mau 1 PGD"/>
      <sheetName val="Mau 2PGD"/>
      <sheetName val="Mau 3 PGD"/>
      <sheetName val="mau so 01A"/>
      <sheetName val="mau so 2"/>
      <sheetName val="mau so 3"/>
      <sheetName val="PCCM"/>
      <sheetName val="VC"/>
      <sheetName val="chitiet"/>
      <sheetName val="C/ngty"/>
      <sheetName val=""/>
      <sheetName val="DOAM0654CAS"/>
      <sheetName val="hold5"/>
      <sheetName val="hold6"/>
      <sheetName val="TT"/>
      <sheetName val="DG chi tiet"/>
      <sheetName val="XJ74"/>
      <sheetName val="Truot_nen"/>
      <sheetName val="DD 10KV"/>
      <sheetName val="DI-ESTI"/>
      <sheetName val="Hoang Van Chuong _x0000_2(2)"/>
      <sheetName val="X_x0000_4Test5"/>
      <sheetName val="NR2Ƞ565 PQ DQ"/>
      <sheetName val="sat"/>
      <sheetName val="ptvt"/>
      <sheetName val="ଶᐭ8"/>
      <sheetName val="klnd"/>
      <sheetName val="DTmd"/>
      <sheetName val="thnl"/>
      <sheetName val="htxl"/>
      <sheetName val="bvl"/>
      <sheetName val="kpct"/>
      <sheetName val="THKP"/>
      <sheetName val="Phung Thi HIen 18(2_x0009_"/>
      <sheetName val="Le Tri An 2_x0011_(2)"/>
      <sheetName val="H/ang Van Chuong 22(2)"/>
      <sheetName val="Le_x0000_Huu Hoa 25(2)"/>
      <sheetName val="tra-vat-lieu"/>
      <sheetName val="PTDG"/>
      <sheetName val="Phung Thi HIen 18(2 "/>
      <sheetName val="Nguyen Duy Lien ႀ￸(2)"/>
      <sheetName val="Nguyen Duy Lien ??(2)"/>
      <sheetName val="Le"/>
      <sheetName val="Le Huu Thuy 2_x0019_(2)"/>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Tra_bang"/>
      <sheetName val="Le?Huu Hoa 25(2)"/>
      <sheetName val="CSDL"/>
      <sheetName val="BK"/>
      <sheetName val="PNK"/>
      <sheetName val="PXK"/>
      <sheetName val="PTL"/>
      <sheetName val="NXT"/>
      <sheetName val="STH131"/>
      <sheetName val="MAU PX"/>
      <sheetName val="331"/>
      <sheetName val="Hoang Van Chuong ?2(2)"/>
      <sheetName val="X?4Test5"/>
      <sheetName val="??8"/>
      <sheetName val="LIST"/>
      <sheetName val="SPL4"/>
      <sheetName val="Le Thi Nha_x0000__x0000_f_x0000__x0001__x0000__x0000_"/>
      <sheetName val="_x0002__x0000_"/>
      <sheetName val="T11,12-2001"/>
      <sheetName val="General"/>
      <sheetName val="Girder"/>
      <sheetName val="ESTI."/>
      <sheetName val="IBASE"/>
      <sheetName val="Le Heu Hoa 25(2_x0009_"/>
      <sheetName val="Hoang Thi Binh 08(2)"/>
      <sheetName val="THONG KE"/>
      <sheetName val="DMTK"/>
      <sheetName val="13)8"/>
      <sheetName val="Chi Tiet"/>
      <sheetName val="tra_vat_lieu"/>
      <sheetName val="Le Thi Nha??f?_x0001_??"/>
      <sheetName val="_x0002_?"/>
      <sheetName val="C_ngty"/>
      <sheetName val="H_ang Van Chuong 22(2)"/>
      <sheetName val="Nguyen Duy Lien __(2)"/>
      <sheetName val="Le_Huu Hoa 25(2)"/>
      <sheetName val="Hoang Van Chuong "/>
      <sheetName val="X"/>
      <sheetName val="Hoang Van Chuong _2(2)"/>
      <sheetName val="X_4Test5"/>
      <sheetName val="__8"/>
      <sheetName val="SOKT-Q3CT"/>
      <sheetName val="LDC"/>
      <sheetName val="LDB"/>
      <sheetName val="LDA"/>
      <sheetName val="LD"/>
      <sheetName val="Sbq18"/>
      <sheetName val="Pham Thi Thuong  M.M (7i"/>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ma_pt"/>
      <sheetName val="NR2?565 PQ DQ"/>
      <sheetName val="Le Thi Ly 23(2 "/>
      <sheetName val="MïJule2"/>
      <sheetName val="_x0011_3-8"/>
      <sheetName val="Le Thi Nha"/>
      <sheetName val="SumSBU"/>
      <sheetName val="KEM NGHIEN GIA CONG"/>
      <sheetName val="28-8_x0000__x0000__x0000__x0000__x0000__x0000__x0000__x0000__x0000__x0000__x0000__x0000_㢈ȣ_x0000__x0004__x0000__x0000__x0000__x0000__x0000__x0000_䴀ȣ_x0000__x0000__x0000__x0000__x0000__x0000__x0000__x0000_㢴ȣ_x0000__x0000_6_x0000__x0000__x0000__x0000__x0000__x0000__x0000__x0000__x0000__x0000__x0000__x0000__x0000__x0000__x0000__x0013_[SOKT-Q3CT."/>
      <sheetName val="Hoang Van Chuong 2(2)"/>
      <sheetName val="VL10KV"/>
      <sheetName val="TBA 250"/>
      <sheetName val="VL 0_4KV"/>
      <sheetName val="VLCong to"/>
      <sheetName val="_x0004_OAM0654CAS"/>
      <sheetName val="NR2_565 PQ DQ"/>
      <sheetName val="Sheet26"/>
      <sheetName val="Parem"/>
      <sheetName val="Book 1 Summary"/>
      <sheetName val="nhap theo ngay vao"/>
      <sheetName val="Le_x0000_Huu Hanh 16(1)"/>
      <sheetName val="Le Thi_x0000_Nhan M.M (12)"/>
      <sheetName val="Le Thi Nha_x0000_f_x0000__x0001__x0000_"/>
      <sheetName val="28-8_x0000__x0000__x0000__x0000__x0000__x0000__x0000__x0000__x0000__x0000__x0000__x0000_㢈ȣ_x0000__x0004__x0000__x0000__x0000__x0000__x0000__x0000_䴀ȣ_x0000__x0000__x0000_"/>
      <sheetName val="_x0002_"/>
      <sheetName val="Le Thi Nha__f__x0001___"/>
      <sheetName val="_x0002__"/>
      <sheetName val="Le Thi"/>
      <sheetName val="Dinh nghia"/>
      <sheetName val="DANGBAN"/>
      <sheetName val="PR THIEU(2)"/>
      <sheetName val="Pham ThiðThuong  M.M (7)"/>
      <sheetName val="Le Tat Ve M.M (19)"/>
      <sheetName val="FD"/>
      <sheetName val="GI"/>
      <sheetName val="EE (3)"/>
      <sheetName val="PAVEMENT"/>
      <sheetName val="TRAFFIC"/>
      <sheetName val="so chi tiet"/>
      <sheetName val="Module#"/>
      <sheetName val="ptdg "/>
      <sheetName val="ptke"/>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sheetData sheetId="152" refreshError="1"/>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refreshError="1"/>
      <sheetData sheetId="170" refreshError="1"/>
      <sheetData sheetId="171"/>
      <sheetData sheetId="172" refreshError="1"/>
      <sheetData sheetId="173" refreshError="1"/>
      <sheetData sheetId="174" refreshError="1"/>
      <sheetData sheetId="175"/>
      <sheetData sheetId="176"/>
      <sheetData sheetId="177"/>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Sheet2"/>
      <sheetName val="TH"/>
      <sheetName val="Sheet9"/>
      <sheetName val="Sheet10"/>
      <sheetName val="Sheet5"/>
      <sheetName val="Sheet7"/>
      <sheetName val="Sheet8"/>
      <sheetName val="Sheet6"/>
      <sheetName val="Sheet4"/>
      <sheetName val="Sheet3"/>
      <sheetName val="0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KHQ2"/>
      <sheetName val="KHT4,5-02"/>
      <sheetName val="KHVt "/>
      <sheetName val="KHVtt4"/>
      <sheetName val="KHVt XL"/>
      <sheetName val="KHVt XLT4"/>
      <sheetName val="TNHNoi"/>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Song trai"/>
      <sheetName val="Dinh+ha nha"/>
      <sheetName val="PTLK"/>
      <sheetName val="NG k"/>
      <sheetName val="THcong"/>
      <sheetName val="BHXH"/>
      <sheetName val="BHXH12"/>
      <sheetName val="km248"/>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IBASE2.XLSѝTNHNoi"/>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2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b1"/>
      <sheetName val="KM"/>
      <sheetName val="KHOANMUC"/>
      <sheetName val="QTNC"/>
      <sheetName val="CPQL"/>
      <sheetName val="SANLUONG"/>
      <sheetName val="SSCP-SL"/>
      <sheetName val="CPSX"/>
      <sheetName val="KQKD"/>
      <sheetName val="CDSL (2)"/>
      <sheetName val="socai2003-6tc"/>
      <sheetName val="SCT Cong trinh"/>
      <sheetName val="06-2003 (2)"/>
      <sheetName val="CDPS 6tc"/>
      <sheetName val="SCT Nha thau"/>
      <sheetName val="socai2003 (6tc)dp"/>
      <sheetName val="socai2003 (6tc)"/>
      <sheetName val="CDPS 6tc (2)"/>
      <sheetName val="BangTH"/>
      <sheetName val="Xaylap "/>
      <sheetName val="Nhan cong"/>
      <sheetName val="Thietbi"/>
      <sheetName val="Diengiai"/>
      <sheetName val="Vanchuyen"/>
      <sheetName val="TL"/>
      <sheetName val="CT"/>
      <sheetName val="GK"/>
      <sheetName val="CB"/>
      <sheetName val="V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Congty"/>
      <sheetName val="VPPN"/>
      <sheetName val="XN74"/>
      <sheetName val="XN54"/>
      <sheetName val="XN33"/>
      <sheetName val="NK96"/>
      <sheetName val="XL4Test5"/>
      <sheetName val="HHVt "/>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amPha"/>
      <sheetName val="MongCai"/>
      <sheetName val="30000000"/>
      <sheetName val="40000000"/>
      <sheetName val="50000000"/>
      <sheetName val="60000000"/>
      <sheetName val="70000000"/>
      <sheetName val="Tkedotuoi"/>
      <sheetName val="Tkebactho"/>
      <sheetName val="nhan su"/>
      <sheetName val="2020"/>
      <sheetName val="luong cty"/>
      <sheetName val="bangluong"/>
      <sheetName val="Tkecong"/>
      <sheetName val="thunhap03"/>
      <sheetName val="thungoaiSCTX"/>
      <sheetName val="TRICH73"/>
      <sheetName val="phan tich DG"/>
      <sheetName val="gia vat lieu"/>
      <sheetName val="gia xe may"/>
      <sheetName val="gia nhan cong"/>
      <sheetName val="Tonghop"/>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TH du toan "/>
      <sheetName val="Du toan "/>
      <sheetName val="C.Tinh"/>
      <sheetName val="TK_cap"/>
      <sheetName val="F ThanhTri"/>
      <sheetName val="F Gialam"/>
      <sheetName val="DG"/>
      <sheetName val="TH dam"/>
      <sheetName val="SX dam"/>
      <sheetName val="LD dam"/>
      <sheetName val="Bang gia VL"/>
      <sheetName val="Gia NC"/>
      <sheetName val="Gia may"/>
      <sheetName val="KHVô XL"/>
      <sheetName val="D1"/>
      <sheetName val="D2"/>
      <sheetName val="D3"/>
      <sheetName val="D4"/>
      <sheetName val="D5"/>
      <sheetName val="D6"/>
      <sheetName val="Tay ninh"/>
      <sheetName val="A.Duc"/>
      <sheetName val="TH2003"/>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au"/>
      <sheetName val="CT-BT"/>
      <sheetName val="Xa"/>
      <sheetName val="Nhap lieu"/>
      <sheetName val="PGT"/>
      <sheetName val="Tien dien"/>
      <sheetName val="Thue GTGT"/>
      <sheetName val="CV di trong  dong"/>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cn"/>
      <sheetName val="Nc"/>
      <sheetName val="pt"/>
      <sheetName val="ql"/>
      <sheetName val="ql (2)"/>
      <sheetName val="4"/>
      <sheetName val="Sheet13"/>
      <sheetName val="Sheet14"/>
      <sheetName val="Sheet15"/>
      <sheetName val="Sheet16"/>
      <sheetName val="BC§ 2001"/>
      <sheetName val="BBC§ 2002"/>
      <sheetName val="TSC§ 2001"/>
      <sheetName val="TSc® 2002"/>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M45">
            <v>1</v>
          </cell>
          <cell r="AN45">
            <v>19.8</v>
          </cell>
          <cell r="AQ45">
            <v>42.93</v>
          </cell>
          <cell r="AT45">
            <v>850</v>
          </cell>
        </row>
        <row r="46">
          <cell r="AH46" t="str">
            <v>4425(A-525)</v>
          </cell>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H104" t="str">
            <v>1656</v>
          </cell>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K110" t="str">
            <v>1018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0300"/>
      <sheetName val="481-111"/>
      <sheetName val="00000000"/>
      <sheetName val="10000000"/>
      <sheetName val="20000000"/>
      <sheetName val="30000000"/>
      <sheetName val="40000000"/>
      <sheetName val="TK 111"/>
      <sheetName val="TK 112"/>
      <sheetName val="TK 131"/>
      <sheetName val="TK 133"/>
      <sheetName val="TK 136"/>
      <sheetName val="TK 138"/>
      <sheetName val="TK 141"/>
      <sheetName val="TK 142"/>
      <sheetName val="TK 1521"/>
      <sheetName val="TK 1522"/>
      <sheetName val="TK 1523"/>
      <sheetName val="TK 1524"/>
      <sheetName val="TK 153"/>
      <sheetName val="TK 154"/>
      <sheetName val="TK 155"/>
      <sheetName val="TK 211"/>
      <sheetName val="TK 214"/>
      <sheetName val="TK 212"/>
      <sheetName val="TK 213"/>
      <sheetName val="TK 241"/>
      <sheetName val="TK 311"/>
      <sheetName val="TK 331"/>
      <sheetName val="TK 333"/>
      <sheetName val="TK 334"/>
      <sheetName val="TK 335"/>
      <sheetName val="TK 336"/>
      <sheetName val="TK 338"/>
      <sheetName val="TK 3383"/>
      <sheetName val="TK 341"/>
      <sheetName val="TK 342"/>
      <sheetName val="TK 411"/>
      <sheetName val="TK 414"/>
      <sheetName val="TK 415"/>
      <sheetName val="TK 416"/>
      <sheetName val="TK 421"/>
      <sheetName val="TK 431"/>
      <sheetName val="TK 441"/>
      <sheetName val="TK 511"/>
      <sheetName val="TK 512"/>
      <sheetName val="TK 621"/>
      <sheetName val="TK 622"/>
      <sheetName val="TK 623"/>
      <sheetName val="TK 627"/>
      <sheetName val="TK 632"/>
      <sheetName val="TK 641"/>
      <sheetName val="TK 642"/>
      <sheetName val="TK 711"/>
      <sheetName val="TK 721"/>
      <sheetName val="TK 811"/>
      <sheetName val="TK 821"/>
      <sheetName val="TK 911"/>
      <sheetName val="Buttoan DC"/>
    </sheetNames>
    <sheetDataSet>
      <sheetData sheetId="0"/>
      <sheetData sheetId="1"/>
      <sheetData sheetId="2"/>
      <sheetData sheetId="3"/>
      <sheetData sheetId="4"/>
      <sheetData sheetId="5"/>
      <sheetData sheetId="6"/>
      <sheetData sheetId="7"/>
      <sheetData sheetId="8" refreshError="1">
        <row r="26">
          <cell r="A26" t="b">
            <v>1</v>
          </cell>
        </row>
        <row r="27">
          <cell r="C27" t="e">
            <v>#N/A</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MD"/>
      <sheetName val="ND"/>
      <sheetName val="CONG"/>
      <sheetName val="DGCT"/>
      <sheetName val="Dong Dau"/>
      <sheetName val="Dong Dau (2)"/>
      <sheetName val="Sau dong"/>
      <sheetName val="Ma xa"/>
      <sheetName val="My dinh"/>
      <sheetName val="Tong cong"/>
      <sheetName val="Sheet5"/>
      <sheetName val="Chi tiet - Dv lap"/>
      <sheetName val="TH KHTC"/>
      <sheetName val="000"/>
      <sheetName val="00000000"/>
      <sheetName val="Chart2"/>
      <sheetName val="Chart1"/>
      <sheetName val="BC_KKTSCD"/>
      <sheetName val="Chitiet"/>
      <sheetName val="Sheet2 (2)"/>
      <sheetName val="Mau_BC_KKTSCD"/>
      <sheetName val="Phu luc"/>
      <sheetName val="Gia trÞ"/>
      <sheetName val="TH"/>
      <sheetName val="Sheet6"/>
      <sheetName val="Sheet7"/>
      <sheetName val="Sheet8"/>
      <sheetName val="Sheet9"/>
      <sheetName val="Sheet10"/>
      <sheetName val="Sheet11"/>
      <sheetName val="XXXXXXXX"/>
      <sheetName val="Congty"/>
      <sheetName val="VPPN"/>
      <sheetName val="XN74"/>
      <sheetName val="XN54"/>
      <sheetName val="XN33"/>
      <sheetName val="NK96"/>
      <sheetName val="XL4Test5"/>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1"/>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sent to"/>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Quang Tri"/>
      <sheetName val="TTHue"/>
      <sheetName val="Da Nang"/>
      <sheetName val="Quang Nam"/>
      <sheetName val="Quang Ngai"/>
      <sheetName val="TH DH-QN"/>
      <sheetName val="KP HD"/>
      <sheetName val="DB HD"/>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e tong"/>
      <sheetName val="Thep"/>
      <sheetName val="Tong hop thep"/>
      <sheetName val="DTHH"/>
      <sheetName val="Bang1"/>
      <sheetName val="TAI TRONG"/>
      <sheetName val="NOI LUC"/>
      <sheetName val="TINH DUYET THTT CHINH"/>
      <sheetName val="TDUYET THTT PHU"/>
      <sheetName val="TINH DAO DONG VA DO VONG"/>
      <sheetName val="TINH NEO"/>
      <sheetName val="KH 2003 (moi max)"/>
      <sheetName val="KH12"/>
      <sheetName val="CN12"/>
      <sheetName val="HD12"/>
      <sheetName val="KH1"/>
      <sheetName val="Caodo"/>
      <sheetName val="Dat"/>
      <sheetName val="KL-CTTK"/>
      <sheetName val="BTH"/>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VL"/>
      <sheetName val="CTXD"/>
      <sheetName val=".."/>
      <sheetName val="CTDN"/>
      <sheetName val="san vuon"/>
      <sheetName val="khu phu tro"/>
      <sheetName val="Thep "/>
      <sheetName val="Chi tiet Khoi luong"/>
      <sheetName val="TH khoi luong"/>
      <sheetName val="Chiet tinh vat lieu "/>
      <sheetName val="TH KL VL"/>
      <sheetName val="Thuyet minh"/>
      <sheetName val="CQ-HQ"/>
      <sheetName val="Q1-02"/>
      <sheetName val="Q2-02"/>
      <sheetName val="Q3-02"/>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DS them luong qui 4-2002"/>
      <sheetName val="Phuc loi 2-9-02"/>
      <sheetName val="PCLB-2002"/>
      <sheetName val="Thuong nhan dip 21-12-02"/>
      <sheetName val="Thuong dip nhan danh hieu AHL§"/>
      <sheetName val="Thang luong thu 13 nam 2002"/>
      <sheetName val="Luong SX# dip Tet Qui Mui(dong)"/>
      <sheetName val="CT xa"/>
      <sheetName val="TLGC"/>
      <sheetName val="BL"/>
      <sheetName val="TM"/>
      <sheetName val="BU-gian"/>
      <sheetName val="Bu-Ha"/>
      <sheetName val="PTVT"/>
      <sheetName val="Gia DAN"/>
      <sheetName val="Dan"/>
      <sheetName val="Cuoc"/>
      <sheetName val="Bugia"/>
      <sheetName val="KL57"/>
      <sheetName val="T1"/>
      <sheetName val="T2"/>
      <sheetName val="T3"/>
      <sheetName val="T4"/>
      <sheetName val="T5"/>
      <sheetName val="t6"/>
      <sheetName val="T7"/>
      <sheetName val="T8"/>
      <sheetName val="T9"/>
      <sheetName val="T10"/>
      <sheetName val="11"/>
      <sheetName val="THop"/>
      <sheetName val="T1(T1)04"/>
      <sheetName val="THCT"/>
      <sheetName val="cap cho cac DT"/>
      <sheetName val="Ung - hoan"/>
      <sheetName val="CP may"/>
      <sheetName val="SS"/>
      <sheetName val="NVL"/>
      <sheetName val="KM"/>
      <sheetName val="KHOANMUC"/>
      <sheetName val="CPQL"/>
      <sheetName val="SANLUONG"/>
      <sheetName val="SSCP-SL"/>
      <sheetName val="KQKD"/>
      <sheetName val="CDSL (2)"/>
      <sheetName val="00000001"/>
      <sheetName val="00000002"/>
      <sheetName val="00000003"/>
      <sheetName val="00000004"/>
      <sheetName val="phan tich DG"/>
      <sheetName val="gia vat lieu"/>
      <sheetName val="gia xe may"/>
      <sheetName val="gia nhan cong"/>
      <sheetName val="DT"/>
      <sheetName val="THND"/>
      <sheetName val="THMD"/>
      <sheetName val="Phtro1"/>
      <sheetName val="DTKS1"/>
      <sheetName val="CT1m"/>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utoan1"/>
      <sheetName val="Anhtoan"/>
      <sheetName val="dutoan2"/>
      <sheetName val="vat tu"/>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HIT"/>
      <sheetName val="THXH"/>
      <sheetName val="BHXH"/>
      <sheetName val="Outlets"/>
      <sheetName val="PGs"/>
      <sheetName val="luong thang 10"/>
      <sheetName val="tong hop thang 10"/>
      <sheetName val="loung11"/>
      <sheetName val="TH 11"/>
      <sheetName val="T122"/>
      <sheetName val="T121"/>
      <sheetName val="px khai thac 2"/>
      <sheetName val="dao lo so 2"/>
      <sheetName val="luong vp thang 10"/>
      <sheetName val="KH 200³ (moi max)"/>
      <sheetName val="KL VL"/>
      <sheetName val="KHCTiet"/>
      <sheetName val="QT 9-6"/>
      <sheetName val="Thuong luu HB"/>
      <sheetName val="QT03"/>
      <sheetName val="QT"/>
      <sheetName val="PTmay"/>
      <sheetName val="KK"/>
      <sheetName val="QT Ky T"/>
      <sheetName val="BCKT"/>
      <sheetName val="bc vt TON BAI"/>
      <sheetName val="XXXXXXX0"/>
      <sheetName val="cong Q2"/>
      <sheetName val="T.U luong Q1"/>
      <sheetName val="T.U luong Q2"/>
      <sheetName val="T.U luong Q3"/>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s>
    <definedNames>
      <definedName name="DataFilter"/>
      <definedName name="DataSort"/>
      <definedName name="GoBack" sheetId="14"/>
      <definedName name="GoBack"/>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 SLTH (2)"/>
      <sheetName val="khung206 &amp; 203"/>
      <sheetName val="TH 06 thang"/>
      <sheetName val="SC09"/>
      <sheetName val="Kyhieuthamchieu(14)"/>
      <sheetName val="HS KT nam (13)"/>
      <sheetName val="Cac thu tuc (12)"/>
      <sheetName val="TL Hopdong(11)"/>
      <sheetName val="TL Ke toan (10)"/>
      <sheetName val="TL Nhan Su (9)"/>
      <sheetName val="Tailieuthue(8)"/>
      <sheetName val="Tai lieu phap luat(7)"/>
      <sheetName val="DT ra ngoai(6)"/>
      <sheetName val="Doitac(5)"/>
      <sheetName val="QT Phattrien(4)"/>
      <sheetName val="Ban lanh dao(3)"/>
      <sheetName val="Sodotochuc(2)"/>
      <sheetName val="TTCB ve KH (1)"/>
      <sheetName val="khao sat khach hang (nam 4)"/>
      <sheetName val="Tinh Dl KTV (nam 3)"/>
      <sheetName val="KH chien luoc (nam 1)"/>
      <sheetName val="KH  tong the(nam 2)"/>
      <sheetName val="Bang tinh trong yeu"/>
      <sheetName val="Phan bo trong yeu"/>
      <sheetName val="SC 2"/>
      <sheetName val="Trang SLTH"/>
      <sheetName val="THDU"/>
      <sheetName val="tong hop 6 thang 2011"/>
      <sheetName val="q1"/>
      <sheetName val="SC2009"/>
      <sheetName val="BCD"/>
      <sheetName val="Sheet1"/>
      <sheetName val="Phan tich BCTC"/>
      <sheetName val="Phan tich chi tieu"/>
      <sheetName val="SC11"/>
      <sheetName val="Phantich"/>
      <sheetName val="Phubieu LCTT"/>
      <sheetName val="Du lieu LCTT"/>
      <sheetName val="NhapsolieuLCTT"/>
      <sheetName val="Bien ban kiem toan"/>
      <sheetName val="TMCL - BCDKT"/>
      <sheetName val="BTDC"/>
      <sheetName val="Mluc"/>
      <sheetName val="Bia BC"/>
      <sheetName val="PlucBCKT"/>
      <sheetName val="BCBGD"/>
      <sheetName val="BCKT"/>
      <sheetName val="TAISAN"/>
      <sheetName val="NGUONVON"/>
      <sheetName val="CT ngoai bang"/>
      <sheetName val="BCKQKD"/>
      <sheetName val="NVThue"/>
      <sheetName val="LCTT"/>
      <sheetName val="LCTTGT"/>
      <sheetName val="LCTTGT (2)"/>
      <sheetName val="TM1(1-2) "/>
      <sheetName val="TM2(3-9)"/>
      <sheetName val="TM3(10-12) (2)"/>
      <sheetName val="TSCD"/>
      <sheetName val="TM4(13-23) (3)"/>
      <sheetName val="TM5(26)"/>
      <sheetName val="TM6(25-37) (3)"/>
      <sheetName val="Phan phoi LN"/>
      <sheetName val="10000000"/>
      <sheetName val="00000000"/>
      <sheetName val="20000000"/>
      <sheetName val="30000000"/>
      <sheetName val="XL4Test5"/>
      <sheetName val="00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1">
          <cell r="I21">
            <v>92938960007</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REF"/>
    </sheetNames>
    <sheetDataSet>
      <sheetData sheetId="0"/>
      <sheetData sheetId="1"/>
      <sheetData sheetId="2"/>
      <sheetData sheetId="3"/>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REF"/>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Dong Dau"/>
      <sheetName val="Sau dong"/>
      <sheetName val="Ma xa"/>
      <sheetName val="Me tri"/>
      <sheetName val="My dinh"/>
      <sheetName val="Tong cong"/>
      <sheetName val="Sheet5"/>
      <sheetName val="TH"/>
      <sheetName val="THDz6"/>
      <sheetName val="Ctiet DDZ"/>
      <sheetName val="TN6KV"/>
      <sheetName val="TH0.4"/>
      <sheetName val="CTo.4"/>
      <sheetName val="TN04"/>
      <sheetName val="THTBA"/>
      <sheetName val="CTTBA"/>
      <sheetName val="TNTBA"/>
      <sheetName val="THcto"/>
      <sheetName val="CtCongto"/>
      <sheetName val="TNCongTo"/>
      <sheetName val="00000000"/>
      <sheetName val="O.Do-Cong Cai tat"/>
      <sheetName val="Cty CTGT 1 TN "/>
      <sheetName val="O Khue Qlo 3"/>
      <sheetName val="O.Do-TNVCA Q.ninh"/>
      <sheetName val="O chien QL 53-1413"/>
      <sheetName val="O.chien QL53-3311"/>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Sheet14"/>
      <sheetName val="Sheet15"/>
      <sheetName val="Sheet16"/>
      <sheetName val="PTDG"/>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Sheet6"/>
      <sheetName val="Sheet7"/>
      <sheetName val="Sheet8"/>
      <sheetName val="Sheet9"/>
      <sheetName val="Sheet10"/>
      <sheetName val="Sheet11"/>
      <sheetName val="Sheet12"/>
      <sheetName val="Sheet13"/>
      <sheetName val="Sheet17"/>
      <sheetName val="Sheet18"/>
      <sheetName val="Sheet19"/>
      <sheetName val="Sheet20"/>
      <sheetName val="Sheet21"/>
      <sheetName val="Sheet22"/>
      <sheetName val="Sheet23"/>
      <sheetName val="Sheet24"/>
      <sheetName val="Sheet25"/>
      <sheetName val="Sheet26"/>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k98"/>
      <sheetName val="1"/>
      <sheetName val="98"/>
      <sheetName val="km248"/>
      <sheetName val="Gia VL"/>
      <sheetName val="Bang gia ca may"/>
      <sheetName val="Bang luong CB"/>
      <sheetName val="Bang P.tich CT"/>
      <sheetName val="D.toan chi tiet"/>
      <sheetName val="Bang TH Dtoan"/>
      <sheetName val="XXXXXXXX"/>
      <sheetName val="Doi 1"/>
      <sheetName val="Doi 2"/>
      <sheetName val="Xuong"/>
      <sheetName val="Doi 7"/>
      <sheetName val="Doi 6"/>
      <sheetName val="Doi 5"/>
      <sheetName val="Doi 4"/>
      <sheetName val="Doi 3"/>
      <sheetName val="tonghopkinhphi"/>
      <sheetName val="TCT"/>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BTH CT 5 nam"/>
      <sheetName val="DTVT"/>
      <sheetName val="DH2"/>
      <sheetName val="DG2"/>
      <sheetName val="DG"/>
      <sheetName val="DH"/>
      <sheetName val="CPV"/>
      <sheetName val="DGCM"/>
      <sheetName val="TL-I"/>
      <sheetName val="chitiet"/>
      <sheetName val="THG"/>
      <sheetName val="THCAXEMAY"/>
      <sheetName val="THVT,NC,M"/>
      <sheetName val="Bia"/>
      <sheetName val="PT"/>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Thang7-2003"/>
      <sheetName val="Thang 8-2003 "/>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GiaHT"/>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CPC"/>
      <sheetName val="LNKD"/>
      <sheetName val="SK"/>
      <sheetName val="CTTH"/>
      <sheetName val="VON"/>
      <sheetName val="VLD"/>
      <sheetName val="KQ (2)"/>
      <sheetName val="Tong hop"/>
      <sheetName val="T.hop 2"/>
      <sheetName val="CT nho Hoa binh"/>
      <sheetName val="D. Le Loi"/>
      <sheetName val="Duong 18"/>
      <sheetName val="Congty"/>
      <sheetName val="VPPN"/>
      <sheetName val="XN74"/>
      <sheetName val="XN54"/>
      <sheetName val="XN33"/>
      <sheetName val="NK96"/>
      <sheetName val="XL4Test5"/>
      <sheetName val="Quang Tri"/>
      <sheetName val="TTHue"/>
      <sheetName val="Da Nang"/>
      <sheetName val="Quang Nam"/>
      <sheetName val="Quang Ngai"/>
      <sheetName val="TH DH-QN"/>
      <sheetName val="KP HD"/>
      <sheetName val="DB HD"/>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XN PT"/>
      <sheetName val="Bccong"/>
      <sheetName val="TH thang 12"/>
      <sheetName val="TH thang 1"/>
      <sheetName val="TH thang 2"/>
      <sheetName val="TH thang 3"/>
      <sheetName val="Sua TH thang 3"/>
      <sheetName val="TH thang 4"/>
      <sheetName val="TH thang 5"/>
      <sheetName val="TH thang 6"/>
      <sheetName val="TH thang 7"/>
      <sheetName val="TH thang 8"/>
      <sheetName val="TH thang 9"/>
      <sheetName val="TH2004"/>
      <sheetName val="TH2004 (2)"/>
      <sheetName val="TH  thang 12 nb"/>
      <sheetName val="TH  thang 12 bao cao"/>
      <sheetName val="TH2003 (tong hop)"/>
      <sheetName val="TH2003-KH2004"/>
      <sheetName val="TH2003-KH2004 (sua)"/>
      <sheetName val="TH thang 1. 2004"/>
      <sheetName val="TH thang 2. 2004 "/>
      <sheetName val="TH thang 3. 2004 "/>
      <sheetName val="20000000"/>
      <sheetName val="30000000"/>
      <sheetName val="40000000"/>
      <sheetName val="50000000"/>
      <sheetName val="60000000"/>
      <sheetName val="TH thang 4. 2004"/>
      <sheetName val="TH thang 5. 2004 "/>
      <sheetName val="Luy ke 6 thang"/>
      <sheetName val="GCS 22KV"/>
      <sheetName val="TH 22KV"/>
      <sheetName val="DG 22KV"/>
      <sheetName val="GCS250"/>
      <sheetName val="DGTB250"/>
      <sheetName val="TH250KVA"/>
      <sheetName val="DG 0,4"/>
      <sheetName val="GCS0,4"/>
      <sheetName val="TH0,4"/>
      <sheetName val="THLT"/>
      <sheetName val="PLT"/>
      <sheetName val="DGLT"/>
      <sheetName val="ss3"/>
      <sheetName val="SS6+9"/>
      <sheetName val="T"/>
      <sheetName val="Tu Nhan T6"/>
      <sheetName val="Co Quan T6"/>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PT cong no"/>
      <sheetName val="KH "/>
      <sheetName val="TKKL"/>
      <sheetName val="Tong hop khoi luong"/>
      <sheetName val="DT nhanh 1"/>
      <sheetName val="DT nhanh 2"/>
      <sheetName val="DT tuyen chinh"/>
      <sheetName val="GiaVL"/>
      <sheetName val="KSTK"/>
      <sheetName val="PTVT"/>
      <sheetName val="Bu gia"/>
      <sheetName val="duoi"/>
      <sheetName val="Tong du toan"/>
      <sheetName val="tminh"/>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TM"/>
      <sheetName val="Gia.thau"/>
      <sheetName val="don gia"/>
      <sheetName val="KL.thua.thieu"/>
      <sheetName val="Gia.thau.sua"/>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BTGT"/>
      <sheetName val="TTGT"/>
      <sheetName val="BTPV"/>
      <sheetName val="TTPV"/>
      <sheetName val="GianganXT"/>
      <sheetName val="CTngan XT"/>
      <sheetName val="Bang TH"/>
      <sheetName val="GiaDZ"/>
      <sheetName val="CT don gia"/>
      <sheetName val="CTVatLieu"/>
      <sheetName val="BangGia VL"/>
      <sheetName val="VanChuyen VL"/>
      <sheetName val="KL BT+thep"/>
      <sheetName val="Dao dat"/>
      <sheetName val="CTKLDat"/>
      <sheetName val="TongKe"/>
      <sheetName val="DG1"/>
      <sheetName val="HS1"/>
      <sheetName val="G1"/>
      <sheetName val="a       "/>
      <sheetName val="Tong hop (2)"/>
      <sheetName val="CT nho Hoa binh (2)"/>
      <sheetName val="D. Le Loi (2)"/>
      <sheetName val="Duong 18 (2)"/>
      <sheetName val="phan tich DG"/>
      <sheetName val="gia vat lieu"/>
      <sheetName val="gia xe may"/>
      <sheetName val="gia nhan cong"/>
      <sheetName val="THDT"/>
      <sheetName val="HP"/>
      <sheetName val="THHP"/>
      <sheetName val="MMTB"/>
      <sheetName val="CDLD"/>
      <sheetName val="TDo"/>
      <sheetName val="luong(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HDDoi 1"/>
      <sheetName val="HDDoi 2"/>
      <sheetName val="HD Chi nhanh"/>
      <sheetName val="HD Xuong"/>
      <sheetName val="HD Doi 7"/>
      <sheetName val="HD Doi 6"/>
      <sheetName val="HD Doi 5"/>
      <sheetName val="HD Doi 4"/>
      <sheetName val="HD Doi 3"/>
      <sheetName val="00000001"/>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O.huyၥn - Lang 1413"/>
      <sheetName val="O.Than Ql 51 V.Tau"/>
      <sheetName val="Phantich"/>
      <sheetName val="Toan_DA"/>
      <sheetName val="2004"/>
      <sheetName val="2005"/>
      <sheetName val="TH 2003"/>
      <sheetName val="Q7"/>
      <sheetName val="H7"/>
      <sheetName val="P7"/>
      <sheetName val="VAT7"/>
      <sheetName val="Q8"/>
      <sheetName val="H8"/>
      <sheetName val="P8"/>
      <sheetName val="VAT8"/>
      <sheetName val="H9"/>
      <sheetName val="P9"/>
      <sheetName val="Q9"/>
      <sheetName val="VAT9"/>
      <sheetName val="H10"/>
      <sheetName val="Q10"/>
      <sheetName val="P10"/>
      <sheetName val="VAT10"/>
      <sheetName val="P11"/>
      <sheetName val="Q11"/>
      <sheetName val="H11"/>
      <sheetName val="VAT11"/>
      <sheetName val="H11 (2)"/>
      <sheetName val="tong hop nla be 141 "/>
      <sheetName val="He so"/>
      <sheetName val="10.5.1"/>
      <sheetName val="10.5.2"/>
      <sheetName val="10.5.3"/>
      <sheetName val="10.5.4"/>
      <sheetName val="10.5.5"/>
      <sheetName val="10.5.6"/>
      <sheetName val="10.5.7"/>
      <sheetName val="10.5.8. XD"/>
      <sheetName val="10.5.8"/>
      <sheetName val="10.5.9"/>
      <sheetName val="10.5.10"/>
      <sheetName val="10.5.11"/>
      <sheetName val="10.5.12"/>
      <sheetName val="10.5.13"/>
      <sheetName val="10.5.14"/>
      <sheetName val="10.5.15 XD"/>
      <sheetName val="10.5.15"/>
      <sheetName val="10.5.16"/>
      <sheetName val="10.5.17"/>
      <sheetName val="10.6.1"/>
      <sheetName val="10.6.2"/>
      <sheetName val="10.6.3"/>
      <sheetName val="10.6.3.2"/>
      <sheetName val="10.6.3.3"/>
      <sheetName val="10.6.3.4"/>
      <sheetName val="10.6.3.5"/>
      <sheetName val="10.6.3.6"/>
      <sheetName val="10.6.3.7"/>
      <sheetName val="10.6.3.8"/>
      <sheetName val="10.6.3.10"/>
      <sheetName val="10.6.3.11"/>
      <sheetName val="10.6.3.12"/>
      <sheetName val="10.6.4"/>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IT"/>
      <sheetName val="CABLE TRAY"/>
      <sheetName val="Sheet1"/>
      <sheetName val="Sheet2"/>
      <sheetName val="Sheet3"/>
      <sheetName val="Sheet4"/>
      <sheetName val="Sheet5"/>
      <sheetName val="XL4Poppy"/>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Tong cong ty"/>
      <sheetName val="Chinh phu va Dvi #"/>
      <sheetName val="Chart1"/>
      <sheetName val="bao cao"/>
      <sheetName val="HDKT"/>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TCLuong"/>
      <sheetName val="GTHP1"/>
      <sheetName val="GTHP2"/>
      <sheetName val="cogioiHP"/>
      <sheetName val="toPV,baove"/>
      <sheetName val="TTancaHP"/>
      <sheetName val="thuengoaiHP"/>
      <sheetName val="cogioiHP (2)"/>
      <sheetName val="BHChinhxac"/>
      <sheetName val="QuII"/>
      <sheetName val="QuiIII"/>
      <sheetName val="BHXHNam2001"/>
      <sheetName val="BHXH4"/>
      <sheetName val="QuyI2002"/>
      <sheetName val="QuyI2002 (2)"/>
      <sheetName val="BHXH-BHYT"/>
      <sheetName val="T7"/>
      <sheetName val="T8"/>
      <sheetName val="QuyviTE"/>
      <sheetName val=""/>
      <sheetName val="#REF"/>
      <sheetName val="ha kcs"/>
      <sheetName val="_x0004__x0000_ð_x0000__x0000__x0000_Ӡ_x0000__x0000__x0000_ڰ_x0000__x0000__x0000_Ӡ_x0000__x0000__x0000_Ӱ_x0000__x0000__x0000_Ԁ_x0000__x0000__x0000_Ӱ_x0000__x0000__x0000_Ԁ_x0000__x0000__x0000_Ӱ_x0000__x0000__x0000_Ԁ_x0000__x0000__x0000_ӰD_x0004__x0000_ð_x0000__x0000__x0000_Ӡ_x0000__x0000__x0000_ڰ_x0000__x0000__x0000_Ӡ_x0000__x0000__x0000_Ӱ_x0000__x0000__x0000_Ԁ_x0000_"/>
      <sheetName val="Sheet6"/>
      <sheetName val="Sheet7"/>
      <sheetName val="Sheet8"/>
      <sheetName val="Sheet9"/>
      <sheetName val="Sheet10"/>
      <sheetName val="Sheet11"/>
      <sheetName val="Sheet12"/>
      <sheetName val="DLLT"/>
      <sheetName val="THXL"/>
      <sheetName val="XL"/>
      <sheetName val="PTCT"/>
      <sheetName val="PTCT them"/>
      <sheetName val="FT"/>
      <sheetName val="VL"/>
      <sheetName val="A6"/>
      <sheetName val="KL_G1"/>
      <sheetName val="PL_mat"/>
      <sheetName val="SCg_mat"/>
      <sheetName val="Sheet13"/>
      <sheetName val="Sheet14"/>
      <sheetName val="Sheet15"/>
      <sheetName val="Sheet16"/>
      <sheetName val="TEMPT"/>
      <sheetName val="TEMPT (2)"/>
      <sheetName val="SD7"/>
      <sheetName val="SD9"/>
      <sheetName val="QuýI03"/>
      <sheetName val="KH03"/>
      <sheetName val="KHQ II"/>
      <sheetName val="Gia VL"/>
      <sheetName val="Bang gia ca may"/>
      <sheetName val="Bang luong CB"/>
      <sheetName val="Bang P.tich CT"/>
      <sheetName val="D.toan chi tiet"/>
      <sheetName val="Bang TH Dtoan"/>
      <sheetName val="XXXXXXXX"/>
      <sheetName val="_x0000__x0000_ൠ_xd848_´_x000a_ீ@_x0000__x0000_⮠@_x0000__x0000_⮠_xd86c_´_x000a_ൠ_xd890_´_x000a_ீ_x0000_㿰_x0002_ੰ_xd8b4_´_x000a_ீ_xd8d8_´_x000a_ੰ_xd8fc_´_x000a_ீ?_x0000__x0000_ੰ_xd920_´_x000a_ீ_xd944_´_x000a_૰_xd968_´_x000a_ீ&lt;_x0000__x0000_ੰ_xd98c_´_x000a_ீ_xd9b0_´"/>
      <sheetName val="Hoan thanh"/>
      <sheetName val="Khoach"/>
      <sheetName val="hoan th 15"/>
      <sheetName val="Khoach 15"/>
      <sheetName val="HT 22"/>
      <sheetName val="KH 22"/>
      <sheetName val="KH29"/>
      <sheetName val="KH T8"/>
      <sheetName val="T11"/>
      <sheetName val="T10"/>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ayLo"/>
      <sheetName val="QTL T1"/>
      <sheetName val="QTL T11"/>
      <sheetName val="QTL T10"/>
      <sheetName val="QTLT8-T9"/>
      <sheetName val="CLSP T1+T2"/>
      <sheetName val="CLSP T10"/>
      <sheetName val="AC T1&amp;T2"/>
      <sheetName val="AC T10"/>
      <sheetName val="Sheet130 (2)"/>
      <sheetName val="Gio"/>
      <sheetName val="TDT"/>
      <sheetName val="THDAU BUA"/>
      <sheetName val="DTMT EP COC"/>
      <sheetName val="CT dau bua"/>
      <sheetName val="khoi luong250t"/>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BK_KL"/>
      <sheetName val="KH 2003 (moi max)"/>
      <sheetName val="Sua-KLVDT+PS"/>
      <sheetName val="GiaHT"/>
      <sheetName val="GiaTT"/>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XXXXXXX0"/>
      <sheetName val="10000000"/>
      <sheetName val="00000001"/>
      <sheetName val="20000000"/>
      <sheetName val="NT cua gio 40"/>
      <sheetName val="Xay Cua gio 89"/>
      <sheetName val="CT88(lap gia)"/>
      <sheetName val="do be tong"/>
      <sheetName val="NT Do be tong"/>
      <sheetName val="NT tuong 89"/>
      <sheetName val="xay tuong chan"/>
      <sheetName val="lß xuyen via "/>
      <sheetName val="30000000"/>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XL4Test5"/>
      <sheetName val="maukk"/>
      <sheetName val="Quang Tri"/>
      <sheetName val="TTHue"/>
      <sheetName val="Da Nang"/>
      <sheetName val="Quang Nam"/>
      <sheetName val="Quang Ngai"/>
      <sheetName val="TH DH-QN"/>
      <sheetName val="KP HD"/>
      <sheetName val="DB HD"/>
      <sheetName val="5 nam (tach)"/>
      <sheetName val="5 nam (tach) (2)"/>
      <sheetName val="KH 2003"/>
      <sheetName val="BC26HD"/>
      <sheetName val="M02GTGT"/>
      <sheetName val="BC29HD"/>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dinh bien co dien"/>
      <sheetName val="Thuy N§"/>
      <sheetName val="DO THi"/>
      <sheetName val="Duong bo"/>
      <sheetName val="PT cong no"/>
      <sheetName val="KH "/>
      <sheetName val="Bieu6"/>
      <sheetName val="Bieu3"/>
      <sheetName val="Bieu2"/>
      <sheetName val="Bieu1"/>
      <sheetName val="Bieu5"/>
      <sheetName val="Bieu4"/>
      <sheetName val="Bieu5 Thuc te"/>
      <sheetName val="Luong VP"/>
      <sheetName val="THBH"/>
      <sheetName val="1411"/>
      <sheetName val="TSTL"/>
      <sheetName val="VTDC"/>
      <sheetName val="Lichkk"/>
      <sheetName val="DS"/>
      <sheetName val="_x0000_Ɍ_x0000_3॥䈎म4_x0000_8_x0000_肇_x0001_䆮ర5ב_x0000__x0000_6_x0000_Ɍ_x0000_3ॅ䉾य4_x0000_8_x0000__x0001_ा唉৿5ا_x0000__x0000_6_x0000_ɞ_x0000__x0001_ऴ攎म_x0000_搾Ⅰ5ג_x0000_"/>
      <sheetName val="_x0000__x0000_ൠ_xd848_´_x000a_ீ@_x0000__x0000_⮠@_x0000__x0000_⮠_xd86c_´_x000a_ൠ_xd890_´_x000a_ீ_x0000_㿰_x0002_ੰ_xd8b4_´_x000a_ீ"/>
      <sheetName val="_x0004__x0000_ð_x0000__x0000__x0000_Ӡ_x0000__x0000__x0000_ڰ_x0000__x0000__x0000_Ӡ_x0000__x0000__x0000_Ӱ_x0000__x0000__x0000_Ԁ_x0000__x0000__x0000_Ӱ_x0000__x0000__x0000_Ԁ"/>
      <sheetName val="ൠ_xd848_´_x000a_ீ@_x0000_⮠@_x0000_⮠_xd86c_´_x000a_ൠ_xd890_´_x000a_ீ㿰_x0002_ੰ_xd8b4_´_x000a_ீ_xd8d8_´_x000a_ੰ_xd8fc_"/>
      <sheetName val="tong hop"/>
      <sheetName val="phan tich DG"/>
      <sheetName val="gia vat lieu"/>
      <sheetName val="gia xe may"/>
      <sheetName val="gia nhan cong"/>
      <sheetName val="Tong Hop "/>
      <sheetName val="Phan Tich Duong"/>
      <sheetName val="Phan Tich Cong"/>
      <sheetName val="Phan Tich Cau"/>
      <sheetName val="Gia vua"/>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T LHoc"/>
      <sheetName val="QT thue GTGT 02"/>
      <sheetName val="QT thue thu nhap doanh nghiep"/>
      <sheetName val="To khai chi tiet DT, CP, TN"/>
      <sheetName val="Chung tu ghi so tong hop"/>
      <sheetName val="Phantich"/>
      <sheetName val="Toan_DA"/>
      <sheetName val="2004"/>
      <sheetName val="2005"/>
      <sheetName val="THG"/>
      <sheetName val="giaduthau"/>
      <sheetName val="CTnen"/>
      <sheetName val="ctmat"/>
      <sheetName val="antoanGT"/>
      <sheetName val="CTkhac"/>
      <sheetName val="dgia"/>
      <sheetName val="cuoc1"/>
      <sheetName val="vua"/>
      <sheetName val="cap thoat nu_x0003__x0000_"/>
      <sheetName val="Bieu 1(TH-KHnam2002)"/>
      <sheetName val="Bieu 2(KHnam 2003)"/>
      <sheetName val="Bieu 3(GTSL-2003)"/>
      <sheetName val="Bieu 4(tieuthusanpham)"/>
      <sheetName val="Bieu 6(Doanhthu)"/>
      <sheetName val="Bieu 7(LD-TLuong)"/>
      <sheetName val="Bieu 8(Chuanbi-dautu)"/>
      <sheetName val="Bieu 9(Dtu-XDCB)"/>
      <sheetName val="Bieu 10(Trich-sudung-taidautu)"/>
      <sheetName val="bieu11-1(giathanh)"/>
      <sheetName val="Bieu 11-2(Giathanh)"/>
      <sheetName val="Bieu 11a(KHTH CP ban hang)"/>
      <sheetName val="Bieu 11b (KHCP Quanly Cty)"/>
      <sheetName val="bieu12-KHGTtieuthuSF"/>
      <sheetName val="Bieu 13(Nhucau-nguonvon-ldong)"/>
      <sheetName val="Bieu 14(khauhao-TSCD)"/>
      <sheetName val="Bieu 15(thunopngansach)"/>
      <sheetName val="Bieu 16(phanphoiloinhuan)"/>
      <sheetName val="Bieu18(quitaptrung-qlitcty)"/>
      <sheetName val="bieu19(thuchi)"/>
      <sheetName val="bieu20-khthuno"/>
      <sheetName val="bieu21-khtrano"/>
      <sheetName val="BKLC01"/>
      <sheetName val="BKLC02"/>
      <sheetName val="Bklcc03"/>
      <sheetName val="Bklc"/>
      <sheetName val="bklc4t"/>
      <sheetName val="BKLC05"/>
      <sheetName val="BKLC06"/>
      <sheetName val="BKLC07"/>
      <sheetName val="BKLC08"/>
      <sheetName val="BKLC09"/>
      <sheetName val="BKLC10"/>
      <sheetName val="BKLC11"/>
      <sheetName val="BKLC12"/>
      <sheetName val="CT 愔au bua"/>
      <sheetName val="HD9"/>
      <sheetName val="KD9"/>
      <sheetName val="HDQ3"/>
      <sheetName val="KDQ3"/>
      <sheetName val="HD8"/>
      <sheetName val="KD8"/>
      <sheetName val="HD7"/>
      <sheetName val="KD7"/>
      <sheetName val="BC 6 thang"/>
      <sheetName val="HDQ2"/>
      <sheetName val="KDQ2"/>
      <sheetName val="HD6"/>
      <sheetName val="KD6"/>
      <sheetName val="HD5"/>
      <sheetName val="KD5"/>
      <sheetName val="KD4"/>
      <sheetName val="KD1"/>
      <sheetName val="KD2"/>
      <sheetName val="KD3"/>
      <sheetName val="HDQ1"/>
      <sheetName val="HD4"/>
      <sheetName val="KDQ1"/>
      <sheetName val="HD3"/>
      <sheetName val="HD2"/>
      <sheetName val="HD1"/>
      <sheetName val="TPH DAT "/>
      <sheetName val="CAT DAT"/>
      <sheetName val="NEN DAT"/>
      <sheetName val="ၖ㜌఼5ᑓ_x0000__x0000_₇_x0001_㝊స5ᑔ_x0000__x0000_6_x0001_Ƨ_x0000_3္_x0000__x0000_ျ䐌఼5ᑕ_x0000__x0000_₇_x0001_䑊స5ᑖ_x0000__x0000_6_x0001_Ʀ_x0000_3အ_x0000__x0000_ဦ儌఼5ᑗ_x0000__x0000_₇_x0001_兊స5ᑘ_x0000__x0000_6_x0001_Ʃ_x0000_3ဌ_x0000__x0000__x0001_ထ樛म5ᑙ_x0000__x0000_ဎ希୚5ᑚ_x0000__x0000_₇_x0001_楊స5ᑛ_x0000__x0000_6_x0001_ƥ_x0000_3࿹_x0000__x0000__x000c__x0000_砈ԁဵ_x0000__x0000__x0000_6_x0000_õ_x0000__x0001_࿴耈ळႇ_x0001_繁ీ5ᑜ_x0000__x0000_6_x0001_Æ_x0000_"/>
      <sheetName val="_x0004_"/>
      <sheetName val="ཥ敶ⶑ5ኟ"/>
      <sheetName val="T.hop (2)"/>
      <sheetName val="T.hop"/>
      <sheetName val="Doan 6T2 (da sua)"/>
      <sheetName val="Thep noi d6"/>
      <sheetName val="Doan 7 T2(DA SUA) "/>
      <sheetName val="Doan 8.9 T2"/>
      <sheetName val="D 10,11,12 T2 "/>
      <sheetName val="Thep noi"/>
      <sheetName val="D 13,14 T2"/>
      <sheetName val="KL"/>
      <sheetName val="THKL"/>
      <sheetName val="CHIETTINH"/>
      <sheetName val="DT chi tiet"/>
      <sheetName val="Don gia chung vat lieu chinh"/>
      <sheetName val="TH kinh phi"/>
      <sheetName val="bia"/>
      <sheetName val="SX"/>
      <sheetName val="Sheet17"/>
      <sheetName val="Sheet18"/>
      <sheetName val="S"/>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Sheet3 (2)"/>
      <sheetName val="Congty"/>
      <sheetName val="VPPN"/>
      <sheetName val="XN74"/>
      <sheetName val="XN54"/>
      <sheetName val="XN33"/>
      <sheetName val="NK96"/>
      <sheetName val="B 15"/>
      <sheetName val="tc"/>
      <sheetName val="NN"/>
      <sheetName val="Tralaivay"/>
      <sheetName val="TBTN"/>
      <sheetName val="CPTV"/>
      <sheetName val="PCCHAY"/>
      <sheetName val="dtks"/>
      <sheetName val="UT2-05"/>
      <sheetName val=" C tiet CT &amp; CVTH T02-05 "/>
      <sheetName val="Thu von va SL QD 38"/>
      <sheetName val="Can doi xe mayT5"/>
      <sheetName val="Can doi xe mayT4"/>
      <sheetName val="Can doi xe Quy 2"/>
      <sheetName val="Can doi xe Quy 2 PKTKH"/>
      <sheetName val="DU toan CT4"/>
      <sheetName val="DT GDTV (2)"/>
      <sheetName val="DT GDTV"/>
      <sheetName val="Nhap VT NUOC"/>
      <sheetName val="DU toan dien nuoc"/>
      <sheetName val="DU toan giang duong"/>
      <sheetName val="DT DN (tong hop KL theo du )"/>
      <sheetName val="Thu von va SL"/>
      <sheetName val="Tuan 1-3"/>
      <sheetName val="Tuan 2-3 "/>
      <sheetName val="Tu dau CT "/>
      <sheetName val="Xe may XLNMT02"/>
      <sheetName val="Xe may CT2B T03"/>
      <sheetName val="Xe may Vien thong T12.04 "/>
      <sheetName val="Nhap"/>
      <sheetName val="Bao cao HDKT"/>
      <sheetName val="Bao cao HDKT T1.05"/>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KM20-21"/>
      <sheetName val="KM21-22"/>
      <sheetName val="KM22-23"/>
      <sheetName val="KM23-24"/>
      <sheetName val="KM24-25"/>
      <sheetName val="KM25-26"/>
      <sheetName val="504"/>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Tong hop Tvon 2002"/>
      <sheetName val="Thop Tvon QI_2002"/>
      <sheetName val="Thang 2"/>
      <sheetName val="Thang 3"/>
      <sheetName val="Thang 4"/>
      <sheetName val="Thang 5"/>
      <sheetName val="Thang 6"/>
      <sheetName val="Thang 7"/>
      <sheetName val="Thang 8"/>
      <sheetName val="Theo cac CT lon"/>
      <sheetName val="Quy 2"/>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Sheet1 (2)"/>
      <sheetName val="moma o 7+9"/>
      <sheetName val="Sheet5"/>
      <sheetName val="O.Do-Cong Cai tat"/>
      <sheetName val="Cty CTGT 1 TN "/>
      <sheetName val="O Khue Qlo 3"/>
      <sheetName val="O.Do-TNVCA Q.ninh"/>
      <sheetName val="O chien QL 53-1413"/>
      <sheetName val="O.chien QL53-3311"/>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9"/>
      <sheetName val="Tæng hîp ¤.Khu¬ng"/>
      <sheetName val="Ving gom 1A2"/>
      <sheetName val="VPHNOI"/>
      <sheetName val="Co quan"/>
      <sheetName val="LSON-BKAN"/>
      <sheetName val="#REF"/>
      <sheetName val="DS"/>
      <sheetName val="dao dat c3"/>
      <sheetName val="dao dat c4 (2)"/>
      <sheetName val="da hoc xay"/>
      <sheetName val="Cat dem"/>
      <sheetName val="Gia VL"/>
      <sheetName val="Bang gia ca may"/>
      <sheetName val="Bang luong CB"/>
      <sheetName val="Bang P.tich CT"/>
      <sheetName val="D.toan chi tiet"/>
      <sheetName val="Bang TH Dtoan"/>
      <sheetName val="XXXXXXXX"/>
      <sheetName val="Tong San luong"/>
      <sheetName val="TQT"/>
      <sheetName val="Tong Quyettoan"/>
      <sheetName val="Quyettoan 2001"/>
      <sheetName val="TT tam ung"/>
      <sheetName val="QT thue 2001"/>
      <sheetName val="P bo CPC 2001"/>
      <sheetName val="PB KHTS 2001"/>
      <sheetName val="Dieuchinh thueVAT"/>
      <sheetName val="Sheet6"/>
      <sheetName val="Sheet7"/>
      <sheetName val="Sheet8"/>
      <sheetName val="Sheet9"/>
      <sheetName val="Sheet10"/>
      <sheetName val="Sheet11"/>
      <sheetName val="Sheet12"/>
      <sheetName val="ACMV"/>
      <sheetName val="P &amp; S"/>
      <sheetName val="Kitchen (2)"/>
      <sheetName val="fire"/>
      <sheetName val="QT Dien II"/>
      <sheetName val="oil"/>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84x66"/>
      <sheetName val="84x60"/>
      <sheetName val="QII VIEN"/>
      <sheetName val="CPV"/>
      <sheetName val="DGCM"/>
      <sheetName val="TL-I"/>
      <sheetName val="chitiet"/>
      <sheetName val="THG"/>
      <sheetName val="BIA"/>
      <sheetName val="GHICHU"/>
      <sheetName val="Vay-tra"/>
      <sheetName val="Thu tu ca nhan"/>
      <sheetName val="Thu tu Ctrinh"/>
      <sheetName val="Thu tu dau tu thiet bi"/>
      <sheetName val="Cho vay - thu hoi"/>
      <sheetName val="Chi quan he"/>
      <sheetName val="Tong hop"/>
      <sheetName val="Chi dau tu"/>
      <sheetName val="Chi dau tu khac"/>
      <sheetName val="Chi Ctrinh"/>
      <sheetName val="Chi ca nhan"/>
      <sheetName val="Ptdg-khong in"/>
      <sheetName val="DT"/>
      <sheetName val="GVL"/>
      <sheetName val="GCMay"/>
      <sheetName val="Luong210"/>
      <sheetName val="Luong290"/>
      <sheetName val="TCVL"/>
      <sheetName val="GiaHT"/>
      <sheetName val="Sheet13"/>
      <sheetName val="Sheet14"/>
      <sheetName val="Sheet15"/>
      <sheetName val="Sheet16"/>
      <sheetName val="btldoiQL"/>
      <sheetName val="Congty"/>
      <sheetName val="VPPN"/>
      <sheetName val="XN74"/>
      <sheetName val="XN54"/>
      <sheetName val="XN33"/>
      <sheetName val="NK96"/>
      <sheetName val="XL4Test5"/>
      <sheetName val="KH Thang 12"/>
      <sheetName val="Nam 2002"/>
      <sheetName val="KH2002-XN11.5"/>
      <sheetName val="QI-2002"/>
      <sheetName val="28-2-2002-Bphu"/>
      <sheetName val="KHT3-2002"/>
      <sheetName val="30-5-2002 Cung3"/>
      <sheetName val="30-5-2002 XN5"/>
      <sheetName val="KKDD 30-6-02"/>
      <sheetName val="PTSLTH- 6T2002"/>
      <sheetName val="T9-cung III"/>
      <sheetName val="TH T9"/>
      <sheetName val="KKDD30-9-02"/>
      <sheetName val="CDSL-47b"/>
      <sheetName val="SS CP-SL-47a"/>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10000000"/>
      <sheetName val="20000000"/>
      <sheetName val="Tonghop"/>
      <sheetName val="CPQl"/>
      <sheetName val="DBDAN"/>
      <sheetName val="CTCC"/>
      <sheetName val="TDC"/>
      <sheetName val="Daotao"/>
      <sheetName val="6"/>
      <sheetName val="5"/>
      <sheetName val="4"/>
      <sheetName val="3"/>
      <sheetName val="2"/>
      <sheetName val="1"/>
      <sheetName val="Quang Tri"/>
      <sheetName val="TTHue"/>
      <sheetName val="Da Nang"/>
      <sheetName val="Quang Nam"/>
      <sheetName val="Quang Ngai"/>
      <sheetName val="TH DH-QN"/>
      <sheetName val="KP HD"/>
      <sheetName val="DB HD"/>
      <sheetName val="Gia.thau"/>
      <sheetName val="don gia"/>
      <sheetName val="KL.thua.thieu"/>
      <sheetName val="Gia.thau.sua"/>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Thong ke"/>
      <sheetName val="Thu von"/>
      <sheetName val="Bao cao"/>
      <sheetName val="Bao cao KL nghiem thu"/>
      <sheetName val="BC DT"/>
      <sheetName val="KLTH"/>
      <sheetName val="NC TT 09"/>
      <sheetName val="He so NC may"/>
      <sheetName val="THien - Bphu (2)"/>
      <sheetName val="Tong hop TH (2)"/>
      <sheetName val="THien - Tlam (2)"/>
      <sheetName val="CPVlieu"/>
      <sheetName val="CPNcong"/>
      <sheetName val="CPmay"/>
      <sheetName val="Ctinh"/>
      <sheetName val="DD - Bphu"/>
      <sheetName val="Tong hop DD"/>
      <sheetName val="DD - Tlam"/>
      <sheetName val="May"/>
      <sheetName val="Ncong 3a(2)"/>
      <sheetName val="Ncong 3A"/>
      <sheetName val="KL chu yeu"/>
      <sheetName val="PC"/>
      <sheetName val="Ph-Thu"/>
      <sheetName val="Ph-Thu (2)"/>
      <sheetName val="PC (2)"/>
      <sheetName val="Chart2"/>
      <sheetName val="PC (3)"/>
      <sheetName val="5 nam (tach)"/>
      <sheetName val="5 nam (tach) (2)"/>
      <sheetName val="KH 2003"/>
      <sheetName val="phan tich DG"/>
      <sheetName val="gia vat lieu"/>
      <sheetName val="gia xe may"/>
      <sheetName val="gia nhan cong"/>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CATPT"/>
      <sheetName val="CATBATUAT"/>
      <sheetName val="CATXMT5"/>
      <sheetName val="CATXMT6"/>
      <sheetName val="¸DASO-1"/>
      <sheetName val="¸DASO-2T5+6.4x6"/>
      <sheetName val="¸DASO-2T7.2x4"/>
      <sheetName val="¸DASO-2T7.1x2"/>
      <sheetName val="¸MATSO-2"/>
      <sheetName val="XUATDA 5THANG"/>
      <sheetName val="LKN-X-TDATHPHAM 6T"/>
      <sheetName val="VATLIEUORU"/>
      <sheetName val="DAHOCT3+T4"/>
      <sheetName val="DAHOCT5+T6"/>
      <sheetName val="ORU"/>
      <sheetName val="CANTRUC"/>
      <sheetName val="T3 (2)"/>
      <sheetName val="GACH"/>
      <sheetName val="GACH DNAM"/>
      <sheetName val="XM"/>
      <sheetName val="XM,"/>
      <sheetName val="CATXM"/>
      <sheetName val="Sheet17"/>
      <sheetName val="Sheet18"/>
      <sheetName val="Sheet19"/>
      <sheetName val="00000001"/>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otung t_x0003__x0000_m xang nhu quynh"/>
      <sheetName val="00_x0010_00000"/>
      <sheetName val="Phantich"/>
      <sheetName val="Toan_DA"/>
      <sheetName val="2004"/>
      <sheetName val="2005"/>
      <sheetName val="congtruong"/>
      <sheetName val="ththuong"/>
      <sheetName val="dan"/>
      <sheetName val="tb"/>
      <sheetName val="Thao binh `innh"/>
      <sheetName val="BBGT B1"/>
      <sheetName val="THVT-1"/>
      <sheetName val="VT goc"/>
      <sheetName val="Nhu cau kkhi 30 xe"/>
      <sheetName val="DTVT B1"/>
      <sheetName val="DM NC"/>
      <sheetName val="NC-1"/>
      <sheetName val="NC"/>
      <sheetName val="CPDL"/>
      <sheetName val="THDT"/>
      <sheetName val="kl thep dam"/>
      <sheetName val="Thep nhap"/>
      <sheetName val="KL"/>
      <sheetName val="CHIETTINH"/>
      <sheetName val="SON"/>
      <sheetName val="DT chi tiet"/>
      <sheetName val="Don gia chung vat lieu chinh"/>
      <sheetName val="TH kinh phi"/>
      <sheetName val="SX"/>
      <sheetName val="XXXXXXX0"/>
      <sheetName val="Gian tiep"/>
      <sheetName val="To Ba"/>
      <sheetName val="To Thanh"/>
      <sheetName val="To Hanh"/>
      <sheetName val="An ca  T2"/>
      <sheetName val="Tien BD"/>
      <sheetName val="Danh sach phat tien BD"/>
      <sheetName val="An ca  T1-05"/>
      <sheetName val="To Sam"/>
      <sheetName val="XH"/>
      <sheetName val="An ca "/>
      <sheetName val="Sheet2 (2)"/>
      <sheetName val="HT19"/>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LuongGianTiep2-2"/>
      <sheetName val="Luong tructiep1-2"/>
      <sheetName val="Luong tructiep2-2"/>
      <sheetName val="Doi XLI-HA"/>
      <sheetName val="total"/>
      <sheetName val="tree window"/>
      <sheetName val="vt can nhap"/>
      <sheetName val="bended box2"/>
      <sheetName val="beam2"/>
      <sheetName val="bended box1"/>
      <sheetName val="beam1"/>
      <sheetName val="detail of sidewards"/>
      <sheetName val="sidewards(origin)"/>
      <sheetName val="Th聡o binh dinnh"/>
      <sheetName val="TKGPMB01"/>
      <sheetName val="b1"/>
      <sheetName val="b2"/>
      <sheetName val="b3"/>
      <sheetName val="b4"/>
      <sheetName val="b5"/>
      <sheetName val="b6"/>
      <sheetName val="b7"/>
      <sheetName val="danh môc2001"/>
      <sheetName val="Danhmôc2002"/>
      <sheetName val="tc"/>
      <sheetName val="TDT"/>
      <sheetName val="xl"/>
      <sheetName val="NN"/>
      <sheetName val="Tralaivay"/>
      <sheetName val="TBTN"/>
      <sheetName val="CPTV"/>
      <sheetName val="PCCHAY"/>
      <sheetName val="dtks"/>
      <sheetName val=" Q 4-02"/>
      <sheetName val="Q1-03"/>
      <sheetName val="Q2-03"/>
      <sheetName val="Q3-03"/>
      <sheetName val="KM20-21"/>
      <sheetName val="KM21-22"/>
      <sheetName val="KM22-23"/>
      <sheetName val="KM23-24"/>
      <sheetName val="KM24-25"/>
      <sheetName val="KM25-26"/>
      <sheetName val="KM26-27"/>
      <sheetName val="KM27-28"/>
      <sheetName val="KM28-29"/>
      <sheetName val="TCB2km27-28(T)"/>
      <sheetName val="TCB2km27-28 (R)"/>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Ky Thuat"/>
      <sheetName val="154q4"/>
      <sheetName val="154q2"/>
      <sheetName val="154q3"/>
      <sheetName val="511q3"/>
      <sheetName val="136q4"/>
      <sheetName val="136q3"/>
      <sheetName val="551q4"/>
      <sheetName val="331q4"/>
      <sheetName val="331q3"/>
      <sheetName val="131q4"/>
      <sheetName val="131q3"/>
      <sheetName val="338q2"/>
      <sheetName val="KH -II-03"/>
      <sheetName val="KKE TSCD"/>
      <sheetName val="TH + - TSCD"/>
      <sheetName val="DCSS"/>
      <sheetName val="DC-CT7-VL"/>
      <sheetName val="PB CC quý 3-02"/>
      <sheetName val="PB CCDC"/>
      <sheetName val="PHAN BO KH"/>
      <sheetName val="DC-Kapohe+Go dat-KG"/>
      <sheetName val="DC-Xeo Dua-ST"/>
      <sheetName val="DC-Van phong CN"/>
      <sheetName val="SO TONG HOP"/>
      <sheetName val="CAN DOI PS"/>
      <sheetName val="SO TONG HOP (N)"/>
      <sheetName val="BCD PS"/>
      <sheetName val="C47-456"/>
      <sheetName val="C46"/>
      <sheetName val="C47-PII"/>
      <sheetName val="1361-NH.01"/>
      <sheetName val="1362-CK.01 "/>
      <sheetName val="1363-TP.01"/>
      <sheetName val="1364-CR.01 "/>
      <sheetName val="1365-KM.01 "/>
      <sheetName val="Linh tinh"/>
      <sheetName val="KH KH "/>
      <sheetName val="KH KH 200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cCT"/>
      <sheetName val="CTnam2004"/>
      <sheetName val="Nam2004"/>
      <sheetName val="Tien luong"/>
      <sheetName val="Phan tich vt"/>
      <sheetName val="Tong hop + chenh vt"/>
      <sheetName val="Phan tich vt theo CV"/>
      <sheetName val="Tong hop KP"/>
      <sheetName val="Bang du thau"/>
      <sheetName val="Phan tich vt theo cot"/>
      <sheetName val="KL san"/>
      <sheetName val="KL san cho dot 1"/>
      <sheetName val="KL mong dot 1"/>
      <sheetName val="KL xay dot 1"/>
      <sheetName val="N1111"/>
      <sheetName val="C1111"/>
      <sheetName val="1121"/>
      <sheetName val="daura"/>
      <sheetName val="dauvao"/>
      <sheetName val="He so don gia"/>
      <sheetName val="Bang chiet tinh"/>
      <sheetName val="Bu gia"/>
      <sheetName val="TK331A"/>
      <sheetName val="TK131B"/>
      <sheetName val="TK131A"/>
      <sheetName val="TK 331c1"/>
      <sheetName val="TK331C"/>
      <sheetName val="CT331-2003"/>
      <sheetName val="CT 331"/>
      <sheetName val="CT131-2003"/>
      <sheetName val="CT 131"/>
      <sheetName val="TK331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CPV"/>
      <sheetName val="DGCM"/>
      <sheetName val="TL-I"/>
      <sheetName val="chitiet"/>
      <sheetName val="THG"/>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kl"/>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HR SWGR &amp; MCC"/>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XL4Test5"/>
      <sheetName val="DC1605"/>
      <sheetName val="DcnamTV"/>
      <sheetName val="ppnamdaibieu"/>
      <sheetName val="TyleAdreyanop"/>
      <sheetName val="ppAdreyanop"/>
      <sheetName val="ketqua"/>
      <sheetName val="maxminth"/>
      <sheetName val="5 nam (tach)"/>
      <sheetName val="5 nam (tach) (2)"/>
      <sheetName val="KH 2003"/>
      <sheetName val="10000000"/>
      <sheetName val="20000000"/>
      <sheetName val="tong hop"/>
      <sheetName val="phan tich DG"/>
      <sheetName val="gia vat lieu"/>
      <sheetName val="gia xe may"/>
      <sheetName val="gia nhan cong"/>
      <sheetName val="chi tiet huï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99Q3299(REV.1).xls"/>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ᄀ_x0000__x0000_䅀ᄀ_x0000__x0000_䅀ᄀ_x0000__x0000_䅀ᄀ_x0000__x0000_䅀ᄀ_x0000__x0000_䅀_x0000_䅀ᘀŀ_x0000_䅀ᘀŀ_x0000_䅀ᘀŀ_x0000_䅀ᘀŀ_x0000_䅀ᘀŀ_x0000_䅀ᘀـ_x0000_䅀ᘀـ_x0000_䅀ᘀŀ_x0000_䅀ᘀŀ_x0000_䅀ᘀŀ_x0000_䅀ᘀŀ_x0000_䅀ᘀŀ_x0000_䅀ᘀŀ_x0000_䅀ᘀŀ_x0000_䅀ᘀŀ_x0000_䅀ᘀŀ"/>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KM20-21"/>
      <sheetName val="KM21-22"/>
      <sheetName val="KM22-23"/>
      <sheetName val="KM23-24"/>
      <sheetName val="KM24-25"/>
      <sheetName val="KM25-26"/>
      <sheetName val="KM26-27"/>
      <sheetName val="KM27-28"/>
      <sheetName val="KM28-29"/>
      <sheetName val="TCB2km27-28(T)"/>
      <sheetName val="TCB2km27-28 (R)"/>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WEATHER P_x0003__x0000_OF LTG. &amp; ROD LTG."/>
      <sheetName val="TH4"/>
      <sheetName val="TB4"/>
      <sheetName val="CT4"/>
      <sheetName val="CT3"/>
      <sheetName val="TH3"/>
      <sheetName val="TB3"/>
      <sheetName val="CT2"/>
      <sheetName val="TH2"/>
      <sheetName val="TB2"/>
      <sheetName val="CT1"/>
      <sheetName val="TH1"/>
      <sheetName val="TB1"/>
      <sheetName val="Hoan ã,anh"/>
      <sheetName val="gaa nhan cong"/>
      <sheetName val="NEW-PANEL"/>
      <sheetName val="TK111"/>
      <sheetName val="thang 1"/>
      <sheetName val="Thang 2"/>
      <sheetName val="thang 3"/>
      <sheetName val="thang 4"/>
      <sheetName val="thang 5"/>
      <sheetName val="thang 6"/>
      <sheetName val="thang 7"/>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gia nhan cong_x0000__x0000__x0000__x0000__x0000__x0000__x0000__x0000__x0000__x0000__x0000__x0000_傰_x0000__x0004__x0000__x0000__x0000__x0000__x0000__x0000_ᄐ_x0000__x0000__x0000__x0000__x0000__x0000__x0000__x0000_僬_x0000__x0000_÷_x0000__x0000__x0000__x0000__x0000__x0000__x0000__x0000__x0000__x001c_[99Q3299(REV"/>
      <sheetName val="RUILDING ELE."/>
      <sheetName val="DT"/>
      <sheetName val="CP"/>
      <sheetName val="BCT6"/>
      <sheetName val="cat n!m dan (4)"/>
      <sheetName val="Sheet!4"/>
      <sheetName val="DTCT"/>
      <sheetName val="PTVT"/>
      <sheetName val="THDT"/>
      <sheetName val="THVT"/>
      <sheetName val="THGT"/>
      <sheetName val="Duong cong vu hci (9;) (2)"/>
      <sheetName val="20000000_x0000__x0000__x0000__x0000__x0000__x0000__x0000__x0000__x0000__x0000__x0000_♸Ģ_x0000__x0004__x0000__x0000__x0000__x0000__x0000__x0000_怨Ģ_x0000__x0000__x0000__x0000__x0000__x0000__x0000__x0000_⛀"/>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
      <sheetName val="Duong cong vၵ hcm (7)"/>
      <sheetName val="MTO REV..............nRE)"/>
      <sheetName val="KHo152"/>
      <sheetName val="Kho153"/>
      <sheetName val="LTO REV.2(ARMOR)"/>
      <sheetName val="luong 2"/>
      <sheetName val="luong3"/>
      <sheetName val="luong4"/>
      <sheetName val="T9"/>
      <sheetName val="T6"/>
      <sheetName val="T3"/>
      <sheetName val="T2"/>
      <sheetName val="T1"/>
      <sheetName val="T5"/>
      <sheetName val="Chart1"/>
      <sheetName val="ᄀ_x0000_䅀ᄀ_x0000_䅀ᄀ_x0000_䅀ᄀ_x0000_䅀ᄀ_x0000_䅀_x0000_䅀ᘀŀ_x0000_䅀ᘀŀ_x0000_䅀ᘀŀ_x0000_䅀ᘀŀ"/>
      <sheetName val="NC"/>
      <sheetName val="dgnc1"/>
      <sheetName val="CP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sheetData sheetId="469"/>
      <sheetData sheetId="470"/>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sheetData sheetId="584"/>
      <sheetData sheetId="58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月"/>
      <sheetName val="8 月"/>
      <sheetName val="LSN"/>
      <sheetName val="Sheet3"/>
      <sheetName val="Sheet1"/>
      <sheetName val="Sheet2"/>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VL"/>
      <sheetName val="DGCT-YL"/>
      <sheetName val="TH-YL"/>
      <sheetName val="VBT"/>
      <sheetName val="BT"/>
      <sheetName val="XL4Poppy"/>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Sheet5"/>
      <sheetName val="Sheet6"/>
      <sheetName val="Sheet7"/>
      <sheetName val="Sheet8"/>
      <sheetName val="Sheet9"/>
      <sheetName val="Sheet10"/>
      <sheetName val="Sheet11"/>
      <sheetName val="Sheet12"/>
      <sheetName val="Sheet13"/>
      <sheetName val="Sheet14"/>
      <sheetName val="Sheet15"/>
      <sheetName val="Sheet16"/>
      <sheetName val="632"/>
      <sheetName val="Bieu4a-CLCB"/>
      <sheetName val="t.hop"/>
      <sheetName val="thietke"/>
      <sheetName val="THXL"/>
      <sheetName val="GTXL"/>
      <sheetName val="XL"/>
      <sheetName val="Chtiet"/>
      <sheetName val="GVL"/>
      <sheetName val="GVL Ta Ho"/>
      <sheetName val="A6"/>
      <sheetName val="cuoc"/>
      <sheetName val="VLTT"/>
      <sheetName val="cpv"/>
      <sheetName val="XL4Poppy (2)"/>
      <sheetName val="Sum OK "/>
      <sheetName val="Vina"/>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Bid Price Summary"/>
      <sheetName val="Bid Price Schedule"/>
      <sheetName val="Name"/>
      <sheetName val="00000000"/>
      <sheetName val="Ctiet"/>
      <sheetName val="TH479"/>
      <sheetName val="DGTH473"/>
      <sheetName val="TH"/>
      <sheetName val="487"/>
      <sheetName val="471"/>
      <sheetName val="512"/>
      <sheetName val="btnhatmin"/>
      <sheetName val="btnhtrung"/>
      <sheetName val="results"/>
      <sheetName val="Nhat ky TK111"/>
      <sheetName val="TK111"/>
      <sheetName val="TK131"/>
      <sheetName val="TK133"/>
      <sheetName val="TK138"/>
      <sheetName val="TK1411"/>
      <sheetName val="TK1412"/>
      <sheetName val="TK142"/>
      <sheetName val="TK331"/>
      <sheetName val="TK334"/>
      <sheetName val="Phan bo tien luong"/>
      <sheetName val="TK421"/>
      <sheetName val="TK511"/>
      <sheetName val="Cong cu dung cu"/>
      <sheetName val="Kiem ke Quy"/>
      <sheetName val="Kiem ke TSCD"/>
      <sheetName val="vat tu"/>
      <sheetName val="Cong trinh do dang 2002"/>
      <sheetName val="chiphi"/>
      <sheetName val="chamcong"/>
      <sheetName val="tongluong"/>
      <sheetName val="Lgiantiep"/>
      <sheetName val="Lmau"/>
      <sheetName val="lg hung"/>
      <sheetName val="lg thiep"/>
      <sheetName val="lg Quan"/>
      <sheetName val="lg nhat"/>
      <sheetName val="lg dau"/>
      <sheetName val="lg Thuan"/>
      <sheetName val="dscongnhan"/>
      <sheetName val="atlaodong"/>
      <sheetName val="tonghop"/>
      <sheetName val="KSTK_BS"/>
      <sheetName val="THKP_BS"/>
      <sheetName val="PTps"/>
      <sheetName val="DT_chitiet"/>
      <sheetName val="KP_XL"/>
      <sheetName val="DT_chuyen"/>
      <sheetName val="KP_Chuyen"/>
      <sheetName val="KPPS dot2 (3)"/>
      <sheetName val="PTps (2)"/>
      <sheetName val="CT-SL"/>
      <sheetName val="TH-SL"/>
      <sheetName val="TH2"/>
      <sheetName val="GTH3-4"/>
      <sheetName val="TH-3"/>
      <sheetName val="TH-4"/>
      <sheetName val="ct-SL2"/>
      <sheetName val="THx1"/>
      <sheetName val="CTx1"/>
      <sheetName val="xxxxxxxx"/>
      <sheetName val="Recovered_Sheet1"/>
      <sheetName val="XXXXXXX0"/>
      <sheetName val="CT"/>
      <sheetName val="DIEN"/>
      <sheetName val="PXD"/>
      <sheetName val="TN-HC"/>
      <sheetName val="NH-RE"/>
      <sheetName val="TH (2)"/>
      <sheetName val="Sheet17"/>
      <sheetName val="bien bao"/>
      <sheetName val="ranh"/>
      <sheetName val="Dan - TC"/>
      <sheetName val="TH-DTC"/>
      <sheetName val="nen duong"/>
      <sheetName val="mat duong"/>
      <sheetName val="cong ban"/>
      <sheetName val="TH-KS"/>
      <sheetName val="KL-KS"/>
      <sheetName val="Vchuyen"/>
      <sheetName val="Triet tinh"/>
      <sheetName val="THKT"/>
      <sheetName val="Van khuon"/>
      <sheetName val="Chenh lech"/>
      <sheetName val="Dien + Nuoc"/>
      <sheetName val="Phan tich"/>
      <sheetName val="THKP"/>
      <sheetName val="Xay lap"/>
      <sheetName val="THChung"/>
      <sheetName val="THDT"/>
      <sheetName val="CP#"/>
      <sheetName val="KL - KS"/>
      <sheetName val="TH - KS"/>
      <sheetName val="Van Chuyen"/>
      <sheetName val="Mat + ranh"/>
      <sheetName val="CL Mat"/>
      <sheetName val="CLCB"/>
      <sheetName val="CLCT"/>
      <sheetName val="Cong tron"/>
      <sheetName val="CLtranK5"/>
      <sheetName val="Tran K5"/>
      <sheetName val="CL tran KM1"/>
      <sheetName val="TranKM1"/>
      <sheetName val="CL trankm2"/>
      <sheetName val="trankm2"/>
      <sheetName val="CLCau12"/>
      <sheetName val="Cau12"/>
      <sheetName val="Nen"/>
      <sheetName val="KL.TONG.CT"/>
      <sheetName val="KL.HT.2001"/>
      <sheetName val="TONG HOP"/>
      <sheetName val="6-BO PHAN NAP LIEU, EP"/>
      <sheetName val="07-CD EP &amp; SAY NHANH"/>
      <sheetName val="09-CD TRANG MEN"/>
      <sheetName val="10-CD NUNG"/>
      <sheetName val="11-CD LUU CHUA"/>
      <sheetName val="12-PHAN LOAI &amp; DONG GOI"/>
      <sheetName val="13-CD MAI"/>
      <sheetName val="14~16 THIET BI PHONG THI NGHIEM"/>
      <sheetName val="17 -  HE THONG HUT BUI"/>
      <sheetName val="THIET BI PHU TRO"/>
      <sheetName val="BiaDT"/>
      <sheetName val="Khaitoan"/>
      <sheetName val="chenhdt"/>
      <sheetName val="VLQtoan"/>
      <sheetName val="QTchinh"/>
      <sheetName val="QToan"/>
      <sheetName val="KHOILUONG"/>
      <sheetName val="Vatlieu"/>
      <sheetName val="Thuyet minh"/>
      <sheetName val="VTBXlan"/>
      <sheetName val="LanBx"/>
      <sheetName val="DTBX"/>
      <sheetName val="pho"/>
      <sheetName val="Am"/>
      <sheetName val="Tuyen"/>
      <sheetName val="Chuyen"/>
      <sheetName val="Canh"/>
      <sheetName val="Dang"/>
      <sheetName val="Hieu"/>
      <sheetName val="Dung"/>
      <sheetName val="thanh"/>
      <sheetName val="cuong"/>
      <sheetName val="hai"/>
      <sheetName val="Phan"/>
      <sheetName val="Phucvu"/>
      <sheetName val="Giantiep"/>
      <sheetName val="nhap"/>
      <sheetName val="TL3-2002"/>
      <sheetName val="9015"/>
      <sheetName val="0502"/>
      <sheetName val="2213"/>
      <sheetName val="7270"/>
      <sheetName val="8672"/>
      <sheetName val="3027"/>
      <sheetName val="3810"/>
      <sheetName val="8523"/>
      <sheetName val="MAU"/>
      <sheetName val="BiaTT"/>
      <sheetName val="Voi B phu"/>
      <sheetName val="Bia"/>
      <sheetName val="T7 KLTC"/>
      <sheetName val="CT thao do Nha an ca"/>
      <sheetName val="TH thao do Nha an ca"/>
      <sheetName val="CT XD Nha an ca"/>
      <sheetName val="CLVL XD Nha an ca"/>
      <sheetName val="CS"/>
      <sheetName val="TM"/>
      <sheetName val="Bia du toan"/>
      <sheetName val="tong hop kinh phi"/>
      <sheetName val="chi tiet"/>
      <sheetName val="VLC"/>
      <sheetName val="CLVL"/>
      <sheetName val="CST"/>
      <sheetName val="Bao cao 1"/>
      <sheetName val="lay kinh phi t91"/>
      <sheetName val="du toan 1"/>
      <sheetName val="du toan II"/>
      <sheetName val="Bao cao 2"/>
      <sheetName val="Bao cao 3"/>
      <sheetName val="Phan dien"/>
      <sheetName val="lay kpthang 9"/>
      <sheetName val="lay kinh phi T6"/>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 12"/>
      <sheetName val="T120031"/>
      <sheetName val="T120032"/>
      <sheetName val="T101"/>
      <sheetName val="dien nn"/>
      <sheetName val="Nha TY"/>
      <sheetName val="Cap kho"/>
      <sheetName val="may cat"/>
      <sheetName val="Bao gia"/>
      <sheetName val="Bang gia"/>
      <sheetName val="Tong hop don gia"/>
      <sheetName val="Chiet tinh"/>
      <sheetName val="ht 30)11"/>
      <sheetName val="DT nuoc"/>
      <sheetName val="Tong hop KP"/>
      <sheetName val="10000000"/>
      <sheetName val="20000000"/>
      <sheetName val="30000000"/>
      <sheetName val="Bia lap dat"/>
      <sheetName val="Bia ld"/>
      <sheetName val="Bia che tao"/>
      <sheetName val="Bia ct"/>
      <sheetName val="Tong hop ct"/>
      <sheetName val="Tong hop ld"/>
      <sheetName val="DG-BT"/>
      <sheetName val="DG-NS"/>
      <sheetName val="DG-Tron khuay"/>
      <sheetName val="DG-LB"/>
      <sheetName val="DG-MDE"/>
      <sheetName val="DG- TBCL"/>
      <sheetName val="DG-MK"/>
      <sheetName val="DG-MPD"/>
      <sheetName val="DG-LD4"/>
      <sheetName val="TH-DG"/>
      <sheetName val="DG-GC6"/>
      <sheetName val="DT-Lapdat"/>
      <sheetName val="DT-Giacong"/>
      <sheetName val="40000000"/>
      <sheetName val="00000001"/>
      <sheetName val="Summary No.6"/>
      <sheetName val="No.6"/>
      <sheetName val="Mos.6"/>
      <sheetName val="Hoan"/>
      <sheetName val="Haimoc"/>
      <sheetName val="Kho+baove"/>
      <sheetName val="Haiphong"/>
      <sheetName val="Baove"/>
      <sheetName val="LaixeHP"/>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MoA-1"/>
      <sheetName val="MoA-2"/>
      <sheetName val="P1"/>
      <sheetName val="P2"/>
      <sheetName val="P3"/>
      <sheetName val="P4"/>
      <sheetName val="P5"/>
      <sheetName val="P6"/>
      <sheetName val="P7"/>
      <sheetName val="P8"/>
      <sheetName val="P9"/>
      <sheetName val="P10"/>
      <sheetName val="P11"/>
      <sheetName val="Tong"/>
      <sheetName val="10.02"/>
      <sheetName val="10.01 (D1)-B13"/>
      <sheetName val="10.01 (G)-B13"/>
      <sheetName val="5.01-B13"/>
      <sheetName val="5.06-B13"/>
      <sheetName val="10.01 Dam"/>
      <sheetName val="Q10.4(8)-B1-13"/>
      <sheetName val="10.4(9)P5-P8"/>
      <sheetName val="10.07(1)-B1.13 (3)"/>
      <sheetName val="10.4(9)P1-P4"/>
      <sheetName val="10.07(1)-P10-B1.13"/>
      <sheetName val="10.07(1)-B1.13"/>
      <sheetName val="10.01 Ban BT"/>
      <sheetName val="Hang (2)"/>
      <sheetName val="Binh"/>
      <sheetName val="Nam"/>
      <sheetName val="Dan"/>
      <sheetName val="Hung"/>
      <sheetName val="Hien"/>
      <sheetName val="Manh"/>
      <sheetName val="Lai"/>
      <sheetName val="Thuan"/>
      <sheetName val="L.Dung"/>
      <sheetName val="Lan"/>
      <sheetName val="Tho"/>
      <sheetName val="Hang"/>
      <sheetName val="thop"/>
      <sheetName val="Thang 1-2002"/>
      <sheetName val="Thang 2"/>
      <sheetName val="Thang3"/>
      <sheetName val="Thang 4"/>
      <sheetName val="Thang 5"/>
      <sheetName val="TH nam2000"/>
      <sheetName val="Thang7"/>
      <sheetName val="Thang8"/>
      <sheetName val="Thang9"/>
      <sheetName val="Thang10"/>
      <sheetName val="thang11"/>
      <sheetName val="Thang12"/>
      <sheetName val="THKP (2)"/>
      <sheetName val="T.Bi"/>
      <sheetName val="Thiet ke"/>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Toan"/>
      <sheetName val="KPhi"/>
      <sheetName val="CTinh"/>
      <sheetName val="BangLuong"/>
      <sheetName val="KLuong"/>
      <sheetName val="1A1-01"/>
      <sheetName val="12A-01"/>
      <sheetName val="18NB-01"/>
      <sheetName val="BKPN.01"/>
      <sheetName val="BKPNT9"/>
      <sheetName val="BKPNT11+1"/>
      <sheetName val="BKPNT12"/>
      <sheetName val="TH T9.02"/>
      <sheetName val="TH T10.02"/>
      <sheetName val="c.no t6"/>
      <sheetName val="c.no t7"/>
      <sheetName val="c.not8"/>
      <sheetName val="c.no t9"/>
      <sheetName val="c.no t10"/>
      <sheetName val="c.no t11"/>
      <sheetName val="TLuong"/>
      <sheetName val="cpk"/>
      <sheetName val="THM"/>
      <sheetName val="No12 TBTN"/>
      <sheetName val="c.no t12"/>
      <sheetName val="BCQT.02"/>
      <sheetName val="Thue"/>
      <sheetName val="T1"/>
      <sheetName val="Daudoi201"/>
      <sheetName val="Dauxecgioi"/>
      <sheetName val="THopdau"/>
      <sheetName val="BCdauD205"/>
      <sheetName val="GTSL"/>
      <sheetName val="CPTL"/>
      <sheetName val="CXM"/>
      <sheetName val="Dau Doi201"/>
      <sheetName val="NVL"/>
      <sheetName val="K.luong 10"/>
      <sheetName val="11+364"/>
      <sheetName val="gia thanh"/>
      <sheetName val="QL10"/>
      <sheetName val="GT"/>
      <sheetName val="Khoi luong do dang QL18"/>
      <sheetName val="KHTH-2002"/>
      <sheetName val="L­¬ng GT"/>
      <sheetName val="L­¬ng b¶o vÖ "/>
      <sheetName val="TH l­¬ng GT - BV"/>
      <sheetName val="TH l­¬ng 12"/>
      <sheetName val="TH l­¬ng 1"/>
      <sheetName val="TH l­¬ng 2"/>
      <sheetName val="TH l­¬ng 3"/>
      <sheetName val="Ph©n bæ l­¬ng"/>
      <sheetName val="DG Chi tiet"/>
      <sheetName val="Du Toan"/>
      <sheetName val="CT d"/>
      <sheetName val="THGT"/>
      <sheetName val="I. CPC"/>
      <sheetName val="II. X5"/>
      <sheetName val="III. X6"/>
      <sheetName val="IV. X7"/>
      <sheetName val="V.HMTT"/>
      <sheetName val="VI. NC"/>
      <sheetName val="LTVC"/>
      <sheetName val="DTKcong"/>
      <sheetName val="DTTT"/>
      <sheetName val="DTTBI"/>
      <sheetName val="DtoanCTA.Thach "/>
      <sheetName val="DtoanCTA.Thach (3)"/>
      <sheetName val="T.hop -T1"/>
      <sheetName val="T.Hop-T2"/>
      <sheetName val="T.Hop-T3"/>
      <sheetName val="SD1"/>
      <sheetName val="SD2"/>
      <sheetName val="SD7"/>
      <sheetName val="SD8"/>
      <sheetName val="SD9"/>
      <sheetName val="SD11"/>
      <sheetName val="SD12"/>
      <sheetName val="TVSD"/>
      <sheetName val="Nhan chinh"/>
      <sheetName val="62 DTC"/>
      <sheetName val="Ha Long"/>
      <sheetName val="An- Khanh"/>
      <sheetName val="Bala"/>
      <sheetName val="Me Dinh- Me tri"/>
      <sheetName val="My van"/>
      <sheetName val="343 DC"/>
      <sheetName val="Sheet2 (2)"/>
      <sheetName val="Phan duong"/>
      <sheetName val="Nhan cong"/>
      <sheetName val="Chiet tinh duong "/>
      <sheetName val="Chiet tinh cau"/>
      <sheetName val="Khoan cau"/>
      <sheetName val=" VT th¸ng 8"/>
      <sheetName val=" VT th¸ng 9 BC"/>
      <sheetName val=" VT th¸ng 9 (3)"/>
      <sheetName val=" VT th¸ng 9 "/>
      <sheetName val=" VT QIII BC"/>
      <sheetName val=" VT QIII "/>
      <sheetName val=" VT th¸ng 10"/>
      <sheetName val=" VT th¸ng 8 TT"/>
      <sheetName val="NCT8 "/>
      <sheetName val=" VT th¸ng 9 - 10 "/>
      <sheetName val="Ph©n tÝch"/>
      <sheetName val="NCT9"/>
      <sheetName val=" VT th¸ng 11"/>
      <sheetName val="NCT8 ®Çy ®ñ"/>
      <sheetName val=" VT th¸ng  12"/>
      <sheetName val="NCT 10"/>
      <sheetName val="NCT 11"/>
      <sheetName val="VËt t­ sö dông"/>
      <sheetName val="NC TT+GT nam2002"/>
      <sheetName val="NC TT+GT 6Tdau nam (2)"/>
      <sheetName val="NC GT 6Tdau nam "/>
      <sheetName val="NC TT  6Tdau nam"/>
      <sheetName val="KH chua thuc hien"/>
      <sheetName val="DK ke hoach qui 2"/>
      <sheetName val="giay di duong"/>
      <sheetName val="ra soat khoi luong"/>
      <sheetName val="KH T12"/>
      <sheetName val="Chi tiÕt KH T4+Q2"/>
      <sheetName val="Chi tiÕt TH th¸ng 4"/>
      <sheetName val="Th th¸ng4"/>
      <sheetName val="BC kiÓm kª 02"/>
      <sheetName val="Chi tiÕt TH th¸ng"/>
      <sheetName val="BC thu vèn02"/>
      <sheetName val="BC thu vèn02 (3)"/>
      <sheetName val="PTÝch CPGThµnh 02 "/>
      <sheetName val="TH 02"/>
      <sheetName val="QT may"/>
      <sheetName val="QTvattu-02"/>
      <sheetName val="000000000000"/>
      <sheetName val="100000000000"/>
      <sheetName val="200000000000"/>
      <sheetName val="300000000000"/>
      <sheetName val="400000000000"/>
      <sheetName val="Phieu Thu"/>
      <sheetName val="phieu chi"/>
      <sheetName val="mttTU"/>
      <sheetName val="soTU "/>
      <sheetName val="ttTU"/>
      <sheetName val="thue-03"/>
      <sheetName val="thue -05"/>
      <sheetName val="DoiCaMay"/>
      <sheetName val="TonVTu"/>
      <sheetName val="NhatTrinhXe"/>
      <sheetName val="MuaVTu"/>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T2"/>
      <sheetName val="T3"/>
      <sheetName val="T4"/>
      <sheetName val="T5"/>
      <sheetName val="THop"/>
      <sheetName val="THKD"/>
      <sheetName val="Sheet3"/>
      <sheetName val="10000000"/>
      <sheetName val="20000000"/>
      <sheetName val="30000000"/>
      <sheetName val="40000000"/>
      <sheetName val="KL_Dat-Da"/>
      <sheetName val="N1"/>
      <sheetName val="Km0_Km8"/>
      <sheetName val="Km27_Km40+390"/>
      <sheetName val="Km8_Km17"/>
      <sheetName val="Tackcoat"/>
      <sheetName val="Primecoat"/>
      <sheetName val="Km17_Km27"/>
      <sheetName val="XL4Poppy"/>
      <sheetName val="general"/>
      <sheetName val="Main Road"/>
      <sheetName val="TT 9T - 2003"/>
      <sheetName val="TT QIII-2003"/>
      <sheetName val="TT QII-2003"/>
      <sheetName val="TT QI-2003"/>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LLV"/>
      <sheetName val="Sheet1"/>
      <sheetName val="Sheet10"/>
      <sheetName val="Sheet11"/>
      <sheetName val="Sheet12"/>
      <sheetName val="Sheet13"/>
      <sheetName val="Sheet14"/>
      <sheetName val="Sheet15"/>
      <sheetName val="Sheet16"/>
      <sheetName val="tuong"/>
      <sheetName val="Congty"/>
      <sheetName val="VPPN"/>
      <sheetName val="XN74"/>
      <sheetName val="XN54"/>
      <sheetName val="XN33"/>
      <sheetName val="NK96"/>
      <sheetName val="XL4Test5"/>
      <sheetName val="DTDD"/>
      <sheetName val="DTCD"/>
      <sheetName val="DTDD2003"/>
      <sheetName val="Vayvon"/>
      <sheetName val="Tdien"/>
      <sheetName val="DTSON ADB3-N2"/>
      <sheetName val="BangketienvayNHS"/>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Lop 6 lan 1"/>
      <sheetName val="lop1 lan2"/>
      <sheetName val="lop2 lan2 "/>
      <sheetName val="lop3 lan2 "/>
      <sheetName val="lop4 lan2 "/>
      <sheetName val="lop5 lan2 "/>
      <sheetName val="lop6 lan2 "/>
      <sheetName val="lop7 lan2 "/>
      <sheetName val="lop8 lan2 "/>
      <sheetName val="lop9 lan2"/>
      <sheetName val="lop10 lan2 "/>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BANGTRA"/>
      <sheetName val="2J.01"/>
      <sheetName val="2J.02"/>
      <sheetName val="2J.03"/>
      <sheetName val="2J.04"/>
      <sheetName val="2J.05"/>
      <sheetName val="2J.06"/>
      <sheetName val="2J.07"/>
      <sheetName val="2J.10"/>
      <sheetName val="2J.11"/>
      <sheetName val="2J.12"/>
      <sheetName val="2J.13"/>
      <sheetName val="muc.luc"/>
      <sheetName val="123"/>
      <sheetName val="C47-456"/>
      <sheetName val="C46"/>
      <sheetName val="C47-PII"/>
      <sheetName val="B-n (2)"/>
      <sheetName val="B-n"/>
      <sheetName val="B-ky2"/>
      <sheetName val="TH-t toan"/>
      <sheetName val="T-toan"/>
      <sheetName val="B-ky"/>
      <sheetName val="th-dn"/>
      <sheetName val="XD"/>
      <sheetName val="dien"/>
      <sheetName val="nuoc"/>
      <sheetName val="Tbi"/>
      <sheetName val="Ctiet-XD"/>
      <sheetName val="Ctiet-dien"/>
      <sheetName val="Ctiet-nuoc"/>
      <sheetName val="Vtu-XD"/>
      <sheetName val="Vtu-dien"/>
      <sheetName val="Vtu-nuoc"/>
      <sheetName val="Tro giup"/>
      <sheetName val="Nconõþnhan"/>
      <sheetName val="Chart1"/>
      <sheetName val="F1"/>
      <sheetName val="TH1"/>
      <sheetName val="TH2"/>
      <sheetName val="TH3"/>
      <sheetName val="TH4"/>
      <sheetName val="TH5"/>
      <sheetName val="TH6"/>
      <sheetName val="TH7"/>
      <sheetName val="TH8"/>
      <sheetName val="TH9"/>
      <sheetName val="TH10"/>
      <sheetName val="TH11"/>
      <sheetName val="TH12"/>
      <sheetName val="Shdet3"/>
      <sheetName val="g)a vat lieu"/>
      <sheetName val="gia nhan cmng"/>
      <sheetName val="!-3"/>
      <sheetName val="t.so"/>
      <sheetName val="sx-tt)t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2"/>
      <sheetName val="T3"/>
      <sheetName val="T4"/>
      <sheetName val="T5"/>
      <sheetName val="THop"/>
      <sheetName val="THKD"/>
      <sheetName val="Sheet3"/>
      <sheetName val="00000000"/>
      <sheetName val="10000000"/>
      <sheetName val="20000000"/>
      <sheetName val="30000000"/>
      <sheetName val="40000000"/>
      <sheetName val="50000000"/>
      <sheetName val="60000000"/>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H An ca"/>
      <sheetName val="XN SL An ca"/>
      <sheetName val="Dang ky an ca"/>
      <sheetName val="Dang ky an ca T2"/>
      <sheetName val="Sheet2"/>
      <sheetName val="XL4Test5"/>
      <sheetName val="Sheet1"/>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NC"/>
      <sheetName val="M"/>
      <sheetName val="TSo"/>
      <sheetName val="PC"/>
      <sheetName val="Vua"/>
      <sheetName val="KL"/>
      <sheetName val="VC"/>
      <sheetName val="DGduong"/>
      <sheetName val="DT"/>
      <sheetName val="Thu"/>
      <sheetName val="XXXXXXXX"/>
      <sheetName val="C47-456"/>
      <sheetName val="C46"/>
      <sheetName val="C47-PII"/>
      <sheetName val="bg+th45"/>
      <sheetName val="4-5"/>
      <sheetName val="bg+th34"/>
      <sheetName val="3-4"/>
      <sheetName val="bg+th23"/>
      <sheetName val="2-3"/>
      <sheetName val="bg+th12"/>
      <sheetName val="1-2"/>
      <sheetName val="bg+th"/>
      <sheetName val="ptvl"/>
      <sheetName val="0-1"/>
      <sheetName val="DTduong"/>
      <sheetName val="Nhahat"/>
      <sheetName val="Sheet4"/>
      <sheetName val="Sheet5"/>
      <sheetName val="Sheet6"/>
      <sheetName val="DT-THL7"/>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Giai trinh"/>
      <sheetName val="DGchitiet "/>
      <sheetName val="SILICATE"/>
      <sheetName val="PSIII"/>
      <sheetName val="PSIV"/>
      <sheetName val="tra-vat-lieu"/>
      <sheetName val="Congty"/>
      <sheetName val="VPPN"/>
      <sheetName val="XN74"/>
      <sheetName val="XN54"/>
      <sheetName val="XN33"/>
      <sheetName val="NK96"/>
      <sheetName val="TC"/>
      <sheetName val="PTNenduong"/>
      <sheetName val="PTMatduong"/>
      <sheetName val="PTAntoan"/>
      <sheetName val="Gia vua"/>
      <sheetName val="PTGiaco"/>
      <sheetName val="PTChieusang"/>
      <sheetName val="Gia Vat lieu"/>
      <sheetName val="TNuoc"/>
      <sheetName val="CI"/>
      <sheetName val="CII"/>
      <sheetName val="Ctrong"/>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DG "/>
      <sheetName val="Bcaonhanh"/>
      <sheetName val="Tonghop"/>
      <sheetName val="chitieth.chinh"/>
      <sheetName val="trinhEVN29.8"/>
      <sheetName val="hieuchinh30.11"/>
      <sheetName val="CT-500"/>
      <sheetName val="TSCD DUNE CHUNG "/>
      <sheetName val="KHKHAUHAOTSCHUNE"/>
      <sheetName val="Dinh_x0000_mub du poan"/>
      <sheetName val="AutgClose"/>
      <sheetName val="tatlieu"/>
      <sheetName val="CHIT_x0009_ET"/>
      <sheetName val="_x0014_Hgoi2"/>
      <sheetName val="THgoi_x0013_"/>
      <sheetName val="RBI(eng)SW"/>
      <sheetName val="VLiau"/>
      <sheetName val="glv"/>
      <sheetName val="Lç khoan LK1"/>
      <sheetName val="phan tich DG"/>
      <sheetName val="gia xe may"/>
      <sheetName val="gia nhan cong"/>
      <sheetName val="IBASE"/>
      <sheetName val="Tnng hop goi thau"/>
      <sheetName val="CHIT ET"/>
      <sheetName val="BUTTOANDC"/>
      <sheetName val="TB"/>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refreshError="1"/>
      <sheetData sheetId="177"/>
      <sheetData sheetId="178"/>
      <sheetData sheetId="179" refreshError="1"/>
      <sheetData sheetId="180"/>
      <sheetData sheetId="181"/>
      <sheetData sheetId="182"/>
      <sheetData sheetId="183"/>
      <sheetData sheetId="184"/>
      <sheetData sheetId="185"/>
      <sheetData sheetId="186"/>
      <sheetData sheetId="187"/>
      <sheetData sheetId="188" refreshError="1"/>
      <sheetData sheetId="189"/>
      <sheetData sheetId="190"/>
      <sheetData sheetId="191"/>
      <sheetData sheetId="192" refreshError="1"/>
      <sheetData sheetId="193"/>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T6"/>
      <sheetName val="T7"/>
      <sheetName val="T8"/>
      <sheetName val="T9"/>
      <sheetName val="T10"/>
      <sheetName val="T11"/>
      <sheetName val="T12"/>
      <sheetName val="12T"/>
      <sheetName val="Z SXQUI"/>
      <sheetName val="Z TTQUI"/>
      <sheetName val="Lolainam"/>
      <sheetName val="ZSX than NK"/>
      <sheetName val="ZSX than NK (2)"/>
      <sheetName val="ZSX than NK (Tinh lai)"/>
      <sheetName val="Z Sang tuyen than"/>
      <sheetName val="CPSX 12T"/>
      <sheetName val="CPSX 12T (2)"/>
      <sheetName val="PHU BIEU 05"/>
      <sheetName val="KQSXKD"/>
      <sheetName val="KQSXKDTHNAM"/>
      <sheetName val="CPbanhang"/>
      <sheetName val="CPqly"/>
      <sheetName val="Cpbhang+qly"/>
      <sheetName val="thuchiTC+BT"/>
      <sheetName val="NS2 05"/>
      <sheetName val="NS3 05"/>
      <sheetName val="PB9-Thue tai nguyen"/>
      <sheetName val="Thue tai nguyen (2)"/>
      <sheetName val="Sheet2"/>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n0000000"/>
      <sheetName val="m0000000"/>
      <sheetName val="p0000000"/>
      <sheetName val="o0000000"/>
      <sheetName val="q0000000"/>
      <sheetName val="r0000000"/>
      <sheetName val="s0000000"/>
      <sheetName val="t0000000"/>
      <sheetName val="u0000000"/>
      <sheetName val="v0000000"/>
      <sheetName val="w0000000"/>
      <sheetName val="x0000000"/>
      <sheetName val="y0000000"/>
      <sheetName val="z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E14">
            <v>1618550276670</v>
          </cell>
          <cell r="G14">
            <v>1618550276670</v>
          </cell>
          <cell r="I14">
            <v>1378934098515.0376</v>
          </cell>
          <cell r="J14">
            <v>124360502687</v>
          </cell>
          <cell r="K14">
            <v>23016083212</v>
          </cell>
        </row>
        <row r="19">
          <cell r="G19">
            <v>88671272550.509995</v>
          </cell>
          <cell r="I19">
            <v>88311247460.509995</v>
          </cell>
        </row>
        <row r="20">
          <cell r="E20">
            <v>76754398484.509995</v>
          </cell>
          <cell r="I20">
            <v>76754398484.509995</v>
          </cell>
        </row>
        <row r="21">
          <cell r="E21">
            <v>11916874066</v>
          </cell>
          <cell r="I21">
            <v>11556848976</v>
          </cell>
        </row>
        <row r="27">
          <cell r="E27">
            <v>200208173</v>
          </cell>
          <cell r="G27">
            <v>200208173</v>
          </cell>
          <cell r="I27">
            <v>51354026774</v>
          </cell>
        </row>
        <row r="28">
          <cell r="E28">
            <v>9468760694</v>
          </cell>
          <cell r="G28">
            <v>9468760694</v>
          </cell>
          <cell r="I28">
            <v>5395275311</v>
          </cell>
        </row>
        <row r="30">
          <cell r="L30">
            <v>45519284127.962402</v>
          </cell>
        </row>
      </sheetData>
      <sheetData sheetId="16"/>
      <sheetData sheetId="17"/>
      <sheetData sheetId="18"/>
      <sheetData sheetId="19"/>
      <sheetData sheetId="20">
        <row r="8">
          <cell r="B8">
            <v>347766189552</v>
          </cell>
        </row>
        <row r="12">
          <cell r="B12">
            <v>600844307649</v>
          </cell>
        </row>
        <row r="16">
          <cell r="B16">
            <v>143390069669</v>
          </cell>
        </row>
        <row r="17">
          <cell r="B17">
            <v>133458437476</v>
          </cell>
        </row>
        <row r="18">
          <cell r="B18">
            <v>405694618466</v>
          </cell>
          <cell r="I18">
            <v>51354026774</v>
          </cell>
        </row>
        <row r="20">
          <cell r="B20">
            <v>1631153622812</v>
          </cell>
        </row>
      </sheetData>
      <sheetData sheetId="21"/>
      <sheetData sheetId="22"/>
      <sheetData sheetId="23">
        <row r="10">
          <cell r="F10">
            <v>1707221549220.51</v>
          </cell>
          <cell r="G10">
            <v>1544327469210</v>
          </cell>
        </row>
        <row r="12">
          <cell r="G12">
            <v>1544327469210</v>
          </cell>
        </row>
        <row r="13">
          <cell r="F13">
            <v>1467245345975.5476</v>
          </cell>
        </row>
        <row r="17">
          <cell r="F17">
            <v>51354026774</v>
          </cell>
        </row>
        <row r="24">
          <cell r="F24">
            <v>45519284127.962402</v>
          </cell>
        </row>
        <row r="25">
          <cell r="F25">
            <v>9942079868</v>
          </cell>
        </row>
        <row r="29">
          <cell r="F29">
            <v>35577204259.962402</v>
          </cell>
        </row>
      </sheetData>
      <sheetData sheetId="24"/>
      <sheetData sheetId="25"/>
      <sheetData sheetId="26"/>
      <sheetData sheetId="27"/>
      <sheetData sheetId="28">
        <row r="9">
          <cell r="P9">
            <v>200208173</v>
          </cell>
        </row>
        <row r="10">
          <cell r="P10">
            <v>0</v>
          </cell>
        </row>
        <row r="12">
          <cell r="P12">
            <v>0</v>
          </cell>
        </row>
        <row r="14">
          <cell r="P14">
            <v>0</v>
          </cell>
        </row>
        <row r="19">
          <cell r="P19">
            <v>51354026774</v>
          </cell>
        </row>
        <row r="20">
          <cell r="P20">
            <v>923365574</v>
          </cell>
        </row>
        <row r="26">
          <cell r="P26">
            <v>0</v>
          </cell>
        </row>
        <row r="35">
          <cell r="P35">
            <v>5590466194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KluongKm2,4"/>
      <sheetName val="B.cao"/>
      <sheetName val="T.tiet"/>
      <sheetName val="T.N"/>
      <sheetName val="00000000"/>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Sheet2"/>
      <sheetName val="dn"/>
      <sheetName val="DU TOAN"/>
      <sheetName val="CHI TIET"/>
      <sheetName val="KLnt"/>
      <sheetName val="PHAN TICH"/>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YEU TO CONG"/>
      <sheetName val="TD 3DIEM"/>
      <sheetName val="TD 2DIEM"/>
      <sheetName val="Sheet1"/>
      <sheetName val="Sheet3"/>
      <sheetName val=""/>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dt-iphi"/>
      <sheetName val="rph (2)"/>
      <sheetName val="dap"/>
      <sheetName val="gpmb"/>
      <sheetName val="dt-kphi-iso-tong"/>
      <sheetName val="dt-kphi-iso-ctiet"/>
      <sheetName val="CRC"/>
      <sheetName val="GIATRI-DAILY"/>
      <sheetName val="NVBH KHAC"/>
      <sheetName val="NVBH HOAN"/>
      <sheetName val="TONKHODAILY"/>
      <sheetName val="gvt"/>
      <sheetName val="ATGT"/>
      <sheetName val="DG-TH"/>
      <sheetName val="Tuong-chan"/>
      <sheetName val="Dau-cong"/>
      <sheetName val="dtoan (4)"/>
      <sheetName val="GTXL"/>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ctTBA"/>
      <sheetName val="Kluong"/>
      <sheetName val="Giatri"/>
      <sheetName val="ptvl0-1"/>
      <sheetName val="0-1"/>
      <sheetName val="ptvl4-5"/>
      <sheetName val="4-5"/>
      <sheetName val="ptvl3-4"/>
      <sheetName val="3-4"/>
      <sheetName val="ptvl2-3"/>
      <sheetName val="2-3"/>
      <sheetName val="vlcong"/>
      <sheetName val="ptvl1-2"/>
      <sheetName val="1-2"/>
      <sheetName val="ìtoan"/>
      <sheetName val="Sheet3 (2)"/>
      <sheetName val="Don gia chi tiet"/>
      <sheetName val="Du thau"/>
      <sheetName val="Tro giup"/>
      <sheetName val="gia"/>
      <sheetName val="PTDG"/>
      <sheetName val="sut&lt;100"/>
      <sheetName val="sut duong"/>
      <sheetName val="sut am"/>
      <sheetName val="bu lun"/>
      <sheetName val="xoi lo chan ke"/>
      <sheetName val="TDT"/>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dam"/>
      <sheetName val="Mocantho"/>
      <sheetName val="MoQL91"/>
      <sheetName val="tru"/>
      <sheetName val="dg"/>
      <sheetName val="10mduongsaumo"/>
      <sheetName val="ctt"/>
      <sheetName val="thanmkhao"/>
      <sheetName val="monho"/>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NhapSl"/>
      <sheetName val="Nluc"/>
      <sheetName val="Tohop"/>
      <sheetName val="KT_Tthan"/>
      <sheetName val="Tra_TTTD"/>
      <sheetName val="ESTI."/>
      <sheetName val="DI-ESTI"/>
      <sheetName val="`u lun"/>
      <sheetName val="DGCT_x0006_"/>
      <sheetName val="tra-vat-lieu"/>
      <sheetName val="P3-PanAn-Factored"/>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1"/>
      <sheetName val="T2"/>
      <sheetName val="T3"/>
      <sheetName val="T4"/>
      <sheetName val="T5"/>
      <sheetName val="T6"/>
      <sheetName val="T7"/>
      <sheetName val="T8"/>
      <sheetName val="T9"/>
      <sheetName val="T10"/>
      <sheetName val="T11"/>
      <sheetName val="T12"/>
      <sheetName val="t1.3"/>
      <sheetName val="sut&lt;1 0"/>
      <sheetName val="Phan tich don gia chi Uet"/>
      <sheetName val="_x0000_Ё_x0000__x0000__x0000__x0000_䀤_x0001__x0000__x0000__x0000__x0000_䀶_x0001__x0000_晦晦晦䀙_x0001__x0000__x0000__x0000__x0000_㿰_x0001_H-_x0000_ਈ_x0000_ꏗ㵰휊䀁_x0001__x0000_尩슏⣵䀂_x0001__x0000__x0000__x0000_"/>
      <sheetName val="TT_35NH"/>
      <sheetName val="Nhap don gia VL dia _x0003__x0000_uong"/>
      <sheetName val="PTCT"/>
      <sheetName val="She_x0000_t9"/>
      <sheetName val="GiaVL"/>
      <sheetName val="SPL4"/>
      <sheetName val="coc duc"/>
      <sheetName val="nhan cong"/>
      <sheetName val="ktduong"/>
      <sheetName val="cu"/>
      <sheetName val="KTcau2004"/>
      <sheetName val="KT2004XL#moi"/>
      <sheetName val="denbu"/>
      <sheetName val="thop"/>
      <sheetName val="Du_lieu"/>
      <sheetName val="tuong"/>
      <sheetName val="DGAT_02"/>
      <sheetName val="ma-pt"/>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CHI TI_x0000__x0000_"/>
      <sheetName val="CDPS"/>
      <sheetName val="tai"/>
      <sheetName val="hoang"/>
      <sheetName val="hoang (2)"/>
      <sheetName val="hoang (3)"/>
      <sheetName val="?_x0000_?_x0001__x0000_?_x0001__x0000_????_x0001__x0000_?_x0001_H-_x0000_?_x0000_????_x0001__x0000_????"/>
      <sheetName val="Eodule1"/>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Ё"/>
      <sheetName val="_x0000_Ё_x0000__x0000__x0000__x0000_䀤_x0001__x0000__x0000__x0000__x0000_䀶_x0001__x0000_晦晦晦䀙_x0001__x0000__x0000__x0000__x0000_㿰_x0001_H-_x0000_ਈ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ꏗ㵰휊䀁_x0001_?尩슏⣵䀂_x0001_???"/>
      <sheetName val="Ё?䀤_x0001_?䀶_x0001_?晦晦晦䀙_x0001_?㿰_x0001_H-?ਈ?ꏗ㵰휊䀁_x0001_?尩슏⣵䀂"/>
      <sheetName val="?????_x0001_?????_x0001_H-???????_x0001_?????_x0001_???"/>
      <sheetName val="???_x0001_??_x0001_?????_x0001_??_x0001_H-???????_x0001_?????"/>
      <sheetName val="????_x0001_??_x0001_H-???????_x0001_?????_x0001_?"/>
      <sheetName val="?Ё????䀤_x0001_????䀶_x0001_?晦晦晦䀙_x0001_????㿰_x0001_H-?ਈ?"/>
      <sheetName val="_x0000_?_x0000__x0000__x0000__x0000_?_x0001__x0000__x0000__x0000__x0000_?_x0001__x0000_????_x0001__x0000__x0000__x0000__x0000_?_x0001_H-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CTC_x000f_NG_02"/>
      <sheetName val="_x0004_GCong"/>
      <sheetName val="Thuc thanh"/>
      <sheetName val="Don gia"/>
      <sheetName val="NHAP"/>
      <sheetName val="????_x0001__x0000_?_x0001_H-_x0000_?_x0000_????_x0001__x0000_????_x0001__x0000_"/>
      <sheetName val="Du toan chi tiet_x0000_coc nuoc"/>
      <sheetName val="Khu xu ly nuoc THiep-XD"/>
      <sheetName val="Box-Girder"/>
      <sheetName val="Dbþgia"/>
      <sheetName val="0_x0000__x0000_ﱸ͕_x0000__x0004__x0000__x0000__x0000__x0000__x0000__x0000_͕_x0000__x0000__x0000__x0000__x0000__x0000__x0000__x0000_列͕_x0000__x0000__x0013__x0000__x0000__x0000__x0000__x0000__x0000__x0000__x0000__x0000__x0000__x0000__x0000__x0000__x0000__x0000__x001f_[dtT"/>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CHI TI"/>
      <sheetName val="TN"/>
      <sheetName val="ND"/>
      <sheetName val="Số liệu"/>
      <sheetName val="TKKYI"/>
      <sheetName val="TKKYII"/>
      <sheetName val="Tổng hợp theo học sinh"/>
      <sheetName val="XL4Test5 (2)"/>
      <sheetName val="IBASE"/>
      <sheetName val="TD &quot;DIEM"/>
      <sheetName val="T_x0004_ 3DIEM"/>
      <sheetName val="Rheet10"/>
      <sheetName val="KLD_x0007_TT&lt;120%"/>
      <sheetName val="[dtTKKT-98-106.xlsၝTHCDS11"/>
      <sheetName val="[dtTKKT-98-106.xls?THCDS11"/>
      <sheetName val="dtct cong"/>
      <sheetName val="She"/>
      <sheetName val="dt-kphi-ÿÿo-ctiet"/>
      <sheetName val="_x0000__x0000__x0000__x0000__x0000__x0000_??_x0000__x0000__x0013__x0000__x0000__x0000__x0000__x0000__x0000__x0000__x0000__x0000__x0000__x0000__x0000__x0000__x0000__x0000__x001f_[dtT"/>
      <sheetName val="???????_x0001_?????_x0001_?????_x0001_?????_x0001_H-???"/>
      <sheetName val="S? li?u"/>
      <sheetName val="T?ng h?p theo h?c sinh"/>
      <sheetName val="_x0000_Ё_x0000__x0000__x0000__x0000_䀤_x0001__x0000__x0000__x0000__x0000_䀶_x0001__x0000_晦晦晦䀙_x0001__x0000__x0000__x0000_"/>
      <sheetName val="NKC"/>
      <sheetName val="SoCaiT"/>
      <sheetName val="THDU"/>
      <sheetName val="MTO REV.2(ARMOR)"/>
      <sheetName val="Nhatkychung"/>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coctuatrenda"/>
      <sheetName val="NHTN"/>
      <sheetName val="QLDD"/>
      <sheetName val="Moi truong"/>
      <sheetName val="KHĐ"/>
      <sheetName val="vua_x0000__x0000__x0000__x0000__x0000__x0000__x0000__x0000__x0000__x0000__x0000_韘࿊_x0000__x0004__x0000__x0000__x0000__x0000__x0000__x0000_酐࿊_x0000__x0000__x0000__x0000__x0000__x0000__x0000__x0000_須࿊_x0000__x0000__x0004__x0000__x0000__x0000__x0000__x0000__x0000__x0000__x0000__x0000__x0000__x0000__x0000__x0000__x0000__x0000__x0016_[dtTKKT-98-106.xls]rph_x0000__x0000__x0000__x0000__x0000__x0000__x0000__x0000__x0000__x0009__x0000_顬࿊_x0000__x0004__x0000__x0000__x0000__x0000__x0000__x0000_酐࿊_x0000__x0000__x0000__x0000__x0000__x0000__x0000__x0000_銀࿊_x0000__x0000__x0005__x0000__x0000__x0000__x0000__x0000__x0000__x0000__x0000__x0000__x0000__x0000__x0000__x0000__x0000__x0000__x0016_[dtTKKT-98-106.xls]gVL_x0000__x0000__x0000__x0000__x0000__x0000__x0000__x0000__x0000__x0009__x0000__x0000__x0000__x0000__x0000__x0000__x0000__x0000__x0000__x0009__x0000__x0000__x0000__x0000__x0000__x0000__x0000__x0000__x0000__x0009__x0000_軴_x0010_곫_x0000_饬࿊곫_x0010_餸࿊_x0000__x0004__x0000__x0000__x0000__x0000__x0000__x0000_酐࿊_x0000__x0000__x0000__x0000__x0000__x0000__x0000__x0000_銔࿊_x0000__x0000__x0006_"/>
      <sheetName val="fej"/>
      <sheetName val="DT1__x0010_3"/>
      <sheetName val="DGKE_00"/>
      <sheetName val="P4-T`nAn-Factored"/>
      <sheetName val="TinhToan"/>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Sheet3ٺ_x0001_2)"/>
      <sheetName val="md5!-52"/>
      <sheetName val="dt-kphi_x0010_øÿet"/>
      <sheetName val="She?t9"/>
      <sheetName val="10mduongsa{ío"/>
      <sheetName val="Pier"/>
      <sheetName val="Pile"/>
      <sheetName val="ptvì0-1"/>
      <sheetName val="________x0001_______x0001_______x0001_______x0001_H-___"/>
      <sheetName val="She_t9"/>
      <sheetName val="Giathanh1m3BT"/>
      <sheetName val="COC KHOAN0T5"/>
      <sheetName val="S²_x0000__x0000_2"/>
      <sheetName val="Du toan chi tiet coc juoc"/>
      <sheetName val="Du toan_x0000_chi tiet coc"/>
      <sheetName val="NVBH(HOAN"/>
      <sheetName val="dt-cphi-ctieT"/>
      <sheetName val="Piers of Main Flylyer (1)"/>
      <sheetName val="DG೼�_02"/>
      <sheetName val="???_x0001_??_x0001_?????_x0001_??_x0001_H-???"/>
      <sheetName val="KLDGTT&lt;1ü_x000c__x0000__x0000_(2)"/>
      <sheetName val="____x0001____x0001_______x0001____x0001_H-___"/>
      <sheetName val="Du toan chi tiet"/>
      <sheetName val="Luong_mot_ngay_cong_k`ao_sat"/>
      <sheetName val="0_x0000__x0000_ﱸ͕_x0000__x0004__x0000__x0000__x0000__x0000__x0000__x0000_͕_x0000__x0000__x0000__x0000__x0000__x0000__x0000__x0000_列͕_x0000__x0000__x0013__x0000__x0000__x0000_"/>
      <sheetName val="hoane (3)"/>
      <sheetName val="?_x0000_?_x0001__x0000_?_x0001__x0000_????_x0001__x0000_?_x0001_H-_x0000_?_x0000_"/>
      <sheetName val="CPVUE_03"/>
      <sheetName val="Tuong-ٺ_x0001_an"/>
      <sheetName val="0"/>
      <sheetName val="S_ li_u"/>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refreshError="1"/>
      <sheetData sheetId="329" refreshError="1"/>
      <sheetData sheetId="330"/>
      <sheetData sheetId="331" refreshError="1"/>
      <sheetData sheetId="332"/>
      <sheetData sheetId="333" refreshError="1"/>
      <sheetData sheetId="334" refreshError="1"/>
      <sheetData sheetId="335"/>
      <sheetData sheetId="336" refreshError="1"/>
      <sheetData sheetId="337"/>
      <sheetData sheetId="338"/>
      <sheetData sheetId="339"/>
      <sheetData sheetId="340"/>
      <sheetData sheetId="341"/>
      <sheetData sheetId="342"/>
      <sheetData sheetId="343" refreshError="1"/>
      <sheetData sheetId="344" refreshError="1"/>
      <sheetData sheetId="345"/>
      <sheetData sheetId="346"/>
      <sheetData sheetId="347"/>
      <sheetData sheetId="348"/>
      <sheetData sheetId="349" refreshError="1"/>
      <sheetData sheetId="350" refreshError="1"/>
      <sheetData sheetId="351"/>
      <sheetData sheetId="352" refreshError="1"/>
      <sheetData sheetId="353"/>
      <sheetData sheetId="354"/>
      <sheetData sheetId="355"/>
      <sheetData sheetId="356"/>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refreshError="1"/>
      <sheetData sheetId="57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KTQT-AFC"/>
      <sheetName val="CLDG"/>
      <sheetName val="CLKL"/>
      <sheetName val="Bang du toan"/>
      <sheetName val="Tonghop"/>
      <sheetName val="Bu gia"/>
      <sheetName val="PT vat tu"/>
      <sheetName val="PTVT"/>
      <sheetName val="KluongKm2,4"/>
      <sheetName val="B.cao"/>
      <sheetName val="T.tiet"/>
      <sheetName val="T.N"/>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To trinh"/>
      <sheetName val="bang2"/>
      <sheetName val="coHoan"/>
      <sheetName val="Congty"/>
      <sheetName val="VPPN"/>
      <sheetName val="XN74"/>
      <sheetName val="XN54"/>
      <sheetName val="XN33"/>
      <sheetName val="NK96"/>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XN79"/>
      <sheetName val="CTMT"/>
      <sheetName val="gVL"/>
      <sheetName val="boHoan"/>
      <sheetName val="C.     Lang"/>
      <sheetName val="QL1A-QL1Q moi"/>
      <sheetName val="DG CAࡕ"/>
      <sheetName val="SL)NC-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KluongKm2_x000c_4"/>
      <sheetName val="lt-tl"/>
      <sheetName val="px3-tl"/>
      <sheetName val="px1-tl"/>
      <sheetName val="vp-tl"/>
      <sheetName val="px2,tb-tl"/>
      <sheetName val="th-qt"/>
      <sheetName val="bqt"/>
      <sheetName val="tl-khovt"/>
      <sheetName val="dtkhovt"/>
      <sheetName val="Sheet17"/>
      <sheetName val="Sheet18"/>
      <sheetName val="C.   ( Lang"/>
      <sheetName val="TK331D"/>
      <sheetName val="334 d"/>
      <sheetName val="BDCNH"/>
      <sheetName val="bcdtk"/>
      <sheetName val="BCDKTNH"/>
      <sheetName val="BCDKTTHUE"/>
      <sheetName val="tscd"/>
      <sheetName val="DG "/>
      <sheetName val="DG CA?"/>
      <sheetName val="NCong-Day-Su"/>
      <sheetName val="ɂIEN DONG"/>
      <sheetName val="Maumo)"/>
      <sheetName val="Tonchop"/>
      <sheetName val="HK1"/>
      <sheetName val="HK2"/>
      <sheetName val="CANAM"/>
      <sheetName val="Tai khoan"/>
      <sheetName val="Tojg KLBS"/>
      <sheetName val="XL@Test5"/>
      <sheetName val="P_x000c_V"/>
      <sheetName val="MTO REV.0"/>
      <sheetName val="TTDZ22"/>
      <sheetName val="giathanh1"/>
      <sheetName val="¶"/>
      <sheetName val="KH-Q1,Q2,01"/>
      <sheetName val="KK bo sung"/>
      <sheetName val="dmuc"/>
      <sheetName val="NC"/>
      <sheetName val="IBASE"/>
      <sheetName val="˜Ünh m÷c"/>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EN DONG"/>
      <sheetName val="tuong"/>
      <sheetName val="Q3-01-duyet"/>
      <sheetName val="DO AM DT"/>
      <sheetName val="TDT"/>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 $-02"/>
      <sheetName val="DT1_x0000__x0000__x0000__x0000__x0000__x0000__x0000__x0000_"/>
      <sheetName val="PTVL"/>
      <sheetName val="Quy_x0000_2-2002"/>
      <sheetName val="Ünh m÷c"/>
      <sheetName val="Quy"/>
      <sheetName val="S29_x0007__x0000__x0000_S"/>
      <sheetName val="DT1_x0000_"/>
      <sheetName val="Bu gi`"/>
      <sheetName val="BGThau_x0008__x0000__x0000_0000000_x0001__x0006__x0000__x0000_Sheet1_x0008__x0000__x0000_To dri.h_x0006__x0000__x0000_Shedt2_x0005__x0000__x0000_bang2_x0006__x0000__x0000_cnHoan_x0006__x0000__x0000_Congty_x0004__x0000__x0000_V_x0010_PN_x0004__x0000__x0000_XN74_x0004__x0000__x0000_XN54_x0004__x0000__x0000_XN33_x0004__x0000__x0000_NK96_x0006__x0000__x0000_Sheet4"/>
      <sheetName val="S`eet12"/>
      <sheetName val="XHXPXXX1"/>
      <sheetName val="0000000!"/>
      <sheetName val="To tri.h"/>
      <sheetName val="cnHoan"/>
      <sheetName val="V_x0010_PN"/>
      <sheetName val="Girder"/>
      <sheetName val="Tendon"/>
      <sheetName val="NHAN_x0000_CONG"/>
      <sheetName val="XL4Te3t5"/>
      <sheetName val="NEW-PANEL"/>
      <sheetName val="XL4@oppy"/>
      <sheetName val="Km&quot;33s,"/>
      <sheetName val="Km227O838-228_100"/>
      <sheetName val="Dang TSCD 98-02"/>
      <sheetName val="dtkhovd"/>
      <sheetName val="CDMT"/>
      <sheetName val="S29_x0007_"/>
      <sheetName val="Sêeet9"/>
      <sheetName val="DT1????????"/>
      <sheetName val="Quy?2-2002"/>
      <sheetName val="DT1?"/>
      <sheetName val="S29_x0007_??S"/>
      <sheetName val="S29_x0007_?S"/>
      <sheetName val="data"/>
      <sheetName val="phi"/>
      <sheetName val="CT_x0000_doanh thu 2005"/>
      <sheetName val="S29_x0007__x0000_S"/>
      <sheetName val="DG CA_"/>
      <sheetName val="CĮ     Lang"/>
      <sheetName val="çha tri SX"/>
      <sheetName val="So Conç!îfhiep"/>
      <sheetName val="Sheetr"/>
      <sheetName val="Km225_838-228_100"/>
      <sheetName val="XLÿÿest5"/>
      <sheetName val="Bang TK goc"/>
      <sheetName val="DGchitiet "/>
      <sheetName val="PPVT"/>
      <sheetName val="CHIET TINH TBA"/>
      <sheetName val="Tang TRCD 98-02"/>
      <sheetName val="TSCD 2000"/>
      <sheetName val="XNGBQII-_x0010_4 (3)"/>
      <sheetName val="BGThau_x0008__x0000__x0000_0000000_x0001__x0006__x0000__x0000_Sheet1_x0008__x0000__x0000_To"/>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4_x0004__x0000__x0000_XN54_x0004__x0000__x0000_XN33_x0004__x0000__x0000_NK96_x0006__x0000__x0000_Sheet4"/>
      <sheetName val="CI     Lang"/>
      <sheetName val="Na2_x0000__x0000_01"/>
      <sheetName val="INV"/>
      <sheetName val="XXXXXXX2"/>
      <sheetName val="XXXXXXX3"/>
      <sheetName val="XXXXXXX4"/>
      <sheetName val="tra-vat-lieu"/>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Km227Э227_838s,"/>
      <sheetName val="Hạng mục 2"/>
      <sheetName val="ptdg"/>
      <sheetName val="ctTBA"/>
      <sheetName val="XNGBQI-01 (02)"/>
      <sheetName val="MTO REV.2(ARMOR)"/>
      <sheetName val="Thuc_thanh"/>
      <sheetName val="QL1A-QL1A_moi"/>
      <sheetName val="C_Bong_Lang"/>
      <sheetName val="Vanh_dai_III_(TKKT)"/>
      <sheetName val="B_cao"/>
      <sheetName val="T_tiet"/>
      <sheetName val="T_N"/>
      <sheetName val="NHAN_CONG"/>
      <sheetName val="DG_CAU"/>
      <sheetName val="THOP_CAU"/>
      <sheetName val="TLP_CAU"/>
      <sheetName val="XL4Poppy_(2)"/>
      <sheetName val="Tong_KLBS"/>
      <sheetName val="To_trinh"/>
      <sheetName val="THKL_nghiemthu"/>
      <sheetName val="DTCTtaluy_(2)"/>
      <sheetName val="KLDGTT&lt;120%_(2)"/>
      <sheetName val="TH_(2)"/>
      <sheetName val="Nam_2001"/>
      <sheetName val="Tang_TSCD_98-02"/>
      <sheetName val="BIEN_DONG"/>
      <sheetName val="TSCD_2001"/>
      <sheetName val="Quy_1-2002"/>
      <sheetName val="Quy_2-2002"/>
      <sheetName val="Quy_3-2002"/>
      <sheetName val="Quy_4-02"/>
      <sheetName val="Bang_du_toan"/>
      <sheetName val="Bu_gia"/>
      <sheetName val="PT_vat_tu"/>
      <sheetName val="C______Lang"/>
      <sheetName val="QL1A-QL1Q_moi"/>
      <sheetName val="KK_bo_sung"/>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KluongKm24"/>
      <sheetName val="Tai_khoan"/>
      <sheetName val="MTO_REV_0"/>
      <sheetName val="C____(_Lang"/>
      <sheetName val="DO_AM_DT"/>
      <sheetName val="334_d"/>
      <sheetName val="ɂIEN_DONG"/>
      <sheetName val="Tojg_KLBS"/>
      <sheetName val="PV"/>
      <sheetName val="DG_CA?"/>
      <sheetName val="Khoi luong"/>
      <sheetName val="DG_"/>
      <sheetName val="_IEN DONG"/>
      <sheetName val="DT1________"/>
      <sheetName val="DT1_"/>
      <sheetName val="S29_x0007___S"/>
      <sheetName val="S29_x0007__S"/>
      <sheetName val="DI-ESTI"/>
      <sheetName val="_x0000__x0000_쫀䃝Z"/>
      <sheetName val="_x0000__x0000__x0000__x0000_¢é@Z_x0000__x000a__x0000__x0004_"/>
      <sheetName val="NHAN CWNG"/>
      <sheetName val="_x0000__x0000_??Z"/>
      <sheetName val="NHAN"/>
      <sheetName val="Na2"/>
      <sheetName val=""/>
      <sheetName val="CT"/>
      <sheetName val="Exterior Walls Finishes"/>
      <sheetName val="BGThau_x0008__x0000_0000000_x0001__x0006__x0000_Sheet1_x0008__x0000_To dr"/>
      <sheetName val="Vong KLBS"/>
      <sheetName val="GVL-NC-M"/>
      <sheetName val="BGThau_x0008_"/>
      <sheetName val="_x0000__x0000__x0000__x0000_¢é@Z_x0000__x000d__x0000__x0004_"/>
      <sheetName val="4_x0004_"/>
      <sheetName val="M+MC"/>
      <sheetName val="H?ng m?c 2"/>
      <sheetName val="Km227?227_838s,"/>
      <sheetName val="KTQT-AF_x0003_"/>
      <sheetName val="KLDGT_x0014_&lt;120%"/>
      <sheetName val="Congt9"/>
      <sheetName val="?IEN_DONG"/>
      <sheetName val="Km23"/>
      <sheetName val="coctuatrenda"/>
      <sheetName val="4_x0004__x0000_XN54_x0004__x0000_XN33_x0004__x0000_NK96_x0006__x0000_Sheet4"/>
      <sheetName val="BGThau_x0008__x0000_0000000_x0001__x0006__x0000_Sheet1_x0008__x0000_To"/>
      <sheetName val="DTCTtallu"/>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Na2_x0000__x0000_€01"/>
      <sheetName val="tienluong"/>
      <sheetName val="TTTram"/>
      <sheetName val="Du kien DT 9 thang de fop"/>
      <sheetName val="C?     Lang"/>
      <sheetName val="_x0000__x0000__x0000__x0000__x0000__x0000__x0000__x0000_ (2)"/>
      <sheetName val="name"/>
      <sheetName val="DG _x0000__x0000__x0000__x0000__x0000__x0000__x0000__x0000__x0000__x0009__x0000_᲌Ա_x0000__x0004__x0000__x0000__x0000__x0000__x0000__x0000_窰԰_x0000__x0000__x0000__x0000__x0000__x0000__x0000__x0000_᳀Ա_x0000__x0000_Î_x0000__x0000__x0000__x0000__x0000__x0000__x0000__x0000__x0000__x0000__x0000__x0000__x0000__x0000__x0000__x0017_[Q3-01-duyet.xls]Maumo)_x0000_԰_x0000__x0000__x0000_"/>
      <sheetName val="XNGBQIV-02_x0000__x0000_)"/>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sheetData sheetId="161"/>
      <sheetData sheetId="162" refreshError="1"/>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sheetData sheetId="209"/>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refreshError="1"/>
      <sheetData sheetId="287" refreshError="1"/>
      <sheetData sheetId="288"/>
      <sheetData sheetId="289"/>
      <sheetData sheetId="290" refreshError="1"/>
      <sheetData sheetId="291"/>
      <sheetData sheetId="292"/>
      <sheetData sheetId="293"/>
      <sheetData sheetId="294"/>
      <sheetData sheetId="295"/>
      <sheetData sheetId="296" refreshError="1"/>
      <sheetData sheetId="297"/>
      <sheetData sheetId="298"/>
      <sheetData sheetId="299"/>
      <sheetData sheetId="300"/>
      <sheetData sheetId="301"/>
      <sheetData sheetId="302"/>
      <sheetData sheetId="303"/>
      <sheetData sheetId="304" refreshError="1"/>
      <sheetData sheetId="305" refreshError="1"/>
      <sheetData sheetId="306"/>
      <sheetData sheetId="307" refreshError="1"/>
      <sheetData sheetId="308" refreshError="1"/>
      <sheetData sheetId="309" refreshError="1"/>
      <sheetData sheetId="310"/>
      <sheetData sheetId="311"/>
      <sheetData sheetId="312"/>
      <sheetData sheetId="313"/>
      <sheetData sheetId="314" refreshError="1"/>
      <sheetData sheetId="315" refreshError="1"/>
      <sheetData sheetId="316" refreshError="1"/>
      <sheetData sheetId="317"/>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sheetData sheetId="351"/>
      <sheetData sheetId="352"/>
      <sheetData sheetId="353"/>
      <sheetData sheetId="354"/>
      <sheetData sheetId="355" refreshError="1"/>
      <sheetData sheetId="356"/>
      <sheetData sheetId="357"/>
      <sheetData sheetId="358"/>
      <sheetData sheetId="359"/>
      <sheetData sheetId="360"/>
      <sheetData sheetId="361"/>
      <sheetData sheetId="362"/>
      <sheetData sheetId="363"/>
      <sheetData sheetId="364" refreshError="1"/>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sheetData sheetId="487"/>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ieu_tra_luong"/>
      <sheetName val="bang luong"/>
      <sheetName val="chamcong"/>
      <sheetName val="Dgia luong "/>
      <sheetName val="Bien ban doi chieu Q3"/>
      <sheetName val="Bien ban doi chieu -Q1"/>
      <sheetName val="Bien ban doi chieu Q2"/>
      <sheetName val="Bien ban doi chieu Q4"/>
      <sheetName val="BBBangiao"/>
      <sheetName val="ThueTNCN"/>
      <sheetName val="HelpMe"/>
      <sheetName val="danh sach tru tien"/>
      <sheetName val="btvc"/>
      <sheetName val="NKCT- 09"/>
      <sheetName val="Chitiet vui-09"/>
      <sheetName val="SCT- Q1"/>
      <sheetName val="BHXH,BHYT"/>
      <sheetName val="theo doi khoan xe con"/>
      <sheetName val="Khoán xe con"/>
      <sheetName val="SCT- Q2"/>
      <sheetName val="SCT- Q3"/>
      <sheetName val="tienguixe"/>
      <sheetName val="tien dien¸SH"/>
      <sheetName val="Sheet1"/>
      <sheetName val="SCT-Q1"/>
      <sheetName val="BKe tiendien"/>
    </sheetNames>
    <sheetDataSet>
      <sheetData sheetId="0" refreshError="1"/>
      <sheetData sheetId="1" refreshError="1">
        <row r="10">
          <cell r="D10">
            <v>1</v>
          </cell>
          <cell r="H10">
            <v>0</v>
          </cell>
          <cell r="I10">
            <v>600000</v>
          </cell>
          <cell r="K10">
            <v>0</v>
          </cell>
          <cell r="L10">
            <v>0</v>
          </cell>
          <cell r="M10">
            <v>53846</v>
          </cell>
          <cell r="N10">
            <v>45231</v>
          </cell>
          <cell r="O10">
            <v>53846</v>
          </cell>
          <cell r="P10">
            <v>0</v>
          </cell>
          <cell r="Q10">
            <v>54795</v>
          </cell>
          <cell r="R10">
            <v>413000</v>
          </cell>
          <cell r="S10">
            <v>63000</v>
          </cell>
          <cell r="T10">
            <v>350000</v>
          </cell>
          <cell r="U10">
            <v>0</v>
          </cell>
          <cell r="V10">
            <v>0</v>
          </cell>
          <cell r="Y10">
            <v>1220718</v>
          </cell>
          <cell r="AA10">
            <v>50050</v>
          </cell>
          <cell r="AB10">
            <v>10010</v>
          </cell>
          <cell r="AF10">
            <v>1160658</v>
          </cell>
        </row>
        <row r="11">
          <cell r="D11">
            <v>2</v>
          </cell>
          <cell r="H11">
            <v>0</v>
          </cell>
          <cell r="I11">
            <v>937500</v>
          </cell>
          <cell r="K11">
            <v>0</v>
          </cell>
          <cell r="L11">
            <v>0</v>
          </cell>
          <cell r="M11">
            <v>0</v>
          </cell>
          <cell r="N11">
            <v>0</v>
          </cell>
          <cell r="O11">
            <v>24038</v>
          </cell>
          <cell r="P11">
            <v>7212</v>
          </cell>
          <cell r="Q11">
            <v>239726</v>
          </cell>
          <cell r="R11">
            <v>180288</v>
          </cell>
          <cell r="S11">
            <v>0</v>
          </cell>
          <cell r="T11">
            <v>180288</v>
          </cell>
          <cell r="U11">
            <v>0</v>
          </cell>
          <cell r="V11">
            <v>0</v>
          </cell>
          <cell r="Y11">
            <v>1388764</v>
          </cell>
          <cell r="AA11">
            <v>35264</v>
          </cell>
          <cell r="AB11">
            <v>7053</v>
          </cell>
          <cell r="AF11">
            <v>1346447</v>
          </cell>
        </row>
        <row r="12">
          <cell r="D12">
            <v>3</v>
          </cell>
          <cell r="H12">
            <v>0</v>
          </cell>
          <cell r="I12">
            <v>562500</v>
          </cell>
          <cell r="K12">
            <v>0</v>
          </cell>
          <cell r="L12">
            <v>0</v>
          </cell>
          <cell r="M12">
            <v>0</v>
          </cell>
          <cell r="N12">
            <v>0</v>
          </cell>
          <cell r="O12">
            <v>55385</v>
          </cell>
          <cell r="P12">
            <v>0</v>
          </cell>
          <cell r="Q12">
            <v>205479</v>
          </cell>
          <cell r="R12">
            <v>149538</v>
          </cell>
          <cell r="S12">
            <v>0</v>
          </cell>
          <cell r="T12">
            <v>149538</v>
          </cell>
          <cell r="U12">
            <v>0</v>
          </cell>
          <cell r="V12">
            <v>0</v>
          </cell>
          <cell r="Y12">
            <v>972902</v>
          </cell>
          <cell r="AA12">
            <v>27637</v>
          </cell>
          <cell r="AB12">
            <v>5527</v>
          </cell>
          <cell r="AF12">
            <v>939738</v>
          </cell>
        </row>
        <row r="13">
          <cell r="D13">
            <v>4</v>
          </cell>
          <cell r="H13" t="e">
            <v>#N/A</v>
          </cell>
          <cell r="I13" t="e">
            <v>#N/A</v>
          </cell>
          <cell r="K13">
            <v>0</v>
          </cell>
          <cell r="L13">
            <v>0</v>
          </cell>
          <cell r="M13">
            <v>0</v>
          </cell>
          <cell r="N13">
            <v>0</v>
          </cell>
          <cell r="O13">
            <v>0</v>
          </cell>
          <cell r="P13">
            <v>0</v>
          </cell>
          <cell r="Q13">
            <v>0</v>
          </cell>
          <cell r="R13">
            <v>0</v>
          </cell>
          <cell r="S13">
            <v>0</v>
          </cell>
          <cell r="T13">
            <v>0</v>
          </cell>
          <cell r="U13">
            <v>0</v>
          </cell>
          <cell r="V13">
            <v>0</v>
          </cell>
          <cell r="Y13" t="e">
            <v>#N/A</v>
          </cell>
          <cell r="AA13">
            <v>0</v>
          </cell>
          <cell r="AB13">
            <v>0</v>
          </cell>
          <cell r="AF13" t="e">
            <v>#N/A</v>
          </cell>
        </row>
        <row r="14">
          <cell r="D14">
            <v>5</v>
          </cell>
          <cell r="H14" t="e">
            <v>#N/A</v>
          </cell>
          <cell r="I14" t="e">
            <v>#N/A</v>
          </cell>
          <cell r="K14">
            <v>0</v>
          </cell>
          <cell r="L14">
            <v>0</v>
          </cell>
          <cell r="M14">
            <v>0</v>
          </cell>
          <cell r="N14">
            <v>0</v>
          </cell>
          <cell r="O14">
            <v>0</v>
          </cell>
          <cell r="P14">
            <v>0</v>
          </cell>
          <cell r="Q14">
            <v>0</v>
          </cell>
          <cell r="R14">
            <v>0</v>
          </cell>
          <cell r="S14">
            <v>0</v>
          </cell>
          <cell r="T14">
            <v>0</v>
          </cell>
          <cell r="U14">
            <v>0</v>
          </cell>
          <cell r="V14">
            <v>0</v>
          </cell>
          <cell r="Y14" t="e">
            <v>#N/A</v>
          </cell>
          <cell r="AA14">
            <v>0</v>
          </cell>
          <cell r="AB14">
            <v>0</v>
          </cell>
          <cell r="AF14" t="e">
            <v>#N/A</v>
          </cell>
        </row>
        <row r="15">
          <cell r="H15" t="e">
            <v>#N/A</v>
          </cell>
          <cell r="I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Y15" t="e">
            <v>#N/A</v>
          </cell>
          <cell r="AA15" t="e">
            <v>#N/A</v>
          </cell>
          <cell r="AB15" t="e">
            <v>#N/A</v>
          </cell>
          <cell r="AF15" t="e">
            <v>#N/A</v>
          </cell>
        </row>
        <row r="16">
          <cell r="H16" t="e">
            <v>#N/A</v>
          </cell>
          <cell r="I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Y16" t="e">
            <v>#N/A</v>
          </cell>
          <cell r="AA16" t="e">
            <v>#N/A</v>
          </cell>
          <cell r="AB16" t="e">
            <v>#N/A</v>
          </cell>
          <cell r="AF16" t="e">
            <v>#N/A</v>
          </cell>
        </row>
        <row r="17">
          <cell r="H17" t="e">
            <v>#N/A</v>
          </cell>
          <cell r="I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Y17" t="e">
            <v>#N/A</v>
          </cell>
          <cell r="AA17" t="e">
            <v>#N/A</v>
          </cell>
          <cell r="AB17" t="e">
            <v>#N/A</v>
          </cell>
          <cell r="AF17" t="e">
            <v>#N/A</v>
          </cell>
        </row>
        <row r="18">
          <cell r="H18" t="e">
            <v>#N/A</v>
          </cell>
          <cell r="I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Y18" t="e">
            <v>#N/A</v>
          </cell>
          <cell r="AA18" t="e">
            <v>#N/A</v>
          </cell>
          <cell r="AB18" t="e">
            <v>#N/A</v>
          </cell>
          <cell r="AF18" t="e">
            <v>#N/A</v>
          </cell>
        </row>
        <row r="19">
          <cell r="H19" t="e">
            <v>#N/A</v>
          </cell>
          <cell r="I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Y19" t="e">
            <v>#N/A</v>
          </cell>
          <cell r="AA19" t="e">
            <v>#N/A</v>
          </cell>
          <cell r="AB19" t="e">
            <v>#N/A</v>
          </cell>
          <cell r="AF19" t="e">
            <v>#N/A</v>
          </cell>
        </row>
        <row r="20">
          <cell r="H20" t="e">
            <v>#N/A</v>
          </cell>
          <cell r="I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Y20" t="e">
            <v>#N/A</v>
          </cell>
          <cell r="AA20" t="e">
            <v>#N/A</v>
          </cell>
          <cell r="AB20" t="e">
            <v>#N/A</v>
          </cell>
          <cell r="AF20" t="e">
            <v>#N/A</v>
          </cell>
        </row>
        <row r="21">
          <cell r="H21" t="e">
            <v>#N/A</v>
          </cell>
          <cell r="I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Y21" t="e">
            <v>#N/A</v>
          </cell>
          <cell r="AA21" t="e">
            <v>#N/A</v>
          </cell>
          <cell r="AB21" t="e">
            <v>#N/A</v>
          </cell>
          <cell r="AF21" t="e">
            <v>#N/A</v>
          </cell>
        </row>
        <row r="22">
          <cell r="H22" t="e">
            <v>#N/A</v>
          </cell>
          <cell r="I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Y22" t="e">
            <v>#N/A</v>
          </cell>
          <cell r="AA22" t="e">
            <v>#N/A</v>
          </cell>
          <cell r="AB22" t="e">
            <v>#N/A</v>
          </cell>
          <cell r="AF22" t="e">
            <v>#N/A</v>
          </cell>
        </row>
        <row r="23">
          <cell r="H23" t="e">
            <v>#N/A</v>
          </cell>
          <cell r="I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Y23" t="e">
            <v>#N/A</v>
          </cell>
          <cell r="AA23" t="e">
            <v>#N/A</v>
          </cell>
          <cell r="AB23" t="e">
            <v>#N/A</v>
          </cell>
          <cell r="AF23" t="e">
            <v>#N/A</v>
          </cell>
        </row>
        <row r="24">
          <cell r="H24" t="e">
            <v>#N/A</v>
          </cell>
          <cell r="I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Y24" t="e">
            <v>#N/A</v>
          </cell>
          <cell r="AA24" t="e">
            <v>#N/A</v>
          </cell>
          <cell r="AB24" t="e">
            <v>#N/A</v>
          </cell>
          <cell r="AF24" t="e">
            <v>#N/A</v>
          </cell>
        </row>
        <row r="25">
          <cell r="H25" t="e">
            <v>#N/A</v>
          </cell>
          <cell r="I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Y25" t="e">
            <v>#N/A</v>
          </cell>
          <cell r="AA25" t="e">
            <v>#N/A</v>
          </cell>
          <cell r="AB25" t="e">
            <v>#N/A</v>
          </cell>
          <cell r="AF25" t="e">
            <v>#N/A</v>
          </cell>
        </row>
        <row r="26">
          <cell r="H26" t="e">
            <v>#N/A</v>
          </cell>
          <cell r="I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Y26" t="e">
            <v>#N/A</v>
          </cell>
          <cell r="AA26" t="e">
            <v>#N/A</v>
          </cell>
          <cell r="AB26" t="e">
            <v>#N/A</v>
          </cell>
          <cell r="AF26" t="e">
            <v>#N/A</v>
          </cell>
        </row>
        <row r="27">
          <cell r="H27" t="e">
            <v>#N/A</v>
          </cell>
          <cell r="I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Y27" t="e">
            <v>#N/A</v>
          </cell>
          <cell r="AA27" t="e">
            <v>#N/A</v>
          </cell>
          <cell r="AB27" t="e">
            <v>#N/A</v>
          </cell>
          <cell r="AF27" t="e">
            <v>#N/A</v>
          </cell>
        </row>
        <row r="28">
          <cell r="H28" t="e">
            <v>#N/A</v>
          </cell>
          <cell r="I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Y28" t="e">
            <v>#N/A</v>
          </cell>
          <cell r="AA28" t="e">
            <v>#N/A</v>
          </cell>
          <cell r="AB28" t="e">
            <v>#N/A</v>
          </cell>
          <cell r="AF28" t="e">
            <v>#N/A</v>
          </cell>
        </row>
        <row r="29">
          <cell r="H29" t="e">
            <v>#N/A</v>
          </cell>
          <cell r="I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Y29" t="e">
            <v>#N/A</v>
          </cell>
          <cell r="AA29" t="e">
            <v>#N/A</v>
          </cell>
          <cell r="AB29" t="e">
            <v>#N/A</v>
          </cell>
          <cell r="AF29" t="e">
            <v>#N/A</v>
          </cell>
        </row>
        <row r="30">
          <cell r="H30" t="e">
            <v>#N/A</v>
          </cell>
          <cell r="I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Y30" t="e">
            <v>#N/A</v>
          </cell>
          <cell r="AA30" t="e">
            <v>#N/A</v>
          </cell>
          <cell r="AB30" t="e">
            <v>#N/A</v>
          </cell>
          <cell r="AF30" t="e">
            <v>#N/A</v>
          </cell>
        </row>
        <row r="31">
          <cell r="H31" t="e">
            <v>#N/A</v>
          </cell>
          <cell r="I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Y31" t="e">
            <v>#N/A</v>
          </cell>
          <cell r="AA31" t="e">
            <v>#N/A</v>
          </cell>
          <cell r="AB31" t="e">
            <v>#N/A</v>
          </cell>
          <cell r="AF31" t="e">
            <v>#N/A</v>
          </cell>
        </row>
        <row r="32">
          <cell r="H32" t="e">
            <v>#N/A</v>
          </cell>
          <cell r="I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Y32" t="e">
            <v>#N/A</v>
          </cell>
          <cell r="AA32" t="e">
            <v>#N/A</v>
          </cell>
          <cell r="AB32" t="e">
            <v>#N/A</v>
          </cell>
          <cell r="AF32" t="e">
            <v>#N/A</v>
          </cell>
        </row>
        <row r="33">
          <cell r="H33" t="e">
            <v>#N/A</v>
          </cell>
          <cell r="I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Y33" t="e">
            <v>#N/A</v>
          </cell>
          <cell r="AA33" t="e">
            <v>#N/A</v>
          </cell>
          <cell r="AB33" t="e">
            <v>#N/A</v>
          </cell>
          <cell r="AF33" t="e">
            <v>#N/A</v>
          </cell>
        </row>
        <row r="34">
          <cell r="H34" t="e">
            <v>#N/A</v>
          </cell>
          <cell r="I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Y34" t="e">
            <v>#N/A</v>
          </cell>
          <cell r="AA34" t="e">
            <v>#N/A</v>
          </cell>
          <cell r="AB34" t="e">
            <v>#N/A</v>
          </cell>
          <cell r="AF34" t="e">
            <v>#N/A</v>
          </cell>
        </row>
        <row r="35">
          <cell r="H35" t="e">
            <v>#N/A</v>
          </cell>
          <cell r="I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Y35" t="e">
            <v>#N/A</v>
          </cell>
          <cell r="AA35" t="e">
            <v>#N/A</v>
          </cell>
          <cell r="AB35" t="e">
            <v>#N/A</v>
          </cell>
          <cell r="AF35" t="e">
            <v>#N/A</v>
          </cell>
        </row>
        <row r="36">
          <cell r="H36" t="e">
            <v>#N/A</v>
          </cell>
          <cell r="I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Y36" t="e">
            <v>#N/A</v>
          </cell>
          <cell r="AA36" t="e">
            <v>#N/A</v>
          </cell>
          <cell r="AB36" t="e">
            <v>#N/A</v>
          </cell>
          <cell r="AF36" t="e">
            <v>#N/A</v>
          </cell>
        </row>
        <row r="37">
          <cell r="H37" t="e">
            <v>#N/A</v>
          </cell>
          <cell r="I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Y37" t="e">
            <v>#N/A</v>
          </cell>
          <cell r="AA37" t="e">
            <v>#N/A</v>
          </cell>
          <cell r="AB37" t="e">
            <v>#N/A</v>
          </cell>
          <cell r="AF37" t="e">
            <v>#N/A</v>
          </cell>
        </row>
        <row r="38">
          <cell r="H38" t="e">
            <v>#N/A</v>
          </cell>
          <cell r="I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Y38" t="e">
            <v>#N/A</v>
          </cell>
          <cell r="AA38" t="e">
            <v>#N/A</v>
          </cell>
          <cell r="AB38" t="e">
            <v>#N/A</v>
          </cell>
          <cell r="AF38" t="e">
            <v>#N/A</v>
          </cell>
        </row>
        <row r="39">
          <cell r="H39" t="e">
            <v>#N/A</v>
          </cell>
          <cell r="I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Y39" t="e">
            <v>#N/A</v>
          </cell>
          <cell r="AA39" t="e">
            <v>#N/A</v>
          </cell>
          <cell r="AB39" t="e">
            <v>#N/A</v>
          </cell>
          <cell r="AF39" t="e">
            <v>#N/A</v>
          </cell>
        </row>
        <row r="40">
          <cell r="H40" t="e">
            <v>#N/A</v>
          </cell>
          <cell r="I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Y40" t="e">
            <v>#N/A</v>
          </cell>
          <cell r="AA40" t="e">
            <v>#N/A</v>
          </cell>
          <cell r="AB40" t="e">
            <v>#N/A</v>
          </cell>
          <cell r="AF40" t="e">
            <v>#N/A</v>
          </cell>
        </row>
        <row r="41">
          <cell r="H41" t="e">
            <v>#N/A</v>
          </cell>
          <cell r="I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Y41" t="e">
            <v>#N/A</v>
          </cell>
          <cell r="AA41" t="e">
            <v>#N/A</v>
          </cell>
          <cell r="AB41" t="e">
            <v>#N/A</v>
          </cell>
          <cell r="AF41" t="e">
            <v>#N/A</v>
          </cell>
        </row>
        <row r="42">
          <cell r="H42" t="e">
            <v>#N/A</v>
          </cell>
          <cell r="I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Y42" t="e">
            <v>#N/A</v>
          </cell>
          <cell r="AA42" t="e">
            <v>#N/A</v>
          </cell>
          <cell r="AB42" t="e">
            <v>#N/A</v>
          </cell>
          <cell r="AF42" t="e">
            <v>#N/A</v>
          </cell>
        </row>
        <row r="43">
          <cell r="H43" t="e">
            <v>#N/A</v>
          </cell>
          <cell r="I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Y43" t="e">
            <v>#N/A</v>
          </cell>
          <cell r="AA43" t="e">
            <v>#N/A</v>
          </cell>
          <cell r="AB43" t="e">
            <v>#N/A</v>
          </cell>
          <cell r="AF43" t="e">
            <v>#N/A</v>
          </cell>
        </row>
        <row r="44">
          <cell r="H44" t="e">
            <v>#N/A</v>
          </cell>
          <cell r="I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Y44" t="e">
            <v>#N/A</v>
          </cell>
          <cell r="AA44" t="e">
            <v>#N/A</v>
          </cell>
          <cell r="AB44" t="e">
            <v>#N/A</v>
          </cell>
          <cell r="AF44" t="e">
            <v>#N/A</v>
          </cell>
        </row>
        <row r="45">
          <cell r="H45" t="e">
            <v>#N/A</v>
          </cell>
          <cell r="I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Y45" t="e">
            <v>#N/A</v>
          </cell>
          <cell r="AA45" t="e">
            <v>#N/A</v>
          </cell>
          <cell r="AB45" t="e">
            <v>#N/A</v>
          </cell>
          <cell r="AF45" t="e">
            <v>#N/A</v>
          </cell>
        </row>
        <row r="46">
          <cell r="H46" t="e">
            <v>#N/A</v>
          </cell>
          <cell r="I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Y46" t="e">
            <v>#N/A</v>
          </cell>
          <cell r="AA46" t="e">
            <v>#N/A</v>
          </cell>
          <cell r="AB46" t="e">
            <v>#N/A</v>
          </cell>
          <cell r="AF46" t="e">
            <v>#N/A</v>
          </cell>
        </row>
        <row r="47">
          <cell r="H47" t="e">
            <v>#N/A</v>
          </cell>
          <cell r="I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Y47" t="e">
            <v>#N/A</v>
          </cell>
          <cell r="AA47" t="e">
            <v>#N/A</v>
          </cell>
          <cell r="AB47" t="e">
            <v>#N/A</v>
          </cell>
          <cell r="AF47" t="e">
            <v>#N/A</v>
          </cell>
        </row>
        <row r="48">
          <cell r="H48" t="e">
            <v>#N/A</v>
          </cell>
          <cell r="I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Y48" t="e">
            <v>#N/A</v>
          </cell>
          <cell r="AA48" t="e">
            <v>#N/A</v>
          </cell>
          <cell r="AB48" t="e">
            <v>#N/A</v>
          </cell>
          <cell r="AF48" t="e">
            <v>#N/A</v>
          </cell>
        </row>
        <row r="49">
          <cell r="H49" t="e">
            <v>#N/A</v>
          </cell>
          <cell r="I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Y49" t="e">
            <v>#N/A</v>
          </cell>
          <cell r="AA49" t="e">
            <v>#N/A</v>
          </cell>
          <cell r="AB49" t="e">
            <v>#N/A</v>
          </cell>
          <cell r="AF49" t="e">
            <v>#N/A</v>
          </cell>
        </row>
        <row r="50">
          <cell r="H50" t="e">
            <v>#N/A</v>
          </cell>
          <cell r="I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Y50" t="e">
            <v>#N/A</v>
          </cell>
          <cell r="AA50" t="e">
            <v>#N/A</v>
          </cell>
          <cell r="AB50" t="e">
            <v>#N/A</v>
          </cell>
          <cell r="AF50" t="e">
            <v>#N/A</v>
          </cell>
        </row>
        <row r="51">
          <cell r="H51" t="e">
            <v>#N/A</v>
          </cell>
          <cell r="I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Y51" t="e">
            <v>#N/A</v>
          </cell>
          <cell r="AA51" t="e">
            <v>#N/A</v>
          </cell>
          <cell r="AB51" t="e">
            <v>#N/A</v>
          </cell>
          <cell r="AF51" t="e">
            <v>#N/A</v>
          </cell>
        </row>
        <row r="52">
          <cell r="H52" t="e">
            <v>#N/A</v>
          </cell>
          <cell r="I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Y52" t="e">
            <v>#N/A</v>
          </cell>
          <cell r="AA52" t="e">
            <v>#N/A</v>
          </cell>
          <cell r="AB52" t="e">
            <v>#N/A</v>
          </cell>
          <cell r="AF52" t="e">
            <v>#N/A</v>
          </cell>
        </row>
        <row r="53">
          <cell r="H53" t="e">
            <v>#N/A</v>
          </cell>
          <cell r="I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Y53" t="e">
            <v>#N/A</v>
          </cell>
          <cell r="AA53" t="e">
            <v>#N/A</v>
          </cell>
          <cell r="AB53" t="e">
            <v>#N/A</v>
          </cell>
          <cell r="AF53" t="e">
            <v>#N/A</v>
          </cell>
        </row>
        <row r="54">
          <cell r="H54" t="e">
            <v>#N/A</v>
          </cell>
          <cell r="I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Y54" t="e">
            <v>#N/A</v>
          </cell>
          <cell r="AA54" t="e">
            <v>#N/A</v>
          </cell>
          <cell r="AB54" t="e">
            <v>#N/A</v>
          </cell>
          <cell r="AF54" t="e">
            <v>#N/A</v>
          </cell>
        </row>
        <row r="55">
          <cell r="H55" t="e">
            <v>#N/A</v>
          </cell>
          <cell r="I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Y55" t="e">
            <v>#N/A</v>
          </cell>
          <cell r="AA55" t="e">
            <v>#N/A</v>
          </cell>
          <cell r="AB55" t="e">
            <v>#N/A</v>
          </cell>
          <cell r="AF55" t="e">
            <v>#N/A</v>
          </cell>
        </row>
        <row r="56">
          <cell r="H56" t="e">
            <v>#N/A</v>
          </cell>
          <cell r="I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Y56" t="e">
            <v>#N/A</v>
          </cell>
          <cell r="AA56" t="e">
            <v>#N/A</v>
          </cell>
          <cell r="AB56" t="e">
            <v>#N/A</v>
          </cell>
          <cell r="AF56" t="e">
            <v>#N/A</v>
          </cell>
        </row>
        <row r="57">
          <cell r="H57" t="e">
            <v>#N/A</v>
          </cell>
          <cell r="I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Y57" t="e">
            <v>#N/A</v>
          </cell>
          <cell r="AA57" t="e">
            <v>#N/A</v>
          </cell>
          <cell r="AB57" t="e">
            <v>#N/A</v>
          </cell>
          <cell r="AF57" t="e">
            <v>#N/A</v>
          </cell>
        </row>
        <row r="58">
          <cell r="H58" t="e">
            <v>#N/A</v>
          </cell>
          <cell r="I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Y58" t="e">
            <v>#N/A</v>
          </cell>
          <cell r="AA58" t="e">
            <v>#N/A</v>
          </cell>
          <cell r="AB58" t="e">
            <v>#N/A</v>
          </cell>
          <cell r="AF58" t="e">
            <v>#N/A</v>
          </cell>
        </row>
        <row r="59">
          <cell r="H59" t="e">
            <v>#N/A</v>
          </cell>
          <cell r="I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Y59" t="e">
            <v>#N/A</v>
          </cell>
          <cell r="AA59" t="e">
            <v>#N/A</v>
          </cell>
          <cell r="AB59" t="e">
            <v>#N/A</v>
          </cell>
          <cell r="AF59" t="e">
            <v>#N/A</v>
          </cell>
        </row>
        <row r="60">
          <cell r="H60" t="e">
            <v>#N/A</v>
          </cell>
          <cell r="I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Y60" t="e">
            <v>#N/A</v>
          </cell>
          <cell r="AA60" t="e">
            <v>#N/A</v>
          </cell>
          <cell r="AB60" t="e">
            <v>#N/A</v>
          </cell>
          <cell r="AF60" t="e">
            <v>#N/A</v>
          </cell>
        </row>
        <row r="61">
          <cell r="H61" t="e">
            <v>#N/A</v>
          </cell>
          <cell r="I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Y61" t="e">
            <v>#N/A</v>
          </cell>
          <cell r="AA61" t="e">
            <v>#N/A</v>
          </cell>
          <cell r="AB61" t="e">
            <v>#N/A</v>
          </cell>
          <cell r="AF61" t="e">
            <v>#N/A</v>
          </cell>
        </row>
        <row r="62">
          <cell r="H62" t="e">
            <v>#N/A</v>
          </cell>
          <cell r="I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Y62" t="e">
            <v>#N/A</v>
          </cell>
          <cell r="AA62" t="e">
            <v>#N/A</v>
          </cell>
          <cell r="AB62" t="e">
            <v>#N/A</v>
          </cell>
          <cell r="AF62" t="e">
            <v>#N/A</v>
          </cell>
        </row>
        <row r="63">
          <cell r="H63" t="e">
            <v>#N/A</v>
          </cell>
          <cell r="I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Y63" t="e">
            <v>#N/A</v>
          </cell>
          <cell r="AA63" t="e">
            <v>#N/A</v>
          </cell>
          <cell r="AB63" t="e">
            <v>#N/A</v>
          </cell>
          <cell r="AF63" t="e">
            <v>#N/A</v>
          </cell>
        </row>
        <row r="64">
          <cell r="H64" t="e">
            <v>#N/A</v>
          </cell>
          <cell r="I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Y64" t="e">
            <v>#N/A</v>
          </cell>
          <cell r="AA64" t="e">
            <v>#N/A</v>
          </cell>
          <cell r="AB64" t="e">
            <v>#N/A</v>
          </cell>
          <cell r="AF64" t="e">
            <v>#N/A</v>
          </cell>
        </row>
        <row r="65">
          <cell r="H65" t="e">
            <v>#N/A</v>
          </cell>
          <cell r="I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Y65" t="e">
            <v>#N/A</v>
          </cell>
          <cell r="AA65" t="e">
            <v>#N/A</v>
          </cell>
          <cell r="AB65" t="e">
            <v>#N/A</v>
          </cell>
          <cell r="AF65" t="e">
            <v>#N/A</v>
          </cell>
        </row>
        <row r="66">
          <cell r="H66" t="e">
            <v>#N/A</v>
          </cell>
          <cell r="I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Y66" t="e">
            <v>#N/A</v>
          </cell>
          <cell r="AA66" t="e">
            <v>#N/A</v>
          </cell>
          <cell r="AB66" t="e">
            <v>#N/A</v>
          </cell>
          <cell r="AF66" t="e">
            <v>#N/A</v>
          </cell>
        </row>
        <row r="67">
          <cell r="H67" t="e">
            <v>#N/A</v>
          </cell>
          <cell r="I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Y67" t="e">
            <v>#N/A</v>
          </cell>
          <cell r="AA67" t="e">
            <v>#N/A</v>
          </cell>
          <cell r="AB67" t="e">
            <v>#N/A</v>
          </cell>
          <cell r="AF67" t="e">
            <v>#N/A</v>
          </cell>
        </row>
        <row r="68">
          <cell r="H68" t="e">
            <v>#N/A</v>
          </cell>
          <cell r="I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Y68" t="e">
            <v>#N/A</v>
          </cell>
          <cell r="AA68" t="e">
            <v>#N/A</v>
          </cell>
          <cell r="AB68" t="e">
            <v>#N/A</v>
          </cell>
          <cell r="AF68" t="e">
            <v>#N/A</v>
          </cell>
        </row>
        <row r="69">
          <cell r="H69" t="e">
            <v>#N/A</v>
          </cell>
          <cell r="I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Y69" t="e">
            <v>#N/A</v>
          </cell>
          <cell r="AA69" t="e">
            <v>#N/A</v>
          </cell>
          <cell r="AB69" t="e">
            <v>#N/A</v>
          </cell>
          <cell r="AF69" t="e">
            <v>#N/A</v>
          </cell>
        </row>
        <row r="70">
          <cell r="H70" t="e">
            <v>#N/A</v>
          </cell>
          <cell r="I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Y70" t="e">
            <v>#N/A</v>
          </cell>
          <cell r="AA70" t="e">
            <v>#N/A</v>
          </cell>
          <cell r="AB70" t="e">
            <v>#N/A</v>
          </cell>
          <cell r="AF70" t="e">
            <v>#N/A</v>
          </cell>
        </row>
        <row r="71">
          <cell r="H71" t="e">
            <v>#N/A</v>
          </cell>
          <cell r="I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Y71" t="e">
            <v>#N/A</v>
          </cell>
          <cell r="AA71" t="e">
            <v>#N/A</v>
          </cell>
          <cell r="AB71" t="e">
            <v>#N/A</v>
          </cell>
          <cell r="AF71" t="e">
            <v>#N/A</v>
          </cell>
        </row>
        <row r="72">
          <cell r="H72" t="e">
            <v>#N/A</v>
          </cell>
          <cell r="I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Y72" t="e">
            <v>#N/A</v>
          </cell>
          <cell r="AA72" t="e">
            <v>#N/A</v>
          </cell>
          <cell r="AB72" t="e">
            <v>#N/A</v>
          </cell>
          <cell r="AF72" t="e">
            <v>#N/A</v>
          </cell>
        </row>
        <row r="73">
          <cell r="H73" t="e">
            <v>#N/A</v>
          </cell>
          <cell r="I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Y73" t="e">
            <v>#N/A</v>
          </cell>
          <cell r="AA73" t="e">
            <v>#N/A</v>
          </cell>
          <cell r="AB73" t="e">
            <v>#N/A</v>
          </cell>
          <cell r="AF73" t="e">
            <v>#N/A</v>
          </cell>
        </row>
        <row r="74">
          <cell r="H74" t="e">
            <v>#N/A</v>
          </cell>
          <cell r="I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Y74" t="e">
            <v>#N/A</v>
          </cell>
          <cell r="AA74" t="e">
            <v>#N/A</v>
          </cell>
          <cell r="AB74" t="e">
            <v>#N/A</v>
          </cell>
          <cell r="AF74" t="e">
            <v>#N/A</v>
          </cell>
        </row>
        <row r="75">
          <cell r="H75" t="e">
            <v>#N/A</v>
          </cell>
          <cell r="I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Y75" t="e">
            <v>#N/A</v>
          </cell>
          <cell r="AA75" t="e">
            <v>#N/A</v>
          </cell>
          <cell r="AB75" t="e">
            <v>#N/A</v>
          </cell>
          <cell r="AF75" t="e">
            <v>#N/A</v>
          </cell>
        </row>
        <row r="76">
          <cell r="H76" t="e">
            <v>#N/A</v>
          </cell>
          <cell r="I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Y76" t="e">
            <v>#N/A</v>
          </cell>
          <cell r="AA76" t="e">
            <v>#N/A</v>
          </cell>
          <cell r="AB76" t="e">
            <v>#N/A</v>
          </cell>
          <cell r="AF76" t="e">
            <v>#N/A</v>
          </cell>
        </row>
        <row r="77">
          <cell r="H77" t="e">
            <v>#N/A</v>
          </cell>
          <cell r="I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Y77" t="e">
            <v>#N/A</v>
          </cell>
          <cell r="AA77" t="e">
            <v>#N/A</v>
          </cell>
          <cell r="AB77" t="e">
            <v>#N/A</v>
          </cell>
          <cell r="AF77" t="e">
            <v>#N/A</v>
          </cell>
        </row>
        <row r="78">
          <cell r="H78" t="e">
            <v>#N/A</v>
          </cell>
          <cell r="I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Y78" t="e">
            <v>#N/A</v>
          </cell>
          <cell r="AA78" t="e">
            <v>#N/A</v>
          </cell>
          <cell r="AB78" t="e">
            <v>#N/A</v>
          </cell>
          <cell r="AF78" t="e">
            <v>#N/A</v>
          </cell>
        </row>
        <row r="79">
          <cell r="H79" t="e">
            <v>#N/A</v>
          </cell>
          <cell r="I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Y79" t="e">
            <v>#N/A</v>
          </cell>
          <cell r="AA79" t="e">
            <v>#N/A</v>
          </cell>
          <cell r="AB79" t="e">
            <v>#N/A</v>
          </cell>
          <cell r="AF79" t="e">
            <v>#N/A</v>
          </cell>
        </row>
        <row r="80">
          <cell r="H80" t="e">
            <v>#N/A</v>
          </cell>
          <cell r="I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Y80" t="e">
            <v>#N/A</v>
          </cell>
          <cell r="AA80" t="e">
            <v>#N/A</v>
          </cell>
          <cell r="AB80" t="e">
            <v>#N/A</v>
          </cell>
          <cell r="AF80" t="e">
            <v>#N/A</v>
          </cell>
        </row>
        <row r="81">
          <cell r="H81" t="e">
            <v>#N/A</v>
          </cell>
          <cell r="I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Y81" t="e">
            <v>#N/A</v>
          </cell>
          <cell r="AA81" t="e">
            <v>#N/A</v>
          </cell>
          <cell r="AB81" t="e">
            <v>#N/A</v>
          </cell>
          <cell r="AF81" t="e">
            <v>#N/A</v>
          </cell>
        </row>
        <row r="82">
          <cell r="H82" t="e">
            <v>#N/A</v>
          </cell>
          <cell r="I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Y82" t="e">
            <v>#N/A</v>
          </cell>
          <cell r="AA82" t="e">
            <v>#N/A</v>
          </cell>
          <cell r="AB82" t="e">
            <v>#N/A</v>
          </cell>
          <cell r="AF82" t="e">
            <v>#N/A</v>
          </cell>
        </row>
        <row r="83">
          <cell r="H83" t="e">
            <v>#N/A</v>
          </cell>
          <cell r="I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Y83" t="e">
            <v>#N/A</v>
          </cell>
          <cell r="AA83" t="e">
            <v>#N/A</v>
          </cell>
          <cell r="AB83" t="e">
            <v>#N/A</v>
          </cell>
          <cell r="AF83" t="e">
            <v>#N/A</v>
          </cell>
        </row>
        <row r="84">
          <cell r="H84" t="e">
            <v>#N/A</v>
          </cell>
          <cell r="I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Y84" t="e">
            <v>#N/A</v>
          </cell>
          <cell r="AA84" t="e">
            <v>#N/A</v>
          </cell>
          <cell r="AB84" t="e">
            <v>#N/A</v>
          </cell>
          <cell r="AF84" t="e">
            <v>#N/A</v>
          </cell>
        </row>
        <row r="85">
          <cell r="H85" t="e">
            <v>#N/A</v>
          </cell>
          <cell r="I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Y85" t="e">
            <v>#N/A</v>
          </cell>
          <cell r="AA85" t="e">
            <v>#N/A</v>
          </cell>
          <cell r="AB85" t="e">
            <v>#N/A</v>
          </cell>
          <cell r="AF85" t="e">
            <v>#N/A</v>
          </cell>
        </row>
        <row r="86">
          <cell r="H86" t="e">
            <v>#N/A</v>
          </cell>
          <cell r="I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Y86" t="e">
            <v>#N/A</v>
          </cell>
          <cell r="AA86" t="e">
            <v>#N/A</v>
          </cell>
          <cell r="AB86" t="e">
            <v>#N/A</v>
          </cell>
          <cell r="AF86" t="e">
            <v>#N/A</v>
          </cell>
        </row>
        <row r="87">
          <cell r="H87" t="e">
            <v>#N/A</v>
          </cell>
          <cell r="I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Y87" t="e">
            <v>#N/A</v>
          </cell>
          <cell r="AA87" t="e">
            <v>#N/A</v>
          </cell>
          <cell r="AB87" t="e">
            <v>#N/A</v>
          </cell>
          <cell r="AF87" t="e">
            <v>#N/A</v>
          </cell>
        </row>
        <row r="88">
          <cell r="H88" t="e">
            <v>#N/A</v>
          </cell>
          <cell r="I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Y88" t="e">
            <v>#N/A</v>
          </cell>
          <cell r="AA88" t="e">
            <v>#N/A</v>
          </cell>
          <cell r="AB88" t="e">
            <v>#N/A</v>
          </cell>
          <cell r="AF88" t="e">
            <v>#N/A</v>
          </cell>
        </row>
        <row r="89">
          <cell r="H89" t="e">
            <v>#N/A</v>
          </cell>
          <cell r="I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Y89" t="e">
            <v>#N/A</v>
          </cell>
          <cell r="AA89" t="e">
            <v>#N/A</v>
          </cell>
          <cell r="AB89" t="e">
            <v>#N/A</v>
          </cell>
          <cell r="AF89" t="e">
            <v>#N/A</v>
          </cell>
        </row>
        <row r="90">
          <cell r="H90" t="e">
            <v>#N/A</v>
          </cell>
          <cell r="I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Y90" t="e">
            <v>#N/A</v>
          </cell>
          <cell r="AA90" t="e">
            <v>#N/A</v>
          </cell>
          <cell r="AB90" t="e">
            <v>#N/A</v>
          </cell>
          <cell r="AF90" t="e">
            <v>#N/A</v>
          </cell>
        </row>
        <row r="91">
          <cell r="H91" t="e">
            <v>#N/A</v>
          </cell>
          <cell r="I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Y91" t="e">
            <v>#N/A</v>
          </cell>
          <cell r="AA91" t="e">
            <v>#N/A</v>
          </cell>
          <cell r="AB91" t="e">
            <v>#N/A</v>
          </cell>
          <cell r="AF91" t="e">
            <v>#N/A</v>
          </cell>
        </row>
        <row r="92">
          <cell r="H92" t="e">
            <v>#N/A</v>
          </cell>
          <cell r="I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Y92" t="e">
            <v>#N/A</v>
          </cell>
          <cell r="AA92" t="e">
            <v>#N/A</v>
          </cell>
          <cell r="AB92" t="e">
            <v>#N/A</v>
          </cell>
          <cell r="AF92" t="e">
            <v>#N/A</v>
          </cell>
        </row>
        <row r="93">
          <cell r="H93" t="e">
            <v>#N/A</v>
          </cell>
          <cell r="I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Y93" t="e">
            <v>#N/A</v>
          </cell>
          <cell r="AA93" t="e">
            <v>#N/A</v>
          </cell>
          <cell r="AB93" t="e">
            <v>#N/A</v>
          </cell>
          <cell r="AF93" t="e">
            <v>#N/A</v>
          </cell>
        </row>
        <row r="94">
          <cell r="H94" t="e">
            <v>#N/A</v>
          </cell>
          <cell r="I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Y94" t="e">
            <v>#N/A</v>
          </cell>
          <cell r="AA94" t="e">
            <v>#N/A</v>
          </cell>
          <cell r="AB94" t="e">
            <v>#N/A</v>
          </cell>
          <cell r="AF94" t="e">
            <v>#N/A</v>
          </cell>
        </row>
        <row r="95">
          <cell r="H95" t="e">
            <v>#N/A</v>
          </cell>
          <cell r="I95" t="e">
            <v>#N/A</v>
          </cell>
          <cell r="K95" t="e">
            <v>#N/A</v>
          </cell>
          <cell r="L95" t="e">
            <v>#N/A</v>
          </cell>
          <cell r="M95" t="e">
            <v>#N/A</v>
          </cell>
          <cell r="N95" t="e">
            <v>#N/A</v>
          </cell>
          <cell r="O95" t="e">
            <v>#N/A</v>
          </cell>
          <cell r="P95" t="e">
            <v>#N/A</v>
          </cell>
          <cell r="Q95" t="e">
            <v>#N/A</v>
          </cell>
          <cell r="R95" t="e">
            <v>#N/A</v>
          </cell>
          <cell r="S95" t="e">
            <v>#N/A</v>
          </cell>
          <cell r="T95" t="e">
            <v>#N/A</v>
          </cell>
          <cell r="U95" t="e">
            <v>#N/A</v>
          </cell>
          <cell r="V95" t="e">
            <v>#N/A</v>
          </cell>
          <cell r="Y95" t="e">
            <v>#N/A</v>
          </cell>
          <cell r="AA95" t="e">
            <v>#N/A</v>
          </cell>
          <cell r="AB95" t="e">
            <v>#N/A</v>
          </cell>
          <cell r="AF95" t="e">
            <v>#N/A</v>
          </cell>
        </row>
        <row r="96">
          <cell r="H96" t="e">
            <v>#N/A</v>
          </cell>
          <cell r="I96" t="e">
            <v>#N/A</v>
          </cell>
          <cell r="K96" t="e">
            <v>#N/A</v>
          </cell>
          <cell r="L96" t="e">
            <v>#N/A</v>
          </cell>
          <cell r="M96" t="e">
            <v>#N/A</v>
          </cell>
          <cell r="N96" t="e">
            <v>#N/A</v>
          </cell>
          <cell r="O96" t="e">
            <v>#N/A</v>
          </cell>
          <cell r="P96" t="e">
            <v>#N/A</v>
          </cell>
          <cell r="Q96" t="e">
            <v>#N/A</v>
          </cell>
          <cell r="R96" t="e">
            <v>#N/A</v>
          </cell>
          <cell r="S96" t="e">
            <v>#N/A</v>
          </cell>
          <cell r="T96" t="e">
            <v>#N/A</v>
          </cell>
          <cell r="U96" t="e">
            <v>#N/A</v>
          </cell>
          <cell r="V96" t="e">
            <v>#N/A</v>
          </cell>
          <cell r="Y96" t="e">
            <v>#N/A</v>
          </cell>
          <cell r="AA96" t="e">
            <v>#N/A</v>
          </cell>
          <cell r="AB96" t="e">
            <v>#N/A</v>
          </cell>
          <cell r="AF96" t="e">
            <v>#N/A</v>
          </cell>
        </row>
        <row r="97">
          <cell r="H97" t="e">
            <v>#N/A</v>
          </cell>
          <cell r="I97" t="e">
            <v>#N/A</v>
          </cell>
          <cell r="K97" t="e">
            <v>#N/A</v>
          </cell>
          <cell r="L97" t="e">
            <v>#N/A</v>
          </cell>
          <cell r="M97" t="e">
            <v>#N/A</v>
          </cell>
          <cell r="N97" t="e">
            <v>#N/A</v>
          </cell>
          <cell r="O97" t="e">
            <v>#N/A</v>
          </cell>
          <cell r="P97" t="e">
            <v>#N/A</v>
          </cell>
          <cell r="Q97" t="e">
            <v>#N/A</v>
          </cell>
          <cell r="R97" t="e">
            <v>#N/A</v>
          </cell>
          <cell r="S97" t="e">
            <v>#N/A</v>
          </cell>
          <cell r="T97" t="e">
            <v>#N/A</v>
          </cell>
          <cell r="U97" t="e">
            <v>#N/A</v>
          </cell>
          <cell r="V97" t="e">
            <v>#N/A</v>
          </cell>
          <cell r="Y97" t="e">
            <v>#N/A</v>
          </cell>
          <cell r="AA97" t="e">
            <v>#N/A</v>
          </cell>
          <cell r="AB97" t="e">
            <v>#N/A</v>
          </cell>
          <cell r="AF97" t="e">
            <v>#N/A</v>
          </cell>
        </row>
        <row r="98">
          <cell r="H98" t="e">
            <v>#N/A</v>
          </cell>
          <cell r="I98" t="e">
            <v>#N/A</v>
          </cell>
          <cell r="K98" t="e">
            <v>#N/A</v>
          </cell>
          <cell r="L98" t="e">
            <v>#N/A</v>
          </cell>
          <cell r="M98" t="e">
            <v>#N/A</v>
          </cell>
          <cell r="N98" t="e">
            <v>#N/A</v>
          </cell>
          <cell r="O98" t="e">
            <v>#N/A</v>
          </cell>
          <cell r="P98" t="e">
            <v>#N/A</v>
          </cell>
          <cell r="Q98" t="e">
            <v>#N/A</v>
          </cell>
          <cell r="R98" t="e">
            <v>#N/A</v>
          </cell>
          <cell r="S98" t="e">
            <v>#N/A</v>
          </cell>
          <cell r="T98" t="e">
            <v>#N/A</v>
          </cell>
          <cell r="U98" t="e">
            <v>#N/A</v>
          </cell>
          <cell r="V98" t="e">
            <v>#N/A</v>
          </cell>
          <cell r="Y98" t="e">
            <v>#N/A</v>
          </cell>
          <cell r="AA98" t="e">
            <v>#N/A</v>
          </cell>
          <cell r="AB98" t="e">
            <v>#N/A</v>
          </cell>
          <cell r="AF98" t="e">
            <v>#N/A</v>
          </cell>
        </row>
        <row r="99">
          <cell r="H99" t="e">
            <v>#N/A</v>
          </cell>
          <cell r="I99" t="e">
            <v>#N/A</v>
          </cell>
          <cell r="K99" t="e">
            <v>#N/A</v>
          </cell>
          <cell r="L99" t="e">
            <v>#N/A</v>
          </cell>
          <cell r="M99" t="e">
            <v>#N/A</v>
          </cell>
          <cell r="N99" t="e">
            <v>#N/A</v>
          </cell>
          <cell r="O99" t="e">
            <v>#N/A</v>
          </cell>
          <cell r="P99" t="e">
            <v>#N/A</v>
          </cell>
          <cell r="Q99" t="e">
            <v>#N/A</v>
          </cell>
          <cell r="R99" t="e">
            <v>#N/A</v>
          </cell>
          <cell r="S99" t="e">
            <v>#N/A</v>
          </cell>
          <cell r="T99" t="e">
            <v>#N/A</v>
          </cell>
          <cell r="U99" t="e">
            <v>#N/A</v>
          </cell>
          <cell r="V99" t="e">
            <v>#N/A</v>
          </cell>
          <cell r="Y99" t="e">
            <v>#N/A</v>
          </cell>
          <cell r="AA99" t="e">
            <v>#N/A</v>
          </cell>
          <cell r="AB99" t="e">
            <v>#N/A</v>
          </cell>
          <cell r="AF99" t="e">
            <v>#N/A</v>
          </cell>
        </row>
        <row r="100">
          <cell r="H100" t="e">
            <v>#N/A</v>
          </cell>
          <cell r="I100" t="e">
            <v>#N/A</v>
          </cell>
          <cell r="K100" t="e">
            <v>#N/A</v>
          </cell>
          <cell r="L100" t="e">
            <v>#N/A</v>
          </cell>
          <cell r="M100" t="e">
            <v>#N/A</v>
          </cell>
          <cell r="N100" t="e">
            <v>#N/A</v>
          </cell>
          <cell r="O100" t="e">
            <v>#N/A</v>
          </cell>
          <cell r="P100" t="e">
            <v>#N/A</v>
          </cell>
          <cell r="Q100" t="e">
            <v>#N/A</v>
          </cell>
          <cell r="R100" t="e">
            <v>#N/A</v>
          </cell>
          <cell r="S100" t="e">
            <v>#N/A</v>
          </cell>
          <cell r="T100" t="e">
            <v>#N/A</v>
          </cell>
          <cell r="U100" t="e">
            <v>#N/A</v>
          </cell>
          <cell r="V100" t="e">
            <v>#N/A</v>
          </cell>
          <cell r="Y100" t="e">
            <v>#N/A</v>
          </cell>
          <cell r="AA100" t="e">
            <v>#N/A</v>
          </cell>
          <cell r="AB100" t="e">
            <v>#N/A</v>
          </cell>
          <cell r="AF100" t="e">
            <v>#N/A</v>
          </cell>
        </row>
        <row r="101">
          <cell r="H101" t="e">
            <v>#N/A</v>
          </cell>
          <cell r="I101" t="e">
            <v>#N/A</v>
          </cell>
          <cell r="K101" t="e">
            <v>#N/A</v>
          </cell>
          <cell r="L101" t="e">
            <v>#N/A</v>
          </cell>
          <cell r="M101" t="e">
            <v>#N/A</v>
          </cell>
          <cell r="N101" t="e">
            <v>#N/A</v>
          </cell>
          <cell r="O101" t="e">
            <v>#N/A</v>
          </cell>
          <cell r="P101" t="e">
            <v>#N/A</v>
          </cell>
          <cell r="Q101" t="e">
            <v>#N/A</v>
          </cell>
          <cell r="R101" t="e">
            <v>#N/A</v>
          </cell>
          <cell r="S101" t="e">
            <v>#N/A</v>
          </cell>
          <cell r="T101" t="e">
            <v>#N/A</v>
          </cell>
          <cell r="U101" t="e">
            <v>#N/A</v>
          </cell>
          <cell r="V101" t="e">
            <v>#N/A</v>
          </cell>
          <cell r="Y101" t="e">
            <v>#N/A</v>
          </cell>
          <cell r="AA101" t="e">
            <v>#N/A</v>
          </cell>
          <cell r="AB101" t="e">
            <v>#N/A</v>
          </cell>
          <cell r="AF101" t="e">
            <v>#N/A</v>
          </cell>
        </row>
        <row r="102">
          <cell r="H102" t="e">
            <v>#N/A</v>
          </cell>
          <cell r="I102" t="e">
            <v>#N/A</v>
          </cell>
          <cell r="K102" t="e">
            <v>#N/A</v>
          </cell>
          <cell r="L102" t="e">
            <v>#N/A</v>
          </cell>
          <cell r="M102" t="e">
            <v>#N/A</v>
          </cell>
          <cell r="N102" t="e">
            <v>#N/A</v>
          </cell>
          <cell r="O102" t="e">
            <v>#N/A</v>
          </cell>
          <cell r="P102" t="e">
            <v>#N/A</v>
          </cell>
          <cell r="Q102" t="e">
            <v>#N/A</v>
          </cell>
          <cell r="R102" t="e">
            <v>#N/A</v>
          </cell>
          <cell r="S102" t="e">
            <v>#N/A</v>
          </cell>
          <cell r="T102" t="e">
            <v>#N/A</v>
          </cell>
          <cell r="U102" t="e">
            <v>#N/A</v>
          </cell>
          <cell r="V102" t="e">
            <v>#N/A</v>
          </cell>
          <cell r="Y102" t="e">
            <v>#N/A</v>
          </cell>
          <cell r="AA102" t="e">
            <v>#N/A</v>
          </cell>
          <cell r="AB102" t="e">
            <v>#N/A</v>
          </cell>
          <cell r="AF102" t="e">
            <v>#N/A</v>
          </cell>
        </row>
        <row r="103">
          <cell r="H103" t="e">
            <v>#N/A</v>
          </cell>
          <cell r="I103" t="e">
            <v>#N/A</v>
          </cell>
          <cell r="K103" t="e">
            <v>#N/A</v>
          </cell>
          <cell r="L103" t="e">
            <v>#N/A</v>
          </cell>
          <cell r="M103" t="e">
            <v>#N/A</v>
          </cell>
          <cell r="N103" t="e">
            <v>#N/A</v>
          </cell>
          <cell r="O103" t="e">
            <v>#N/A</v>
          </cell>
          <cell r="P103" t="e">
            <v>#N/A</v>
          </cell>
          <cell r="Q103" t="e">
            <v>#N/A</v>
          </cell>
          <cell r="R103" t="e">
            <v>#N/A</v>
          </cell>
          <cell r="S103" t="e">
            <v>#N/A</v>
          </cell>
          <cell r="T103" t="e">
            <v>#N/A</v>
          </cell>
          <cell r="U103" t="e">
            <v>#N/A</v>
          </cell>
          <cell r="V103" t="e">
            <v>#N/A</v>
          </cell>
          <cell r="Y103" t="e">
            <v>#N/A</v>
          </cell>
          <cell r="AA103" t="e">
            <v>#N/A</v>
          </cell>
          <cell r="AB103" t="e">
            <v>#N/A</v>
          </cell>
          <cell r="AF103" t="e">
            <v>#N/A</v>
          </cell>
        </row>
        <row r="104">
          <cell r="H104" t="e">
            <v>#N/A</v>
          </cell>
          <cell r="I104" t="e">
            <v>#N/A</v>
          </cell>
          <cell r="K104" t="e">
            <v>#N/A</v>
          </cell>
          <cell r="L104" t="e">
            <v>#N/A</v>
          </cell>
          <cell r="M104" t="e">
            <v>#N/A</v>
          </cell>
          <cell r="N104" t="e">
            <v>#N/A</v>
          </cell>
          <cell r="O104" t="e">
            <v>#N/A</v>
          </cell>
          <cell r="P104" t="e">
            <v>#N/A</v>
          </cell>
          <cell r="Q104" t="e">
            <v>#N/A</v>
          </cell>
          <cell r="R104" t="e">
            <v>#N/A</v>
          </cell>
          <cell r="S104" t="e">
            <v>#N/A</v>
          </cell>
          <cell r="T104" t="e">
            <v>#N/A</v>
          </cell>
          <cell r="U104" t="e">
            <v>#N/A</v>
          </cell>
          <cell r="V104" t="e">
            <v>#N/A</v>
          </cell>
          <cell r="Y104" t="e">
            <v>#N/A</v>
          </cell>
          <cell r="AA104" t="e">
            <v>#N/A</v>
          </cell>
          <cell r="AB104" t="e">
            <v>#N/A</v>
          </cell>
          <cell r="AF104" t="e">
            <v>#N/A</v>
          </cell>
        </row>
        <row r="105">
          <cell r="H105" t="e">
            <v>#N/A</v>
          </cell>
          <cell r="I105" t="e">
            <v>#N/A</v>
          </cell>
          <cell r="K105" t="e">
            <v>#N/A</v>
          </cell>
          <cell r="L105" t="e">
            <v>#N/A</v>
          </cell>
          <cell r="M105" t="e">
            <v>#N/A</v>
          </cell>
          <cell r="N105" t="e">
            <v>#N/A</v>
          </cell>
          <cell r="O105" t="e">
            <v>#N/A</v>
          </cell>
          <cell r="P105" t="e">
            <v>#N/A</v>
          </cell>
          <cell r="Q105" t="e">
            <v>#N/A</v>
          </cell>
          <cell r="R105" t="e">
            <v>#N/A</v>
          </cell>
          <cell r="S105" t="e">
            <v>#N/A</v>
          </cell>
          <cell r="T105" t="e">
            <v>#N/A</v>
          </cell>
          <cell r="U105" t="e">
            <v>#N/A</v>
          </cell>
          <cell r="V105" t="e">
            <v>#N/A</v>
          </cell>
          <cell r="Y105" t="e">
            <v>#N/A</v>
          </cell>
          <cell r="AA105" t="e">
            <v>#N/A</v>
          </cell>
          <cell r="AB105" t="e">
            <v>#N/A</v>
          </cell>
          <cell r="AF105" t="e">
            <v>#N/A</v>
          </cell>
        </row>
        <row r="106">
          <cell r="H106" t="e">
            <v>#N/A</v>
          </cell>
          <cell r="I106" t="e">
            <v>#N/A</v>
          </cell>
          <cell r="K106" t="e">
            <v>#N/A</v>
          </cell>
          <cell r="L106" t="e">
            <v>#N/A</v>
          </cell>
          <cell r="M106" t="e">
            <v>#N/A</v>
          </cell>
          <cell r="N106" t="e">
            <v>#N/A</v>
          </cell>
          <cell r="O106" t="e">
            <v>#N/A</v>
          </cell>
          <cell r="P106" t="e">
            <v>#N/A</v>
          </cell>
          <cell r="Q106" t="e">
            <v>#N/A</v>
          </cell>
          <cell r="R106" t="e">
            <v>#N/A</v>
          </cell>
          <cell r="S106" t="e">
            <v>#N/A</v>
          </cell>
          <cell r="T106" t="e">
            <v>#N/A</v>
          </cell>
          <cell r="U106" t="e">
            <v>#N/A</v>
          </cell>
          <cell r="V106" t="e">
            <v>#N/A</v>
          </cell>
          <cell r="Y106" t="e">
            <v>#N/A</v>
          </cell>
          <cell r="AA106" t="e">
            <v>#N/A</v>
          </cell>
          <cell r="AB106" t="e">
            <v>#N/A</v>
          </cell>
          <cell r="AF106" t="e">
            <v>#N/A</v>
          </cell>
        </row>
        <row r="107">
          <cell r="H107" t="e">
            <v>#N/A</v>
          </cell>
          <cell r="I107" t="e">
            <v>#N/A</v>
          </cell>
          <cell r="K107" t="e">
            <v>#N/A</v>
          </cell>
          <cell r="L107" t="e">
            <v>#N/A</v>
          </cell>
          <cell r="M107" t="e">
            <v>#N/A</v>
          </cell>
          <cell r="N107" t="e">
            <v>#N/A</v>
          </cell>
          <cell r="O107" t="e">
            <v>#N/A</v>
          </cell>
          <cell r="P107" t="e">
            <v>#N/A</v>
          </cell>
          <cell r="Q107" t="e">
            <v>#N/A</v>
          </cell>
          <cell r="R107" t="e">
            <v>#N/A</v>
          </cell>
          <cell r="S107" t="e">
            <v>#N/A</v>
          </cell>
          <cell r="T107" t="e">
            <v>#N/A</v>
          </cell>
          <cell r="U107" t="e">
            <v>#N/A</v>
          </cell>
          <cell r="V107" t="e">
            <v>#N/A</v>
          </cell>
          <cell r="Y107" t="e">
            <v>#N/A</v>
          </cell>
          <cell r="AA107" t="e">
            <v>#N/A</v>
          </cell>
          <cell r="AB107" t="e">
            <v>#N/A</v>
          </cell>
          <cell r="AF107" t="e">
            <v>#N/A</v>
          </cell>
        </row>
        <row r="108">
          <cell r="H108" t="e">
            <v>#N/A</v>
          </cell>
          <cell r="I108" t="e">
            <v>#N/A</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Y108" t="e">
            <v>#N/A</v>
          </cell>
          <cell r="AA108" t="e">
            <v>#N/A</v>
          </cell>
          <cell r="AB108" t="e">
            <v>#N/A</v>
          </cell>
          <cell r="AF108" t="e">
            <v>#N/A</v>
          </cell>
        </row>
        <row r="109">
          <cell r="H109" t="e">
            <v>#N/A</v>
          </cell>
          <cell r="I109" t="e">
            <v>#N/A</v>
          </cell>
          <cell r="K109" t="e">
            <v>#N/A</v>
          </cell>
          <cell r="L109" t="e">
            <v>#N/A</v>
          </cell>
          <cell r="M109" t="e">
            <v>#N/A</v>
          </cell>
          <cell r="N109" t="e">
            <v>#N/A</v>
          </cell>
          <cell r="O109" t="e">
            <v>#N/A</v>
          </cell>
          <cell r="P109" t="e">
            <v>#N/A</v>
          </cell>
          <cell r="Q109" t="e">
            <v>#N/A</v>
          </cell>
          <cell r="R109" t="e">
            <v>#N/A</v>
          </cell>
          <cell r="S109" t="e">
            <v>#N/A</v>
          </cell>
          <cell r="T109" t="e">
            <v>#N/A</v>
          </cell>
          <cell r="U109" t="e">
            <v>#N/A</v>
          </cell>
          <cell r="V109" t="e">
            <v>#N/A</v>
          </cell>
          <cell r="Y109" t="e">
            <v>#N/A</v>
          </cell>
          <cell r="AA109" t="e">
            <v>#N/A</v>
          </cell>
          <cell r="AB109" t="e">
            <v>#N/A</v>
          </cell>
          <cell r="AF109" t="e">
            <v>#N/A</v>
          </cell>
        </row>
        <row r="110">
          <cell r="H110" t="e">
            <v>#N/A</v>
          </cell>
          <cell r="I110" t="e">
            <v>#N/A</v>
          </cell>
          <cell r="K110" t="e">
            <v>#N/A</v>
          </cell>
          <cell r="L110" t="e">
            <v>#N/A</v>
          </cell>
          <cell r="M110" t="e">
            <v>#N/A</v>
          </cell>
          <cell r="N110" t="e">
            <v>#N/A</v>
          </cell>
          <cell r="O110" t="e">
            <v>#N/A</v>
          </cell>
          <cell r="P110" t="e">
            <v>#N/A</v>
          </cell>
          <cell r="Q110" t="e">
            <v>#N/A</v>
          </cell>
          <cell r="R110" t="e">
            <v>#N/A</v>
          </cell>
          <cell r="S110" t="e">
            <v>#N/A</v>
          </cell>
          <cell r="T110" t="e">
            <v>#N/A</v>
          </cell>
          <cell r="U110" t="e">
            <v>#N/A</v>
          </cell>
          <cell r="V110" t="e">
            <v>#N/A</v>
          </cell>
          <cell r="Y110" t="e">
            <v>#N/A</v>
          </cell>
          <cell r="AA110" t="e">
            <v>#N/A</v>
          </cell>
          <cell r="AB110" t="e">
            <v>#N/A</v>
          </cell>
          <cell r="AF110" t="e">
            <v>#N/A</v>
          </cell>
        </row>
        <row r="111">
          <cell r="H111" t="e">
            <v>#N/A</v>
          </cell>
          <cell r="I111" t="e">
            <v>#N/A</v>
          </cell>
          <cell r="K111" t="e">
            <v>#N/A</v>
          </cell>
          <cell r="L111" t="e">
            <v>#N/A</v>
          </cell>
          <cell r="M111" t="e">
            <v>#N/A</v>
          </cell>
          <cell r="N111" t="e">
            <v>#N/A</v>
          </cell>
          <cell r="O111" t="e">
            <v>#N/A</v>
          </cell>
          <cell r="P111" t="e">
            <v>#N/A</v>
          </cell>
          <cell r="Q111" t="e">
            <v>#N/A</v>
          </cell>
          <cell r="R111" t="e">
            <v>#N/A</v>
          </cell>
          <cell r="S111" t="e">
            <v>#N/A</v>
          </cell>
          <cell r="T111" t="e">
            <v>#N/A</v>
          </cell>
          <cell r="U111" t="e">
            <v>#N/A</v>
          </cell>
          <cell r="V111" t="e">
            <v>#N/A</v>
          </cell>
          <cell r="Y111" t="e">
            <v>#N/A</v>
          </cell>
          <cell r="AA111" t="e">
            <v>#N/A</v>
          </cell>
          <cell r="AB111" t="e">
            <v>#N/A</v>
          </cell>
          <cell r="AF111" t="e">
            <v>#N/A</v>
          </cell>
        </row>
        <row r="112">
          <cell r="H112" t="e">
            <v>#N/A</v>
          </cell>
          <cell r="I112" t="e">
            <v>#N/A</v>
          </cell>
          <cell r="K112" t="e">
            <v>#N/A</v>
          </cell>
          <cell r="L112" t="e">
            <v>#N/A</v>
          </cell>
          <cell r="M112" t="e">
            <v>#N/A</v>
          </cell>
          <cell r="N112" t="e">
            <v>#N/A</v>
          </cell>
          <cell r="O112" t="e">
            <v>#N/A</v>
          </cell>
          <cell r="P112" t="e">
            <v>#N/A</v>
          </cell>
          <cell r="Q112" t="e">
            <v>#N/A</v>
          </cell>
          <cell r="R112" t="e">
            <v>#N/A</v>
          </cell>
          <cell r="S112" t="e">
            <v>#N/A</v>
          </cell>
          <cell r="T112" t="e">
            <v>#N/A</v>
          </cell>
          <cell r="U112" t="e">
            <v>#N/A</v>
          </cell>
          <cell r="V112" t="e">
            <v>#N/A</v>
          </cell>
          <cell r="Y112" t="e">
            <v>#N/A</v>
          </cell>
          <cell r="AA112" t="e">
            <v>#N/A</v>
          </cell>
          <cell r="AB112" t="e">
            <v>#N/A</v>
          </cell>
          <cell r="AF112" t="e">
            <v>#N/A</v>
          </cell>
        </row>
        <row r="113">
          <cell r="H113" t="e">
            <v>#N/A</v>
          </cell>
          <cell r="I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Y113" t="e">
            <v>#N/A</v>
          </cell>
          <cell r="AA113" t="e">
            <v>#N/A</v>
          </cell>
          <cell r="AB113" t="e">
            <v>#N/A</v>
          </cell>
          <cell r="AF113" t="e">
            <v>#N/A</v>
          </cell>
        </row>
        <row r="114">
          <cell r="H114" t="e">
            <v>#N/A</v>
          </cell>
          <cell r="I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Y114" t="e">
            <v>#N/A</v>
          </cell>
          <cell r="AA114" t="e">
            <v>#N/A</v>
          </cell>
          <cell r="AB114" t="e">
            <v>#N/A</v>
          </cell>
          <cell r="AF114" t="e">
            <v>#N/A</v>
          </cell>
        </row>
        <row r="115">
          <cell r="H115" t="e">
            <v>#N/A</v>
          </cell>
          <cell r="I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Y115" t="e">
            <v>#N/A</v>
          </cell>
          <cell r="AA115" t="e">
            <v>#N/A</v>
          </cell>
          <cell r="AB115" t="e">
            <v>#N/A</v>
          </cell>
          <cell r="AF115" t="e">
            <v>#N/A</v>
          </cell>
        </row>
        <row r="116">
          <cell r="H116" t="e">
            <v>#N/A</v>
          </cell>
          <cell r="I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Y116" t="e">
            <v>#N/A</v>
          </cell>
          <cell r="AA116" t="e">
            <v>#N/A</v>
          </cell>
          <cell r="AB116" t="e">
            <v>#N/A</v>
          </cell>
          <cell r="AF116" t="e">
            <v>#N/A</v>
          </cell>
        </row>
        <row r="117">
          <cell r="H117" t="e">
            <v>#N/A</v>
          </cell>
          <cell r="I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Y117" t="e">
            <v>#N/A</v>
          </cell>
          <cell r="AA117" t="e">
            <v>#N/A</v>
          </cell>
          <cell r="AB117" t="e">
            <v>#N/A</v>
          </cell>
          <cell r="AF117" t="e">
            <v>#N/A</v>
          </cell>
        </row>
        <row r="118">
          <cell r="H118" t="e">
            <v>#N/A</v>
          </cell>
          <cell r="I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Y118" t="e">
            <v>#N/A</v>
          </cell>
          <cell r="AA118" t="e">
            <v>#N/A</v>
          </cell>
          <cell r="AB118" t="e">
            <v>#N/A</v>
          </cell>
          <cell r="AF118" t="e">
            <v>#N/A</v>
          </cell>
        </row>
        <row r="119">
          <cell r="H119" t="e">
            <v>#N/A</v>
          </cell>
          <cell r="I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Y119" t="e">
            <v>#N/A</v>
          </cell>
          <cell r="AA119" t="e">
            <v>#N/A</v>
          </cell>
          <cell r="AB119" t="e">
            <v>#N/A</v>
          </cell>
          <cell r="AF119" t="e">
            <v>#N/A</v>
          </cell>
        </row>
        <row r="120">
          <cell r="H120" t="e">
            <v>#N/A</v>
          </cell>
          <cell r="I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Y120" t="e">
            <v>#N/A</v>
          </cell>
          <cell r="AA120" t="e">
            <v>#N/A</v>
          </cell>
          <cell r="AB120" t="e">
            <v>#N/A</v>
          </cell>
          <cell r="AF120" t="e">
            <v>#N/A</v>
          </cell>
        </row>
        <row r="121">
          <cell r="H121" t="e">
            <v>#N/A</v>
          </cell>
          <cell r="I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Y121" t="e">
            <v>#N/A</v>
          </cell>
          <cell r="AA121" t="e">
            <v>#N/A</v>
          </cell>
          <cell r="AB121" t="e">
            <v>#N/A</v>
          </cell>
          <cell r="AF121" t="e">
            <v>#N/A</v>
          </cell>
        </row>
        <row r="122">
          <cell r="H122" t="e">
            <v>#N/A</v>
          </cell>
          <cell r="I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Y122" t="e">
            <v>#N/A</v>
          </cell>
          <cell r="AA122" t="e">
            <v>#N/A</v>
          </cell>
          <cell r="AB122" t="e">
            <v>#N/A</v>
          </cell>
          <cell r="AF122" t="e">
            <v>#N/A</v>
          </cell>
        </row>
        <row r="123">
          <cell r="H123" t="e">
            <v>#N/A</v>
          </cell>
          <cell r="I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Y123" t="e">
            <v>#N/A</v>
          </cell>
          <cell r="AA123" t="e">
            <v>#N/A</v>
          </cell>
          <cell r="AB123" t="e">
            <v>#N/A</v>
          </cell>
          <cell r="AF123" t="e">
            <v>#N/A</v>
          </cell>
        </row>
        <row r="124">
          <cell r="H124" t="e">
            <v>#N/A</v>
          </cell>
          <cell r="I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Y124" t="e">
            <v>#N/A</v>
          </cell>
          <cell r="AA124" t="e">
            <v>#N/A</v>
          </cell>
          <cell r="AB124" t="e">
            <v>#N/A</v>
          </cell>
          <cell r="AF124" t="e">
            <v>#N/A</v>
          </cell>
        </row>
        <row r="125">
          <cell r="H125" t="e">
            <v>#N/A</v>
          </cell>
          <cell r="I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Y125" t="e">
            <v>#N/A</v>
          </cell>
          <cell r="AA125" t="e">
            <v>#N/A</v>
          </cell>
          <cell r="AB125" t="e">
            <v>#N/A</v>
          </cell>
          <cell r="AF125" t="e">
            <v>#N/A</v>
          </cell>
        </row>
        <row r="126">
          <cell r="H126" t="e">
            <v>#N/A</v>
          </cell>
          <cell r="I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Y126" t="e">
            <v>#N/A</v>
          </cell>
          <cell r="AA126" t="e">
            <v>#N/A</v>
          </cell>
          <cell r="AB126" t="e">
            <v>#N/A</v>
          </cell>
          <cell r="AF126" t="e">
            <v>#N/A</v>
          </cell>
        </row>
        <row r="127">
          <cell r="H127" t="e">
            <v>#N/A</v>
          </cell>
          <cell r="I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Y127" t="e">
            <v>#N/A</v>
          </cell>
          <cell r="AA127" t="e">
            <v>#N/A</v>
          </cell>
          <cell r="AB127" t="e">
            <v>#N/A</v>
          </cell>
          <cell r="AF127" t="e">
            <v>#N/A</v>
          </cell>
        </row>
        <row r="128">
          <cell r="H128" t="e">
            <v>#N/A</v>
          </cell>
          <cell r="I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Y128" t="e">
            <v>#N/A</v>
          </cell>
          <cell r="AA128" t="e">
            <v>#N/A</v>
          </cell>
          <cell r="AB128" t="e">
            <v>#N/A</v>
          </cell>
          <cell r="AF128" t="e">
            <v>#N/A</v>
          </cell>
        </row>
        <row r="129">
          <cell r="H129" t="e">
            <v>#N/A</v>
          </cell>
          <cell r="I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Y129" t="e">
            <v>#N/A</v>
          </cell>
          <cell r="AA129" t="e">
            <v>#N/A</v>
          </cell>
          <cell r="AB129" t="e">
            <v>#N/A</v>
          </cell>
          <cell r="AF129" t="e">
            <v>#N/A</v>
          </cell>
        </row>
        <row r="130">
          <cell r="H130" t="e">
            <v>#N/A</v>
          </cell>
          <cell r="I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Y130" t="e">
            <v>#N/A</v>
          </cell>
          <cell r="AA130" t="e">
            <v>#N/A</v>
          </cell>
          <cell r="AB130" t="e">
            <v>#N/A</v>
          </cell>
          <cell r="AF130" t="e">
            <v>#N/A</v>
          </cell>
        </row>
        <row r="131">
          <cell r="H131" t="e">
            <v>#N/A</v>
          </cell>
          <cell r="I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Y131" t="e">
            <v>#N/A</v>
          </cell>
          <cell r="AA131" t="e">
            <v>#N/A</v>
          </cell>
          <cell r="AB131" t="e">
            <v>#N/A</v>
          </cell>
          <cell r="AF131" t="e">
            <v>#N/A</v>
          </cell>
        </row>
        <row r="132">
          <cell r="H132" t="e">
            <v>#N/A</v>
          </cell>
          <cell r="I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Y132" t="e">
            <v>#N/A</v>
          </cell>
          <cell r="AA132" t="e">
            <v>#N/A</v>
          </cell>
          <cell r="AB132" t="e">
            <v>#N/A</v>
          </cell>
          <cell r="AF132" t="e">
            <v>#N/A</v>
          </cell>
        </row>
        <row r="133">
          <cell r="H133" t="e">
            <v>#N/A</v>
          </cell>
          <cell r="I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Y133" t="e">
            <v>#N/A</v>
          </cell>
          <cell r="AA133" t="e">
            <v>#N/A</v>
          </cell>
          <cell r="AB133" t="e">
            <v>#N/A</v>
          </cell>
          <cell r="AF133" t="e">
            <v>#N/A</v>
          </cell>
        </row>
        <row r="134">
          <cell r="H134" t="e">
            <v>#N/A</v>
          </cell>
          <cell r="I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Y134" t="e">
            <v>#N/A</v>
          </cell>
          <cell r="AA134" t="e">
            <v>#N/A</v>
          </cell>
          <cell r="AB134" t="e">
            <v>#N/A</v>
          </cell>
          <cell r="AF134" t="e">
            <v>#N/A</v>
          </cell>
        </row>
        <row r="135">
          <cell r="H135" t="e">
            <v>#N/A</v>
          </cell>
          <cell r="I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Y135" t="e">
            <v>#N/A</v>
          </cell>
          <cell r="AA135" t="e">
            <v>#N/A</v>
          </cell>
          <cell r="AB135" t="e">
            <v>#N/A</v>
          </cell>
          <cell r="AF135" t="e">
            <v>#N/A</v>
          </cell>
        </row>
        <row r="136">
          <cell r="H136" t="e">
            <v>#N/A</v>
          </cell>
          <cell r="I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Y136" t="e">
            <v>#N/A</v>
          </cell>
          <cell r="AA136" t="e">
            <v>#N/A</v>
          </cell>
          <cell r="AB136" t="e">
            <v>#N/A</v>
          </cell>
          <cell r="AF136" t="e">
            <v>#N/A</v>
          </cell>
        </row>
        <row r="137">
          <cell r="H137" t="e">
            <v>#N/A</v>
          </cell>
          <cell r="I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Y137" t="e">
            <v>#N/A</v>
          </cell>
          <cell r="AA137" t="e">
            <v>#N/A</v>
          </cell>
          <cell r="AB137" t="e">
            <v>#N/A</v>
          </cell>
          <cell r="AF137" t="e">
            <v>#N/A</v>
          </cell>
        </row>
        <row r="138">
          <cell r="H138" t="e">
            <v>#N/A</v>
          </cell>
          <cell r="I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Y138" t="e">
            <v>#N/A</v>
          </cell>
          <cell r="AA138" t="e">
            <v>#N/A</v>
          </cell>
          <cell r="AB138" t="e">
            <v>#N/A</v>
          </cell>
          <cell r="AF138" t="e">
            <v>#N/A</v>
          </cell>
        </row>
        <row r="139">
          <cell r="H139" t="e">
            <v>#N/A</v>
          </cell>
          <cell r="I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Y139" t="e">
            <v>#N/A</v>
          </cell>
          <cell r="AA139" t="e">
            <v>#N/A</v>
          </cell>
          <cell r="AB139" t="e">
            <v>#N/A</v>
          </cell>
          <cell r="AF139" t="e">
            <v>#N/A</v>
          </cell>
        </row>
        <row r="140">
          <cell r="H140" t="e">
            <v>#N/A</v>
          </cell>
          <cell r="I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Y140" t="e">
            <v>#N/A</v>
          </cell>
          <cell r="AA140" t="e">
            <v>#N/A</v>
          </cell>
          <cell r="AB140" t="e">
            <v>#N/A</v>
          </cell>
          <cell r="AF140" t="e">
            <v>#N/A</v>
          </cell>
        </row>
        <row r="141">
          <cell r="H141" t="e">
            <v>#N/A</v>
          </cell>
          <cell r="I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Y141" t="e">
            <v>#N/A</v>
          </cell>
          <cell r="AA141" t="e">
            <v>#N/A</v>
          </cell>
          <cell r="AB141" t="e">
            <v>#N/A</v>
          </cell>
          <cell r="AF141" t="e">
            <v>#N/A</v>
          </cell>
        </row>
        <row r="142">
          <cell r="H142" t="e">
            <v>#N/A</v>
          </cell>
          <cell r="I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Y142" t="e">
            <v>#N/A</v>
          </cell>
          <cell r="AA142" t="e">
            <v>#N/A</v>
          </cell>
          <cell r="AB142" t="e">
            <v>#N/A</v>
          </cell>
          <cell r="AF142" t="e">
            <v>#N/A</v>
          </cell>
        </row>
        <row r="143">
          <cell r="H143" t="e">
            <v>#N/A</v>
          </cell>
          <cell r="I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Y143" t="e">
            <v>#N/A</v>
          </cell>
          <cell r="AA143" t="e">
            <v>#N/A</v>
          </cell>
          <cell r="AB143" t="e">
            <v>#N/A</v>
          </cell>
          <cell r="AF143" t="e">
            <v>#N/A</v>
          </cell>
        </row>
        <row r="144">
          <cell r="H144" t="e">
            <v>#N/A</v>
          </cell>
          <cell r="I144" t="e">
            <v>#N/A</v>
          </cell>
          <cell r="K144" t="e">
            <v>#N/A</v>
          </cell>
          <cell r="L144" t="e">
            <v>#N/A</v>
          </cell>
          <cell r="M144" t="e">
            <v>#N/A</v>
          </cell>
          <cell r="N144" t="e">
            <v>#N/A</v>
          </cell>
          <cell r="O144" t="e">
            <v>#N/A</v>
          </cell>
          <cell r="P144" t="e">
            <v>#N/A</v>
          </cell>
          <cell r="Q144" t="e">
            <v>#N/A</v>
          </cell>
          <cell r="R144" t="e">
            <v>#N/A</v>
          </cell>
          <cell r="S144" t="e">
            <v>#N/A</v>
          </cell>
          <cell r="T144" t="e">
            <v>#N/A</v>
          </cell>
          <cell r="U144" t="e">
            <v>#N/A</v>
          </cell>
          <cell r="V144" t="e">
            <v>#N/A</v>
          </cell>
          <cell r="Y144" t="e">
            <v>#N/A</v>
          </cell>
          <cell r="AA144" t="e">
            <v>#N/A</v>
          </cell>
          <cell r="AB144" t="e">
            <v>#N/A</v>
          </cell>
          <cell r="AF144" t="e">
            <v>#N/A</v>
          </cell>
        </row>
        <row r="145">
          <cell r="H145" t="e">
            <v>#N/A</v>
          </cell>
          <cell r="I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Y145" t="e">
            <v>#N/A</v>
          </cell>
          <cell r="AA145" t="e">
            <v>#N/A</v>
          </cell>
          <cell r="AB145" t="e">
            <v>#N/A</v>
          </cell>
          <cell r="AF145" t="e">
            <v>#N/A</v>
          </cell>
        </row>
        <row r="146">
          <cell r="H146" t="e">
            <v>#N/A</v>
          </cell>
          <cell r="I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Y146" t="e">
            <v>#N/A</v>
          </cell>
          <cell r="AA146" t="e">
            <v>#N/A</v>
          </cell>
          <cell r="AB146" t="e">
            <v>#N/A</v>
          </cell>
          <cell r="AF146" t="e">
            <v>#N/A</v>
          </cell>
        </row>
        <row r="147">
          <cell r="H147" t="e">
            <v>#N/A</v>
          </cell>
          <cell r="I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Y147" t="e">
            <v>#N/A</v>
          </cell>
          <cell r="AA147" t="e">
            <v>#N/A</v>
          </cell>
          <cell r="AB147" t="e">
            <v>#N/A</v>
          </cell>
          <cell r="AF147" t="e">
            <v>#N/A</v>
          </cell>
        </row>
        <row r="148">
          <cell r="H148" t="e">
            <v>#N/A</v>
          </cell>
          <cell r="I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Y148" t="e">
            <v>#N/A</v>
          </cell>
          <cell r="AA148" t="e">
            <v>#N/A</v>
          </cell>
          <cell r="AB148" t="e">
            <v>#N/A</v>
          </cell>
          <cell r="AF148" t="e">
            <v>#N/A</v>
          </cell>
        </row>
        <row r="149">
          <cell r="H149" t="e">
            <v>#N/A</v>
          </cell>
          <cell r="I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Y149" t="e">
            <v>#N/A</v>
          </cell>
          <cell r="AA149" t="e">
            <v>#N/A</v>
          </cell>
          <cell r="AB149" t="e">
            <v>#N/A</v>
          </cell>
          <cell r="AF149" t="e">
            <v>#N/A</v>
          </cell>
        </row>
        <row r="150">
          <cell r="H150" t="e">
            <v>#N/A</v>
          </cell>
          <cell r="I150" t="e">
            <v>#N/A</v>
          </cell>
          <cell r="K150" t="e">
            <v>#N/A</v>
          </cell>
          <cell r="L150" t="e">
            <v>#N/A</v>
          </cell>
          <cell r="M150" t="e">
            <v>#N/A</v>
          </cell>
          <cell r="N150" t="e">
            <v>#N/A</v>
          </cell>
          <cell r="O150" t="e">
            <v>#N/A</v>
          </cell>
          <cell r="P150" t="e">
            <v>#N/A</v>
          </cell>
          <cell r="Q150" t="e">
            <v>#N/A</v>
          </cell>
          <cell r="R150" t="e">
            <v>#N/A</v>
          </cell>
          <cell r="S150" t="e">
            <v>#N/A</v>
          </cell>
          <cell r="T150" t="e">
            <v>#N/A</v>
          </cell>
          <cell r="U150" t="e">
            <v>#N/A</v>
          </cell>
          <cell r="V150" t="e">
            <v>#N/A</v>
          </cell>
          <cell r="Y150" t="e">
            <v>#N/A</v>
          </cell>
          <cell r="AA150" t="e">
            <v>#N/A</v>
          </cell>
          <cell r="AB150" t="e">
            <v>#N/A</v>
          </cell>
          <cell r="AF150" t="e">
            <v>#N/A</v>
          </cell>
        </row>
        <row r="151">
          <cell r="H151" t="e">
            <v>#N/A</v>
          </cell>
          <cell r="I151" t="e">
            <v>#N/A</v>
          </cell>
          <cell r="K151" t="e">
            <v>#N/A</v>
          </cell>
          <cell r="L151" t="e">
            <v>#N/A</v>
          </cell>
          <cell r="M151" t="e">
            <v>#N/A</v>
          </cell>
          <cell r="N151" t="e">
            <v>#N/A</v>
          </cell>
          <cell r="O151" t="e">
            <v>#N/A</v>
          </cell>
          <cell r="P151" t="e">
            <v>#N/A</v>
          </cell>
          <cell r="Q151" t="e">
            <v>#N/A</v>
          </cell>
          <cell r="R151" t="e">
            <v>#N/A</v>
          </cell>
          <cell r="S151" t="e">
            <v>#N/A</v>
          </cell>
          <cell r="T151" t="e">
            <v>#N/A</v>
          </cell>
          <cell r="U151" t="e">
            <v>#N/A</v>
          </cell>
          <cell r="V151" t="e">
            <v>#N/A</v>
          </cell>
          <cell r="Y151" t="e">
            <v>#N/A</v>
          </cell>
          <cell r="AA151" t="e">
            <v>#N/A</v>
          </cell>
          <cell r="AB151" t="e">
            <v>#N/A</v>
          </cell>
          <cell r="AF151" t="e">
            <v>#N/A</v>
          </cell>
        </row>
        <row r="152">
          <cell r="H152" t="e">
            <v>#N/A</v>
          </cell>
          <cell r="I152" t="e">
            <v>#N/A</v>
          </cell>
          <cell r="K152" t="e">
            <v>#N/A</v>
          </cell>
          <cell r="L152" t="e">
            <v>#N/A</v>
          </cell>
          <cell r="M152" t="e">
            <v>#N/A</v>
          </cell>
          <cell r="N152" t="e">
            <v>#N/A</v>
          </cell>
          <cell r="O152" t="e">
            <v>#N/A</v>
          </cell>
          <cell r="P152" t="e">
            <v>#N/A</v>
          </cell>
          <cell r="Q152" t="e">
            <v>#N/A</v>
          </cell>
          <cell r="R152" t="e">
            <v>#N/A</v>
          </cell>
          <cell r="S152" t="e">
            <v>#N/A</v>
          </cell>
          <cell r="T152" t="e">
            <v>#N/A</v>
          </cell>
          <cell r="U152" t="e">
            <v>#N/A</v>
          </cell>
          <cell r="V152" t="e">
            <v>#N/A</v>
          </cell>
          <cell r="Y152" t="e">
            <v>#N/A</v>
          </cell>
          <cell r="AA152" t="e">
            <v>#N/A</v>
          </cell>
          <cell r="AB152" t="e">
            <v>#N/A</v>
          </cell>
          <cell r="AF152" t="e">
            <v>#N/A</v>
          </cell>
        </row>
        <row r="153">
          <cell r="H153" t="e">
            <v>#N/A</v>
          </cell>
          <cell r="I153" t="e">
            <v>#N/A</v>
          </cell>
          <cell r="K153" t="e">
            <v>#N/A</v>
          </cell>
          <cell r="L153" t="e">
            <v>#N/A</v>
          </cell>
          <cell r="M153" t="e">
            <v>#N/A</v>
          </cell>
          <cell r="N153" t="e">
            <v>#N/A</v>
          </cell>
          <cell r="O153" t="e">
            <v>#N/A</v>
          </cell>
          <cell r="P153" t="e">
            <v>#N/A</v>
          </cell>
          <cell r="Q153" t="e">
            <v>#N/A</v>
          </cell>
          <cell r="R153" t="e">
            <v>#N/A</v>
          </cell>
          <cell r="S153" t="e">
            <v>#N/A</v>
          </cell>
          <cell r="T153" t="e">
            <v>#N/A</v>
          </cell>
          <cell r="U153" t="e">
            <v>#N/A</v>
          </cell>
          <cell r="V153" t="e">
            <v>#N/A</v>
          </cell>
          <cell r="Y153" t="e">
            <v>#N/A</v>
          </cell>
          <cell r="AA153" t="e">
            <v>#N/A</v>
          </cell>
          <cell r="AB153" t="e">
            <v>#N/A</v>
          </cell>
          <cell r="AF153" t="e">
            <v>#N/A</v>
          </cell>
        </row>
        <row r="154">
          <cell r="H154" t="e">
            <v>#N/A</v>
          </cell>
          <cell r="I154" t="e">
            <v>#N/A</v>
          </cell>
          <cell r="K154" t="e">
            <v>#N/A</v>
          </cell>
          <cell r="L154" t="e">
            <v>#N/A</v>
          </cell>
          <cell r="M154" t="e">
            <v>#N/A</v>
          </cell>
          <cell r="N154" t="e">
            <v>#N/A</v>
          </cell>
          <cell r="O154" t="e">
            <v>#N/A</v>
          </cell>
          <cell r="P154" t="e">
            <v>#N/A</v>
          </cell>
          <cell r="Q154" t="e">
            <v>#N/A</v>
          </cell>
          <cell r="R154" t="e">
            <v>#N/A</v>
          </cell>
          <cell r="S154" t="e">
            <v>#N/A</v>
          </cell>
          <cell r="T154" t="e">
            <v>#N/A</v>
          </cell>
          <cell r="U154" t="e">
            <v>#N/A</v>
          </cell>
          <cell r="V154" t="e">
            <v>#N/A</v>
          </cell>
          <cell r="Y154" t="e">
            <v>#N/A</v>
          </cell>
          <cell r="AA154" t="e">
            <v>#N/A</v>
          </cell>
          <cell r="AB154" t="e">
            <v>#N/A</v>
          </cell>
          <cell r="AF154" t="e">
            <v>#N/A</v>
          </cell>
        </row>
        <row r="155">
          <cell r="H155" t="e">
            <v>#N/A</v>
          </cell>
          <cell r="I155" t="e">
            <v>#N/A</v>
          </cell>
          <cell r="K155" t="e">
            <v>#N/A</v>
          </cell>
          <cell r="L155" t="e">
            <v>#N/A</v>
          </cell>
          <cell r="M155" t="e">
            <v>#N/A</v>
          </cell>
          <cell r="N155" t="e">
            <v>#N/A</v>
          </cell>
          <cell r="O155" t="e">
            <v>#N/A</v>
          </cell>
          <cell r="P155" t="e">
            <v>#N/A</v>
          </cell>
          <cell r="Q155" t="e">
            <v>#N/A</v>
          </cell>
          <cell r="R155" t="e">
            <v>#N/A</v>
          </cell>
          <cell r="S155" t="e">
            <v>#N/A</v>
          </cell>
          <cell r="T155" t="e">
            <v>#N/A</v>
          </cell>
          <cell r="U155" t="e">
            <v>#N/A</v>
          </cell>
          <cell r="V155" t="e">
            <v>#N/A</v>
          </cell>
          <cell r="Y155" t="e">
            <v>#N/A</v>
          </cell>
          <cell r="AA155" t="e">
            <v>#N/A</v>
          </cell>
          <cell r="AB155" t="e">
            <v>#N/A</v>
          </cell>
          <cell r="AF155" t="e">
            <v>#N/A</v>
          </cell>
        </row>
        <row r="156">
          <cell r="H156" t="e">
            <v>#N/A</v>
          </cell>
          <cell r="I156" t="e">
            <v>#N/A</v>
          </cell>
          <cell r="K156" t="e">
            <v>#N/A</v>
          </cell>
          <cell r="L156" t="e">
            <v>#N/A</v>
          </cell>
          <cell r="M156" t="e">
            <v>#N/A</v>
          </cell>
          <cell r="N156" t="e">
            <v>#N/A</v>
          </cell>
          <cell r="O156" t="e">
            <v>#N/A</v>
          </cell>
          <cell r="P156" t="e">
            <v>#N/A</v>
          </cell>
          <cell r="Q156" t="e">
            <v>#N/A</v>
          </cell>
          <cell r="R156" t="e">
            <v>#N/A</v>
          </cell>
          <cell r="S156" t="e">
            <v>#N/A</v>
          </cell>
          <cell r="T156" t="e">
            <v>#N/A</v>
          </cell>
          <cell r="U156" t="e">
            <v>#N/A</v>
          </cell>
          <cell r="V156" t="e">
            <v>#N/A</v>
          </cell>
          <cell r="Y156" t="e">
            <v>#N/A</v>
          </cell>
          <cell r="AA156" t="e">
            <v>#N/A</v>
          </cell>
          <cell r="AB156" t="e">
            <v>#N/A</v>
          </cell>
          <cell r="AF156" t="e">
            <v>#N/A</v>
          </cell>
        </row>
        <row r="157">
          <cell r="H157" t="e">
            <v>#N/A</v>
          </cell>
          <cell r="I157" t="e">
            <v>#N/A</v>
          </cell>
          <cell r="K157" t="e">
            <v>#N/A</v>
          </cell>
          <cell r="L157" t="e">
            <v>#N/A</v>
          </cell>
          <cell r="M157" t="e">
            <v>#N/A</v>
          </cell>
          <cell r="N157" t="e">
            <v>#N/A</v>
          </cell>
          <cell r="O157" t="e">
            <v>#N/A</v>
          </cell>
          <cell r="P157" t="e">
            <v>#N/A</v>
          </cell>
          <cell r="Q157" t="e">
            <v>#N/A</v>
          </cell>
          <cell r="R157" t="e">
            <v>#N/A</v>
          </cell>
          <cell r="S157" t="e">
            <v>#N/A</v>
          </cell>
          <cell r="T157" t="e">
            <v>#N/A</v>
          </cell>
          <cell r="U157" t="e">
            <v>#N/A</v>
          </cell>
          <cell r="V157" t="e">
            <v>#N/A</v>
          </cell>
          <cell r="Y157" t="e">
            <v>#N/A</v>
          </cell>
          <cell r="AA157" t="e">
            <v>#N/A</v>
          </cell>
          <cell r="AB157" t="e">
            <v>#N/A</v>
          </cell>
          <cell r="AF157" t="e">
            <v>#N/A</v>
          </cell>
        </row>
        <row r="158">
          <cell r="H158" t="e">
            <v>#N/A</v>
          </cell>
          <cell r="I158" t="e">
            <v>#N/A</v>
          </cell>
          <cell r="K158" t="e">
            <v>#N/A</v>
          </cell>
          <cell r="L158" t="e">
            <v>#N/A</v>
          </cell>
          <cell r="M158" t="e">
            <v>#N/A</v>
          </cell>
          <cell r="N158" t="e">
            <v>#N/A</v>
          </cell>
          <cell r="O158" t="e">
            <v>#N/A</v>
          </cell>
          <cell r="P158" t="e">
            <v>#N/A</v>
          </cell>
          <cell r="Q158" t="e">
            <v>#N/A</v>
          </cell>
          <cell r="R158" t="e">
            <v>#N/A</v>
          </cell>
          <cell r="S158" t="e">
            <v>#N/A</v>
          </cell>
          <cell r="T158" t="e">
            <v>#N/A</v>
          </cell>
          <cell r="U158" t="e">
            <v>#N/A</v>
          </cell>
          <cell r="V158" t="e">
            <v>#N/A</v>
          </cell>
          <cell r="Y158" t="e">
            <v>#N/A</v>
          </cell>
          <cell r="AA158" t="e">
            <v>#N/A</v>
          </cell>
          <cell r="AB158" t="e">
            <v>#N/A</v>
          </cell>
          <cell r="AF158" t="e">
            <v>#N/A</v>
          </cell>
        </row>
        <row r="159">
          <cell r="H159" t="e">
            <v>#N/A</v>
          </cell>
          <cell r="I159" t="e">
            <v>#N/A</v>
          </cell>
          <cell r="K159" t="e">
            <v>#N/A</v>
          </cell>
          <cell r="L159" t="e">
            <v>#N/A</v>
          </cell>
          <cell r="M159" t="e">
            <v>#N/A</v>
          </cell>
          <cell r="N159" t="e">
            <v>#N/A</v>
          </cell>
          <cell r="O159" t="e">
            <v>#N/A</v>
          </cell>
          <cell r="P159" t="e">
            <v>#N/A</v>
          </cell>
          <cell r="Q159" t="e">
            <v>#N/A</v>
          </cell>
          <cell r="R159" t="e">
            <v>#N/A</v>
          </cell>
          <cell r="S159" t="e">
            <v>#N/A</v>
          </cell>
          <cell r="T159" t="e">
            <v>#N/A</v>
          </cell>
          <cell r="U159" t="e">
            <v>#N/A</v>
          </cell>
          <cell r="V159" t="e">
            <v>#N/A</v>
          </cell>
          <cell r="Y159" t="e">
            <v>#N/A</v>
          </cell>
          <cell r="AA159" t="e">
            <v>#N/A</v>
          </cell>
          <cell r="AB159" t="e">
            <v>#N/A</v>
          </cell>
          <cell r="AF159" t="e">
            <v>#N/A</v>
          </cell>
        </row>
        <row r="160">
          <cell r="H160" t="e">
            <v>#N/A</v>
          </cell>
          <cell r="I160" t="e">
            <v>#N/A</v>
          </cell>
          <cell r="K160" t="e">
            <v>#N/A</v>
          </cell>
          <cell r="L160" t="e">
            <v>#N/A</v>
          </cell>
          <cell r="M160" t="e">
            <v>#N/A</v>
          </cell>
          <cell r="N160" t="e">
            <v>#N/A</v>
          </cell>
          <cell r="O160" t="e">
            <v>#N/A</v>
          </cell>
          <cell r="P160" t="e">
            <v>#N/A</v>
          </cell>
          <cell r="Q160" t="e">
            <v>#N/A</v>
          </cell>
          <cell r="R160" t="e">
            <v>#N/A</v>
          </cell>
          <cell r="S160" t="e">
            <v>#N/A</v>
          </cell>
          <cell r="T160" t="e">
            <v>#N/A</v>
          </cell>
          <cell r="U160" t="e">
            <v>#N/A</v>
          </cell>
          <cell r="V160" t="e">
            <v>#N/A</v>
          </cell>
          <cell r="Y160" t="e">
            <v>#N/A</v>
          </cell>
          <cell r="AA160" t="e">
            <v>#N/A</v>
          </cell>
          <cell r="AB160" t="e">
            <v>#N/A</v>
          </cell>
          <cell r="AF160" t="e">
            <v>#N/A</v>
          </cell>
        </row>
        <row r="161">
          <cell r="H161" t="e">
            <v>#N/A</v>
          </cell>
          <cell r="I161" t="e">
            <v>#N/A</v>
          </cell>
          <cell r="K161" t="e">
            <v>#N/A</v>
          </cell>
          <cell r="L161" t="e">
            <v>#N/A</v>
          </cell>
          <cell r="M161" t="e">
            <v>#N/A</v>
          </cell>
          <cell r="N161" t="e">
            <v>#N/A</v>
          </cell>
          <cell r="O161" t="e">
            <v>#N/A</v>
          </cell>
          <cell r="P161" t="e">
            <v>#N/A</v>
          </cell>
          <cell r="Q161" t="e">
            <v>#N/A</v>
          </cell>
          <cell r="R161" t="e">
            <v>#N/A</v>
          </cell>
          <cell r="S161" t="e">
            <v>#N/A</v>
          </cell>
          <cell r="T161" t="e">
            <v>#N/A</v>
          </cell>
          <cell r="U161" t="e">
            <v>#N/A</v>
          </cell>
          <cell r="V161" t="e">
            <v>#N/A</v>
          </cell>
          <cell r="Y161" t="e">
            <v>#N/A</v>
          </cell>
          <cell r="AA161" t="e">
            <v>#N/A</v>
          </cell>
          <cell r="AB161" t="e">
            <v>#N/A</v>
          </cell>
          <cell r="AF161" t="e">
            <v>#N/A</v>
          </cell>
        </row>
        <row r="162">
          <cell r="H162" t="e">
            <v>#N/A</v>
          </cell>
          <cell r="I162" t="e">
            <v>#N/A</v>
          </cell>
          <cell r="K162" t="e">
            <v>#N/A</v>
          </cell>
          <cell r="L162" t="e">
            <v>#N/A</v>
          </cell>
          <cell r="M162" t="e">
            <v>#N/A</v>
          </cell>
          <cell r="N162" t="e">
            <v>#N/A</v>
          </cell>
          <cell r="O162" t="e">
            <v>#N/A</v>
          </cell>
          <cell r="P162" t="e">
            <v>#N/A</v>
          </cell>
          <cell r="Q162" t="e">
            <v>#N/A</v>
          </cell>
          <cell r="R162" t="e">
            <v>#N/A</v>
          </cell>
          <cell r="S162" t="e">
            <v>#N/A</v>
          </cell>
          <cell r="T162" t="e">
            <v>#N/A</v>
          </cell>
          <cell r="U162" t="e">
            <v>#N/A</v>
          </cell>
          <cell r="V162" t="e">
            <v>#N/A</v>
          </cell>
          <cell r="Y162" t="e">
            <v>#N/A</v>
          </cell>
          <cell r="AA162" t="e">
            <v>#N/A</v>
          </cell>
          <cell r="AB162" t="e">
            <v>#N/A</v>
          </cell>
          <cell r="AF162" t="e">
            <v>#N/A</v>
          </cell>
        </row>
        <row r="163">
          <cell r="H163" t="e">
            <v>#N/A</v>
          </cell>
          <cell r="I163" t="e">
            <v>#N/A</v>
          </cell>
          <cell r="K163" t="e">
            <v>#N/A</v>
          </cell>
          <cell r="L163" t="e">
            <v>#N/A</v>
          </cell>
          <cell r="M163" t="e">
            <v>#N/A</v>
          </cell>
          <cell r="N163" t="e">
            <v>#N/A</v>
          </cell>
          <cell r="O163" t="e">
            <v>#N/A</v>
          </cell>
          <cell r="P163" t="e">
            <v>#N/A</v>
          </cell>
          <cell r="Q163" t="e">
            <v>#N/A</v>
          </cell>
          <cell r="R163" t="e">
            <v>#N/A</v>
          </cell>
          <cell r="S163" t="e">
            <v>#N/A</v>
          </cell>
          <cell r="T163" t="e">
            <v>#N/A</v>
          </cell>
          <cell r="U163" t="e">
            <v>#N/A</v>
          </cell>
          <cell r="V163" t="e">
            <v>#N/A</v>
          </cell>
          <cell r="Y163" t="e">
            <v>#N/A</v>
          </cell>
          <cell r="AA163" t="e">
            <v>#N/A</v>
          </cell>
          <cell r="AB163" t="e">
            <v>#N/A</v>
          </cell>
          <cell r="AF163" t="e">
            <v>#N/A</v>
          </cell>
        </row>
        <row r="164">
          <cell r="H164" t="e">
            <v>#N/A</v>
          </cell>
          <cell r="I164" t="e">
            <v>#N/A</v>
          </cell>
          <cell r="K164" t="e">
            <v>#N/A</v>
          </cell>
          <cell r="L164" t="e">
            <v>#N/A</v>
          </cell>
          <cell r="M164" t="e">
            <v>#N/A</v>
          </cell>
          <cell r="N164" t="e">
            <v>#N/A</v>
          </cell>
          <cell r="O164" t="e">
            <v>#N/A</v>
          </cell>
          <cell r="P164" t="e">
            <v>#N/A</v>
          </cell>
          <cell r="Q164" t="e">
            <v>#N/A</v>
          </cell>
          <cell r="R164" t="e">
            <v>#N/A</v>
          </cell>
          <cell r="S164" t="e">
            <v>#N/A</v>
          </cell>
          <cell r="T164" t="e">
            <v>#N/A</v>
          </cell>
          <cell r="U164" t="e">
            <v>#N/A</v>
          </cell>
          <cell r="V164" t="e">
            <v>#N/A</v>
          </cell>
          <cell r="Y164" t="e">
            <v>#N/A</v>
          </cell>
          <cell r="AA164" t="e">
            <v>#N/A</v>
          </cell>
          <cell r="AB164" t="e">
            <v>#N/A</v>
          </cell>
          <cell r="AF164" t="e">
            <v>#N/A</v>
          </cell>
        </row>
        <row r="165">
          <cell r="H165" t="e">
            <v>#N/A</v>
          </cell>
          <cell r="I165" t="e">
            <v>#N/A</v>
          </cell>
          <cell r="K165" t="e">
            <v>#N/A</v>
          </cell>
          <cell r="L165" t="e">
            <v>#N/A</v>
          </cell>
          <cell r="M165" t="e">
            <v>#N/A</v>
          </cell>
          <cell r="N165" t="e">
            <v>#N/A</v>
          </cell>
          <cell r="O165" t="e">
            <v>#N/A</v>
          </cell>
          <cell r="P165" t="e">
            <v>#N/A</v>
          </cell>
          <cell r="Q165" t="e">
            <v>#N/A</v>
          </cell>
          <cell r="R165" t="e">
            <v>#N/A</v>
          </cell>
          <cell r="S165" t="e">
            <v>#N/A</v>
          </cell>
          <cell r="T165" t="e">
            <v>#N/A</v>
          </cell>
          <cell r="U165" t="e">
            <v>#N/A</v>
          </cell>
          <cell r="V165" t="e">
            <v>#N/A</v>
          </cell>
          <cell r="Y165" t="e">
            <v>#N/A</v>
          </cell>
          <cell r="AA165" t="e">
            <v>#N/A</v>
          </cell>
          <cell r="AB165" t="e">
            <v>#N/A</v>
          </cell>
          <cell r="AF165" t="e">
            <v>#N/A</v>
          </cell>
        </row>
        <row r="166">
          <cell r="H166" t="e">
            <v>#N/A</v>
          </cell>
          <cell r="I166" t="e">
            <v>#N/A</v>
          </cell>
          <cell r="K166" t="e">
            <v>#N/A</v>
          </cell>
          <cell r="L166" t="e">
            <v>#N/A</v>
          </cell>
          <cell r="M166" t="e">
            <v>#N/A</v>
          </cell>
          <cell r="N166" t="e">
            <v>#N/A</v>
          </cell>
          <cell r="O166" t="e">
            <v>#N/A</v>
          </cell>
          <cell r="P166" t="e">
            <v>#N/A</v>
          </cell>
          <cell r="Q166" t="e">
            <v>#N/A</v>
          </cell>
          <cell r="R166" t="e">
            <v>#N/A</v>
          </cell>
          <cell r="S166" t="e">
            <v>#N/A</v>
          </cell>
          <cell r="T166" t="e">
            <v>#N/A</v>
          </cell>
          <cell r="U166" t="e">
            <v>#N/A</v>
          </cell>
          <cell r="V166" t="e">
            <v>#N/A</v>
          </cell>
          <cell r="Y166" t="e">
            <v>#N/A</v>
          </cell>
          <cell r="AA166" t="e">
            <v>#N/A</v>
          </cell>
          <cell r="AB166" t="e">
            <v>#N/A</v>
          </cell>
          <cell r="AF166" t="e">
            <v>#N/A</v>
          </cell>
        </row>
        <row r="167">
          <cell r="H167" t="e">
            <v>#N/A</v>
          </cell>
          <cell r="I167" t="e">
            <v>#N/A</v>
          </cell>
          <cell r="K167" t="e">
            <v>#N/A</v>
          </cell>
          <cell r="L167" t="e">
            <v>#N/A</v>
          </cell>
          <cell r="M167" t="e">
            <v>#N/A</v>
          </cell>
          <cell r="N167" t="e">
            <v>#N/A</v>
          </cell>
          <cell r="O167" t="e">
            <v>#N/A</v>
          </cell>
          <cell r="P167" t="e">
            <v>#N/A</v>
          </cell>
          <cell r="Q167" t="e">
            <v>#N/A</v>
          </cell>
          <cell r="R167" t="e">
            <v>#N/A</v>
          </cell>
          <cell r="S167" t="e">
            <v>#N/A</v>
          </cell>
          <cell r="T167" t="e">
            <v>#N/A</v>
          </cell>
          <cell r="U167" t="e">
            <v>#N/A</v>
          </cell>
          <cell r="V167" t="e">
            <v>#N/A</v>
          </cell>
          <cell r="Y167" t="e">
            <v>#N/A</v>
          </cell>
          <cell r="AA167" t="e">
            <v>#N/A</v>
          </cell>
          <cell r="AB167" t="e">
            <v>#N/A</v>
          </cell>
          <cell r="AF167" t="e">
            <v>#N/A</v>
          </cell>
        </row>
        <row r="168">
          <cell r="H168" t="e">
            <v>#N/A</v>
          </cell>
          <cell r="I168" t="e">
            <v>#N/A</v>
          </cell>
          <cell r="K168" t="e">
            <v>#N/A</v>
          </cell>
          <cell r="L168" t="e">
            <v>#N/A</v>
          </cell>
          <cell r="M168" t="e">
            <v>#N/A</v>
          </cell>
          <cell r="N168" t="e">
            <v>#N/A</v>
          </cell>
          <cell r="O168" t="e">
            <v>#N/A</v>
          </cell>
          <cell r="P168" t="e">
            <v>#N/A</v>
          </cell>
          <cell r="Q168" t="e">
            <v>#N/A</v>
          </cell>
          <cell r="R168" t="e">
            <v>#N/A</v>
          </cell>
          <cell r="S168" t="e">
            <v>#N/A</v>
          </cell>
          <cell r="T168" t="e">
            <v>#N/A</v>
          </cell>
          <cell r="U168" t="e">
            <v>#N/A</v>
          </cell>
          <cell r="V168" t="e">
            <v>#N/A</v>
          </cell>
          <cell r="Y168" t="e">
            <v>#N/A</v>
          </cell>
          <cell r="AA168" t="e">
            <v>#N/A</v>
          </cell>
          <cell r="AB168" t="e">
            <v>#N/A</v>
          </cell>
          <cell r="AF168" t="e">
            <v>#N/A</v>
          </cell>
        </row>
        <row r="169">
          <cell r="H169" t="e">
            <v>#N/A</v>
          </cell>
          <cell r="I169" t="e">
            <v>#N/A</v>
          </cell>
          <cell r="K169" t="e">
            <v>#N/A</v>
          </cell>
          <cell r="L169" t="e">
            <v>#N/A</v>
          </cell>
          <cell r="M169" t="e">
            <v>#N/A</v>
          </cell>
          <cell r="N169" t="e">
            <v>#N/A</v>
          </cell>
          <cell r="O169" t="e">
            <v>#N/A</v>
          </cell>
          <cell r="P169" t="e">
            <v>#N/A</v>
          </cell>
          <cell r="Q169" t="e">
            <v>#N/A</v>
          </cell>
          <cell r="R169" t="e">
            <v>#N/A</v>
          </cell>
          <cell r="S169" t="e">
            <v>#N/A</v>
          </cell>
          <cell r="T169" t="e">
            <v>#N/A</v>
          </cell>
          <cell r="U169" t="e">
            <v>#N/A</v>
          </cell>
          <cell r="V169" t="e">
            <v>#N/A</v>
          </cell>
          <cell r="Y169" t="e">
            <v>#N/A</v>
          </cell>
          <cell r="AA169" t="e">
            <v>#N/A</v>
          </cell>
          <cell r="AB169" t="e">
            <v>#N/A</v>
          </cell>
          <cell r="AF169" t="e">
            <v>#N/A</v>
          </cell>
        </row>
        <row r="170">
          <cell r="H170" t="e">
            <v>#N/A</v>
          </cell>
          <cell r="I170" t="e">
            <v>#N/A</v>
          </cell>
          <cell r="K170" t="e">
            <v>#N/A</v>
          </cell>
          <cell r="L170" t="e">
            <v>#N/A</v>
          </cell>
          <cell r="M170" t="e">
            <v>#N/A</v>
          </cell>
          <cell r="N170" t="e">
            <v>#N/A</v>
          </cell>
          <cell r="O170" t="e">
            <v>#N/A</v>
          </cell>
          <cell r="P170" t="e">
            <v>#N/A</v>
          </cell>
          <cell r="Q170" t="e">
            <v>#N/A</v>
          </cell>
          <cell r="R170" t="e">
            <v>#N/A</v>
          </cell>
          <cell r="S170" t="e">
            <v>#N/A</v>
          </cell>
          <cell r="T170" t="e">
            <v>#N/A</v>
          </cell>
          <cell r="U170" t="e">
            <v>#N/A</v>
          </cell>
          <cell r="V170" t="e">
            <v>#N/A</v>
          </cell>
          <cell r="Y170" t="e">
            <v>#N/A</v>
          </cell>
          <cell r="AA170" t="e">
            <v>#N/A</v>
          </cell>
          <cell r="AB170" t="e">
            <v>#N/A</v>
          </cell>
          <cell r="AF170" t="e">
            <v>#N/A</v>
          </cell>
        </row>
        <row r="171">
          <cell r="H171" t="e">
            <v>#N/A</v>
          </cell>
          <cell r="I171" t="e">
            <v>#N/A</v>
          </cell>
          <cell r="K171" t="e">
            <v>#N/A</v>
          </cell>
          <cell r="L171" t="e">
            <v>#N/A</v>
          </cell>
          <cell r="M171" t="e">
            <v>#N/A</v>
          </cell>
          <cell r="N171" t="e">
            <v>#N/A</v>
          </cell>
          <cell r="O171" t="e">
            <v>#N/A</v>
          </cell>
          <cell r="P171" t="e">
            <v>#N/A</v>
          </cell>
          <cell r="Q171" t="e">
            <v>#N/A</v>
          </cell>
          <cell r="R171" t="e">
            <v>#N/A</v>
          </cell>
          <cell r="S171" t="e">
            <v>#N/A</v>
          </cell>
          <cell r="T171" t="e">
            <v>#N/A</v>
          </cell>
          <cell r="U171" t="e">
            <v>#N/A</v>
          </cell>
          <cell r="V171" t="e">
            <v>#N/A</v>
          </cell>
          <cell r="Y171" t="e">
            <v>#N/A</v>
          </cell>
          <cell r="AA171" t="e">
            <v>#N/A</v>
          </cell>
          <cell r="AB171" t="e">
            <v>#N/A</v>
          </cell>
          <cell r="AF171" t="e">
            <v>#N/A</v>
          </cell>
        </row>
        <row r="172">
          <cell r="H172" t="e">
            <v>#N/A</v>
          </cell>
          <cell r="I172" t="e">
            <v>#N/A</v>
          </cell>
          <cell r="K172" t="e">
            <v>#N/A</v>
          </cell>
          <cell r="L172" t="e">
            <v>#N/A</v>
          </cell>
          <cell r="M172" t="e">
            <v>#N/A</v>
          </cell>
          <cell r="N172" t="e">
            <v>#N/A</v>
          </cell>
          <cell r="O172" t="e">
            <v>#N/A</v>
          </cell>
          <cell r="P172" t="e">
            <v>#N/A</v>
          </cell>
          <cell r="Q172" t="e">
            <v>#N/A</v>
          </cell>
          <cell r="R172" t="e">
            <v>#N/A</v>
          </cell>
          <cell r="S172" t="e">
            <v>#N/A</v>
          </cell>
          <cell r="T172" t="e">
            <v>#N/A</v>
          </cell>
          <cell r="U172" t="e">
            <v>#N/A</v>
          </cell>
          <cell r="V172" t="e">
            <v>#N/A</v>
          </cell>
          <cell r="Y172" t="e">
            <v>#N/A</v>
          </cell>
          <cell r="AA172" t="e">
            <v>#N/A</v>
          </cell>
          <cell r="AB172" t="e">
            <v>#N/A</v>
          </cell>
          <cell r="AF172" t="e">
            <v>#N/A</v>
          </cell>
        </row>
        <row r="173">
          <cell r="H173" t="e">
            <v>#N/A</v>
          </cell>
          <cell r="I173" t="e">
            <v>#N/A</v>
          </cell>
          <cell r="K173" t="e">
            <v>#N/A</v>
          </cell>
          <cell r="L173" t="e">
            <v>#N/A</v>
          </cell>
          <cell r="M173" t="e">
            <v>#N/A</v>
          </cell>
          <cell r="N173" t="e">
            <v>#N/A</v>
          </cell>
          <cell r="O173" t="e">
            <v>#N/A</v>
          </cell>
          <cell r="P173" t="e">
            <v>#N/A</v>
          </cell>
          <cell r="Q173" t="e">
            <v>#N/A</v>
          </cell>
          <cell r="R173" t="e">
            <v>#N/A</v>
          </cell>
          <cell r="S173" t="e">
            <v>#N/A</v>
          </cell>
          <cell r="T173" t="e">
            <v>#N/A</v>
          </cell>
          <cell r="U173" t="e">
            <v>#N/A</v>
          </cell>
          <cell r="V173" t="e">
            <v>#N/A</v>
          </cell>
          <cell r="Y173" t="e">
            <v>#N/A</v>
          </cell>
          <cell r="AA173" t="e">
            <v>#N/A</v>
          </cell>
          <cell r="AB173" t="e">
            <v>#N/A</v>
          </cell>
          <cell r="AF173" t="e">
            <v>#N/A</v>
          </cell>
        </row>
        <row r="174">
          <cell r="H174" t="e">
            <v>#N/A</v>
          </cell>
          <cell r="I174" t="e">
            <v>#N/A</v>
          </cell>
          <cell r="K174" t="e">
            <v>#N/A</v>
          </cell>
          <cell r="L174" t="e">
            <v>#N/A</v>
          </cell>
          <cell r="M174" t="e">
            <v>#N/A</v>
          </cell>
          <cell r="N174" t="e">
            <v>#N/A</v>
          </cell>
          <cell r="O174" t="e">
            <v>#N/A</v>
          </cell>
          <cell r="P174" t="e">
            <v>#N/A</v>
          </cell>
          <cell r="Q174" t="e">
            <v>#N/A</v>
          </cell>
          <cell r="R174" t="e">
            <v>#N/A</v>
          </cell>
          <cell r="S174" t="e">
            <v>#N/A</v>
          </cell>
          <cell r="T174" t="e">
            <v>#N/A</v>
          </cell>
          <cell r="U174" t="e">
            <v>#N/A</v>
          </cell>
          <cell r="V174" t="e">
            <v>#N/A</v>
          </cell>
          <cell r="Y174" t="e">
            <v>#N/A</v>
          </cell>
          <cell r="AA174" t="e">
            <v>#N/A</v>
          </cell>
          <cell r="AB174" t="e">
            <v>#N/A</v>
          </cell>
          <cell r="AF174" t="e">
            <v>#N/A</v>
          </cell>
        </row>
        <row r="175">
          <cell r="H175" t="e">
            <v>#N/A</v>
          </cell>
          <cell r="I175" t="e">
            <v>#N/A</v>
          </cell>
          <cell r="K175" t="e">
            <v>#N/A</v>
          </cell>
          <cell r="L175" t="e">
            <v>#N/A</v>
          </cell>
          <cell r="M175" t="e">
            <v>#N/A</v>
          </cell>
          <cell r="N175" t="e">
            <v>#N/A</v>
          </cell>
          <cell r="O175" t="e">
            <v>#N/A</v>
          </cell>
          <cell r="P175" t="e">
            <v>#N/A</v>
          </cell>
          <cell r="Q175" t="e">
            <v>#N/A</v>
          </cell>
          <cell r="R175" t="e">
            <v>#N/A</v>
          </cell>
          <cell r="S175" t="e">
            <v>#N/A</v>
          </cell>
          <cell r="T175" t="e">
            <v>#N/A</v>
          </cell>
          <cell r="U175" t="e">
            <v>#N/A</v>
          </cell>
          <cell r="V175" t="e">
            <v>#N/A</v>
          </cell>
          <cell r="Y175" t="e">
            <v>#N/A</v>
          </cell>
          <cell r="AA175" t="e">
            <v>#N/A</v>
          </cell>
          <cell r="AB175" t="e">
            <v>#N/A</v>
          </cell>
          <cell r="AF175" t="e">
            <v>#N/A</v>
          </cell>
        </row>
        <row r="176">
          <cell r="H176" t="e">
            <v>#N/A</v>
          </cell>
          <cell r="I176" t="e">
            <v>#N/A</v>
          </cell>
          <cell r="K176" t="e">
            <v>#N/A</v>
          </cell>
          <cell r="L176" t="e">
            <v>#N/A</v>
          </cell>
          <cell r="M176" t="e">
            <v>#N/A</v>
          </cell>
          <cell r="N176" t="e">
            <v>#N/A</v>
          </cell>
          <cell r="O176" t="e">
            <v>#N/A</v>
          </cell>
          <cell r="P176" t="e">
            <v>#N/A</v>
          </cell>
          <cell r="Q176" t="e">
            <v>#N/A</v>
          </cell>
          <cell r="R176" t="e">
            <v>#N/A</v>
          </cell>
          <cell r="S176" t="e">
            <v>#N/A</v>
          </cell>
          <cell r="T176" t="e">
            <v>#N/A</v>
          </cell>
          <cell r="U176" t="e">
            <v>#N/A</v>
          </cell>
          <cell r="V176" t="e">
            <v>#N/A</v>
          </cell>
          <cell r="Y176" t="e">
            <v>#N/A</v>
          </cell>
          <cell r="AA176" t="e">
            <v>#N/A</v>
          </cell>
          <cell r="AB176" t="e">
            <v>#N/A</v>
          </cell>
          <cell r="AF176" t="e">
            <v>#N/A</v>
          </cell>
        </row>
        <row r="177">
          <cell r="H177" t="e">
            <v>#N/A</v>
          </cell>
          <cell r="I177" t="e">
            <v>#N/A</v>
          </cell>
          <cell r="K177" t="e">
            <v>#N/A</v>
          </cell>
          <cell r="L177" t="e">
            <v>#N/A</v>
          </cell>
          <cell r="M177" t="e">
            <v>#N/A</v>
          </cell>
          <cell r="N177" t="e">
            <v>#N/A</v>
          </cell>
          <cell r="O177" t="e">
            <v>#N/A</v>
          </cell>
          <cell r="P177" t="e">
            <v>#N/A</v>
          </cell>
          <cell r="Q177" t="e">
            <v>#N/A</v>
          </cell>
          <cell r="R177" t="e">
            <v>#N/A</v>
          </cell>
          <cell r="S177" t="e">
            <v>#N/A</v>
          </cell>
          <cell r="T177" t="e">
            <v>#N/A</v>
          </cell>
          <cell r="U177" t="e">
            <v>#N/A</v>
          </cell>
          <cell r="V177" t="e">
            <v>#N/A</v>
          </cell>
          <cell r="Y177" t="e">
            <v>#N/A</v>
          </cell>
          <cell r="AA177" t="e">
            <v>#N/A</v>
          </cell>
          <cell r="AB177" t="e">
            <v>#N/A</v>
          </cell>
          <cell r="AF177" t="e">
            <v>#N/A</v>
          </cell>
        </row>
        <row r="178">
          <cell r="H178" t="e">
            <v>#N/A</v>
          </cell>
          <cell r="I178" t="e">
            <v>#N/A</v>
          </cell>
          <cell r="K178" t="e">
            <v>#N/A</v>
          </cell>
          <cell r="L178" t="e">
            <v>#N/A</v>
          </cell>
          <cell r="M178" t="e">
            <v>#N/A</v>
          </cell>
          <cell r="N178" t="e">
            <v>#N/A</v>
          </cell>
          <cell r="O178" t="e">
            <v>#N/A</v>
          </cell>
          <cell r="P178" t="e">
            <v>#N/A</v>
          </cell>
          <cell r="Q178" t="e">
            <v>#N/A</v>
          </cell>
          <cell r="R178" t="e">
            <v>#N/A</v>
          </cell>
          <cell r="S178" t="e">
            <v>#N/A</v>
          </cell>
          <cell r="T178" t="e">
            <v>#N/A</v>
          </cell>
          <cell r="U178" t="e">
            <v>#N/A</v>
          </cell>
          <cell r="V178" t="e">
            <v>#N/A</v>
          </cell>
          <cell r="Y178" t="e">
            <v>#N/A</v>
          </cell>
          <cell r="AA178" t="e">
            <v>#N/A</v>
          </cell>
          <cell r="AB178" t="e">
            <v>#N/A</v>
          </cell>
          <cell r="AF178" t="e">
            <v>#N/A</v>
          </cell>
        </row>
        <row r="179">
          <cell r="H179" t="e">
            <v>#N/A</v>
          </cell>
          <cell r="I179" t="e">
            <v>#N/A</v>
          </cell>
          <cell r="K179" t="e">
            <v>#N/A</v>
          </cell>
          <cell r="L179" t="e">
            <v>#N/A</v>
          </cell>
          <cell r="M179" t="e">
            <v>#N/A</v>
          </cell>
          <cell r="N179" t="e">
            <v>#N/A</v>
          </cell>
          <cell r="O179" t="e">
            <v>#N/A</v>
          </cell>
          <cell r="P179" t="e">
            <v>#N/A</v>
          </cell>
          <cell r="Q179" t="e">
            <v>#N/A</v>
          </cell>
          <cell r="R179" t="e">
            <v>#N/A</v>
          </cell>
          <cell r="S179" t="e">
            <v>#N/A</v>
          </cell>
          <cell r="T179" t="e">
            <v>#N/A</v>
          </cell>
          <cell r="U179" t="e">
            <v>#N/A</v>
          </cell>
          <cell r="V179" t="e">
            <v>#N/A</v>
          </cell>
          <cell r="Y179" t="e">
            <v>#N/A</v>
          </cell>
          <cell r="AA179" t="e">
            <v>#N/A</v>
          </cell>
          <cell r="AB179" t="e">
            <v>#N/A</v>
          </cell>
          <cell r="AF179" t="e">
            <v>#N/A</v>
          </cell>
        </row>
        <row r="180">
          <cell r="H180" t="e">
            <v>#N/A</v>
          </cell>
          <cell r="I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Y180" t="e">
            <v>#N/A</v>
          </cell>
          <cell r="AA180" t="e">
            <v>#N/A</v>
          </cell>
          <cell r="AB180" t="e">
            <v>#N/A</v>
          </cell>
          <cell r="AF180" t="e">
            <v>#N/A</v>
          </cell>
        </row>
        <row r="181">
          <cell r="H181" t="e">
            <v>#N/A</v>
          </cell>
          <cell r="I181" t="e">
            <v>#N/A</v>
          </cell>
          <cell r="K181" t="e">
            <v>#N/A</v>
          </cell>
          <cell r="L181" t="e">
            <v>#N/A</v>
          </cell>
          <cell r="M181" t="e">
            <v>#N/A</v>
          </cell>
          <cell r="N181" t="e">
            <v>#N/A</v>
          </cell>
          <cell r="O181" t="e">
            <v>#N/A</v>
          </cell>
          <cell r="P181" t="e">
            <v>#N/A</v>
          </cell>
          <cell r="Q181" t="e">
            <v>#N/A</v>
          </cell>
          <cell r="R181" t="e">
            <v>#N/A</v>
          </cell>
          <cell r="S181" t="e">
            <v>#N/A</v>
          </cell>
          <cell r="T181" t="e">
            <v>#N/A</v>
          </cell>
          <cell r="U181" t="e">
            <v>#N/A</v>
          </cell>
          <cell r="V181" t="e">
            <v>#N/A</v>
          </cell>
          <cell r="Y181" t="e">
            <v>#N/A</v>
          </cell>
          <cell r="AA181" t="e">
            <v>#N/A</v>
          </cell>
          <cell r="AB181" t="e">
            <v>#N/A</v>
          </cell>
          <cell r="AF181" t="e">
            <v>#N/A</v>
          </cell>
        </row>
        <row r="182">
          <cell r="H182" t="e">
            <v>#N/A</v>
          </cell>
          <cell r="I182" t="e">
            <v>#N/A</v>
          </cell>
          <cell r="K182" t="e">
            <v>#N/A</v>
          </cell>
          <cell r="L182" t="e">
            <v>#N/A</v>
          </cell>
          <cell r="M182" t="e">
            <v>#N/A</v>
          </cell>
          <cell r="N182" t="e">
            <v>#N/A</v>
          </cell>
          <cell r="O182" t="e">
            <v>#N/A</v>
          </cell>
          <cell r="P182" t="e">
            <v>#N/A</v>
          </cell>
          <cell r="Q182" t="e">
            <v>#N/A</v>
          </cell>
          <cell r="R182" t="e">
            <v>#N/A</v>
          </cell>
          <cell r="S182" t="e">
            <v>#N/A</v>
          </cell>
          <cell r="T182" t="e">
            <v>#N/A</v>
          </cell>
          <cell r="U182" t="e">
            <v>#N/A</v>
          </cell>
          <cell r="V182" t="e">
            <v>#N/A</v>
          </cell>
          <cell r="Y182" t="e">
            <v>#N/A</v>
          </cell>
          <cell r="AA182" t="e">
            <v>#N/A</v>
          </cell>
          <cell r="AB182" t="e">
            <v>#N/A</v>
          </cell>
          <cell r="AF182" t="e">
            <v>#N/A</v>
          </cell>
        </row>
        <row r="183">
          <cell r="H183" t="e">
            <v>#N/A</v>
          </cell>
          <cell r="I183" t="e">
            <v>#N/A</v>
          </cell>
          <cell r="K183" t="e">
            <v>#N/A</v>
          </cell>
          <cell r="L183" t="e">
            <v>#N/A</v>
          </cell>
          <cell r="M183" t="e">
            <v>#N/A</v>
          </cell>
          <cell r="N183" t="e">
            <v>#N/A</v>
          </cell>
          <cell r="O183" t="e">
            <v>#N/A</v>
          </cell>
          <cell r="P183" t="e">
            <v>#N/A</v>
          </cell>
          <cell r="Q183" t="e">
            <v>#N/A</v>
          </cell>
          <cell r="R183" t="e">
            <v>#N/A</v>
          </cell>
          <cell r="S183" t="e">
            <v>#N/A</v>
          </cell>
          <cell r="T183" t="e">
            <v>#N/A</v>
          </cell>
          <cell r="U183" t="e">
            <v>#N/A</v>
          </cell>
          <cell r="V183" t="e">
            <v>#N/A</v>
          </cell>
          <cell r="Y183" t="e">
            <v>#N/A</v>
          </cell>
          <cell r="AA183" t="e">
            <v>#N/A</v>
          </cell>
          <cell r="AB183" t="e">
            <v>#N/A</v>
          </cell>
          <cell r="AF183" t="e">
            <v>#N/A</v>
          </cell>
        </row>
        <row r="184">
          <cell r="H184" t="e">
            <v>#N/A</v>
          </cell>
          <cell r="I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Y184" t="e">
            <v>#N/A</v>
          </cell>
          <cell r="AA184" t="e">
            <v>#N/A</v>
          </cell>
          <cell r="AB184" t="e">
            <v>#N/A</v>
          </cell>
          <cell r="AF184" t="e">
            <v>#N/A</v>
          </cell>
        </row>
        <row r="185">
          <cell r="H185" t="e">
            <v>#N/A</v>
          </cell>
          <cell r="I185" t="e">
            <v>#N/A</v>
          </cell>
          <cell r="K185" t="e">
            <v>#N/A</v>
          </cell>
          <cell r="L185" t="e">
            <v>#N/A</v>
          </cell>
          <cell r="M185" t="e">
            <v>#N/A</v>
          </cell>
          <cell r="N185" t="e">
            <v>#N/A</v>
          </cell>
          <cell r="O185" t="e">
            <v>#N/A</v>
          </cell>
          <cell r="P185" t="e">
            <v>#N/A</v>
          </cell>
          <cell r="Q185" t="e">
            <v>#N/A</v>
          </cell>
          <cell r="R185" t="e">
            <v>#N/A</v>
          </cell>
          <cell r="S185" t="e">
            <v>#N/A</v>
          </cell>
          <cell r="T185" t="e">
            <v>#N/A</v>
          </cell>
          <cell r="U185" t="e">
            <v>#N/A</v>
          </cell>
          <cell r="V185" t="e">
            <v>#N/A</v>
          </cell>
          <cell r="Y185" t="e">
            <v>#N/A</v>
          </cell>
          <cell r="AA185" t="e">
            <v>#N/A</v>
          </cell>
          <cell r="AB185" t="e">
            <v>#N/A</v>
          </cell>
          <cell r="AF185" t="e">
            <v>#N/A</v>
          </cell>
        </row>
        <row r="186">
          <cell r="H186" t="e">
            <v>#N/A</v>
          </cell>
          <cell r="I186" t="e">
            <v>#N/A</v>
          </cell>
          <cell r="K186" t="e">
            <v>#N/A</v>
          </cell>
          <cell r="L186" t="e">
            <v>#N/A</v>
          </cell>
          <cell r="M186" t="e">
            <v>#N/A</v>
          </cell>
          <cell r="N186" t="e">
            <v>#N/A</v>
          </cell>
          <cell r="O186" t="e">
            <v>#N/A</v>
          </cell>
          <cell r="P186" t="e">
            <v>#N/A</v>
          </cell>
          <cell r="Q186" t="e">
            <v>#N/A</v>
          </cell>
          <cell r="R186" t="e">
            <v>#N/A</v>
          </cell>
          <cell r="S186" t="e">
            <v>#N/A</v>
          </cell>
          <cell r="T186" t="e">
            <v>#N/A</v>
          </cell>
          <cell r="U186" t="e">
            <v>#N/A</v>
          </cell>
          <cell r="V186" t="e">
            <v>#N/A</v>
          </cell>
          <cell r="Y186" t="e">
            <v>#N/A</v>
          </cell>
          <cell r="AA186" t="e">
            <v>#N/A</v>
          </cell>
          <cell r="AB186" t="e">
            <v>#N/A</v>
          </cell>
          <cell r="AF186" t="e">
            <v>#N/A</v>
          </cell>
        </row>
        <row r="187">
          <cell r="H187" t="e">
            <v>#N/A</v>
          </cell>
          <cell r="I187" t="e">
            <v>#N/A</v>
          </cell>
          <cell r="K187" t="e">
            <v>#N/A</v>
          </cell>
          <cell r="L187" t="e">
            <v>#N/A</v>
          </cell>
          <cell r="M187" t="e">
            <v>#N/A</v>
          </cell>
          <cell r="N187" t="e">
            <v>#N/A</v>
          </cell>
          <cell r="O187" t="e">
            <v>#N/A</v>
          </cell>
          <cell r="P187" t="e">
            <v>#N/A</v>
          </cell>
          <cell r="Q187" t="e">
            <v>#N/A</v>
          </cell>
          <cell r="R187" t="e">
            <v>#N/A</v>
          </cell>
          <cell r="S187" t="e">
            <v>#N/A</v>
          </cell>
          <cell r="T187" t="e">
            <v>#N/A</v>
          </cell>
          <cell r="U187" t="e">
            <v>#N/A</v>
          </cell>
          <cell r="V187" t="e">
            <v>#N/A</v>
          </cell>
          <cell r="Y187" t="e">
            <v>#N/A</v>
          </cell>
          <cell r="AA187" t="e">
            <v>#N/A</v>
          </cell>
          <cell r="AB187" t="e">
            <v>#N/A</v>
          </cell>
          <cell r="AF187" t="e">
            <v>#N/A</v>
          </cell>
        </row>
        <row r="188">
          <cell r="H188" t="e">
            <v>#N/A</v>
          </cell>
          <cell r="I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Y188" t="e">
            <v>#N/A</v>
          </cell>
          <cell r="AA188" t="e">
            <v>#N/A</v>
          </cell>
          <cell r="AB188" t="e">
            <v>#N/A</v>
          </cell>
          <cell r="AF188" t="e">
            <v>#N/A</v>
          </cell>
        </row>
        <row r="189">
          <cell r="H189" t="e">
            <v>#N/A</v>
          </cell>
          <cell r="I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Y189" t="e">
            <v>#N/A</v>
          </cell>
          <cell r="AA189" t="e">
            <v>#N/A</v>
          </cell>
          <cell r="AB189" t="e">
            <v>#N/A</v>
          </cell>
          <cell r="AF189" t="e">
            <v>#N/A</v>
          </cell>
        </row>
        <row r="190">
          <cell r="H190" t="e">
            <v>#N/A</v>
          </cell>
          <cell r="I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Y190" t="e">
            <v>#N/A</v>
          </cell>
          <cell r="AA190" t="e">
            <v>#N/A</v>
          </cell>
          <cell r="AB190" t="e">
            <v>#N/A</v>
          </cell>
          <cell r="AF190" t="e">
            <v>#N/A</v>
          </cell>
        </row>
        <row r="191">
          <cell r="H191" t="e">
            <v>#N/A</v>
          </cell>
          <cell r="I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Y191" t="e">
            <v>#N/A</v>
          </cell>
          <cell r="AA191" t="e">
            <v>#N/A</v>
          </cell>
          <cell r="AB191" t="e">
            <v>#N/A</v>
          </cell>
          <cell r="AF191" t="e">
            <v>#N/A</v>
          </cell>
        </row>
        <row r="192">
          <cell r="H192" t="e">
            <v>#N/A</v>
          </cell>
          <cell r="I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Y192" t="e">
            <v>#N/A</v>
          </cell>
          <cell r="AA192" t="e">
            <v>#N/A</v>
          </cell>
          <cell r="AB192" t="e">
            <v>#N/A</v>
          </cell>
          <cell r="AF192" t="e">
            <v>#N/A</v>
          </cell>
        </row>
        <row r="193">
          <cell r="H193" t="e">
            <v>#N/A</v>
          </cell>
          <cell r="I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#N/A</v>
          </cell>
          <cell r="Y193" t="e">
            <v>#N/A</v>
          </cell>
          <cell r="AA193" t="e">
            <v>#N/A</v>
          </cell>
          <cell r="AB193" t="e">
            <v>#N/A</v>
          </cell>
          <cell r="AF193" t="e">
            <v>#N/A</v>
          </cell>
        </row>
        <row r="194">
          <cell r="H194" t="e">
            <v>#N/A</v>
          </cell>
          <cell r="I194" t="e">
            <v>#N/A</v>
          </cell>
          <cell r="K194" t="e">
            <v>#N/A</v>
          </cell>
          <cell r="L194" t="e">
            <v>#N/A</v>
          </cell>
          <cell r="M194" t="e">
            <v>#N/A</v>
          </cell>
          <cell r="N194" t="e">
            <v>#N/A</v>
          </cell>
          <cell r="O194" t="e">
            <v>#N/A</v>
          </cell>
          <cell r="P194" t="e">
            <v>#N/A</v>
          </cell>
          <cell r="Q194" t="e">
            <v>#N/A</v>
          </cell>
          <cell r="R194" t="e">
            <v>#N/A</v>
          </cell>
          <cell r="S194" t="e">
            <v>#N/A</v>
          </cell>
          <cell r="T194" t="e">
            <v>#N/A</v>
          </cell>
          <cell r="U194" t="e">
            <v>#N/A</v>
          </cell>
          <cell r="V194" t="e">
            <v>#N/A</v>
          </cell>
          <cell r="Y194" t="e">
            <v>#N/A</v>
          </cell>
          <cell r="AA194" t="e">
            <v>#N/A</v>
          </cell>
          <cell r="AB194" t="e">
            <v>#N/A</v>
          </cell>
          <cell r="AF194" t="e">
            <v>#N/A</v>
          </cell>
        </row>
        <row r="195">
          <cell r="H195" t="e">
            <v>#N/A</v>
          </cell>
          <cell r="I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Y195" t="e">
            <v>#N/A</v>
          </cell>
          <cell r="AA195" t="e">
            <v>#N/A</v>
          </cell>
          <cell r="AB195" t="e">
            <v>#N/A</v>
          </cell>
          <cell r="AF195" t="e">
            <v>#N/A</v>
          </cell>
        </row>
        <row r="196">
          <cell r="H196" t="e">
            <v>#N/A</v>
          </cell>
          <cell r="I196" t="e">
            <v>#N/A</v>
          </cell>
          <cell r="K196" t="e">
            <v>#N/A</v>
          </cell>
          <cell r="L196" t="e">
            <v>#N/A</v>
          </cell>
          <cell r="M196" t="e">
            <v>#N/A</v>
          </cell>
          <cell r="N196" t="e">
            <v>#N/A</v>
          </cell>
          <cell r="O196" t="e">
            <v>#N/A</v>
          </cell>
          <cell r="P196" t="e">
            <v>#N/A</v>
          </cell>
          <cell r="Q196" t="e">
            <v>#N/A</v>
          </cell>
          <cell r="R196" t="e">
            <v>#N/A</v>
          </cell>
          <cell r="S196" t="e">
            <v>#N/A</v>
          </cell>
          <cell r="T196" t="e">
            <v>#N/A</v>
          </cell>
          <cell r="U196" t="e">
            <v>#N/A</v>
          </cell>
          <cell r="V196" t="e">
            <v>#N/A</v>
          </cell>
          <cell r="Y196" t="e">
            <v>#N/A</v>
          </cell>
          <cell r="AA196" t="e">
            <v>#N/A</v>
          </cell>
          <cell r="AB196" t="e">
            <v>#N/A</v>
          </cell>
          <cell r="AF196" t="e">
            <v>#N/A</v>
          </cell>
        </row>
        <row r="197">
          <cell r="H197" t="e">
            <v>#N/A</v>
          </cell>
          <cell r="I197" t="e">
            <v>#N/A</v>
          </cell>
          <cell r="K197" t="e">
            <v>#N/A</v>
          </cell>
          <cell r="L197" t="e">
            <v>#N/A</v>
          </cell>
          <cell r="M197" t="e">
            <v>#N/A</v>
          </cell>
          <cell r="N197" t="e">
            <v>#N/A</v>
          </cell>
          <cell r="O197" t="e">
            <v>#N/A</v>
          </cell>
          <cell r="P197" t="e">
            <v>#N/A</v>
          </cell>
          <cell r="Q197" t="e">
            <v>#N/A</v>
          </cell>
          <cell r="R197" t="e">
            <v>#N/A</v>
          </cell>
          <cell r="S197" t="e">
            <v>#N/A</v>
          </cell>
          <cell r="T197" t="e">
            <v>#N/A</v>
          </cell>
          <cell r="U197" t="e">
            <v>#N/A</v>
          </cell>
          <cell r="V197" t="e">
            <v>#N/A</v>
          </cell>
          <cell r="Y197" t="e">
            <v>#N/A</v>
          </cell>
          <cell r="AA197" t="e">
            <v>#N/A</v>
          </cell>
          <cell r="AB197" t="e">
            <v>#N/A</v>
          </cell>
          <cell r="AF197" t="e">
            <v>#N/A</v>
          </cell>
        </row>
        <row r="198">
          <cell r="H198" t="e">
            <v>#N/A</v>
          </cell>
          <cell r="I198" t="e">
            <v>#N/A</v>
          </cell>
          <cell r="K198" t="e">
            <v>#N/A</v>
          </cell>
          <cell r="L198" t="e">
            <v>#N/A</v>
          </cell>
          <cell r="M198" t="e">
            <v>#N/A</v>
          </cell>
          <cell r="N198" t="e">
            <v>#N/A</v>
          </cell>
          <cell r="O198" t="e">
            <v>#N/A</v>
          </cell>
          <cell r="P198" t="e">
            <v>#N/A</v>
          </cell>
          <cell r="Q198" t="e">
            <v>#N/A</v>
          </cell>
          <cell r="R198" t="e">
            <v>#N/A</v>
          </cell>
          <cell r="S198" t="e">
            <v>#N/A</v>
          </cell>
          <cell r="T198" t="e">
            <v>#N/A</v>
          </cell>
          <cell r="U198" t="e">
            <v>#N/A</v>
          </cell>
          <cell r="V198" t="e">
            <v>#N/A</v>
          </cell>
          <cell r="Y198" t="e">
            <v>#N/A</v>
          </cell>
          <cell r="AA198" t="e">
            <v>#N/A</v>
          </cell>
          <cell r="AB198" t="e">
            <v>#N/A</v>
          </cell>
          <cell r="AF198" t="e">
            <v>#N/A</v>
          </cell>
        </row>
        <row r="199">
          <cell r="H199" t="e">
            <v>#N/A</v>
          </cell>
          <cell r="I199" t="e">
            <v>#N/A</v>
          </cell>
          <cell r="K199" t="e">
            <v>#N/A</v>
          </cell>
          <cell r="L199" t="e">
            <v>#N/A</v>
          </cell>
          <cell r="M199" t="e">
            <v>#N/A</v>
          </cell>
          <cell r="N199" t="e">
            <v>#N/A</v>
          </cell>
          <cell r="O199" t="e">
            <v>#N/A</v>
          </cell>
          <cell r="P199" t="e">
            <v>#N/A</v>
          </cell>
          <cell r="Q199" t="e">
            <v>#N/A</v>
          </cell>
          <cell r="R199" t="e">
            <v>#N/A</v>
          </cell>
          <cell r="S199" t="e">
            <v>#N/A</v>
          </cell>
          <cell r="T199" t="e">
            <v>#N/A</v>
          </cell>
          <cell r="U199" t="e">
            <v>#N/A</v>
          </cell>
          <cell r="V199" t="e">
            <v>#N/A</v>
          </cell>
          <cell r="Y199" t="e">
            <v>#N/A</v>
          </cell>
          <cell r="AA199" t="e">
            <v>#N/A</v>
          </cell>
          <cell r="AB199" t="e">
            <v>#N/A</v>
          </cell>
          <cell r="AF199" t="e">
            <v>#N/A</v>
          </cell>
        </row>
        <row r="200">
          <cell r="H200" t="e">
            <v>#N/A</v>
          </cell>
          <cell r="I200" t="e">
            <v>#N/A</v>
          </cell>
          <cell r="K200" t="e">
            <v>#N/A</v>
          </cell>
          <cell r="L200" t="e">
            <v>#N/A</v>
          </cell>
          <cell r="M200" t="e">
            <v>#N/A</v>
          </cell>
          <cell r="N200" t="e">
            <v>#N/A</v>
          </cell>
          <cell r="O200" t="e">
            <v>#N/A</v>
          </cell>
          <cell r="P200" t="e">
            <v>#N/A</v>
          </cell>
          <cell r="Q200" t="e">
            <v>#N/A</v>
          </cell>
          <cell r="R200" t="e">
            <v>#N/A</v>
          </cell>
          <cell r="S200" t="e">
            <v>#N/A</v>
          </cell>
          <cell r="T200" t="e">
            <v>#N/A</v>
          </cell>
          <cell r="U200" t="e">
            <v>#N/A</v>
          </cell>
          <cell r="V200" t="e">
            <v>#N/A</v>
          </cell>
          <cell r="Y200" t="e">
            <v>#N/A</v>
          </cell>
          <cell r="AA200" t="e">
            <v>#N/A</v>
          </cell>
          <cell r="AB200" t="e">
            <v>#N/A</v>
          </cell>
          <cell r="AF200" t="e">
            <v>#N/A</v>
          </cell>
        </row>
        <row r="201">
          <cell r="H201" t="e">
            <v>#N/A</v>
          </cell>
          <cell r="I201" t="e">
            <v>#N/A</v>
          </cell>
          <cell r="K201" t="e">
            <v>#N/A</v>
          </cell>
          <cell r="L201" t="e">
            <v>#N/A</v>
          </cell>
          <cell r="M201" t="e">
            <v>#N/A</v>
          </cell>
          <cell r="N201" t="e">
            <v>#N/A</v>
          </cell>
          <cell r="O201" t="e">
            <v>#N/A</v>
          </cell>
          <cell r="P201" t="e">
            <v>#N/A</v>
          </cell>
          <cell r="Q201" t="e">
            <v>#N/A</v>
          </cell>
          <cell r="R201" t="e">
            <v>#N/A</v>
          </cell>
          <cell r="S201" t="e">
            <v>#N/A</v>
          </cell>
          <cell r="T201" t="e">
            <v>#N/A</v>
          </cell>
          <cell r="U201" t="e">
            <v>#N/A</v>
          </cell>
          <cell r="V201" t="e">
            <v>#N/A</v>
          </cell>
          <cell r="Y201" t="e">
            <v>#N/A</v>
          </cell>
          <cell r="AA201" t="e">
            <v>#N/A</v>
          </cell>
          <cell r="AB201" t="e">
            <v>#N/A</v>
          </cell>
          <cell r="AF201" t="e">
            <v>#N/A</v>
          </cell>
        </row>
        <row r="202">
          <cell r="H202" t="e">
            <v>#N/A</v>
          </cell>
          <cell r="I202" t="e">
            <v>#N/A</v>
          </cell>
          <cell r="K202" t="e">
            <v>#N/A</v>
          </cell>
          <cell r="L202" t="e">
            <v>#N/A</v>
          </cell>
          <cell r="M202" t="e">
            <v>#N/A</v>
          </cell>
          <cell r="N202" t="e">
            <v>#N/A</v>
          </cell>
          <cell r="O202" t="e">
            <v>#N/A</v>
          </cell>
          <cell r="P202" t="e">
            <v>#N/A</v>
          </cell>
          <cell r="Q202" t="e">
            <v>#N/A</v>
          </cell>
          <cell r="R202" t="e">
            <v>#N/A</v>
          </cell>
          <cell r="S202" t="e">
            <v>#N/A</v>
          </cell>
          <cell r="T202" t="e">
            <v>#N/A</v>
          </cell>
          <cell r="U202" t="e">
            <v>#N/A</v>
          </cell>
          <cell r="V202" t="e">
            <v>#N/A</v>
          </cell>
          <cell r="Y202" t="e">
            <v>#N/A</v>
          </cell>
          <cell r="AA202" t="e">
            <v>#N/A</v>
          </cell>
          <cell r="AB202" t="e">
            <v>#N/A</v>
          </cell>
          <cell r="AF202" t="e">
            <v>#N/A</v>
          </cell>
        </row>
        <row r="203">
          <cell r="H203" t="e">
            <v>#N/A</v>
          </cell>
          <cell r="I203" t="e">
            <v>#N/A</v>
          </cell>
          <cell r="K203" t="e">
            <v>#N/A</v>
          </cell>
          <cell r="L203" t="e">
            <v>#N/A</v>
          </cell>
          <cell r="M203" t="e">
            <v>#N/A</v>
          </cell>
          <cell r="N203" t="e">
            <v>#N/A</v>
          </cell>
          <cell r="O203" t="e">
            <v>#N/A</v>
          </cell>
          <cell r="P203" t="e">
            <v>#N/A</v>
          </cell>
          <cell r="Q203" t="e">
            <v>#N/A</v>
          </cell>
          <cell r="R203" t="e">
            <v>#N/A</v>
          </cell>
          <cell r="S203" t="e">
            <v>#N/A</v>
          </cell>
          <cell r="T203" t="e">
            <v>#N/A</v>
          </cell>
          <cell r="U203" t="e">
            <v>#N/A</v>
          </cell>
          <cell r="V203" t="e">
            <v>#N/A</v>
          </cell>
          <cell r="Y203" t="e">
            <v>#N/A</v>
          </cell>
          <cell r="AA203" t="e">
            <v>#N/A</v>
          </cell>
          <cell r="AB203" t="e">
            <v>#N/A</v>
          </cell>
          <cell r="AF203" t="e">
            <v>#N/A</v>
          </cell>
        </row>
        <row r="204">
          <cell r="H204" t="e">
            <v>#N/A</v>
          </cell>
          <cell r="I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Y204" t="e">
            <v>#N/A</v>
          </cell>
          <cell r="AA204" t="e">
            <v>#N/A</v>
          </cell>
          <cell r="AB204" t="e">
            <v>#N/A</v>
          </cell>
          <cell r="AF204" t="e">
            <v>#N/A</v>
          </cell>
        </row>
        <row r="205">
          <cell r="H205" t="e">
            <v>#N/A</v>
          </cell>
          <cell r="I205" t="e">
            <v>#N/A</v>
          </cell>
          <cell r="K205" t="e">
            <v>#N/A</v>
          </cell>
          <cell r="L205" t="e">
            <v>#N/A</v>
          </cell>
          <cell r="M205" t="e">
            <v>#N/A</v>
          </cell>
          <cell r="N205" t="e">
            <v>#N/A</v>
          </cell>
          <cell r="O205" t="e">
            <v>#N/A</v>
          </cell>
          <cell r="P205" t="e">
            <v>#N/A</v>
          </cell>
          <cell r="Q205" t="e">
            <v>#N/A</v>
          </cell>
          <cell r="R205" t="e">
            <v>#N/A</v>
          </cell>
          <cell r="S205" t="e">
            <v>#N/A</v>
          </cell>
          <cell r="T205" t="e">
            <v>#N/A</v>
          </cell>
          <cell r="U205" t="e">
            <v>#N/A</v>
          </cell>
          <cell r="V205" t="e">
            <v>#N/A</v>
          </cell>
          <cell r="Y205" t="e">
            <v>#N/A</v>
          </cell>
          <cell r="AA205" t="e">
            <v>#N/A</v>
          </cell>
          <cell r="AB205" t="e">
            <v>#N/A</v>
          </cell>
          <cell r="AF205" t="e">
            <v>#N/A</v>
          </cell>
        </row>
        <row r="206">
          <cell r="H206" t="e">
            <v>#N/A</v>
          </cell>
          <cell r="I206" t="e">
            <v>#N/A</v>
          </cell>
          <cell r="K206" t="e">
            <v>#N/A</v>
          </cell>
          <cell r="L206" t="e">
            <v>#N/A</v>
          </cell>
          <cell r="M206" t="e">
            <v>#N/A</v>
          </cell>
          <cell r="N206" t="e">
            <v>#N/A</v>
          </cell>
          <cell r="O206" t="e">
            <v>#N/A</v>
          </cell>
          <cell r="P206" t="e">
            <v>#N/A</v>
          </cell>
          <cell r="Q206" t="e">
            <v>#N/A</v>
          </cell>
          <cell r="R206" t="e">
            <v>#N/A</v>
          </cell>
          <cell r="S206" t="e">
            <v>#N/A</v>
          </cell>
          <cell r="T206" t="e">
            <v>#N/A</v>
          </cell>
          <cell r="U206" t="e">
            <v>#N/A</v>
          </cell>
          <cell r="V206" t="e">
            <v>#N/A</v>
          </cell>
          <cell r="Y206" t="e">
            <v>#N/A</v>
          </cell>
          <cell r="AA206" t="e">
            <v>#N/A</v>
          </cell>
          <cell r="AB206" t="e">
            <v>#N/A</v>
          </cell>
          <cell r="AF206" t="e">
            <v>#N/A</v>
          </cell>
        </row>
        <row r="207">
          <cell r="H207" t="e">
            <v>#N/A</v>
          </cell>
          <cell r="I207" t="e">
            <v>#N/A</v>
          </cell>
          <cell r="K207" t="e">
            <v>#N/A</v>
          </cell>
          <cell r="L207" t="e">
            <v>#N/A</v>
          </cell>
          <cell r="M207" t="e">
            <v>#N/A</v>
          </cell>
          <cell r="N207" t="e">
            <v>#N/A</v>
          </cell>
          <cell r="O207" t="e">
            <v>#N/A</v>
          </cell>
          <cell r="P207" t="e">
            <v>#N/A</v>
          </cell>
          <cell r="Q207" t="e">
            <v>#N/A</v>
          </cell>
          <cell r="R207" t="e">
            <v>#N/A</v>
          </cell>
          <cell r="S207" t="e">
            <v>#N/A</v>
          </cell>
          <cell r="T207" t="e">
            <v>#N/A</v>
          </cell>
          <cell r="U207" t="e">
            <v>#N/A</v>
          </cell>
          <cell r="V207" t="e">
            <v>#N/A</v>
          </cell>
          <cell r="Y207" t="e">
            <v>#N/A</v>
          </cell>
          <cell r="AA207" t="e">
            <v>#N/A</v>
          </cell>
          <cell r="AB207" t="e">
            <v>#N/A</v>
          </cell>
          <cell r="AF207" t="e">
            <v>#N/A</v>
          </cell>
        </row>
        <row r="208">
          <cell r="H208" t="e">
            <v>#N/A</v>
          </cell>
          <cell r="I208" t="e">
            <v>#N/A</v>
          </cell>
          <cell r="K208" t="e">
            <v>#N/A</v>
          </cell>
          <cell r="L208" t="e">
            <v>#N/A</v>
          </cell>
          <cell r="M208" t="e">
            <v>#N/A</v>
          </cell>
          <cell r="N208" t="e">
            <v>#N/A</v>
          </cell>
          <cell r="O208" t="e">
            <v>#N/A</v>
          </cell>
          <cell r="P208" t="e">
            <v>#N/A</v>
          </cell>
          <cell r="Q208" t="e">
            <v>#N/A</v>
          </cell>
          <cell r="R208" t="e">
            <v>#N/A</v>
          </cell>
          <cell r="S208" t="e">
            <v>#N/A</v>
          </cell>
          <cell r="T208" t="e">
            <v>#N/A</v>
          </cell>
          <cell r="U208" t="e">
            <v>#N/A</v>
          </cell>
          <cell r="V208" t="e">
            <v>#N/A</v>
          </cell>
          <cell r="Y208" t="e">
            <v>#N/A</v>
          </cell>
          <cell r="AA208" t="e">
            <v>#N/A</v>
          </cell>
          <cell r="AB208" t="e">
            <v>#N/A</v>
          </cell>
          <cell r="AF208" t="e">
            <v>#N/A</v>
          </cell>
        </row>
        <row r="209">
          <cell r="H209" t="e">
            <v>#N/A</v>
          </cell>
          <cell r="I209" t="e">
            <v>#N/A</v>
          </cell>
          <cell r="K209" t="e">
            <v>#N/A</v>
          </cell>
          <cell r="L209" t="e">
            <v>#N/A</v>
          </cell>
          <cell r="M209" t="e">
            <v>#N/A</v>
          </cell>
          <cell r="N209" t="e">
            <v>#N/A</v>
          </cell>
          <cell r="O209" t="e">
            <v>#N/A</v>
          </cell>
          <cell r="P209" t="e">
            <v>#N/A</v>
          </cell>
          <cell r="Q209" t="e">
            <v>#N/A</v>
          </cell>
          <cell r="R209" t="e">
            <v>#N/A</v>
          </cell>
          <cell r="S209" t="e">
            <v>#N/A</v>
          </cell>
          <cell r="T209" t="e">
            <v>#N/A</v>
          </cell>
          <cell r="U209" t="e">
            <v>#N/A</v>
          </cell>
          <cell r="V209" t="e">
            <v>#N/A</v>
          </cell>
          <cell r="Y209" t="e">
            <v>#N/A</v>
          </cell>
          <cell r="AA209" t="e">
            <v>#N/A</v>
          </cell>
          <cell r="AB209" t="e">
            <v>#N/A</v>
          </cell>
          <cell r="AF209" t="e">
            <v>#N/A</v>
          </cell>
        </row>
        <row r="210">
          <cell r="H210" t="e">
            <v>#N/A</v>
          </cell>
          <cell r="I210" t="e">
            <v>#N/A</v>
          </cell>
          <cell r="K210" t="e">
            <v>#N/A</v>
          </cell>
          <cell r="L210" t="e">
            <v>#N/A</v>
          </cell>
          <cell r="M210" t="e">
            <v>#N/A</v>
          </cell>
          <cell r="N210" t="e">
            <v>#N/A</v>
          </cell>
          <cell r="O210" t="e">
            <v>#N/A</v>
          </cell>
          <cell r="P210" t="e">
            <v>#N/A</v>
          </cell>
          <cell r="Q210" t="e">
            <v>#N/A</v>
          </cell>
          <cell r="R210" t="e">
            <v>#N/A</v>
          </cell>
          <cell r="S210" t="e">
            <v>#N/A</v>
          </cell>
          <cell r="T210" t="e">
            <v>#N/A</v>
          </cell>
          <cell r="U210" t="e">
            <v>#N/A</v>
          </cell>
          <cell r="V210" t="e">
            <v>#N/A</v>
          </cell>
          <cell r="Y210" t="e">
            <v>#N/A</v>
          </cell>
          <cell r="AA210" t="e">
            <v>#N/A</v>
          </cell>
          <cell r="AB210" t="e">
            <v>#N/A</v>
          </cell>
          <cell r="AF210" t="e">
            <v>#N/A</v>
          </cell>
        </row>
        <row r="211">
          <cell r="H211" t="e">
            <v>#N/A</v>
          </cell>
          <cell r="I211" t="e">
            <v>#N/A</v>
          </cell>
          <cell r="K211" t="e">
            <v>#N/A</v>
          </cell>
          <cell r="L211" t="e">
            <v>#N/A</v>
          </cell>
          <cell r="M211" t="e">
            <v>#N/A</v>
          </cell>
          <cell r="N211" t="e">
            <v>#N/A</v>
          </cell>
          <cell r="O211" t="e">
            <v>#N/A</v>
          </cell>
          <cell r="P211" t="e">
            <v>#N/A</v>
          </cell>
          <cell r="Q211" t="e">
            <v>#N/A</v>
          </cell>
          <cell r="R211" t="e">
            <v>#N/A</v>
          </cell>
          <cell r="S211" t="e">
            <v>#N/A</v>
          </cell>
          <cell r="T211" t="e">
            <v>#N/A</v>
          </cell>
          <cell r="U211" t="e">
            <v>#N/A</v>
          </cell>
          <cell r="V211" t="e">
            <v>#N/A</v>
          </cell>
          <cell r="Y211" t="e">
            <v>#N/A</v>
          </cell>
          <cell r="AA211" t="e">
            <v>#N/A</v>
          </cell>
          <cell r="AB211" t="e">
            <v>#N/A</v>
          </cell>
          <cell r="AF211" t="e">
            <v>#N/A</v>
          </cell>
        </row>
        <row r="212">
          <cell r="H212" t="e">
            <v>#N/A</v>
          </cell>
          <cell r="I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Y212" t="e">
            <v>#N/A</v>
          </cell>
          <cell r="AA212" t="e">
            <v>#N/A</v>
          </cell>
          <cell r="AB212" t="e">
            <v>#N/A</v>
          </cell>
          <cell r="AF212" t="e">
            <v>#N/A</v>
          </cell>
        </row>
        <row r="213">
          <cell r="H213" t="e">
            <v>#N/A</v>
          </cell>
          <cell r="I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Y213" t="e">
            <v>#N/A</v>
          </cell>
          <cell r="AA213" t="e">
            <v>#N/A</v>
          </cell>
          <cell r="AB213" t="e">
            <v>#N/A</v>
          </cell>
          <cell r="AF213" t="e">
            <v>#N/A</v>
          </cell>
        </row>
        <row r="214">
          <cell r="H214" t="e">
            <v>#N/A</v>
          </cell>
          <cell r="I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Y214" t="e">
            <v>#N/A</v>
          </cell>
          <cell r="AA214" t="e">
            <v>#N/A</v>
          </cell>
          <cell r="AB214" t="e">
            <v>#N/A</v>
          </cell>
          <cell r="AF214" t="e">
            <v>#N/A</v>
          </cell>
        </row>
        <row r="215">
          <cell r="H215" t="e">
            <v>#N/A</v>
          </cell>
          <cell r="I215" t="e">
            <v>#N/A</v>
          </cell>
          <cell r="K215" t="e">
            <v>#N/A</v>
          </cell>
          <cell r="L215" t="e">
            <v>#N/A</v>
          </cell>
          <cell r="M215" t="e">
            <v>#N/A</v>
          </cell>
          <cell r="N215" t="e">
            <v>#N/A</v>
          </cell>
          <cell r="O215" t="e">
            <v>#N/A</v>
          </cell>
          <cell r="P215" t="e">
            <v>#N/A</v>
          </cell>
          <cell r="Q215" t="e">
            <v>#N/A</v>
          </cell>
          <cell r="R215" t="e">
            <v>#N/A</v>
          </cell>
          <cell r="S215" t="e">
            <v>#N/A</v>
          </cell>
          <cell r="T215" t="e">
            <v>#N/A</v>
          </cell>
          <cell r="U215" t="e">
            <v>#N/A</v>
          </cell>
          <cell r="V215" t="e">
            <v>#N/A</v>
          </cell>
          <cell r="Y215" t="e">
            <v>#N/A</v>
          </cell>
          <cell r="AA215" t="e">
            <v>#N/A</v>
          </cell>
          <cell r="AB215" t="e">
            <v>#N/A</v>
          </cell>
          <cell r="AF215" t="e">
            <v>#N/A</v>
          </cell>
        </row>
        <row r="216">
          <cell r="H216" t="e">
            <v>#N/A</v>
          </cell>
          <cell r="I216" t="e">
            <v>#N/A</v>
          </cell>
          <cell r="K216" t="e">
            <v>#N/A</v>
          </cell>
          <cell r="L216" t="e">
            <v>#N/A</v>
          </cell>
          <cell r="M216" t="e">
            <v>#N/A</v>
          </cell>
          <cell r="N216" t="e">
            <v>#N/A</v>
          </cell>
          <cell r="O216" t="e">
            <v>#N/A</v>
          </cell>
          <cell r="P216" t="e">
            <v>#N/A</v>
          </cell>
          <cell r="Q216" t="e">
            <v>#N/A</v>
          </cell>
          <cell r="R216" t="e">
            <v>#N/A</v>
          </cell>
          <cell r="S216" t="e">
            <v>#N/A</v>
          </cell>
          <cell r="T216" t="e">
            <v>#N/A</v>
          </cell>
          <cell r="U216" t="e">
            <v>#N/A</v>
          </cell>
          <cell r="V216" t="e">
            <v>#N/A</v>
          </cell>
          <cell r="Y216" t="e">
            <v>#N/A</v>
          </cell>
          <cell r="AA216" t="e">
            <v>#N/A</v>
          </cell>
          <cell r="AB216" t="e">
            <v>#N/A</v>
          </cell>
          <cell r="AF216" t="e">
            <v>#N/A</v>
          </cell>
        </row>
        <row r="217">
          <cell r="H217" t="e">
            <v>#N/A</v>
          </cell>
          <cell r="I217" t="e">
            <v>#N/A</v>
          </cell>
          <cell r="K217" t="e">
            <v>#N/A</v>
          </cell>
          <cell r="L217" t="e">
            <v>#N/A</v>
          </cell>
          <cell r="M217" t="e">
            <v>#N/A</v>
          </cell>
          <cell r="N217" t="e">
            <v>#N/A</v>
          </cell>
          <cell r="O217" t="e">
            <v>#N/A</v>
          </cell>
          <cell r="P217" t="e">
            <v>#N/A</v>
          </cell>
          <cell r="Q217" t="e">
            <v>#N/A</v>
          </cell>
          <cell r="R217" t="e">
            <v>#N/A</v>
          </cell>
          <cell r="S217" t="e">
            <v>#N/A</v>
          </cell>
          <cell r="T217" t="e">
            <v>#N/A</v>
          </cell>
          <cell r="U217" t="e">
            <v>#N/A</v>
          </cell>
          <cell r="V217" t="e">
            <v>#N/A</v>
          </cell>
          <cell r="Y217" t="e">
            <v>#N/A</v>
          </cell>
          <cell r="AA217" t="e">
            <v>#N/A</v>
          </cell>
          <cell r="AB217" t="e">
            <v>#N/A</v>
          </cell>
          <cell r="AF217" t="e">
            <v>#N/A</v>
          </cell>
        </row>
        <row r="218">
          <cell r="H218" t="e">
            <v>#N/A</v>
          </cell>
          <cell r="I218" t="e">
            <v>#N/A</v>
          </cell>
          <cell r="K218" t="e">
            <v>#N/A</v>
          </cell>
          <cell r="L218" t="e">
            <v>#N/A</v>
          </cell>
          <cell r="M218" t="e">
            <v>#N/A</v>
          </cell>
          <cell r="N218" t="e">
            <v>#N/A</v>
          </cell>
          <cell r="O218" t="e">
            <v>#N/A</v>
          </cell>
          <cell r="P218" t="e">
            <v>#N/A</v>
          </cell>
          <cell r="Q218" t="e">
            <v>#N/A</v>
          </cell>
          <cell r="R218" t="e">
            <v>#N/A</v>
          </cell>
          <cell r="S218" t="e">
            <v>#N/A</v>
          </cell>
          <cell r="T218" t="e">
            <v>#N/A</v>
          </cell>
          <cell r="U218" t="e">
            <v>#N/A</v>
          </cell>
          <cell r="V218" t="e">
            <v>#N/A</v>
          </cell>
          <cell r="Y218" t="e">
            <v>#N/A</v>
          </cell>
          <cell r="AA218" t="e">
            <v>#N/A</v>
          </cell>
          <cell r="AB218" t="e">
            <v>#N/A</v>
          </cell>
          <cell r="AF218" t="e">
            <v>#N/A</v>
          </cell>
        </row>
        <row r="219">
          <cell r="H219" t="e">
            <v>#N/A</v>
          </cell>
          <cell r="I219" t="e">
            <v>#N/A</v>
          </cell>
          <cell r="K219" t="e">
            <v>#N/A</v>
          </cell>
          <cell r="L219" t="e">
            <v>#N/A</v>
          </cell>
          <cell r="M219" t="e">
            <v>#N/A</v>
          </cell>
          <cell r="N219" t="e">
            <v>#N/A</v>
          </cell>
          <cell r="O219" t="e">
            <v>#N/A</v>
          </cell>
          <cell r="P219" t="e">
            <v>#N/A</v>
          </cell>
          <cell r="Q219" t="e">
            <v>#N/A</v>
          </cell>
          <cell r="R219" t="e">
            <v>#N/A</v>
          </cell>
          <cell r="S219" t="e">
            <v>#N/A</v>
          </cell>
          <cell r="T219" t="e">
            <v>#N/A</v>
          </cell>
          <cell r="U219" t="e">
            <v>#N/A</v>
          </cell>
          <cell r="V219" t="e">
            <v>#N/A</v>
          </cell>
          <cell r="Y219" t="e">
            <v>#N/A</v>
          </cell>
          <cell r="AA219" t="e">
            <v>#N/A</v>
          </cell>
          <cell r="AB219" t="e">
            <v>#N/A</v>
          </cell>
          <cell r="AF219" t="e">
            <v>#N/A</v>
          </cell>
        </row>
        <row r="220">
          <cell r="H220" t="e">
            <v>#N/A</v>
          </cell>
          <cell r="I220" t="e">
            <v>#N/A</v>
          </cell>
          <cell r="K220" t="e">
            <v>#N/A</v>
          </cell>
          <cell r="L220" t="e">
            <v>#N/A</v>
          </cell>
          <cell r="M220" t="e">
            <v>#N/A</v>
          </cell>
          <cell r="N220" t="e">
            <v>#N/A</v>
          </cell>
          <cell r="O220" t="e">
            <v>#N/A</v>
          </cell>
          <cell r="P220" t="e">
            <v>#N/A</v>
          </cell>
          <cell r="Q220" t="e">
            <v>#N/A</v>
          </cell>
          <cell r="R220" t="e">
            <v>#N/A</v>
          </cell>
          <cell r="S220" t="e">
            <v>#N/A</v>
          </cell>
          <cell r="T220" t="e">
            <v>#N/A</v>
          </cell>
          <cell r="U220" t="e">
            <v>#N/A</v>
          </cell>
          <cell r="V220" t="e">
            <v>#N/A</v>
          </cell>
          <cell r="Y220" t="e">
            <v>#N/A</v>
          </cell>
          <cell r="AA220" t="e">
            <v>#N/A</v>
          </cell>
          <cell r="AB220" t="e">
            <v>#N/A</v>
          </cell>
          <cell r="AF220" t="e">
            <v>#N/A</v>
          </cell>
        </row>
        <row r="221">
          <cell r="H221" t="e">
            <v>#N/A</v>
          </cell>
          <cell r="I221" t="e">
            <v>#N/A</v>
          </cell>
          <cell r="K221" t="e">
            <v>#N/A</v>
          </cell>
          <cell r="L221" t="e">
            <v>#N/A</v>
          </cell>
          <cell r="M221" t="e">
            <v>#N/A</v>
          </cell>
          <cell r="N221" t="e">
            <v>#N/A</v>
          </cell>
          <cell r="O221" t="e">
            <v>#N/A</v>
          </cell>
          <cell r="P221" t="e">
            <v>#N/A</v>
          </cell>
          <cell r="Q221" t="e">
            <v>#N/A</v>
          </cell>
          <cell r="R221" t="e">
            <v>#N/A</v>
          </cell>
          <cell r="S221" t="e">
            <v>#N/A</v>
          </cell>
          <cell r="T221" t="e">
            <v>#N/A</v>
          </cell>
          <cell r="U221" t="e">
            <v>#N/A</v>
          </cell>
          <cell r="V221" t="e">
            <v>#N/A</v>
          </cell>
          <cell r="Y221" t="e">
            <v>#N/A</v>
          </cell>
          <cell r="AA221" t="e">
            <v>#N/A</v>
          </cell>
          <cell r="AB221" t="e">
            <v>#N/A</v>
          </cell>
          <cell r="AF221" t="e">
            <v>#N/A</v>
          </cell>
        </row>
        <row r="222">
          <cell r="H222" t="e">
            <v>#N/A</v>
          </cell>
          <cell r="I222" t="e">
            <v>#N/A</v>
          </cell>
          <cell r="K222" t="e">
            <v>#N/A</v>
          </cell>
          <cell r="L222" t="e">
            <v>#N/A</v>
          </cell>
          <cell r="M222" t="e">
            <v>#N/A</v>
          </cell>
          <cell r="N222" t="e">
            <v>#N/A</v>
          </cell>
          <cell r="O222" t="e">
            <v>#N/A</v>
          </cell>
          <cell r="P222" t="e">
            <v>#N/A</v>
          </cell>
          <cell r="Q222" t="e">
            <v>#N/A</v>
          </cell>
          <cell r="R222" t="e">
            <v>#N/A</v>
          </cell>
          <cell r="S222" t="e">
            <v>#N/A</v>
          </cell>
          <cell r="T222" t="e">
            <v>#N/A</v>
          </cell>
          <cell r="U222" t="e">
            <v>#N/A</v>
          </cell>
          <cell r="V222" t="e">
            <v>#N/A</v>
          </cell>
          <cell r="Y222" t="e">
            <v>#N/A</v>
          </cell>
          <cell r="AA222" t="e">
            <v>#N/A</v>
          </cell>
          <cell r="AB222" t="e">
            <v>#N/A</v>
          </cell>
          <cell r="AF222" t="e">
            <v>#N/A</v>
          </cell>
        </row>
        <row r="223">
          <cell r="H223" t="e">
            <v>#N/A</v>
          </cell>
          <cell r="I223" t="e">
            <v>#N/A</v>
          </cell>
          <cell r="K223" t="e">
            <v>#N/A</v>
          </cell>
          <cell r="L223" t="e">
            <v>#N/A</v>
          </cell>
          <cell r="M223" t="e">
            <v>#N/A</v>
          </cell>
          <cell r="N223" t="e">
            <v>#N/A</v>
          </cell>
          <cell r="O223" t="e">
            <v>#N/A</v>
          </cell>
          <cell r="P223" t="e">
            <v>#N/A</v>
          </cell>
          <cell r="Q223" t="e">
            <v>#N/A</v>
          </cell>
          <cell r="R223" t="e">
            <v>#N/A</v>
          </cell>
          <cell r="S223" t="e">
            <v>#N/A</v>
          </cell>
          <cell r="T223" t="e">
            <v>#N/A</v>
          </cell>
          <cell r="U223" t="e">
            <v>#N/A</v>
          </cell>
          <cell r="V223" t="e">
            <v>#N/A</v>
          </cell>
          <cell r="Y223" t="e">
            <v>#N/A</v>
          </cell>
          <cell r="AA223" t="e">
            <v>#N/A</v>
          </cell>
          <cell r="AB223" t="e">
            <v>#N/A</v>
          </cell>
          <cell r="AF223" t="e">
            <v>#N/A</v>
          </cell>
        </row>
        <row r="224">
          <cell r="H224" t="e">
            <v>#N/A</v>
          </cell>
          <cell r="I224" t="e">
            <v>#N/A</v>
          </cell>
          <cell r="K224" t="e">
            <v>#N/A</v>
          </cell>
          <cell r="L224" t="e">
            <v>#N/A</v>
          </cell>
          <cell r="M224" t="e">
            <v>#N/A</v>
          </cell>
          <cell r="N224" t="e">
            <v>#N/A</v>
          </cell>
          <cell r="O224" t="e">
            <v>#N/A</v>
          </cell>
          <cell r="P224" t="e">
            <v>#N/A</v>
          </cell>
          <cell r="Q224" t="e">
            <v>#N/A</v>
          </cell>
          <cell r="R224" t="e">
            <v>#N/A</v>
          </cell>
          <cell r="S224" t="e">
            <v>#N/A</v>
          </cell>
          <cell r="T224" t="e">
            <v>#N/A</v>
          </cell>
          <cell r="U224" t="e">
            <v>#N/A</v>
          </cell>
          <cell r="V224" t="e">
            <v>#N/A</v>
          </cell>
          <cell r="Y224" t="e">
            <v>#N/A</v>
          </cell>
          <cell r="AA224" t="e">
            <v>#N/A</v>
          </cell>
          <cell r="AB224" t="e">
            <v>#N/A</v>
          </cell>
          <cell r="AF224" t="e">
            <v>#N/A</v>
          </cell>
        </row>
        <row r="225">
          <cell r="H225" t="e">
            <v>#N/A</v>
          </cell>
          <cell r="I225" t="e">
            <v>#N/A</v>
          </cell>
          <cell r="K225" t="e">
            <v>#N/A</v>
          </cell>
          <cell r="L225" t="e">
            <v>#N/A</v>
          </cell>
          <cell r="M225" t="e">
            <v>#N/A</v>
          </cell>
          <cell r="N225" t="e">
            <v>#N/A</v>
          </cell>
          <cell r="O225" t="e">
            <v>#N/A</v>
          </cell>
          <cell r="P225" t="e">
            <v>#N/A</v>
          </cell>
          <cell r="Q225" t="e">
            <v>#N/A</v>
          </cell>
          <cell r="R225" t="e">
            <v>#N/A</v>
          </cell>
          <cell r="S225" t="e">
            <v>#N/A</v>
          </cell>
          <cell r="T225" t="e">
            <v>#N/A</v>
          </cell>
          <cell r="U225" t="e">
            <v>#N/A</v>
          </cell>
          <cell r="V225" t="e">
            <v>#N/A</v>
          </cell>
          <cell r="Y225" t="e">
            <v>#N/A</v>
          </cell>
          <cell r="AA225" t="e">
            <v>#N/A</v>
          </cell>
          <cell r="AB225" t="e">
            <v>#N/A</v>
          </cell>
          <cell r="AF225" t="e">
            <v>#N/A</v>
          </cell>
        </row>
        <row r="226">
          <cell r="H226" t="e">
            <v>#N/A</v>
          </cell>
          <cell r="I226" t="e">
            <v>#N/A</v>
          </cell>
          <cell r="K226" t="e">
            <v>#N/A</v>
          </cell>
          <cell r="L226" t="e">
            <v>#N/A</v>
          </cell>
          <cell r="M226" t="e">
            <v>#N/A</v>
          </cell>
          <cell r="N226" t="e">
            <v>#N/A</v>
          </cell>
          <cell r="O226" t="e">
            <v>#N/A</v>
          </cell>
          <cell r="P226" t="e">
            <v>#N/A</v>
          </cell>
          <cell r="Q226" t="e">
            <v>#N/A</v>
          </cell>
          <cell r="R226" t="e">
            <v>#N/A</v>
          </cell>
          <cell r="S226" t="e">
            <v>#N/A</v>
          </cell>
          <cell r="T226" t="e">
            <v>#N/A</v>
          </cell>
          <cell r="U226" t="e">
            <v>#N/A</v>
          </cell>
          <cell r="V226" t="e">
            <v>#N/A</v>
          </cell>
          <cell r="Y226" t="e">
            <v>#N/A</v>
          </cell>
          <cell r="AA226" t="e">
            <v>#N/A</v>
          </cell>
          <cell r="AB226" t="e">
            <v>#N/A</v>
          </cell>
          <cell r="AF226" t="e">
            <v>#N/A</v>
          </cell>
        </row>
        <row r="227">
          <cell r="H227" t="e">
            <v>#N/A</v>
          </cell>
          <cell r="I227" t="e">
            <v>#N/A</v>
          </cell>
          <cell r="K227" t="e">
            <v>#N/A</v>
          </cell>
          <cell r="L227" t="e">
            <v>#N/A</v>
          </cell>
          <cell r="M227" t="e">
            <v>#N/A</v>
          </cell>
          <cell r="N227" t="e">
            <v>#N/A</v>
          </cell>
          <cell r="O227" t="e">
            <v>#N/A</v>
          </cell>
          <cell r="P227" t="e">
            <v>#N/A</v>
          </cell>
          <cell r="Q227" t="e">
            <v>#N/A</v>
          </cell>
          <cell r="R227" t="e">
            <v>#N/A</v>
          </cell>
          <cell r="S227" t="e">
            <v>#N/A</v>
          </cell>
          <cell r="T227" t="e">
            <v>#N/A</v>
          </cell>
          <cell r="U227" t="e">
            <v>#N/A</v>
          </cell>
          <cell r="V227" t="e">
            <v>#N/A</v>
          </cell>
          <cell r="Y227" t="e">
            <v>#N/A</v>
          </cell>
          <cell r="AA227" t="e">
            <v>#N/A</v>
          </cell>
          <cell r="AB227" t="e">
            <v>#N/A</v>
          </cell>
          <cell r="AF227" t="e">
            <v>#N/A</v>
          </cell>
        </row>
        <row r="228">
          <cell r="H228" t="e">
            <v>#N/A</v>
          </cell>
          <cell r="I228" t="e">
            <v>#N/A</v>
          </cell>
          <cell r="K228" t="e">
            <v>#N/A</v>
          </cell>
          <cell r="L228" t="e">
            <v>#N/A</v>
          </cell>
          <cell r="M228" t="e">
            <v>#N/A</v>
          </cell>
          <cell r="N228" t="e">
            <v>#N/A</v>
          </cell>
          <cell r="O228" t="e">
            <v>#N/A</v>
          </cell>
          <cell r="P228" t="e">
            <v>#N/A</v>
          </cell>
          <cell r="Q228" t="e">
            <v>#N/A</v>
          </cell>
          <cell r="R228" t="e">
            <v>#N/A</v>
          </cell>
          <cell r="S228" t="e">
            <v>#N/A</v>
          </cell>
          <cell r="T228" t="e">
            <v>#N/A</v>
          </cell>
          <cell r="U228" t="e">
            <v>#N/A</v>
          </cell>
          <cell r="V228" t="e">
            <v>#N/A</v>
          </cell>
          <cell r="Y228" t="e">
            <v>#N/A</v>
          </cell>
          <cell r="AA228" t="e">
            <v>#N/A</v>
          </cell>
          <cell r="AB228" t="e">
            <v>#N/A</v>
          </cell>
          <cell r="AF228" t="e">
            <v>#N/A</v>
          </cell>
        </row>
        <row r="229">
          <cell r="H229" t="e">
            <v>#N/A</v>
          </cell>
          <cell r="I229" t="e">
            <v>#N/A</v>
          </cell>
          <cell r="K229" t="e">
            <v>#N/A</v>
          </cell>
          <cell r="L229" t="e">
            <v>#N/A</v>
          </cell>
          <cell r="M229" t="e">
            <v>#N/A</v>
          </cell>
          <cell r="N229" t="e">
            <v>#N/A</v>
          </cell>
          <cell r="O229" t="e">
            <v>#N/A</v>
          </cell>
          <cell r="P229" t="e">
            <v>#N/A</v>
          </cell>
          <cell r="Q229" t="e">
            <v>#N/A</v>
          </cell>
          <cell r="R229" t="e">
            <v>#N/A</v>
          </cell>
          <cell r="S229" t="e">
            <v>#N/A</v>
          </cell>
          <cell r="T229" t="e">
            <v>#N/A</v>
          </cell>
          <cell r="U229" t="e">
            <v>#N/A</v>
          </cell>
          <cell r="V229" t="e">
            <v>#N/A</v>
          </cell>
          <cell r="Y229" t="e">
            <v>#N/A</v>
          </cell>
          <cell r="AA229" t="e">
            <v>#N/A</v>
          </cell>
          <cell r="AB229" t="e">
            <v>#N/A</v>
          </cell>
          <cell r="AF229" t="e">
            <v>#N/A</v>
          </cell>
        </row>
        <row r="230">
          <cell r="H230" t="e">
            <v>#N/A</v>
          </cell>
          <cell r="I230" t="e">
            <v>#N/A</v>
          </cell>
          <cell r="K230" t="e">
            <v>#N/A</v>
          </cell>
          <cell r="L230" t="e">
            <v>#N/A</v>
          </cell>
          <cell r="M230" t="e">
            <v>#N/A</v>
          </cell>
          <cell r="N230" t="e">
            <v>#N/A</v>
          </cell>
          <cell r="O230" t="e">
            <v>#N/A</v>
          </cell>
          <cell r="P230" t="e">
            <v>#N/A</v>
          </cell>
          <cell r="Q230" t="e">
            <v>#N/A</v>
          </cell>
          <cell r="R230" t="e">
            <v>#N/A</v>
          </cell>
          <cell r="S230" t="e">
            <v>#N/A</v>
          </cell>
          <cell r="T230" t="e">
            <v>#N/A</v>
          </cell>
          <cell r="U230" t="e">
            <v>#N/A</v>
          </cell>
          <cell r="V230" t="e">
            <v>#N/A</v>
          </cell>
          <cell r="Y230" t="e">
            <v>#N/A</v>
          </cell>
          <cell r="AA230" t="e">
            <v>#N/A</v>
          </cell>
          <cell r="AB230" t="e">
            <v>#N/A</v>
          </cell>
          <cell r="AF230" t="e">
            <v>#N/A</v>
          </cell>
        </row>
        <row r="231">
          <cell r="H231" t="e">
            <v>#N/A</v>
          </cell>
          <cell r="I231" t="e">
            <v>#N/A</v>
          </cell>
          <cell r="K231" t="e">
            <v>#N/A</v>
          </cell>
          <cell r="L231" t="e">
            <v>#N/A</v>
          </cell>
          <cell r="M231" t="e">
            <v>#N/A</v>
          </cell>
          <cell r="N231" t="e">
            <v>#N/A</v>
          </cell>
          <cell r="O231" t="e">
            <v>#N/A</v>
          </cell>
          <cell r="P231" t="e">
            <v>#N/A</v>
          </cell>
          <cell r="Q231" t="e">
            <v>#N/A</v>
          </cell>
          <cell r="R231" t="e">
            <v>#N/A</v>
          </cell>
          <cell r="S231" t="e">
            <v>#N/A</v>
          </cell>
          <cell r="T231" t="e">
            <v>#N/A</v>
          </cell>
          <cell r="U231" t="e">
            <v>#N/A</v>
          </cell>
          <cell r="V231" t="e">
            <v>#N/A</v>
          </cell>
          <cell r="Y231" t="e">
            <v>#N/A</v>
          </cell>
          <cell r="AA231" t="e">
            <v>#N/A</v>
          </cell>
          <cell r="AB231" t="e">
            <v>#N/A</v>
          </cell>
          <cell r="AF231" t="e">
            <v>#N/A</v>
          </cell>
        </row>
        <row r="232">
          <cell r="H232" t="e">
            <v>#N/A</v>
          </cell>
          <cell r="I232" t="e">
            <v>#N/A</v>
          </cell>
          <cell r="K232" t="e">
            <v>#N/A</v>
          </cell>
          <cell r="L232" t="e">
            <v>#N/A</v>
          </cell>
          <cell r="M232" t="e">
            <v>#N/A</v>
          </cell>
          <cell r="N232" t="e">
            <v>#N/A</v>
          </cell>
          <cell r="O232" t="e">
            <v>#N/A</v>
          </cell>
          <cell r="P232" t="e">
            <v>#N/A</v>
          </cell>
          <cell r="Q232" t="e">
            <v>#N/A</v>
          </cell>
          <cell r="R232" t="e">
            <v>#N/A</v>
          </cell>
          <cell r="S232" t="e">
            <v>#N/A</v>
          </cell>
          <cell r="T232" t="e">
            <v>#N/A</v>
          </cell>
          <cell r="U232" t="e">
            <v>#N/A</v>
          </cell>
          <cell r="V232" t="e">
            <v>#N/A</v>
          </cell>
          <cell r="Y232" t="e">
            <v>#N/A</v>
          </cell>
          <cell r="AA232" t="e">
            <v>#N/A</v>
          </cell>
          <cell r="AB232" t="e">
            <v>#N/A</v>
          </cell>
          <cell r="AF232" t="e">
            <v>#N/A</v>
          </cell>
        </row>
        <row r="233">
          <cell r="H233" t="e">
            <v>#N/A</v>
          </cell>
          <cell r="I233" t="e">
            <v>#N/A</v>
          </cell>
          <cell r="K233" t="e">
            <v>#N/A</v>
          </cell>
          <cell r="L233" t="e">
            <v>#N/A</v>
          </cell>
          <cell r="M233" t="e">
            <v>#N/A</v>
          </cell>
          <cell r="N233" t="e">
            <v>#N/A</v>
          </cell>
          <cell r="O233" t="e">
            <v>#N/A</v>
          </cell>
          <cell r="P233" t="e">
            <v>#N/A</v>
          </cell>
          <cell r="Q233" t="e">
            <v>#N/A</v>
          </cell>
          <cell r="R233" t="e">
            <v>#N/A</v>
          </cell>
          <cell r="S233" t="e">
            <v>#N/A</v>
          </cell>
          <cell r="T233" t="e">
            <v>#N/A</v>
          </cell>
          <cell r="U233" t="e">
            <v>#N/A</v>
          </cell>
          <cell r="V233" t="e">
            <v>#N/A</v>
          </cell>
          <cell r="Y233" t="e">
            <v>#N/A</v>
          </cell>
          <cell r="AA233" t="e">
            <v>#N/A</v>
          </cell>
          <cell r="AB233" t="e">
            <v>#N/A</v>
          </cell>
          <cell r="AF233" t="e">
            <v>#N/A</v>
          </cell>
        </row>
        <row r="234">
          <cell r="H234" t="e">
            <v>#N/A</v>
          </cell>
          <cell r="I234" t="e">
            <v>#N/A</v>
          </cell>
          <cell r="K234" t="e">
            <v>#N/A</v>
          </cell>
          <cell r="L234" t="e">
            <v>#N/A</v>
          </cell>
          <cell r="M234" t="e">
            <v>#N/A</v>
          </cell>
          <cell r="N234" t="e">
            <v>#N/A</v>
          </cell>
          <cell r="O234" t="e">
            <v>#N/A</v>
          </cell>
          <cell r="P234" t="e">
            <v>#N/A</v>
          </cell>
          <cell r="Q234" t="e">
            <v>#N/A</v>
          </cell>
          <cell r="R234" t="e">
            <v>#N/A</v>
          </cell>
          <cell r="S234" t="e">
            <v>#N/A</v>
          </cell>
          <cell r="T234" t="e">
            <v>#N/A</v>
          </cell>
          <cell r="U234" t="e">
            <v>#N/A</v>
          </cell>
          <cell r="V234" t="e">
            <v>#N/A</v>
          </cell>
          <cell r="Y234" t="e">
            <v>#N/A</v>
          </cell>
          <cell r="AA234" t="e">
            <v>#N/A</v>
          </cell>
          <cell r="AB234" t="e">
            <v>#N/A</v>
          </cell>
          <cell r="AF234" t="e">
            <v>#N/A</v>
          </cell>
        </row>
        <row r="235">
          <cell r="H235" t="e">
            <v>#N/A</v>
          </cell>
          <cell r="I235" t="e">
            <v>#N/A</v>
          </cell>
          <cell r="K235" t="e">
            <v>#N/A</v>
          </cell>
          <cell r="L235" t="e">
            <v>#N/A</v>
          </cell>
          <cell r="M235" t="e">
            <v>#N/A</v>
          </cell>
          <cell r="N235" t="e">
            <v>#N/A</v>
          </cell>
          <cell r="O235" t="e">
            <v>#N/A</v>
          </cell>
          <cell r="P235" t="e">
            <v>#N/A</v>
          </cell>
          <cell r="Q235" t="e">
            <v>#N/A</v>
          </cell>
          <cell r="R235" t="e">
            <v>#N/A</v>
          </cell>
          <cell r="S235" t="e">
            <v>#N/A</v>
          </cell>
          <cell r="T235" t="e">
            <v>#N/A</v>
          </cell>
          <cell r="U235" t="e">
            <v>#N/A</v>
          </cell>
          <cell r="V235" t="e">
            <v>#N/A</v>
          </cell>
          <cell r="Y235" t="e">
            <v>#N/A</v>
          </cell>
          <cell r="AA235" t="e">
            <v>#N/A</v>
          </cell>
          <cell r="AB235" t="e">
            <v>#N/A</v>
          </cell>
          <cell r="AF235" t="e">
            <v>#N/A</v>
          </cell>
        </row>
        <row r="236">
          <cell r="H236" t="e">
            <v>#N/A</v>
          </cell>
          <cell r="I236" t="e">
            <v>#N/A</v>
          </cell>
          <cell r="K236" t="e">
            <v>#N/A</v>
          </cell>
          <cell r="L236" t="e">
            <v>#N/A</v>
          </cell>
          <cell r="M236" t="e">
            <v>#N/A</v>
          </cell>
          <cell r="N236" t="e">
            <v>#N/A</v>
          </cell>
          <cell r="O236" t="e">
            <v>#N/A</v>
          </cell>
          <cell r="P236" t="e">
            <v>#N/A</v>
          </cell>
          <cell r="Q236" t="e">
            <v>#N/A</v>
          </cell>
          <cell r="R236" t="e">
            <v>#N/A</v>
          </cell>
          <cell r="S236" t="e">
            <v>#N/A</v>
          </cell>
          <cell r="T236" t="e">
            <v>#N/A</v>
          </cell>
          <cell r="U236" t="e">
            <v>#N/A</v>
          </cell>
          <cell r="V236" t="e">
            <v>#N/A</v>
          </cell>
          <cell r="Y236" t="e">
            <v>#N/A</v>
          </cell>
          <cell r="AA236" t="e">
            <v>#N/A</v>
          </cell>
          <cell r="AB236" t="e">
            <v>#N/A</v>
          </cell>
          <cell r="AF236" t="e">
            <v>#N/A</v>
          </cell>
        </row>
        <row r="237">
          <cell r="H237" t="e">
            <v>#N/A</v>
          </cell>
          <cell r="I237" t="e">
            <v>#N/A</v>
          </cell>
          <cell r="K237" t="e">
            <v>#N/A</v>
          </cell>
          <cell r="L237" t="e">
            <v>#N/A</v>
          </cell>
          <cell r="M237" t="e">
            <v>#N/A</v>
          </cell>
          <cell r="N237" t="e">
            <v>#N/A</v>
          </cell>
          <cell r="O237" t="e">
            <v>#N/A</v>
          </cell>
          <cell r="P237" t="e">
            <v>#N/A</v>
          </cell>
          <cell r="Q237" t="e">
            <v>#N/A</v>
          </cell>
          <cell r="R237" t="e">
            <v>#N/A</v>
          </cell>
          <cell r="S237" t="e">
            <v>#N/A</v>
          </cell>
          <cell r="T237" t="e">
            <v>#N/A</v>
          </cell>
          <cell r="U237" t="e">
            <v>#N/A</v>
          </cell>
          <cell r="V237" t="e">
            <v>#N/A</v>
          </cell>
          <cell r="Y237" t="e">
            <v>#N/A</v>
          </cell>
          <cell r="AA237" t="e">
            <v>#N/A</v>
          </cell>
          <cell r="AB237" t="e">
            <v>#N/A</v>
          </cell>
          <cell r="AF237" t="e">
            <v>#N/A</v>
          </cell>
        </row>
        <row r="238">
          <cell r="H238" t="e">
            <v>#N/A</v>
          </cell>
          <cell r="I238" t="e">
            <v>#N/A</v>
          </cell>
          <cell r="K238" t="e">
            <v>#N/A</v>
          </cell>
          <cell r="L238" t="e">
            <v>#N/A</v>
          </cell>
          <cell r="M238" t="e">
            <v>#N/A</v>
          </cell>
          <cell r="N238" t="e">
            <v>#N/A</v>
          </cell>
          <cell r="O238" t="e">
            <v>#N/A</v>
          </cell>
          <cell r="P238" t="e">
            <v>#N/A</v>
          </cell>
          <cell r="Q238" t="e">
            <v>#N/A</v>
          </cell>
          <cell r="R238" t="e">
            <v>#N/A</v>
          </cell>
          <cell r="S238" t="e">
            <v>#N/A</v>
          </cell>
          <cell r="T238" t="e">
            <v>#N/A</v>
          </cell>
          <cell r="U238" t="e">
            <v>#N/A</v>
          </cell>
          <cell r="V238" t="e">
            <v>#N/A</v>
          </cell>
          <cell r="Y238" t="e">
            <v>#N/A</v>
          </cell>
          <cell r="AA238" t="e">
            <v>#N/A</v>
          </cell>
          <cell r="AB238" t="e">
            <v>#N/A</v>
          </cell>
          <cell r="AF238" t="e">
            <v>#N/A</v>
          </cell>
        </row>
        <row r="239">
          <cell r="H239" t="e">
            <v>#N/A</v>
          </cell>
          <cell r="I239" t="e">
            <v>#N/A</v>
          </cell>
          <cell r="K239" t="e">
            <v>#N/A</v>
          </cell>
          <cell r="L239" t="e">
            <v>#N/A</v>
          </cell>
          <cell r="M239" t="e">
            <v>#N/A</v>
          </cell>
          <cell r="N239" t="e">
            <v>#N/A</v>
          </cell>
          <cell r="O239" t="e">
            <v>#N/A</v>
          </cell>
          <cell r="P239" t="e">
            <v>#N/A</v>
          </cell>
          <cell r="Q239" t="e">
            <v>#N/A</v>
          </cell>
          <cell r="R239" t="e">
            <v>#N/A</v>
          </cell>
          <cell r="S239" t="e">
            <v>#N/A</v>
          </cell>
          <cell r="T239" t="e">
            <v>#N/A</v>
          </cell>
          <cell r="U239" t="e">
            <v>#N/A</v>
          </cell>
          <cell r="V239" t="e">
            <v>#N/A</v>
          </cell>
          <cell r="Y239" t="e">
            <v>#N/A</v>
          </cell>
          <cell r="AA239" t="e">
            <v>#N/A</v>
          </cell>
          <cell r="AB239" t="e">
            <v>#N/A</v>
          </cell>
          <cell r="AF239" t="e">
            <v>#N/A</v>
          </cell>
        </row>
        <row r="240">
          <cell r="H240" t="e">
            <v>#N/A</v>
          </cell>
          <cell r="I240" t="e">
            <v>#N/A</v>
          </cell>
          <cell r="K240" t="e">
            <v>#N/A</v>
          </cell>
          <cell r="L240" t="e">
            <v>#N/A</v>
          </cell>
          <cell r="M240" t="e">
            <v>#N/A</v>
          </cell>
          <cell r="N240" t="e">
            <v>#N/A</v>
          </cell>
          <cell r="O240" t="e">
            <v>#N/A</v>
          </cell>
          <cell r="P240" t="e">
            <v>#N/A</v>
          </cell>
          <cell r="Q240" t="e">
            <v>#N/A</v>
          </cell>
          <cell r="R240" t="e">
            <v>#N/A</v>
          </cell>
          <cell r="S240" t="e">
            <v>#N/A</v>
          </cell>
          <cell r="T240" t="e">
            <v>#N/A</v>
          </cell>
          <cell r="U240" t="e">
            <v>#N/A</v>
          </cell>
          <cell r="V240" t="e">
            <v>#N/A</v>
          </cell>
          <cell r="Y240" t="e">
            <v>#N/A</v>
          </cell>
          <cell r="AA240" t="e">
            <v>#N/A</v>
          </cell>
          <cell r="AB240" t="e">
            <v>#N/A</v>
          </cell>
          <cell r="AF240" t="e">
            <v>#N/A</v>
          </cell>
        </row>
        <row r="241">
          <cell r="H241" t="e">
            <v>#N/A</v>
          </cell>
          <cell r="I241" t="e">
            <v>#N/A</v>
          </cell>
          <cell r="K241" t="e">
            <v>#N/A</v>
          </cell>
          <cell r="L241" t="e">
            <v>#N/A</v>
          </cell>
          <cell r="M241" t="e">
            <v>#N/A</v>
          </cell>
          <cell r="N241" t="e">
            <v>#N/A</v>
          </cell>
          <cell r="O241" t="e">
            <v>#N/A</v>
          </cell>
          <cell r="P241" t="e">
            <v>#N/A</v>
          </cell>
          <cell r="Q241" t="e">
            <v>#N/A</v>
          </cell>
          <cell r="R241" t="e">
            <v>#N/A</v>
          </cell>
          <cell r="S241" t="e">
            <v>#N/A</v>
          </cell>
          <cell r="T241" t="e">
            <v>#N/A</v>
          </cell>
          <cell r="U241" t="e">
            <v>#N/A</v>
          </cell>
          <cell r="V241" t="e">
            <v>#N/A</v>
          </cell>
          <cell r="Y241" t="e">
            <v>#N/A</v>
          </cell>
          <cell r="AA241" t="e">
            <v>#N/A</v>
          </cell>
          <cell r="AB241" t="e">
            <v>#N/A</v>
          </cell>
          <cell r="AF241" t="e">
            <v>#N/A</v>
          </cell>
        </row>
        <row r="242">
          <cell r="H242" t="e">
            <v>#N/A</v>
          </cell>
          <cell r="I242" t="e">
            <v>#N/A</v>
          </cell>
          <cell r="K242" t="e">
            <v>#N/A</v>
          </cell>
          <cell r="L242" t="e">
            <v>#N/A</v>
          </cell>
          <cell r="M242" t="e">
            <v>#N/A</v>
          </cell>
          <cell r="N242" t="e">
            <v>#N/A</v>
          </cell>
          <cell r="O242" t="e">
            <v>#N/A</v>
          </cell>
          <cell r="P242" t="e">
            <v>#N/A</v>
          </cell>
          <cell r="Q242" t="e">
            <v>#N/A</v>
          </cell>
          <cell r="R242" t="e">
            <v>#N/A</v>
          </cell>
          <cell r="S242" t="e">
            <v>#N/A</v>
          </cell>
          <cell r="T242" t="e">
            <v>#N/A</v>
          </cell>
          <cell r="U242" t="e">
            <v>#N/A</v>
          </cell>
          <cell r="V242" t="e">
            <v>#N/A</v>
          </cell>
          <cell r="Y242" t="e">
            <v>#N/A</v>
          </cell>
          <cell r="AA242" t="e">
            <v>#N/A</v>
          </cell>
          <cell r="AB242" t="e">
            <v>#N/A</v>
          </cell>
          <cell r="AF242" t="e">
            <v>#N/A</v>
          </cell>
        </row>
        <row r="243">
          <cell r="H243" t="e">
            <v>#N/A</v>
          </cell>
          <cell r="I243" t="e">
            <v>#N/A</v>
          </cell>
          <cell r="K243" t="e">
            <v>#N/A</v>
          </cell>
          <cell r="L243" t="e">
            <v>#N/A</v>
          </cell>
          <cell r="M243" t="e">
            <v>#N/A</v>
          </cell>
          <cell r="N243" t="e">
            <v>#N/A</v>
          </cell>
          <cell r="O243" t="e">
            <v>#N/A</v>
          </cell>
          <cell r="P243" t="e">
            <v>#N/A</v>
          </cell>
          <cell r="Q243" t="e">
            <v>#N/A</v>
          </cell>
          <cell r="R243" t="e">
            <v>#N/A</v>
          </cell>
          <cell r="S243" t="e">
            <v>#N/A</v>
          </cell>
          <cell r="T243" t="e">
            <v>#N/A</v>
          </cell>
          <cell r="U243" t="e">
            <v>#N/A</v>
          </cell>
          <cell r="V243" t="e">
            <v>#N/A</v>
          </cell>
          <cell r="Y243" t="e">
            <v>#N/A</v>
          </cell>
          <cell r="AA243" t="e">
            <v>#N/A</v>
          </cell>
          <cell r="AB243" t="e">
            <v>#N/A</v>
          </cell>
          <cell r="AF243" t="e">
            <v>#N/A</v>
          </cell>
        </row>
        <row r="244">
          <cell r="H244" t="e">
            <v>#N/A</v>
          </cell>
          <cell r="I244" t="e">
            <v>#N/A</v>
          </cell>
          <cell r="K244" t="e">
            <v>#N/A</v>
          </cell>
          <cell r="L244" t="e">
            <v>#N/A</v>
          </cell>
          <cell r="M244" t="e">
            <v>#N/A</v>
          </cell>
          <cell r="N244" t="e">
            <v>#N/A</v>
          </cell>
          <cell r="O244" t="e">
            <v>#N/A</v>
          </cell>
          <cell r="P244" t="e">
            <v>#N/A</v>
          </cell>
          <cell r="Q244" t="e">
            <v>#N/A</v>
          </cell>
          <cell r="R244" t="e">
            <v>#N/A</v>
          </cell>
          <cell r="S244" t="e">
            <v>#N/A</v>
          </cell>
          <cell r="T244" t="e">
            <v>#N/A</v>
          </cell>
          <cell r="U244" t="e">
            <v>#N/A</v>
          </cell>
          <cell r="V244" t="e">
            <v>#N/A</v>
          </cell>
          <cell r="Y244" t="e">
            <v>#N/A</v>
          </cell>
          <cell r="AA244" t="e">
            <v>#N/A</v>
          </cell>
          <cell r="AB244" t="e">
            <v>#N/A</v>
          </cell>
          <cell r="AF244" t="e">
            <v>#N/A</v>
          </cell>
        </row>
        <row r="245">
          <cell r="H245" t="e">
            <v>#N/A</v>
          </cell>
          <cell r="I245" t="e">
            <v>#N/A</v>
          </cell>
          <cell r="K245" t="e">
            <v>#N/A</v>
          </cell>
          <cell r="L245" t="e">
            <v>#N/A</v>
          </cell>
          <cell r="M245" t="e">
            <v>#N/A</v>
          </cell>
          <cell r="N245" t="e">
            <v>#N/A</v>
          </cell>
          <cell r="O245" t="e">
            <v>#N/A</v>
          </cell>
          <cell r="P245" t="e">
            <v>#N/A</v>
          </cell>
          <cell r="Q245" t="e">
            <v>#N/A</v>
          </cell>
          <cell r="R245" t="e">
            <v>#N/A</v>
          </cell>
          <cell r="S245" t="e">
            <v>#N/A</v>
          </cell>
          <cell r="T245" t="e">
            <v>#N/A</v>
          </cell>
          <cell r="U245" t="e">
            <v>#N/A</v>
          </cell>
          <cell r="V245" t="e">
            <v>#N/A</v>
          </cell>
          <cell r="Y245" t="e">
            <v>#N/A</v>
          </cell>
          <cell r="AA245" t="e">
            <v>#N/A</v>
          </cell>
          <cell r="AB245" t="e">
            <v>#N/A</v>
          </cell>
          <cell r="AF245" t="e">
            <v>#N/A</v>
          </cell>
        </row>
        <row r="246">
          <cell r="H246" t="e">
            <v>#N/A</v>
          </cell>
          <cell r="I246" t="e">
            <v>#N/A</v>
          </cell>
          <cell r="K246" t="e">
            <v>#N/A</v>
          </cell>
          <cell r="L246" t="e">
            <v>#N/A</v>
          </cell>
          <cell r="M246" t="e">
            <v>#N/A</v>
          </cell>
          <cell r="N246" t="e">
            <v>#N/A</v>
          </cell>
          <cell r="O246" t="e">
            <v>#N/A</v>
          </cell>
          <cell r="P246" t="e">
            <v>#N/A</v>
          </cell>
          <cell r="Q246" t="e">
            <v>#N/A</v>
          </cell>
          <cell r="R246" t="e">
            <v>#N/A</v>
          </cell>
          <cell r="S246" t="e">
            <v>#N/A</v>
          </cell>
          <cell r="T246" t="e">
            <v>#N/A</v>
          </cell>
          <cell r="U246" t="e">
            <v>#N/A</v>
          </cell>
          <cell r="V246" t="e">
            <v>#N/A</v>
          </cell>
          <cell r="Y246" t="e">
            <v>#N/A</v>
          </cell>
          <cell r="AA246" t="e">
            <v>#N/A</v>
          </cell>
          <cell r="AB246" t="e">
            <v>#N/A</v>
          </cell>
          <cell r="AF246" t="e">
            <v>#N/A</v>
          </cell>
        </row>
        <row r="247">
          <cell r="H247" t="e">
            <v>#N/A</v>
          </cell>
          <cell r="I247" t="e">
            <v>#N/A</v>
          </cell>
          <cell r="K247" t="e">
            <v>#N/A</v>
          </cell>
          <cell r="L247" t="e">
            <v>#N/A</v>
          </cell>
          <cell r="M247" t="e">
            <v>#N/A</v>
          </cell>
          <cell r="N247" t="e">
            <v>#N/A</v>
          </cell>
          <cell r="O247" t="e">
            <v>#N/A</v>
          </cell>
          <cell r="P247" t="e">
            <v>#N/A</v>
          </cell>
          <cell r="Q247" t="e">
            <v>#N/A</v>
          </cell>
          <cell r="R247" t="e">
            <v>#N/A</v>
          </cell>
          <cell r="S247" t="e">
            <v>#N/A</v>
          </cell>
          <cell r="T247" t="e">
            <v>#N/A</v>
          </cell>
          <cell r="U247" t="e">
            <v>#N/A</v>
          </cell>
          <cell r="V247" t="e">
            <v>#N/A</v>
          </cell>
          <cell r="Y247" t="e">
            <v>#N/A</v>
          </cell>
          <cell r="AA247" t="e">
            <v>#N/A</v>
          </cell>
          <cell r="AB247" t="e">
            <v>#N/A</v>
          </cell>
          <cell r="AF247" t="e">
            <v>#N/A</v>
          </cell>
        </row>
        <row r="248">
          <cell r="H248" t="e">
            <v>#N/A</v>
          </cell>
          <cell r="I248" t="e">
            <v>#N/A</v>
          </cell>
          <cell r="K248" t="e">
            <v>#N/A</v>
          </cell>
          <cell r="L248" t="e">
            <v>#N/A</v>
          </cell>
          <cell r="M248" t="e">
            <v>#N/A</v>
          </cell>
          <cell r="N248" t="e">
            <v>#N/A</v>
          </cell>
          <cell r="O248" t="e">
            <v>#N/A</v>
          </cell>
          <cell r="P248" t="e">
            <v>#N/A</v>
          </cell>
          <cell r="Q248" t="e">
            <v>#N/A</v>
          </cell>
          <cell r="R248" t="e">
            <v>#N/A</v>
          </cell>
          <cell r="S248" t="e">
            <v>#N/A</v>
          </cell>
          <cell r="T248" t="e">
            <v>#N/A</v>
          </cell>
          <cell r="U248" t="e">
            <v>#N/A</v>
          </cell>
          <cell r="V248" t="e">
            <v>#N/A</v>
          </cell>
          <cell r="Y248" t="e">
            <v>#N/A</v>
          </cell>
          <cell r="AA248" t="e">
            <v>#N/A</v>
          </cell>
          <cell r="AB248" t="e">
            <v>#N/A</v>
          </cell>
          <cell r="AF248" t="e">
            <v>#N/A</v>
          </cell>
        </row>
        <row r="249">
          <cell r="H249" t="e">
            <v>#N/A</v>
          </cell>
          <cell r="I249" t="e">
            <v>#N/A</v>
          </cell>
          <cell r="K249" t="e">
            <v>#N/A</v>
          </cell>
          <cell r="L249" t="e">
            <v>#N/A</v>
          </cell>
          <cell r="M249" t="e">
            <v>#N/A</v>
          </cell>
          <cell r="N249" t="e">
            <v>#N/A</v>
          </cell>
          <cell r="O249" t="e">
            <v>#N/A</v>
          </cell>
          <cell r="P249" t="e">
            <v>#N/A</v>
          </cell>
          <cell r="Q249" t="e">
            <v>#N/A</v>
          </cell>
          <cell r="R249" t="e">
            <v>#N/A</v>
          </cell>
          <cell r="S249" t="e">
            <v>#N/A</v>
          </cell>
          <cell r="T249" t="e">
            <v>#N/A</v>
          </cell>
          <cell r="U249" t="e">
            <v>#N/A</v>
          </cell>
          <cell r="V249" t="e">
            <v>#N/A</v>
          </cell>
          <cell r="Y249" t="e">
            <v>#N/A</v>
          </cell>
          <cell r="AA249" t="e">
            <v>#N/A</v>
          </cell>
          <cell r="AB249" t="e">
            <v>#N/A</v>
          </cell>
          <cell r="AF249" t="e">
            <v>#N/A</v>
          </cell>
        </row>
        <row r="250">
          <cell r="H250" t="e">
            <v>#N/A</v>
          </cell>
          <cell r="I250" t="e">
            <v>#N/A</v>
          </cell>
          <cell r="K250" t="e">
            <v>#N/A</v>
          </cell>
          <cell r="L250" t="e">
            <v>#N/A</v>
          </cell>
          <cell r="M250" t="e">
            <v>#N/A</v>
          </cell>
          <cell r="N250" t="e">
            <v>#N/A</v>
          </cell>
          <cell r="O250" t="e">
            <v>#N/A</v>
          </cell>
          <cell r="P250" t="e">
            <v>#N/A</v>
          </cell>
          <cell r="Q250" t="e">
            <v>#N/A</v>
          </cell>
          <cell r="R250" t="e">
            <v>#N/A</v>
          </cell>
          <cell r="S250" t="e">
            <v>#N/A</v>
          </cell>
          <cell r="T250" t="e">
            <v>#N/A</v>
          </cell>
          <cell r="U250" t="e">
            <v>#N/A</v>
          </cell>
          <cell r="V250" t="e">
            <v>#N/A</v>
          </cell>
          <cell r="Y250" t="e">
            <v>#N/A</v>
          </cell>
          <cell r="AA250" t="e">
            <v>#N/A</v>
          </cell>
          <cell r="AB250" t="e">
            <v>#N/A</v>
          </cell>
          <cell r="AF250" t="e">
            <v>#N/A</v>
          </cell>
        </row>
      </sheetData>
      <sheetData sheetId="2" refreshError="1">
        <row r="9">
          <cell r="B9" t="str">
            <v>Ph¹m ThÞ Lóa</v>
          </cell>
          <cell r="D9">
            <v>1</v>
          </cell>
          <cell r="L9">
            <v>100</v>
          </cell>
          <cell r="P9">
            <v>26</v>
          </cell>
          <cell r="S9">
            <v>2</v>
          </cell>
          <cell r="T9">
            <v>2</v>
          </cell>
          <cell r="U9">
            <v>2</v>
          </cell>
        </row>
        <row r="10">
          <cell r="B10" t="str">
            <v>NguyÔn ThÝ Mªnh</v>
          </cell>
          <cell r="D10">
            <v>2</v>
          </cell>
          <cell r="L10">
            <v>250</v>
          </cell>
          <cell r="P10">
            <v>25</v>
          </cell>
          <cell r="U10">
            <v>1</v>
          </cell>
        </row>
        <row r="11">
          <cell r="B11" t="str">
            <v>TrÇn ThÞ BiÓn</v>
          </cell>
          <cell r="D11">
            <v>3</v>
          </cell>
          <cell r="L11">
            <v>150</v>
          </cell>
          <cell r="P11">
            <v>27</v>
          </cell>
          <cell r="U11">
            <v>3</v>
          </cell>
        </row>
        <row r="12">
          <cell r="B12" t="str">
            <v>PhÝ ThÞ Mªnh</v>
          </cell>
          <cell r="D12">
            <v>4</v>
          </cell>
        </row>
        <row r="13">
          <cell r="B13" t="str">
            <v>NguyÔn v¨n M«ng</v>
          </cell>
          <cell r="D13">
            <v>5</v>
          </cell>
        </row>
        <row r="14">
          <cell r="B14" t="str">
            <v>§oµn V¨n M«ng</v>
          </cell>
          <cell r="D14">
            <v>6</v>
          </cell>
        </row>
        <row r="15">
          <cell r="B15" t="str">
            <v>T« V¨n N¾ng</v>
          </cell>
        </row>
        <row r="16">
          <cell r="B16" t="str">
            <v>D­¬ng ThÞ Xanh</v>
          </cell>
        </row>
        <row r="17">
          <cell r="B17" t="str">
            <v>Bïi V¨n Ng¾t</v>
          </cell>
        </row>
        <row r="18">
          <cell r="B18" t="str">
            <v>Mai ThÞ Trêi</v>
          </cell>
        </row>
        <row r="19">
          <cell r="B19" t="str">
            <v>Ph­¬ng ThÞ M©y</v>
          </cell>
        </row>
        <row r="20">
          <cell r="B20" t="str">
            <v>D­¬ng V¨n Xanh</v>
          </cell>
        </row>
        <row r="21">
          <cell r="B21" t="str">
            <v>To Huy Ng¾t</v>
          </cell>
        </row>
        <row r="22">
          <cell r="B22" t="str">
            <v>Lª V¨n §ång</v>
          </cell>
        </row>
      </sheetData>
      <sheetData sheetId="3" refreshError="1">
        <row r="10">
          <cell r="B10" t="str">
            <v>Tæ 1</v>
          </cell>
          <cell r="C10">
            <v>1</v>
          </cell>
        </row>
        <row r="11">
          <cell r="C11">
            <v>2</v>
          </cell>
        </row>
        <row r="12">
          <cell r="C12">
            <v>3</v>
          </cell>
        </row>
        <row r="13">
          <cell r="C13">
            <v>4</v>
          </cell>
        </row>
        <row r="14">
          <cell r="C14">
            <v>5</v>
          </cell>
        </row>
        <row r="15">
          <cell r="C15">
            <v>6</v>
          </cell>
        </row>
        <row r="16">
          <cell r="C16">
            <v>7</v>
          </cell>
        </row>
        <row r="17">
          <cell r="B17" t="str">
            <v>Ph©n x­ëng8</v>
          </cell>
          <cell r="C17">
            <v>8</v>
          </cell>
        </row>
        <row r="18">
          <cell r="B18" t="str">
            <v>Ph©n x­ëng9</v>
          </cell>
          <cell r="C18">
            <v>9</v>
          </cell>
        </row>
        <row r="19">
          <cell r="B19" t="str">
            <v>Ph©n x­ëng10</v>
          </cell>
          <cell r="C19">
            <v>10</v>
          </cell>
        </row>
        <row r="20">
          <cell r="B20" t="str">
            <v>Ph©n x­ëng11</v>
          </cell>
          <cell r="C20">
            <v>11</v>
          </cell>
        </row>
        <row r="21">
          <cell r="B21" t="str">
            <v>Ph©n x­ëng12</v>
          </cell>
          <cell r="C21">
            <v>12</v>
          </cell>
        </row>
        <row r="22">
          <cell r="B22" t="str">
            <v>Ph©n x­ëng13</v>
          </cell>
          <cell r="C22">
            <v>13</v>
          </cell>
        </row>
        <row r="23">
          <cell r="B23" t="str">
            <v>Ph©n x­ëng14</v>
          </cell>
          <cell r="C23">
            <v>14</v>
          </cell>
        </row>
        <row r="24">
          <cell r="B24" t="str">
            <v>Ph©n x­ëng15</v>
          </cell>
          <cell r="C24">
            <v>15</v>
          </cell>
        </row>
        <row r="25">
          <cell r="B25" t="str">
            <v>Ph©n x­ëng16</v>
          </cell>
          <cell r="C25">
            <v>16</v>
          </cell>
        </row>
        <row r="26">
          <cell r="B26" t="str">
            <v>Ph©n x­ëng17</v>
          </cell>
          <cell r="C26">
            <v>17</v>
          </cell>
        </row>
        <row r="27">
          <cell r="B27" t="str">
            <v>Ph©n x­ëng18</v>
          </cell>
          <cell r="C27">
            <v>18</v>
          </cell>
        </row>
        <row r="28">
          <cell r="B28" t="str">
            <v>Ph©n x­ëng19</v>
          </cell>
          <cell r="C28">
            <v>19</v>
          </cell>
        </row>
        <row r="29">
          <cell r="B29" t="str">
            <v>Ph©n x­ëng20</v>
          </cell>
          <cell r="C29">
            <v>20</v>
          </cell>
        </row>
        <row r="30">
          <cell r="B30" t="str">
            <v>Ph©n x­ëng21</v>
          </cell>
          <cell r="C30">
            <v>21</v>
          </cell>
        </row>
        <row r="31">
          <cell r="B31" t="str">
            <v>Ph©n x­ëng22</v>
          </cell>
          <cell r="C31">
            <v>22</v>
          </cell>
        </row>
        <row r="32">
          <cell r="B32" t="str">
            <v>Ph©n x­ëng23</v>
          </cell>
          <cell r="C32">
            <v>23</v>
          </cell>
        </row>
        <row r="33">
          <cell r="B33" t="str">
            <v>Ph©n x­ëng24</v>
          </cell>
          <cell r="C33">
            <v>24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 don vi"/>
      <sheetName val="phieu_tra_luong"/>
      <sheetName val="bang cc"/>
      <sheetName val="LUONG"/>
      <sheetName val="So luong"/>
      <sheetName val="Cong volydo"/>
      <sheetName val="XL4Poppy"/>
      <sheetName val="TH luong"/>
      <sheetName val="TH luong d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3_en_16a24bc0.Manifest_x0000_x86_Microsoft.Windows.Networking.RtcRes_6595b64144ccf1d"/>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12"/>
      <sheetName val="T1"/>
      <sheetName val="T2"/>
      <sheetName val="T3"/>
      <sheetName val="QI"/>
      <sheetName val="T4"/>
      <sheetName val="T5"/>
      <sheetName val="T6"/>
      <sheetName val="QII"/>
      <sheetName val="6 Thang"/>
      <sheetName val="THXL"/>
      <sheetName val="CT"/>
      <sheetName val="CL"/>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PNT-QUOT-#3"/>
      <sheetName val="COAT&amp;WRAP-QIOT-#3"/>
      <sheetName val="A"/>
      <sheetName val="tworking.RtcRes_6595b64144ccf1d"/>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Sheet7"/>
      <sheetName val="SUMMARY"/>
      <sheetName val="Q1-02"/>
      <sheetName val="Q2-02"/>
      <sheetName val="Q3-02"/>
      <sheetName val="th-nha xe"/>
      <sheetName val="nha xe"/>
      <sheetName val="th-lan xe"/>
      <sheetName val="lan xe"/>
      <sheetName val="chenh-lanxe"/>
      <sheetName val="vt.lx"/>
      <sheetName val="th-chinh"/>
      <sheetName val="th copy chinh"/>
      <sheetName val="Coppy chinh"/>
      <sheetName val="chinh"/>
      <sheetName val="clvt-chinh"/>
      <sheetName val="clvl-chinh"/>
      <sheetName val="g.RtcRes_6595b64144ccf1df_5.2.2.3_en_16a24bc0.Manifest?x86_Microsoft.Windows.Networking.RtcRes_6595b64144ccf1d"/>
      <sheetName val="Sheet6"/>
      <sheetName val="Sheet8"/>
      <sheetName val="Sheet10"/>
      <sheetName val="Sheet11"/>
      <sheetName val="Sheet12"/>
      <sheetName val="g.RtcRes_6595b64144ccf1df_5.2.2"/>
      <sheetName val="CPLT"/>
      <sheetName val="_x0004_Kthanhtoan"/>
      <sheetName val="GVHnop"/>
      <sheetName val="T@"/>
      <sheetName val="6?Thang"/>
      <sheetName val="6_x0000_Thang"/>
      <sheetName val="Gia V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WP1)"/>
      <sheetName val="INDIR-(WP2)"/>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TH  - 8t DN  "/>
      <sheetName val="mau"/>
      <sheetName val="Theo doi GTGT"/>
      <sheetName val="Luong-04"/>
      <sheetName val="An trua-04"/>
      <sheetName val="TH-131"/>
      <sheetName val="TH-331 "/>
      <sheetName val="Bang CDTK-04 -NH"/>
      <sheetName val="XL4Poppy"/>
      <sheetName val="#REF"/>
      <sheetName val="th"/>
      <sheetName val="dgiai"/>
      <sheetName val="Sheet3"/>
      <sheetName val="XL4Test5"/>
      <sheetName val="Sheet1"/>
      <sheetName val="Sheet2"/>
      <sheetName val="Q1-02"/>
      <sheetName val="Q2-02"/>
      <sheetName val="Q3-02"/>
      <sheetName val="D12TUVAN"/>
      <sheetName val="D7Longhiep"/>
      <sheetName val="NMNHUa"/>
      <sheetName val="DXMay"/>
      <sheetName val="D7TT3"/>
      <sheetName val="PXII"/>
      <sheetName val="Vaycuong"/>
      <sheetName val="DCUONG"/>
      <sheetName val="DVINA"/>
      <sheetName val="Sheet5"/>
      <sheetName val="DCKCUONG"/>
      <sheetName val="D3KSVINA"/>
      <sheetName val="DOI 7"/>
      <sheetName val="DOI 3"/>
      <sheetName val="DOI1"/>
      <sheetName val="DOI6"/>
      <sheetName val="DOI5"/>
      <sheetName val="Tuan8"/>
      <sheetName val="tuan7"/>
      <sheetName val="tuan6"/>
      <sheetName val="TUAN5"/>
      <sheetName val="TUAN4"/>
      <sheetName val="TUAN3"/>
      <sheetName val="TUAN1"/>
      <sheetName val="TUAN2"/>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DT CHONG SET"/>
      <sheetName val="DT TB"/>
      <sheetName val="DT DUONG ONG"/>
      <sheetName val="VC TB"/>
      <sheetName val="CLVT TB"/>
      <sheetName val="TONG CONG"/>
      <sheetName val="THKP DUONG ONG"/>
      <sheetName val="THKP CHONG SET"/>
      <sheetName val="CLVT CHONG SET"/>
      <sheetName val="CLVT DUONG ONG"/>
      <sheetName val="THKP TB"/>
      <sheetName val="KL TB"/>
      <sheetName val="00000000"/>
      <sheetName val="q2"/>
      <sheetName val="q3"/>
      <sheetName val="q4"/>
      <sheetName val="Sheet12"/>
      <sheetName val="Sheet13"/>
      <sheetName val="Sheet14"/>
      <sheetName val="Sheet15"/>
      <sheetName val="Sheet16"/>
      <sheetName val="KPBT"/>
      <sheetName val="THtt(A)"/>
      <sheetName val="TH TQT(NB)"/>
      <sheetName val="thctqt (2)"/>
      <sheetName val="K.luong"/>
      <sheetName val="K.L"/>
      <sheetName val="thctqt"/>
      <sheetName val="THKPQT"/>
      <sheetName val="QTGDT"/>
      <sheetName val="ptdg"/>
      <sheetName val="GNC"/>
      <sheetName val="thkp"/>
      <sheetName val="gcm"/>
      <sheetName val="GHKT"/>
      <sheetName val="MTDGDT"/>
      <sheetName val="ptgtvc"/>
      <sheetName val="gvt"/>
      <sheetName val="gvt (2)"/>
      <sheetName val="ctdt "/>
      <sheetName val="TT"/>
      <sheetName val="CCVT"/>
      <sheetName val="DGPS "/>
      <sheetName val="GDTPS"/>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DT3DGA"/>
      <sheetName val="VCVL"/>
      <sheetName val="GHI MO DA"/>
      <sheetName val="TVBTDGA"/>
      <sheetName val="CPTT"/>
      <sheetName val="GI¸A"/>
      <sheetName val="KHOI LUONG"/>
      <sheetName val="TH,V. CHUûEN"/>
      <sheetName val="NHA"/>
      <sheetName val="DGDHoi"/>
      <sheetName val="km-693699"/>
      <sheetName val="KM735-745"/>
      <sheetName val="DTLPA"/>
      <sheetName val="TH3DGA"/>
      <sheetName val="Tien vay"/>
      <sheetName val="Nhap chung tu"/>
      <sheetName val="Bia"/>
      <sheetName val="VLP"/>
      <sheetName val="VLC"/>
      <sheetName val="DTthicong"/>
      <sheetName val="Chiettinh"/>
      <sheetName val="Nhancongin"/>
      <sheetName val="vat tu giacong"/>
      <sheetName val="MayTC"/>
      <sheetName val="Thop"/>
      <sheetName val="tham  khao"/>
      <sheetName val="10000000"/>
      <sheetName val="20000000"/>
      <sheetName val="30000000"/>
      <sheetName val="40000000"/>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database"/>
      <sheetName val="TSCD-2003"/>
      <sheetName val="632"/>
      <sheetName val="TM"/>
      <sheetName val="vou"/>
      <sheetName val="CANDOI"/>
      <sheetName val="LAI"/>
      <sheetName val="S.P.SINH01"/>
      <sheetName val="S.P.S-T10"/>
      <sheetName val="NO"/>
      <sheetName val="CO"/>
      <sheetName val="142"/>
      <sheetName val="NANGLUONG"/>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LuongBR"/>
      <sheetName val="LuongVT"/>
      <sheetName val="50000000"/>
      <sheetName val="60000000"/>
      <sheetName val="70000000"/>
      <sheetName val="80000000"/>
      <sheetName val="mau bao cao nxt"/>
      <sheetName val="BANG GIA"/>
      <sheetName val="baocao tuan"/>
      <sheetName val="bc ton nv"/>
      <sheetName val="bao gia"/>
      <sheetName val="bc ton nv (2)"/>
      <sheetName val="Chart1"/>
      <sheetName val="bang tinh luong"/>
      <sheetName val="THUYTHOP"/>
      <sheetName val="Tonghop"/>
      <sheetName val="Hung"/>
      <sheetName val="Duong"/>
      <sheetName val="Lam"/>
      <sheetName val="Thuy"/>
      <sheetName val="Cu"/>
      <sheetName val="luulan"/>
      <sheetName val="Sheet7"/>
      <sheetName val="Sheet8"/>
      <sheetName val="Sheet6"/>
      <sheetName val="Phantich"/>
      <sheetName val="Toan_DA"/>
      <sheetName val="2004"/>
      <sheetName val="2005"/>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PLT"/>
      <sheetName val="HTXL"/>
      <sheetName val="CL"/>
      <sheetName val="Gia"/>
      <sheetName val="Gia CT"/>
      <sheetName val="vua"/>
      <sheetName val="CT"/>
      <sheetName val="TL"/>
      <sheetName val="GTXLc-üoan2"/>
      <sheetName val="NuocthoTV"/>
      <sheetName val="BQ TV"/>
      <sheetName val="Duong ong nuoc tho"/>
      <sheetName val="cphiNVL"/>
      <sheetName val="sanluong+doanhthu"/>
      <sheetName val="Sheet4"/>
      <sheetName val="KHtragoc+lai"/>
      <sheetName val="kh-hao"/>
      <sheetName val="th-chi1"/>
      <sheetName val="donhaycuada"/>
      <sheetName val="thu-chi"/>
      <sheetName val="C47-T1-05"/>
      <sheetName val="kk nam03 "/>
      <sheetName val="kk01B nam 2003"/>
      <sheetName val="Sheet9"/>
      <sheetName val="Sheet10"/>
      <sheetName val="Sheet11"/>
      <sheetName val="Tongluong"/>
      <sheetName val="bacnuoi"/>
      <sheetName val="anhtuan"/>
      <sheetName val="bactien"/>
      <sheetName val="b¶cti"/>
      <sheetName val="cquang"/>
      <sheetName val="hang"/>
      <sheetName val="luyen"/>
      <sheetName val="bkhung"/>
      <sheetName val="son"/>
      <sheetName val="vietanh"/>
      <sheetName val="C.Chat"/>
      <sheetName val="Thang"/>
      <sheetName val="Doan"/>
      <sheetName val="Quang LX"/>
      <sheetName val="dinh"/>
      <sheetName val="ThietKe"/>
      <sheetName val="HoSoMT"/>
      <sheetName val="GiamSat"/>
      <sheetName val="ThamDinhTKKT"/>
      <sheetName val="ThamDinhDT"/>
      <sheetName val="QLDA"/>
      <sheetName val="TM (2)"/>
      <sheetName val="KPTH (2)"/>
      <sheetName val="Noi Suy"/>
      <sheetName val="Bia (2)"/>
      <sheetName val="Gia NC"/>
      <sheetName val="00000001"/>
      <sheetName val="00000002"/>
      <sheetName val="CAN DOI"/>
      <sheetName val="PTPT"/>
      <sheetName val="TK 141"/>
      <sheetName val="NO CTy"/>
      <sheetName val="Thang1"/>
      <sheetName val="Thang2"/>
      <sheetName val="Thang3"/>
      <sheetName val="Thang 4"/>
      <sheetName val="Thang5"/>
      <sheetName val="PXL  (C)"/>
      <sheetName val="PXL "/>
      <sheetName val="th (2)"/>
      <sheetName val="SLD_nam"/>
      <sheetName val="SC_nguon"/>
      <sheetName val="HD_nguon"/>
      <sheetName val="Sheet14 (2)"/>
      <sheetName val="Sheet15 (2)"/>
      <sheetName val="Sheet16 (2)"/>
      <sheetName val="BANG KE"/>
      <sheetName val="mua vao"/>
      <sheetName val="0%"/>
      <sheetName val="BAN RA"/>
      <sheetName val="TO KHAI THUE 02"/>
      <sheetName val="Luong thanh toan 06-02"/>
      <sheetName val="Bang luong thanh toan thang 06-"/>
      <sheetName val="Bang thang 5-02"/>
      <sheetName val="Bien ban ky thuat D bo"/>
      <sheetName val="Bien ban kü thuat CP"/>
      <sheetName val="Bien ban ky thuat C.ong"/>
      <sheetName val="Hop dong dien may"/>
      <sheetName val="Bien ban kiem nhap 1"/>
      <sheetName val="Bien ban duyet gia"/>
      <sheetName val="Phuong an Hoa phat"/>
      <sheetName val="Phuong an kinh doanh"/>
      <sheetName val="Phieu nhap"/>
      <sheetName val="P.an kinh doanh"/>
      <sheetName val="P.an KD D.L"/>
      <sheetName val="Bien ban kiem nhap"/>
      <sheetName val="Hơp dong thanh lý"/>
      <sheetName val="hop dong kinh te "/>
      <sheetName val="Phieu nhap "/>
      <sheetName val="Sheet17"/>
      <sheetName val="phu luc "/>
      <sheetName val="Tong hop kiem toan"/>
      <sheetName val="khongco"/>
      <sheetName val="Tang giam thau"/>
      <sheetName val="TS"/>
      <sheetName val="BBan"/>
      <sheetName val="¸TSCD"/>
      <sheetName val="NCVKT"/>
      <sheetName val="MMTB"/>
      <sheetName val="TSCDZKHAC"/>
      <sheetName val="¸CTCDCDUNG"/>
      <sheetName val="VTHHoaTKHO"/>
      <sheetName val="CCDCQL"/>
      <sheetName val="CPSXDD"/>
      <sheetName val="CCDC"/>
      <sheetName val="HHUDONG"/>
      <sheetName val="PThu"/>
      <sheetName val="ptra"/>
      <sheetName val="kdoi"/>
      <sheetName val="TGUI"/>
      <sheetName val="BKTM"/>
      <sheetName val="Sheet10_x0000__x0000__x0000__x0000__x0000__x0000__x0000__x0000__x0000__x0000__x0000__x0000_鹈­_x0000__x0004__x0000__x0000__x0000__x0000__x0000__x0000_亐­_x0000__x0000__x0000__x0000__x0000__x0000__x0000__x0000_鲜­_x0000__x0000__x0011__x0000__x0000__x0000__x0000__x0000__x0000__x0000__x0000__x0000__x0000_"/>
      <sheetName val="DGXDCB"/>
      <sheetName val="KL"/>
      <sheetName val="D GIA"/>
      <sheetName val="BUGIA"/>
      <sheetName val="VC12"/>
      <sheetName val="THIETBI"/>
      <sheetName val="Bke"/>
      <sheetName val="QT"/>
      <sheetName val="Danh muc"/>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DT-tram"/>
      <sheetName val="TDT-Cto"/>
      <sheetName val="CT-Tuvan"/>
      <sheetName val="ThuyetMinhDT"/>
      <sheetName val="VVVVVVVa"/>
      <sheetName val="BCTH"/>
      <sheetName val="bao cao lg"/>
      <sheetName val="bc thu chi"/>
      <sheetName val="T01.03"/>
      <sheetName val="T02.03 "/>
      <sheetName val="T03.03 "/>
      <sheetName val="T04.03  "/>
      <sheetName val="T05.03   "/>
      <sheetName val="T06.03    "/>
      <sheetName val="T07.03    "/>
      <sheetName val="T08.03   "/>
      <sheetName val="T09.03 "/>
      <sheetName val="T10.03"/>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N1111"/>
      <sheetName val="C1111"/>
      <sheetName val="1121"/>
      <sheetName val="daura"/>
      <sheetName val="dauvao"/>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PTho"/>
      <sheetName val="MTe"/>
      <sheetName val="SHo"/>
      <sheetName val="TDuong"/>
      <sheetName val="ThanUyen"/>
      <sheetName val="Nganh"/>
      <sheetName val="BQLDA"/>
      <sheetName val="PHAN TICH VAT TU NGANG"/>
      <sheetName val="BANG DU TOAN DRC"/>
      <sheetName val="DIEN GIAI TIEN LUONG"/>
      <sheetName val="CHIET TINH DON GIA"/>
      <sheetName val="PHAN TICH KHOI LUONG"/>
      <sheetName val="BANG DU TOAN"/>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104"/>
      <sheetName val="T2,04"/>
      <sheetName val="T3,04 "/>
      <sheetName val="T4,04 "/>
      <sheetName val="T5,03  "/>
      <sheetName val="T6,04   "/>
      <sheetName val="T7,04"/>
      <sheetName val="T8,04"/>
      <sheetName val="T9,03 "/>
      <sheetName val="T10,03"/>
      <sheetName val="T11,03"/>
      <sheetName val="T12,03 "/>
      <sheetName val="BCTHSDTM  T01"/>
      <sheetName val="BCTHSDTM  T02"/>
      <sheetName val="BCTHSDTM  T03"/>
      <sheetName val="BCTHSDTM  T04"/>
      <sheetName val="BCTHSDTM  T06"/>
      <sheetName val="BCTHSDTM  T07"/>
      <sheetName val="CT xa"/>
      <sheetName val="TLGC"/>
      <sheetName val="BL"/>
      <sheetName val="b"/>
      <sheetName val="T.T"/>
      <sheetName val="LDTB"/>
      <sheetName val="day"/>
      <sheetName val="THKL-LT76"/>
      <sheetName val="BB-VTTB"/>
      <sheetName val="VT CT"/>
      <sheetName val="TBA"/>
      <sheetName val="Cot"/>
      <sheetName val="CAP"/>
      <sheetName val="TS35"/>
      <sheetName val="YQ35"/>
      <sheetName val="CtYQ"/>
      <sheetName val="Ct TS"/>
      <sheetName val="T0,4TS"/>
      <sheetName val="T0,4YQ"/>
      <sheetName val="ts+yq"/>
      <sheetName val="DCVTa"/>
      <sheetName val="DCVTb"/>
      <sheetName val="CV"/>
      <sheetName val="dtvt"/>
      <sheetName val="blong"/>
      <sheetName val="vtbs A B"/>
      <sheetName val="00000003"/>
      <sheetName val="00000004"/>
      <sheetName val="HTTC-01"/>
      <sheetName val="KCB-01"/>
      <sheetName val="HTTC-02"/>
      <sheetName val="KCB-02"/>
      <sheetName val="HTTC-03"/>
      <sheetName val="KCB-03"/>
      <sheetName val="BIEU25B"/>
      <sheetName val="BIEU25A-1"/>
      <sheetName val="NHIENLIEU"/>
      <sheetName val="BIEU1-P2"/>
      <sheetName val="BIEU1-PIII"/>
      <sheetName val="BIEU1-PIIIBOVLKHAC"/>
      <sheetName val="BIEU1 - PIISUA"/>
      <sheetName val="BIEUi-PIIBOVLKHAC"/>
      <sheetName val="bieu33"/>
      <sheetName val="CPTTEBOCONG"/>
      <sheetName val="BIEU1"/>
      <sheetName val="BIEU1-XEPTHEOVL"/>
      <sheetName val="VTUQTOAN"/>
      <sheetName val="üXMay"/>
      <sheetName val="TSCD"/>
      <sheetName val="KTVDT "/>
      <sheetName val="LVDTXD"/>
      <sheetName val="TRLV"/>
      <sheetName val="KHTSCD"/>
      <sheetName val="Sanpham"/>
      <sheetName val="Tylephanbo"/>
      <sheetName val="CPTL"/>
      <sheetName val="PBCPTL"/>
      <sheetName val="CPchung"/>
      <sheetName val="PBCPchung"/>
      <sheetName val="CPQL"/>
      <sheetName val="PBCPQL"/>
      <sheetName val="PBCPBHang"/>
      <sheetName val="VLD"/>
      <sheetName val="CPSX"/>
      <sheetName val="GTGT"/>
      <sheetName val="DTDK"/>
      <sheetName val="DT&amp;LN"/>
      <sheetName val="BKDT"/>
      <sheetName val="THTHV"/>
      <sheetName val="IRR-PA1"/>
      <sheetName val="BDHV"/>
      <sheetName val="PTDN "/>
      <sheetName val="NopNS"/>
      <sheetName val="CHITIEU"/>
      <sheetName val="DTCT"/>
      <sheetName val="VC- CO GIOI"/>
      <sheetName val="VCB"/>
      <sheetName val="DuTCT+THks"/>
      <sheetName val="DTCT KSTK"/>
      <sheetName val="THDT"/>
      <sheetName val="TMDTu"/>
      <sheetName val="httt"/>
      <sheetName val=" mkhoan"/>
      <sheetName val="klcv2"/>
      <sheetName val="Maz 80K"/>
      <sheetName val="TG Hd"/>
      <sheetName val="xntvt"/>
      <sheetName val="klht3"/>
      <sheetName val="klht23"/>
      <sheetName val="xngt"/>
      <sheetName val="ten"/>
      <sheetName val="thqt"/>
      <sheetName val="clD"/>
      <sheetName val="clC"/>
      <sheetName val="thvt"/>
      <sheetName val="Outlets"/>
      <sheetName val="PGs"/>
      <sheetName val="PHUONG"/>
      <sheetName val="HAO"/>
      <sheetName val="KIET"/>
      <sheetName val="ANH"/>
      <sheetName val="HUYNH"/>
      <sheetName val="TONKHO"/>
      <sheetName val="NHAPKHO"/>
      <sheetName val="May"/>
      <sheetName val="Khoan TD"/>
      <sheetName val="Luong"/>
      <sheetName val="VL(duyet)"/>
      <sheetName val="Vua(duyet)"/>
      <sheetName val="DG(duyet)"/>
      <sheetName val="DTBS-5nhip(L=m)"/>
      <sheetName val="GTXL-BS"/>
      <sheetName val="GT khoan"/>
      <sheetName val="KL toan bo"/>
      <sheetName val="KL chi tiet"/>
      <sheetName val="Bang chia "/>
      <sheetName val="CN HD"/>
      <sheetName val="Chia T1"/>
      <sheetName val="Chia T2"/>
      <sheetName val="Chia T3"/>
      <sheetName val="TH11"/>
      <sheetName val="TH T11"/>
      <sheetName val="TH T1"/>
      <sheetName val="TH1"/>
      <sheetName val="TH2"/>
      <sheetName val="TH3"/>
      <sheetName val="TH4"/>
      <sheetName val="TH5"/>
      <sheetName val="ChiaT1"/>
      <sheetName val="ChiaT2"/>
      <sheetName val="ChiaT3"/>
      <sheetName val="ChiaT4"/>
      <sheetName val="ChiaT5"/>
      <sheetName val="MauTH"/>
      <sheetName val="TIEN LUONG"/>
      <sheetName val="DONGIA"/>
      <sheetName val="CPKSTK"/>
      <sheetName val="DT"/>
      <sheetName val="TDT"/>
      <sheetName val="VC1"/>
      <sheetName val="CHU TUYEN"/>
      <sheetName val="NGHIA- HUNG"/>
      <sheetName val="QUAN-LOC-NGHIA"/>
      <sheetName val="THAO-MKHOI"/>
      <sheetName val="A.LIEM"/>
      <sheetName val="A.KHANH"/>
      <sheetName val="A.TOAN- ng.oanh"/>
      <sheetName val="A.QUY -Q12"/>
      <sheetName val="SDN)"/>
      <sheetName val="CONG NO CAC CT"/>
      <sheetName val="TONG HOP 131-331"/>
      <sheetName val="VAY"/>
      <sheetName val="Bom"/>
      <sheetName val="MCP"/>
      <sheetName val="Thu 2a"/>
      <sheetName val="Thu 2b"/>
      <sheetName val="Thu 3a"/>
      <sheetName val="NŎ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sheetData sheetId="727"/>
      <sheetData sheetId="728"/>
      <sheetData sheetId="729"/>
      <sheetData sheetId="730"/>
      <sheetData sheetId="73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mau"/>
      <sheetName val="mau (2)"/>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ke"/>
      <sheetName val="THDD"/>
      <sheetName val="CPhi KSat"/>
      <sheetName val="Sheet4"/>
      <sheetName val="Sheet5"/>
      <sheetName val="Sheet2"/>
      <sheetName val="DD 35KVGDI"/>
      <sheetName val="TTDD35KV"/>
      <sheetName val="VC "/>
      <sheetName val="tongke BV"/>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TH Ky Anh"/>
      <sheetName val="Sheet2 (2)"/>
      <sheetName val="BangTH"/>
      <sheetName val="Xaylap "/>
      <sheetName val="Nhan cong"/>
      <sheetName val="Thietbi"/>
      <sheetName val="Diengiai"/>
      <sheetName val="Vanchuyen"/>
      <sheetName val="ȴ0000000"/>
      <sheetName val="PNT-QUOT-D150#3"/>
      <sheetName val="PNT-QUOT-H153#3"/>
      <sheetName val="PNT-QUOT-K152#3"/>
      <sheetName val="PNT-QUOT-H146#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fOOD"/>
      <sheetName val="FORM hc"/>
      <sheetName val="FORM pc"/>
      <sheetName val="CamPha"/>
      <sheetName val="MongCai"/>
      <sheetName val="70000000"/>
      <sheetName val="TH  goi 4-x"/>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ang06-2002"/>
      <sheetName val="Thang07-2002"/>
      <sheetName val="Thang08-2002"/>
      <sheetName val="Thang09-2002"/>
      <sheetName val="Thang10-2002 "/>
      <sheetName val="Thang11-2002"/>
      <sheetName val="Thang12-2002"/>
      <sheetName val="Sheet1 (3)"/>
      <sheetName val="PNT_QUOT__3"/>
      <sheetName val="COAT_WRAP_QIOT__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t1"/>
      <sheetName val="T11"/>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l m m d"/>
      <sheetName val="kl vt tho"/>
      <sheetName val="kl dat"/>
      <sheetName val="Sheet4"/>
      <sheetName val="xin kinh phi"/>
      <sheetName val="lan trai"/>
      <sheetName val="thuoc no"/>
      <sheetName val="so thuc pham"/>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Oð mai 279"/>
      <sheetName val="Khac DP"/>
      <sheetName val="Khoi than "/>
      <sheetName val="B3_208_than"/>
      <sheetName val="B3_208_TU"/>
      <sheetName val="B3_208_TW"/>
      <sheetName val="B3_208_DP"/>
      <sheetName val="B3_208_khac"/>
      <sheetName val="Sheet6"/>
      <sheetName val="Sheet7"/>
      <sheetName val="Sheet8"/>
      <sheetName val="Sheet9"/>
      <sheetName val="Sheet10"/>
      <sheetName val="Sheet11"/>
      <sheetName val="Sheet12"/>
      <sheetName val="Sheet13"/>
      <sheetName val="Sheet14"/>
      <sheetName val="Sheet15"/>
      <sheetName val="XLÇ_x0015_oppy"/>
      <sheetName val="T_x000b_331"/>
      <sheetName val="Macro1"/>
      <sheetName val="Macro2"/>
      <sheetName val="Macro3"/>
      <sheetName val="mau kiem ke"/>
      <sheetName val="quyet toan HD 2000"/>
      <sheetName val="quyet toan hoa don 2001"/>
      <sheetName val="kiem ke hoa don 2001"/>
      <sheetName val="QUY III 02"/>
      <sheetName val="QUY IV 02"/>
      <sheetName val="QUYET TOAN 02"/>
      <sheetName val="Song ban 0,7x0,7"/>
      <sheetName val="Cong ban 0,8x ,8"/>
      <sheetName val="Shedt1"/>
      <sheetName val="_x0012_000000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xdcb 01-2003"/>
      <sheetName val="Km283 - Jm284"/>
      <sheetName val="SOLIEU"/>
      <sheetName val="TINHTOAN"/>
      <sheetName val="Km27' - Km278"/>
      <sheetName val="ADKT"/>
      <sheetName val="Bao cao KQTH quy hoach 135"/>
      <sheetName val="Sheet5"/>
      <sheetName val="XXXXX\XX"/>
      <sheetName val="Cong ban 1,5_x0013__x0000_"/>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Dong$bac"/>
      <sheetName val="MTL$-INTER"/>
      <sheetName val="Khach iang le "/>
      <sheetName val="Kѭ284"/>
      <sheetName val="[PNT-P3.xlsѝKQKDKT'04-1"/>
      <sheetName val="0304"/>
      <sheetName val="0904"/>
      <sheetName val="1204"/>
      <sheetName val="80000000"/>
      <sheetName val="90000000"/>
      <sheetName val="a0000000"/>
      <sheetName val="b0000000"/>
      <sheetName val="c0000000"/>
      <sheetName val="?0000000"/>
      <sheetName val="p0000000"/>
      <sheetName val="BKLBD"/>
      <sheetName val="PTDG"/>
      <sheetName val="DTCT"/>
      <sheetName val="vlct"/>
      <sheetName val=""/>
      <sheetName val="XNxlva sxthanKCIÉ"/>
      <sheetName val="30100000"/>
      <sheetName val="TDT-TBࡁ"/>
      <sheetName val="Op mai 2_x000c__x0000_"/>
      <sheetName val="_x0000_bÑi_x0003__x0000__x0000__x0000__x0000_²r_x0013__x0000_"/>
      <sheetName val="k, vt tho"/>
      <sheetName val="Km_x0012_77 "/>
      <sheetName val="Thang8-02"/>
      <sheetName val="Thang9-02"/>
      <sheetName val="Thang10-02"/>
      <sheetName val="Thang11-02"/>
      <sheetName val="Thang12-02"/>
      <sheetName val="Thang01-03"/>
      <sheetName val="Thang02-0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TAU"/>
      <sheetName val="KHACH"/>
      <sheetName val="BC1"/>
      <sheetName val="BC2"/>
      <sheetName val="BAO CAO AN"/>
      <sheetName val="BANGKEKHACH"/>
      <sheetName val="nam2004"/>
      <sheetName val="gìIÏÝ_x001c_Ã_x0008_ç¾{è"/>
      <sheetName val="CV den trong to?g"/>
      <sheetName val="K?284"/>
      <sheetName val="TDT-TB?"/>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on 31.1"/>
      <sheetName val="NhapT.2"/>
      <sheetName val="Xuat T.2"/>
      <sheetName val="Ton 28.2"/>
      <sheetName val="H.Tra"/>
      <sheetName val="Hang CTY TRA LAI"/>
      <sheetName val="Hang NV Tra Lai"/>
      <sheetName val="QD cua "/>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ong hopQ48­1"/>
      <sheetName val="ct luong "/>
      <sheetName val="Nhap 6T"/>
      <sheetName val="baocaochinh(qui1.05) (DC)"/>
      <sheetName val="Ctuluongq.1.05"/>
      <sheetName val="BANG PHAN BO qui1.05(DC)"/>
      <sheetName val="BANG PHAN BO quiII.05"/>
      <sheetName val="bao cac cinh Qui II-2005"/>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gVL"/>
      <sheetName val="Áo"/>
      <sheetName val="Lap ®at ®hÖn"/>
      <sheetName val="TL33-13.14"/>
      <sheetName val="tlđm190337,8"/>
      <sheetName val="GC190337,8"/>
      <sheetName val="033,7,8"/>
      <sheetName val="TL033 ,2,4"/>
      <sheetName val="TL 0331,2"/>
      <sheetName val="033-1,4"/>
      <sheetName val="TL033,19,5"/>
      <sheetName val="ESTI."/>
      <sheetName val="DI-ESTI"/>
      <sheetName val="Giao nhiem fu"/>
      <sheetName val="QDcea TGD (2)"/>
      <sheetName val="GS02-thu0TM"/>
      <sheetName val="Package1"/>
      <sheetName val="Km&quot;80"/>
      <sheetName val="TNghiªm T_x0002_ "/>
      <sheetName val="tt-_x0014_BA"/>
      <sheetName val="TD_x0014_"/>
      <sheetName val="_x0014_.12"/>
      <sheetName val="QD c5a HDQT (2)"/>
      <sheetName val="_x0003_hart1"/>
      <sheetName val="Don gia"/>
      <sheetName val="[PNT-P3.xlsUTong hop (2)"/>
      <sheetName val="Km276 - Ke277"/>
      <sheetName val="[PNT-P3.xlsUKm279 - Km280"/>
      <sheetName val="411"/>
      <sheetName val="632"/>
      <sheetName val="333"/>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tldm190337,8"/>
      <sheetName val="CV di ngoai tone (2)"/>
      <sheetName val="[PNT-P3.xlsMMatduong"/>
      <sheetName val="Giao nhÿÿÿÿvu"/>
      <sheetName val="⁋㌱Ա_x0000_䭔㌱س_x0000_䭔ㄠㄴ_x0006_牴湯⁧琠湯౧_x0000_杮楨搠湩⵨偃_x0006_匀敨瑥"/>
      <sheetName val="ၔong hop QL48 - 2"/>
      <sheetName val="T±1 "/>
      <sheetName val="Cong ban 1,5„—_x0013__x0000_"/>
      <sheetName val="Xa9lap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_x000c__x0000__x0000__x0000__x0000__x0000__x0000__x0000__x000d__x0000__x0000__x0000_"/>
      <sheetName val="ADKTKT02"/>
      <sheetName val="QD cua HDQ²_x0000__x0000_)"/>
      <sheetName val="_x0000__x000f__x0000__x0000__x0000_‚ž½"/>
      <sheetName val="_x0000__x000d__x0000__x0000__x0000_âOŽ"/>
      <sheetName val="P210-TP20"/>
      <sheetName val="CB32"/>
      <sheetName val="CTT NuiC_x000f_eo"/>
      <sheetName val="Km280 ? Km281"/>
      <sheetName val="Kluo-_x0008_ phu"/>
      <sheetName val="QD cua HDQ²_x0000__x0000_€)"/>
      <sheetName val="_x0000__x0000_"/>
      <sheetName val="bÑi_x0003__x0000_²r_x0013__x0000_"/>
      <sheetName val="_x000f__x0000_½"/>
      <sheetName val="M pc_x0006__x0000_CamPh_x0000_"/>
      <sheetName val="_x000d_âO"/>
      <sheetName val="Op mai 2_x000c_"/>
      <sheetName val="Cong ban 1,5_x0013_"/>
      <sheetName val="_x000c__x0000__x000d_"/>
      <sheetName val="_x000f__x0000_‚ž½"/>
      <sheetName val="_x000d_âOŽ"/>
      <sheetName val="Cong ban 1,5„—_x0013_"/>
      <sheetName val="luongt_x0000_ang12"/>
      <sheetName val="120"/>
      <sheetName val="IFAD"/>
      <sheetName val="CVHN"/>
      <sheetName val="TCVM"/>
      <sheetName val="RIDP"/>
      <sheetName val="LDNN"/>
      <sheetName val="t01.06"/>
      <sheetName val="Cong ban 0,7p0,7"/>
      <sheetName val="Km275 - Ke276"/>
      <sheetName val="Km280 - Km2(1"/>
      <sheetName val="Km282 - Kl283"/>
      <sheetName val="Tong hop Op m!i"/>
      <sheetName val="7000 000"/>
      <sheetName val="_x000b_luong phu"/>
      <sheetName val="Baocao"/>
      <sheetName val="UT"/>
      <sheetName val="TongHopHD"/>
      <sheetName val="K43"/>
      <sheetName val="THKL"/>
      <sheetName val="PL43"/>
      <sheetName val="K43+0.00 - 338 Trai"/>
      <sheetName val="Km266"/>
      <sheetName val="Du tnan chi tiet coc nuoc"/>
      <sheetName val="VÃt liÖu"/>
      <sheetName val="??-BLDG"/>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sheetData sheetId="257"/>
      <sheetData sheetId="258"/>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refreshError="1"/>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sheetData sheetId="621" refreshError="1"/>
      <sheetData sheetId="622"/>
      <sheetData sheetId="623" refreshError="1"/>
      <sheetData sheetId="624"/>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refreshError="1"/>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refreshError="1"/>
      <sheetData sheetId="671"/>
      <sheetData sheetId="672"/>
      <sheetData sheetId="673"/>
      <sheetData sheetId="674"/>
      <sheetData sheetId="675"/>
      <sheetData sheetId="676"/>
      <sheetData sheetId="677"/>
      <sheetData sheetId="678" refreshError="1"/>
      <sheetData sheetId="679"/>
      <sheetData sheetId="680"/>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 val="KHQT_00_01"/>
      <sheetName val="CHITIET VL-NC"/>
      <sheetName val="DON GIA"/>
      <sheetName val="He 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PTai"/>
      <sheetName val="THopTBA"/>
      <sheetName val="ckTBA"/>
      <sheetName val="VTriTBA"/>
      <sheetName val="DZTrungAp"/>
      <sheetName val="kcdztrungap"/>
      <sheetName val="ckDZtrungap"/>
      <sheetName val="ckcongto"/>
      <sheetName val="solieu0,4"/>
      <sheetName val="DZ0,4kV"/>
      <sheetName val="kcdz0,4"/>
      <sheetName val="ckDZ0,4KV"/>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g"/>
      <sheetName val="THTLMcap,chuoisu"/>
      <sheetName val="DtuNC"/>
      <sheetName val="Dtuvlieu"/>
      <sheetName val="datdao"/>
      <sheetName val="THTLM_tru"/>
      <sheetName val="THTL_tru"/>
      <sheetName val="cpM,cot,xa"/>
      <sheetName val="KLthep"/>
      <sheetName val="Vcdien"/>
      <sheetName val="ctgia,CLap"/>
      <sheetName val="muasamVL"/>
      <sheetName val="CPldat"/>
      <sheetName val="TDia"/>
      <sheetName val="PhôcvôTC"/>
      <sheetName val="Chi phÝ chuyÓn qu©n"/>
      <sheetName val="Dien"/>
      <sheetName val="THctiet"/>
      <sheetName val="THTbo"/>
      <sheetName val="tomat"/>
    </sheetNames>
    <sheetDataSet>
      <sheetData sheetId="0" refreshError="1">
        <row r="228">
          <cell r="B228" t="str">
            <v>V¸n khu«n cho bª t«ng mãng</v>
          </cell>
          <cell r="L228">
            <v>2.0699999999999998</v>
          </cell>
        </row>
        <row r="229">
          <cell r="B229" t="str">
            <v>Mãng</v>
          </cell>
          <cell r="C229" t="str">
            <v>4,o</v>
          </cell>
          <cell r="E229">
            <v>1</v>
          </cell>
          <cell r="F229">
            <v>0.15</v>
          </cell>
          <cell r="H229">
            <v>0.6</v>
          </cell>
        </row>
        <row r="230">
          <cell r="B230" t="str">
            <v>Trô</v>
          </cell>
          <cell r="C230" t="str">
            <v>4,o</v>
          </cell>
          <cell r="E230" t="str">
            <v>o,65</v>
          </cell>
          <cell r="F230">
            <v>0.35</v>
          </cell>
          <cell r="H230">
            <v>0.91</v>
          </cell>
        </row>
        <row r="231">
          <cell r="C231">
            <v>4</v>
          </cell>
          <cell r="E231">
            <v>0.4</v>
          </cell>
          <cell r="F231" t="str">
            <v>o,35</v>
          </cell>
          <cell r="H231">
            <v>0.56000000000000005</v>
          </cell>
        </row>
        <row r="232">
          <cell r="I232">
            <v>2.0699999999999998</v>
          </cell>
        </row>
        <row r="233">
          <cell r="B233" t="str">
            <v>Gia c«ng vµ l¾p ®Æt thÐp cho mãng trô</v>
          </cell>
        </row>
        <row r="234">
          <cell r="B234" t="str">
            <v>F&lt;=10 AI</v>
          </cell>
          <cell r="K234">
            <v>16.3</v>
          </cell>
          <cell r="L234">
            <v>16.3</v>
          </cell>
        </row>
        <row r="235">
          <cell r="B235" t="str">
            <v>Bª t«ng M200 ®ît 2 cèt liÖu nhá</v>
          </cell>
          <cell r="C235">
            <v>4</v>
          </cell>
          <cell r="E235">
            <v>0.05</v>
          </cell>
          <cell r="F235">
            <v>0.35</v>
          </cell>
          <cell r="K235">
            <v>6.9999999999999993E-2</v>
          </cell>
          <cell r="L235">
            <v>6.9999999999999993E-2</v>
          </cell>
        </row>
        <row r="236">
          <cell r="B236" t="str">
            <v>LÊp ®Êt hè mãng b»ng thñ c«ng</v>
          </cell>
          <cell r="L236">
            <v>8.16</v>
          </cell>
        </row>
        <row r="237">
          <cell r="B237" t="str">
            <v>Khèi l­îng môc 1</v>
          </cell>
          <cell r="K237">
            <v>8.57</v>
          </cell>
        </row>
        <row r="238">
          <cell r="B238" t="str">
            <v>Trõ: - KL môc 2+3</v>
          </cell>
          <cell r="K238">
            <v>0.41</v>
          </cell>
        </row>
        <row r="239">
          <cell r="K239">
            <v>8.16</v>
          </cell>
        </row>
        <row r="240">
          <cell r="B240" t="str">
            <v>V/c ®Êt thõa ra khái mÆt b»ng tr¹m b»ng « t« tù ®æ 5 tÊn, cù ly 2 km</v>
          </cell>
          <cell r="K240">
            <v>0.41</v>
          </cell>
          <cell r="L240">
            <v>0.41</v>
          </cell>
        </row>
        <row r="241">
          <cell r="B241" t="str">
            <v>Trô ®ì thiÕt bÞ T§-17</v>
          </cell>
        </row>
        <row r="242">
          <cell r="B242" t="str">
            <v>§óc s½n trô ®ì thiÕt bÞ b»ng bª t«ng M200</v>
          </cell>
          <cell r="K242">
            <v>0.19</v>
          </cell>
          <cell r="L242">
            <v>0.19</v>
          </cell>
        </row>
        <row r="243">
          <cell r="B243" t="str">
            <v>L¾p ®Æt vµ th¸o dì v¸n khu«n cho trô</v>
          </cell>
          <cell r="C243">
            <v>4</v>
          </cell>
          <cell r="E243">
            <v>2.95</v>
          </cell>
          <cell r="F243">
            <v>0.25</v>
          </cell>
          <cell r="H243">
            <v>2.95</v>
          </cell>
          <cell r="L243">
            <v>2.95</v>
          </cell>
        </row>
        <row r="244">
          <cell r="B244" t="str">
            <v>Gia c«ng vµ l¾p ®Æt thÐp cho trô</v>
          </cell>
        </row>
        <row r="245">
          <cell r="B245" t="str">
            <v>F&lt;=10 AI</v>
          </cell>
          <cell r="K245">
            <v>3.4</v>
          </cell>
          <cell r="L245">
            <v>3.4</v>
          </cell>
        </row>
        <row r="246">
          <cell r="B246" t="str">
            <v>F&lt;=18 AII</v>
          </cell>
          <cell r="K246">
            <v>30.6</v>
          </cell>
          <cell r="L246">
            <v>30.6</v>
          </cell>
        </row>
        <row r="248">
          <cell r="B248" t="str">
            <v>L¾p dùng trô b»ng thu c«ng nÆng ®Õn 500 kg</v>
          </cell>
          <cell r="K248">
            <v>1</v>
          </cell>
          <cell r="L248">
            <v>1</v>
          </cell>
        </row>
        <row r="249">
          <cell r="B249" t="str">
            <v>Trô ®ì thiÕt bÞ T§-27</v>
          </cell>
        </row>
        <row r="250">
          <cell r="B250" t="str">
            <v>§óc s½n trô ®ì thiÕt bÞ b»ng bª t«ng M200</v>
          </cell>
          <cell r="K250">
            <v>0.25</v>
          </cell>
          <cell r="L250">
            <v>0.25</v>
          </cell>
        </row>
        <row r="251">
          <cell r="B251" t="str">
            <v>L¾p ®Æt vµ th¸o dì v¸n khu«n cho trô</v>
          </cell>
          <cell r="C251">
            <v>4</v>
          </cell>
          <cell r="E251">
            <v>3.95</v>
          </cell>
          <cell r="F251">
            <v>0.25</v>
          </cell>
          <cell r="H251">
            <v>3.95</v>
          </cell>
          <cell r="L251">
            <v>3.95</v>
          </cell>
        </row>
        <row r="252">
          <cell r="B252" t="str">
            <v>Gia c«ng vµ l¾p ®Æt thÐp cho trô</v>
          </cell>
        </row>
        <row r="253">
          <cell r="B253" t="str">
            <v>F&lt;=10 AI</v>
          </cell>
          <cell r="K253">
            <v>4.4000000000000004</v>
          </cell>
          <cell r="L253">
            <v>4.4000000000000004</v>
          </cell>
        </row>
        <row r="254">
          <cell r="B254" t="str">
            <v>F&lt;=18 AII</v>
          </cell>
          <cell r="K254">
            <v>39.200000000000003</v>
          </cell>
          <cell r="L254">
            <v>39.200000000000003</v>
          </cell>
        </row>
        <row r="255">
          <cell r="B255" t="str">
            <v>Gia c«ng vµ l¾p ®Æt t«n hoa cho bÖ ®ì</v>
          </cell>
        </row>
        <row r="256">
          <cell r="B256" t="str">
            <v>T«n 90x150x1</v>
          </cell>
          <cell r="E256">
            <v>0.9</v>
          </cell>
          <cell r="F256">
            <v>0.15</v>
          </cell>
          <cell r="H256">
            <v>0.14000000000000001</v>
          </cell>
          <cell r="L256">
            <v>0.14000000000000001</v>
          </cell>
        </row>
        <row r="257">
          <cell r="B257" t="str">
            <v>VÝt në F3x20</v>
          </cell>
          <cell r="L257">
            <v>2</v>
          </cell>
        </row>
        <row r="258">
          <cell r="B258" t="str">
            <v>Mua vµ l¾p bu l«ng M12x150</v>
          </cell>
          <cell r="K258">
            <v>0.72</v>
          </cell>
          <cell r="L258">
            <v>0.72</v>
          </cell>
        </row>
        <row r="259">
          <cell r="B259" t="str">
            <v>LÊp ®Êt hè mãng ®Êt cã s½n b»ng thñ c«ng</v>
          </cell>
          <cell r="L259">
            <v>0.31</v>
          </cell>
        </row>
        <row r="260">
          <cell r="B260" t="str">
            <v>Khèi l­îng môc 1</v>
          </cell>
          <cell r="J260">
            <v>0.46</v>
          </cell>
        </row>
        <row r="261">
          <cell r="B261" t="str">
            <v>Trõ: - KL bÖ ®ì</v>
          </cell>
          <cell r="E261">
            <v>1.1000000000000001</v>
          </cell>
          <cell r="F261">
            <v>0.68</v>
          </cell>
          <cell r="G261">
            <v>0.2</v>
          </cell>
          <cell r="J261">
            <v>0.15</v>
          </cell>
        </row>
        <row r="262">
          <cell r="K262">
            <v>0.31</v>
          </cell>
        </row>
        <row r="263">
          <cell r="B263" t="str">
            <v>V/c ®Êt thõa ra khái mÆt b»ng tr¹m b»ng « t« tù ®æ 5 tÊn, cù ly 2 km</v>
          </cell>
          <cell r="K263">
            <v>0.15</v>
          </cell>
          <cell r="L263">
            <v>0.15</v>
          </cell>
        </row>
        <row r="265">
          <cell r="B265" t="str">
            <v>Néi dung c«ng viÖc</v>
          </cell>
          <cell r="C265" t="str">
            <v>SL</v>
          </cell>
          <cell r="D265" t="str">
            <v>ChiÒu dµi</v>
          </cell>
          <cell r="F265" t="str">
            <v>BÒ réng</v>
          </cell>
          <cell r="G265" t="str">
            <v>BÒ dµy</v>
          </cell>
          <cell r="H265" t="str">
            <v>DiÖn tÝch</v>
          </cell>
          <cell r="J265" t="str">
            <v>ThÓ tÝch</v>
          </cell>
          <cell r="L265" t="str">
            <v>Sè 
cuèi cïng</v>
          </cell>
        </row>
        <row r="266">
          <cell r="D266" t="str">
            <v>T.phÇn</v>
          </cell>
          <cell r="E266" t="str">
            <v>T.céng</v>
          </cell>
          <cell r="H266" t="str">
            <v>T.phÇn</v>
          </cell>
          <cell r="I266" t="str">
            <v>T.céng</v>
          </cell>
          <cell r="J266" t="str">
            <v>T.phÇn</v>
          </cell>
          <cell r="K266" t="str">
            <v>T.céng</v>
          </cell>
        </row>
        <row r="268">
          <cell r="B268" t="str">
            <v>M­¬ng c¸p ch×m  qua ®­êng b=800</v>
          </cell>
        </row>
        <row r="269">
          <cell r="B269" t="str">
            <v>§µo ph¸ mÆt ®­êng b»ng bª t«ng M250 dµy 150</v>
          </cell>
          <cell r="E269">
            <v>5</v>
          </cell>
          <cell r="F269">
            <v>1.7</v>
          </cell>
          <cell r="G269">
            <v>0.15</v>
          </cell>
          <cell r="K269">
            <v>1.28</v>
          </cell>
          <cell r="L269">
            <v>1.28</v>
          </cell>
        </row>
        <row r="270">
          <cell r="B270" t="str">
            <v>Ph¸ dì nÒn ®¸ héc chÌn ®¸ d¨m mÆt ®­êng dµy 300</v>
          </cell>
          <cell r="E270">
            <v>5</v>
          </cell>
          <cell r="F270">
            <v>1.7</v>
          </cell>
          <cell r="G270">
            <v>0.3</v>
          </cell>
          <cell r="K270">
            <v>2.5499999999999998</v>
          </cell>
          <cell r="L270">
            <v>2.5499999999999998</v>
          </cell>
        </row>
        <row r="271">
          <cell r="B271" t="str">
            <v>§µo ®Êt cÊp 3 nÒn ®­êng b»ng thñ c«ng</v>
          </cell>
          <cell r="E271">
            <v>5</v>
          </cell>
          <cell r="F271">
            <v>1.7</v>
          </cell>
          <cell r="G271">
            <v>0.3</v>
          </cell>
          <cell r="K271">
            <v>2.5499999999999998</v>
          </cell>
          <cell r="L271">
            <v>2.5499999999999998</v>
          </cell>
        </row>
        <row r="272">
          <cell r="B272" t="str">
            <v>§æ t¹i chç lãt mãng m­¬ng b»ng bª t«ng M100, dµy 100</v>
          </cell>
          <cell r="E272">
            <v>5</v>
          </cell>
          <cell r="F272">
            <v>1.1000000000000001</v>
          </cell>
          <cell r="G272">
            <v>0.1</v>
          </cell>
          <cell r="K272">
            <v>0.55000000000000004</v>
          </cell>
          <cell r="L272">
            <v>0.55000000000000004</v>
          </cell>
        </row>
        <row r="273">
          <cell r="B273" t="str">
            <v>§æ t¹i chç m­¬ng c¸p b»ng bª t«ng M200, ®¸ 1x2</v>
          </cell>
          <cell r="L273">
            <v>1.55</v>
          </cell>
        </row>
        <row r="274">
          <cell r="B274" t="str">
            <v>§¸y m­¬ng</v>
          </cell>
          <cell r="E274">
            <v>5</v>
          </cell>
          <cell r="F274">
            <v>1.1000000000000001</v>
          </cell>
          <cell r="G274">
            <v>0.2</v>
          </cell>
          <cell r="J274">
            <v>1.1000000000000001</v>
          </cell>
        </row>
        <row r="275">
          <cell r="B275" t="str">
            <v>Thµnh m­¬ng</v>
          </cell>
          <cell r="E275">
            <v>5</v>
          </cell>
          <cell r="F275">
            <v>0.3</v>
          </cell>
          <cell r="G275">
            <v>0.15</v>
          </cell>
          <cell r="J275">
            <v>0.45</v>
          </cell>
        </row>
        <row r="276">
          <cell r="K276">
            <v>1.55</v>
          </cell>
          <cell r="L276">
            <v>1.55</v>
          </cell>
        </row>
        <row r="277">
          <cell r="B277" t="str">
            <v>V¸n khu«n cho bª t«ng m­¬ng c¸p</v>
          </cell>
          <cell r="C277">
            <v>2</v>
          </cell>
          <cell r="E277">
            <v>5</v>
          </cell>
          <cell r="F277">
            <v>0.6</v>
          </cell>
          <cell r="H277">
            <v>6</v>
          </cell>
          <cell r="L277">
            <v>9</v>
          </cell>
        </row>
        <row r="278">
          <cell r="C278">
            <v>2</v>
          </cell>
          <cell r="E278">
            <v>5</v>
          </cell>
          <cell r="F278">
            <v>0.3</v>
          </cell>
          <cell r="H278">
            <v>3</v>
          </cell>
        </row>
        <row r="279">
          <cell r="I279">
            <v>9</v>
          </cell>
          <cell r="L279">
            <v>9</v>
          </cell>
        </row>
        <row r="280">
          <cell r="B280" t="str">
            <v>Gia c«ng thÐp m­¬ng c¸p</v>
          </cell>
          <cell r="L280">
            <v>254.6</v>
          </cell>
        </row>
        <row r="281">
          <cell r="B281" t="str">
            <v>F&lt;=18 AII</v>
          </cell>
          <cell r="K281">
            <v>254.6</v>
          </cell>
          <cell r="L281">
            <v>254.6</v>
          </cell>
        </row>
        <row r="282">
          <cell r="B282" t="str">
            <v>LÊp ®Êt hè mãng b»ng thñ c«ng</v>
          </cell>
          <cell r="L282">
            <v>2.25</v>
          </cell>
        </row>
        <row r="283">
          <cell r="B283" t="str">
            <v>Khèi l­îng ®Êt ®µo môc 1</v>
          </cell>
          <cell r="K283">
            <v>6.38</v>
          </cell>
        </row>
        <row r="284">
          <cell r="B284" t="str">
            <v>Trõ ®i: khèi hè</v>
          </cell>
          <cell r="K284">
            <v>4.13</v>
          </cell>
        </row>
        <row r="285">
          <cell r="K285">
            <v>2.25</v>
          </cell>
          <cell r="L285">
            <v>2.25</v>
          </cell>
        </row>
        <row r="286">
          <cell r="B286" t="str">
            <v>V/c ®Êt thõa b»ng « t« tù ®æ 5 tÊn cù ly 2 km</v>
          </cell>
          <cell r="K286">
            <v>4.13</v>
          </cell>
          <cell r="L286">
            <v>4.13</v>
          </cell>
        </row>
        <row r="288">
          <cell r="B288" t="str">
            <v>§µo bÖ ®ì m­¬ng c¸p ®Êt cÊp 3 b»ng thñ c«ng</v>
          </cell>
          <cell r="E288">
            <v>30</v>
          </cell>
          <cell r="F288">
            <v>0.82</v>
          </cell>
          <cell r="G288">
            <v>0.19</v>
          </cell>
          <cell r="K288">
            <v>4.67</v>
          </cell>
          <cell r="L288">
            <v>4.67</v>
          </cell>
        </row>
        <row r="289">
          <cell r="B289" t="str">
            <v xml:space="preserve">X©y bÖ ®ì tÊm ®an b»ng g¹ch chØ M75 v÷a XM M50 </v>
          </cell>
        </row>
        <row r="290">
          <cell r="B290" t="str">
            <v>Dµy 220</v>
          </cell>
          <cell r="L290">
            <v>0.66</v>
          </cell>
        </row>
        <row r="291">
          <cell r="B291" t="str">
            <v>PhÇn d­íi cèt 0,00</v>
          </cell>
          <cell r="C291">
            <v>21</v>
          </cell>
          <cell r="E291">
            <v>1.02</v>
          </cell>
          <cell r="F291">
            <v>0.22</v>
          </cell>
          <cell r="G291">
            <v>0.14000000000000001</v>
          </cell>
          <cell r="J291">
            <v>0.66</v>
          </cell>
          <cell r="L291">
            <v>0.66</v>
          </cell>
        </row>
        <row r="292">
          <cell r="B292" t="str">
            <v>Dµy 110</v>
          </cell>
          <cell r="L292">
            <v>0.33</v>
          </cell>
        </row>
        <row r="293">
          <cell r="B293" t="str">
            <v>Trªn cèt 0,00</v>
          </cell>
          <cell r="C293">
            <v>21</v>
          </cell>
          <cell r="E293">
            <v>1.02</v>
          </cell>
          <cell r="F293">
            <v>0.11</v>
          </cell>
          <cell r="G293">
            <v>0.05</v>
          </cell>
          <cell r="J293">
            <v>0.12</v>
          </cell>
        </row>
        <row r="294">
          <cell r="C294">
            <v>21</v>
          </cell>
          <cell r="E294">
            <v>1.02</v>
          </cell>
          <cell r="F294">
            <v>0.11</v>
          </cell>
          <cell r="G294">
            <v>0.09</v>
          </cell>
          <cell r="J294">
            <v>0.21</v>
          </cell>
        </row>
        <row r="295">
          <cell r="K295">
            <v>0.33</v>
          </cell>
          <cell r="L295">
            <v>0.33</v>
          </cell>
        </row>
        <row r="296">
          <cell r="B296" t="str">
            <v>X©y t­êng m­¬ng c¸p b»ng g¹ch chØ m75 v÷a XM M50</v>
          </cell>
        </row>
        <row r="297">
          <cell r="B297" t="str">
            <v>Dµy 110</v>
          </cell>
          <cell r="C297">
            <v>2</v>
          </cell>
          <cell r="E297">
            <v>30</v>
          </cell>
          <cell r="F297">
            <v>0.14000000000000001</v>
          </cell>
          <cell r="G297">
            <v>0.11</v>
          </cell>
          <cell r="K297">
            <v>0.92</v>
          </cell>
          <cell r="L297">
            <v>0.92</v>
          </cell>
        </row>
        <row r="298">
          <cell r="B298" t="str">
            <v>Tr¸t t­êng m­¬ng c¸p b»ng v÷a XMMO, dµy 1,5cm</v>
          </cell>
          <cell r="L298">
            <v>20.58</v>
          </cell>
        </row>
        <row r="299">
          <cell r="B299" t="str">
            <v xml:space="preserve">Thµnh </v>
          </cell>
          <cell r="C299" t="str">
            <v>2x2</v>
          </cell>
          <cell r="E299">
            <v>30</v>
          </cell>
          <cell r="F299">
            <v>0.14000000000000001</v>
          </cell>
          <cell r="H299">
            <v>16.8</v>
          </cell>
        </row>
        <row r="300">
          <cell r="B300" t="str">
            <v>BÖ</v>
          </cell>
          <cell r="C300">
            <v>2</v>
          </cell>
          <cell r="E300">
            <v>21</v>
          </cell>
          <cell r="F300">
            <v>0.09</v>
          </cell>
          <cell r="H300">
            <v>3.78</v>
          </cell>
        </row>
        <row r="301">
          <cell r="I301">
            <v>20.58</v>
          </cell>
          <cell r="L301">
            <v>20.58</v>
          </cell>
        </row>
        <row r="302">
          <cell r="B302" t="str">
            <v>LÊp ®Êt hè mãng b»ng thñ c«ng</v>
          </cell>
          <cell r="L302">
            <v>3.9</v>
          </cell>
        </row>
        <row r="303">
          <cell r="B303" t="str">
            <v>Khèi l­îng ®Êt ®µo môc 1</v>
          </cell>
          <cell r="J303">
            <v>4.67</v>
          </cell>
        </row>
        <row r="304">
          <cell r="B304" t="str">
            <v>Trõ ®i: khèi l­îng x©y môc 2a</v>
          </cell>
          <cell r="J304">
            <v>0.78</v>
          </cell>
        </row>
        <row r="305">
          <cell r="K305">
            <v>3.9</v>
          </cell>
          <cell r="L305">
            <v>3.9</v>
          </cell>
        </row>
        <row r="306">
          <cell r="B306" t="str">
            <v>V/c ®Êt thõa b»ng « t« tù ®æ 5 tÊn cù ly 2 km</v>
          </cell>
          <cell r="K306">
            <v>0.78</v>
          </cell>
          <cell r="L306">
            <v>0.78</v>
          </cell>
        </row>
        <row r="307">
          <cell r="B307" t="str">
            <v>M­¬ng c¸p næi B=600</v>
          </cell>
        </row>
        <row r="308">
          <cell r="B308" t="str">
            <v>§µo bÖ ®ì m­¬ng c¸p ®Êt cÊp 3 b»ng thñ c«ng</v>
          </cell>
          <cell r="E308">
            <v>21</v>
          </cell>
          <cell r="F308">
            <v>0.82</v>
          </cell>
          <cell r="G308">
            <v>0.19</v>
          </cell>
          <cell r="K308">
            <v>3.27</v>
          </cell>
          <cell r="L308">
            <v>3.27</v>
          </cell>
        </row>
        <row r="309">
          <cell r="B309" t="str">
            <v xml:space="preserve">X©y bÖ ®ì tÊm ®an b»ng g¹ch chØ M75 v÷a XM M50 </v>
          </cell>
        </row>
        <row r="310">
          <cell r="B310" t="str">
            <v>Dµy 220</v>
          </cell>
          <cell r="L310">
            <v>0.38</v>
          </cell>
        </row>
        <row r="311">
          <cell r="B311" t="str">
            <v>PhÇn d­íi cèt 0,00</v>
          </cell>
          <cell r="C311">
            <v>15</v>
          </cell>
          <cell r="E311">
            <v>0.82</v>
          </cell>
          <cell r="F311">
            <v>0.22</v>
          </cell>
          <cell r="G311">
            <v>0.14000000000000001</v>
          </cell>
          <cell r="J311">
            <v>0.38</v>
          </cell>
          <cell r="L311">
            <v>0.38</v>
          </cell>
        </row>
        <row r="312">
          <cell r="B312" t="str">
            <v>Dµy 110</v>
          </cell>
          <cell r="L312">
            <v>0.19</v>
          </cell>
        </row>
        <row r="313">
          <cell r="B313" t="str">
            <v>Trªn cèt 0,00</v>
          </cell>
          <cell r="C313">
            <v>15</v>
          </cell>
          <cell r="E313">
            <v>0.82</v>
          </cell>
          <cell r="F313">
            <v>0.11</v>
          </cell>
          <cell r="G313">
            <v>0.05</v>
          </cell>
          <cell r="J313">
            <v>7.0000000000000007E-2</v>
          </cell>
        </row>
        <row r="314">
          <cell r="C314">
            <v>15</v>
          </cell>
          <cell r="E314">
            <v>0.82</v>
          </cell>
          <cell r="F314">
            <v>0.11</v>
          </cell>
          <cell r="G314">
            <v>0.09</v>
          </cell>
          <cell r="J314">
            <v>0.12</v>
          </cell>
        </row>
        <row r="315">
          <cell r="K315">
            <v>0.19</v>
          </cell>
          <cell r="L315">
            <v>0.19</v>
          </cell>
        </row>
        <row r="316">
          <cell r="B316" t="str">
            <v>X©y t­êng m­¬ng c¸p b»ng g¹ch chØ m75 v÷a XM M50</v>
          </cell>
        </row>
        <row r="317">
          <cell r="B317" t="str">
            <v>Dµy 110</v>
          </cell>
          <cell r="C317">
            <v>2</v>
          </cell>
          <cell r="E317">
            <v>21</v>
          </cell>
          <cell r="F317">
            <v>0.14000000000000001</v>
          </cell>
          <cell r="G317">
            <v>0.11</v>
          </cell>
          <cell r="K317">
            <v>0.65</v>
          </cell>
          <cell r="L317">
            <v>0.65</v>
          </cell>
        </row>
        <row r="318">
          <cell r="B318" t="str">
            <v>Tr¸t t­êng m­¬ng c¸p b»ng v÷a XMMO, dµy 1,5cm</v>
          </cell>
          <cell r="L318">
            <v>14.46</v>
          </cell>
        </row>
        <row r="319">
          <cell r="B319" t="str">
            <v xml:space="preserve">Thµnh </v>
          </cell>
          <cell r="C319" t="str">
            <v>2x2</v>
          </cell>
          <cell r="E319">
            <v>21</v>
          </cell>
          <cell r="F319">
            <v>0.14000000000000001</v>
          </cell>
          <cell r="H319">
            <v>11.76</v>
          </cell>
        </row>
        <row r="320">
          <cell r="B320" t="str">
            <v>BÖ</v>
          </cell>
          <cell r="C320">
            <v>2</v>
          </cell>
          <cell r="E320">
            <v>15</v>
          </cell>
          <cell r="F320">
            <v>0.09</v>
          </cell>
          <cell r="H320">
            <v>2.7</v>
          </cell>
        </row>
        <row r="321">
          <cell r="I321">
            <v>14.46</v>
          </cell>
          <cell r="L321">
            <v>14.46</v>
          </cell>
        </row>
        <row r="322">
          <cell r="B322" t="str">
            <v>LÊp ®Êt hè mãng b»ng thñ c«ng</v>
          </cell>
          <cell r="L322">
            <v>2.83</v>
          </cell>
        </row>
        <row r="323">
          <cell r="B323" t="str">
            <v>Khèi l­îng ®Êt ®µo môc 1</v>
          </cell>
          <cell r="J323">
            <v>3.27</v>
          </cell>
        </row>
        <row r="324">
          <cell r="B324" t="str">
            <v>Trõ ®i: khèi l­îng x©y môc 2a</v>
          </cell>
          <cell r="J324">
            <v>0.45</v>
          </cell>
        </row>
        <row r="325">
          <cell r="K325">
            <v>2.83</v>
          </cell>
          <cell r="L325">
            <v>2.83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REF"/>
      <sheetName val="mau-04"/>
      <sheetName val="mau-05"/>
      <sheetName val="Sheet2"/>
      <sheetName val="Sheet3"/>
      <sheetName val="Sheet4"/>
      <sheetName val="XL4Poppy"/>
      <sheetName val="Chi tiet"/>
      <sheetName val="DAMNEN KHONG HC"/>
      <sheetName val="dochat"/>
      <sheetName val="DAM NEN HC"/>
    </sheetNames>
    <sheetDataSet>
      <sheetData sheetId="0" refreshError="1">
        <row r="3">
          <cell r="D3">
            <v>0.05</v>
          </cell>
        </row>
        <row r="4">
          <cell r="D4">
            <v>2</v>
          </cell>
        </row>
        <row r="169">
          <cell r="G169">
            <v>178399.5</v>
          </cell>
        </row>
        <row r="173">
          <cell r="G173">
            <v>16615.444</v>
          </cell>
        </row>
        <row r="507">
          <cell r="G507">
            <v>205600</v>
          </cell>
        </row>
        <row r="513">
          <cell r="G513">
            <v>18672.367999999999</v>
          </cell>
        </row>
        <row r="518">
          <cell r="G518">
            <v>630387</v>
          </cell>
        </row>
        <row r="522">
          <cell r="G522">
            <v>18087</v>
          </cell>
        </row>
        <row r="526">
          <cell r="G526">
            <v>204100</v>
          </cell>
        </row>
        <row r="530">
          <cell r="G530">
            <v>6029</v>
          </cell>
        </row>
      </sheetData>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s>
    <sheetDataSet>
      <sheetData sheetId="0"/>
      <sheetData sheetId="1" refreshError="1"/>
      <sheetData sheetId="2" refreshError="1"/>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༢_x0000_览Ư༢_x0000__x0000__x0000__x0000__x0000__x0000_"/>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KP"/>
      <sheetName val="PHAN TICH`VAT TU"/>
      <sheetName val="Tien An T11"/>
      <sheetName val="DNPD-QL"/>
      <sheetName val="Bang luong"/>
      <sheetName val="Bang CC"/>
      <sheetName val=" Luong nghien "/>
      <sheetName val="QT-LN"/>
      <sheetName val="Giantiep"/>
      <sheetName val="Phuc vu"/>
      <sheetName val="May Phat"/>
      <sheetName val="1813"/>
      <sheetName val="ctTBA"/>
      <sheetName val="TTTram"/>
      <sheetName val="DO AM DT"/>
      <sheetName val="Sheet5_x0000__x0008__x0006__x0008__x0003_ဠ_x0000_蜰Ư༢_x0000_螸Ư༢_x0000_蠼Ư༢_x0000_裀Ư༢_x0000_襄Ư"/>
      <sheetName val="GVT"/>
      <sheetName val="Tongke"/>
      <sheetName val="Dot31"/>
      <sheetName val="Dot32"/>
      <sheetName val="Dot33"/>
      <sheetName val="Dot34"/>
      <sheetName val="Dot35"/>
      <sheetName val="Dot26"/>
      <sheetName val="Dot27"/>
      <sheetName val="Dot28"/>
      <sheetName val="Dot29"/>
      <sheetName val="Dot30"/>
      <sheetName val="Sheet2"/>
      <sheetName val="MTO REV.2(ARMOR)"/>
      <sheetName val="giathanh1"/>
      <sheetName val="BANG DU TGAN DRC"/>
      <sheetName val="VC B_x000f_"/>
      <sheetName val="PHAN DICH VAT TU"/>
      <sheetName val="DIEL GIAI KL"/>
      <sheetName val="KLDK THUC HIEN"/>
      <sheetName val="Shaet30"/>
      <sheetName val="Sheet#2"/>
      <sheetName val="Qheet36"/>
      <sheetName val="VL,NC"/>
      <sheetName val="Tai khoan"/>
      <sheetName val="BO"/>
      <sheetName val="QTDG"/>
      <sheetName val="PHAN TICH VAT T_x0015_ NGANG"/>
      <sheetName val="PHAN TACH VAT TU THEO NHOM"/>
      <sheetName val="TONG HOP NHAN CNNG"/>
      <sheetName val="DIEF GIAI CPSX"/>
      <sheetName val="BANG GIA DU UOAN THUY LOI"/>
      <sheetName val="Sheet5_x0000__x0008__x0006__x0008__x0003_ဠ_x0000_蜰Ư༢_x0000_螸Ư༢_x0000_蠼Ư༢_x0000_⋀_x000f_쀀꾈∁_x000f_"/>
      <sheetName val="Thuc thanh"/>
      <sheetName val="Luong T1- 03"/>
      <sheetName val="Luong T2- 03"/>
      <sheetName val="Luong T3- 03"/>
      <sheetName val="Sheet5_x0000__x0008__x0006__x0008__x0003_ဠ 蜰Ư༢_x0000_螸Ư༢_x0000_蠼Ư༢_x0000_裀Ư༢_x0000_襄Ư༢_x0000_览Ư༢_x0000__x0000__x0000__x0000__x0000__x0000_"/>
      <sheetName val="gia xe _x0000_ay"/>
      <sheetName val="?_x0000_?Ý?_x0000_?Ý?_x0000_?Ý?_x0000_?Ý?_x0000_?Ý?_x0000_?Ý?_x0000__x0000__x0000__x0000__x0000__x0000_"/>
      <sheetName val="Sheet5_x0000__x0008__x0006__x0008__x0003_?_x0000_?Ý?_x0000_?Ý?_x0000_?Ý?_x0000_?Ý?_x0000_?Ý"/>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Sheet5?_x0008__x0006__x0008__x0003_ဠ?蜰Ư༢?螸Ư༢?蠼Ư༢?裀Ư༢?襄Ư༢?览Ư༢??????"/>
      <sheetName val="Sheet5?_x0008__x0006__x0008__x0003_ဠ?蜰Ư༢?螸Ư༢?蠼Ư༢?裀Ư༢?襄Ư"/>
      <sheetName val="Sheet5"/>
      <sheetName val="DTCT-TB"/>
      <sheetName val="TONG KE DZ 0.4 KV"/>
      <sheetName val="Bia TQT"/>
      <sheetName val="TONG HOP K©N© 2ÈI"/>
      <sheetName val="TT04"/>
      <sheetName val="dtct cau"/>
      <sheetName val="Chi tiet1"/>
      <sheetName val="TONGSBU"/>
      <sheetName val="?_x0000_?U?_x0000_?U?_x0000_?U?_x0000_?U?_x0000_?U?_x0000_?U?_x0000_"/>
      <sheetName val="Sheet5?_x0008__x0006__x0008__x0003_ဠ?蜰Ư༢?螸Ư༢?蠼Ư༢?⋀_x000f_쀀꾈∁_x000f_"/>
      <sheetName val="???U???U???U???U???U???U???????"/>
      <sheetName val="Sheet5?_x0008__x0006__x0008__x0003_???U???U???U???U???U"/>
      <sheetName val="Sheet5?_x0008__x0006__x0008__x0003_???U???U???U???_x000f_???_x000f_"/>
      <sheetName val="???U???U???U???U???U???U??"/>
      <sheetName val="? ?U?_x0000_?U?_x0000_?U?_x0000_?U?_x0000_?U?_x0000_?U?_x0000__x0000__x0000__x0000__x0000__x0000_"/>
      <sheetName val="?"/>
      <sheetName val="Sheet5?_x0008__x0006__x0008__x0003_ဠ 蜰Ư༢?螸Ư༢?蠼Ư༢?裀Ư༢?襄Ư༢?览Ư༢??????"/>
      <sheetName val="'ia nhan cong"/>
      <sheetName val="Thuc thanh_x0000_ס_x0000__x0000__x0000__x0000__x0000__x0000__x0000__x0000__x0009__x0000_忀ס_x0000__x0004__x0000__x0000__x0000__x0000__x0000__x0000_鵀ס_x0000__x0000__x0000__x0000__x0000__x0000__x0000__x0000_怈ס_x0000__x0000_d_x0000__x0000__x0000__x0000__x0000__x0000__x0000__x0000__x0000__x0000__x0000__x0000__x0000__x0000__x0000_![BC11cau-QL15A-3.xl"/>
      <sheetName val="gia xe ?ay"/>
      <sheetName val="? ?U???U???U???U???U???U???????"/>
      <sheetName val="Gia KS"/>
      <sheetName val="TL rieng"/>
      <sheetName val="TONG KE"/>
      <sheetName val="Electrical Breakdown"/>
      <sheetName val="CHIET TINH DGN GIA"/>
      <sheetName val="ay (28-10-2005)_x0000__x0000_#2_Du toan ngay 1-9-2004 (version 1)_x0000__x0000__x0014_2_Du toan Phuong lam_x0000__x000e_2_Goi 1 (TT04)_x0000_ 2_goi 1 d"/>
      <sheetName val="Tong_ke"/>
      <sheetName val="dg"/>
      <sheetName val="???Ý???Ý???Ý???Ý???Ý???Ý???????"/>
      <sheetName val="Sheet5?_x0008__x0006__x0008__x0003_???Ý???Ý???Ý???Ý???Ý"/>
      <sheetName val="Thuc thanh?ס????????_x0009_?忀ס?_x0004_??????鵀ס????????怈ס??d???????????????![BC11cau-QL15A-3.xl"/>
      <sheetName val="ay (28-10-2005)??#2_Du toan ngay 1-9-2004 (version 1)??_x0014_2_Du toan Phuong lam?_x000e_2_Goi 1 (TT04)? 2_goi 1 d"/>
      <sheetName val="DS_cau"/>
      <sheetName val="tong_hop"/>
      <sheetName val="phan_tich_DG"/>
      <sheetName val="gia_vat_lieu"/>
      <sheetName val="gia_xe_may"/>
      <sheetName val="gia_nhan_cong"/>
      <sheetName val="DANH_SACH"/>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PHAN_TICH`VAT_TU"/>
      <sheetName val="DIEN_GIAI_KL"/>
      <sheetName val="KL_DUONG_GOM"/>
      <sheetName val="TGTHUC_HIEN"/>
      <sheetName val="KLLK_THUC_HIEN"/>
      <sheetName val="PTCT_MUONG"/>
      <sheetName val="DGTH_MUONG"/>
      <sheetName val="DO_AM_DT"/>
      <sheetName val="PTVT (MAU)"/>
      <sheetName val="Thuc_thanh"/>
      <sheetName val="Tien_An_T11"/>
      <sheetName val="Bang_luong"/>
      <sheetName val="Bang_CC"/>
      <sheetName val="_Luong_nghien_"/>
      <sheetName val="Phuc_vu"/>
      <sheetName val="May_Phat"/>
      <sheetName val="Sheet5?_x0008__x0006__x0008__x0003_ဠ 蜰Ư༢?螸Ư༢?蠼Ư༢?裀Ư༢?襄Ư"/>
      <sheetName val="Sheet5?_x0008__x0006__x0008__x0003_? ?U???U???U???U???U"/>
      <sheetName val="gia xe "/>
      <sheetName val="_"/>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_x0008__x0006__x0008__x0003_ဠ 蜰Ư༢_螸Ư༢_蠼Ư༢_裀Ư༢_襄Ư"/>
      <sheetName val="_ _U_"/>
      <sheetName val="_ _U___U___U___U___U___U_______"/>
      <sheetName val="gia xe _ay"/>
      <sheetName val="Sheet5__x0008__x0006__x0008__x0003__ _U___U___U___U___U"/>
      <sheetName val="? ?U???U???U???U???U???U??"/>
      <sheetName val="ay (28-10-2005)"/>
      <sheetName val=" lam?_x000e_2_Goi 1 (TT04)? 2_goi 1 d"/>
      <sheetName val="DK-TT"/>
      <sheetName val="_ _U___U___U___U___U___U__"/>
      <sheetName val=""/>
      <sheetName val="Sheet5?_x0008__x0006__x0008__x0003_ဠ?蜰Ư༢?螸Ư༢?蠼Ư༢?⋀_x000f_쀀궈∁_x000f_"/>
      <sheetName val="_ia nhan cong"/>
      <sheetName val="dtct cong"/>
      <sheetName val="Sheet5_x0000__x0008__x0006__x0008__x0003_ဠ 蜰Ư༢_x0000_螸Ư༢_x0000_蠼Ư༢_x0000_裀Ư༢_x0000_襄Ư"/>
      <sheetName val="Sheet5_x0000__x0008__x0006__x0008__x0003_? ?U?_x0000_?U?_x0000_?U?_x0000_?U?_x0000_?U"/>
      <sheetName val=" lam_x0000__x000e_2_Goi 1 (TT04)_x0000_ 2_goi 1 d"/>
      <sheetName val="Sheet5_x0000__x0008__x0006__x0008__x0003_ဠ_x0000_蜰Ư༢_x0000_螸Ư༢_x0000_蠼Ư༢_x0000_⋀_x000f_쀀궈∁_x000f_"/>
      <sheetName val="Sheet5ဠ蜰Ư༢螸Ư༢蠼Ư༢裀Ư༢襄Ư༢览Ư༢"/>
      <sheetName val="Sheet5ဠ蜰Ư༢螸Ư༢蠼Ư༢裀Ư༢襄Ư"/>
      <sheetName val="_x0000__x0000__x0000__x0000__x0000__x0000__x0000__x0000__x0000__x0000__x0000_![BC11cau-QL15A-3.xl"/>
      <sheetName val="Sheet5?_x0008__x0006__x0008__x0003_???U???U???U???U??7U"/>
      <sheetName val="ay (28-10-2005)_x0000_#2_Du toan ngay"/>
      <sheetName val=" Luong nghiun "/>
      <sheetName val="ay (28-10-2005)_x0000__x0000_#2_Du toan nga"/>
      <sheetName val=" lam"/>
      <sheetName val="TH VAL TU"/>
      <sheetName val="BANG BU VAN CxUYEN"/>
      <sheetName val="CHI PHI CÁ!MAY"/>
      <sheetName val="Thuc thanh_x0000_ס_x0000__x0000__x0000__x0000__x0000__x0000__x0000__x0000__x0009__x0000_忀ס_x0000__x0004__x0000__x0000__x0000__x0000__x0000_"/>
      <sheetName val="Thuc thanh_x0000_ס_x0000__x0000__x0000__x0000__x0000__x0000__x0000__x0000_ _x0000_忀ס_x0000__x0004__x0000__x0000__x0000__x0000__x0000_"/>
      <sheetName val="Sheet5__x0008__x0006__x0008__x0003_?_?U?_?U?_?U?_?U?_?U"/>
      <sheetName val="Sheet5__x0008__x0006__x0008__x0003_?_?U?_?U?_?U?_?_x000f_???_x000f_"/>
      <sheetName val="Sheet5__x0008__x0006__x0008__x0003_? ?U?_?U?_?U?_?U?_?U"/>
      <sheetName val="VL_NC"/>
      <sheetName val="gia xe ay"/>
      <sheetName val="? ?U?_x0000_?U?_x0000_?U?_x0000_?U?_x0000_?U?_x0000_?U?_x0000_"/>
      <sheetName val="?_x0000_?Ý?_x0000_?Ý?_x0000_?Ý?_x0000_?Ý?_x0000_?Ý?_x0000_?Ý?_x0000_"/>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x0000__x0008__x0006__x0008__x0003_? ?Ý?_x0000_?Ý?_x0000_?Ý?_x0000_?Ý?_x0000_?Ý"/>
      <sheetName val="Sheet5?_x0008__x0006__x0008__x0003_? ?Ý???Ý???Ý???Ý???Ý"/>
      <sheetName val="Sheet5??Ý??Ý??Ý??Ý??Ý??Ý?"/>
      <sheetName val="Thuc thanh?ס????????_x0009_?忀ס?_x0004_?????"/>
      <sheetName val="ay (28-10-2005)??#2_Du toan nga"/>
      <sheetName val="Sheet5??Ý??Ý??Ý??Ý??Ý"/>
      <sheetName val="___Ý___Ý___Ý___Ý___Ý___Ý_______"/>
      <sheetName val="Sheet5__x0008__x0006__x0008__x0003____Ý___Ý___Ý___Ý___Ý"/>
      <sheetName val="ay (28-10-2005)__#2_Du toan nga"/>
      <sheetName val="BOQ-1"/>
      <sheetName val="PONG HOP KINH PHI"/>
      <sheetName val="PHAN TICH KHOI HUONG"/>
      <sheetName val="DON CIA TONG HOP"/>
      <sheetName val="BC11cau-QL15A-3"/>
      <sheetName val="KLLK THUC @IEN"/>
      <sheetName val="01 Bid Price summary"/>
      <sheetName val="Dept"/>
      <sheetName val="TPSX"/>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iepdia"/>
      <sheetName val="Names"/>
    </sheetNames>
    <sheetDataSet>
      <sheetData sheetId="0" refreshError="1"/>
      <sheetData sheetId="1" refreshError="1"/>
      <sheetData sheetId="2" refreshError="1"/>
      <sheetData sheetId="3" refreshError="1">
        <row r="10">
          <cell r="C10" t="str">
            <v>CÇu ®ång bôt km397+485.75</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sheetData sheetId="160" refreshError="1"/>
      <sheetData sheetId="16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refreshError="1"/>
      <sheetData sheetId="173"/>
      <sheetData sheetId="174"/>
      <sheetData sheetId="175"/>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refreshError="1"/>
      <sheetData sheetId="306"/>
      <sheetData sheetId="307" refreshError="1"/>
      <sheetData sheetId="308" refreshError="1"/>
      <sheetData sheetId="309" refreshError="1"/>
      <sheetData sheetId="310"/>
      <sheetData sheetId="311"/>
      <sheetData sheetId="312" refreshError="1"/>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VL"/>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DTCT"/>
      <sheetName val="Sheet4"/>
      <sheetName val="dgngia"/>
      <sheetName val="wia nhan cong"/>
      <sheetName val="Tra_ba_x000e_g"/>
      <sheetName val="_x0018_N54"/>
      <sheetName val="gia vat_x0000_lieu"/>
      <sheetName val="tonghoptt (2)"/>
      <sheetName val="tonghoptt"/>
      <sheetName val="ximang"/>
      <sheetName val="da 1x2"/>
      <sheetName val="cat vang"/>
      <sheetName val="phugia555"/>
      <sheetName val="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00000000"/>
      <sheetName val="fia vat lieu"/>
      <sheetName val="Shdet3"/>
      <sheetName val="Cn.gty"/>
      <sheetName val="dbgt(tuien("/>
      <sheetName val="DgiajqatDHC4,"/>
      <sheetName val="Dulieu"/>
      <sheetName val="gia 3_x0000_t lieu"/>
      <sheetName val="CHITIET VL-NC-TT-3p"/>
      <sheetName val="VCV-BE-TONG"/>
      <sheetName val="NOMENCLATURE"/>
      <sheetName val="ptdg-duong"/>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dung"/>
      <sheetName val="gia vat?lieu"/>
      <sheetName val="VL,NC"/>
      <sheetName val="Tra KS"/>
      <sheetName val="Tai khoan"/>
      <sheetName val="2_x0000__x0000_(tuyen)"/>
      <sheetName val="giathanh1"/>
      <sheetName val="TSO_CHUNG"/>
      <sheetName val="BTH phi"/>
      <sheetName val="BLT phi"/>
      <sheetName val="phi,le phi"/>
      <sheetName val="Bien Lai TON"/>
      <sheetName val="BCQT "/>
      <sheetName val="Giay di duong"/>
      <sheetName val="BC QT cua tung ap"/>
      <sheetName val="GIAO CHI TIEU THU QUY 07"/>
      <sheetName val="BANG TONG HOP GIAY NOP TIEN"/>
      <sheetName val="ctTBA"/>
      <sheetName val="DTCT-TB"/>
      <sheetName val="dtct cau"/>
      <sheetName val="Tra_bang_QD11-109"/>
      <sheetName val="KCCP"/>
      <sheetName val="DO AM DT"/>
      <sheetName val="_x000c__x0000__x0001__x0000__x0000__x0000__x0001_ý"/>
      <sheetName val="gia 3?t lieu"/>
      <sheetName val="DgiaksatDHC"/>
      <sheetName val="CTGS"/>
      <sheetName val="DI-ESTI"/>
      <sheetName val="PTVT (MAU)"/>
      <sheetName val="2??(tuyen)"/>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huc thanh"/>
      <sheetName val="gia vat"/>
      <sheetName val="Tonghp"/>
      <sheetName val="Loading"/>
      <sheetName val="Check C"/>
      <sheetName val="T.Tran( AnLoc"/>
      <sheetName val="gia 8e may"/>
      <sheetName val="gia 3"/>
      <sheetName val="Tnnghop"/>
      <sheetName val="BO"/>
      <sheetName val="CdȮNhap"/>
      <sheetName val="[BCNCKT13_S3.xlsYphugia561"/>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2"/>
      <sheetName val="_x000c_"/>
      <sheetName val="gia vat_lieu"/>
      <sheetName val="gia 3_t lieu"/>
      <sheetName val="_BCNCKT13_S3.xlsYphugia561"/>
      <sheetName val="_x000c__x0000__x0001__x0000__x0001_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sheetData sheetId="157" refreshError="1"/>
      <sheetData sheetId="158" refreshError="1"/>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sheetData sheetId="221"/>
      <sheetData sheetId="222" refreshError="1"/>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CHTT"/>
      <sheetName val="Sheet1"/>
      <sheetName val="Sheet2"/>
      <sheetName val="Sheet3"/>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0000000"/>
      <sheetName val="NLANCONGduong"/>
      <sheetName val="DTCT"/>
      <sheetName val="VaoMavaKL"/>
      <sheetName val="VaoSL"/>
      <sheetName val="KQPTVL"/>
      <sheetName val="KQPTVLNgang"/>
      <sheetName val="DMCTDoiDonVi"/>
      <sheetName val="CMa"/>
      <sheetName val="NC"/>
      <sheetName val="MTC"/>
      <sheetName val="Tra_bang"/>
      <sheetName val="XL_x0014_Poppy"/>
      <sheetName val="Nhan ckng cong"/>
      <sheetName val="10_x0010_00000"/>
      <sheetName val="XL4Pop0y (2)"/>
      <sheetName val="Nhan cong`_x0003_/.g"/>
      <sheetName val="Sh_x0003__x0000_t3"/>
      <sheetName val="TT35"/>
      <sheetName val="NHALCONGdu_x000f_ng"/>
      <sheetName val="Nha_x000e_ cong`#/.g"/>
      <sheetName val="XL4Poppy (2䀁"/>
      <sheetName val="?0000000"/>
      <sheetName val="NHANCONGduo.g"/>
      <sheetName val="DGduong"/>
      <sheetName val="PhatsiûÎ"/>
      <sheetName val="DONGIA"/>
      <sheetName val="CHITIET"/>
      <sheetName val="GIAVL"/>
      <sheetName val="XL4Poppy (2?"/>
      <sheetName val="FHANCONGduong"/>
      <sheetName val="N`an cong cong"/>
      <sheetName val="TT"/>
      <sheetName val="THM"/>
      <sheetName val="THAT"/>
      <sheetName val="THTN"/>
      <sheetName val="THGC"/>
      <sheetName val="GCTL"/>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euchinh"/>
      <sheetName val="Chiet tinh dz35"/>
      <sheetName val="Sh_x0003_?t3"/>
      <sheetName val="Bang_tra"/>
      <sheetName val="Tai khoan"/>
      <sheetName val="CTGS"/>
      <sheetName val="²_x0000__x0000_t4"/>
      <sheetName val="HE SO"/>
      <sheetName val="MTO REV.2(ARMOR)"/>
      <sheetName val="CLa"/>
      <sheetName val="Coc 32 m(Cho mo)"/>
      <sheetName val="gvl"/>
      <sheetName val="Nhan cong`#_.g"/>
      <sheetName val="NHALCOJGduong"/>
      <sheetName val="TPAN-TRUONGXUAN"/>
      <sheetName val="S(eet12"/>
      <sheetName val="Cp&gt;10-Ln&lt;10"/>
      <sheetName val="Ln&lt;20"/>
      <sheetName val="EIRR&gt;1&lt;1"/>
      <sheetName val="EIRR&gt; 2"/>
      <sheetName val="EIRR&lt;2"/>
      <sheetName val="²??t4"/>
      <sheetName val="NHALÃONGduong"/>
      <sheetName val="Óheet1"/>
      <sheetName val="CÈTT"/>
      <sheetName val="TRAN-TÒUONGXUAN"/>
      <sheetName val="XXHXXXXX"/>
      <sheetName val="V!oSL"/>
      <sheetName val="ÄMCTDoiDonVi"/>
      <sheetName val="vlieu"/>
      <sheetName val="SUMMARY"/>
      <sheetName val="TSCD"/>
      <sheetName val="Nha_x000e_ cong`#_.g"/>
      <sheetName val="_0000000"/>
      <sheetName val="XL4Poppy (2_"/>
      <sheetName val="Chi phi khac 4.3KH-CP"/>
      <sheetName val="Nhatkychung"/>
      <sheetName val="Nhatkychung - cu"/>
      <sheetName val="Nhan cong`_x0003__.g"/>
      <sheetName val="Sh_x0003_"/>
      <sheetName val="tra_vat_lieu"/>
      <sheetName val="MTL$-INTER"/>
      <sheetName val="HL4Poppy"/>
      <sheetName val="Nhan_cong_cong"/>
      <sheetName val="XL4Poppy_(2)"/>
      <sheetName val="Nhan_cong`#/_g"/>
      <sheetName val="PHU_XUAN"/>
      <sheetName val="PHU_XUAN_(2)"/>
      <sheetName val="TRAN-TRUONGXUAN_(2)"/>
      <sheetName val="HOA_AN_(2)"/>
      <sheetName val="XL4Poppy_(2䀁"/>
      <sheetName val="N`an_cong_cong"/>
      <sheetName val="Nha_cong`#/_g"/>
      <sheetName val="Nhan_cong`#__g"/>
      <sheetName val="Nha_cong`#__g"/>
      <sheetName val="²"/>
      <sheetName val="Sh_x0003__t3"/>
      <sheetName val="XLPoppy"/>
      <sheetName val="NHALCONGdung"/>
      <sheetName val="Overview"/>
      <sheetName val="2000_x0010_000"/>
      <sheetName val="Shegt6"/>
      <sheetName val="Shget7"/>
      <sheetName val="Sjeet8"/>
      <sheetName val="Sheeu15"/>
      <sheetName val="XXXYXXXX"/>
      <sheetName val="XL4Poppy_(2?"/>
      <sheetName val="²__t4"/>
      <sheetName val="2      0"/>
      <sheetName val="XL4Test5S"/>
      <sheetName val="DT32"/>
      <sheetName val="tra-vat-lieu"/>
      <sheetName val="Tra KS"/>
      <sheetName val="TRAN-TRUONG塅䕃⹌塅E(2)"/>
      <sheetName val="²_x0000__x0000_€t4"/>
      <sheetName val="KQPTRLNgang"/>
      <sheetName val="DT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sheetData sheetId="129" refreshError="1"/>
      <sheetData sheetId="130" refreshError="1"/>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refreshError="1"/>
      <sheetData sheetId="186" refreshError="1"/>
      <sheetData sheetId="187"/>
      <sheetData sheetId="188"/>
      <sheetData sheetId="189" refreshError="1"/>
      <sheetData sheetId="190" refreshError="1"/>
      <sheetData sheetId="191" refreshError="1"/>
      <sheetData sheetId="192" refreshError="1"/>
      <sheetData sheetId="193"/>
      <sheetData sheetId="194"/>
      <sheetData sheetId="19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ai khoan"/>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PNT-QUOT-#3"/>
      <sheetName val="COAT&amp;WRAP-QIOT-#3"/>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THCT"/>
      <sheetName val="THDZ0,4"/>
      <sheetName val="TH DZ35"/>
      <sheetName val="Mau NT cho doi"/>
      <sheetName val="THDG- Nha VS"/>
      <sheetName val="THDG- Mong thiet bi"/>
      <sheetName val="tong hgp"/>
      <sheetName val="YL4Test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vl"/>
      <sheetName val="ESTI."/>
      <sheetName val="DI-ESTI"/>
      <sheetName val="Tong hop phan bo nhien lieu"/>
      <sheetName val="XD Ninh Quang"/>
      <sheetName val="K10"/>
      <sheetName val="PB chi tiet"/>
      <sheetName val="tong hop phan bo nhien lieu "/>
      <sheetName val="[TKKT_15Alan1-dg.xls࡝DTCTNÀNG"/>
      <sheetName val="ႀ￸B"/>
      <sheetName val="SILICATE"/>
      <sheetName val="402"/>
      <sheetName val="MTL$-INTER"/>
      <sheetName val="THTram"/>
      <sheetName val="chiet tifh khoan son "/>
      <sheetName val="Gia KS"/>
      <sheetName val="DTCT-TB"/>
      <sheetName val="[TKKT_15Alan1-dg.xlsYPTDG"/>
      <sheetName val="cat vaɮѧ"/>
      <sheetName val="CANDOI"/>
      <sheetName val="GT"/>
      <sheetName val="GITHICH"/>
      <sheetName val="KQ"/>
      <sheetName val="GT KQ"/>
      <sheetName val="NS"/>
      <sheetName val="GT NS"/>
      <sheetName val="CNO"/>
      <sheetName val="CHITIEU"/>
      <sheetName val="\HKP22-46"/>
      <sheetName val="GiaVL"/>
      <sheetName val="cat va??"/>
      <sheetName val="Bu_vat_lieu"/>
      <sheetName val="TK"/>
      <sheetName val="Giaitrinh"/>
      <sheetName val="M02"/>
      <sheetName val="M03"/>
      <sheetName val="M5"/>
      <sheetName val="hd01"/>
      <sheetName val="[TKKT_15Alan1-dg.xls?DTCTNÀNG"/>
      <sheetName val="??B"/>
      <sheetName val="_x000d_BTA"/>
      <sheetName val="D_x0014_CTQD"/>
      <sheetName val="_x0004_TCT22-46"/>
      <sheetName val="_x0007_XL"/>
      <sheetName val="_x0013_heet2"/>
      <sheetName val="to.ghoptt"/>
      <sheetName val="CHITIET"/>
      <sheetName val="[TKKT_15Ala"/>
      <sheetName val="Du_lieu"/>
      <sheetName val="Da_tan_dung"/>
      <sheetName val="tong_hop"/>
      <sheetName val="phan_tich_DG"/>
      <sheetName val="gia_vat_lieu"/>
      <sheetName val="gia_xe_may"/>
      <sheetName val="gia_nhan_cong"/>
      <sheetName val="da_1x2"/>
      <sheetName val="cat_vang"/>
      <sheetName val="Tai_khoan"/>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H_DZ35"/>
      <sheetName val="TIEN_L"/>
      <sheetName val="ESTI_"/>
      <sheetName val="bang_"/>
      <sheetName val="373_e6"/>
      <sheetName val="372_e6"/>
      <sheetName val="373_e4"/>
      <sheetName val="_x000a_BTA"/>
      <sheetName val="Mau_NT_cho_doi"/>
      <sheetName val="THDG-_Nha_VS"/>
      <sheetName val="THDG-_Mong_thiet_bi"/>
      <sheetName val="¢çeet9"/>
      <sheetName val="_TKKT_15Alan1-dg.xlsYPTDG"/>
      <sheetName val="cat va__"/>
      <sheetName val="_HKP22-46"/>
      <sheetName val="_TKKT_15Alan1-dg.xls࡝DTCTNÀNG"/>
      <sheetName val="TNBH?ͧ_x001f_[TKKT_15Alan1-dg.xls]tlsanduong?D??????????賜ͧ?_x0004_??????ͣ????????贌ͧ??±????????????"/>
      <sheetName val="TNBH?ͧ_x001f_[TKKT_15Alan1-dg.xls]tls"/>
      <sheetName val="TNBH_x0000_ͧ_x001f_[TKKT_15Alan1-dg.xls]tlsanduong_x0000_D_x0000__x0000__x0000__x0000__x0000__x0000__x0000__x0000__x0000__x0000_賜ͧ_x0000__x0004__x0000__x0000__x0000__x0000__x0000__x0000_ͣ_x0000__x0000__x0000__x0000__x0000__x0000__x0000__x0000_贌ͧ_x0000__x0000_±_x0000__x0000__x0000__x0000__x0000__x0000__x0000__x0000__x0000__x0000__x0000__x0000_"/>
      <sheetName val="TNBH_x0000_ͧ_x001f_[TKKT_15Alan1-dg.xls]tls"/>
      <sheetName val="_BTA"/>
      <sheetName val="__B"/>
      <sheetName val="_TKKT_15Alan1-dg.xls_DTCTNÀNG"/>
      <sheetName val="CT35"/>
      <sheetName val="Gia"/>
      <sheetName val="FD"/>
      <sheetName val="GI"/>
      <sheetName val="EE (3)"/>
      <sheetName val="PAVEMENT"/>
      <sheetName val="TRAFFIC"/>
      <sheetName val="_TKKT_15Alan1-dg.xls?DTCTNÀNG"/>
      <sheetName val="_x0000__x0000__x0000__x0000_??_x0000__x0000__x0000__x0000__x0000__x0000__x0000__x0000_??_x0000__x0000_±_x0000__x0000__x0000__x0000__x0000__x0000__x0000__x0000__x0000__x0000__x0000__x0000_"/>
      <sheetName val="Sheeô4"/>
      <sheetName val="TNBH_x0000_?_x001f_[TKKT_15Alan1-dg.xls]tls"/>
      <sheetName val="_TKKT_15Ala"/>
      <sheetName val="cad vang"/>
      <sheetName val="TH khoan ha_x0000_"/>
      <sheetName val="Don gia kꦤoan son "/>
      <sheetName val="Lç khoan LK1"/>
      <sheetName val="DTKPSADUONO"/>
      <sheetName val="chiet tinh Khoan gia cono"/>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sheetData sheetId="217"/>
      <sheetData sheetId="218"/>
      <sheetData sheetId="219"/>
      <sheetData sheetId="220"/>
      <sheetData sheetId="221" refreshError="1"/>
      <sheetData sheetId="222"/>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refreshError="1"/>
      <sheetData sheetId="360"/>
      <sheetData sheetId="36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ra-vat-lieu"/>
      <sheetName val="Tong"/>
      <sheetName val="Chi tiet"/>
      <sheetName val="Sheet2"/>
      <sheetName val="Sheet3"/>
      <sheetName val="00000000"/>
      <sheetName val="dtct cong_x0000_ȁ"/>
      <sheetName val="dtct_x0000_cong"/>
      <sheetName val="bravo4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gvl"/>
      <sheetName val="Tai khoan"/>
      <sheetName val="THTram"/>
      <sheetName val="DTCT"/>
      <sheetName val="DOAM0654CAS"/>
      <sheetName val="hold5"/>
      <sheetName val="hold6"/>
      <sheetName val="Tra_bang"/>
      <sheetName val="KSTK-tkkd"/>
      <sheetName val="BK N111"/>
      <sheetName val="BKN111(06)"/>
      <sheetName val="XL4Poppy"/>
      <sheetName val="dtct cong_x0000_?"/>
      <sheetName val="t"/>
      <sheetName val="dtct cong?ȁ"/>
      <sheetName val="dtct?cong"/>
      <sheetName val="dtct cong??"/>
      <sheetName val="dtct ccu"/>
      <sheetName val="TVL"/>
      <sheetName val="NEW-PANEL"/>
      <sheetName val="Pÿÿÿÿcau"/>
      <sheetName val="SILICATE"/>
      <sheetName val="_x0000_"/>
      <sheetName val="tra_vat_lieu"/>
      <sheetName val="tungphal"/>
      <sheetName val="?"/>
      <sheetName val="4"/>
      <sheetName val="TH_cong"/>
      <sheetName val="dtct_cong"/>
      <sheetName val="ptdg_cong"/>
      <sheetName val="PTDG_cau"/>
      <sheetName val="dtct_cau"/>
      <sheetName val="Chi_tiet"/>
      <sheetName val="dtct_congȁ"/>
      <sheetName val="Tai_khoan"/>
      <sheetName val="dtct cong_ȁ"/>
      <sheetName val="dtct cong__"/>
      <sheetName val="BKN111(06("/>
      <sheetName val="VC-Dу-DH"/>
      <sheetName val="ptdg"/>
      <sheetName val="dtct_cong?"/>
      <sheetName val="dtct cong_?"/>
      <sheetName val="VC-D?-DH"/>
      <sheetName val="B_tra"/>
      <sheetName val=""/>
      <sheetName val="_"/>
      <sheetName val="dtct_cong_"/>
      <sheetName val="VC-D_-DH"/>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refreshError="1"/>
      <sheetData sheetId="49" refreshError="1"/>
      <sheetData sheetId="50"/>
      <sheetData sheetId="51"/>
      <sheetData sheetId="52"/>
      <sheetData sheetId="53" refreshError="1"/>
      <sheetData sheetId="54"/>
      <sheetData sheetId="55"/>
      <sheetData sheetId="56"/>
      <sheetData sheetId="57"/>
      <sheetData sheetId="58" refreshError="1"/>
      <sheetData sheetId="59"/>
      <sheetData sheetId="60"/>
      <sheetData sheetId="61"/>
      <sheetData sheetId="62" refreshError="1"/>
      <sheetData sheetId="63"/>
      <sheetData sheetId="64" refreshError="1"/>
      <sheetData sheetId="65" refreshError="1"/>
      <sheetData sheetId="66"/>
      <sheetData sheetId="67" refreshError="1"/>
      <sheetData sheetId="68"/>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dtct cong"/>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Tong hop"/>
      <sheetName val="Phuc vu"/>
      <sheetName val="May Phat"/>
      <sheetName val="1813"/>
      <sheetName val="dtct_Duong,tc"/>
      <sheetName val="Tra_bang"/>
      <sheetName val="px2,tb-t,"/>
      <sheetName val="gVL"/>
      <sheetName val="DTCT"/>
      <sheetName val="dtctODuong-01"/>
      <sheetName val="NhucauKP"/>
      <sheetName val="Sheet3 (2)"/>
      <sheetName val="XL4Poppy"/>
      <sheetName val="nc%cm"/>
      <sheetName val="dtct cau"/>
      <sheetName val="Sheet! (2)"/>
      <sheetName val="CtiedQII"/>
      <sheetName val="DHop08"/>
      <sheetName val="Ctiet 9"/>
      <sheetName val="Ctiet!1"/>
      <sheetName val="00 00000"/>
      <sheetName val="CVC-_x0010_1"/>
      <sheetName val="dt#tke-01"/>
      <sheetName val="ptdg-00 (2)"/>
      <sheetName val="02- 9"/>
      <sheetName val="Cheet3"/>
      <sheetName val="THop0_x0015_"/>
      <sheetName val="Bke0_x0015_"/>
      <sheetName val="_x0004_en 31,7"/>
      <sheetName val="THop0("/>
      <sheetName val="BC9Tfam"/>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Sheet4"/>
      <sheetName val="nhiemvu2006"/>
      <sheetName val="RutTM"/>
      <sheetName val="10000000"/>
      <sheetName val="20000000"/>
      <sheetName val="30000000"/>
      <sheetName val="TVL"/>
      <sheetName val="tra-vat-lieu (duyet)"/>
      <sheetName val="tra bang"/>
      <sheetName val="[ duong257-272."/>
      <sheetName val="d4ct_Duong-01"/>
      <sheetName val="Bia"/>
      <sheetName val="THKP D"/>
      <sheetName val="THKP"/>
      <sheetName val="Bu gia1"/>
      <sheetName val="Bu gia in"/>
      <sheetName val="Bu gia"/>
      <sheetName val="CL CL"/>
      <sheetName val="CL"/>
      <sheetName val="DT"/>
      <sheetName val="ptdg-01_(2)"/>
      <sheetName val="dtct_cau"/>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ra KS"/>
      <sheetName val="Tien_An_T11"/>
      <sheetName val="Bang_luong"/>
      <sheetName val="Bang_CC"/>
      <sheetName val="_Luong_nghien_"/>
      <sheetName val="Tong_hop"/>
      <sheetName val="Phuc_vu"/>
      <sheetName val="May_Phat"/>
      <sheetName val="THop51"/>
      <sheetName val="Ctie塅䕃⹌"/>
      <sheetName val="Ctiet02?_x0018_[ duong257-272.xls]Bke01???_x0018_[ duong257-27"/>
      <sheetName val="GiaVL"/>
      <sheetName val="_ duong257-272."/>
      <sheetName val="Ctiet02_x0000__x0018_[ duong257-272.xls]Bke01_x0000__x0000__x0000__x0018_[ duong257-27"/>
      <sheetName val="TH_GTXL࠭TC"/>
      <sheetName val="TH_GTXL?TC"/>
      <sheetName val="Ctie???"/>
      <sheetName val="-272.xls]Bke01_x0000__x0000__x0000__x0018_[ duong257-27"/>
      <sheetName val="Ctiet02_x0000__x0018_[ duong257-272.xls]Bke"/>
      <sheetName val="Ctiet02?_x0018_[ duong257-272.xls]Bke"/>
      <sheetName val="TH_GTXL_TC"/>
      <sheetName val="Ctie___"/>
      <sheetName val="-272.xls_Bke01"/>
      <sheetName val="dieuchinh"/>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refreshError="1"/>
      <sheetData sheetId="153" refreshError="1"/>
      <sheetData sheetId="154"/>
      <sheetData sheetId="155"/>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refreshError="1"/>
      <sheetData sheetId="24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tra-vat-lieu"/>
      <sheetName val="ESTI."/>
      <sheetName val="DI-ESTI"/>
      <sheetName val="DO AM DT"/>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dtct cong"/>
      <sheetName val="Sheet1"/>
      <sheetName val="Tro giup"/>
      <sheetName val="20000000"/>
      <sheetName val="XL4Test5 (2)"/>
      <sheetName val="XL4Test5 (3)"/>
      <sheetName val="XL4Test5 (4)"/>
      <sheetName val="XL4Test5 (5)"/>
      <sheetName val="Gia vat tu"/>
      <sheetName val="DG "/>
      <sheetName val="ctTBA"/>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uc thanh"/>
      <sheetName val="ML"/>
      <sheetName val="TT"/>
      <sheetName val="TD"/>
      <sheetName val="DV"/>
      <sheetName val="BMC"/>
      <sheetName val="DN"/>
      <sheetName val="DUL"/>
      <sheetName val="DTHH"/>
      <sheetName val="Dam chu"/>
      <sheetName val="THOP X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VCV-BE-Tÿÿÿ"/>
      <sheetName val="0000000"/>
      <sheetName val="May tinh xach tay"/>
      <sheetName val="Man hinh LCD-CRT"/>
      <sheetName val="CPU DELL"/>
      <sheetName val="CPU HP-Compaq"/>
      <sheetName val="CPU Samsung"/>
      <sheetName val="May in-PRINTER"/>
      <sheetName val="Linh kien may tinh"/>
      <sheetName val="00000000"/>
      <sheetName val="Gvl_QN"/>
      <sheetName val="Gvlks_QN"/>
      <sheetName val="DG_QUANG NINH"/>
      <sheetName val="Hướng dẫn"/>
      <sheetName val="Ví dụ hàm Vlookup"/>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Hu?ng d?n"/>
      <sheetName val="Ví d? hàm Vlookup"/>
      <sheetName val="KH_Q1_Q2_01"/>
      <sheetName val="MTO REV.0"/>
      <sheetName val="DGchitiet "/>
      <sheetName val="LEGEND"/>
      <sheetName val="Hý?ng d?n"/>
      <sheetName val="Hu_ng d_n"/>
      <sheetName val="Ví d_ hàm Vlookup"/>
      <sheetName val="Hý_ng d_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THam Tra"/>
      <sheetName val="Don-gia"/>
      <sheetName val="THop"/>
      <sheetName val="TH-DT"/>
      <sheetName val="TDT"/>
      <sheetName val="THopDT"/>
      <sheetName val="THDT-04"/>
      <sheetName val="THVL-NC"/>
      <sheetName val="Thu hoi"/>
      <sheetName val="Mong"/>
      <sheetName val="Cot"/>
      <sheetName val="Xa"/>
      <sheetName val="VC-TC"/>
      <sheetName val="VC-D-Dai"/>
      <sheetName val="NCong-Day-Su"/>
      <sheetName val="BT-1m3- DSu-phu kien"/>
      <sheetName val="Culi-VC"/>
      <sheetName val="KHAO-SAT"/>
      <sheetName val="daodat"/>
      <sheetName val="khlg"/>
      <sheetName val="Liet ke VL"/>
      <sheetName val="bangke-T.Hoi"/>
      <sheetName val="TH thuhoi"/>
      <sheetName val="BK thuhoi"/>
      <sheetName val="Sheet2"/>
      <sheetName val="Sheet1"/>
      <sheetName val="Sheet4"/>
      <sheetName val="vuban2"/>
      <sheetName val="vuban1"/>
      <sheetName val="doclap"/>
      <sheetName val="bvien"/>
      <sheetName val="XXXXXXXX"/>
    </sheetNames>
    <sheetDataSet>
      <sheetData sheetId="0"/>
      <sheetData sheetId="1"/>
      <sheetData sheetId="2"/>
      <sheetData sheetId="3"/>
      <sheetData sheetId="4"/>
      <sheetData sheetId="5"/>
      <sheetData sheetId="6"/>
      <sheetData sheetId="7" refreshError="1">
        <row r="22">
          <cell r="C22" t="str">
            <v>Dù to¸n Chi phÝ thÝ nghiÖm hiÖu chØnh</v>
          </cell>
        </row>
        <row r="23">
          <cell r="C23" t="str">
            <v xml:space="preserve"> phÇn ®­êng d©y h¹ ¸p </v>
          </cell>
        </row>
        <row r="25">
          <cell r="C25" t="str">
            <v>§¬n vÞ tÝnh :</v>
          </cell>
          <cell r="D25" t="str">
            <v xml:space="preserve"> ®ång</v>
          </cell>
        </row>
        <row r="26">
          <cell r="C26" t="str">
            <v xml:space="preserve"> a - Chi phÝ  trùc tiÕp : T = 1 + 2 + 3</v>
          </cell>
          <cell r="D26">
            <v>1487878</v>
          </cell>
        </row>
        <row r="28">
          <cell r="C28" t="str">
            <v>1 - VËt liÖu :VL®g</v>
          </cell>
          <cell r="D28">
            <v>28350</v>
          </cell>
        </row>
        <row r="29">
          <cell r="C29" t="str">
            <v xml:space="preserve"> 2 - Nh©n c«ng : B = b1 x 2,01 x  (1+ 0,3/2,638) </v>
          </cell>
          <cell r="D29">
            <v>1340658</v>
          </cell>
        </row>
        <row r="30">
          <cell r="C30" t="str">
            <v xml:space="preserve">                                     b1=NCT§G </v>
          </cell>
          <cell r="D30">
            <v>598887</v>
          </cell>
        </row>
        <row r="31">
          <cell r="C31" t="str">
            <v>3 - M¸y thi c«ng C= C1 x 1,055*1,13</v>
          </cell>
          <cell r="D31">
            <v>118870</v>
          </cell>
        </row>
        <row r="32">
          <cell r="C32" t="str">
            <v xml:space="preserve">                                     C1= MTC §G</v>
          </cell>
          <cell r="D32">
            <v>99711</v>
          </cell>
        </row>
        <row r="34">
          <cell r="C34" t="str">
            <v xml:space="preserve"> b - Chi phÝ chung : D = 71%B</v>
          </cell>
          <cell r="D34">
            <v>951867</v>
          </cell>
        </row>
        <row r="36">
          <cell r="C36" t="str">
            <v>c - Thu nhËp chÞu thuÕ tÝnh tr­íc : H = 6% ( T + D )</v>
          </cell>
          <cell r="D36">
            <v>146385</v>
          </cell>
        </row>
        <row r="38">
          <cell r="C38" t="str">
            <v>Gi¸ trÞ dù to¸n x©y l¾p tr­íc thuÕ : Z = T+D+H</v>
          </cell>
          <cell r="D38">
            <v>2586130</v>
          </cell>
        </row>
        <row r="40">
          <cell r="C40" t="str">
            <v>d - ThuÕ gi¸ trÞ gia t¨ng ®Çu ra : VAT = 10% Z</v>
          </cell>
          <cell r="D40">
            <v>258613</v>
          </cell>
        </row>
        <row r="42">
          <cell r="C42" t="str">
            <v>Gi¸ trÞ dù to¸n  x©y l¾p  chÝnh sau thuÕ: Gxl = Z + VAT</v>
          </cell>
          <cell r="D42">
            <v>2844743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
      <sheetName val="TO HUNG"/>
      <sheetName val="CONGNHAN NE"/>
      <sheetName val="XINGUYEP"/>
      <sheetName val="TH331"/>
      <sheetName val="dt-iphi"/>
      <sheetName val="tra-vat-lieu"/>
      <sheetName val="`u lun"/>
      <sheetName val="SPL4"/>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sut&lt;1 0"/>
      <sheetName val="PTCT"/>
      <sheetName val="ctTBA"/>
      <sheetName val="nhan cong"/>
      <sheetName val="coc duc"/>
      <sheetName val="ma-pt"/>
      <sheetName val="Sheet3 (2)"/>
      <sheetName val="Kluong"/>
      <sheetName val="Giatri"/>
      <sheetName val="ptvl0-1"/>
      <sheetName val="0-1"/>
      <sheetName val="ptvl4-5"/>
      <sheetName val="4-5"/>
      <sheetName val="ptvl3-4"/>
      <sheetName val="3-4"/>
      <sheetName val="ptvl2-3"/>
      <sheetName val="2-3"/>
      <sheetName val="vlcong"/>
      <sheetName val="ptvl1-2"/>
      <sheetName val="1-2"/>
      <sheetName val="ìtoan"/>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HK1"/>
      <sheetName val="HK2"/>
      <sheetName val="CANAM"/>
      <sheetName val="dam"/>
      <sheetName val="Mocantho"/>
      <sheetName val="MoQL91"/>
      <sheetName val="tru"/>
      <sheetName val="dg"/>
      <sheetName val="10mduongsaumo"/>
      <sheetName val="ctt"/>
      <sheetName val="thanmkhao"/>
      <sheetName val="monho"/>
      <sheetName val="ktduong"/>
      <sheetName val="cu"/>
      <sheetName val="KTcau2004"/>
      <sheetName val="KT2004XL#moi"/>
      <sheetName val="denbu"/>
      <sheetName val="thop"/>
      <sheetName val="DGduong"/>
      <sheetName val="Khu xu ly nuoc THiep-XD"/>
      <sheetName val="Don gia chi tiet"/>
      <sheetName val="Du thau"/>
      <sheetName val="Tro giup"/>
      <sheetName val="NHAP"/>
      <sheetName val="Sheet_x0001_1"/>
      <sheetName val="FPPN"/>
      <sheetName val="CHI_x0000_TIET"/>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T1"/>
      <sheetName val="T2"/>
      <sheetName val="T3"/>
      <sheetName val="T4"/>
      <sheetName val="T5"/>
      <sheetName val="T6"/>
      <sheetName val="T7"/>
      <sheetName val="T8"/>
      <sheetName val="T9"/>
      <sheetName val="T10"/>
      <sheetName val="T11"/>
      <sheetName val="T12"/>
      <sheetName val="t1.3"/>
      <sheetName val="Box-Girder"/>
      <sheetName val="coctuatrenda"/>
      <sheetName val="IBASE"/>
      <sheetName val="He so"/>
      <sheetName val="PL Vua"/>
      <sheetName val="DPD"/>
      <sheetName val="dgmo-tru"/>
      <sheetName val="dgdam"/>
      <sheetName val="Dam-Mo-Tru"/>
      <sheetName val="DTDuong"/>
      <sheetName val="GTXLc"/>
      <sheetName val="CPXLk"/>
      <sheetName val="KPTH"/>
      <sheetName val="Bang KL ket cau"/>
      <sheetName val="P3-PanAn-Factored"/>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DGCT_x0006_"/>
      <sheetName val="NhapSl"/>
      <sheetName val="Nluc"/>
      <sheetName val="Tohop"/>
      <sheetName val="KT_Tthan"/>
      <sheetName val="Tra_TTTD"/>
      <sheetName val="Nhap don gia VL dia _x0003__x0000_uong"/>
      <sheetName val="ESTI."/>
      <sheetName val="DI-ESTI"/>
      <sheetName val="Phan tich don gia chi Uet"/>
      <sheetName val="Số liệu"/>
      <sheetName val="TKKYI"/>
      <sheetName val="TKKYII"/>
      <sheetName val="Tổng hợp theo học sinh"/>
      <sheetName val="XL4Test5 (2)"/>
      <sheetName val="Dbþgia"/>
      <sheetName val="IN__x000e_X"/>
      <sheetName val="Du_lieu"/>
      <sheetName val="md5!-52"/>
      <sheetName val="GiaVL"/>
      <sheetName val="She_x0000_t9"/>
      <sheetName val="_x0000_Ё_x0000__x0000__x0000__x0000_䀤_x0001__x0000__x0000__x0000__x0000_䀶_x0001__x0000_晦晦晦䀙_x0001__x0000__x0000__x0000__x0000_㿰_x0001_H-_x0000_ਈ_x0000_ꏗ㵰휊䀁_x0001__x0000_尩슏⣵䀂_x0001__x0000__x0000__x0000_"/>
      <sheetName val="tuong"/>
      <sheetName val="dt-kphi-ÿÿo-ctiet"/>
      <sheetName val="Piers of Main Flylyer (1)"/>
      <sheetName val="NVBH(HOAN"/>
      <sheetName val="dt-cphi-ctieT"/>
      <sheetName val="Tuong-ٺ_x0001_an"/>
      <sheetName val="Thuc thanh"/>
      <sheetName val="Don gia"/>
      <sheetName val="TinhToan"/>
      <sheetName val="CHI?TIET"/>
      <sheetName val="TT_35NH"/>
      <sheetName val="CHI"/>
      <sheetName val="tai"/>
      <sheetName val="hoang"/>
      <sheetName val="hoang (2)"/>
      <sheetName val="hoang (3)"/>
      <sheetName val="Du toan chi tiet_x0000_coc nuoc"/>
      <sheetName val="T2_x0000__x0000_)"/>
      <sheetName val="DG೼�_02"/>
      <sheetName val="KLDGTT&lt;1ü_x000c__x0000__x0000_(2)"/>
      <sheetName val="S? li?u"/>
      <sheetName val="T?ng h?p theo h?c sinh"/>
      <sheetName val="_x0000_????_x0001__x0000__x0000__x0000__x0000_?_x0001_H-_x0000_?_x0000_????_x0001__x0000_????_x0001__x0000__x0000__x0000_"/>
      <sheetName val="Piers of Mai. Flyover (1)"/>
      <sheetName val="3cau"/>
      <sheetName val="266+623"/>
      <sheetName val="TXL(266+623"/>
      <sheetName val="DDCT"/>
      <sheetName val="M"/>
      <sheetName val="vln"/>
      <sheetName val="Nhap don gia VL dia _x0003_?uong"/>
      <sheetName val="Nhap don gia VL dia _x0003_"/>
      <sheetName val="Ё_x0000_䀤_x0001__x0000_䀶_x0001__x0000_晦晦晦䀙_x0001__x0000_㿰_x0001_H-_x0000_ਈ_x0000_ꏗ㵰휊䀁_x0001__x0000_尩슏⣵䀂"/>
      <sheetName val="tra_x0000__x0000__x0000__x0000__x0000_±@Z"/>
      <sheetName val="She?t9"/>
      <sheetName val="?Ё????䀤_x0001_????䀶_x0001_?晦晦晦䀙_x0001_????㿰_x0001_H-?ਈ?ꏗ㵰휊䀁_x0001_?尩슏⣵䀂_x0001_???"/>
      <sheetName val="Du toan chi tiet?coc nuoc"/>
      <sheetName val="T2??)"/>
      <sheetName val="KLDGTT&lt;1ü_x000c_??(2)"/>
      <sheetName val="?????_x0001_?????_x0001_H-???????_x0001_?????_x0001_???"/>
      <sheetName val="Ё?䀤_x0001_?䀶_x0001_?晦晦晦䀙_x0001_?㿰_x0001_H-?ਈ?ꏗ㵰휊䀁_x0001_?尩슏⣵䀂"/>
      <sheetName val="tra?????±@Z"/>
      <sheetName val="Pier"/>
      <sheetName val="Pil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INV"/>
      <sheetName val="XXXXXXX2"/>
      <sheetName val="XXXXXXX3"/>
      <sheetName val="XXXXXXX4"/>
      <sheetName val="TN"/>
      <sheetName val="ND"/>
      <sheetName val="rph_(2)"/>
      <sheetName val="dtoan_-ctiet"/>
      <sheetName val="sut_duong"/>
      <sheetName val="sut_am"/>
      <sheetName val="bu_lun"/>
      <sheetName val="xoi_lo_chan_ke"/>
      <sheetName val="dt-kphi_(2)"/>
      <sheetName val="Piers_of_Main_Flyover_(1)"/>
      <sheetName val="Cot_Tru1"/>
      <sheetName val="COC_KHOAN_M1"/>
      <sheetName val="COC_KHOAN_M2"/>
      <sheetName val="COC_KHOAN_T1"/>
      <sheetName val="COC_KHOAN_T5"/>
      <sheetName val="COC_KHOAN_T4"/>
      <sheetName val="COC_DONG"/>
      <sheetName val="B_cao"/>
      <sheetName val="T_tiet"/>
      <sheetName val="T_N"/>
      <sheetName val="TSCD_DUNG_CHUNG_"/>
      <sheetName val="TSCDTOAN_NHA_MAY"/>
      <sheetName val="CPSXTOAN_BO_SP"/>
      <sheetName val="PBCPCHUNG_CHO_CAC_DTUONG"/>
      <sheetName val="DTCT_02__2595"/>
      <sheetName val="DU_TOAN"/>
      <sheetName val="CHI_TIET"/>
      <sheetName val="PHAN_TICH"/>
      <sheetName val="YEU_TO_CONG"/>
      <sheetName val="TD_3DIEM"/>
      <sheetName val="TD_2DIEM"/>
      <sheetName val="THKL_nghiemthu"/>
      <sheetName val="DTCTtaluy_(2)"/>
      <sheetName val="KLDGTT&lt;120%_(2)"/>
      <sheetName val="TH_(2)"/>
      <sheetName val="Vatlieu_cau"/>
      <sheetName val="cau_DS11"/>
      <sheetName val="cau_DS12"/>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Khu_xu_ly_nuoc_THiep-XD"/>
      <sheetName val="nhan_cong"/>
      <sheetName val="dtoan_(4)"/>
      <sheetName val="NVBH_KHAC"/>
      <sheetName val="NVBH_HOAN"/>
      <sheetName val="TO_HUNG"/>
      <sheetName val="CONGNHAN_NE"/>
      <sheetName val="`u_lun"/>
      <sheetName val="Sheet3_(2)"/>
      <sheetName val="PL_tham_dinh"/>
      <sheetName val="Bu_VC"/>
      <sheetName val="sut&lt;1_0"/>
      <sheetName val="DothiP1"/>
      <sheetName val="ma_pt"/>
      <sheetName val="Ё"/>
      <sheetName val="???_x0001_??_x0001_?????_x0001_??_x0001_H-???????_x0001_?????"/>
      <sheetName val="?Ё????䀤_x0001_????䀶_x0001_?晦晦晦䀙_x0001_????㿰_x0001_H-?ਈ?"/>
      <sheetName val="Phan tich don gia chi ˆUet"/>
      <sheetName val="?"/>
      <sheetName val="????_x0001_"/>
      <sheetName val="???????_x0001_?????_x0001_?????_x0001_?????_x0001_H-???"/>
      <sheetName val="_"/>
      <sheetName val="_____x0001_"/>
      <sheetName val="dv-kphi-cviet"/>
      <sheetName val="bvh-kphi"/>
      <sheetName val="PCCPCHUNG CHO CAC DTUONG"/>
      <sheetName val="Piers of Main Flyower (1)"/>
      <sheetName val="Gca may Buu dien"/>
      <sheetName val="882"/>
      <sheetName val="Giamay"/>
      <sheetName val="DM_GVT"/>
      <sheetName val="May chuyen nganh"/>
      <sheetName val="TT06"/>
      <sheetName val="CTC_x000f_NG_02"/>
      <sheetName val="_x0004_GCong"/>
      <sheetName val="????_x0001_??_x0001_H-???????_x0001_?????_x0001_?"/>
      <sheetName val="0??ﱸ͕?_x0004_??????͕????????列͕??_x0013_???????????????_x001f_[dtT"/>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vua???????????韘࿊?_x0004_??????酐࿊????????須࿊??_x0004_???????????????_x0016_[dtTKKT-98-106.xls]rph?????????_x0009_?顬࿊?_x0004_??????酐࿊????????銀࿊??_x0005_???????????????_x0016_[dtTKKT-98-106.xls]gVL?????????_x0009_?????????_x0009_?????????_x0009_?軴_x0010_곫?饬࿊곫_x0010_餸࿊?_x0004_??????酐࿊????????銔࿊??_x0006_"/>
      <sheetName val="She"/>
      <sheetName val="Quantity"/>
      <sheetName val="CDPS"/>
      <sheetName val="NKC"/>
      <sheetName val="SoCaiT"/>
      <sheetName val="THDU"/>
      <sheetName val="Tuong-?_x0001_an"/>
      <sheetName val="DG??_02"/>
      <sheetName val="Nhap don gia VL dia _x0003__uong"/>
      <sheetName val="S_ li_u"/>
      <sheetName val="T_ng h_p theo h_c sinh"/>
      <sheetName val="DEF"/>
      <sheetName val="???_x0001_??_x0001_?????_x0001_??_x0001_H-???"/>
      <sheetName val="10mduongsa{ío"/>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vua?韘࿊?_x0004_?酐࿊?須࿊?_x0004_?_x0016_[dtTKKT-98-10"/>
      <sheetName val="TM_JCTC"/>
      <sheetName val="Eodule1"/>
      <sheetName val="CHI TI??"/>
      <sheetName val="DGAT_02"/>
      <sheetName val="?Ё????䀤_x0001_????䀶_x0001_?晦晦晦䀙_x0001_???"/>
      <sheetName val="TD &quot;DIEM"/>
      <sheetName val="Sheet1 (3)"/>
      <sheetName val="Sheet1 (2)"/>
      <sheetName val="YE2?? CONG"/>
      <sheetName val="?_x0000_?_x0001__x0000_?_x0001__x0000_????_x0001__x0000_?_x0001_H-_x0000_?_x0000_????_x0001__x0000_????"/>
      <sheetName val="_x0000_Ё_x0000__x0000__x0000__x0000_䀤_x0001__x0000__x0000__x0000__x0000_䀶_x0001__x0000_晦晦晦䀙_x0001__x0000__x0000__x0000__x0000_㿰_x0001_H-_x0000_ਈ_x0000_"/>
      <sheetName val="_x0000_?_x0000__x0000__x0000__x0000_?_x0001__x0000__x0000__x0000__x0000_?_x0001__x0000_????_x0001__x0000__x0000__x0000__x0000_?_x0001_H-_x0000_?_x0000_"/>
      <sheetName val="0_x0000__x0000_ﱸ͕_x0000__x0004__x0000__x0000__x0000__x0000__x0000__x0000_͕_x0000__x0000__x0000__x0000__x0000__x0000__x0000__x0000_列͕_x0000__x0000__x0013__x0000__x0000__x0000__x0000__x0000__x0000__x0000__x0000__x0000__x0000__x0000__x0000__x0000__x0000__x0000__x001f_[dtT"/>
      <sheetName val="0??ﱸ͕?_x0004_??????͕????????列͕??_x0013_???"/>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refreshError="1"/>
      <sheetData sheetId="160" refreshError="1"/>
      <sheetData sheetId="16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sheetData sheetId="203"/>
      <sheetData sheetId="204"/>
      <sheetData sheetId="205"/>
      <sheetData sheetId="206" refreshError="1"/>
      <sheetData sheetId="207" refreshError="1"/>
      <sheetData sheetId="208" refreshError="1"/>
      <sheetData sheetId="209"/>
      <sheetData sheetId="210" refreshError="1"/>
      <sheetData sheetId="211" refreshError="1"/>
      <sheetData sheetId="212" refreshError="1"/>
      <sheetData sheetId="213"/>
      <sheetData sheetId="214"/>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refreshError="1"/>
      <sheetData sheetId="367"/>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sheetData sheetId="379" refreshError="1"/>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 val="ctTBA"/>
      <sheetName val="TTTram"/>
      <sheetName val="CORE PLATE"/>
      <sheetName val="ASSY"/>
      <sheetName val="NEEDLE"/>
      <sheetName val="TR "/>
      <sheetName val="TR  AJO"/>
      <sheetName val="TR  ALO"/>
      <sheetName val="DAT 5"/>
      <sheetName val="TR PLUG"/>
      <sheetName val="TR BARREL"/>
      <sheetName val="TR_GR"/>
      <sheetName val="TR  JUKI"/>
      <sheetName val="GUIDE"/>
      <sheetName val="Sheet2"/>
      <sheetName val="MPY_04003M"/>
      <sheetName val="JUL.07 "/>
      <sheetName val="NC_CAM"/>
      <sheetName val="Kashime_Auto"/>
      <sheetName val="WEITHT1"/>
      <sheetName val="INV.0709JPY"/>
      <sheetName val="Schedule09.07"/>
      <sheetName val="CHENH LECH"/>
      <sheetName val="OKAYA "/>
      <sheetName val="OKAYA ALO"/>
      <sheetName val="COMPARE"/>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I51"/>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M64"/>
          <cell r="N64"/>
          <cell r="O64"/>
          <cell r="P64"/>
          <cell r="W64"/>
          <cell r="AA64"/>
          <cell r="AG64"/>
          <cell r="AJ64">
            <v>0.246</v>
          </cell>
          <cell r="AN64">
            <v>61</v>
          </cell>
          <cell r="AO64" t="str">
            <v>X©y t­êng g¹ch&lt;= 11 VTH c¸t ®en  75 cao&lt;=4m</v>
          </cell>
          <cell r="AP64" t="str">
            <v>m3</v>
          </cell>
          <cell r="AQ64">
            <v>1</v>
          </cell>
          <cell r="AR64">
            <v>73.430000000000007</v>
          </cell>
          <cell r="AY64"/>
          <cell r="BA64"/>
          <cell r="BE64"/>
          <cell r="BH64">
            <v>0.23</v>
          </cell>
          <cell r="BM64"/>
          <cell r="BN64"/>
          <cell r="BO64">
            <v>0.23</v>
          </cell>
          <cell r="BP64"/>
          <cell r="BQ64"/>
          <cell r="BR64">
            <v>643</v>
          </cell>
          <cell r="BW64">
            <v>63</v>
          </cell>
          <cell r="BX64" t="str">
            <v>X©y t­êng g¹ch&lt;= 11 VXM c¸t vµng  75 cao&lt;=4m</v>
          </cell>
          <cell r="BY64" t="str">
            <v>m3</v>
          </cell>
          <cell r="BZ64">
            <v>1</v>
          </cell>
          <cell r="CA64">
            <v>73.61</v>
          </cell>
          <cell r="CB64">
            <v>0.251</v>
          </cell>
          <cell r="CN64"/>
          <cell r="CO64"/>
          <cell r="CS64"/>
          <cell r="CZ64"/>
          <cell r="DA64"/>
          <cell r="DD64">
            <v>0.46</v>
          </cell>
          <cell r="DG64">
            <v>643</v>
          </cell>
          <cell r="DH64">
            <v>21.35</v>
          </cell>
          <cell r="DI64">
            <v>1.62</v>
          </cell>
          <cell r="DJ64">
            <v>0.01</v>
          </cell>
          <cell r="DK64"/>
          <cell r="DQ64"/>
          <cell r="DU64"/>
          <cell r="DY64"/>
          <cell r="EE64"/>
          <cell r="EH64">
            <v>0.246</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M67"/>
          <cell r="N67"/>
          <cell r="O67"/>
          <cell r="P67"/>
          <cell r="Q67"/>
          <cell r="R67"/>
          <cell r="S67"/>
          <cell r="T67"/>
          <cell r="U67" t="b">
            <v>1</v>
          </cell>
          <cell r="V67"/>
          <cell r="W67"/>
          <cell r="X67" t="b">
            <v>0</v>
          </cell>
          <cell r="Y67" t="b">
            <v>1</v>
          </cell>
          <cell r="Z67"/>
          <cell r="AA67"/>
          <cell r="AB67"/>
          <cell r="AC67"/>
          <cell r="AD67"/>
          <cell r="AE67"/>
          <cell r="AF67"/>
          <cell r="AG67"/>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16">
          <cell r="N16">
            <v>759</v>
          </cell>
        </row>
      </sheetData>
      <sheetData sheetId="3"/>
      <sheetData sheetId="4"/>
      <sheetData sheetId="5"/>
      <sheetData sheetId="6"/>
      <sheetData sheetId="7"/>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thang1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T6"/>
      <sheetName val="Mau"/>
      <sheetName val="Sheet2"/>
      <sheetName val="Sheet3"/>
      <sheetName val="KH LDTL"/>
      <sheetName val="Sheet1"/>
      <sheetName val="Outlets"/>
      <sheetName val="PGs"/>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ROCK WO_x0003__x0000_"/>
      <sheetName val="TAI"/>
      <sheetName val="BANLE"/>
      <sheetName val="t.kho"/>
      <sheetName val="CLB"/>
      <sheetName val="phong"/>
      <sheetName val="hoat"/>
      <sheetName val="tong BH"/>
      <sheetName val="nhapkho"/>
      <sheetName val="XL4Test5"/>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QT"/>
      <sheetName val="KE QT"/>
      <sheetName val="SILICAT_x0003_"/>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1-12"/>
      <sheetName val="??-BLDG"/>
      <sheetName val="SP-KH"/>
      <sheetName val="Xuatkho"/>
      <sheetName val="PT"/>
      <sheetName val="Summary"/>
      <sheetName val="Design &amp; Applications"/>
      <sheetName val="Building Summary"/>
      <sheetName val="Building"/>
      <sheetName val="External Works"/>
      <sheetName val="Pivot(Silica|e)"/>
      <sheetName val="MTL$-INTER"/>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S¶_x001d_et2"/>
      <sheetName val="vi_du_n"/>
      <sheetName val="vi_du"/>
      <sheetName val="Bieu 2"/>
      <sheetName val="biªu 3"/>
      <sheetName val="bieu1 CTy"/>
      <sheetName val="b2 cty"/>
      <sheetName val="b 3 cty"/>
      <sheetName val="bieu 7"/>
      <sheetName val="bieu 9"/>
      <sheetName val="b14"/>
      <sheetName val="Sheet1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áo cáo thang11 m?i"/>
      <sheetName val="Chiet tinh dz22"/>
      <sheetName val="SILICCTE"/>
      <sheetName val="Pi6ot(Urethan)"/>
      <sheetName val="Macro1"/>
      <sheetName val="Macro2"/>
      <sheetName val="Macro3"/>
      <sheetName val="Pivot(RckWool)"/>
      <sheetName val="To*K hop"/>
      <sheetName val="Dieu chinh"/>
      <sheetName val="So -03"/>
      <sheetName val="SoLD"/>
      <sheetName val="So-02"/>
      <sheetName val="TH VL, NC, DDHT Thanhphuoc"/>
      <sheetName val="_x0000__x0000__x0000__x0000__x0000__x0000_"/>
      <sheetName val=""/>
      <sheetName val="INSUL"/>
      <sheetName val="Piwot(Silicate)"/>
      <sheetName val="TH T19"/>
      <sheetName val="Giai trinh"/>
      <sheetName val="thong tin cty"/>
      <sheetName val="TK-in"/>
      <sheetName val="TKTH"/>
      <sheetName val="BR"/>
      <sheetName val="MV"/>
      <sheetName val="mvtt"/>
      <sheetName val="HDKT"/>
      <sheetName val="Linh tinh"/>
      <sheetName val="nk"/>
      <sheetName val="N"/>
      <sheetName val="X"/>
      <sheetName val="Sheed4"/>
      <sheetName val="TH_x0001_NG2"/>
      <sheetName val="hoat_x0000_࣭_x0000__x0000__x0000__x0000__x0000__x0000__x0000__x0000__x0009__x0000_᭬࣫_x0000__x0004__x0000__x0000__x0000__x0000__x0000__x0000_ᑜ࣭_x0000__x0000__x0000__x0000__x0000__x0000__x0000__x0000_ڬ࣫_x0000__x0000_"/>
      <sheetName val="Pivot(_x0007_lass Wool)"/>
      <sheetName val="bcôhang"/>
      <sheetName val="Tro giup"/>
      <sheetName val="tong l²_x0000__x0000_ ban"/>
      <sheetName val="DU TRU LUONG 06 TH@NG"/>
      <sheetName val="AN CA DH 10"/>
      <sheetName val="TAM UNG LNC TH 08"/>
      <sheetName val="Leong thoi gian th 10"/>
      <sheetName val="Luong thoa gian th 11"/>
      <sheetName val="at lns th 10"/>
      <sheetName val="tam ung DNS th 11"/>
      <sheetName val="XL4Test4"/>
      <sheetName val="Sheev6"/>
      <sheetName val="Nhap fon gia VL dia phuong"/>
      <sheetName val="RDP013"/>
      <sheetName val="NEW-PANEL"/>
      <sheetName val="Q2-00"/>
      <sheetName val="ROCK WO_x0003_?"/>
      <sheetName val="MTO REV.0"/>
      <sheetName val="Luong moÿÿngay cong khao sat"/>
      <sheetName val="THVT"/>
      <sheetName val="PTDM"/>
      <sheetName val="뜃맟뭁돽띿맟?-BLDG"/>
      <sheetName val="CAT_5"/>
      <sheetName val="현장관리비"/>
      <sheetName val="실행내역"/>
      <sheetName val="#REF"/>
      <sheetName val="적용환율"/>
      <sheetName val="合成単価作成表-BLDG"/>
      <sheetName val="ctTBA"/>
      <sheetName val="CT Thang Mo"/>
      <sheetName val="CT  PL"/>
      <sheetName val="Chi tiet"/>
      <sheetName val="Tong hop QL4( - 3"/>
      <sheetName val="Du_lieu"/>
      <sheetName val="공통가설"/>
      <sheetName val="_x0010_iwot(Silicate)"/>
      <sheetName val="EQUIPMENT -2"/>
      <sheetName val="전차선로 물량표"/>
      <sheetName val="PBS"/>
      <sheetName val="간접비내역-1"/>
      <sheetName val="Basic"/>
      <sheetName val="DESIGN CRITERIA"/>
      <sheetName val="용기"/>
      <sheetName val="_x0010_ivot(Glass Wool)"/>
      <sheetName val="She%t1"/>
      <sheetName val="XL4Pop`y"/>
      <sheetName val="Chitieu-dam c!c loai"/>
      <sheetName val="@Gdg"/>
      <sheetName val="CocKJ1m"/>
      <sheetName val="DG"/>
      <sheetName val="TT_10KV"/>
      <sheetName val="SN C£GNV"/>
      <sheetName val="??????"/>
      <sheetName val="hoat?࣭????????_x0009_?᭬࣫?_x0004_??????ᑜ࣭????????ڬ࣫??"/>
      <sheetName val="tong l²?? ban"/>
      <sheetName val="_x0000__x0000_CAI TK 112"/>
      <sheetName val="[INSUL.XLSɝROCK WOOL"/>
      <sheetName val="hoat?࣭????????_x0009_?᭬࣫?_x0004_??????ᑜ࣭???"/>
      <sheetName val="Phan tich don ႀ￸a chi tiet"/>
      <sheetName val="_x0000_TCTiet"/>
      <sheetName val="PACK"/>
      <sheetName val="INV"/>
      <sheetName val="TK-XUAT"/>
      <sheetName val="TK-NHAP"/>
      <sheetName val="DT 1"/>
      <sheetName val="DT 2"/>
      <sheetName val="DT 3"/>
      <sheetName val="DM"/>
      <sheetName val="SP"/>
      <sheetName val="NPL"/>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 thoau nuoc nc"/>
      <sheetName val="적용률"/>
      <sheetName val="POWER"/>
      <sheetName val="LABTOTAL"/>
      <sheetName val="견적조건"/>
      <sheetName val="BQ_Equip_Pipe"/>
      <sheetName val="BLR-S"/>
      <sheetName val="Est-Hotpp"/>
      <sheetName val="PipWT"/>
      <sheetName val="piping"/>
      <sheetName val="BREAKDOWN(철거설치)"/>
      <sheetName val="COA-17"/>
      <sheetName val="C-18"/>
      <sheetName val="POTA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Pivnt(RockWool)"/>
      <sheetName val="@ivot(Form Glass)"/>
      <sheetName val="Pivot(Gl!ss Wool)"/>
      <sheetName val="ROCK WOKL"/>
      <sheetName val="He co"/>
      <sheetName val="Bhitieu-dam cac loai"/>
      <sheetName val="PNT-QUOT-#3"/>
      <sheetName val="COAT&amp;WRAP-QIOT-#3"/>
      <sheetName val="PTDGDT"/>
      <sheetName val="\uong mot ngay cong xay lap"/>
      <sheetName val="Luong mot ngay conw0khao sat"/>
      <sheetName val="thu BHXH&lt;YT"/>
      <sheetName val="TA²_x0000__x0000_NH"/>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K"/>
      <sheetName val="BRCT"/>
      <sheetName val="SDHD"/>
      <sheetName val="SDHD QUY"/>
      <sheetName val="GTGT135"/>
      <sheetName val="BRCN135"/>
      <sheetName val="MV135"/>
      <sheetName val="SDHDCN"/>
      <sheetName val="SDHDCN quy"/>
      <sheetName val="NXT.CN03"/>
      <sheetName val="bl"/>
      <sheetName val="20000000"/>
      <sheetName val="_x0000__x0000__x0000__x0000__x0000__x0009__x0000_??_x0000__x0004__x0000__x0000__x0000__x0000__x0000__x0000_??_x0000__x0000__x0000__x0000__x0000__x0000__x0000__x0000_??_x0000__x0000_"/>
      <sheetName val="TSCD"/>
      <sheetName val="báo cáo thang11 mớa"/>
      <sheetName val="__-BLDG"/>
      <sheetName val="báo cáo thang11 m_i"/>
      <sheetName val="_______-BLDG"/>
      <sheetName val="T.Tinh"/>
      <sheetName val="hoat?࣭?_x0009_᭬࣫?_x0004_?ᑜ࣭?ڬ࣫?"/>
      <sheetName val="Luo_x0009__x0008__x0010__x0000__x0000__x0006__x0005__x0000__x001c_ Í_x0007_ÉÀ_x0000__x0000__x0006__x0003__x0000__x0000_á_x0000__x0002__x0000_°"/>
      <sheetName val="BCDTK"/>
      <sheetName val="soktmay"/>
      <sheetName val="TH4_x0000__x0000__x0000__x0000__x0000__x0000__x0000__x0000__x0000__x0000__x0000_ℨʢ_x0000__x0004__x0000__x0000__x0000__x0000__x0000__x0000_崬ʢ_x0000__x0000__x0000__x0000__x0000__x0000__x0000__x0000_㐬ʢ_x0000__x0000_J_x0000__x0000__x0000__x0000__x0000__x0000__x0000__x0000__x0000__x0000__x0000__x0000__x0000__x0000__x0000__x000e_[INSUL.XLS]TH5_x0000__x0000__x0000__x0000__x0000__x0000__x0000_"/>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a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hoat???_x0009_???_x0004_???????"/>
      <sheetName val="[I"/>
      <sheetName val="hoat_x0000_࣭_x0000__x0000__x0000__x0000__x0000__x0000__x0000__x0000__x0009__x0000_᭬࣫_x0000__x0004__x0000__x0000__x0000__x0000__x0000__x0000_ᑜ࣭_x0000__x0000__x0000_"/>
      <sheetName val="????"/>
      <sheetName val="báo cák thang11 m?i"/>
      <sheetName val="???????"/>
      <sheetName val="?????"/>
      <sheetName val="??????_x0005_???_x000c_????"/>
      <sheetName val="?_x000c_?????????????"/>
      <sheetName val="?????????????_x0003_??_x0003_"/>
      <sheetName val="???_x0003_??_x0003_??_x0008_????"/>
      <sheetName val="??????_x000a_???????_x000b_??"/>
      <sheetName val="????_x000b_????"/>
      <sheetName val="????????"/>
      <sheetName val="?_x0005_?"/>
      <sheetName val="_x0009_???_x0004_???????"/>
      <sheetName val="ࡍ_x0000_慂杮朠慩_x000a_䠀乁⁇䥔久䈠佁_x000b_吀⁈"/>
      <sheetName val="Chitieu-dam cac_x0000_loai"/>
      <sheetName val="ࡍ?慂杮朠慩_x000d_䠀乁⁇䥔久䈠佁_x000b_吀⁈"/>
      <sheetName val="??????_x000d_???????_x000b_??"/>
      <sheetName val="?????_x0006_??"/>
      <sheetName val="????_x0005_?"/>
      <sheetName val="?????_x0004_"/>
      <sheetName val="????_x0004_?"/>
      <sheetName val="???_x0004_??"/>
      <sheetName val="??_x0004_???"/>
      <sheetName val="?_x0005_???_x0005_?"/>
      <sheetName val="_x0005_???_x0005_?"/>
      <sheetName val="???_x0005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sheetData sheetId="337"/>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sheetData sheetId="384"/>
      <sheetData sheetId="385"/>
      <sheetData sheetId="386" refreshError="1"/>
      <sheetData sheetId="387" refreshError="1"/>
      <sheetData sheetId="388"/>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ongto"/>
      <sheetName val="cto"/>
      <sheetName val="cto-do"/>
      <sheetName val="kecotcap"/>
      <sheetName val="ketcaucap"/>
      <sheetName val="caukiencap"/>
      <sheetName val="Denbu"/>
      <sheetName val="kethuhoi"/>
      <sheetName val="thuhoi"/>
      <sheetName val="00000000"/>
    </sheetNames>
    <sheetDataSet>
      <sheetData sheetId="0" refreshError="1"/>
      <sheetData sheetId="1" refreshError="1"/>
      <sheetData sheetId="2" refreshError="1"/>
      <sheetData sheetId="3"/>
      <sheetData sheetId="4" refreshError="1">
        <row r="5">
          <cell r="C5" t="str">
            <v>NG</v>
          </cell>
          <cell r="D5">
            <v>0</v>
          </cell>
          <cell r="G5">
            <v>2</v>
          </cell>
          <cell r="I5">
            <v>0</v>
          </cell>
          <cell r="J5">
            <v>2</v>
          </cell>
          <cell r="M5">
            <v>2</v>
          </cell>
        </row>
        <row r="6">
          <cell r="C6" t="str">
            <v>NGR</v>
          </cell>
          <cell r="D6">
            <v>0</v>
          </cell>
          <cell r="G6">
            <v>4</v>
          </cell>
          <cell r="I6">
            <v>0</v>
          </cell>
          <cell r="J6">
            <v>4</v>
          </cell>
          <cell r="K6">
            <v>4</v>
          </cell>
          <cell r="N6">
            <v>4</v>
          </cell>
        </row>
        <row r="7">
          <cell r="C7" t="str">
            <v>§T</v>
          </cell>
          <cell r="D7">
            <v>1</v>
          </cell>
          <cell r="F7">
            <v>1</v>
          </cell>
          <cell r="I7">
            <v>1</v>
          </cell>
          <cell r="M7">
            <v>2</v>
          </cell>
        </row>
        <row r="8">
          <cell r="C8" t="str">
            <v>§TR</v>
          </cell>
          <cell r="D8">
            <v>2</v>
          </cell>
          <cell r="F8">
            <v>1</v>
          </cell>
          <cell r="G8">
            <v>1</v>
          </cell>
          <cell r="I8">
            <v>1</v>
          </cell>
          <cell r="J8">
            <v>1</v>
          </cell>
          <cell r="K8">
            <v>2</v>
          </cell>
          <cell r="M8">
            <v>4</v>
          </cell>
        </row>
        <row r="9">
          <cell r="C9" t="str">
            <v>NC</v>
          </cell>
          <cell r="D9">
            <v>1</v>
          </cell>
          <cell r="G9">
            <v>1</v>
          </cell>
          <cell r="I9">
            <v>0</v>
          </cell>
          <cell r="J9">
            <v>1</v>
          </cell>
          <cell r="L9">
            <v>4</v>
          </cell>
          <cell r="N9">
            <v>2</v>
          </cell>
        </row>
        <row r="10">
          <cell r="C10" t="str">
            <v>NCR</v>
          </cell>
          <cell r="D10">
            <v>0</v>
          </cell>
          <cell r="G10">
            <v>2</v>
          </cell>
          <cell r="J10">
            <v>2</v>
          </cell>
          <cell r="L10">
            <v>4</v>
          </cell>
          <cell r="N10">
            <v>4</v>
          </cell>
        </row>
        <row r="11">
          <cell r="C11" t="str">
            <v>§T-8,5</v>
          </cell>
          <cell r="D11">
            <v>27</v>
          </cell>
          <cell r="E11" t="str">
            <v>H8,5b</v>
          </cell>
          <cell r="F11">
            <v>1</v>
          </cell>
          <cell r="H11" t="str">
            <v>MV1</v>
          </cell>
          <cell r="I11">
            <v>1</v>
          </cell>
          <cell r="J11">
            <v>0</v>
          </cell>
          <cell r="M11">
            <v>2</v>
          </cell>
        </row>
        <row r="12">
          <cell r="C12" t="str">
            <v>§TR-8,5</v>
          </cell>
          <cell r="D12">
            <v>2</v>
          </cell>
          <cell r="E12" t="str">
            <v>H8,5b</v>
          </cell>
          <cell r="F12">
            <v>1</v>
          </cell>
          <cell r="G12">
            <v>1</v>
          </cell>
          <cell r="H12" t="str">
            <v>MV2</v>
          </cell>
          <cell r="I12">
            <v>1</v>
          </cell>
          <cell r="J12">
            <v>1</v>
          </cell>
          <cell r="K12">
            <v>2</v>
          </cell>
          <cell r="M12">
            <v>4</v>
          </cell>
        </row>
        <row r="13">
          <cell r="C13" t="str">
            <v>§V-8,5</v>
          </cell>
          <cell r="D13">
            <v>1</v>
          </cell>
          <cell r="E13" t="str">
            <v>H8,5b</v>
          </cell>
          <cell r="G13">
            <v>2</v>
          </cell>
          <cell r="H13" t="str">
            <v>MV2</v>
          </cell>
          <cell r="I13">
            <v>0</v>
          </cell>
          <cell r="J13">
            <v>2</v>
          </cell>
          <cell r="M13">
            <v>2</v>
          </cell>
        </row>
        <row r="14">
          <cell r="C14" t="str">
            <v>NG-8,5</v>
          </cell>
          <cell r="D14">
            <v>9</v>
          </cell>
          <cell r="E14" t="str">
            <v>H8,5b</v>
          </cell>
          <cell r="G14">
            <v>2</v>
          </cell>
          <cell r="H14" t="str">
            <v>MV2</v>
          </cell>
          <cell r="I14">
            <v>0</v>
          </cell>
          <cell r="J14">
            <v>2</v>
          </cell>
          <cell r="M14">
            <v>2</v>
          </cell>
        </row>
        <row r="15">
          <cell r="C15" t="str">
            <v>NGK-8,5</v>
          </cell>
          <cell r="D15">
            <v>7</v>
          </cell>
          <cell r="E15" t="str">
            <v>2H8,5b</v>
          </cell>
          <cell r="G15">
            <v>2</v>
          </cell>
          <cell r="H15" t="str">
            <v>MV3</v>
          </cell>
          <cell r="I15">
            <v>0</v>
          </cell>
          <cell r="J15">
            <v>2</v>
          </cell>
          <cell r="N15">
            <v>4</v>
          </cell>
        </row>
        <row r="16">
          <cell r="C16" t="str">
            <v>NGKR-8,5</v>
          </cell>
          <cell r="D16">
            <v>2</v>
          </cell>
          <cell r="E16" t="str">
            <v>2H8,5b</v>
          </cell>
          <cell r="G16">
            <v>4</v>
          </cell>
          <cell r="H16" t="str">
            <v>MV3</v>
          </cell>
          <cell r="I16">
            <v>0</v>
          </cell>
          <cell r="J16">
            <v>4</v>
          </cell>
          <cell r="K16">
            <v>4</v>
          </cell>
          <cell r="N16">
            <v>4</v>
          </cell>
        </row>
        <row r="17">
          <cell r="C17" t="str">
            <v>NC-8,5</v>
          </cell>
          <cell r="D17">
            <v>5</v>
          </cell>
          <cell r="E17" t="str">
            <v>H8,5b</v>
          </cell>
          <cell r="G17">
            <v>1</v>
          </cell>
          <cell r="H17" t="str">
            <v>MV2</v>
          </cell>
          <cell r="I17">
            <v>0</v>
          </cell>
          <cell r="J17">
            <v>1</v>
          </cell>
          <cell r="L17">
            <v>2</v>
          </cell>
          <cell r="M17">
            <v>2</v>
          </cell>
        </row>
        <row r="18">
          <cell r="C18" t="str">
            <v>NCK-8,5</v>
          </cell>
          <cell r="D18">
            <v>12</v>
          </cell>
          <cell r="E18" t="str">
            <v>2H8,5b</v>
          </cell>
          <cell r="G18">
            <v>1</v>
          </cell>
          <cell r="H18" t="str">
            <v>MV3</v>
          </cell>
          <cell r="I18">
            <v>0</v>
          </cell>
          <cell r="J18">
            <v>1</v>
          </cell>
          <cell r="L18">
            <v>4</v>
          </cell>
          <cell r="N18">
            <v>2</v>
          </cell>
        </row>
        <row r="19">
          <cell r="C19" t="str">
            <v>NCKR-8,5</v>
          </cell>
          <cell r="D19">
            <v>1</v>
          </cell>
          <cell r="E19" t="str">
            <v>2H8,5b</v>
          </cell>
          <cell r="G19">
            <v>2</v>
          </cell>
          <cell r="H19" t="str">
            <v>MV3</v>
          </cell>
          <cell r="J19">
            <v>2</v>
          </cell>
          <cell r="K19">
            <v>4</v>
          </cell>
          <cell r="L19">
            <v>4</v>
          </cell>
          <cell r="N19">
            <v>4</v>
          </cell>
        </row>
        <row r="20">
          <cell r="C20" t="str">
            <v>§T-10</v>
          </cell>
          <cell r="D20">
            <v>11</v>
          </cell>
          <cell r="E20" t="str">
            <v>LT-10b</v>
          </cell>
          <cell r="F20">
            <v>1</v>
          </cell>
          <cell r="H20" t="str">
            <v>MT-1</v>
          </cell>
          <cell r="I20">
            <v>1</v>
          </cell>
          <cell r="J20">
            <v>0</v>
          </cell>
          <cell r="M20">
            <v>2</v>
          </cell>
        </row>
        <row r="21">
          <cell r="C21" t="str">
            <v>§V-10</v>
          </cell>
          <cell r="D21">
            <v>1</v>
          </cell>
          <cell r="E21" t="str">
            <v>LT-10b</v>
          </cell>
          <cell r="G21">
            <v>2</v>
          </cell>
          <cell r="H21" t="str">
            <v>MT-2</v>
          </cell>
          <cell r="I21">
            <v>0</v>
          </cell>
          <cell r="J21">
            <v>2</v>
          </cell>
          <cell r="M21">
            <v>2</v>
          </cell>
        </row>
        <row r="22">
          <cell r="C22" t="str">
            <v>NG-10</v>
          </cell>
          <cell r="D22">
            <v>1</v>
          </cell>
          <cell r="E22" t="str">
            <v>LT-10b</v>
          </cell>
          <cell r="G22">
            <v>2</v>
          </cell>
          <cell r="H22" t="str">
            <v>MT-2</v>
          </cell>
          <cell r="I22">
            <v>0</v>
          </cell>
          <cell r="J22">
            <v>2</v>
          </cell>
          <cell r="M22">
            <v>4</v>
          </cell>
        </row>
        <row r="23">
          <cell r="C23" t="str">
            <v>NGK-10</v>
          </cell>
          <cell r="D23">
            <v>2</v>
          </cell>
          <cell r="E23" t="str">
            <v>2LT-10b</v>
          </cell>
          <cell r="G23">
            <v>2</v>
          </cell>
          <cell r="H23" t="str">
            <v>MTK</v>
          </cell>
          <cell r="I23">
            <v>0</v>
          </cell>
          <cell r="J23">
            <v>2</v>
          </cell>
          <cell r="N23">
            <v>4</v>
          </cell>
        </row>
        <row r="24">
          <cell r="C24" t="str">
            <v>NGKR-10</v>
          </cell>
          <cell r="D24">
            <v>4</v>
          </cell>
          <cell r="E24" t="str">
            <v>2LT-10b</v>
          </cell>
          <cell r="G24">
            <v>2</v>
          </cell>
          <cell r="H24" t="str">
            <v>MTK</v>
          </cell>
          <cell r="J24">
            <v>2</v>
          </cell>
          <cell r="K24">
            <v>4</v>
          </cell>
          <cell r="N24">
            <v>4</v>
          </cell>
        </row>
        <row r="25">
          <cell r="C25" t="str">
            <v>NCK-10</v>
          </cell>
          <cell r="D25">
            <v>1</v>
          </cell>
          <cell r="E25" t="str">
            <v>2LT-10b</v>
          </cell>
          <cell r="G25">
            <v>1</v>
          </cell>
          <cell r="H25" t="str">
            <v>MTK</v>
          </cell>
          <cell r="J25">
            <v>1</v>
          </cell>
          <cell r="L25">
            <v>4</v>
          </cell>
          <cell r="N25">
            <v>2</v>
          </cell>
        </row>
        <row r="26">
          <cell r="C26" t="str">
            <v>NCKR-10</v>
          </cell>
          <cell r="D26">
            <v>2</v>
          </cell>
          <cell r="E26" t="str">
            <v>2LT-10b</v>
          </cell>
          <cell r="G26">
            <v>2</v>
          </cell>
          <cell r="H26" t="str">
            <v>MTK</v>
          </cell>
          <cell r="I26">
            <v>0</v>
          </cell>
          <cell r="J26">
            <v>2</v>
          </cell>
          <cell r="K26">
            <v>4</v>
          </cell>
          <cell r="L26">
            <v>4</v>
          </cell>
          <cell r="N26">
            <v>4</v>
          </cell>
        </row>
      </sheetData>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gia"/>
      <sheetName val="PTDG"/>
      <sheetName val="DTCT"/>
      <sheetName val="THXL"/>
      <sheetName val="Sheet4"/>
      <sheetName val="Sheet3"/>
      <sheetName val="Sheet2"/>
      <sheetName val="Sheet1"/>
      <sheetName val="Sheet8"/>
      <sheetName val="THKP"/>
      <sheetName val="cq,cmduong"/>
      <sheetName val="cq,cmcau"/>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g tru"/>
      <sheetName val="DGDT"/>
      <sheetName val="Cot"/>
      <sheetName val="Cap phoi BT"/>
      <sheetName val="Thep, BT mong"/>
      <sheetName val="Cap phoi BT (2)"/>
      <sheetName val="TN"/>
      <sheetName val="VT-1"/>
      <sheetName val="VT-2"/>
      <sheetName val="VT-3"/>
      <sheetName val="VT-4"/>
      <sheetName val="VT-5"/>
      <sheetName val="VT-6"/>
      <sheetName val="VT-7"/>
      <sheetName val="VT-8"/>
      <sheetName val="VT-9"/>
      <sheetName val="VT-10"/>
      <sheetName val="VT-11"/>
      <sheetName val="VT-12"/>
      <sheetName val="VT-13"/>
      <sheetName val="VT-14"/>
      <sheetName val="VT-15"/>
      <sheetName val="VT-16"/>
      <sheetName val="VT-17"/>
      <sheetName val="VT-18"/>
      <sheetName val="VT-19"/>
      <sheetName val="VT-20"/>
      <sheetName val="VT-21"/>
      <sheetName val="VT-22"/>
      <sheetName val="VT-23"/>
      <sheetName val="VT-24"/>
      <sheetName val="VT-25"/>
      <sheetName val="THTCa"/>
      <sheetName val="Cpha"/>
      <sheetName val="TK coppha"/>
      <sheetName val="TK thep"/>
      <sheetName val="TK thep (2)"/>
      <sheetName val="TMinh"/>
      <sheetName val="TMinh (2)"/>
      <sheetName val="To bia khoan"/>
      <sheetName val="Tong ke"/>
      <sheetName val="Sheet1"/>
      <sheetName val="Dao dat"/>
      <sheetName val="Cop pha"/>
      <sheetName val="Cac chi phi khac"/>
      <sheetName val="00000000"/>
      <sheetName val="10000000"/>
      <sheetName val="20000000"/>
      <sheetName val="XXXXXXXX"/>
      <sheetName val="VTЭ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sheetName val="chi tiet"/>
      <sheetName val="MB96,97"/>
      <sheetName val="Tong gia tri"/>
      <sheetName val="vc duong dai"/>
      <sheetName val="vc ngan"/>
      <sheetName val="VL,NC,M day"/>
      <sheetName val="chi tiet chuoi"/>
      <sheetName val="VT A cap"/>
      <sheetName val="C.tiet chuoi A"/>
      <sheetName val="TL co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MT"/>
      <sheetName val="Tổng kê"/>
      <sheetName val="Liệt kê"/>
      <sheetName val="00000000"/>
      <sheetName val="10000000"/>
      <sheetName val="XL4Poppy"/>
      <sheetName val="XL4Poppy (2)"/>
      <sheetName val="XL4Poppy (3)"/>
      <sheetName val="XL4Poppy (4)"/>
      <sheetName val="XL4Poppy (5)"/>
      <sheetName val="XL4Poppy (6)"/>
      <sheetName val="XL4Poppy (7)"/>
      <sheetName val="XL4Poppy (8)"/>
      <sheetName val="XL4Poppy (9)"/>
      <sheetName val="XL4Poppy (10)"/>
      <sheetName val="T?ng k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ữ liệu"/>
      <sheetName val="Tổng kê"/>
      <sheetName val="Liệt kê"/>
      <sheetName val="Căng dây"/>
      <sheetName val="T?ng kê"/>
      <sheetName val="[TK35 - AC70 (mau).xlsYTổng kê"/>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liÖu"/>
      <sheetName val="LiÖt kª"/>
      <sheetName val="Khung tªn"/>
    </sheetNames>
    <sheetDataSet>
      <sheetData sheetId="0" refreshError="1">
        <row r="6">
          <cell r="A6">
            <v>1</v>
          </cell>
          <cell r="B6" t="str">
            <v>Tæng mÆt b»ng l­íi ®iÖn                                   x· §oµi C«n</v>
          </cell>
          <cell r="D6" t="str">
            <v>CB - TK - KS - 01</v>
          </cell>
        </row>
        <row r="7">
          <cell r="A7">
            <v>2</v>
          </cell>
          <cell r="B7" t="str">
            <v>MÆt c¾t däc tõ §§ ®Õn TBA2                            x· §oµi C«n</v>
          </cell>
          <cell r="D7" t="str">
            <v>CB - TK - KS - 02</v>
          </cell>
        </row>
        <row r="8">
          <cell r="A8">
            <v>3</v>
          </cell>
          <cell r="B8" t="str">
            <v>MÆt c¾t däc tõ R1 ®Õn TBA3                             x· §oµi C«n</v>
          </cell>
          <cell r="D8" t="str">
            <v>CB - TK - KS - 03</v>
          </cell>
        </row>
        <row r="9">
          <cell r="A9">
            <v>4</v>
          </cell>
          <cell r="B9" t="str">
            <v>Tæng mÆt b»ng l­íi ®iÖn                                   x· Th«ng HoÌ - §øc h«ng</v>
          </cell>
          <cell r="D9" t="str">
            <v>CB - TK - KS - 04</v>
          </cell>
        </row>
        <row r="10">
          <cell r="A10">
            <v>5</v>
          </cell>
          <cell r="B10" t="str">
            <v>MÆt c¾t däc tõ §§ ®Õn TBA1 vµ TBA2          x· Th«ng HoÌ</v>
          </cell>
          <cell r="D10" t="str">
            <v>CB - TK - KS - 05</v>
          </cell>
        </row>
        <row r="11">
          <cell r="A11">
            <v>6</v>
          </cell>
          <cell r="B11" t="str">
            <v>MÆt c¾t däc tõ §§ ®Õn TBA1 vµ TBA2          x· §øc Hång</v>
          </cell>
          <cell r="D11" t="str">
            <v>CB - TK - KS - 06</v>
          </cell>
        </row>
        <row r="12">
          <cell r="A12">
            <v>7</v>
          </cell>
          <cell r="D12" t="str">
            <v>CB - TK - KS - 07</v>
          </cell>
        </row>
        <row r="13">
          <cell r="A13">
            <v>8</v>
          </cell>
          <cell r="D13" t="str">
            <v>CB - TK - KS - 08</v>
          </cell>
        </row>
        <row r="14">
          <cell r="A14">
            <v>9</v>
          </cell>
          <cell r="D14" t="str">
            <v>CB - TK - KS - 09</v>
          </cell>
        </row>
        <row r="15">
          <cell r="A15">
            <v>10</v>
          </cell>
          <cell r="D15">
            <v>0</v>
          </cell>
        </row>
        <row r="16">
          <cell r="A16">
            <v>11</v>
          </cell>
          <cell r="D16">
            <v>0</v>
          </cell>
        </row>
        <row r="17">
          <cell r="A17">
            <v>12</v>
          </cell>
          <cell r="D17">
            <v>0</v>
          </cell>
        </row>
        <row r="18">
          <cell r="A18">
            <v>13</v>
          </cell>
          <cell r="D18">
            <v>0</v>
          </cell>
        </row>
        <row r="19">
          <cell r="A19">
            <v>14</v>
          </cell>
          <cell r="D19">
            <v>0</v>
          </cell>
        </row>
        <row r="20">
          <cell r="A20">
            <v>15</v>
          </cell>
          <cell r="D20">
            <v>0</v>
          </cell>
        </row>
        <row r="21">
          <cell r="A21">
            <v>16</v>
          </cell>
          <cell r="D21">
            <v>0</v>
          </cell>
        </row>
        <row r="22">
          <cell r="A22">
            <v>17</v>
          </cell>
          <cell r="D22">
            <v>0</v>
          </cell>
        </row>
        <row r="23">
          <cell r="A23">
            <v>18</v>
          </cell>
          <cell r="D23">
            <v>0</v>
          </cell>
        </row>
        <row r="24">
          <cell r="A24">
            <v>19</v>
          </cell>
          <cell r="D24" t="e">
            <v>#REF!</v>
          </cell>
        </row>
        <row r="25">
          <cell r="A25">
            <v>20</v>
          </cell>
          <cell r="D25" t="e">
            <v>#REF!</v>
          </cell>
        </row>
        <row r="26">
          <cell r="A26">
            <v>21</v>
          </cell>
          <cell r="D26" t="e">
            <v>#REF!</v>
          </cell>
        </row>
        <row r="27">
          <cell r="A27">
            <v>22</v>
          </cell>
          <cell r="D27" t="e">
            <v>#REF!</v>
          </cell>
        </row>
        <row r="28">
          <cell r="A28">
            <v>23</v>
          </cell>
          <cell r="D28" t="e">
            <v>#REF!</v>
          </cell>
        </row>
        <row r="29">
          <cell r="A29">
            <v>24</v>
          </cell>
          <cell r="D29" t="e">
            <v>#REF!</v>
          </cell>
        </row>
        <row r="30">
          <cell r="A30">
            <v>25</v>
          </cell>
          <cell r="D30" t="e">
            <v>#REF!</v>
          </cell>
        </row>
        <row r="31">
          <cell r="A31">
            <v>26</v>
          </cell>
          <cell r="D31" t="e">
            <v>#REF!</v>
          </cell>
        </row>
        <row r="32">
          <cell r="A32">
            <v>27</v>
          </cell>
          <cell r="D32" t="e">
            <v>#REF!</v>
          </cell>
        </row>
        <row r="33">
          <cell r="A33">
            <v>28</v>
          </cell>
          <cell r="D33" t="e">
            <v>#REF!</v>
          </cell>
        </row>
        <row r="34">
          <cell r="A34">
            <v>29</v>
          </cell>
          <cell r="D34" t="e">
            <v>#REF!</v>
          </cell>
        </row>
        <row r="35">
          <cell r="A35">
            <v>30</v>
          </cell>
          <cell r="D35" t="e">
            <v>#REF!</v>
          </cell>
        </row>
        <row r="36">
          <cell r="A36">
            <v>31</v>
          </cell>
          <cell r="D36" t="e">
            <v>#REF!</v>
          </cell>
        </row>
        <row r="37">
          <cell r="A37">
            <v>32</v>
          </cell>
          <cell r="D37" t="e">
            <v>#REF!</v>
          </cell>
        </row>
        <row r="38">
          <cell r="A38">
            <v>33</v>
          </cell>
          <cell r="D38" t="e">
            <v>#REF!</v>
          </cell>
        </row>
        <row r="39">
          <cell r="A39">
            <v>34</v>
          </cell>
          <cell r="D39" t="e">
            <v>#REF!</v>
          </cell>
        </row>
        <row r="40">
          <cell r="A40">
            <v>35</v>
          </cell>
          <cell r="D40" t="e">
            <v>#REF!</v>
          </cell>
        </row>
        <row r="41">
          <cell r="A41">
            <v>36</v>
          </cell>
          <cell r="D41" t="e">
            <v>#REF!</v>
          </cell>
        </row>
        <row r="42">
          <cell r="A42">
            <v>37</v>
          </cell>
          <cell r="D42" t="e">
            <v>#REF!</v>
          </cell>
        </row>
        <row r="43">
          <cell r="A43">
            <v>38</v>
          </cell>
          <cell r="D43" t="e">
            <v>#REF!</v>
          </cell>
        </row>
        <row r="44">
          <cell r="A44">
            <v>39</v>
          </cell>
          <cell r="D44" t="e">
            <v>#REF!</v>
          </cell>
        </row>
        <row r="45">
          <cell r="A45">
            <v>40</v>
          </cell>
          <cell r="D45" t="e">
            <v>#REF!</v>
          </cell>
        </row>
        <row r="46">
          <cell r="A46">
            <v>41</v>
          </cell>
          <cell r="D46" t="e">
            <v>#REF!</v>
          </cell>
        </row>
        <row r="47">
          <cell r="A47">
            <v>42</v>
          </cell>
          <cell r="D47" t="e">
            <v>#REF!</v>
          </cell>
        </row>
        <row r="48">
          <cell r="A48">
            <v>43</v>
          </cell>
          <cell r="D48" t="e">
            <v>#REF!</v>
          </cell>
        </row>
        <row r="49">
          <cell r="A49">
            <v>44</v>
          </cell>
          <cell r="D49" t="e">
            <v>#REF!</v>
          </cell>
        </row>
        <row r="50">
          <cell r="A50">
            <v>45</v>
          </cell>
          <cell r="D50" t="e">
            <v>#REF!</v>
          </cell>
        </row>
        <row r="51">
          <cell r="A51">
            <v>46</v>
          </cell>
          <cell r="D51" t="e">
            <v>#REF!</v>
          </cell>
        </row>
        <row r="52">
          <cell r="A52">
            <v>47</v>
          </cell>
          <cell r="D52" t="e">
            <v>#REF!</v>
          </cell>
        </row>
      </sheetData>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æ sung"/>
      <sheetName val="TH"/>
      <sheetName val="BT"/>
      <sheetName val="klThep"/>
      <sheetName val="CT"/>
      <sheetName val="TB_TB+VLC"/>
      <sheetName val="VC"/>
      <sheetName val="thoatdau"/>
      <sheetName val="x"/>
      <sheetName val="chenhlech"/>
      <sheetName val="phuluc"/>
    </sheetNames>
    <sheetDataSet>
      <sheetData sheetId="0"/>
      <sheetData sheetId="1"/>
      <sheetData sheetId="2"/>
      <sheetData sheetId="3" refreshError="1">
        <row r="13">
          <cell r="H13">
            <v>51081875.603154995</v>
          </cell>
          <cell r="I13">
            <v>3874454.1310680551</v>
          </cell>
          <cell r="J13">
            <v>1187684.9697848</v>
          </cell>
        </row>
      </sheetData>
      <sheetData sheetId="4"/>
      <sheetData sheetId="5"/>
      <sheetData sheetId="6"/>
      <sheetData sheetId="7" refreshError="1">
        <row r="26">
          <cell r="E26">
            <v>1664966</v>
          </cell>
        </row>
      </sheetData>
      <sheetData sheetId="8"/>
      <sheetData sheetId="9"/>
      <sheetData sheetId="10" refreshError="1">
        <row r="43">
          <cell r="I43">
            <v>-1966835.6140885209</v>
          </cell>
        </row>
      </sheetData>
      <sheetData sheetId="1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ialap"/>
      <sheetName val="BTPGiapgialap"/>
      <sheetName val="ctkl"/>
      <sheetName val="ctBT"/>
      <sheetName val="BTXD"/>
      <sheetName val="CPvattu"/>
      <sheetName val="Sheet1"/>
      <sheetName val="BTlapdien"/>
      <sheetName val="VLdien"/>
      <sheetName val="Vchuyen"/>
      <sheetName val="THchitiet"/>
      <sheetName val="THtram"/>
      <sheetName val="TH tbo"/>
      <sheetName val="lapmay"/>
      <sheetName val="kho,bai"/>
      <sheetName val="thi nghiem"/>
    </sheetNames>
    <sheetDataSet>
      <sheetData sheetId="0"/>
      <sheetData sheetId="1"/>
      <sheetData sheetId="2"/>
      <sheetData sheetId="3" refreshError="1">
        <row r="4">
          <cell r="C4" t="str">
            <v>Bª t«ng ®¸ 1x2 M100 mãng réng &gt;250</v>
          </cell>
          <cell r="H4">
            <v>341160.95624999999</v>
          </cell>
          <cell r="I4">
            <v>20357</v>
          </cell>
          <cell r="J4">
            <v>12480</v>
          </cell>
        </row>
        <row r="5">
          <cell r="C5" t="str">
            <v xml:space="preserve">Xi m¨ng </v>
          </cell>
          <cell r="D5" t="str">
            <v>m3</v>
          </cell>
          <cell r="E5">
            <v>218</v>
          </cell>
          <cell r="F5">
            <v>1.0249999999999999</v>
          </cell>
          <cell r="G5">
            <v>780</v>
          </cell>
          <cell r="H5">
            <v>174291</v>
          </cell>
        </row>
        <row r="6">
          <cell r="C6" t="str">
            <v>c¸t vµng</v>
          </cell>
          <cell r="D6" t="str">
            <v>m3</v>
          </cell>
          <cell r="E6">
            <v>0.51600000000000001</v>
          </cell>
          <cell r="F6">
            <v>1.0249999999999999</v>
          </cell>
          <cell r="G6">
            <v>50000</v>
          </cell>
          <cell r="H6">
            <v>26444.999999999996</v>
          </cell>
        </row>
        <row r="7">
          <cell r="C7" t="str">
            <v>®¸ d¨m</v>
          </cell>
          <cell r="D7" t="str">
            <v>m3</v>
          </cell>
          <cell r="E7">
            <v>0.90500000000000003</v>
          </cell>
          <cell r="F7">
            <v>1.0249999999999999</v>
          </cell>
          <cell r="G7">
            <v>125000</v>
          </cell>
          <cell r="H7">
            <v>115953.12499999999</v>
          </cell>
        </row>
        <row r="8">
          <cell r="C8" t="str">
            <v>gç v¸n</v>
          </cell>
          <cell r="D8" t="str">
            <v>m3</v>
          </cell>
          <cell r="E8">
            <v>1.4999999999999999E-2</v>
          </cell>
          <cell r="F8">
            <v>1</v>
          </cell>
          <cell r="G8">
            <v>1273000</v>
          </cell>
          <cell r="H8">
            <v>19095</v>
          </cell>
        </row>
        <row r="9">
          <cell r="C9" t="str">
            <v>®inh</v>
          </cell>
          <cell r="D9" t="str">
            <v>kg</v>
          </cell>
          <cell r="E9">
            <v>0.122</v>
          </cell>
          <cell r="F9">
            <v>1</v>
          </cell>
          <cell r="G9">
            <v>6500</v>
          </cell>
          <cell r="H9">
            <v>793</v>
          </cell>
        </row>
        <row r="10">
          <cell r="C10" t="str">
            <v xml:space="preserve"> ®inh ®Øa</v>
          </cell>
          <cell r="D10" t="str">
            <v>c¸i</v>
          </cell>
          <cell r="E10">
            <v>0.60299999999999998</v>
          </cell>
          <cell r="F10">
            <v>1</v>
          </cell>
          <cell r="G10">
            <v>2000</v>
          </cell>
          <cell r="H10">
            <v>1206</v>
          </cell>
        </row>
        <row r="11">
          <cell r="C11" t="str">
            <v>vl kh¸c</v>
          </cell>
          <cell r="D11" t="str">
            <v>%</v>
          </cell>
          <cell r="E11">
            <v>1</v>
          </cell>
          <cell r="H11">
            <v>3377.8312500000002</v>
          </cell>
        </row>
        <row r="12">
          <cell r="C12" t="str">
            <v>Nh©n c«ng</v>
          </cell>
          <cell r="E12">
            <v>2.41</v>
          </cell>
          <cell r="I12">
            <v>20357</v>
          </cell>
          <cell r="J12">
            <v>12480</v>
          </cell>
        </row>
        <row r="13">
          <cell r="C13" t="str">
            <v>m¸y</v>
          </cell>
        </row>
        <row r="14">
          <cell r="C14" t="str">
            <v>Bª t«ng ®¸ 1x2 M200 mãng réng &gt;250</v>
          </cell>
          <cell r="H14">
            <v>448169.57250000001</v>
          </cell>
          <cell r="I14">
            <v>20357</v>
          </cell>
          <cell r="J14">
            <v>12480</v>
          </cell>
        </row>
        <row r="15">
          <cell r="C15" t="str">
            <v xml:space="preserve">Xi m¨ng </v>
          </cell>
          <cell r="D15" t="str">
            <v>m3</v>
          </cell>
          <cell r="E15">
            <v>361</v>
          </cell>
          <cell r="F15">
            <v>1.0249999999999999</v>
          </cell>
          <cell r="G15">
            <v>780</v>
          </cell>
          <cell r="H15">
            <v>288619.5</v>
          </cell>
        </row>
        <row r="16">
          <cell r="C16" t="str">
            <v>c¸t vµng</v>
          </cell>
          <cell r="D16" t="str">
            <v>m3</v>
          </cell>
          <cell r="E16">
            <v>0.45</v>
          </cell>
          <cell r="F16">
            <v>1.0249999999999999</v>
          </cell>
          <cell r="G16">
            <v>50000</v>
          </cell>
          <cell r="H16">
            <v>23062.5</v>
          </cell>
        </row>
        <row r="17">
          <cell r="C17" t="str">
            <v>®¸ d¨m</v>
          </cell>
          <cell r="D17" t="str">
            <v>m3</v>
          </cell>
          <cell r="E17">
            <v>0.86599999999999999</v>
          </cell>
          <cell r="F17">
            <v>1.0249999999999999</v>
          </cell>
          <cell r="G17">
            <v>125000</v>
          </cell>
          <cell r="H17">
            <v>110956.24999999999</v>
          </cell>
        </row>
        <row r="18">
          <cell r="C18" t="str">
            <v>gç v¸n</v>
          </cell>
          <cell r="D18" t="str">
            <v>m3</v>
          </cell>
          <cell r="E18">
            <v>1.4999999999999999E-2</v>
          </cell>
          <cell r="F18">
            <v>1</v>
          </cell>
          <cell r="G18">
            <v>1273000</v>
          </cell>
          <cell r="H18">
            <v>19095</v>
          </cell>
        </row>
        <row r="19">
          <cell r="C19" t="str">
            <v>®inh</v>
          </cell>
          <cell r="D19" t="str">
            <v>kg</v>
          </cell>
          <cell r="E19">
            <v>0.122</v>
          </cell>
          <cell r="F19">
            <v>1</v>
          </cell>
          <cell r="G19">
            <v>6500</v>
          </cell>
          <cell r="H19">
            <v>793</v>
          </cell>
        </row>
        <row r="20">
          <cell r="C20" t="str">
            <v xml:space="preserve"> ®inh ®Øa</v>
          </cell>
          <cell r="D20" t="str">
            <v>c¸i</v>
          </cell>
          <cell r="E20">
            <v>0.60299999999999998</v>
          </cell>
          <cell r="F20">
            <v>1</v>
          </cell>
          <cell r="G20">
            <v>2000</v>
          </cell>
          <cell r="H20">
            <v>1206</v>
          </cell>
        </row>
        <row r="21">
          <cell r="C21" t="str">
            <v>vl kh¸c</v>
          </cell>
          <cell r="D21" t="str">
            <v>%</v>
          </cell>
          <cell r="E21">
            <v>1</v>
          </cell>
          <cell r="H21">
            <v>4437.3225000000002</v>
          </cell>
        </row>
        <row r="22">
          <cell r="C22" t="str">
            <v>Nh©n c«ng</v>
          </cell>
          <cell r="D22" t="str">
            <v>c«ng</v>
          </cell>
          <cell r="E22">
            <v>2.41</v>
          </cell>
          <cell r="I22">
            <v>20357</v>
          </cell>
        </row>
        <row r="23">
          <cell r="C23" t="str">
            <v>m¸y</v>
          </cell>
          <cell r="J23">
            <v>12480</v>
          </cell>
        </row>
        <row r="24">
          <cell r="C24" t="str">
            <v>Bª t«ng ®¸ 1x2 M200 trô réng &gt;250</v>
          </cell>
          <cell r="H24">
            <v>448169.57250000001</v>
          </cell>
          <cell r="I24">
            <v>20357</v>
          </cell>
          <cell r="J24">
            <v>12480</v>
          </cell>
        </row>
        <row r="25">
          <cell r="C25" t="str">
            <v xml:space="preserve">Xi m¨ng </v>
          </cell>
          <cell r="D25" t="str">
            <v>m3</v>
          </cell>
          <cell r="E25">
            <v>361</v>
          </cell>
          <cell r="F25">
            <v>1.0249999999999999</v>
          </cell>
          <cell r="G25">
            <v>780</v>
          </cell>
          <cell r="H25">
            <v>288619.5</v>
          </cell>
        </row>
        <row r="26">
          <cell r="C26" t="str">
            <v>c¸t vµng</v>
          </cell>
          <cell r="D26" t="str">
            <v>m3</v>
          </cell>
          <cell r="E26">
            <v>0.45</v>
          </cell>
          <cell r="F26">
            <v>1.0249999999999999</v>
          </cell>
          <cell r="G26">
            <v>50000</v>
          </cell>
          <cell r="H26">
            <v>23062.5</v>
          </cell>
        </row>
        <row r="27">
          <cell r="C27" t="str">
            <v>®¸ d¨m</v>
          </cell>
          <cell r="D27" t="str">
            <v>m3</v>
          </cell>
          <cell r="E27">
            <v>0.86599999999999999</v>
          </cell>
          <cell r="F27">
            <v>1.0249999999999999</v>
          </cell>
          <cell r="G27">
            <v>125000</v>
          </cell>
          <cell r="H27">
            <v>110956.24999999999</v>
          </cell>
        </row>
        <row r="28">
          <cell r="C28" t="str">
            <v>gç v¸n</v>
          </cell>
          <cell r="D28" t="str">
            <v>m3</v>
          </cell>
          <cell r="E28">
            <v>1.4999999999999999E-2</v>
          </cell>
          <cell r="F28">
            <v>1</v>
          </cell>
          <cell r="G28">
            <v>1273000</v>
          </cell>
          <cell r="H28">
            <v>19095</v>
          </cell>
        </row>
        <row r="29">
          <cell r="C29" t="str">
            <v>®inh</v>
          </cell>
          <cell r="D29" t="str">
            <v>kg</v>
          </cell>
          <cell r="E29">
            <v>0.122</v>
          </cell>
          <cell r="F29">
            <v>1</v>
          </cell>
          <cell r="G29">
            <v>6500</v>
          </cell>
          <cell r="H29">
            <v>793</v>
          </cell>
        </row>
        <row r="30">
          <cell r="C30" t="str">
            <v xml:space="preserve"> ®inh ®Øa</v>
          </cell>
          <cell r="D30" t="str">
            <v>c¸i</v>
          </cell>
          <cell r="E30">
            <v>0.60299999999999998</v>
          </cell>
          <cell r="F30">
            <v>1</v>
          </cell>
          <cell r="G30">
            <v>2000</v>
          </cell>
          <cell r="H30">
            <v>1206</v>
          </cell>
        </row>
        <row r="31">
          <cell r="C31" t="str">
            <v>vl kh¸c</v>
          </cell>
          <cell r="D31" t="str">
            <v>%</v>
          </cell>
          <cell r="E31">
            <v>1</v>
          </cell>
          <cell r="H31">
            <v>4437.3225000000002</v>
          </cell>
        </row>
        <row r="32">
          <cell r="C32" t="str">
            <v>Nh©n c«ng</v>
          </cell>
          <cell r="D32" t="str">
            <v>c«ng</v>
          </cell>
          <cell r="E32">
            <v>2.41</v>
          </cell>
          <cell r="I32">
            <v>20357</v>
          </cell>
        </row>
        <row r="33">
          <cell r="C33" t="str">
            <v>m¸y</v>
          </cell>
          <cell r="J33">
            <v>12480</v>
          </cell>
        </row>
        <row r="34">
          <cell r="C34" t="str">
            <v>Bª t«ng sái 1x2 M200 mãng réng &gt;250</v>
          </cell>
          <cell r="H34">
            <v>401550.19449999998</v>
          </cell>
          <cell r="I34">
            <v>20357</v>
          </cell>
          <cell r="J34">
            <v>12480</v>
          </cell>
        </row>
        <row r="35">
          <cell r="C35" t="str">
            <v xml:space="preserve">Xi m¨ng </v>
          </cell>
          <cell r="D35" t="str">
            <v>m3</v>
          </cell>
          <cell r="E35">
            <v>361</v>
          </cell>
          <cell r="F35">
            <v>1.0249999999999999</v>
          </cell>
          <cell r="G35">
            <v>780</v>
          </cell>
          <cell r="H35">
            <v>288619.5</v>
          </cell>
        </row>
        <row r="36">
          <cell r="C36" t="str">
            <v>c¸t vµng</v>
          </cell>
          <cell r="D36" t="str">
            <v>m3</v>
          </cell>
          <cell r="E36">
            <v>0.45</v>
          </cell>
          <cell r="F36">
            <v>1.0249999999999999</v>
          </cell>
          <cell r="G36">
            <v>50000</v>
          </cell>
          <cell r="H36">
            <v>23062.5</v>
          </cell>
        </row>
        <row r="37">
          <cell r="C37" t="str">
            <v>Sái 1x2</v>
          </cell>
          <cell r="D37" t="str">
            <v>m3</v>
          </cell>
          <cell r="E37">
            <v>0.86599999999999999</v>
          </cell>
          <cell r="F37">
            <v>1.0249999999999999</v>
          </cell>
          <cell r="G37">
            <v>73000</v>
          </cell>
          <cell r="H37">
            <v>64798.45</v>
          </cell>
        </row>
        <row r="38">
          <cell r="C38" t="str">
            <v>gç v¸n</v>
          </cell>
          <cell r="D38" t="str">
            <v>m3</v>
          </cell>
          <cell r="E38">
            <v>1.4999999999999999E-2</v>
          </cell>
          <cell r="F38">
            <v>1</v>
          </cell>
          <cell r="G38">
            <v>1273000</v>
          </cell>
          <cell r="H38">
            <v>19095</v>
          </cell>
        </row>
        <row r="39">
          <cell r="C39" t="str">
            <v>®inh</v>
          </cell>
          <cell r="D39" t="str">
            <v>kg</v>
          </cell>
          <cell r="E39">
            <v>0.122</v>
          </cell>
          <cell r="F39">
            <v>1</v>
          </cell>
          <cell r="G39">
            <v>6500</v>
          </cell>
          <cell r="H39">
            <v>793</v>
          </cell>
        </row>
        <row r="40">
          <cell r="C40" t="str">
            <v xml:space="preserve"> ®inh ®Øa</v>
          </cell>
          <cell r="D40" t="str">
            <v>c¸i</v>
          </cell>
          <cell r="E40">
            <v>0.60299999999999998</v>
          </cell>
          <cell r="F40">
            <v>1</v>
          </cell>
          <cell r="G40">
            <v>2000</v>
          </cell>
          <cell r="H40">
            <v>1206</v>
          </cell>
        </row>
        <row r="41">
          <cell r="C41" t="str">
            <v>vl kh¸c</v>
          </cell>
          <cell r="D41" t="str">
            <v>%</v>
          </cell>
          <cell r="E41">
            <v>1</v>
          </cell>
          <cell r="H41">
            <v>3975.7445000000002</v>
          </cell>
        </row>
        <row r="42">
          <cell r="C42" t="str">
            <v>Nh©n c«ng</v>
          </cell>
          <cell r="D42" t="str">
            <v>c«ng</v>
          </cell>
          <cell r="E42">
            <v>2.41</v>
          </cell>
          <cell r="I42">
            <v>20357</v>
          </cell>
        </row>
        <row r="43">
          <cell r="C43" t="str">
            <v>m¸y</v>
          </cell>
          <cell r="J43">
            <v>12480</v>
          </cell>
        </row>
        <row r="44">
          <cell r="C44" t="str">
            <v>Bª t«ng ®¸ 1x2 M150 t­êng</v>
          </cell>
          <cell r="H44">
            <v>448072.10249999998</v>
          </cell>
          <cell r="I44">
            <v>33206</v>
          </cell>
          <cell r="J44">
            <v>31362</v>
          </cell>
        </row>
        <row r="45">
          <cell r="C45" t="str">
            <v xml:space="preserve">Xi m¨ng </v>
          </cell>
          <cell r="D45" t="str">
            <v>m3</v>
          </cell>
          <cell r="E45">
            <v>296</v>
          </cell>
          <cell r="F45">
            <v>1.0249999999999999</v>
          </cell>
          <cell r="G45">
            <v>780</v>
          </cell>
          <cell r="H45">
            <v>236651.99999999997</v>
          </cell>
        </row>
        <row r="46">
          <cell r="C46" t="str">
            <v>c¸t vµng</v>
          </cell>
          <cell r="D46" t="str">
            <v>m3</v>
          </cell>
          <cell r="E46">
            <v>0.47499999999999998</v>
          </cell>
          <cell r="F46">
            <v>1.0249999999999999</v>
          </cell>
          <cell r="G46">
            <v>50000</v>
          </cell>
          <cell r="H46">
            <v>24343.749999999996</v>
          </cell>
        </row>
        <row r="47">
          <cell r="C47" t="str">
            <v>®¸ d¨m</v>
          </cell>
          <cell r="D47" t="str">
            <v>m3</v>
          </cell>
          <cell r="E47">
            <v>0.88100000000000001</v>
          </cell>
          <cell r="F47">
            <v>1.0249999999999999</v>
          </cell>
          <cell r="G47">
            <v>125000</v>
          </cell>
          <cell r="H47">
            <v>112878.125</v>
          </cell>
        </row>
        <row r="48">
          <cell r="C48" t="str">
            <v>gç v¸n</v>
          </cell>
          <cell r="D48" t="str">
            <v>m3</v>
          </cell>
          <cell r="E48">
            <v>4.9000000000000002E-2</v>
          </cell>
          <cell r="F48">
            <v>1</v>
          </cell>
          <cell r="G48">
            <v>1273000</v>
          </cell>
          <cell r="H48">
            <v>62377</v>
          </cell>
        </row>
        <row r="49">
          <cell r="C49" t="str">
            <v>®inh</v>
          </cell>
          <cell r="D49" t="str">
            <v>kg</v>
          </cell>
          <cell r="E49">
            <v>0.19900000000000001</v>
          </cell>
          <cell r="F49">
            <v>1</v>
          </cell>
          <cell r="G49">
            <v>6500</v>
          </cell>
          <cell r="H49">
            <v>1293.5</v>
          </cell>
        </row>
        <row r="50">
          <cell r="C50" t="str">
            <v xml:space="preserve"> ®inh ®Øa</v>
          </cell>
          <cell r="D50" t="str">
            <v>c¸i</v>
          </cell>
          <cell r="E50">
            <v>0.871</v>
          </cell>
          <cell r="F50">
            <v>1</v>
          </cell>
          <cell r="G50">
            <v>2000</v>
          </cell>
          <cell r="H50">
            <v>1742</v>
          </cell>
        </row>
        <row r="51">
          <cell r="C51" t="str">
            <v>vl kh¸c</v>
          </cell>
          <cell r="D51" t="str">
            <v>%</v>
          </cell>
          <cell r="E51">
            <v>2</v>
          </cell>
          <cell r="H51">
            <v>8785.7275000000009</v>
          </cell>
        </row>
        <row r="52">
          <cell r="C52" t="str">
            <v>Nh©n c«ng</v>
          </cell>
          <cell r="D52" t="str">
            <v>c«ng</v>
          </cell>
          <cell r="E52">
            <v>2.41</v>
          </cell>
          <cell r="I52">
            <v>33206</v>
          </cell>
        </row>
        <row r="53">
          <cell r="C53" t="str">
            <v>m¸y</v>
          </cell>
          <cell r="H53">
            <v>31362</v>
          </cell>
          <cell r="J53">
            <v>31362</v>
          </cell>
        </row>
        <row r="54">
          <cell r="C54" t="str">
            <v>Bª t«ng ®¸ 1x2 M200 t­êng</v>
          </cell>
          <cell r="H54">
            <v>497811.76500000001</v>
          </cell>
          <cell r="I54">
            <v>33206</v>
          </cell>
          <cell r="J54">
            <v>31362</v>
          </cell>
        </row>
        <row r="55">
          <cell r="C55" t="str">
            <v xml:space="preserve">Xi m¨ng </v>
          </cell>
          <cell r="D55" t="str">
            <v>m3</v>
          </cell>
          <cell r="E55">
            <v>361</v>
          </cell>
          <cell r="F55">
            <v>1.0249999999999999</v>
          </cell>
          <cell r="G55">
            <v>780</v>
          </cell>
          <cell r="H55">
            <v>288619.5</v>
          </cell>
        </row>
        <row r="56">
          <cell r="C56" t="str">
            <v>c¸t vµng</v>
          </cell>
          <cell r="D56" t="str">
            <v>m3</v>
          </cell>
          <cell r="E56">
            <v>0.45</v>
          </cell>
          <cell r="F56">
            <v>1.0249999999999999</v>
          </cell>
          <cell r="G56">
            <v>50000</v>
          </cell>
          <cell r="H56">
            <v>23062.5</v>
          </cell>
        </row>
        <row r="57">
          <cell r="C57" t="str">
            <v>®¸ d¨m</v>
          </cell>
          <cell r="D57" t="str">
            <v>m3</v>
          </cell>
          <cell r="E57">
            <v>0.86599999999999999</v>
          </cell>
          <cell r="F57">
            <v>1.0249999999999999</v>
          </cell>
          <cell r="G57">
            <v>125000</v>
          </cell>
          <cell r="H57">
            <v>110956.24999999999</v>
          </cell>
        </row>
        <row r="58">
          <cell r="C58" t="str">
            <v>gç v¸n</v>
          </cell>
          <cell r="D58" t="str">
            <v>m3</v>
          </cell>
          <cell r="E58">
            <v>4.9000000000000002E-2</v>
          </cell>
          <cell r="F58">
            <v>1</v>
          </cell>
          <cell r="G58">
            <v>1273000</v>
          </cell>
          <cell r="H58">
            <v>62377</v>
          </cell>
        </row>
        <row r="59">
          <cell r="C59" t="str">
            <v>®inh</v>
          </cell>
          <cell r="D59" t="str">
            <v>kg</v>
          </cell>
          <cell r="E59">
            <v>0.19900000000000001</v>
          </cell>
          <cell r="F59">
            <v>1</v>
          </cell>
          <cell r="G59">
            <v>6500</v>
          </cell>
          <cell r="H59">
            <v>1293.5</v>
          </cell>
        </row>
        <row r="60">
          <cell r="C60" t="str">
            <v xml:space="preserve"> ®inh ®Øa</v>
          </cell>
          <cell r="D60" t="str">
            <v>c¸i</v>
          </cell>
          <cell r="E60">
            <v>0.871</v>
          </cell>
          <cell r="F60">
            <v>1</v>
          </cell>
          <cell r="G60">
            <v>2000</v>
          </cell>
          <cell r="H60">
            <v>1742</v>
          </cell>
        </row>
        <row r="61">
          <cell r="C61" t="str">
            <v>vl kh¸c</v>
          </cell>
          <cell r="D61" t="str">
            <v>%</v>
          </cell>
          <cell r="E61">
            <v>2</v>
          </cell>
          <cell r="H61">
            <v>9761.0149999999994</v>
          </cell>
        </row>
        <row r="62">
          <cell r="C62" t="str">
            <v>Nh©n c«ng</v>
          </cell>
          <cell r="D62" t="str">
            <v>c«ng</v>
          </cell>
          <cell r="E62">
            <v>2.41</v>
          </cell>
          <cell r="I62">
            <v>33206</v>
          </cell>
        </row>
        <row r="63">
          <cell r="C63" t="str">
            <v>m¸y</v>
          </cell>
          <cell r="J63">
            <v>31362</v>
          </cell>
        </row>
        <row r="64">
          <cell r="C64" t="str">
            <v>Bª t«ng ®¸ 1x2 M300 cét</v>
          </cell>
          <cell r="H64">
            <v>535186.47750000004</v>
          </cell>
          <cell r="I64">
            <v>58370</v>
          </cell>
          <cell r="J64">
            <v>15888</v>
          </cell>
        </row>
        <row r="65">
          <cell r="C65" t="str">
            <v xml:space="preserve">Xi m¨ng </v>
          </cell>
          <cell r="D65" t="str">
            <v>m3</v>
          </cell>
          <cell r="E65">
            <v>458</v>
          </cell>
          <cell r="F65">
            <v>1.0249999999999999</v>
          </cell>
          <cell r="G65">
            <v>780</v>
          </cell>
          <cell r="H65">
            <v>366170.99999999994</v>
          </cell>
        </row>
        <row r="66">
          <cell r="C66" t="str">
            <v>c¸t vµng</v>
          </cell>
          <cell r="D66" t="str">
            <v>m3</v>
          </cell>
          <cell r="E66">
            <v>0.42399999999999999</v>
          </cell>
          <cell r="F66">
            <v>1.0249999999999999</v>
          </cell>
          <cell r="G66">
            <v>50000</v>
          </cell>
          <cell r="H66">
            <v>21729.999999999996</v>
          </cell>
        </row>
        <row r="67">
          <cell r="C67" t="str">
            <v>®¸ d¨m</v>
          </cell>
          <cell r="D67" t="str">
            <v>m3</v>
          </cell>
          <cell r="E67">
            <v>0.86099999999999999</v>
          </cell>
          <cell r="F67">
            <v>1.0249999999999999</v>
          </cell>
          <cell r="G67">
            <v>125000</v>
          </cell>
          <cell r="H67">
            <v>110315.62499999999</v>
          </cell>
        </row>
        <row r="68">
          <cell r="C68" t="str">
            <v>gç v¸n</v>
          </cell>
          <cell r="D68" t="str">
            <v>m3</v>
          </cell>
          <cell r="E68">
            <v>0.02</v>
          </cell>
          <cell r="F68">
            <v>1</v>
          </cell>
          <cell r="G68">
            <v>1273000</v>
          </cell>
          <cell r="H68">
            <v>25460</v>
          </cell>
        </row>
        <row r="69">
          <cell r="C69" t="str">
            <v>®inh</v>
          </cell>
          <cell r="D69" t="str">
            <v>kg</v>
          </cell>
          <cell r="E69">
            <v>4.8000000000000001E-2</v>
          </cell>
          <cell r="F69">
            <v>1</v>
          </cell>
          <cell r="G69">
            <v>6500</v>
          </cell>
          <cell r="H69">
            <v>312</v>
          </cell>
        </row>
        <row r="70">
          <cell r="C70" t="str">
            <v xml:space="preserve"> ®inh ®Øa</v>
          </cell>
          <cell r="D70" t="str">
            <v>c¸i</v>
          </cell>
          <cell r="E70">
            <v>0.35199999999999998</v>
          </cell>
          <cell r="F70">
            <v>1</v>
          </cell>
          <cell r="G70">
            <v>2000</v>
          </cell>
          <cell r="H70">
            <v>704</v>
          </cell>
        </row>
        <row r="71">
          <cell r="C71" t="str">
            <v>vl kh¸c</v>
          </cell>
          <cell r="D71" t="str">
            <v>%</v>
          </cell>
          <cell r="E71">
            <v>2</v>
          </cell>
          <cell r="H71">
            <v>10493.852500000001</v>
          </cell>
        </row>
        <row r="72">
          <cell r="C72" t="str">
            <v>Nh©n c«ng</v>
          </cell>
          <cell r="D72" t="str">
            <v>c«ng</v>
          </cell>
          <cell r="E72">
            <v>1.64</v>
          </cell>
          <cell r="I72">
            <v>58370</v>
          </cell>
        </row>
        <row r="73">
          <cell r="C73" t="str">
            <v>m¸y</v>
          </cell>
          <cell r="J73">
            <v>15888</v>
          </cell>
        </row>
        <row r="74">
          <cell r="C74" t="str">
            <v>Bª t«ng ®¸ 1x2 M400 cét</v>
          </cell>
          <cell r="H74">
            <v>467673.31499999994</v>
          </cell>
          <cell r="I74">
            <v>58370</v>
          </cell>
          <cell r="J74">
            <v>15888</v>
          </cell>
        </row>
        <row r="75">
          <cell r="C75" t="str">
            <v xml:space="preserve">Xi m¨ng </v>
          </cell>
          <cell r="D75" t="str">
            <v>m3</v>
          </cell>
          <cell r="E75">
            <v>458</v>
          </cell>
          <cell r="F75">
            <v>1.0249999999999999</v>
          </cell>
          <cell r="G75">
            <v>780</v>
          </cell>
          <cell r="H75">
            <v>366170.99999999994</v>
          </cell>
        </row>
        <row r="76">
          <cell r="C76" t="str">
            <v>c¸t vµng</v>
          </cell>
          <cell r="D76" t="str">
            <v>m3</v>
          </cell>
          <cell r="E76">
            <v>0.42399999999999999</v>
          </cell>
          <cell r="F76">
            <v>1.0249999999999999</v>
          </cell>
          <cell r="G76">
            <v>50000</v>
          </cell>
          <cell r="H76">
            <v>21729.999999999996</v>
          </cell>
        </row>
        <row r="77">
          <cell r="C77" t="str">
            <v>®¸ d¨m</v>
          </cell>
          <cell r="D77" t="str">
            <v>m3</v>
          </cell>
          <cell r="E77">
            <v>0.86099999999999999</v>
          </cell>
          <cell r="F77">
            <v>1.0249999999999999</v>
          </cell>
          <cell r="G77">
            <v>50000</v>
          </cell>
          <cell r="H77">
            <v>44126.249999999993</v>
          </cell>
        </row>
        <row r="78">
          <cell r="C78" t="str">
            <v>gç v¸n</v>
          </cell>
          <cell r="D78" t="str">
            <v>m3</v>
          </cell>
          <cell r="E78">
            <v>0.02</v>
          </cell>
          <cell r="F78">
            <v>1</v>
          </cell>
          <cell r="G78">
            <v>1273000</v>
          </cell>
          <cell r="H78">
            <v>25460</v>
          </cell>
        </row>
        <row r="79">
          <cell r="C79" t="str">
            <v>®inh</v>
          </cell>
          <cell r="D79" t="str">
            <v>kg</v>
          </cell>
          <cell r="E79">
            <v>4.8000000000000001E-2</v>
          </cell>
          <cell r="F79">
            <v>1</v>
          </cell>
          <cell r="G79">
            <v>6500</v>
          </cell>
          <cell r="H79">
            <v>312</v>
          </cell>
        </row>
        <row r="80">
          <cell r="C80" t="str">
            <v xml:space="preserve"> ®inh ®Øa</v>
          </cell>
          <cell r="D80" t="str">
            <v>c¸i</v>
          </cell>
          <cell r="E80">
            <v>0.35199999999999998</v>
          </cell>
          <cell r="F80">
            <v>1</v>
          </cell>
          <cell r="G80">
            <v>2000</v>
          </cell>
          <cell r="H80">
            <v>704</v>
          </cell>
        </row>
        <row r="81">
          <cell r="C81" t="str">
            <v>vl kh¸c</v>
          </cell>
          <cell r="D81" t="str">
            <v>%</v>
          </cell>
          <cell r="E81">
            <v>2</v>
          </cell>
          <cell r="H81">
            <v>9170.0649999999987</v>
          </cell>
        </row>
        <row r="82">
          <cell r="C82" t="str">
            <v>Nh©n c«ng</v>
          </cell>
          <cell r="D82" t="str">
            <v>c«ng</v>
          </cell>
          <cell r="E82">
            <v>1.64</v>
          </cell>
          <cell r="I82">
            <v>58370</v>
          </cell>
        </row>
        <row r="83">
          <cell r="C83" t="str">
            <v>m¸y</v>
          </cell>
          <cell r="J83">
            <v>15888</v>
          </cell>
        </row>
        <row r="84">
          <cell r="C84" t="str">
            <v>Bª t«ng ®¸ 1x2 M200 nÒn</v>
          </cell>
          <cell r="H84">
            <v>426864.63250000001</v>
          </cell>
          <cell r="I84">
            <v>7200</v>
          </cell>
          <cell r="J84">
            <v>21360</v>
          </cell>
        </row>
        <row r="85">
          <cell r="C85" t="str">
            <v xml:space="preserve">Xi m¨ng </v>
          </cell>
          <cell r="D85" t="str">
            <v>m3</v>
          </cell>
          <cell r="E85">
            <v>361</v>
          </cell>
          <cell r="F85">
            <v>1.0249999999999999</v>
          </cell>
          <cell r="G85">
            <v>780</v>
          </cell>
          <cell r="H85">
            <v>288619.5</v>
          </cell>
        </row>
        <row r="86">
          <cell r="C86" t="str">
            <v>c¸t vµng</v>
          </cell>
          <cell r="D86" t="str">
            <v>m3</v>
          </cell>
          <cell r="E86">
            <v>0.45</v>
          </cell>
          <cell r="F86">
            <v>1.0249999999999999</v>
          </cell>
          <cell r="G86">
            <v>50000</v>
          </cell>
          <cell r="H86">
            <v>23062.5</v>
          </cell>
        </row>
        <row r="87">
          <cell r="C87" t="str">
            <v>®¸ d¨m</v>
          </cell>
          <cell r="D87" t="str">
            <v>m3</v>
          </cell>
          <cell r="E87">
            <v>0.86599999999999999</v>
          </cell>
          <cell r="F87">
            <v>1.0249999999999999</v>
          </cell>
          <cell r="G87">
            <v>125000</v>
          </cell>
          <cell r="H87">
            <v>110956.24999999999</v>
          </cell>
        </row>
        <row r="88">
          <cell r="C88" t="str">
            <v>vl kh¸c</v>
          </cell>
          <cell r="D88" t="str">
            <v>%</v>
          </cell>
          <cell r="E88">
            <v>2</v>
          </cell>
          <cell r="H88">
            <v>4226.3824999999997</v>
          </cell>
        </row>
        <row r="89">
          <cell r="C89" t="str">
            <v>Nh©n c«ng</v>
          </cell>
          <cell r="D89" t="str">
            <v>c«ng</v>
          </cell>
          <cell r="E89">
            <v>2.41</v>
          </cell>
          <cell r="I89">
            <v>7200</v>
          </cell>
        </row>
        <row r="90">
          <cell r="C90" t="str">
            <v>m¸y</v>
          </cell>
          <cell r="J90">
            <v>21360</v>
          </cell>
        </row>
        <row r="91">
          <cell r="C91" t="str">
            <v>Bª t«ng ®¸ 1x2 M200 tÊm ®an</v>
          </cell>
          <cell r="H91">
            <v>314798.82</v>
          </cell>
          <cell r="I91">
            <v>7200</v>
          </cell>
          <cell r="J91">
            <v>21360</v>
          </cell>
        </row>
        <row r="92">
          <cell r="C92" t="str">
            <v xml:space="preserve">Xi m¨ng </v>
          </cell>
          <cell r="D92" t="str">
            <v>m3</v>
          </cell>
          <cell r="E92">
            <v>361</v>
          </cell>
          <cell r="F92">
            <v>1.0249999999999999</v>
          </cell>
          <cell r="G92">
            <v>780</v>
          </cell>
          <cell r="H92">
            <v>288619.5</v>
          </cell>
        </row>
        <row r="93">
          <cell r="C93" t="str">
            <v>c¸t vµng</v>
          </cell>
          <cell r="D93" t="str">
            <v>m3</v>
          </cell>
          <cell r="E93">
            <v>0.45</v>
          </cell>
          <cell r="F93">
            <v>1.0249999999999999</v>
          </cell>
          <cell r="G93">
            <v>50000</v>
          </cell>
          <cell r="H93">
            <v>23062.5</v>
          </cell>
        </row>
        <row r="94">
          <cell r="C94" t="str">
            <v>®¸ d¨m</v>
          </cell>
          <cell r="D94" t="str">
            <v>m3</v>
          </cell>
          <cell r="E94">
            <v>0.86599999999999999</v>
          </cell>
          <cell r="F94">
            <v>1.0249999999999999</v>
          </cell>
          <cell r="G94">
            <v>0</v>
          </cell>
          <cell r="H94">
            <v>0</v>
          </cell>
        </row>
        <row r="95">
          <cell r="C95" t="str">
            <v>vl kh¸c</v>
          </cell>
          <cell r="D95" t="str">
            <v>%</v>
          </cell>
          <cell r="E95">
            <v>2</v>
          </cell>
          <cell r="H95">
            <v>3116.82</v>
          </cell>
        </row>
        <row r="96">
          <cell r="C96" t="str">
            <v>Nh©n c«ng</v>
          </cell>
          <cell r="D96" t="str">
            <v>c«ng</v>
          </cell>
          <cell r="E96">
            <v>2.41</v>
          </cell>
          <cell r="I96">
            <v>7200</v>
          </cell>
        </row>
        <row r="97">
          <cell r="C97" t="str">
            <v>m¸y</v>
          </cell>
          <cell r="J97">
            <v>21360</v>
          </cell>
        </row>
        <row r="98">
          <cell r="C98" t="str">
            <v>Bª t«ng ®¸ 1x2 M100 nÒn</v>
          </cell>
          <cell r="H98">
            <v>329054.21250000002</v>
          </cell>
          <cell r="I98">
            <v>7200</v>
          </cell>
          <cell r="J98">
            <v>21360</v>
          </cell>
        </row>
        <row r="99">
          <cell r="C99" t="str">
            <v xml:space="preserve">Xi m¨ng </v>
          </cell>
          <cell r="D99" t="str">
            <v>m3</v>
          </cell>
          <cell r="E99">
            <v>230</v>
          </cell>
          <cell r="F99">
            <v>1.0249999999999999</v>
          </cell>
          <cell r="G99">
            <v>780</v>
          </cell>
          <cell r="H99">
            <v>183884.99999999997</v>
          </cell>
        </row>
        <row r="100">
          <cell r="C100" t="str">
            <v>c¸t vµng</v>
          </cell>
          <cell r="D100" t="str">
            <v>m3</v>
          </cell>
          <cell r="E100">
            <v>0.51400000000000001</v>
          </cell>
          <cell r="F100">
            <v>1.0249999999999999</v>
          </cell>
          <cell r="G100">
            <v>50000</v>
          </cell>
          <cell r="H100">
            <v>26342.499999999996</v>
          </cell>
        </row>
        <row r="101">
          <cell r="C101" t="str">
            <v>®¸ d¨m</v>
          </cell>
          <cell r="D101" t="str">
            <v>m3</v>
          </cell>
          <cell r="E101">
            <v>0.90200000000000002</v>
          </cell>
          <cell r="F101">
            <v>1.0249999999999999</v>
          </cell>
          <cell r="G101">
            <v>125000</v>
          </cell>
          <cell r="H101">
            <v>115568.75</v>
          </cell>
        </row>
        <row r="102">
          <cell r="C102" t="str">
            <v>vl kh¸c</v>
          </cell>
          <cell r="D102" t="str">
            <v>%</v>
          </cell>
          <cell r="E102">
            <v>2</v>
          </cell>
          <cell r="H102">
            <v>3257.9625000000001</v>
          </cell>
        </row>
        <row r="103">
          <cell r="C103" t="str">
            <v>Nh©n c«ng</v>
          </cell>
          <cell r="I103">
            <v>7200</v>
          </cell>
        </row>
        <row r="104">
          <cell r="C104" t="str">
            <v>m¸y</v>
          </cell>
          <cell r="J104">
            <v>21360</v>
          </cell>
        </row>
        <row r="105">
          <cell r="C105" t="str">
            <v>Bª t«ng ®¸ 1x2 M100 cét</v>
          </cell>
          <cell r="H105">
            <v>354624.36874999997</v>
          </cell>
          <cell r="I105">
            <v>58370</v>
          </cell>
          <cell r="J105">
            <v>15888</v>
          </cell>
        </row>
        <row r="106">
          <cell r="C106" t="str">
            <v xml:space="preserve">Xi m¨ng </v>
          </cell>
          <cell r="D106" t="str">
            <v>m3</v>
          </cell>
          <cell r="E106">
            <v>230</v>
          </cell>
          <cell r="F106">
            <v>1.0249999999999999</v>
          </cell>
          <cell r="G106">
            <v>780</v>
          </cell>
          <cell r="H106">
            <v>183884.99999999997</v>
          </cell>
        </row>
        <row r="107">
          <cell r="C107" t="str">
            <v>c¸t vµng</v>
          </cell>
          <cell r="D107" t="str">
            <v>m3</v>
          </cell>
          <cell r="E107">
            <v>0.49399999999999999</v>
          </cell>
          <cell r="F107">
            <v>1.0249999999999999</v>
          </cell>
          <cell r="G107">
            <v>50000</v>
          </cell>
          <cell r="H107">
            <v>25317.5</v>
          </cell>
        </row>
        <row r="108">
          <cell r="C108" t="str">
            <v>®¸ d¨m</v>
          </cell>
          <cell r="D108" t="str">
            <v>m3</v>
          </cell>
          <cell r="E108">
            <v>0.90300000000000002</v>
          </cell>
          <cell r="F108">
            <v>1.0249999999999999</v>
          </cell>
          <cell r="G108">
            <v>125000</v>
          </cell>
          <cell r="H108">
            <v>115696.87499999999</v>
          </cell>
        </row>
        <row r="109">
          <cell r="C109" t="str">
            <v>gç v¸n</v>
          </cell>
          <cell r="D109" t="str">
            <v>m3</v>
          </cell>
          <cell r="E109">
            <v>0.02</v>
          </cell>
          <cell r="F109">
            <v>1</v>
          </cell>
          <cell r="G109">
            <v>1273000</v>
          </cell>
          <cell r="H109">
            <v>25460</v>
          </cell>
        </row>
        <row r="110">
          <cell r="C110" t="str">
            <v>®inh</v>
          </cell>
          <cell r="D110" t="str">
            <v>kg</v>
          </cell>
          <cell r="E110">
            <v>4.8000000000000001E-2</v>
          </cell>
          <cell r="F110">
            <v>1</v>
          </cell>
          <cell r="G110">
            <v>6500</v>
          </cell>
          <cell r="H110">
            <v>312</v>
          </cell>
        </row>
        <row r="111">
          <cell r="C111" t="str">
            <v xml:space="preserve"> ®inh ®Øa</v>
          </cell>
          <cell r="D111" t="str">
            <v>c¸i</v>
          </cell>
          <cell r="E111">
            <v>0.35199999999999998</v>
          </cell>
          <cell r="F111">
            <v>1</v>
          </cell>
          <cell r="G111">
            <v>2000</v>
          </cell>
          <cell r="H111">
            <v>704</v>
          </cell>
        </row>
        <row r="112">
          <cell r="C112" t="str">
            <v>vl kh¸c</v>
          </cell>
          <cell r="D112" t="str">
            <v>%</v>
          </cell>
          <cell r="E112">
            <v>1</v>
          </cell>
          <cell r="H112">
            <v>3248.9937499999996</v>
          </cell>
        </row>
        <row r="113">
          <cell r="C113" t="str">
            <v>Nh©n c«ng</v>
          </cell>
          <cell r="I113">
            <v>58370</v>
          </cell>
        </row>
        <row r="114">
          <cell r="C114" t="str">
            <v>m¸y</v>
          </cell>
          <cell r="J114">
            <v>15888</v>
          </cell>
        </row>
        <row r="115">
          <cell r="C115" t="str">
            <v>Bª t«ng ®¸ 1x2 M200 cét</v>
          </cell>
          <cell r="H115">
            <v>317607.87299999996</v>
          </cell>
          <cell r="I115">
            <v>58370</v>
          </cell>
          <cell r="J115">
            <v>15888</v>
          </cell>
        </row>
        <row r="116">
          <cell r="C116" t="str">
            <v xml:space="preserve">Xi m¨ng </v>
          </cell>
          <cell r="D116" t="str">
            <v>m3</v>
          </cell>
          <cell r="E116">
            <v>361</v>
          </cell>
          <cell r="F116">
            <v>1.0249999999999999</v>
          </cell>
          <cell r="G116">
            <v>780</v>
          </cell>
          <cell r="H116">
            <v>288619.5</v>
          </cell>
        </row>
        <row r="117">
          <cell r="C117" t="str">
            <v>c¸t vµng</v>
          </cell>
          <cell r="D117" t="str">
            <v>m3</v>
          </cell>
          <cell r="E117">
            <v>0.45</v>
          </cell>
          <cell r="F117">
            <v>1.0249999999999999</v>
          </cell>
          <cell r="G117">
            <v>50000</v>
          </cell>
          <cell r="H117">
            <v>23062.5</v>
          </cell>
        </row>
        <row r="118">
          <cell r="C118" t="str">
            <v>®¸ d¨m</v>
          </cell>
          <cell r="D118" t="str">
            <v>m3</v>
          </cell>
          <cell r="E118">
            <v>0.86599999999999999</v>
          </cell>
          <cell r="F118">
            <v>1.0249999999999999</v>
          </cell>
          <cell r="G118">
            <v>2000</v>
          </cell>
          <cell r="H118">
            <v>1775.3</v>
          </cell>
        </row>
        <row r="119">
          <cell r="C119" t="str">
            <v>gç v¸n</v>
          </cell>
          <cell r="D119" t="str">
            <v>m3</v>
          </cell>
          <cell r="E119">
            <v>0.02</v>
          </cell>
          <cell r="F119">
            <v>1</v>
          </cell>
          <cell r="G119">
            <v>0</v>
          </cell>
          <cell r="H119">
            <v>0</v>
          </cell>
        </row>
        <row r="120">
          <cell r="C120" t="str">
            <v>®inh</v>
          </cell>
          <cell r="D120" t="str">
            <v>kg</v>
          </cell>
          <cell r="E120">
            <v>4.8000000000000001E-2</v>
          </cell>
          <cell r="F120">
            <v>1</v>
          </cell>
          <cell r="G120">
            <v>6500</v>
          </cell>
          <cell r="H120">
            <v>312</v>
          </cell>
        </row>
        <row r="121">
          <cell r="C121" t="str">
            <v xml:space="preserve"> ®inh ®Øa</v>
          </cell>
          <cell r="D121" t="str">
            <v>c¸i</v>
          </cell>
          <cell r="E121">
            <v>0.35199999999999998</v>
          </cell>
          <cell r="F121">
            <v>1</v>
          </cell>
          <cell r="G121">
            <v>2000</v>
          </cell>
          <cell r="H121">
            <v>704</v>
          </cell>
        </row>
        <row r="122">
          <cell r="C122" t="str">
            <v>vl kh¸c</v>
          </cell>
          <cell r="D122" t="str">
            <v>%</v>
          </cell>
          <cell r="E122">
            <v>1</v>
          </cell>
          <cell r="H122">
            <v>3134.5729999999999</v>
          </cell>
        </row>
        <row r="123">
          <cell r="C123" t="str">
            <v>Nh©n c«ng</v>
          </cell>
          <cell r="I123">
            <v>58370</v>
          </cell>
        </row>
        <row r="124">
          <cell r="C124" t="str">
            <v>m¸y</v>
          </cell>
          <cell r="J124">
            <v>15888</v>
          </cell>
        </row>
        <row r="125">
          <cell r="C125" t="str">
            <v>Bª t«ng ®¸ 1x2 M150 nÒn</v>
          </cell>
          <cell r="H125">
            <v>377612.61375000002</v>
          </cell>
          <cell r="I125">
            <v>7200</v>
          </cell>
          <cell r="J125">
            <v>21360</v>
          </cell>
        </row>
        <row r="126">
          <cell r="C126" t="str">
            <v xml:space="preserve">Xi m¨ng </v>
          </cell>
          <cell r="D126" t="str">
            <v>m3</v>
          </cell>
          <cell r="E126">
            <v>296</v>
          </cell>
          <cell r="F126">
            <v>1.0249999999999999</v>
          </cell>
          <cell r="G126">
            <v>780</v>
          </cell>
          <cell r="H126">
            <v>236651.99999999997</v>
          </cell>
        </row>
        <row r="127">
          <cell r="C127" t="str">
            <v>c¸t vµng</v>
          </cell>
          <cell r="D127" t="str">
            <v>m3</v>
          </cell>
          <cell r="E127">
            <v>0.47499999999999998</v>
          </cell>
          <cell r="F127">
            <v>1.0249999999999999</v>
          </cell>
          <cell r="G127">
            <v>50000</v>
          </cell>
          <cell r="H127">
            <v>24343.749999999996</v>
          </cell>
        </row>
        <row r="128">
          <cell r="C128" t="str">
            <v>®¸ d¨m</v>
          </cell>
          <cell r="D128" t="str">
            <v>m3</v>
          </cell>
          <cell r="E128">
            <v>0.88100000000000001</v>
          </cell>
          <cell r="F128">
            <v>1.0249999999999999</v>
          </cell>
          <cell r="G128">
            <v>125000</v>
          </cell>
          <cell r="H128">
            <v>112878.125</v>
          </cell>
        </row>
        <row r="129">
          <cell r="C129" t="str">
            <v>vl kh¸c</v>
          </cell>
          <cell r="D129" t="str">
            <v>%</v>
          </cell>
          <cell r="E129">
            <v>2</v>
          </cell>
          <cell r="H129">
            <v>3738.73875</v>
          </cell>
        </row>
        <row r="130">
          <cell r="C130" t="str">
            <v>Nh©n c«ng</v>
          </cell>
          <cell r="D130" t="str">
            <v>c«ng</v>
          </cell>
          <cell r="E130">
            <v>2.41</v>
          </cell>
          <cell r="I130">
            <v>7200</v>
          </cell>
        </row>
        <row r="131">
          <cell r="C131" t="str">
            <v>m¸y</v>
          </cell>
          <cell r="J131">
            <v>21360</v>
          </cell>
        </row>
        <row r="132">
          <cell r="C132" t="str">
            <v xml:space="preserve">Cèt thÐp tÊm ®an ®k&lt;10 </v>
          </cell>
          <cell r="D132" t="str">
            <v>tÊn</v>
          </cell>
          <cell r="H132">
            <v>4794835.4999999991</v>
          </cell>
          <cell r="I132">
            <v>146832</v>
          </cell>
          <cell r="J132">
            <v>15916</v>
          </cell>
        </row>
        <row r="133">
          <cell r="C133" t="str">
            <v>thÐp trßn</v>
          </cell>
          <cell r="D133" t="str">
            <v>kg</v>
          </cell>
          <cell r="E133">
            <v>1005</v>
          </cell>
          <cell r="F133">
            <v>1.0049999999999999</v>
          </cell>
          <cell r="G133">
            <v>4620</v>
          </cell>
          <cell r="H133">
            <v>4666315.4999999991</v>
          </cell>
        </row>
        <row r="134">
          <cell r="C134" t="str">
            <v>thÐp buéc</v>
          </cell>
          <cell r="D134" t="str">
            <v>kg</v>
          </cell>
          <cell r="E134">
            <v>21.42</v>
          </cell>
          <cell r="F134">
            <v>1</v>
          </cell>
          <cell r="G134">
            <v>6000</v>
          </cell>
          <cell r="H134">
            <v>128520.00000000001</v>
          </cell>
        </row>
        <row r="135">
          <cell r="C135" t="str">
            <v>que hµn</v>
          </cell>
          <cell r="D135" t="str">
            <v>kg</v>
          </cell>
          <cell r="E135">
            <v>0</v>
          </cell>
          <cell r="G135">
            <v>9500</v>
          </cell>
          <cell r="H135">
            <v>0</v>
          </cell>
        </row>
        <row r="136">
          <cell r="C136" t="str">
            <v>Nh©n c«ng</v>
          </cell>
          <cell r="D136" t="str">
            <v>c«ng</v>
          </cell>
          <cell r="E136">
            <v>11.32</v>
          </cell>
          <cell r="G136">
            <v>146832</v>
          </cell>
        </row>
        <row r="137">
          <cell r="C137" t="str">
            <v>m¸y</v>
          </cell>
          <cell r="G137">
            <v>15916</v>
          </cell>
        </row>
        <row r="138">
          <cell r="C138" t="str">
            <v>Cèt thÐp cét ®k&lt;10</v>
          </cell>
          <cell r="D138" t="str">
            <v>tÊn</v>
          </cell>
          <cell r="H138">
            <v>4794835.4999999991</v>
          </cell>
          <cell r="I138">
            <v>146832</v>
          </cell>
          <cell r="J138">
            <v>15916</v>
          </cell>
        </row>
        <row r="139">
          <cell r="C139" t="str">
            <v>thÐp trßn</v>
          </cell>
          <cell r="D139" t="str">
            <v>kg</v>
          </cell>
          <cell r="E139">
            <v>1005</v>
          </cell>
          <cell r="F139">
            <v>1.0049999999999999</v>
          </cell>
          <cell r="G139">
            <v>4620</v>
          </cell>
          <cell r="H139">
            <v>4666315.4999999991</v>
          </cell>
        </row>
        <row r="140">
          <cell r="C140" t="str">
            <v>thÐp buéc</v>
          </cell>
          <cell r="D140" t="str">
            <v>kg</v>
          </cell>
          <cell r="E140">
            <v>21.42</v>
          </cell>
          <cell r="F140">
            <v>1</v>
          </cell>
          <cell r="G140">
            <v>6000</v>
          </cell>
          <cell r="H140">
            <v>128520.00000000001</v>
          </cell>
        </row>
        <row r="141">
          <cell r="C141" t="str">
            <v>que hµn</v>
          </cell>
          <cell r="D141" t="str">
            <v>kg</v>
          </cell>
          <cell r="E141">
            <v>0</v>
          </cell>
          <cell r="G141">
            <v>9500</v>
          </cell>
          <cell r="H141">
            <v>0</v>
          </cell>
        </row>
        <row r="142">
          <cell r="C142" t="str">
            <v>Nh©n c«ng</v>
          </cell>
          <cell r="D142" t="str">
            <v>c«ng</v>
          </cell>
          <cell r="E142">
            <v>14.88</v>
          </cell>
          <cell r="G142">
            <v>146832</v>
          </cell>
        </row>
        <row r="143">
          <cell r="C143" t="str">
            <v>m¸y</v>
          </cell>
          <cell r="G143">
            <v>15916</v>
          </cell>
        </row>
        <row r="144">
          <cell r="C144" t="str">
            <v>Cèt thÐp mãng ®k&lt;10</v>
          </cell>
          <cell r="D144" t="str">
            <v>tÊn</v>
          </cell>
          <cell r="H144">
            <v>4794835.4999999991</v>
          </cell>
          <cell r="I144">
            <v>146832</v>
          </cell>
          <cell r="J144">
            <v>15916</v>
          </cell>
        </row>
        <row r="145">
          <cell r="C145" t="str">
            <v>thÐp trßn</v>
          </cell>
          <cell r="D145" t="str">
            <v>kg</v>
          </cell>
          <cell r="E145">
            <v>1005</v>
          </cell>
          <cell r="F145">
            <v>1.0049999999999999</v>
          </cell>
          <cell r="G145">
            <v>4620</v>
          </cell>
          <cell r="H145">
            <v>4666315.4999999991</v>
          </cell>
        </row>
        <row r="146">
          <cell r="C146" t="str">
            <v>thÐp buéc</v>
          </cell>
          <cell r="D146" t="str">
            <v>kg</v>
          </cell>
          <cell r="E146">
            <v>21.42</v>
          </cell>
          <cell r="F146">
            <v>1</v>
          </cell>
          <cell r="G146">
            <v>6000</v>
          </cell>
          <cell r="H146">
            <v>128520.00000000001</v>
          </cell>
        </row>
        <row r="147">
          <cell r="C147" t="str">
            <v>que hµn</v>
          </cell>
          <cell r="D147" t="str">
            <v>kg</v>
          </cell>
          <cell r="E147">
            <v>0</v>
          </cell>
          <cell r="G147">
            <v>9500</v>
          </cell>
          <cell r="H147">
            <v>0</v>
          </cell>
        </row>
        <row r="148">
          <cell r="C148" t="str">
            <v>Nh©n c«ng</v>
          </cell>
          <cell r="D148" t="str">
            <v>c«ng</v>
          </cell>
          <cell r="E148">
            <v>11.32</v>
          </cell>
          <cell r="I148">
            <v>146832</v>
          </cell>
        </row>
        <row r="149">
          <cell r="C149" t="str">
            <v>m¸y</v>
          </cell>
          <cell r="J149">
            <v>15916</v>
          </cell>
        </row>
        <row r="150">
          <cell r="C150" t="str">
            <v>Cèt thÐp trô ®k&lt;10</v>
          </cell>
          <cell r="D150" t="str">
            <v>tÊn</v>
          </cell>
          <cell r="H150">
            <v>4794835.4999999991</v>
          </cell>
          <cell r="I150">
            <v>146832</v>
          </cell>
          <cell r="J150">
            <v>15916</v>
          </cell>
        </row>
        <row r="151">
          <cell r="C151" t="str">
            <v>thÐp trßn</v>
          </cell>
          <cell r="D151" t="str">
            <v>kg</v>
          </cell>
          <cell r="E151">
            <v>1005</v>
          </cell>
          <cell r="F151">
            <v>1.0049999999999999</v>
          </cell>
          <cell r="G151">
            <v>4620</v>
          </cell>
          <cell r="H151">
            <v>4666315.4999999991</v>
          </cell>
        </row>
        <row r="152">
          <cell r="C152" t="str">
            <v>thÐp buéc</v>
          </cell>
          <cell r="D152" t="str">
            <v>kg</v>
          </cell>
          <cell r="E152">
            <v>21.42</v>
          </cell>
          <cell r="F152">
            <v>1</v>
          </cell>
          <cell r="G152">
            <v>6000</v>
          </cell>
          <cell r="H152">
            <v>128520.00000000001</v>
          </cell>
        </row>
        <row r="153">
          <cell r="C153" t="str">
            <v>que hµn</v>
          </cell>
          <cell r="D153" t="str">
            <v>kg</v>
          </cell>
          <cell r="E153">
            <v>0</v>
          </cell>
          <cell r="G153">
            <v>9500</v>
          </cell>
          <cell r="H153">
            <v>0</v>
          </cell>
        </row>
        <row r="154">
          <cell r="C154" t="str">
            <v>Nh©n c«ng</v>
          </cell>
          <cell r="D154" t="str">
            <v>c«ng</v>
          </cell>
          <cell r="E154">
            <v>11.32</v>
          </cell>
          <cell r="I154">
            <v>146832</v>
          </cell>
        </row>
        <row r="155">
          <cell r="C155" t="str">
            <v>m¸y</v>
          </cell>
          <cell r="J155">
            <v>15916</v>
          </cell>
        </row>
        <row r="156">
          <cell r="C156" t="str">
            <v>Cèt thÐp mãng ®k&lt;18</v>
          </cell>
          <cell r="D156" t="str">
            <v>tÊn</v>
          </cell>
          <cell r="H156">
            <v>4936408</v>
          </cell>
          <cell r="I156">
            <v>108178</v>
          </cell>
          <cell r="J156">
            <v>99351</v>
          </cell>
        </row>
        <row r="157">
          <cell r="C157" t="str">
            <v>thÐp trßn</v>
          </cell>
          <cell r="D157" t="str">
            <v>kg</v>
          </cell>
          <cell r="E157">
            <v>1020</v>
          </cell>
          <cell r="F157">
            <v>1.02</v>
          </cell>
          <cell r="G157">
            <v>4620</v>
          </cell>
          <cell r="H157">
            <v>4806648</v>
          </cell>
        </row>
        <row r="158">
          <cell r="C158" t="str">
            <v>thÐp buéc</v>
          </cell>
          <cell r="D158" t="str">
            <v>kg</v>
          </cell>
          <cell r="E158">
            <v>14.28</v>
          </cell>
          <cell r="F158">
            <v>1</v>
          </cell>
          <cell r="G158">
            <v>6000</v>
          </cell>
          <cell r="H158">
            <v>85680</v>
          </cell>
        </row>
        <row r="159">
          <cell r="C159" t="str">
            <v>que hµn</v>
          </cell>
          <cell r="D159" t="str">
            <v>kg</v>
          </cell>
          <cell r="E159">
            <v>4.6399999999999997</v>
          </cell>
          <cell r="F159">
            <v>1</v>
          </cell>
          <cell r="G159">
            <v>9500</v>
          </cell>
          <cell r="H159">
            <v>44080</v>
          </cell>
        </row>
        <row r="160">
          <cell r="C160" t="str">
            <v>Nh©n c«ng</v>
          </cell>
          <cell r="D160" t="str">
            <v>c«ng</v>
          </cell>
          <cell r="E160">
            <v>8.34</v>
          </cell>
          <cell r="I160">
            <v>108178</v>
          </cell>
        </row>
        <row r="161">
          <cell r="C161" t="str">
            <v>m¸y</v>
          </cell>
          <cell r="J161">
            <v>99351</v>
          </cell>
        </row>
        <row r="162">
          <cell r="C162" t="str">
            <v>Cèt thÐp trô ®k&lt;18</v>
          </cell>
          <cell r="D162" t="str">
            <v>tÊn</v>
          </cell>
          <cell r="H162">
            <v>4936408</v>
          </cell>
          <cell r="I162">
            <v>108178</v>
          </cell>
          <cell r="J162">
            <v>99351</v>
          </cell>
        </row>
        <row r="163">
          <cell r="C163" t="str">
            <v>thÐp trßn</v>
          </cell>
          <cell r="D163" t="str">
            <v>kg</v>
          </cell>
          <cell r="E163">
            <v>1020</v>
          </cell>
          <cell r="F163">
            <v>1.02</v>
          </cell>
          <cell r="G163">
            <v>4620</v>
          </cell>
          <cell r="H163">
            <v>4806648</v>
          </cell>
        </row>
        <row r="164">
          <cell r="C164" t="str">
            <v>thÐp buéc</v>
          </cell>
          <cell r="D164" t="str">
            <v>kg</v>
          </cell>
          <cell r="E164">
            <v>14.28</v>
          </cell>
          <cell r="F164">
            <v>1</v>
          </cell>
          <cell r="G164">
            <v>6000</v>
          </cell>
          <cell r="H164">
            <v>85680</v>
          </cell>
        </row>
        <row r="165">
          <cell r="C165" t="str">
            <v>que hµn</v>
          </cell>
          <cell r="D165" t="str">
            <v>kg</v>
          </cell>
          <cell r="E165">
            <v>4.6399999999999997</v>
          </cell>
          <cell r="F165">
            <v>1</v>
          </cell>
          <cell r="G165">
            <v>9500</v>
          </cell>
          <cell r="H165">
            <v>44080</v>
          </cell>
        </row>
        <row r="166">
          <cell r="C166" t="str">
            <v>Nh©n c«ng</v>
          </cell>
          <cell r="D166" t="str">
            <v>c«ng</v>
          </cell>
          <cell r="E166">
            <v>8.34</v>
          </cell>
          <cell r="I166">
            <v>108178</v>
          </cell>
        </row>
        <row r="167">
          <cell r="C167" t="str">
            <v>m¸y</v>
          </cell>
          <cell r="J167">
            <v>99351</v>
          </cell>
        </row>
        <row r="168">
          <cell r="C168" t="str">
            <v>Cèt thÐp cét ®k&lt;18</v>
          </cell>
          <cell r="D168" t="str">
            <v>tÊn</v>
          </cell>
          <cell r="H168">
            <v>4938308</v>
          </cell>
          <cell r="I168">
            <v>108178</v>
          </cell>
          <cell r="J168">
            <v>99351</v>
          </cell>
        </row>
        <row r="169">
          <cell r="C169" t="str">
            <v>thÐp trßn</v>
          </cell>
          <cell r="D169" t="str">
            <v>kg</v>
          </cell>
          <cell r="E169">
            <v>1020</v>
          </cell>
          <cell r="F169">
            <v>1.02</v>
          </cell>
          <cell r="G169">
            <v>4620</v>
          </cell>
          <cell r="H169">
            <v>4806648</v>
          </cell>
        </row>
        <row r="170">
          <cell r="C170" t="str">
            <v>thÐp buéc</v>
          </cell>
          <cell r="D170" t="str">
            <v>kg</v>
          </cell>
          <cell r="E170">
            <v>14.28</v>
          </cell>
          <cell r="F170">
            <v>1</v>
          </cell>
          <cell r="G170">
            <v>6000</v>
          </cell>
          <cell r="H170">
            <v>85680</v>
          </cell>
        </row>
        <row r="171">
          <cell r="C171" t="str">
            <v>que hµn</v>
          </cell>
          <cell r="D171" t="str">
            <v>kg</v>
          </cell>
          <cell r="E171">
            <v>4.84</v>
          </cell>
          <cell r="F171">
            <v>1</v>
          </cell>
          <cell r="G171">
            <v>9500</v>
          </cell>
          <cell r="H171">
            <v>45980</v>
          </cell>
        </row>
        <row r="172">
          <cell r="C172" t="str">
            <v>Nh©n c«ng</v>
          </cell>
          <cell r="D172" t="str">
            <v>c«ng</v>
          </cell>
          <cell r="E172">
            <v>8.34</v>
          </cell>
          <cell r="I172">
            <v>108178</v>
          </cell>
        </row>
        <row r="173">
          <cell r="C173" t="str">
            <v>m¸y</v>
          </cell>
          <cell r="J173">
            <v>99351</v>
          </cell>
        </row>
        <row r="174">
          <cell r="C174" t="str">
            <v>Cèt thÐp mãng ®k&gt;18</v>
          </cell>
          <cell r="D174" t="str">
            <v>tÊn</v>
          </cell>
          <cell r="H174">
            <v>4848430</v>
          </cell>
          <cell r="I174">
            <v>82366</v>
          </cell>
          <cell r="J174">
            <v>104585</v>
          </cell>
        </row>
        <row r="175">
          <cell r="C175" t="str">
            <v>thÐp trßn</v>
          </cell>
          <cell r="D175" t="str">
            <v>kg</v>
          </cell>
          <cell r="E175">
            <v>1000</v>
          </cell>
          <cell r="F175">
            <v>1.02</v>
          </cell>
          <cell r="G175">
            <v>4620</v>
          </cell>
          <cell r="H175">
            <v>4712400</v>
          </cell>
        </row>
        <row r="176">
          <cell r="C176" t="str">
            <v>thÐp buéc</v>
          </cell>
          <cell r="D176" t="str">
            <v>kg</v>
          </cell>
          <cell r="E176">
            <v>14.28</v>
          </cell>
          <cell r="F176">
            <v>1</v>
          </cell>
          <cell r="G176">
            <v>6000</v>
          </cell>
          <cell r="H176">
            <v>85680</v>
          </cell>
        </row>
        <row r="177">
          <cell r="C177" t="str">
            <v>que hµn</v>
          </cell>
          <cell r="D177" t="str">
            <v>kg</v>
          </cell>
          <cell r="E177">
            <v>5.3</v>
          </cell>
          <cell r="F177">
            <v>1</v>
          </cell>
          <cell r="G177">
            <v>9500</v>
          </cell>
          <cell r="H177">
            <v>50350</v>
          </cell>
        </row>
        <row r="178">
          <cell r="C178" t="str">
            <v>Nh©n c«ng</v>
          </cell>
          <cell r="D178" t="str">
            <v>c«ng</v>
          </cell>
          <cell r="E178">
            <v>6.35</v>
          </cell>
          <cell r="I178">
            <v>82366</v>
          </cell>
        </row>
        <row r="179">
          <cell r="C179" t="str">
            <v>m¸y</v>
          </cell>
          <cell r="J179">
            <v>104585</v>
          </cell>
        </row>
        <row r="180">
          <cell r="C180" t="str">
            <v>X©y mãng g¹ch ®Æc M75 dµy &gt;33</v>
          </cell>
          <cell r="H180">
            <v>262403.52</v>
          </cell>
          <cell r="I180">
            <v>21662</v>
          </cell>
          <cell r="J180">
            <v>0</v>
          </cell>
        </row>
        <row r="181">
          <cell r="C181" t="str">
            <v>g¹ch</v>
          </cell>
          <cell r="D181" t="str">
            <v>kg</v>
          </cell>
          <cell r="E181">
            <v>539</v>
          </cell>
          <cell r="F181">
            <v>1</v>
          </cell>
          <cell r="G181">
            <v>330</v>
          </cell>
          <cell r="H181">
            <v>177870</v>
          </cell>
        </row>
        <row r="182">
          <cell r="C182" t="str">
            <v>XM</v>
          </cell>
          <cell r="D182" t="str">
            <v>kg</v>
          </cell>
          <cell r="E182">
            <v>320.02999999999997</v>
          </cell>
          <cell r="F182">
            <v>0.3</v>
          </cell>
          <cell r="G182">
            <v>780</v>
          </cell>
          <cell r="H182">
            <v>74887.01999999999</v>
          </cell>
        </row>
        <row r="183">
          <cell r="C183" t="str">
            <v>c¸t</v>
          </cell>
          <cell r="D183" t="str">
            <v>kg</v>
          </cell>
          <cell r="E183">
            <v>1.0900000000000001</v>
          </cell>
          <cell r="F183">
            <v>0.3</v>
          </cell>
          <cell r="G183">
            <v>29500</v>
          </cell>
          <cell r="H183">
            <v>9646.5</v>
          </cell>
        </row>
        <row r="184">
          <cell r="C184" t="str">
            <v>Nh©n c«ng</v>
          </cell>
          <cell r="D184" t="str">
            <v>c«ng</v>
          </cell>
          <cell r="E184">
            <v>1.49</v>
          </cell>
          <cell r="I184">
            <v>21662</v>
          </cell>
        </row>
        <row r="185">
          <cell r="C185" t="str">
            <v>m¸y</v>
          </cell>
          <cell r="J185">
            <v>0</v>
          </cell>
        </row>
        <row r="186">
          <cell r="C186" t="str">
            <v>X©y t­êng g¹ch ®Æc M75 dµy 110</v>
          </cell>
          <cell r="H186">
            <v>294104.42599999998</v>
          </cell>
          <cell r="I186">
            <v>31260</v>
          </cell>
          <cell r="J186">
            <v>1631</v>
          </cell>
        </row>
        <row r="187">
          <cell r="C187" t="str">
            <v>g¹ch</v>
          </cell>
          <cell r="D187" t="str">
            <v>viªn</v>
          </cell>
          <cell r="E187">
            <v>643</v>
          </cell>
          <cell r="F187">
            <v>1</v>
          </cell>
          <cell r="G187">
            <v>330</v>
          </cell>
          <cell r="H187">
            <v>212190</v>
          </cell>
        </row>
        <row r="188">
          <cell r="C188" t="str">
            <v>XM</v>
          </cell>
          <cell r="D188" t="str">
            <v>m3</v>
          </cell>
          <cell r="E188">
            <v>360.04</v>
          </cell>
          <cell r="F188">
            <v>0.23</v>
          </cell>
          <cell r="G188">
            <v>780</v>
          </cell>
          <cell r="H188">
            <v>64591.176000000007</v>
          </cell>
        </row>
        <row r="189">
          <cell r="C189" t="str">
            <v>c¸t</v>
          </cell>
          <cell r="D189" t="str">
            <v>m3</v>
          </cell>
          <cell r="E189">
            <v>1.05</v>
          </cell>
          <cell r="F189">
            <v>0.23</v>
          </cell>
          <cell r="G189">
            <v>29500</v>
          </cell>
          <cell r="H189">
            <v>7124.2500000000009</v>
          </cell>
        </row>
        <row r="190">
          <cell r="C190" t="str">
            <v>c©y chèng</v>
          </cell>
          <cell r="D190" t="str">
            <v>c©y</v>
          </cell>
          <cell r="E190">
            <v>0.5</v>
          </cell>
          <cell r="F190">
            <v>1</v>
          </cell>
          <cell r="G190">
            <v>10000</v>
          </cell>
          <cell r="H190">
            <v>5000</v>
          </cell>
        </row>
        <row r="191">
          <cell r="C191" t="str">
            <v>v¸n</v>
          </cell>
          <cell r="D191" t="str">
            <v>m3</v>
          </cell>
          <cell r="E191">
            <v>3.0000000000000001E-3</v>
          </cell>
          <cell r="F191">
            <v>1</v>
          </cell>
          <cell r="G191">
            <v>1273000</v>
          </cell>
          <cell r="H191">
            <v>3819</v>
          </cell>
        </row>
        <row r="192">
          <cell r="C192" t="str">
            <v>d©y buéc</v>
          </cell>
          <cell r="D192" t="str">
            <v>kg</v>
          </cell>
          <cell r="E192">
            <v>0.23</v>
          </cell>
          <cell r="F192">
            <v>1</v>
          </cell>
          <cell r="G192">
            <v>6000</v>
          </cell>
          <cell r="H192">
            <v>1380</v>
          </cell>
        </row>
        <row r="193">
          <cell r="C193" t="str">
            <v>Nh©n c«ng</v>
          </cell>
          <cell r="D193" t="str">
            <v>c«ng</v>
          </cell>
          <cell r="E193">
            <v>1.49</v>
          </cell>
          <cell r="I193">
            <v>31260</v>
          </cell>
        </row>
        <row r="194">
          <cell r="C194" t="str">
            <v>m¸y</v>
          </cell>
          <cell r="J194">
            <v>1631</v>
          </cell>
        </row>
        <row r="195">
          <cell r="C195" t="str">
            <v>X©y t­êng g¹ch ®Æc M75 dµy &lt;33</v>
          </cell>
          <cell r="H195">
            <v>282122.79800000001</v>
          </cell>
          <cell r="I195">
            <v>24904</v>
          </cell>
          <cell r="J195">
            <v>1631</v>
          </cell>
        </row>
        <row r="196">
          <cell r="C196" t="str">
            <v>g¹ch</v>
          </cell>
          <cell r="D196" t="str">
            <v>viªn</v>
          </cell>
          <cell r="E196">
            <v>550</v>
          </cell>
          <cell r="F196">
            <v>1</v>
          </cell>
          <cell r="G196">
            <v>330</v>
          </cell>
          <cell r="H196">
            <v>181500</v>
          </cell>
        </row>
        <row r="197">
          <cell r="C197" t="str">
            <v>XM</v>
          </cell>
          <cell r="D197" t="str">
            <v>m3</v>
          </cell>
          <cell r="E197">
            <v>360.04</v>
          </cell>
          <cell r="F197">
            <v>0.28999999999999998</v>
          </cell>
          <cell r="G197">
            <v>780</v>
          </cell>
          <cell r="H197">
            <v>81441.047999999995</v>
          </cell>
        </row>
        <row r="198">
          <cell r="C198" t="str">
            <v>c¸t</v>
          </cell>
          <cell r="D198" t="str">
            <v>m3</v>
          </cell>
          <cell r="E198">
            <v>1.05</v>
          </cell>
          <cell r="F198">
            <v>0.28999999999999998</v>
          </cell>
          <cell r="G198">
            <v>29500</v>
          </cell>
          <cell r="H198">
            <v>8982.75</v>
          </cell>
        </row>
        <row r="199">
          <cell r="C199" t="str">
            <v>c©y chèng</v>
          </cell>
          <cell r="D199" t="str">
            <v>c©y</v>
          </cell>
          <cell r="E199">
            <v>0.5</v>
          </cell>
          <cell r="F199">
            <v>1</v>
          </cell>
          <cell r="G199">
            <v>10000</v>
          </cell>
          <cell r="H199">
            <v>5000</v>
          </cell>
        </row>
        <row r="200">
          <cell r="C200" t="str">
            <v>v¸n</v>
          </cell>
          <cell r="D200" t="str">
            <v>m3</v>
          </cell>
          <cell r="E200">
            <v>3.0000000000000001E-3</v>
          </cell>
          <cell r="F200">
            <v>1</v>
          </cell>
          <cell r="G200">
            <v>1273000</v>
          </cell>
          <cell r="H200">
            <v>3819</v>
          </cell>
        </row>
        <row r="201">
          <cell r="C201" t="str">
            <v>d©y buéc</v>
          </cell>
          <cell r="D201" t="str">
            <v>kg</v>
          </cell>
          <cell r="E201">
            <v>0.23</v>
          </cell>
          <cell r="F201">
            <v>1</v>
          </cell>
          <cell r="G201">
            <v>6000</v>
          </cell>
          <cell r="H201">
            <v>1380</v>
          </cell>
        </row>
        <row r="202">
          <cell r="C202" t="str">
            <v>Nh©n c«ng</v>
          </cell>
          <cell r="D202" t="str">
            <v>c«ng</v>
          </cell>
          <cell r="E202">
            <v>2.4</v>
          </cell>
          <cell r="I202">
            <v>24904</v>
          </cell>
        </row>
        <row r="203">
          <cell r="C203" t="str">
            <v>m¸y</v>
          </cell>
          <cell r="J203">
            <v>1631</v>
          </cell>
        </row>
        <row r="204">
          <cell r="C204" t="str">
            <v>X©y bÖ ®ì g¹ch ®Æc M75 dµy &lt;33</v>
          </cell>
          <cell r="H204">
            <v>282122.79800000001</v>
          </cell>
          <cell r="I204">
            <v>24904</v>
          </cell>
          <cell r="J204">
            <v>1631</v>
          </cell>
        </row>
        <row r="205">
          <cell r="C205" t="str">
            <v>g¹ch</v>
          </cell>
          <cell r="D205" t="str">
            <v>viªn</v>
          </cell>
          <cell r="E205">
            <v>550</v>
          </cell>
          <cell r="F205">
            <v>1</v>
          </cell>
          <cell r="G205">
            <v>330</v>
          </cell>
          <cell r="H205">
            <v>181500</v>
          </cell>
        </row>
        <row r="206">
          <cell r="C206" t="str">
            <v>XM</v>
          </cell>
          <cell r="D206" t="str">
            <v>m3</v>
          </cell>
          <cell r="E206">
            <v>360.04</v>
          </cell>
          <cell r="F206">
            <v>0.28999999999999998</v>
          </cell>
          <cell r="G206">
            <v>780</v>
          </cell>
          <cell r="H206">
            <v>81441.047999999995</v>
          </cell>
        </row>
        <row r="207">
          <cell r="C207" t="str">
            <v>c¸t</v>
          </cell>
          <cell r="D207" t="str">
            <v>m3</v>
          </cell>
          <cell r="E207">
            <v>1.05</v>
          </cell>
          <cell r="F207">
            <v>0.28999999999999998</v>
          </cell>
          <cell r="G207">
            <v>29500</v>
          </cell>
          <cell r="H207">
            <v>8982.75</v>
          </cell>
        </row>
        <row r="208">
          <cell r="C208" t="str">
            <v>c©y chèng</v>
          </cell>
          <cell r="D208" t="str">
            <v>c©y</v>
          </cell>
          <cell r="E208">
            <v>0.5</v>
          </cell>
          <cell r="F208">
            <v>1</v>
          </cell>
          <cell r="G208">
            <v>10000</v>
          </cell>
          <cell r="H208">
            <v>5000</v>
          </cell>
        </row>
        <row r="209">
          <cell r="C209" t="str">
            <v>v¸n</v>
          </cell>
          <cell r="D209" t="str">
            <v>m3</v>
          </cell>
          <cell r="E209">
            <v>3.0000000000000001E-3</v>
          </cell>
          <cell r="F209">
            <v>1</v>
          </cell>
          <cell r="G209">
            <v>1273000</v>
          </cell>
          <cell r="H209">
            <v>3819</v>
          </cell>
        </row>
        <row r="210">
          <cell r="C210" t="str">
            <v>d©y buéc</v>
          </cell>
          <cell r="D210" t="str">
            <v>kg</v>
          </cell>
          <cell r="E210">
            <v>0.23</v>
          </cell>
          <cell r="F210">
            <v>1</v>
          </cell>
          <cell r="G210">
            <v>6000</v>
          </cell>
          <cell r="H210">
            <v>1380</v>
          </cell>
        </row>
        <row r="211">
          <cell r="C211" t="str">
            <v>Nh©n c«ng</v>
          </cell>
          <cell r="D211" t="str">
            <v>c«ng</v>
          </cell>
          <cell r="E211">
            <v>2.4</v>
          </cell>
          <cell r="I211">
            <v>24904</v>
          </cell>
        </row>
        <row r="212">
          <cell r="C212" t="str">
            <v>m¸y</v>
          </cell>
          <cell r="J212">
            <v>1631</v>
          </cell>
        </row>
        <row r="213">
          <cell r="C213" t="str">
            <v>Tr¸t t­êng dµy 1,5cm</v>
          </cell>
          <cell r="H213">
            <v>3741.6744000000003</v>
          </cell>
          <cell r="I213">
            <v>1808</v>
          </cell>
          <cell r="J213">
            <v>136</v>
          </cell>
        </row>
        <row r="214">
          <cell r="C214" t="str">
            <v>XM</v>
          </cell>
          <cell r="D214" t="str">
            <v>m3</v>
          </cell>
          <cell r="E214">
            <v>360.04</v>
          </cell>
          <cell r="F214">
            <v>1.2E-2</v>
          </cell>
          <cell r="G214">
            <v>780</v>
          </cell>
          <cell r="H214">
            <v>3369.9744000000005</v>
          </cell>
        </row>
        <row r="215">
          <cell r="C215" t="str">
            <v>c¸t</v>
          </cell>
          <cell r="D215" t="str">
            <v>m3</v>
          </cell>
          <cell r="E215">
            <v>1.05</v>
          </cell>
          <cell r="F215">
            <v>1.2E-2</v>
          </cell>
          <cell r="G215">
            <v>29500</v>
          </cell>
          <cell r="H215">
            <v>371.7</v>
          </cell>
        </row>
        <row r="216">
          <cell r="C216" t="str">
            <v>Nh©n c«ng</v>
          </cell>
          <cell r="D216" t="str">
            <v>c«ng</v>
          </cell>
          <cell r="E216">
            <v>0.13700000000000001</v>
          </cell>
          <cell r="I216">
            <v>1808</v>
          </cell>
        </row>
        <row r="217">
          <cell r="C217" t="str">
            <v>m¸y</v>
          </cell>
          <cell r="J217">
            <v>136</v>
          </cell>
        </row>
        <row r="218">
          <cell r="C218" t="str">
            <v>Tr¸t tÊm ®an v÷a xi m¨ng M75 dµy 15</v>
          </cell>
          <cell r="H218">
            <v>3741.6744000000003</v>
          </cell>
          <cell r="I218">
            <v>1808</v>
          </cell>
          <cell r="J218">
            <v>136</v>
          </cell>
        </row>
        <row r="219">
          <cell r="C219" t="str">
            <v>XM</v>
          </cell>
          <cell r="D219" t="str">
            <v>m3</v>
          </cell>
          <cell r="E219">
            <v>360.04</v>
          </cell>
          <cell r="F219">
            <v>1.2E-2</v>
          </cell>
          <cell r="G219">
            <v>780</v>
          </cell>
          <cell r="H219">
            <v>3369.9744000000005</v>
          </cell>
        </row>
        <row r="220">
          <cell r="C220" t="str">
            <v>c¸t</v>
          </cell>
          <cell r="D220" t="str">
            <v>m3</v>
          </cell>
          <cell r="E220">
            <v>1.05</v>
          </cell>
          <cell r="F220">
            <v>1.2E-2</v>
          </cell>
          <cell r="G220">
            <v>29500</v>
          </cell>
          <cell r="H220">
            <v>371.7</v>
          </cell>
        </row>
        <row r="221">
          <cell r="C221" t="str">
            <v>Nh©n c«ng</v>
          </cell>
          <cell r="D221" t="str">
            <v>c«ng</v>
          </cell>
          <cell r="E221">
            <v>0.13700000000000001</v>
          </cell>
          <cell r="I221">
            <v>1808</v>
          </cell>
        </row>
        <row r="222">
          <cell r="C222" t="str">
            <v>m¸y</v>
          </cell>
          <cell r="J222">
            <v>136</v>
          </cell>
        </row>
        <row r="223">
          <cell r="C223" t="str">
            <v>S¬n chèng gØ 5 n­íc</v>
          </cell>
          <cell r="H223">
            <v>1630.14</v>
          </cell>
          <cell r="I223">
            <v>1622</v>
          </cell>
          <cell r="J223">
            <v>0</v>
          </cell>
        </row>
        <row r="224">
          <cell r="C224" t="str">
            <v>S¬n</v>
          </cell>
          <cell r="D224" t="str">
            <v>kg</v>
          </cell>
          <cell r="E224">
            <v>0.34699999999999998</v>
          </cell>
          <cell r="G224">
            <v>2000</v>
          </cell>
          <cell r="H224">
            <v>694</v>
          </cell>
        </row>
        <row r="225">
          <cell r="C225" t="str">
            <v>x¨ng</v>
          </cell>
          <cell r="D225" t="str">
            <v>kg</v>
          </cell>
          <cell r="E225">
            <v>0.2</v>
          </cell>
          <cell r="G225">
            <v>4600</v>
          </cell>
          <cell r="H225">
            <v>920</v>
          </cell>
        </row>
        <row r="226">
          <cell r="C226" t="str">
            <v>vl kh¸c</v>
          </cell>
          <cell r="D226" t="str">
            <v>%</v>
          </cell>
          <cell r="E226">
            <v>1</v>
          </cell>
          <cell r="H226">
            <v>16.14</v>
          </cell>
        </row>
        <row r="227">
          <cell r="C227" t="str">
            <v>Nh©n c«ng</v>
          </cell>
          <cell r="I227">
            <v>1622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æ sung"/>
      <sheetName val="TH"/>
      <sheetName val="BT"/>
      <sheetName val="klThep"/>
      <sheetName val="CT"/>
      <sheetName val="TB_TB+VLC"/>
      <sheetName val="VC"/>
      <sheetName val="thoatdau"/>
      <sheetName val="x"/>
      <sheetName val="chenhlech"/>
      <sheetName val="phuluc"/>
    </sheetNames>
    <sheetDataSet>
      <sheetData sheetId="0"/>
      <sheetData sheetId="1"/>
      <sheetData sheetId="2"/>
      <sheetData sheetId="3"/>
      <sheetData sheetId="4"/>
      <sheetData sheetId="5"/>
      <sheetData sheetId="6"/>
      <sheetData sheetId="7"/>
      <sheetData sheetId="8"/>
      <sheetData sheetId="9"/>
      <sheetData sheetId="10" refreshError="1">
        <row r="43">
          <cell r="I43">
            <v>-1966835.6140885209</v>
          </cell>
        </row>
      </sheetData>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TH_TNHC"/>
      <sheetName val="09-CT_TNHC"/>
      <sheetName val="DG-LAP66"/>
      <sheetName val="DG-TNHC-85"/>
    </sheetNames>
    <sheetDataSet>
      <sheetData sheetId="0" refreshError="1"/>
      <sheetData sheetId="1" refreshError="1"/>
      <sheetData sheetId="2" refreshError="1"/>
      <sheetData sheetId="3" refreshError="1">
        <row r="9">
          <cell r="A9" t="str">
            <v>TN 01.1101</v>
          </cell>
          <cell r="B9" t="str">
            <v>01.1101</v>
          </cell>
          <cell r="C9" t="str">
            <v>Coâng suaát maùy &lt;10KW</v>
          </cell>
          <cell r="D9" t="str">
            <v>maùy</v>
          </cell>
          <cell r="E9">
            <v>7373</v>
          </cell>
          <cell r="F9">
            <v>45748</v>
          </cell>
          <cell r="G9">
            <v>13607</v>
          </cell>
          <cell r="H9">
            <v>66728</v>
          </cell>
          <cell r="I9">
            <v>66727</v>
          </cell>
          <cell r="J9">
            <v>-1</v>
          </cell>
        </row>
        <row r="10">
          <cell r="A10" t="str">
            <v>TN 01.1102</v>
          </cell>
          <cell r="B10" t="str">
            <v>01.1102</v>
          </cell>
          <cell r="C10" t="str">
            <v>Coâng suaát maùy &lt;50KW</v>
          </cell>
          <cell r="D10" t="str">
            <v>maùy</v>
          </cell>
          <cell r="E10">
            <v>10749</v>
          </cell>
          <cell r="F10">
            <v>54898</v>
          </cell>
          <cell r="G10">
            <v>16328</v>
          </cell>
          <cell r="H10">
            <v>81975</v>
          </cell>
          <cell r="I10">
            <v>81975</v>
          </cell>
          <cell r="J10">
            <v>0</v>
          </cell>
        </row>
        <row r="11">
          <cell r="A11" t="str">
            <v>TN 01.1103</v>
          </cell>
          <cell r="B11" t="str">
            <v>01.1103</v>
          </cell>
          <cell r="C11" t="str">
            <v>Coâng suaát maùy &lt;100KW</v>
          </cell>
          <cell r="D11" t="str">
            <v>maùy</v>
          </cell>
          <cell r="E11">
            <v>14864</v>
          </cell>
          <cell r="F11">
            <v>65877</v>
          </cell>
          <cell r="G11">
            <v>19593</v>
          </cell>
          <cell r="H11">
            <v>100334</v>
          </cell>
          <cell r="I11">
            <v>100334</v>
          </cell>
          <cell r="J11">
            <v>0</v>
          </cell>
        </row>
        <row r="12">
          <cell r="A12" t="str">
            <v>TN 01.1104</v>
          </cell>
          <cell r="B12" t="str">
            <v>01.1104</v>
          </cell>
          <cell r="C12" t="str">
            <v>Coâng suaát maùy &lt;200KW</v>
          </cell>
          <cell r="D12" t="str">
            <v>maùy</v>
          </cell>
          <cell r="E12">
            <v>20044</v>
          </cell>
          <cell r="F12">
            <v>79053</v>
          </cell>
          <cell r="G12">
            <v>23512</v>
          </cell>
          <cell r="H12">
            <v>122609</v>
          </cell>
          <cell r="I12">
            <v>122608</v>
          </cell>
          <cell r="J12">
            <v>-1</v>
          </cell>
        </row>
        <row r="13">
          <cell r="B13" t="str">
            <v>01.1200 ÑOÄNG CÔ ÑIEÄN ÑOÀNG BOÄ U&lt;1000V</v>
          </cell>
        </row>
        <row r="14">
          <cell r="A14" t="str">
            <v>TN 01.1201</v>
          </cell>
          <cell r="B14" t="str">
            <v>01.1201</v>
          </cell>
          <cell r="C14" t="str">
            <v>Coâng suaát maùy &lt;10KW</v>
          </cell>
          <cell r="D14" t="str">
            <v>maùy</v>
          </cell>
          <cell r="E14">
            <v>5898</v>
          </cell>
          <cell r="F14">
            <v>36598</v>
          </cell>
          <cell r="G14">
            <v>10885</v>
          </cell>
          <cell r="H14">
            <v>53381</v>
          </cell>
          <cell r="I14">
            <v>53382</v>
          </cell>
          <cell r="J14">
            <v>1</v>
          </cell>
        </row>
        <row r="15">
          <cell r="A15" t="str">
            <v>TN 01.1202</v>
          </cell>
          <cell r="B15" t="str">
            <v>01.1202</v>
          </cell>
          <cell r="C15" t="str">
            <v>Coâng suaát maùy &lt;50KW</v>
          </cell>
          <cell r="D15" t="str">
            <v>maùy</v>
          </cell>
          <cell r="E15">
            <v>8599</v>
          </cell>
          <cell r="F15">
            <v>43918</v>
          </cell>
          <cell r="G15">
            <v>13062</v>
          </cell>
          <cell r="H15">
            <v>65579</v>
          </cell>
          <cell r="I15">
            <v>65580</v>
          </cell>
          <cell r="J15">
            <v>-1</v>
          </cell>
        </row>
        <row r="16">
          <cell r="A16" t="str">
            <v>TN 01.1203</v>
          </cell>
          <cell r="B16" t="str">
            <v>01.1203</v>
          </cell>
          <cell r="C16" t="str">
            <v>Coâng suaát maùy &lt;100KW</v>
          </cell>
          <cell r="D16" t="str">
            <v>maùy</v>
          </cell>
          <cell r="E16">
            <v>11891</v>
          </cell>
          <cell r="F16">
            <v>52702</v>
          </cell>
          <cell r="G16">
            <v>15675</v>
          </cell>
          <cell r="H16">
            <v>80268</v>
          </cell>
          <cell r="I16">
            <v>80267</v>
          </cell>
          <cell r="J16">
            <v>-1</v>
          </cell>
        </row>
        <row r="17">
          <cell r="A17" t="str">
            <v>TN 01.1204</v>
          </cell>
          <cell r="B17" t="str">
            <v>01.1204</v>
          </cell>
          <cell r="C17" t="str">
            <v>Coâng suaát maùy &lt;200KW</v>
          </cell>
          <cell r="D17" t="str">
            <v>maùy</v>
          </cell>
          <cell r="E17">
            <v>16035</v>
          </cell>
          <cell r="F17">
            <v>63242</v>
          </cell>
          <cell r="G17">
            <v>18810</v>
          </cell>
          <cell r="H17">
            <v>98087</v>
          </cell>
          <cell r="I17">
            <v>98087</v>
          </cell>
          <cell r="J17">
            <v>-1</v>
          </cell>
        </row>
        <row r="18">
          <cell r="B18" t="str">
            <v>01.2000 MAÙY BIEÁN AÙP LÖÏC</v>
          </cell>
        </row>
        <row r="19">
          <cell r="B19" t="str">
            <v>01.2000 MAÙY BIEÁN AÙP LÖÏC 66-500KV</v>
          </cell>
        </row>
        <row r="20">
          <cell r="A20" t="str">
            <v>TN 01.2101</v>
          </cell>
          <cell r="B20" t="str">
            <v>01.2101</v>
          </cell>
          <cell r="C20" t="str">
            <v>Maùy bieán aùp löïc 3 pha 66-220kV Loai &lt;100MVA</v>
          </cell>
          <cell r="D20" t="str">
            <v>maùy</v>
          </cell>
          <cell r="E20">
            <v>66008</v>
          </cell>
          <cell r="F20">
            <v>1162957</v>
          </cell>
          <cell r="G20">
            <v>1626389</v>
          </cell>
          <cell r="H20">
            <v>2855354</v>
          </cell>
          <cell r="I20">
            <v>2855354</v>
          </cell>
          <cell r="J20">
            <v>0</v>
          </cell>
        </row>
        <row r="21">
          <cell r="A21" t="str">
            <v>TN 01.2102</v>
          </cell>
          <cell r="B21" t="str">
            <v>01.2102</v>
          </cell>
          <cell r="C21" t="str">
            <v>Maùy bieán aùp löïc 3 pha 66-220kV Loai &gt;100MV A</v>
          </cell>
          <cell r="D21" t="str">
            <v>maùy</v>
          </cell>
          <cell r="E21">
            <v>73342</v>
          </cell>
          <cell r="F21">
            <v>1292174</v>
          </cell>
          <cell r="G21">
            <v>1807099</v>
          </cell>
          <cell r="H21">
            <v>3172615</v>
          </cell>
          <cell r="I21">
            <v>3172615</v>
          </cell>
          <cell r="J21">
            <v>0</v>
          </cell>
        </row>
        <row r="22">
          <cell r="A22" t="str">
            <v>TN 01.2103</v>
          </cell>
          <cell r="B22" t="str">
            <v>01.2103</v>
          </cell>
          <cell r="C22" t="str">
            <v>Maùy bieán aùp löïc 1 pha 220-500kV Loai &lt;100MVA</v>
          </cell>
          <cell r="D22" t="str">
            <v>maùy</v>
          </cell>
          <cell r="E22">
            <v>52288</v>
          </cell>
          <cell r="F22">
            <v>778549</v>
          </cell>
          <cell r="G22">
            <v>1296869</v>
          </cell>
          <cell r="H22">
            <v>2127706</v>
          </cell>
          <cell r="I22">
            <v>2127706</v>
          </cell>
          <cell r="J22">
            <v>0</v>
          </cell>
        </row>
        <row r="23">
          <cell r="A23" t="str">
            <v>TN 01.2104</v>
          </cell>
          <cell r="B23" t="str">
            <v>01.2104</v>
          </cell>
          <cell r="C23" t="str">
            <v>Maùy bieán aùp löïc 1 pha 220-500kV Loai &gt;100MVA</v>
          </cell>
          <cell r="D23" t="str">
            <v>maùy</v>
          </cell>
          <cell r="E23">
            <v>58098</v>
          </cell>
          <cell r="F23">
            <v>865054</v>
          </cell>
          <cell r="G23">
            <v>1440966</v>
          </cell>
          <cell r="H23">
            <v>2364118</v>
          </cell>
          <cell r="I23">
            <v>2364118</v>
          </cell>
          <cell r="J23">
            <v>0</v>
          </cell>
        </row>
        <row r="24">
          <cell r="B24" t="str">
            <v>01.2200 MAÙY BIEÁN AÙP U&lt;35KV</v>
          </cell>
          <cell r="J24">
            <v>0</v>
          </cell>
        </row>
        <row r="25">
          <cell r="B25" t="str">
            <v>01.2210 MAÙY BIEÁN AÙP 22-35KV</v>
          </cell>
          <cell r="J25">
            <v>0</v>
          </cell>
        </row>
        <row r="26">
          <cell r="A26" t="str">
            <v>TN 01.2211</v>
          </cell>
          <cell r="B26" t="str">
            <v>01.2211</v>
          </cell>
          <cell r="C26" t="str">
            <v>Maùy bieán aùp löïc 3 pha &lt;1MVA</v>
          </cell>
          <cell r="D26" t="str">
            <v>maùy</v>
          </cell>
          <cell r="E26">
            <v>25631</v>
          </cell>
          <cell r="F26">
            <v>159702</v>
          </cell>
          <cell r="G26">
            <v>95846</v>
          </cell>
          <cell r="H26">
            <v>281179</v>
          </cell>
          <cell r="I26">
            <v>281180</v>
          </cell>
          <cell r="J26">
            <v>1</v>
          </cell>
        </row>
        <row r="27">
          <cell r="A27" t="str">
            <v>TN 01.2212</v>
          </cell>
          <cell r="B27" t="str">
            <v>01.2212</v>
          </cell>
          <cell r="C27" t="str">
            <v>Maùy bieán aùp löïc 3 pha &gt;1MVA</v>
          </cell>
          <cell r="D27" t="str">
            <v>maùy</v>
          </cell>
          <cell r="E27">
            <v>28479</v>
          </cell>
          <cell r="F27">
            <v>177447</v>
          </cell>
          <cell r="G27">
            <v>106496</v>
          </cell>
          <cell r="H27">
            <v>312422</v>
          </cell>
          <cell r="I27">
            <v>312422</v>
          </cell>
          <cell r="J27">
            <v>0</v>
          </cell>
        </row>
        <row r="28">
          <cell r="A28" t="str">
            <v xml:space="preserve">TN 01.2213 </v>
          </cell>
          <cell r="B28" t="str">
            <v xml:space="preserve">01.2213 </v>
          </cell>
          <cell r="C28" t="str">
            <v>Maùy bieán aùp löïc 3 pha &lt;0,5MVA</v>
          </cell>
          <cell r="D28" t="str">
            <v>maùy</v>
          </cell>
          <cell r="E28">
            <v>23068</v>
          </cell>
          <cell r="F28">
            <v>143732</v>
          </cell>
          <cell r="G28">
            <v>86262</v>
          </cell>
          <cell r="H28">
            <v>253062</v>
          </cell>
          <cell r="I28">
            <v>253062</v>
          </cell>
          <cell r="J28">
            <v>0</v>
          </cell>
        </row>
        <row r="29">
          <cell r="B29" t="str">
            <v>01.2210 MAÙY BIEÁN AÙP 3-15KV</v>
          </cell>
          <cell r="H29">
            <v>0</v>
          </cell>
          <cell r="J29">
            <v>0</v>
          </cell>
        </row>
        <row r="30">
          <cell r="A30" t="str">
            <v xml:space="preserve">TN 01.2221 </v>
          </cell>
          <cell r="B30" t="str">
            <v xml:space="preserve">01.2221 </v>
          </cell>
          <cell r="C30" t="str">
            <v>Maùy bieán aùp löïc 3 pha &lt;1MVA</v>
          </cell>
          <cell r="D30" t="str">
            <v>maùy</v>
          </cell>
          <cell r="E30">
            <v>20638</v>
          </cell>
          <cell r="F30">
            <v>127762</v>
          </cell>
          <cell r="G30">
            <v>75174</v>
          </cell>
          <cell r="H30">
            <v>223574</v>
          </cell>
          <cell r="I30">
            <v>223574</v>
          </cell>
          <cell r="J30">
            <v>0</v>
          </cell>
        </row>
        <row r="31">
          <cell r="A31" t="str">
            <v>TN 01.2222</v>
          </cell>
          <cell r="B31" t="str">
            <v>01.2222</v>
          </cell>
          <cell r="C31" t="str">
            <v>Maùy bieán aùp löïc 3 pha &gt;1MVA</v>
          </cell>
          <cell r="D31" t="str">
            <v>maùy</v>
          </cell>
          <cell r="E31">
            <v>22932</v>
          </cell>
          <cell r="F31">
            <v>141958</v>
          </cell>
          <cell r="G31">
            <v>83526</v>
          </cell>
          <cell r="H31">
            <v>248416</v>
          </cell>
          <cell r="I31">
            <v>248415</v>
          </cell>
          <cell r="J31">
            <v>-1</v>
          </cell>
        </row>
        <row r="32">
          <cell r="A32" t="str">
            <v>TN 01.2223</v>
          </cell>
          <cell r="B32" t="str">
            <v>01.2223</v>
          </cell>
          <cell r="C32" t="str">
            <v>Maùy bieán aùp löïc 3 pha &lt;0,5MVA</v>
          </cell>
          <cell r="D32" t="str">
            <v>maùy</v>
          </cell>
          <cell r="E32">
            <v>18575</v>
          </cell>
          <cell r="F32">
            <v>114986</v>
          </cell>
          <cell r="G32">
            <v>67656</v>
          </cell>
          <cell r="H32">
            <v>201217</v>
          </cell>
          <cell r="I32">
            <v>201216</v>
          </cell>
          <cell r="J32">
            <v>-1</v>
          </cell>
        </row>
        <row r="33">
          <cell r="B33" t="str">
            <v>01.3000 MAÙY BIEÁN ÑIEÄN AÙP</v>
          </cell>
          <cell r="J33">
            <v>0</v>
          </cell>
        </row>
        <row r="34">
          <cell r="B34" t="str">
            <v>01.3100 MAÙY BIEÁN ÑIEÄN AÙP</v>
          </cell>
          <cell r="J34">
            <v>0</v>
          </cell>
        </row>
        <row r="35">
          <cell r="A35" t="str">
            <v>TN 01.3101</v>
          </cell>
          <cell r="B35" t="str">
            <v>01.3101</v>
          </cell>
          <cell r="C35" t="str">
            <v>Loaïi 66-110KV 1 pha</v>
          </cell>
          <cell r="D35" t="str">
            <v>maùy</v>
          </cell>
          <cell r="E35">
            <v>7392</v>
          </cell>
          <cell r="F35">
            <v>127762</v>
          </cell>
          <cell r="G35">
            <v>224836</v>
          </cell>
          <cell r="H35">
            <v>359990</v>
          </cell>
          <cell r="I35">
            <v>359989</v>
          </cell>
          <cell r="J35">
            <v>-1</v>
          </cell>
        </row>
        <row r="36">
          <cell r="A36" t="str">
            <v>TN 01.3102</v>
          </cell>
          <cell r="B36" t="str">
            <v>01.3102</v>
          </cell>
          <cell r="C36" t="str">
            <v>Loaïi 220KV 1 pha</v>
          </cell>
          <cell r="D36" t="str">
            <v>maùy</v>
          </cell>
          <cell r="E36">
            <v>9870</v>
          </cell>
          <cell r="F36">
            <v>159702</v>
          </cell>
          <cell r="G36">
            <v>249817</v>
          </cell>
          <cell r="H36">
            <v>419389</v>
          </cell>
          <cell r="I36">
            <v>418390</v>
          </cell>
          <cell r="J36">
            <v>-999</v>
          </cell>
        </row>
        <row r="37">
          <cell r="A37" t="str">
            <v>TN 01.3103</v>
          </cell>
          <cell r="B37" t="str">
            <v>01.3103</v>
          </cell>
          <cell r="C37" t="str">
            <v>Loaïi 500KV 1 pha</v>
          </cell>
          <cell r="D37" t="str">
            <v>maùy</v>
          </cell>
          <cell r="E37">
            <v>10644</v>
          </cell>
          <cell r="F37">
            <v>199628</v>
          </cell>
          <cell r="G37">
            <v>277575</v>
          </cell>
          <cell r="H37">
            <v>487847</v>
          </cell>
          <cell r="I37">
            <v>487847</v>
          </cell>
          <cell r="J37">
            <v>0</v>
          </cell>
        </row>
        <row r="38">
          <cell r="B38" t="str">
            <v>01.3100 BIEÁN ÑIEÄN AÙP CAÛM ÖÙNG 1 PHA, ÑIEÄN AÙP 66-500KV</v>
          </cell>
        </row>
        <row r="39">
          <cell r="A39" t="str">
            <v>TN 01.3201</v>
          </cell>
          <cell r="B39" t="str">
            <v>01.3201</v>
          </cell>
          <cell r="C39" t="str">
            <v>Loaïi 66-110KV 1 pha</v>
          </cell>
          <cell r="D39" t="str">
            <v>maùy</v>
          </cell>
          <cell r="E39">
            <v>7392</v>
          </cell>
          <cell r="F39">
            <v>127762</v>
          </cell>
          <cell r="G39">
            <v>97258</v>
          </cell>
          <cell r="H39">
            <v>232412</v>
          </cell>
          <cell r="I39">
            <v>232411</v>
          </cell>
          <cell r="J39">
            <v>-1</v>
          </cell>
        </row>
        <row r="40">
          <cell r="A40" t="str">
            <v>TN 01.3202</v>
          </cell>
          <cell r="B40" t="str">
            <v>01.3202</v>
          </cell>
          <cell r="C40" t="str">
            <v>Loaïi 220KV 1 pha</v>
          </cell>
          <cell r="D40" t="str">
            <v>maùy</v>
          </cell>
          <cell r="E40">
            <v>8870</v>
          </cell>
          <cell r="F40">
            <v>159702</v>
          </cell>
          <cell r="G40">
            <v>108064</v>
          </cell>
          <cell r="H40">
            <v>276636</v>
          </cell>
          <cell r="I40">
            <v>276630</v>
          </cell>
          <cell r="J40">
            <v>-6</v>
          </cell>
        </row>
        <row r="41">
          <cell r="A41" t="str">
            <v>TN 01.3203</v>
          </cell>
          <cell r="B41" t="str">
            <v>01.3203</v>
          </cell>
          <cell r="C41" t="str">
            <v>Loaïi 500KV 1 pha</v>
          </cell>
          <cell r="D41" t="str">
            <v>maùy</v>
          </cell>
          <cell r="E41">
            <v>10644</v>
          </cell>
          <cell r="F41">
            <v>199628</v>
          </cell>
          <cell r="G41">
            <v>120072</v>
          </cell>
          <cell r="H41">
            <v>330344</v>
          </cell>
          <cell r="I41">
            <v>330340</v>
          </cell>
          <cell r="J41">
            <v>-4</v>
          </cell>
        </row>
        <row r="42">
          <cell r="B42" t="str">
            <v>01.3100 BIEÁN ÑIEÄN AÙP CAÛM ÖÙNG 1 PHA, ÑIEÄN AÙP 3-35KV</v>
          </cell>
        </row>
        <row r="43">
          <cell r="A43" t="str">
            <v>TN 01.3301</v>
          </cell>
          <cell r="B43" t="str">
            <v>01.3301</v>
          </cell>
          <cell r="C43" t="str">
            <v>Loaïi 22-35KV 1 pha</v>
          </cell>
          <cell r="D43" t="str">
            <v>maùy</v>
          </cell>
          <cell r="E43">
            <v>5913</v>
          </cell>
          <cell r="F43">
            <v>79851</v>
          </cell>
          <cell r="G43">
            <v>97258</v>
          </cell>
          <cell r="H43">
            <v>183022</v>
          </cell>
          <cell r="I43">
            <v>183022</v>
          </cell>
          <cell r="J43">
            <v>0</v>
          </cell>
        </row>
        <row r="44">
          <cell r="A44" t="str">
            <v>TN 01.3302</v>
          </cell>
          <cell r="B44" t="str">
            <v>01.3302</v>
          </cell>
          <cell r="C44" t="str">
            <v>Loaïi 22-35KV 3 pha</v>
          </cell>
          <cell r="D44" t="str">
            <v>maùy</v>
          </cell>
          <cell r="E44">
            <v>8574</v>
          </cell>
          <cell r="F44">
            <v>119777</v>
          </cell>
          <cell r="G44">
            <v>108064</v>
          </cell>
          <cell r="H44">
            <v>236415</v>
          </cell>
          <cell r="I44">
            <v>236415</v>
          </cell>
          <cell r="J44">
            <v>0</v>
          </cell>
        </row>
        <row r="45">
          <cell r="A45" t="str">
            <v>TN 01.3303</v>
          </cell>
          <cell r="B45" t="str">
            <v>01.3303</v>
          </cell>
          <cell r="C45" t="str">
            <v>Loaïi 3-15KV 1 pha</v>
          </cell>
          <cell r="D45" t="str">
            <v>maùy</v>
          </cell>
          <cell r="E45">
            <v>4731</v>
          </cell>
          <cell r="F45">
            <v>71866</v>
          </cell>
          <cell r="G45">
            <v>87532</v>
          </cell>
          <cell r="H45">
            <v>164129</v>
          </cell>
          <cell r="I45">
            <v>164129</v>
          </cell>
          <cell r="J45">
            <v>0</v>
          </cell>
        </row>
        <row r="46">
          <cell r="A46" t="str">
            <v>TN 01.3304</v>
          </cell>
          <cell r="B46" t="str">
            <v>01.3304</v>
          </cell>
          <cell r="C46" t="str">
            <v>Loaïi 3-15KV 3 pha</v>
          </cell>
          <cell r="D46" t="str">
            <v>maùy</v>
          </cell>
          <cell r="E46">
            <v>7716</v>
          </cell>
          <cell r="F46">
            <v>107799</v>
          </cell>
          <cell r="G46">
            <v>100662</v>
          </cell>
          <cell r="H46">
            <v>216177</v>
          </cell>
          <cell r="I46">
            <v>216177</v>
          </cell>
          <cell r="J46">
            <v>0</v>
          </cell>
        </row>
        <row r="47">
          <cell r="B47" t="str">
            <v>01.4000 MAÙY BIEÁN DOØNG ÑIEÄN</v>
          </cell>
        </row>
        <row r="48">
          <cell r="B48" t="str">
            <v>01.4100 BIEÁN DOØNG ÑIEÄN, ÑIEÄN AÙP 22-500KV</v>
          </cell>
        </row>
        <row r="49">
          <cell r="A49" t="str">
            <v>TN 01.4101</v>
          </cell>
          <cell r="B49" t="str">
            <v>01.4101</v>
          </cell>
          <cell r="C49" t="str">
            <v>Bieán doøng ñieän 22-35KV</v>
          </cell>
          <cell r="D49" t="str">
            <v>maùy</v>
          </cell>
          <cell r="E49">
            <v>6900</v>
          </cell>
          <cell r="F49">
            <v>79851</v>
          </cell>
          <cell r="G49">
            <v>103227</v>
          </cell>
          <cell r="H49">
            <v>189978</v>
          </cell>
          <cell r="I49">
            <v>189978</v>
          </cell>
          <cell r="J49">
            <v>0</v>
          </cell>
        </row>
        <row r="50">
          <cell r="A50" t="str">
            <v>TN 01.4102</v>
          </cell>
          <cell r="B50" t="str">
            <v>01.4102</v>
          </cell>
          <cell r="C50" t="str">
            <v>Bieán doøng ñieän 66-1 10KV</v>
          </cell>
          <cell r="D50" t="str">
            <v>maùy</v>
          </cell>
          <cell r="E50">
            <v>8625</v>
          </cell>
          <cell r="F50">
            <v>88723</v>
          </cell>
          <cell r="G50">
            <v>154089</v>
          </cell>
          <cell r="H50">
            <v>251437</v>
          </cell>
          <cell r="I50">
            <v>251438</v>
          </cell>
          <cell r="J50">
            <v>1</v>
          </cell>
        </row>
        <row r="51">
          <cell r="A51" t="str">
            <v>TN 01.4103</v>
          </cell>
          <cell r="B51" t="str">
            <v>01.4103</v>
          </cell>
          <cell r="C51" t="str">
            <v>Bieán doøng ñieän 220KV</v>
          </cell>
          <cell r="D51" t="str">
            <v>maùy</v>
          </cell>
          <cell r="E51">
            <v>10781</v>
          </cell>
          <cell r="F51">
            <v>133085</v>
          </cell>
          <cell r="G51">
            <v>219148</v>
          </cell>
          <cell r="H51">
            <v>363014</v>
          </cell>
          <cell r="I51">
            <v>363014</v>
          </cell>
          <cell r="J51">
            <v>0</v>
          </cell>
        </row>
        <row r="52">
          <cell r="A52" t="str">
            <v>TN 01.4104</v>
          </cell>
          <cell r="B52" t="str">
            <v>01.4104</v>
          </cell>
          <cell r="C52" t="str">
            <v>Bieán doøng ñieän 500KV</v>
          </cell>
          <cell r="D52" t="str">
            <v>maùy</v>
          </cell>
          <cell r="E52">
            <v>13477</v>
          </cell>
          <cell r="F52">
            <v>199628</v>
          </cell>
          <cell r="G52">
            <v>243497</v>
          </cell>
          <cell r="H52">
            <v>456602</v>
          </cell>
          <cell r="I52">
            <v>456602</v>
          </cell>
          <cell r="J52">
            <v>0</v>
          </cell>
        </row>
        <row r="53">
          <cell r="B53" t="str">
            <v>01.4200 BIEÁN DOØNG ÑIEÄN&lt;1KV; 3-15KV ÔÛ ÑAÀU RA CAÙC CAÁP ÑIEÄN AÙP</v>
          </cell>
          <cell r="J53">
            <v>0</v>
          </cell>
        </row>
        <row r="54">
          <cell r="A54" t="str">
            <v>TN 01.4201</v>
          </cell>
          <cell r="B54" t="str">
            <v>01.4201</v>
          </cell>
          <cell r="C54" t="str">
            <v>Bieán doøng ñieän 3-15KV</v>
          </cell>
          <cell r="D54" t="str">
            <v>caùi</v>
          </cell>
          <cell r="E54">
            <v>5520</v>
          </cell>
          <cell r="F54">
            <v>63881</v>
          </cell>
          <cell r="G54">
            <v>45461</v>
          </cell>
          <cell r="H54">
            <v>114862</v>
          </cell>
          <cell r="I54">
            <v>114862</v>
          </cell>
          <cell r="J54">
            <v>0</v>
          </cell>
        </row>
        <row r="55">
          <cell r="A55" t="str">
            <v>TN 01.4202</v>
          </cell>
          <cell r="B55" t="str">
            <v>01.4202</v>
          </cell>
          <cell r="C55" t="str">
            <v>Bieán doøng ñieän &lt;KV</v>
          </cell>
          <cell r="D55" t="str">
            <v>caùi</v>
          </cell>
          <cell r="E55">
            <v>2111</v>
          </cell>
          <cell r="F55">
            <v>31940</v>
          </cell>
          <cell r="G55">
            <v>11656</v>
          </cell>
          <cell r="H55">
            <v>45707</v>
          </cell>
          <cell r="I55">
            <v>45708</v>
          </cell>
          <cell r="J55">
            <v>1</v>
          </cell>
        </row>
        <row r="56">
          <cell r="A56" t="str">
            <v>TN 01.4203</v>
          </cell>
          <cell r="B56" t="str">
            <v>01.4203</v>
          </cell>
          <cell r="C56" t="str">
            <v>Bieán doøng caùc ñaàu ra</v>
          </cell>
          <cell r="D56" t="str">
            <v>pha</v>
          </cell>
          <cell r="E56">
            <v>3167</v>
          </cell>
          <cell r="F56">
            <v>47911</v>
          </cell>
          <cell r="G56">
            <v>21679</v>
          </cell>
          <cell r="H56">
            <v>72757</v>
          </cell>
          <cell r="I56">
            <v>72756</v>
          </cell>
          <cell r="J56">
            <v>-1</v>
          </cell>
        </row>
        <row r="57">
          <cell r="B57" t="str">
            <v>01.5000 KHAÙNG ÑIEÄN</v>
          </cell>
          <cell r="J57">
            <v>0</v>
          </cell>
        </row>
        <row r="58">
          <cell r="B58" t="str">
            <v>01.5100 KHAÙNG ÑIEÄN DAÀU, MAÙY TAÏO TRUNG TÍNH</v>
          </cell>
          <cell r="J58">
            <v>0</v>
          </cell>
        </row>
        <row r="59">
          <cell r="A59" t="str">
            <v>TN 01.5101</v>
          </cell>
          <cell r="B59" t="str">
            <v>01.5101</v>
          </cell>
          <cell r="C59" t="str">
            <v>Khaùng ñieän daàu 500KV</v>
          </cell>
          <cell r="D59" t="str">
            <v>maùy</v>
          </cell>
          <cell r="E59">
            <v>28862</v>
          </cell>
          <cell r="F59">
            <v>544984</v>
          </cell>
          <cell r="G59">
            <v>753162</v>
          </cell>
          <cell r="H59">
            <v>1327008</v>
          </cell>
          <cell r="I59">
            <v>1327008</v>
          </cell>
          <cell r="J59">
            <v>0</v>
          </cell>
        </row>
        <row r="60">
          <cell r="A60" t="str">
            <v>TN 01.5102</v>
          </cell>
          <cell r="B60" t="str">
            <v>01.5102</v>
          </cell>
          <cell r="C60" t="str">
            <v>Khaùng ñieän daàu &lt;=35KV</v>
          </cell>
          <cell r="D60" t="str">
            <v>maùy</v>
          </cell>
          <cell r="E60">
            <v>9621</v>
          </cell>
          <cell r="F60">
            <v>136246</v>
          </cell>
          <cell r="G60">
            <v>251054</v>
          </cell>
          <cell r="H60">
            <v>396921</v>
          </cell>
          <cell r="I60">
            <v>396921</v>
          </cell>
          <cell r="J60">
            <v>0</v>
          </cell>
        </row>
        <row r="61">
          <cell r="A61" t="str">
            <v xml:space="preserve">TN 01.5103 </v>
          </cell>
          <cell r="B61" t="str">
            <v xml:space="preserve">01.5103 </v>
          </cell>
          <cell r="C61" t="str">
            <v>Maùy bieán aùp taïo trung tính</v>
          </cell>
          <cell r="D61" t="str">
            <v>maùy</v>
          </cell>
          <cell r="E61">
            <v>12507</v>
          </cell>
          <cell r="F61">
            <v>170308</v>
          </cell>
          <cell r="G61">
            <v>326370</v>
          </cell>
          <cell r="H61">
            <v>509185</v>
          </cell>
          <cell r="I61">
            <v>509185</v>
          </cell>
          <cell r="J61">
            <v>0</v>
          </cell>
        </row>
        <row r="62">
          <cell r="B62" t="str">
            <v>01.5200 KHAÙNG ÑIEÄN KHOÂ VAØ CUOÄN CAÛN CAO TAÀN CAÙC CAÁP ÑIEÄN AÙP</v>
          </cell>
          <cell r="J62">
            <v>0</v>
          </cell>
        </row>
        <row r="63">
          <cell r="A63" t="str">
            <v xml:space="preserve">TN 01.5201 </v>
          </cell>
          <cell r="B63" t="str">
            <v xml:space="preserve">01.5201 </v>
          </cell>
          <cell r="C63" t="str">
            <v>Khaùng ñieän khoâ</v>
          </cell>
          <cell r="D63" t="str">
            <v>maùy</v>
          </cell>
          <cell r="E63">
            <v>3894</v>
          </cell>
          <cell r="F63">
            <v>45415</v>
          </cell>
          <cell r="G63">
            <v>49225</v>
          </cell>
          <cell r="H63">
            <v>98534</v>
          </cell>
          <cell r="I63">
            <v>98525</v>
          </cell>
          <cell r="J63">
            <v>-9</v>
          </cell>
        </row>
        <row r="64">
          <cell r="A64" t="str">
            <v xml:space="preserve">TN 01.5202 </v>
          </cell>
          <cell r="B64" t="str">
            <v xml:space="preserve">01.5202 </v>
          </cell>
          <cell r="C64" t="str">
            <v>Cuoän caûn cao taàn</v>
          </cell>
          <cell r="D64" t="str">
            <v>maùy</v>
          </cell>
          <cell r="E64">
            <v>2590</v>
          </cell>
          <cell r="F64">
            <v>30277</v>
          </cell>
          <cell r="G64">
            <v>14778</v>
          </cell>
          <cell r="H64">
            <v>47645</v>
          </cell>
          <cell r="I64">
            <v>47644</v>
          </cell>
          <cell r="J64">
            <v>-1</v>
          </cell>
        </row>
        <row r="65">
          <cell r="B65" t="str">
            <v>CHÖÔNG 2</v>
          </cell>
          <cell r="J65">
            <v>0</v>
          </cell>
        </row>
        <row r="66">
          <cell r="B66" t="str">
            <v>02.0000 THÍ NGHIEÄM HIEÄU CHÆNH KHÍ CUÏ ÑIEÄN, TRANG BÒ ÑIEÄN</v>
          </cell>
          <cell r="J66">
            <v>0</v>
          </cell>
        </row>
        <row r="67">
          <cell r="B67" t="str">
            <v>02.1000 MAÙY NGAÉT</v>
          </cell>
          <cell r="J67">
            <v>0</v>
          </cell>
        </row>
        <row r="68">
          <cell r="B68" t="str">
            <v>02.1100 MAÙY NGAÉT SF6</v>
          </cell>
          <cell r="J68">
            <v>0</v>
          </cell>
        </row>
        <row r="69">
          <cell r="A69" t="str">
            <v>TN 02.1101</v>
          </cell>
          <cell r="B69" t="str">
            <v>02.1101</v>
          </cell>
          <cell r="C69" t="str">
            <v>Ñieän aùp 500KV 3pha</v>
          </cell>
          <cell r="D69" t="str">
            <v>boä</v>
          </cell>
          <cell r="E69">
            <v>40809</v>
          </cell>
          <cell r="F69">
            <v>665426</v>
          </cell>
          <cell r="G69">
            <v>421344</v>
          </cell>
          <cell r="H69">
            <v>1127579</v>
          </cell>
          <cell r="I69">
            <v>1127579</v>
          </cell>
          <cell r="J69">
            <v>0</v>
          </cell>
        </row>
        <row r="70">
          <cell r="A70" t="str">
            <v>TN 02.1102</v>
          </cell>
          <cell r="B70" t="str">
            <v>02.1102</v>
          </cell>
          <cell r="C70" t="str">
            <v>Ñieän aùp 220KV 3pha</v>
          </cell>
          <cell r="D70" t="str">
            <v>boä</v>
          </cell>
          <cell r="E70">
            <v>20124</v>
          </cell>
          <cell r="F70">
            <v>465798</v>
          </cell>
          <cell r="G70">
            <v>294940</v>
          </cell>
          <cell r="H70">
            <v>780862</v>
          </cell>
          <cell r="I70">
            <v>780863</v>
          </cell>
          <cell r="J70">
            <v>1</v>
          </cell>
        </row>
        <row r="71">
          <cell r="A71" t="str">
            <v>TN 02.1103</v>
          </cell>
          <cell r="B71" t="str">
            <v>02.1103</v>
          </cell>
          <cell r="C71" t="str">
            <v>Ñieän aùp 66-110KV 3pha</v>
          </cell>
          <cell r="D71" t="str">
            <v>boä</v>
          </cell>
          <cell r="E71">
            <v>19996</v>
          </cell>
          <cell r="F71">
            <v>326059</v>
          </cell>
          <cell r="G71">
            <v>206458</v>
          </cell>
          <cell r="H71">
            <v>552513</v>
          </cell>
          <cell r="I71">
            <v>552514</v>
          </cell>
          <cell r="J71">
            <v>1</v>
          </cell>
        </row>
        <row r="72">
          <cell r="A72" t="str">
            <v>TN 02.1104</v>
          </cell>
          <cell r="B72" t="str">
            <v>02.1104</v>
          </cell>
          <cell r="C72" t="str">
            <v>Ñieän aùp &lt;=35KV 3pha</v>
          </cell>
          <cell r="D72" t="str">
            <v>boä</v>
          </cell>
          <cell r="E72">
            <v>13997</v>
          </cell>
          <cell r="F72">
            <v>228241</v>
          </cell>
          <cell r="G72">
            <v>144521</v>
          </cell>
          <cell r="H72">
            <v>386759</v>
          </cell>
          <cell r="I72">
            <v>386759</v>
          </cell>
          <cell r="J72">
            <v>0</v>
          </cell>
        </row>
        <row r="73">
          <cell r="B73" t="str">
            <v>02.1200 MAÙY NGAÉT DAÀU</v>
          </cell>
        </row>
        <row r="74">
          <cell r="A74" t="str">
            <v>TN 02.1201</v>
          </cell>
          <cell r="B74" t="str">
            <v>02.1201</v>
          </cell>
          <cell r="C74" t="str">
            <v>Ñieän aùp 220KV 3pha</v>
          </cell>
          <cell r="D74" t="str">
            <v>boä</v>
          </cell>
          <cell r="E74">
            <v>32921</v>
          </cell>
          <cell r="F74">
            <v>499070</v>
          </cell>
          <cell r="G74">
            <v>593968</v>
          </cell>
          <cell r="H74">
            <v>1125959</v>
          </cell>
          <cell r="I74">
            <v>1125959</v>
          </cell>
          <cell r="J74">
            <v>0</v>
          </cell>
        </row>
        <row r="75">
          <cell r="A75" t="str">
            <v>TN 02.1202</v>
          </cell>
          <cell r="B75" t="str">
            <v>02.1202</v>
          </cell>
          <cell r="C75" t="str">
            <v>Ñieän aùp 66-110KV 3pha</v>
          </cell>
          <cell r="D75" t="str">
            <v>boä</v>
          </cell>
          <cell r="E75">
            <v>23045</v>
          </cell>
          <cell r="F75">
            <v>349349</v>
          </cell>
          <cell r="G75">
            <v>415778</v>
          </cell>
          <cell r="H75">
            <v>788172</v>
          </cell>
          <cell r="I75">
            <v>788171</v>
          </cell>
          <cell r="J75">
            <v>-1</v>
          </cell>
        </row>
        <row r="76">
          <cell r="A76" t="str">
            <v xml:space="preserve">TN 02.1203 </v>
          </cell>
          <cell r="B76" t="str">
            <v xml:space="preserve">02.1203 </v>
          </cell>
          <cell r="C76" t="str">
            <v>Ñieän aùp &lt;=35KV 3pha</v>
          </cell>
          <cell r="D76" t="str">
            <v>boä</v>
          </cell>
          <cell r="E76">
            <v>16131</v>
          </cell>
          <cell r="F76">
            <v>244544</v>
          </cell>
          <cell r="G76" t="str">
            <v>291-044</v>
          </cell>
          <cell r="H76">
            <v>260675</v>
          </cell>
          <cell r="I76">
            <v>551720</v>
          </cell>
          <cell r="J76">
            <v>291045</v>
          </cell>
        </row>
        <row r="77">
          <cell r="B77" t="str">
            <v>02.1300 MAÙY NGAÉT KHOÂNG KHÍ</v>
          </cell>
        </row>
        <row r="78">
          <cell r="A78" t="str">
            <v>TN 02.1301</v>
          </cell>
          <cell r="B78" t="str">
            <v>02.1301</v>
          </cell>
          <cell r="C78" t="str">
            <v>Ñieän aùp 220KV 3pha</v>
          </cell>
          <cell r="D78" t="str">
            <v>boä</v>
          </cell>
          <cell r="E78">
            <v>42849</v>
          </cell>
          <cell r="F78">
            <v>698697</v>
          </cell>
          <cell r="G78">
            <v>353929</v>
          </cell>
          <cell r="H78">
            <v>1095475</v>
          </cell>
          <cell r="I78">
            <v>1095476</v>
          </cell>
          <cell r="J78">
            <v>1</v>
          </cell>
        </row>
        <row r="79">
          <cell r="A79" t="str">
            <v>TN 02.1302</v>
          </cell>
          <cell r="B79" t="str">
            <v>02.1302</v>
          </cell>
          <cell r="C79" t="str">
            <v>Ñieän aùp 66-110KV 3pha</v>
          </cell>
          <cell r="D79" t="str">
            <v>boä</v>
          </cell>
          <cell r="E79">
            <v>29995</v>
          </cell>
          <cell r="F79">
            <v>489088</v>
          </cell>
          <cell r="G79">
            <v>247750</v>
          </cell>
          <cell r="H79">
            <v>766833</v>
          </cell>
          <cell r="I79">
            <v>766833</v>
          </cell>
          <cell r="J79">
            <v>0</v>
          </cell>
        </row>
        <row r="80">
          <cell r="A80" t="str">
            <v>TN 02.1303</v>
          </cell>
          <cell r="B80" t="str">
            <v>02.1303</v>
          </cell>
          <cell r="C80" t="str">
            <v>Ñieän aùp &lt;=35KV 3pha</v>
          </cell>
          <cell r="D80" t="str">
            <v>boä</v>
          </cell>
          <cell r="E80">
            <v>20996</v>
          </cell>
          <cell r="F80">
            <v>342362</v>
          </cell>
          <cell r="G80">
            <v>173425</v>
          </cell>
          <cell r="H80">
            <v>536783</v>
          </cell>
          <cell r="I80">
            <v>536783</v>
          </cell>
          <cell r="J80">
            <v>0</v>
          </cell>
        </row>
        <row r="81">
          <cell r="B81" t="str">
            <v>02.1400 MAÙY NGAÉT CHAÂN KHOÂNG</v>
          </cell>
          <cell r="J81">
            <v>0</v>
          </cell>
        </row>
        <row r="82">
          <cell r="A82" t="str">
            <v>TN 02.1401</v>
          </cell>
          <cell r="B82" t="str">
            <v>02.1401</v>
          </cell>
          <cell r="C82" t="str">
            <v>Ñieän aùp &lt;=35KV 3pha</v>
          </cell>
          <cell r="D82" t="str">
            <v>boä</v>
          </cell>
          <cell r="E82">
            <v>9798</v>
          </cell>
          <cell r="F82">
            <v>159769</v>
          </cell>
          <cell r="G82">
            <v>110600</v>
          </cell>
          <cell r="H82">
            <v>280167</v>
          </cell>
          <cell r="I82">
            <v>280167</v>
          </cell>
          <cell r="J82">
            <v>0</v>
          </cell>
        </row>
        <row r="83">
          <cell r="B83" t="str">
            <v>02.2000 DAO CAÙCH LY</v>
          </cell>
        </row>
        <row r="84">
          <cell r="B84" t="str">
            <v>02.2100 DAO CAÙCH LY THAO TAÙC BAÈNG ÑIEÄN</v>
          </cell>
        </row>
        <row r="85">
          <cell r="A85" t="str">
            <v>TN 02.2101</v>
          </cell>
          <cell r="B85" t="str">
            <v>02.2101</v>
          </cell>
          <cell r="C85" t="str">
            <v>Ñieän aùp 500KV 3pha</v>
          </cell>
          <cell r="D85" t="str">
            <v>boä</v>
          </cell>
          <cell r="E85">
            <v>9290</v>
          </cell>
          <cell r="F85">
            <v>199628</v>
          </cell>
          <cell r="G85">
            <v>85849</v>
          </cell>
          <cell r="H85">
            <v>294767</v>
          </cell>
          <cell r="I85">
            <v>204760</v>
          </cell>
          <cell r="J85">
            <v>-90007</v>
          </cell>
        </row>
        <row r="86">
          <cell r="A86" t="str">
            <v>TN 02.2102</v>
          </cell>
          <cell r="B86" t="str">
            <v>02.2102</v>
          </cell>
          <cell r="C86" t="str">
            <v>Ñieän aùp 220KV 3pha</v>
          </cell>
          <cell r="D86" t="str">
            <v>boä</v>
          </cell>
          <cell r="E86">
            <v>7432</v>
          </cell>
          <cell r="F86">
            <v>159702</v>
          </cell>
          <cell r="G86">
            <v>77264</v>
          </cell>
          <cell r="H86">
            <v>244398</v>
          </cell>
          <cell r="I86">
            <v>244398</v>
          </cell>
          <cell r="J86">
            <v>0</v>
          </cell>
        </row>
        <row r="87">
          <cell r="A87" t="str">
            <v>TN 02.2103</v>
          </cell>
          <cell r="B87" t="str">
            <v>02.2103</v>
          </cell>
          <cell r="C87" t="str">
            <v>Ñieän aùp 66-110KV 3pha</v>
          </cell>
          <cell r="D87" t="str">
            <v>boä</v>
          </cell>
          <cell r="E87">
            <v>5946</v>
          </cell>
          <cell r="F87">
            <v>127762</v>
          </cell>
          <cell r="G87">
            <v>69538</v>
          </cell>
          <cell r="H87">
            <v>203246</v>
          </cell>
          <cell r="I87">
            <v>203245</v>
          </cell>
          <cell r="J87">
            <v>-1</v>
          </cell>
        </row>
        <row r="88">
          <cell r="A88" t="str">
            <v xml:space="preserve">TN 02.2104 </v>
          </cell>
          <cell r="B88" t="str">
            <v xml:space="preserve">02.2104 </v>
          </cell>
          <cell r="C88" t="str">
            <v>Ñieän aùp &lt;=35KV 3pha</v>
          </cell>
          <cell r="D88" t="str">
            <v>boä</v>
          </cell>
          <cell r="E88">
            <v>4756</v>
          </cell>
          <cell r="F88">
            <v>102209</v>
          </cell>
          <cell r="G88">
            <v>62584</v>
          </cell>
          <cell r="H88">
            <v>169549</v>
          </cell>
          <cell r="I88">
            <v>169550</v>
          </cell>
          <cell r="J88">
            <v>1</v>
          </cell>
        </row>
        <row r="89">
          <cell r="B89" t="str">
            <v>02.2200 DAO CAÙCH LY THAO TAÙC BAÈNG CÔ KHÍ</v>
          </cell>
        </row>
        <row r="90">
          <cell r="A90" t="str">
            <v>TN 02.2201</v>
          </cell>
          <cell r="B90" t="str">
            <v>02.2201</v>
          </cell>
          <cell r="C90" t="str">
            <v>Ñieän aùp 500KV 3pha</v>
          </cell>
          <cell r="D90" t="str">
            <v>boä</v>
          </cell>
          <cell r="E90">
            <v>8624</v>
          </cell>
          <cell r="F90">
            <v>166357</v>
          </cell>
          <cell r="G90">
            <v>69401</v>
          </cell>
          <cell r="H90">
            <v>244382</v>
          </cell>
          <cell r="I90">
            <v>244381</v>
          </cell>
          <cell r="J90">
            <v>-1</v>
          </cell>
        </row>
        <row r="91">
          <cell r="A91" t="str">
            <v>TN 02.2202</v>
          </cell>
          <cell r="B91" t="str">
            <v>02.2202</v>
          </cell>
          <cell r="C91" t="str">
            <v>Ñieän aùp 220KV 3pha</v>
          </cell>
          <cell r="D91" t="str">
            <v>boä</v>
          </cell>
          <cell r="E91">
            <v>6899</v>
          </cell>
          <cell r="F91">
            <v>133085</v>
          </cell>
          <cell r="G91">
            <v>62461</v>
          </cell>
          <cell r="H91">
            <v>202445</v>
          </cell>
          <cell r="I91">
            <v>202445</v>
          </cell>
          <cell r="J91">
            <v>0</v>
          </cell>
        </row>
        <row r="92">
          <cell r="A92" t="str">
            <v>TN 02.2203</v>
          </cell>
          <cell r="B92" t="str">
            <v>02.2203</v>
          </cell>
          <cell r="C92" t="str">
            <v>Ñieän aùp 66-110KV 3pha</v>
          </cell>
          <cell r="D92" t="str">
            <v>boä</v>
          </cell>
          <cell r="E92">
            <v>5519</v>
          </cell>
          <cell r="F92">
            <v>106468</v>
          </cell>
          <cell r="G92">
            <v>56215</v>
          </cell>
          <cell r="H92">
            <v>168202</v>
          </cell>
          <cell r="I92">
            <v>168202</v>
          </cell>
          <cell r="J92">
            <v>0</v>
          </cell>
        </row>
        <row r="93">
          <cell r="A93" t="str">
            <v>TN 02.2204</v>
          </cell>
          <cell r="B93" t="str">
            <v>02.2204</v>
          </cell>
          <cell r="C93" t="str">
            <v>Ñieän aùp &lt;=35KV 3pha</v>
          </cell>
          <cell r="D93" t="str">
            <v>boä</v>
          </cell>
          <cell r="E93">
            <v>4415</v>
          </cell>
          <cell r="F93">
            <v>85175</v>
          </cell>
          <cell r="G93">
            <v>50593</v>
          </cell>
          <cell r="H93">
            <v>140183</v>
          </cell>
          <cell r="I93">
            <v>140183</v>
          </cell>
          <cell r="J93">
            <v>0</v>
          </cell>
        </row>
        <row r="94">
          <cell r="B94" t="str">
            <v>02.3000 THANH CAÙI</v>
          </cell>
        </row>
        <row r="95">
          <cell r="A95" t="str">
            <v>TN 02.3001</v>
          </cell>
          <cell r="B95" t="str">
            <v>02.3001</v>
          </cell>
          <cell r="C95" t="str">
            <v>Ñieän aùp 500KV</v>
          </cell>
          <cell r="D95" t="str">
            <v>Ph.ñoaïn</v>
          </cell>
          <cell r="E95">
            <v>9290</v>
          </cell>
          <cell r="F95">
            <v>66543</v>
          </cell>
          <cell r="G95">
            <v>69343</v>
          </cell>
          <cell r="H95">
            <v>145176</v>
          </cell>
          <cell r="I95">
            <v>145176</v>
          </cell>
          <cell r="J95">
            <v>0</v>
          </cell>
        </row>
        <row r="96">
          <cell r="A96" t="str">
            <v>TN 02.3002</v>
          </cell>
          <cell r="B96" t="str">
            <v>02.3002</v>
          </cell>
          <cell r="C96" t="str">
            <v>Ñieän aùp 220KV</v>
          </cell>
          <cell r="D96" t="str">
            <v>Ph.ñoaïn</v>
          </cell>
          <cell r="E96">
            <v>7432</v>
          </cell>
          <cell r="F96">
            <v>53234</v>
          </cell>
          <cell r="G96">
            <v>55474</v>
          </cell>
          <cell r="H96">
            <v>116140</v>
          </cell>
          <cell r="I96">
            <v>116140</v>
          </cell>
          <cell r="J96">
            <v>0</v>
          </cell>
        </row>
        <row r="97">
          <cell r="A97" t="str">
            <v>TN 02.3003</v>
          </cell>
          <cell r="B97" t="str">
            <v>02.3003</v>
          </cell>
          <cell r="C97" t="str">
            <v>Ñieän aùp 66-110KV</v>
          </cell>
          <cell r="D97" t="str">
            <v>Ph.ñoaïn</v>
          </cell>
          <cell r="E97">
            <v>5946</v>
          </cell>
          <cell r="F97">
            <v>42587</v>
          </cell>
          <cell r="G97">
            <v>44380</v>
          </cell>
          <cell r="H97">
            <v>92913</v>
          </cell>
          <cell r="I97">
            <v>92912</v>
          </cell>
          <cell r="J97">
            <v>-1</v>
          </cell>
        </row>
        <row r="98">
          <cell r="A98" t="str">
            <v>TN 02.3004</v>
          </cell>
          <cell r="B98" t="str">
            <v>02.3004</v>
          </cell>
          <cell r="C98" t="str">
            <v xml:space="preserve">Ñieän aùp &lt;=35KV </v>
          </cell>
          <cell r="D98" t="str">
            <v>Ph.ñoaïn</v>
          </cell>
          <cell r="E98">
            <v>4756</v>
          </cell>
          <cell r="F98">
            <v>34070</v>
          </cell>
          <cell r="G98">
            <v>35504</v>
          </cell>
          <cell r="H98">
            <v>74330</v>
          </cell>
          <cell r="I98">
            <v>74330</v>
          </cell>
          <cell r="J98">
            <v>0</v>
          </cell>
        </row>
        <row r="99">
          <cell r="B99" t="str">
            <v>02.4000 CAÙCH ÑIEÄN</v>
          </cell>
        </row>
        <row r="100">
          <cell r="B100" t="str">
            <v>02.4100 CAÙCH ÑIEÄN ÑÖÙNG,TREO</v>
          </cell>
        </row>
        <row r="101">
          <cell r="C101" t="str">
            <v>Caùch ñieän ñöùng</v>
          </cell>
        </row>
        <row r="102">
          <cell r="A102" t="str">
            <v>TN 02.4101</v>
          </cell>
          <cell r="B102" t="str">
            <v>02.4101</v>
          </cell>
          <cell r="C102" t="str">
            <v>Ñieän aùp 66-500KV</v>
          </cell>
          <cell r="D102" t="str">
            <v>Ph.töû</v>
          </cell>
          <cell r="E102">
            <v>927</v>
          </cell>
          <cell r="F102">
            <v>4880</v>
          </cell>
          <cell r="G102">
            <v>22567</v>
          </cell>
          <cell r="H102">
            <v>28374</v>
          </cell>
          <cell r="I102">
            <v>28374</v>
          </cell>
          <cell r="J102">
            <v>0</v>
          </cell>
        </row>
        <row r="103">
          <cell r="A103" t="str">
            <v>TN 02.4102</v>
          </cell>
          <cell r="B103" t="str">
            <v>02.4102</v>
          </cell>
          <cell r="C103" t="str">
            <v>Ñieän aùp 3-35KV</v>
          </cell>
          <cell r="D103" t="str">
            <v>caùi</v>
          </cell>
          <cell r="E103">
            <v>464</v>
          </cell>
          <cell r="F103">
            <v>2446</v>
          </cell>
          <cell r="G103">
            <v>11284</v>
          </cell>
          <cell r="H103">
            <v>14194</v>
          </cell>
          <cell r="I103">
            <v>14187</v>
          </cell>
          <cell r="J103">
            <v>-7</v>
          </cell>
        </row>
        <row r="104">
          <cell r="C104" t="str">
            <v>Caùch ñieän treo</v>
          </cell>
          <cell r="J104">
            <v>0</v>
          </cell>
        </row>
        <row r="105">
          <cell r="A105" t="str">
            <v>TN 02.4103</v>
          </cell>
          <cell r="B105" t="str">
            <v>02.4103</v>
          </cell>
          <cell r="C105" t="str">
            <v>Ñeå rôøi thaønh töøng baùt</v>
          </cell>
          <cell r="D105" t="str">
            <v>baùt</v>
          </cell>
          <cell r="E105">
            <v>232</v>
          </cell>
          <cell r="F105">
            <v>1220</v>
          </cell>
          <cell r="G105">
            <v>5642</v>
          </cell>
          <cell r="H105">
            <v>7094</v>
          </cell>
          <cell r="I105">
            <v>7093</v>
          </cell>
          <cell r="J105">
            <v>-1</v>
          </cell>
        </row>
        <row r="106">
          <cell r="A106" t="str">
            <v>TN 02.4104</v>
          </cell>
          <cell r="B106" t="str">
            <v>02.4104</v>
          </cell>
          <cell r="C106" t="str">
            <v>Ñaõ laép thaønh chuoãi</v>
          </cell>
          <cell r="D106" t="str">
            <v>baùt</v>
          </cell>
          <cell r="E106">
            <v>162</v>
          </cell>
          <cell r="F106">
            <v>732</v>
          </cell>
          <cell r="G106">
            <v>3949</v>
          </cell>
          <cell r="H106">
            <v>4843</v>
          </cell>
          <cell r="I106">
            <v>4843</v>
          </cell>
          <cell r="J106">
            <v>0</v>
          </cell>
        </row>
        <row r="107">
          <cell r="B107" t="str">
            <v>02.4200 CAÙCH ÑIEÄN XUYEÂN</v>
          </cell>
        </row>
        <row r="108">
          <cell r="A108" t="str">
            <v>TN 02.4201</v>
          </cell>
          <cell r="B108" t="str">
            <v>02.4201</v>
          </cell>
          <cell r="C108" t="str">
            <v>Ñieän aùp 500KV</v>
          </cell>
          <cell r="D108" t="str">
            <v>caùi</v>
          </cell>
          <cell r="E108">
            <v>4172</v>
          </cell>
          <cell r="F108">
            <v>55452</v>
          </cell>
          <cell r="G108">
            <v>82667</v>
          </cell>
          <cell r="H108">
            <v>142291</v>
          </cell>
          <cell r="I108">
            <v>142290</v>
          </cell>
          <cell r="J108">
            <v>-1</v>
          </cell>
        </row>
        <row r="109">
          <cell r="A109" t="str">
            <v>TN 02.4202</v>
          </cell>
          <cell r="B109" t="str">
            <v>02.4202</v>
          </cell>
          <cell r="C109" t="str">
            <v>Ñieän aùp 220KV</v>
          </cell>
          <cell r="D109" t="str">
            <v>caùi</v>
          </cell>
          <cell r="E109">
            <v>3754</v>
          </cell>
          <cell r="F109">
            <v>44362</v>
          </cell>
          <cell r="G109">
            <v>66133</v>
          </cell>
          <cell r="H109">
            <v>114249</v>
          </cell>
          <cell r="I109">
            <v>114250</v>
          </cell>
          <cell r="J109">
            <v>1</v>
          </cell>
        </row>
        <row r="110">
          <cell r="A110" t="str">
            <v>TN 02.4203</v>
          </cell>
          <cell r="B110" t="str">
            <v>02.4203</v>
          </cell>
          <cell r="C110" t="str">
            <v>Ñieän aùp 66-110KV</v>
          </cell>
          <cell r="D110" t="str">
            <v>caùi</v>
          </cell>
          <cell r="E110">
            <v>3379</v>
          </cell>
          <cell r="F110">
            <v>35489</v>
          </cell>
          <cell r="G110">
            <v>74177</v>
          </cell>
          <cell r="H110">
            <v>113045</v>
          </cell>
          <cell r="I110">
            <v>113045</v>
          </cell>
          <cell r="J110">
            <v>0</v>
          </cell>
        </row>
        <row r="111">
          <cell r="A111" t="str">
            <v>TN 02.4204</v>
          </cell>
          <cell r="B111" t="str">
            <v>02.4204</v>
          </cell>
          <cell r="C111" t="str">
            <v xml:space="preserve">Ñieän aùp &lt;=35KV </v>
          </cell>
          <cell r="D111" t="str">
            <v>caùi</v>
          </cell>
          <cell r="E111">
            <v>2086</v>
          </cell>
          <cell r="F111">
            <v>28392</v>
          </cell>
          <cell r="G111">
            <v>42325</v>
          </cell>
          <cell r="H111">
            <v>72803</v>
          </cell>
          <cell r="I111">
            <v>72803</v>
          </cell>
          <cell r="J111">
            <v>0</v>
          </cell>
        </row>
        <row r="112">
          <cell r="B112" t="str">
            <v>02.5000 TUÏ ÑIEÄN</v>
          </cell>
        </row>
        <row r="113">
          <cell r="A113" t="str">
            <v>TN 02.5001</v>
          </cell>
          <cell r="B113" t="str">
            <v>02.5001</v>
          </cell>
          <cell r="C113" t="str">
            <v>Ñieän aùp &gt; 1000 V</v>
          </cell>
          <cell r="D113" t="str">
            <v>tuï</v>
          </cell>
          <cell r="E113">
            <v>2086</v>
          </cell>
          <cell r="F113">
            <v>28392</v>
          </cell>
          <cell r="G113">
            <v>42325</v>
          </cell>
          <cell r="H113">
            <v>72803</v>
          </cell>
          <cell r="I113">
            <v>72803</v>
          </cell>
          <cell r="J113">
            <v>0</v>
          </cell>
        </row>
        <row r="114">
          <cell r="A114" t="str">
            <v>TN 02.5002</v>
          </cell>
          <cell r="B114" t="str">
            <v>02.5002</v>
          </cell>
          <cell r="C114" t="str">
            <v>Ñieän aùp &lt; 1000 V</v>
          </cell>
          <cell r="D114" t="str">
            <v>tuï</v>
          </cell>
          <cell r="E114">
            <v>1669</v>
          </cell>
          <cell r="F114">
            <v>22713</v>
          </cell>
          <cell r="G114">
            <v>33860</v>
          </cell>
          <cell r="H114">
            <v>58242</v>
          </cell>
          <cell r="I114">
            <v>58242</v>
          </cell>
          <cell r="J114">
            <v>0</v>
          </cell>
        </row>
        <row r="115">
          <cell r="B115" t="str">
            <v>02.6000 CAÙP LÖÏC</v>
          </cell>
        </row>
        <row r="116">
          <cell r="A116" t="str">
            <v>TN 02.6001</v>
          </cell>
          <cell r="B116" t="str">
            <v>02.6001</v>
          </cell>
          <cell r="C116" t="str">
            <v>Ñieän aùp 220KV</v>
          </cell>
          <cell r="D116" t="str">
            <v>sôïi</v>
          </cell>
          <cell r="E116">
            <v>4710</v>
          </cell>
          <cell r="F116">
            <v>55363</v>
          </cell>
          <cell r="G116">
            <v>70857</v>
          </cell>
          <cell r="H116">
            <v>130930</v>
          </cell>
          <cell r="I116">
            <v>130931</v>
          </cell>
          <cell r="J116">
            <v>1</v>
          </cell>
        </row>
        <row r="117">
          <cell r="A117" t="str">
            <v>TN 02.6002</v>
          </cell>
          <cell r="B117" t="str">
            <v>02.6002</v>
          </cell>
          <cell r="C117" t="str">
            <v>Ñieän aùp 66-110KV</v>
          </cell>
          <cell r="D117" t="str">
            <v>sôïi</v>
          </cell>
          <cell r="E117">
            <v>3768</v>
          </cell>
          <cell r="F117">
            <v>44291</v>
          </cell>
          <cell r="G117">
            <v>56686</v>
          </cell>
          <cell r="H117">
            <v>104745</v>
          </cell>
          <cell r="I117">
            <v>104745</v>
          </cell>
          <cell r="J117">
            <v>0</v>
          </cell>
        </row>
        <row r="118">
          <cell r="A118" t="str">
            <v>TN 02.6003</v>
          </cell>
          <cell r="B118" t="str">
            <v>02.6003</v>
          </cell>
          <cell r="C118" t="str">
            <v xml:space="preserve">Ñieän aùp &lt;35KV </v>
          </cell>
          <cell r="D118" t="str">
            <v>sôïi</v>
          </cell>
          <cell r="E118">
            <v>3014</v>
          </cell>
          <cell r="F118">
            <v>20595</v>
          </cell>
          <cell r="G118">
            <v>45349</v>
          </cell>
          <cell r="H118">
            <v>68958</v>
          </cell>
          <cell r="I118">
            <v>68958</v>
          </cell>
          <cell r="J118">
            <v>0</v>
          </cell>
        </row>
        <row r="119">
          <cell r="A119" t="str">
            <v>TN 02.6004</v>
          </cell>
          <cell r="B119" t="str">
            <v>02.6004</v>
          </cell>
          <cell r="C119" t="str">
            <v xml:space="preserve">Ñieän aùp &lt;1000V </v>
          </cell>
          <cell r="D119" t="str">
            <v>sôïi</v>
          </cell>
          <cell r="E119">
            <v>410</v>
          </cell>
          <cell r="F119">
            <v>10298</v>
          </cell>
          <cell r="G119">
            <v>2247</v>
          </cell>
          <cell r="H119">
            <v>12955</v>
          </cell>
          <cell r="I119">
            <v>12954</v>
          </cell>
          <cell r="J119">
            <v>-1</v>
          </cell>
        </row>
        <row r="120">
          <cell r="B120" t="str">
            <v>02.7000 AÙPTOMAT VAØ KHÔÛI ÑOÄNG TÖØ</v>
          </cell>
        </row>
        <row r="121">
          <cell r="B121" t="str">
            <v>02.7100 APTOMAT VAØ KHÔÛI ÑOÄNG TÖØ =&gt;200A</v>
          </cell>
        </row>
        <row r="122">
          <cell r="C122" t="str">
            <v>Aptomat vaø khôûi ñoäng töø 3 pha</v>
          </cell>
        </row>
        <row r="123">
          <cell r="A123" t="str">
            <v>TN 02.7101</v>
          </cell>
          <cell r="B123" t="str">
            <v>02.7101</v>
          </cell>
          <cell r="C123" t="str">
            <v>Doøng ñieän &gt; 2000A</v>
          </cell>
          <cell r="D123" t="str">
            <v>caùi</v>
          </cell>
          <cell r="E123">
            <v>3826</v>
          </cell>
          <cell r="F123">
            <v>57301</v>
          </cell>
          <cell r="G123">
            <v>37963</v>
          </cell>
          <cell r="H123">
            <v>99090</v>
          </cell>
          <cell r="I123">
            <v>99090</v>
          </cell>
          <cell r="J123">
            <v>0</v>
          </cell>
        </row>
        <row r="124">
          <cell r="A124" t="str">
            <v>TN 02.7102</v>
          </cell>
          <cell r="B124" t="str">
            <v>02.7102</v>
          </cell>
          <cell r="C124" t="str">
            <v>Doøng ñieän 1000 - 2000A</v>
          </cell>
          <cell r="D124" t="str">
            <v>caùi</v>
          </cell>
          <cell r="E124">
            <v>3061</v>
          </cell>
          <cell r="F124">
            <v>41256</v>
          </cell>
          <cell r="G124">
            <v>30770</v>
          </cell>
          <cell r="H124">
            <v>75087</v>
          </cell>
          <cell r="I124">
            <v>75087</v>
          </cell>
          <cell r="J124">
            <v>0</v>
          </cell>
        </row>
        <row r="125">
          <cell r="A125" t="str">
            <v xml:space="preserve">TN 02.7103 </v>
          </cell>
          <cell r="B125" t="str">
            <v xml:space="preserve">02.7103 </v>
          </cell>
          <cell r="C125" t="str">
            <v>Doøng ñieän 500 - &lt;1000A</v>
          </cell>
          <cell r="D125" t="str">
            <v>caùi</v>
          </cell>
          <cell r="E125">
            <v>2449</v>
          </cell>
          <cell r="F125">
            <v>28879</v>
          </cell>
          <cell r="G125">
            <v>27939</v>
          </cell>
          <cell r="H125">
            <v>59267</v>
          </cell>
          <cell r="I125">
            <v>59268</v>
          </cell>
          <cell r="J125">
            <v>1</v>
          </cell>
        </row>
        <row r="126">
          <cell r="A126" t="str">
            <v xml:space="preserve">TN 02.7104 </v>
          </cell>
          <cell r="B126" t="str">
            <v xml:space="preserve">02.7104 </v>
          </cell>
          <cell r="C126" t="str">
            <v>Doøng ñieän 200 - &lt;500A</v>
          </cell>
          <cell r="D126" t="str">
            <v>caùi</v>
          </cell>
          <cell r="E126">
            <v>1959</v>
          </cell>
          <cell r="F126">
            <v>23104</v>
          </cell>
          <cell r="G126">
            <v>20119</v>
          </cell>
          <cell r="H126">
            <v>45182</v>
          </cell>
          <cell r="I126">
            <v>45182</v>
          </cell>
          <cell r="J126">
            <v>0</v>
          </cell>
        </row>
        <row r="127">
          <cell r="B127" t="str">
            <v>02.7200 APTOMAT VAØ KHÔÛI ÑOÄNG TÖØ &lt;200A</v>
          </cell>
        </row>
        <row r="128">
          <cell r="A128" t="str">
            <v>TN 02.7201</v>
          </cell>
          <cell r="B128" t="str">
            <v>02.7201</v>
          </cell>
          <cell r="C128" t="str">
            <v>Doøng ñieän &gt; 200A</v>
          </cell>
          <cell r="D128" t="str">
            <v>caùi</v>
          </cell>
          <cell r="E128">
            <v>1371</v>
          </cell>
          <cell r="F128">
            <v>20331</v>
          </cell>
          <cell r="G128">
            <v>12712</v>
          </cell>
          <cell r="H128">
            <v>34414</v>
          </cell>
          <cell r="I128">
            <v>34414</v>
          </cell>
          <cell r="J128">
            <v>0</v>
          </cell>
        </row>
        <row r="129">
          <cell r="A129" t="str">
            <v>TN 02.7202</v>
          </cell>
          <cell r="B129" t="str">
            <v>02.7202</v>
          </cell>
          <cell r="C129" t="str">
            <v>Doøng ñieän &lt; 100A</v>
          </cell>
          <cell r="D129" t="str">
            <v>caùi</v>
          </cell>
          <cell r="E129">
            <v>960</v>
          </cell>
          <cell r="F129">
            <v>14232</v>
          </cell>
          <cell r="G129">
            <v>8999</v>
          </cell>
          <cell r="H129">
            <v>24191</v>
          </cell>
          <cell r="I129">
            <v>24090</v>
          </cell>
          <cell r="J129">
            <v>-101</v>
          </cell>
        </row>
        <row r="130">
          <cell r="A130" t="str">
            <v>TN 02.7203</v>
          </cell>
          <cell r="B130" t="str">
            <v>02.7203</v>
          </cell>
          <cell r="C130" t="str">
            <v>Doøng ñieän &lt; 50A</v>
          </cell>
          <cell r="D130" t="str">
            <v>caùi</v>
          </cell>
          <cell r="E130">
            <v>672</v>
          </cell>
          <cell r="F130">
            <v>9962</v>
          </cell>
          <cell r="G130">
            <v>6229</v>
          </cell>
          <cell r="H130">
            <v>16863</v>
          </cell>
          <cell r="I130">
            <v>16863</v>
          </cell>
          <cell r="J130">
            <v>0</v>
          </cell>
        </row>
        <row r="131">
          <cell r="A131" t="str">
            <v>TN 02.7204</v>
          </cell>
          <cell r="B131" t="str">
            <v>02.7204</v>
          </cell>
          <cell r="C131" t="str">
            <v>Doøng ñieän &lt;10A</v>
          </cell>
          <cell r="D131" t="str">
            <v>caùi</v>
          </cell>
          <cell r="E131">
            <v>470</v>
          </cell>
          <cell r="F131">
            <v>6974</v>
          </cell>
          <cell r="G131">
            <v>4360</v>
          </cell>
          <cell r="H131">
            <v>11804</v>
          </cell>
          <cell r="I131">
            <v>11804</v>
          </cell>
          <cell r="J131">
            <v>0</v>
          </cell>
        </row>
        <row r="132">
          <cell r="B132" t="str">
            <v>CHÖÔNG 3</v>
          </cell>
        </row>
        <row r="133">
          <cell r="B133" t="str">
            <v>03.0000 THÍ NGHIEÄM HIEÄU CHÆNH CHOÁNG SEÙT VAN, TIEÁP ÑAÁT</v>
          </cell>
        </row>
        <row r="134">
          <cell r="B134" t="str">
            <v xml:space="preserve">03.1000 CHOÁNG SEÙT VAN </v>
          </cell>
        </row>
        <row r="135">
          <cell r="B135" t="str">
            <v>03.1100 CHOÁNG SEÙT VAN 22-500KV</v>
          </cell>
        </row>
        <row r="136">
          <cell r="A136" t="str">
            <v>TN 03.1101</v>
          </cell>
          <cell r="B136" t="str">
            <v>03.1101</v>
          </cell>
          <cell r="C136" t="str">
            <v>Ñieän aùp 500KV</v>
          </cell>
          <cell r="D136" t="str">
            <v>p.töû</v>
          </cell>
          <cell r="E136">
            <v>1780</v>
          </cell>
          <cell r="F136">
            <v>12199</v>
          </cell>
          <cell r="G136">
            <v>33851</v>
          </cell>
          <cell r="H136">
            <v>47830</v>
          </cell>
          <cell r="I136">
            <v>47830</v>
          </cell>
          <cell r="J136">
            <v>0</v>
          </cell>
        </row>
        <row r="137">
          <cell r="A137" t="str">
            <v>TN 03.1102</v>
          </cell>
          <cell r="B137" t="str">
            <v>03.1102</v>
          </cell>
          <cell r="C137" t="str">
            <v>Ñieän aùp 220KV</v>
          </cell>
          <cell r="D137" t="str">
            <v>p.töû</v>
          </cell>
          <cell r="E137">
            <v>1602</v>
          </cell>
          <cell r="F137">
            <v>10980</v>
          </cell>
          <cell r="G137">
            <v>30466</v>
          </cell>
          <cell r="H137">
            <v>43048</v>
          </cell>
          <cell r="I137">
            <v>43047</v>
          </cell>
          <cell r="J137">
            <v>-1</v>
          </cell>
        </row>
        <row r="138">
          <cell r="A138" t="str">
            <v>TN 03.1103</v>
          </cell>
          <cell r="B138" t="str">
            <v>03.1103</v>
          </cell>
          <cell r="C138" t="str">
            <v>Ñieän aùp 66-110KV</v>
          </cell>
          <cell r="D138" t="str">
            <v>p.töû</v>
          </cell>
          <cell r="E138">
            <v>1442</v>
          </cell>
          <cell r="F138">
            <v>9882</v>
          </cell>
          <cell r="G138">
            <v>27419</v>
          </cell>
          <cell r="H138">
            <v>38743</v>
          </cell>
          <cell r="I138">
            <v>38742</v>
          </cell>
          <cell r="J138">
            <v>-1</v>
          </cell>
        </row>
        <row r="139">
          <cell r="A139" t="str">
            <v>TN 03.1104</v>
          </cell>
          <cell r="B139" t="str">
            <v>03.1104</v>
          </cell>
          <cell r="C139" t="str">
            <v xml:space="preserve">Ñieän aùp 22-35KV </v>
          </cell>
          <cell r="D139" t="str">
            <v>caùi</v>
          </cell>
          <cell r="E139">
            <v>1153</v>
          </cell>
          <cell r="F139">
            <v>7905</v>
          </cell>
          <cell r="G139">
            <v>21935</v>
          </cell>
          <cell r="H139">
            <v>30993</v>
          </cell>
          <cell r="I139">
            <v>30994</v>
          </cell>
          <cell r="J139">
            <v>1</v>
          </cell>
        </row>
        <row r="140">
          <cell r="B140" t="str">
            <v>03.1200 CHOÁNG SEÙT VAN 15KV</v>
          </cell>
          <cell r="J140">
            <v>0</v>
          </cell>
        </row>
        <row r="141">
          <cell r="A141" t="str">
            <v>TN 03.1201</v>
          </cell>
          <cell r="B141" t="str">
            <v>03.1201</v>
          </cell>
          <cell r="C141" t="str">
            <v>Ñieän aùp 10-15KV</v>
          </cell>
          <cell r="D141" t="str">
            <v>caùi</v>
          </cell>
          <cell r="E141">
            <v>923</v>
          </cell>
          <cell r="F141">
            <v>6324</v>
          </cell>
          <cell r="G141">
            <v>17548</v>
          </cell>
          <cell r="H141">
            <v>24795</v>
          </cell>
          <cell r="I141">
            <v>24795</v>
          </cell>
          <cell r="J141">
            <v>0</v>
          </cell>
        </row>
        <row r="142">
          <cell r="A142" t="str">
            <v>TN 03.1202</v>
          </cell>
          <cell r="B142" t="str">
            <v>03.1202</v>
          </cell>
          <cell r="C142" t="str">
            <v>Ñieän aùp 3-6KV</v>
          </cell>
          <cell r="D142" t="str">
            <v>caùi</v>
          </cell>
          <cell r="E142">
            <v>830</v>
          </cell>
          <cell r="F142">
            <v>5692</v>
          </cell>
          <cell r="G142">
            <v>15793</v>
          </cell>
          <cell r="H142">
            <v>22315</v>
          </cell>
          <cell r="I142">
            <v>22316</v>
          </cell>
          <cell r="J142">
            <v>1</v>
          </cell>
        </row>
        <row r="143">
          <cell r="A143" t="str">
            <v>TN 03.1203</v>
          </cell>
          <cell r="B143" t="str">
            <v>03.1203</v>
          </cell>
          <cell r="C143" t="str">
            <v>Ñieän aùp &lt;1KV</v>
          </cell>
          <cell r="D143" t="str">
            <v>caùi</v>
          </cell>
          <cell r="E143">
            <v>166</v>
          </cell>
          <cell r="F143">
            <v>2846</v>
          </cell>
          <cell r="G143">
            <v>7897</v>
          </cell>
          <cell r="H143">
            <v>10909</v>
          </cell>
          <cell r="I143">
            <v>10908</v>
          </cell>
          <cell r="J143">
            <v>-1</v>
          </cell>
        </row>
        <row r="144">
          <cell r="A144" t="str">
            <v>TN 03.1204</v>
          </cell>
          <cell r="B144" t="str">
            <v>03.1204</v>
          </cell>
          <cell r="C144" t="str">
            <v>Thieát bò ñeám seùt</v>
          </cell>
          <cell r="D144" t="str">
            <v>caùi</v>
          </cell>
          <cell r="E144">
            <v>415</v>
          </cell>
          <cell r="F144">
            <v>3415</v>
          </cell>
          <cell r="G144">
            <v>1534</v>
          </cell>
          <cell r="H144">
            <v>5364</v>
          </cell>
          <cell r="I144">
            <v>5364</v>
          </cell>
          <cell r="J144">
            <v>0</v>
          </cell>
        </row>
        <row r="145">
          <cell r="B145" t="str">
            <v>03.2000 TIEÁP ÑAÁT, ÑIEÄN TRÔÛ SUAÁT</v>
          </cell>
          <cell r="J145">
            <v>0</v>
          </cell>
        </row>
        <row r="146">
          <cell r="B146" t="str">
            <v>03.2100 TIEÁP ÑAÁT TRAÏM BIEÁN AÙP</v>
          </cell>
          <cell r="J146">
            <v>0</v>
          </cell>
        </row>
        <row r="147">
          <cell r="A147" t="str">
            <v>TN 03.2101</v>
          </cell>
          <cell r="B147" t="str">
            <v>03.2101</v>
          </cell>
          <cell r="C147" t="str">
            <v>Ñieän aùp 220-500KV</v>
          </cell>
          <cell r="D147" t="str">
            <v>heä.thg</v>
          </cell>
          <cell r="E147">
            <v>17500</v>
          </cell>
          <cell r="F147">
            <v>166357</v>
          </cell>
          <cell r="G147">
            <v>56427</v>
          </cell>
          <cell r="H147">
            <v>240284</v>
          </cell>
          <cell r="I147">
            <v>7240284</v>
          </cell>
          <cell r="J147">
            <v>7000000</v>
          </cell>
        </row>
        <row r="148">
          <cell r="A148" t="str">
            <v>TN 03.2102</v>
          </cell>
          <cell r="B148" t="str">
            <v>03.2102</v>
          </cell>
          <cell r="C148" t="str">
            <v>Ñieän aùp 66-110KV</v>
          </cell>
          <cell r="D148" t="str">
            <v>heä.thg</v>
          </cell>
          <cell r="E148">
            <v>14000</v>
          </cell>
          <cell r="F148">
            <v>133085</v>
          </cell>
          <cell r="G148">
            <v>45142</v>
          </cell>
          <cell r="H148">
            <v>192227</v>
          </cell>
          <cell r="I148">
            <v>192227</v>
          </cell>
          <cell r="J148">
            <v>0</v>
          </cell>
        </row>
        <row r="149">
          <cell r="A149" t="str">
            <v>TN 03.2103</v>
          </cell>
          <cell r="B149" t="str">
            <v>03.2103</v>
          </cell>
          <cell r="C149" t="str">
            <v xml:space="preserve">Ñieän aùp 22-35KV </v>
          </cell>
          <cell r="D149" t="str">
            <v>heä.thg</v>
          </cell>
          <cell r="E149">
            <v>7000</v>
          </cell>
          <cell r="F149">
            <v>66543</v>
          </cell>
          <cell r="G149">
            <v>17180</v>
          </cell>
          <cell r="H149">
            <v>90723</v>
          </cell>
          <cell r="I149">
            <v>90722</v>
          </cell>
          <cell r="J149">
            <v>-1</v>
          </cell>
        </row>
        <row r="150">
          <cell r="B150" t="str">
            <v>03.2200 TIEÁP ÑAÁT CUÛA COÄT ÑIEÄN</v>
          </cell>
          <cell r="J150">
            <v>0</v>
          </cell>
        </row>
        <row r="151">
          <cell r="A151" t="str">
            <v xml:space="preserve">TN 03.2201 </v>
          </cell>
          <cell r="B151" t="str">
            <v xml:space="preserve">03.2201 </v>
          </cell>
          <cell r="C151" t="str">
            <v>Coät ñieän, coät thu loâi</v>
          </cell>
          <cell r="D151" t="str">
            <v>Vò trí</v>
          </cell>
          <cell r="E151">
            <v>1050</v>
          </cell>
          <cell r="F151">
            <v>22181</v>
          </cell>
          <cell r="G151">
            <v>3693</v>
          </cell>
          <cell r="H151">
            <v>26924</v>
          </cell>
          <cell r="I151">
            <v>26923</v>
          </cell>
          <cell r="J151">
            <v>-1</v>
          </cell>
        </row>
        <row r="152">
          <cell r="A152" t="str">
            <v xml:space="preserve">TN 03.2202 </v>
          </cell>
          <cell r="B152" t="str">
            <v xml:space="preserve">03.2202 </v>
          </cell>
          <cell r="C152" t="str">
            <v>Ñieän trôû suaát cuûa ñaát</v>
          </cell>
          <cell r="D152" t="str">
            <v>Vò trí</v>
          </cell>
          <cell r="E152">
            <v>1575</v>
          </cell>
          <cell r="F152">
            <v>33271</v>
          </cell>
          <cell r="G152">
            <v>9414</v>
          </cell>
          <cell r="H152">
            <v>44260</v>
          </cell>
          <cell r="I152">
            <v>44260</v>
          </cell>
          <cell r="J152">
            <v>0</v>
          </cell>
        </row>
        <row r="153">
          <cell r="B153" t="str">
            <v>CHÖÔNG 4</v>
          </cell>
        </row>
        <row r="154">
          <cell r="B154" t="str">
            <v>04.0000 THÍ NGHIEÄM HIEÄU CHÆNH RÔ LE BAÛO VEÄ VAØ TÖÏ ÑOÄNG ÑIEÄN</v>
          </cell>
        </row>
        <row r="155">
          <cell r="B155" t="str">
            <v>04.1100 RÔ LE SO LEÄCH</v>
          </cell>
        </row>
        <row r="156">
          <cell r="A156" t="str">
            <v>TN 04.1101</v>
          </cell>
          <cell r="B156" t="str">
            <v>04.1101</v>
          </cell>
          <cell r="C156" t="str">
            <v>Maùy bieán aùp</v>
          </cell>
          <cell r="D156" t="str">
            <v>caùi</v>
          </cell>
          <cell r="E156">
            <v>2557</v>
          </cell>
          <cell r="F156">
            <v>110904</v>
          </cell>
          <cell r="G156">
            <v>85589</v>
          </cell>
          <cell r="H156">
            <v>199050</v>
          </cell>
          <cell r="I156">
            <v>199050</v>
          </cell>
          <cell r="J156">
            <v>0</v>
          </cell>
        </row>
        <row r="157">
          <cell r="A157" t="str">
            <v>TN 04.1102</v>
          </cell>
          <cell r="B157" t="str">
            <v>04.1102</v>
          </cell>
          <cell r="C157" t="str">
            <v>Thanh caùi</v>
          </cell>
          <cell r="D157" t="str">
            <v>caùi</v>
          </cell>
          <cell r="E157">
            <v>2813</v>
          </cell>
          <cell r="F157">
            <v>121995</v>
          </cell>
          <cell r="G157">
            <v>85589</v>
          </cell>
          <cell r="H157">
            <v>210397</v>
          </cell>
          <cell r="I157">
            <v>210397</v>
          </cell>
          <cell r="J157">
            <v>0</v>
          </cell>
        </row>
        <row r="158">
          <cell r="A158" t="str">
            <v>TN 04.1103</v>
          </cell>
          <cell r="B158" t="str">
            <v>04.1103</v>
          </cell>
          <cell r="C158" t="str">
            <v>Trôû khaùng cao</v>
          </cell>
          <cell r="D158" t="str">
            <v>caùi</v>
          </cell>
          <cell r="E158">
            <v>5114</v>
          </cell>
          <cell r="F158">
            <v>199628</v>
          </cell>
          <cell r="G158">
            <v>85589</v>
          </cell>
          <cell r="H158">
            <v>290331</v>
          </cell>
          <cell r="I158">
            <v>290331</v>
          </cell>
          <cell r="J158">
            <v>0</v>
          </cell>
        </row>
        <row r="159">
          <cell r="A159" t="str">
            <v>TN 04.1104</v>
          </cell>
          <cell r="B159" t="str">
            <v>04.1104</v>
          </cell>
          <cell r="C159" t="str">
            <v>Kyõ thuaät soá</v>
          </cell>
          <cell r="D159" t="str">
            <v>caùi</v>
          </cell>
          <cell r="E159">
            <v>2046</v>
          </cell>
          <cell r="F159">
            <v>277261</v>
          </cell>
          <cell r="G159">
            <v>74593</v>
          </cell>
          <cell r="H159">
            <v>353900</v>
          </cell>
          <cell r="I159">
            <v>353899</v>
          </cell>
          <cell r="J159">
            <v>-1</v>
          </cell>
        </row>
        <row r="160">
          <cell r="B160" t="str">
            <v>04.1200 RÔ LE KHOAÛNG CAÙCH</v>
          </cell>
        </row>
        <row r="161">
          <cell r="A161" t="str">
            <v>TN 04.1201</v>
          </cell>
          <cell r="B161" t="str">
            <v>04.1201</v>
          </cell>
          <cell r="C161" t="str">
            <v>Ñieän töø, ñieän töû</v>
          </cell>
          <cell r="D161" t="str">
            <v>caùi</v>
          </cell>
          <cell r="E161">
            <v>4147</v>
          </cell>
          <cell r="F161">
            <v>332713</v>
          </cell>
          <cell r="G161">
            <v>336307</v>
          </cell>
          <cell r="H161">
            <v>673167</v>
          </cell>
          <cell r="I161">
            <v>673167</v>
          </cell>
          <cell r="J161">
            <v>0</v>
          </cell>
        </row>
        <row r="162">
          <cell r="A162" t="str">
            <v>TN 04.1202</v>
          </cell>
          <cell r="B162" t="str">
            <v>04.1202</v>
          </cell>
          <cell r="C162" t="str">
            <v>Kyõ thuaät soá</v>
          </cell>
          <cell r="D162" t="str">
            <v>caùi</v>
          </cell>
          <cell r="E162">
            <v>3732</v>
          </cell>
          <cell r="F162">
            <v>399256</v>
          </cell>
          <cell r="G162">
            <v>436579</v>
          </cell>
          <cell r="H162">
            <v>839567</v>
          </cell>
          <cell r="I162">
            <v>839567</v>
          </cell>
          <cell r="J162">
            <v>0</v>
          </cell>
        </row>
        <row r="163">
          <cell r="B163" t="str">
            <v>04.1300 RÔ LE DOØNG ÑIEÄN - ÑIEÄN AÙP</v>
          </cell>
        </row>
        <row r="164">
          <cell r="C164" t="str">
            <v>Loaïi ñieän aùp</v>
          </cell>
        </row>
        <row r="165">
          <cell r="A165" t="str">
            <v>TN 04.1301</v>
          </cell>
          <cell r="B165" t="str">
            <v>04.1301</v>
          </cell>
          <cell r="C165" t="str">
            <v>Ñieän töø, ñieän töû</v>
          </cell>
          <cell r="D165" t="str">
            <v>caùi</v>
          </cell>
          <cell r="E165">
            <v>2927</v>
          </cell>
          <cell r="F165">
            <v>147872</v>
          </cell>
          <cell r="G165">
            <v>208654</v>
          </cell>
          <cell r="H165">
            <v>359453</v>
          </cell>
          <cell r="I165">
            <v>359454</v>
          </cell>
          <cell r="J165">
            <v>1</v>
          </cell>
        </row>
        <row r="166">
          <cell r="A166" t="str">
            <v>TN 04.1302</v>
          </cell>
          <cell r="B166" t="str">
            <v>04.1302</v>
          </cell>
          <cell r="C166" t="str">
            <v>Kyõ thuaät soá</v>
          </cell>
          <cell r="D166" t="str">
            <v>caùi</v>
          </cell>
          <cell r="E166">
            <v>1464</v>
          </cell>
          <cell r="F166">
            <v>133085</v>
          </cell>
          <cell r="G166">
            <v>201991</v>
          </cell>
          <cell r="H166">
            <v>336540</v>
          </cell>
          <cell r="I166">
            <v>336539</v>
          </cell>
          <cell r="J166">
            <v>-1</v>
          </cell>
        </row>
        <row r="167">
          <cell r="C167" t="str">
            <v xml:space="preserve">Loaïi doøng ñieän </v>
          </cell>
        </row>
        <row r="168">
          <cell r="A168" t="str">
            <v>TN 04.1304</v>
          </cell>
          <cell r="B168" t="str">
            <v>04.1304</v>
          </cell>
          <cell r="C168" t="str">
            <v>Ñieän töø, ñieän töû</v>
          </cell>
          <cell r="D168" t="str">
            <v>caùi</v>
          </cell>
          <cell r="E168">
            <v>3075</v>
          </cell>
          <cell r="F168">
            <v>221809</v>
          </cell>
          <cell r="G168">
            <v>312144</v>
          </cell>
          <cell r="H168">
            <v>537028</v>
          </cell>
          <cell r="I168">
            <v>537028</v>
          </cell>
          <cell r="J168">
            <v>0</v>
          </cell>
        </row>
        <row r="169">
          <cell r="A169" t="str">
            <v>TN 04.1305</v>
          </cell>
          <cell r="B169" t="str">
            <v>04.1305</v>
          </cell>
          <cell r="C169" t="str">
            <v>Kyõ thuaät soá</v>
          </cell>
          <cell r="D169" t="str">
            <v>caùi</v>
          </cell>
          <cell r="E169">
            <v>1538</v>
          </cell>
          <cell r="F169">
            <v>199628</v>
          </cell>
          <cell r="G169">
            <v>302315</v>
          </cell>
          <cell r="H169">
            <v>503481</v>
          </cell>
          <cell r="I169">
            <v>503481</v>
          </cell>
          <cell r="J169">
            <v>0</v>
          </cell>
        </row>
        <row r="170">
          <cell r="B170" t="str">
            <v>04.1400 RÔ LE TRUNG GIAN - THÔØI GIAN</v>
          </cell>
        </row>
        <row r="171">
          <cell r="C171" t="str">
            <v>Trung gian - thôøi gian</v>
          </cell>
        </row>
        <row r="172">
          <cell r="A172" t="str">
            <v>TN 04.1401</v>
          </cell>
          <cell r="B172" t="str">
            <v>04.1401</v>
          </cell>
          <cell r="C172" t="str">
            <v>Ñieän töø, ñieän töû</v>
          </cell>
          <cell r="D172" t="str">
            <v>caùi</v>
          </cell>
          <cell r="E172">
            <v>2046</v>
          </cell>
          <cell r="F172">
            <v>20332</v>
          </cell>
          <cell r="G172">
            <v>56127</v>
          </cell>
          <cell r="H172">
            <v>78505</v>
          </cell>
          <cell r="I172">
            <v>78505</v>
          </cell>
          <cell r="J172">
            <v>0</v>
          </cell>
        </row>
        <row r="173">
          <cell r="A173" t="str">
            <v>TN 04.1402</v>
          </cell>
          <cell r="B173" t="str">
            <v>04.1402</v>
          </cell>
          <cell r="C173" t="str">
            <v>Kyõ thuaät soá</v>
          </cell>
          <cell r="D173" t="str">
            <v>caùi</v>
          </cell>
          <cell r="E173">
            <v>1548</v>
          </cell>
          <cell r="F173">
            <v>16266</v>
          </cell>
          <cell r="G173">
            <v>55421</v>
          </cell>
          <cell r="H173">
            <v>73235</v>
          </cell>
          <cell r="I173">
            <v>73235</v>
          </cell>
          <cell r="J173">
            <v>0</v>
          </cell>
        </row>
        <row r="174">
          <cell r="C174" t="str">
            <v>Tín hieäu</v>
          </cell>
        </row>
        <row r="175">
          <cell r="A175" t="str">
            <v>TN 04.1403</v>
          </cell>
          <cell r="B175" t="str">
            <v>04.1403</v>
          </cell>
          <cell r="C175" t="str">
            <v>Ñieän töø, ñieän töû</v>
          </cell>
          <cell r="D175" t="str">
            <v>caùi</v>
          </cell>
          <cell r="E175">
            <v>1898</v>
          </cell>
          <cell r="F175">
            <v>18299</v>
          </cell>
          <cell r="G175">
            <v>50514</v>
          </cell>
          <cell r="H175">
            <v>70711</v>
          </cell>
          <cell r="I175">
            <v>70711</v>
          </cell>
          <cell r="J175">
            <v>0</v>
          </cell>
        </row>
        <row r="176">
          <cell r="A176" t="str">
            <v>TN 04.1404</v>
          </cell>
          <cell r="B176" t="str">
            <v>04.1404</v>
          </cell>
          <cell r="C176" t="str">
            <v>Kyõ thuaät soá</v>
          </cell>
          <cell r="D176" t="str">
            <v>caùi</v>
          </cell>
          <cell r="E176">
            <v>1474</v>
          </cell>
          <cell r="F176">
            <v>14639</v>
          </cell>
          <cell r="G176">
            <v>49879</v>
          </cell>
          <cell r="H176">
            <v>65992</v>
          </cell>
          <cell r="I176">
            <v>65993</v>
          </cell>
          <cell r="J176">
            <v>1</v>
          </cell>
        </row>
        <row r="177">
          <cell r="B177" t="str">
            <v>04.1500 RÔ LE COÂNG SUAÁT, DOØNG ÑIEÄN VAØ ÑIEÄN AÙP THÖÙ TÖÏ NGHÒCH</v>
          </cell>
        </row>
        <row r="178">
          <cell r="C178" t="str">
            <v>Coâng suaát U2, I2</v>
          </cell>
        </row>
        <row r="179">
          <cell r="A179" t="str">
            <v>TN 04.1501</v>
          </cell>
          <cell r="B179" t="str">
            <v>04.1501</v>
          </cell>
          <cell r="C179" t="str">
            <v>Ñieän töø, ñieän töû</v>
          </cell>
          <cell r="D179" t="str">
            <v>caùi</v>
          </cell>
          <cell r="E179">
            <v>4147</v>
          </cell>
          <cell r="F179">
            <v>83178</v>
          </cell>
          <cell r="G179">
            <v>111321</v>
          </cell>
          <cell r="H179">
            <v>198646</v>
          </cell>
          <cell r="I179">
            <v>198646</v>
          </cell>
          <cell r="J179">
            <v>0</v>
          </cell>
        </row>
        <row r="180">
          <cell r="A180" t="str">
            <v>TN 04.1502</v>
          </cell>
          <cell r="B180" t="str">
            <v>04.1502</v>
          </cell>
          <cell r="C180" t="str">
            <v>Kyõ thuaät soá</v>
          </cell>
          <cell r="D180" t="str">
            <v>caùi</v>
          </cell>
          <cell r="E180">
            <v>2874</v>
          </cell>
          <cell r="F180">
            <v>74860</v>
          </cell>
          <cell r="G180">
            <v>110097</v>
          </cell>
          <cell r="H180">
            <v>187831</v>
          </cell>
          <cell r="I180">
            <v>187831</v>
          </cell>
          <cell r="J180">
            <v>0</v>
          </cell>
        </row>
        <row r="181">
          <cell r="C181" t="str">
            <v>Taàn soá</v>
          </cell>
        </row>
        <row r="182">
          <cell r="A182" t="str">
            <v>TN 04.1503</v>
          </cell>
          <cell r="B182" t="str">
            <v>04.1503</v>
          </cell>
          <cell r="C182" t="str">
            <v>Ñieän töø, ñieän töû</v>
          </cell>
          <cell r="D182" t="str">
            <v>caùi</v>
          </cell>
          <cell r="E182">
            <v>3407</v>
          </cell>
          <cell r="F182">
            <v>66543</v>
          </cell>
          <cell r="G182">
            <v>50514</v>
          </cell>
          <cell r="H182">
            <v>120464</v>
          </cell>
          <cell r="I182">
            <v>120464</v>
          </cell>
          <cell r="J182">
            <v>0</v>
          </cell>
        </row>
        <row r="183">
          <cell r="A183" t="str">
            <v>TN 04.1504</v>
          </cell>
          <cell r="B183" t="str">
            <v>04.1504</v>
          </cell>
          <cell r="C183" t="str">
            <v>Kyõ thuaät soá</v>
          </cell>
          <cell r="D183" t="str">
            <v>caùi</v>
          </cell>
          <cell r="E183">
            <v>2504</v>
          </cell>
          <cell r="F183">
            <v>59888</v>
          </cell>
          <cell r="G183">
            <v>59347</v>
          </cell>
          <cell r="H183">
            <v>121739</v>
          </cell>
          <cell r="I183">
            <v>121740</v>
          </cell>
          <cell r="J183">
            <v>1</v>
          </cell>
        </row>
        <row r="184">
          <cell r="B184" t="str">
            <v>04.1600 RÔ LE CAÉT, BAÛO VEÄ CHOÁNG HÖ HOÛNG MAÙY CAÉT</v>
          </cell>
        </row>
        <row r="185">
          <cell r="C185" t="str">
            <v>Caét (-F86)</v>
          </cell>
        </row>
        <row r="186">
          <cell r="A186" t="str">
            <v>TN 04.1601</v>
          </cell>
          <cell r="B186" t="str">
            <v>04.1601</v>
          </cell>
          <cell r="C186" t="str">
            <v>Ñieän töø, ñieän töû</v>
          </cell>
          <cell r="D186" t="str">
            <v>caùi</v>
          </cell>
          <cell r="E186">
            <v>2430</v>
          </cell>
          <cell r="F186">
            <v>22366</v>
          </cell>
          <cell r="G186">
            <v>56127</v>
          </cell>
          <cell r="H186">
            <v>80923</v>
          </cell>
          <cell r="I186">
            <v>80922</v>
          </cell>
          <cell r="J186">
            <v>-1</v>
          </cell>
        </row>
        <row r="187">
          <cell r="A187" t="str">
            <v>TN 04.1602</v>
          </cell>
          <cell r="B187" t="str">
            <v>04.1602</v>
          </cell>
          <cell r="C187" t="str">
            <v>Kyõ thuaät soá</v>
          </cell>
          <cell r="D187" t="str">
            <v>caùi</v>
          </cell>
          <cell r="E187">
            <v>1855</v>
          </cell>
          <cell r="F187">
            <v>17893</v>
          </cell>
          <cell r="G187">
            <v>55421</v>
          </cell>
          <cell r="H187">
            <v>75169</v>
          </cell>
          <cell r="I187">
            <v>75169</v>
          </cell>
          <cell r="J187">
            <v>0</v>
          </cell>
        </row>
        <row r="188">
          <cell r="C188" t="str">
            <v>Choáng hö hoûng maùy caét (-F50BF)</v>
          </cell>
        </row>
        <row r="189">
          <cell r="A189" t="str">
            <v>TN 04.1603</v>
          </cell>
          <cell r="B189" t="str">
            <v>04.1603</v>
          </cell>
          <cell r="C189" t="str">
            <v>Ñieän töø, ñieän töû</v>
          </cell>
          <cell r="D189" t="str">
            <v>caùi</v>
          </cell>
          <cell r="E189">
            <v>2578</v>
          </cell>
          <cell r="F189">
            <v>55914</v>
          </cell>
          <cell r="G189">
            <v>138919</v>
          </cell>
          <cell r="H189">
            <v>197411</v>
          </cell>
          <cell r="I189">
            <v>197410</v>
          </cell>
          <cell r="J189">
            <v>-1</v>
          </cell>
        </row>
        <row r="190">
          <cell r="A190" t="str">
            <v>TN 04.1604</v>
          </cell>
          <cell r="B190" t="str">
            <v>04.1604</v>
          </cell>
          <cell r="C190" t="str">
            <v>Kyõ thuaät soá</v>
          </cell>
          <cell r="D190" t="str">
            <v>caùi</v>
          </cell>
          <cell r="E190">
            <v>1929</v>
          </cell>
          <cell r="F190">
            <v>50323</v>
          </cell>
          <cell r="G190">
            <v>82759</v>
          </cell>
          <cell r="H190">
            <v>135011</v>
          </cell>
          <cell r="I190">
            <v>135011</v>
          </cell>
          <cell r="J190">
            <v>0</v>
          </cell>
        </row>
        <row r="191">
          <cell r="B191" t="str">
            <v>04.1700 RÔ LE HÔÏP BOÄ, TÖÏ ÑOÄNG ÑOÙNG LAÏI, KIEÅM TRA ÑOÀNG BOÄ</v>
          </cell>
        </row>
        <row r="192">
          <cell r="C192" t="str">
            <v>Töï ñoäng ñoùng laïi</v>
          </cell>
        </row>
        <row r="193">
          <cell r="A193" t="str">
            <v>TN 04.1701</v>
          </cell>
          <cell r="B193" t="str">
            <v>04.1701</v>
          </cell>
          <cell r="C193" t="str">
            <v>Ñieän töø, ñieän töû</v>
          </cell>
          <cell r="D193" t="str">
            <v>caùi</v>
          </cell>
          <cell r="E193">
            <v>4147</v>
          </cell>
          <cell r="F193">
            <v>66543</v>
          </cell>
          <cell r="G193">
            <v>111321</v>
          </cell>
          <cell r="H193">
            <v>182011</v>
          </cell>
          <cell r="I193">
            <v>182011</v>
          </cell>
          <cell r="J193">
            <v>0</v>
          </cell>
        </row>
        <row r="194">
          <cell r="A194" t="str">
            <v>TN 04.1702</v>
          </cell>
          <cell r="B194" t="str">
            <v>04.1702</v>
          </cell>
          <cell r="C194" t="str">
            <v>Kyõ thuaät soá</v>
          </cell>
          <cell r="D194" t="str">
            <v>caùi</v>
          </cell>
          <cell r="E194">
            <v>2074</v>
          </cell>
          <cell r="F194">
            <v>59888</v>
          </cell>
          <cell r="G194">
            <v>76701</v>
          </cell>
          <cell r="H194">
            <v>138663</v>
          </cell>
          <cell r="I194">
            <v>138663</v>
          </cell>
          <cell r="J194">
            <v>0</v>
          </cell>
        </row>
        <row r="195">
          <cell r="C195" t="str">
            <v>Kieåm tra ñoàng boä</v>
          </cell>
        </row>
        <row r="196">
          <cell r="A196" t="str">
            <v>TN 04.1703</v>
          </cell>
          <cell r="B196" t="str">
            <v>04.1703</v>
          </cell>
          <cell r="C196" t="str">
            <v>Ñieän töø, ñieän töû</v>
          </cell>
          <cell r="D196" t="str">
            <v>caùi</v>
          </cell>
          <cell r="E196">
            <v>4443</v>
          </cell>
          <cell r="F196">
            <v>79851</v>
          </cell>
          <cell r="G196">
            <v>133305</v>
          </cell>
          <cell r="H196">
            <v>217599</v>
          </cell>
          <cell r="I196">
            <v>217600</v>
          </cell>
          <cell r="J196">
            <v>1</v>
          </cell>
        </row>
        <row r="197">
          <cell r="A197" t="str">
            <v>TN 04.1704</v>
          </cell>
          <cell r="B197" t="str">
            <v>04.1704</v>
          </cell>
          <cell r="C197" t="str">
            <v>Kyõ thuaät soá</v>
          </cell>
          <cell r="D197" t="str">
            <v>caùi</v>
          </cell>
          <cell r="E197">
            <v>3022</v>
          </cell>
          <cell r="F197">
            <v>63881</v>
          </cell>
          <cell r="G197">
            <v>108711</v>
          </cell>
          <cell r="H197">
            <v>175614</v>
          </cell>
          <cell r="I197">
            <v>175614</v>
          </cell>
          <cell r="J197">
            <v>0</v>
          </cell>
        </row>
        <row r="198">
          <cell r="B198" t="str">
            <v>04.1800 RÔ LE HÔÏP BOÄ, TÖÏ ÑOÄNG ÑIEÀU CHÆNH ÑIEÄN AÙP, TÖÏ ÑOÄNG NAÏP AÙC QUY, GHI SÖÏ COÁ</v>
          </cell>
        </row>
        <row r="199">
          <cell r="C199" t="str">
            <v>Ñieàu chænh ñieän aùp</v>
          </cell>
        </row>
        <row r="200">
          <cell r="A200" t="str">
            <v>TN 04.1801</v>
          </cell>
          <cell r="B200" t="str">
            <v>04.1801</v>
          </cell>
          <cell r="C200" t="str">
            <v>Ñieän töø, ñieän töû</v>
          </cell>
          <cell r="D200" t="str">
            <v>caùi</v>
          </cell>
          <cell r="E200">
            <v>4147</v>
          </cell>
          <cell r="F200">
            <v>399256</v>
          </cell>
          <cell r="G200">
            <v>276904</v>
          </cell>
          <cell r="H200">
            <v>680307</v>
          </cell>
          <cell r="I200">
            <v>680307</v>
          </cell>
          <cell r="J200">
            <v>0</v>
          </cell>
        </row>
        <row r="201">
          <cell r="A201" t="str">
            <v>TN 04.1802</v>
          </cell>
          <cell r="B201" t="str">
            <v>04.1802</v>
          </cell>
          <cell r="C201" t="str">
            <v>Kyõ thuaät soá</v>
          </cell>
          <cell r="D201" t="str">
            <v>caùi</v>
          </cell>
          <cell r="E201">
            <v>2570</v>
          </cell>
          <cell r="F201">
            <v>359330</v>
          </cell>
          <cell r="G201">
            <v>263324</v>
          </cell>
          <cell r="H201">
            <v>625224</v>
          </cell>
          <cell r="I201">
            <v>625224</v>
          </cell>
          <cell r="J201">
            <v>0</v>
          </cell>
        </row>
        <row r="202">
          <cell r="A202" t="str">
            <v>TN 04.1803</v>
          </cell>
          <cell r="B202" t="str">
            <v>04.1803</v>
          </cell>
          <cell r="C202" t="str">
            <v>Töï ñoäng naïp aéc quy</v>
          </cell>
          <cell r="D202" t="str">
            <v>caùi</v>
          </cell>
          <cell r="E202">
            <v>4251</v>
          </cell>
          <cell r="F202">
            <v>95821</v>
          </cell>
          <cell r="G202">
            <v>53610</v>
          </cell>
          <cell r="H202">
            <v>153682</v>
          </cell>
          <cell r="I202">
            <v>153682</v>
          </cell>
          <cell r="J202">
            <v>0</v>
          </cell>
        </row>
        <row r="203">
          <cell r="A203" t="str">
            <v>TN 04.1804</v>
          </cell>
          <cell r="B203" t="str">
            <v>04.1804</v>
          </cell>
          <cell r="C203" t="str">
            <v>Ghi söï coá</v>
          </cell>
          <cell r="D203" t="str">
            <v>caùi</v>
          </cell>
          <cell r="E203">
            <v>5552</v>
          </cell>
          <cell r="F203">
            <v>399256</v>
          </cell>
          <cell r="G203">
            <v>264246</v>
          </cell>
          <cell r="H203">
            <v>669054</v>
          </cell>
          <cell r="I203">
            <v>669054</v>
          </cell>
          <cell r="J203">
            <v>0</v>
          </cell>
        </row>
        <row r="204">
          <cell r="B204" t="str">
            <v>04.1900 RÔ LE: BOÄ GIAÙM SAÙT MAÏCH CAÉT, GIAÙM SAÙT MAÏCH DOØNG</v>
          </cell>
        </row>
        <row r="205">
          <cell r="C205" t="str">
            <v>Giaùm saùt maïch caét</v>
          </cell>
        </row>
        <row r="206">
          <cell r="A206" t="str">
            <v>TN 04.1901</v>
          </cell>
          <cell r="B206" t="str">
            <v>04.1901</v>
          </cell>
          <cell r="C206" t="str">
            <v>Ñieän töø, ñieän töû</v>
          </cell>
          <cell r="D206" t="str">
            <v>caùi</v>
          </cell>
          <cell r="E206">
            <v>3555</v>
          </cell>
          <cell r="F206">
            <v>63881</v>
          </cell>
          <cell r="G206">
            <v>66699</v>
          </cell>
          <cell r="H206">
            <v>134135</v>
          </cell>
          <cell r="I206">
            <v>134135</v>
          </cell>
          <cell r="J206">
            <v>0</v>
          </cell>
        </row>
        <row r="207">
          <cell r="A207" t="str">
            <v>TN 04.1902</v>
          </cell>
          <cell r="B207" t="str">
            <v>04.1902</v>
          </cell>
          <cell r="C207" t="str">
            <v>Kyõ thuaät soá</v>
          </cell>
          <cell r="D207" t="str">
            <v>caùi</v>
          </cell>
          <cell r="E207">
            <v>2578</v>
          </cell>
          <cell r="F207">
            <v>56285</v>
          </cell>
          <cell r="G207">
            <v>46076</v>
          </cell>
          <cell r="H207">
            <v>104939</v>
          </cell>
          <cell r="I207">
            <v>104940</v>
          </cell>
          <cell r="J207">
            <v>1</v>
          </cell>
        </row>
        <row r="208">
          <cell r="C208" t="str">
            <v>Giaùm saùt maïch doøng</v>
          </cell>
        </row>
        <row r="209">
          <cell r="A209" t="str">
            <v>TN 04.1903</v>
          </cell>
          <cell r="B209" t="str">
            <v>04.1903</v>
          </cell>
          <cell r="C209" t="str">
            <v>Ñieän töø, ñieän töû</v>
          </cell>
          <cell r="D209" t="str">
            <v>caùi</v>
          </cell>
          <cell r="E209">
            <v>3407</v>
          </cell>
          <cell r="F209">
            <v>53234</v>
          </cell>
          <cell r="G209">
            <v>55660</v>
          </cell>
          <cell r="H209">
            <v>112301</v>
          </cell>
          <cell r="I209">
            <v>112302</v>
          </cell>
          <cell r="J209">
            <v>1</v>
          </cell>
        </row>
        <row r="210">
          <cell r="A210" t="str">
            <v>TN 04.1904</v>
          </cell>
          <cell r="B210" t="str">
            <v>04.1904</v>
          </cell>
          <cell r="C210" t="str">
            <v>Kyõ thuaät soá</v>
          </cell>
          <cell r="D210" t="str">
            <v>caùi</v>
          </cell>
          <cell r="E210">
            <v>1704</v>
          </cell>
          <cell r="F210">
            <v>46905</v>
          </cell>
          <cell r="G210">
            <v>38350</v>
          </cell>
          <cell r="H210">
            <v>86959</v>
          </cell>
          <cell r="I210">
            <v>86959</v>
          </cell>
          <cell r="J210">
            <v>0</v>
          </cell>
        </row>
        <row r="211">
          <cell r="B211" t="str">
            <v>04.2000 RÔ LE: BOÄ GIAÙM SAÙT MAÏCH CAÉT, GIAÙM SAÙT MAÏCH DOØNG</v>
          </cell>
        </row>
        <row r="212">
          <cell r="A212" t="str">
            <v>TN 04.2001</v>
          </cell>
          <cell r="B212" t="str">
            <v>04.2001</v>
          </cell>
          <cell r="C212" t="str">
            <v>Rô le hôi</v>
          </cell>
          <cell r="D212" t="str">
            <v>caùi</v>
          </cell>
          <cell r="E212">
            <v>30176</v>
          </cell>
          <cell r="F212">
            <v>60997</v>
          </cell>
          <cell r="G212">
            <v>4122</v>
          </cell>
          <cell r="H212">
            <v>95295</v>
          </cell>
          <cell r="I212">
            <v>95296</v>
          </cell>
          <cell r="J212">
            <v>1</v>
          </cell>
        </row>
        <row r="213">
          <cell r="A213" t="str">
            <v>TN 04.2002</v>
          </cell>
          <cell r="B213" t="str">
            <v>04.2002</v>
          </cell>
          <cell r="C213" t="str">
            <v>Rô le doøng daàu</v>
          </cell>
          <cell r="D213" t="str">
            <v>caùi</v>
          </cell>
          <cell r="E213">
            <v>24141</v>
          </cell>
          <cell r="F213">
            <v>48798</v>
          </cell>
          <cell r="G213">
            <v>3298</v>
          </cell>
          <cell r="H213">
            <v>76237</v>
          </cell>
          <cell r="I213">
            <v>76237</v>
          </cell>
          <cell r="J213">
            <v>0</v>
          </cell>
        </row>
        <row r="214">
          <cell r="B214" t="str">
            <v>CHÖÔNG 5</v>
          </cell>
        </row>
        <row r="215">
          <cell r="B215" t="str">
            <v>05.0000 THÍ NGHIEÄM &amp; HIEÄU CHÆNH ÑO LÖÔØNG ÑIEÄN</v>
          </cell>
        </row>
        <row r="216">
          <cell r="B216" t="str">
            <v>05.1000 AMPEMEÙT, VOLMEÙT</v>
          </cell>
        </row>
        <row r="217">
          <cell r="C217" t="str">
            <v>AMPEMEÙT</v>
          </cell>
        </row>
        <row r="218">
          <cell r="A218" t="str">
            <v>TN 05.1001</v>
          </cell>
          <cell r="B218" t="str">
            <v>05.1001</v>
          </cell>
          <cell r="C218" t="str">
            <v>Loaïi AC</v>
          </cell>
          <cell r="D218" t="str">
            <v>caùi</v>
          </cell>
          <cell r="E218">
            <v>1671</v>
          </cell>
          <cell r="F218">
            <v>19519</v>
          </cell>
          <cell r="G218">
            <v>3501</v>
          </cell>
          <cell r="H218">
            <v>24691</v>
          </cell>
          <cell r="I218">
            <v>24691</v>
          </cell>
          <cell r="J218">
            <v>0</v>
          </cell>
        </row>
        <row r="219">
          <cell r="A219" t="str">
            <v>TN 05.1002</v>
          </cell>
          <cell r="B219" t="str">
            <v>05.1002</v>
          </cell>
          <cell r="C219" t="str">
            <v>Loaïi DC</v>
          </cell>
          <cell r="D219" t="str">
            <v>caùi</v>
          </cell>
          <cell r="E219">
            <v>1486</v>
          </cell>
          <cell r="F219">
            <v>17893</v>
          </cell>
          <cell r="G219">
            <v>3416</v>
          </cell>
          <cell r="H219">
            <v>22795</v>
          </cell>
          <cell r="I219">
            <v>22795</v>
          </cell>
          <cell r="J219">
            <v>0</v>
          </cell>
        </row>
        <row r="220">
          <cell r="C220" t="str">
            <v>VOLMEÙT</v>
          </cell>
        </row>
        <row r="221">
          <cell r="A221" t="str">
            <v>TN 05.1003</v>
          </cell>
          <cell r="B221" t="str">
            <v>05.1003</v>
          </cell>
          <cell r="C221" t="str">
            <v>Loaïi AC</v>
          </cell>
          <cell r="D221" t="str">
            <v>caùi</v>
          </cell>
          <cell r="E221">
            <v>1671</v>
          </cell>
          <cell r="F221">
            <v>19519</v>
          </cell>
          <cell r="G221">
            <v>3680</v>
          </cell>
          <cell r="H221">
            <v>24870</v>
          </cell>
          <cell r="I221">
            <v>24870</v>
          </cell>
          <cell r="J221">
            <v>0</v>
          </cell>
        </row>
        <row r="222">
          <cell r="A222" t="str">
            <v>TN 05.1004</v>
          </cell>
          <cell r="B222" t="str">
            <v>05.1004</v>
          </cell>
          <cell r="C222" t="str">
            <v>Loaïi DC</v>
          </cell>
          <cell r="D222" t="str">
            <v>caùi</v>
          </cell>
          <cell r="E222">
            <v>1486</v>
          </cell>
          <cell r="F222">
            <v>17893</v>
          </cell>
          <cell r="G222">
            <v>3680</v>
          </cell>
          <cell r="H222">
            <v>23059</v>
          </cell>
          <cell r="I222">
            <v>23059</v>
          </cell>
          <cell r="J222">
            <v>0</v>
          </cell>
        </row>
        <row r="223">
          <cell r="B223" t="str">
            <v>05.2000 AMPEMEÙT, VOLMEÙT COÙ BOÄ BIEÁN ÑOÅI, BAÙO CHAÏM ÑAÁT, ÑO ÑOÄ LEÄCH ÑIEÄN AÙP, CHÆ THÒ NAÁC MBA, ÑOÀNG BOÄ KEÁ, TAÀN SOÁ KEÁ</v>
          </cell>
        </row>
        <row r="224">
          <cell r="A224" t="str">
            <v>TN 05.2001</v>
          </cell>
          <cell r="B224" t="str">
            <v>05.2001</v>
          </cell>
          <cell r="C224" t="str">
            <v>A.V coù boä bieán ñoåi</v>
          </cell>
          <cell r="D224" t="str">
            <v>caùi</v>
          </cell>
          <cell r="E224">
            <v>1523</v>
          </cell>
          <cell r="F224">
            <v>20332</v>
          </cell>
          <cell r="G224">
            <v>4041</v>
          </cell>
          <cell r="H224">
            <v>25896</v>
          </cell>
          <cell r="I224">
            <v>25897</v>
          </cell>
          <cell r="J224">
            <v>1</v>
          </cell>
        </row>
        <row r="225">
          <cell r="A225" t="str">
            <v>TN 05.2002</v>
          </cell>
          <cell r="B225" t="str">
            <v>05.2002</v>
          </cell>
          <cell r="C225" t="str">
            <v>Baùo chaïm ñaát - leäch ñieän aùp</v>
          </cell>
          <cell r="D225" t="str">
            <v>caùi</v>
          </cell>
          <cell r="E225">
            <v>1412</v>
          </cell>
          <cell r="F225">
            <v>20332</v>
          </cell>
          <cell r="G225">
            <v>3680</v>
          </cell>
          <cell r="H225">
            <v>25424</v>
          </cell>
          <cell r="I225">
            <v>25424</v>
          </cell>
          <cell r="J225">
            <v>0</v>
          </cell>
        </row>
        <row r="226">
          <cell r="A226" t="str">
            <v>TN 05.2003</v>
          </cell>
          <cell r="B226" t="str">
            <v>05.2003</v>
          </cell>
          <cell r="C226" t="str">
            <v>Naác MBA, ñoàng boä keá</v>
          </cell>
          <cell r="D226" t="str">
            <v>caùi</v>
          </cell>
          <cell r="E226">
            <v>1745</v>
          </cell>
          <cell r="F226">
            <v>40665</v>
          </cell>
          <cell r="G226">
            <v>3680</v>
          </cell>
          <cell r="H226">
            <v>46090</v>
          </cell>
          <cell r="I226">
            <v>46090</v>
          </cell>
          <cell r="J226">
            <v>0</v>
          </cell>
        </row>
        <row r="227">
          <cell r="A227" t="str">
            <v>TN 05.2004</v>
          </cell>
          <cell r="B227" t="str">
            <v>05.2004</v>
          </cell>
          <cell r="C227" t="str">
            <v>Taàn soá keá</v>
          </cell>
          <cell r="D227" t="str">
            <v>caùi</v>
          </cell>
          <cell r="E227">
            <v>1634</v>
          </cell>
          <cell r="F227">
            <v>36598</v>
          </cell>
          <cell r="G227">
            <v>4658</v>
          </cell>
          <cell r="H227">
            <v>42890</v>
          </cell>
          <cell r="I227">
            <v>42891</v>
          </cell>
          <cell r="J227">
            <v>1</v>
          </cell>
        </row>
        <row r="228">
          <cell r="B228" t="str">
            <v>05.3000 ÑOÀNG HOÀ, COÂNG SUAÁT 3 PHA HÖÕU COÂNG, VOÂ COÂNG COÙ BOÄ BIEÁN ÑOÅI VAØ KHOÂNG COÙ BOÄ BIEÁN ÑOÅI, GOÙC PHA</v>
          </cell>
        </row>
        <row r="229">
          <cell r="A229" t="str">
            <v>TN 05.3001</v>
          </cell>
          <cell r="B229" t="str">
            <v>05.3001</v>
          </cell>
          <cell r="C229" t="str">
            <v>Ñoàng hoà coâng suaát 3 pha coù boä bieán ñoåi</v>
          </cell>
          <cell r="D229" t="str">
            <v>caùi</v>
          </cell>
          <cell r="E229">
            <v>1634</v>
          </cell>
          <cell r="F229">
            <v>40665</v>
          </cell>
          <cell r="G229">
            <v>3416</v>
          </cell>
          <cell r="H229">
            <v>45715</v>
          </cell>
          <cell r="I229">
            <v>45716</v>
          </cell>
          <cell r="J229">
            <v>1</v>
          </cell>
        </row>
        <row r="230">
          <cell r="A230" t="str">
            <v>TN 05.3002</v>
          </cell>
          <cell r="B230" t="str">
            <v>05.3002</v>
          </cell>
          <cell r="C230" t="str">
            <v>Ñoàng hoà coâng suaát 3 pha khoâng coù boä bieán ñoåi</v>
          </cell>
          <cell r="D230" t="str">
            <v>caùi</v>
          </cell>
          <cell r="E230">
            <v>1468</v>
          </cell>
          <cell r="F230">
            <v>32532</v>
          </cell>
          <cell r="G230">
            <v>3977</v>
          </cell>
          <cell r="H230">
            <v>37977</v>
          </cell>
          <cell r="I230">
            <v>37976</v>
          </cell>
          <cell r="J230">
            <v>-1</v>
          </cell>
        </row>
        <row r="231">
          <cell r="A231" t="str">
            <v>TN 05.3003</v>
          </cell>
          <cell r="B231" t="str">
            <v>05.3003</v>
          </cell>
          <cell r="C231" t="str">
            <v>Ñoàng hoà goùc pha</v>
          </cell>
          <cell r="D231" t="str">
            <v>caùi</v>
          </cell>
          <cell r="E231">
            <v>1634</v>
          </cell>
          <cell r="F231">
            <v>36598</v>
          </cell>
          <cell r="G231">
            <v>5431</v>
          </cell>
          <cell r="H231">
            <v>43663</v>
          </cell>
          <cell r="I231">
            <v>43664</v>
          </cell>
          <cell r="J231">
            <v>1</v>
          </cell>
        </row>
        <row r="232">
          <cell r="B232" t="str">
            <v>05.4000 COÂNG TÔ 3 PHA HÖÕU COÂNG, VOÂ COÂNG COÙ BOÄ BIEÁN ÑOÅI VAØ KHOÂNG COÙ BOÄ BIEÁN ÑOÅI, COÂNG TÔ 1 PHA, COÂNG TÔ 3 PHA COÙ LAÄP TRÌNH</v>
          </cell>
        </row>
        <row r="233">
          <cell r="A233" t="str">
            <v>TN 05.4001</v>
          </cell>
          <cell r="B233" t="str">
            <v>05.4001</v>
          </cell>
          <cell r="C233" t="str">
            <v>Coâng tô 3 pha coù boä bieán ñoåi</v>
          </cell>
          <cell r="D233" t="str">
            <v>caùi</v>
          </cell>
          <cell r="E233">
            <v>2411</v>
          </cell>
          <cell r="F233">
            <v>44362</v>
          </cell>
          <cell r="G233">
            <v>14486</v>
          </cell>
          <cell r="H233">
            <v>61259</v>
          </cell>
          <cell r="I233">
            <v>61259</v>
          </cell>
          <cell r="J233">
            <v>0</v>
          </cell>
        </row>
        <row r="234">
          <cell r="A234" t="str">
            <v>TN 05.4002</v>
          </cell>
          <cell r="B234" t="str">
            <v>05.4002</v>
          </cell>
          <cell r="C234" t="str">
            <v>Coâng tô 3 pha khoâng coù boä bieán ñoåi</v>
          </cell>
          <cell r="D234" t="str">
            <v>caùi</v>
          </cell>
          <cell r="E234">
            <v>2189</v>
          </cell>
          <cell r="F234">
            <v>28096</v>
          </cell>
          <cell r="G234">
            <v>14061</v>
          </cell>
          <cell r="H234">
            <v>44346</v>
          </cell>
          <cell r="I234">
            <v>44346</v>
          </cell>
          <cell r="J234">
            <v>0</v>
          </cell>
        </row>
        <row r="235">
          <cell r="A235" t="str">
            <v>TN 05.4003</v>
          </cell>
          <cell r="B235" t="str">
            <v>05.4003</v>
          </cell>
          <cell r="C235" t="str">
            <v>Coâng tô 1 pha</v>
          </cell>
          <cell r="D235" t="str">
            <v>caùi</v>
          </cell>
          <cell r="E235">
            <v>1856</v>
          </cell>
          <cell r="F235">
            <v>14048</v>
          </cell>
          <cell r="G235">
            <v>8235</v>
          </cell>
          <cell r="H235">
            <v>24139</v>
          </cell>
          <cell r="I235">
            <v>24139</v>
          </cell>
          <cell r="J235">
            <v>0</v>
          </cell>
        </row>
        <row r="236">
          <cell r="A236" t="str">
            <v>TN 05.4004</v>
          </cell>
          <cell r="B236" t="str">
            <v>05.4004</v>
          </cell>
          <cell r="C236" t="str">
            <v>Coâng tô 3 pha laäp trình</v>
          </cell>
          <cell r="D236" t="str">
            <v>caùi</v>
          </cell>
          <cell r="E236">
            <v>2411</v>
          </cell>
          <cell r="F236">
            <v>125692</v>
          </cell>
          <cell r="G236">
            <v>39006</v>
          </cell>
          <cell r="H236">
            <v>167109</v>
          </cell>
          <cell r="I236">
            <v>167109</v>
          </cell>
          <cell r="J236">
            <v>0</v>
          </cell>
        </row>
        <row r="237">
          <cell r="B237" t="str">
            <v>CHÖÔNG 6</v>
          </cell>
        </row>
        <row r="238">
          <cell r="B238" t="str">
            <v>06.0000 THÍ NGHIEÄM &amp; HIEÄU CHÆNH MAÏCH ÑK, ÑO LÖÔØNG NHIEÄT.</v>
          </cell>
        </row>
        <row r="239">
          <cell r="B239" t="str">
            <v>06.1000 AÙP KEÁ, CHAÂN KHOÂNG KEÁ.</v>
          </cell>
        </row>
        <row r="240">
          <cell r="C240" t="str">
            <v>Kieåu tröïc tieáp</v>
          </cell>
        </row>
        <row r="241">
          <cell r="A241" t="str">
            <v>TN 06.1001</v>
          </cell>
          <cell r="B241" t="str">
            <v>06.1001</v>
          </cell>
          <cell r="C241" t="str">
            <v>Koâng tieáp ñieåm</v>
          </cell>
          <cell r="D241" t="str">
            <v>caùi</v>
          </cell>
          <cell r="E241">
            <v>2759</v>
          </cell>
          <cell r="F241">
            <v>18484</v>
          </cell>
          <cell r="G241">
            <v>415</v>
          </cell>
          <cell r="H241">
            <v>21658</v>
          </cell>
          <cell r="I241">
            <v>21658</v>
          </cell>
          <cell r="J241">
            <v>0</v>
          </cell>
        </row>
        <row r="242">
          <cell r="A242" t="str">
            <v>TN 06.1002</v>
          </cell>
          <cell r="B242" t="str">
            <v>06.1002</v>
          </cell>
          <cell r="C242" t="str">
            <v>Coù tieáp ñieåm</v>
          </cell>
          <cell r="D242" t="str">
            <v>caùi</v>
          </cell>
          <cell r="E242">
            <v>3090</v>
          </cell>
          <cell r="F242">
            <v>22181</v>
          </cell>
          <cell r="G242">
            <v>881</v>
          </cell>
          <cell r="H242">
            <v>26152</v>
          </cell>
          <cell r="I242">
            <v>26152</v>
          </cell>
          <cell r="J242">
            <v>0</v>
          </cell>
        </row>
        <row r="243">
          <cell r="C243" t="str">
            <v>Kieåu nhieät giaõn nôû</v>
          </cell>
        </row>
        <row r="244">
          <cell r="A244" t="str">
            <v>TN 06.1003</v>
          </cell>
          <cell r="B244" t="str">
            <v>06.1003</v>
          </cell>
          <cell r="C244" t="str">
            <v>Koâng tieáp ñieåm</v>
          </cell>
          <cell r="D244" t="str">
            <v>caùi</v>
          </cell>
          <cell r="E244">
            <v>1080</v>
          </cell>
          <cell r="F244">
            <v>20332</v>
          </cell>
          <cell r="G244">
            <v>415</v>
          </cell>
          <cell r="H244">
            <v>21827</v>
          </cell>
          <cell r="I244">
            <v>21827</v>
          </cell>
          <cell r="J244">
            <v>0</v>
          </cell>
        </row>
        <row r="245">
          <cell r="A245" t="str">
            <v>TN 06.1004</v>
          </cell>
          <cell r="B245" t="str">
            <v>06.1004</v>
          </cell>
          <cell r="C245" t="str">
            <v>Coù tieáp ñieåm</v>
          </cell>
          <cell r="D245" t="str">
            <v>caùi</v>
          </cell>
          <cell r="E245">
            <v>1411</v>
          </cell>
          <cell r="F245">
            <v>24399</v>
          </cell>
          <cell r="G245">
            <v>881</v>
          </cell>
          <cell r="H245">
            <v>26691</v>
          </cell>
          <cell r="I245">
            <v>26691</v>
          </cell>
          <cell r="J245">
            <v>0</v>
          </cell>
        </row>
        <row r="246">
          <cell r="B246" t="str">
            <v>06.2000 ÑOÀNG HOÀ</v>
          </cell>
        </row>
        <row r="247">
          <cell r="A247" t="str">
            <v>TN 06.2001</v>
          </cell>
          <cell r="B247" t="str">
            <v>06.2001</v>
          </cell>
          <cell r="C247" t="str">
            <v>Ñoàng hoà möùc kieåu phao</v>
          </cell>
          <cell r="D247" t="str">
            <v>caùi</v>
          </cell>
          <cell r="E247">
            <v>1908</v>
          </cell>
          <cell r="F247">
            <v>12199</v>
          </cell>
          <cell r="G247">
            <v>415</v>
          </cell>
          <cell r="H247">
            <v>14522</v>
          </cell>
          <cell r="I247">
            <v>14522</v>
          </cell>
          <cell r="J247">
            <v>0</v>
          </cell>
        </row>
        <row r="248">
          <cell r="C248" t="str">
            <v>Ñoàng hoà löu löôïng</v>
          </cell>
        </row>
        <row r="249">
          <cell r="A249" t="str">
            <v>TN 06.2002</v>
          </cell>
          <cell r="B249" t="str">
            <v>06.2002</v>
          </cell>
          <cell r="C249" t="str">
            <v>Cheânh aùp chæ möùc</v>
          </cell>
          <cell r="D249" t="str">
            <v>caùi</v>
          </cell>
          <cell r="E249">
            <v>2648</v>
          </cell>
          <cell r="F249">
            <v>36598</v>
          </cell>
          <cell r="G249">
            <v>694</v>
          </cell>
          <cell r="H249">
            <v>39940</v>
          </cell>
          <cell r="I249">
            <v>39941</v>
          </cell>
          <cell r="J249">
            <v>1</v>
          </cell>
        </row>
        <row r="250">
          <cell r="A250" t="str">
            <v>TN 06.2003</v>
          </cell>
          <cell r="B250" t="str">
            <v>06.2003</v>
          </cell>
          <cell r="C250" t="str">
            <v>Cheânh aùp coù coâng tô</v>
          </cell>
          <cell r="D250" t="str">
            <v>caùi</v>
          </cell>
          <cell r="E250">
            <v>3349</v>
          </cell>
          <cell r="F250">
            <v>43918</v>
          </cell>
          <cell r="G250">
            <v>694</v>
          </cell>
          <cell r="H250">
            <v>47961</v>
          </cell>
          <cell r="I250">
            <v>47962</v>
          </cell>
          <cell r="J250">
            <v>1</v>
          </cell>
        </row>
        <row r="251">
          <cell r="A251" t="str">
            <v>TN 06.2004</v>
          </cell>
          <cell r="B251" t="str">
            <v>06.2004</v>
          </cell>
          <cell r="C251" t="str">
            <v>Caàu ño nhieät ñoä chæ thò</v>
          </cell>
          <cell r="D251" t="str">
            <v>caùi</v>
          </cell>
          <cell r="E251">
            <v>3719</v>
          </cell>
          <cell r="F251">
            <v>24399</v>
          </cell>
          <cell r="G251">
            <v>280</v>
          </cell>
          <cell r="H251">
            <v>28398</v>
          </cell>
          <cell r="I251">
            <v>28398</v>
          </cell>
          <cell r="J251">
            <v>0</v>
          </cell>
        </row>
        <row r="252">
          <cell r="B252" t="str">
            <v>06.3000 RÔLE AÙP LÖÏC</v>
          </cell>
          <cell r="H252">
            <v>0</v>
          </cell>
          <cell r="J252">
            <v>0</v>
          </cell>
        </row>
        <row r="253">
          <cell r="A253" t="str">
            <v>TN 06.3001</v>
          </cell>
          <cell r="B253" t="str">
            <v>06.3001</v>
          </cell>
          <cell r="C253" t="str">
            <v>Rô le aùp löïc chaân khoâng</v>
          </cell>
          <cell r="D253" t="str">
            <v>caùi</v>
          </cell>
          <cell r="E253">
            <v>2780</v>
          </cell>
          <cell r="F253">
            <v>20332</v>
          </cell>
          <cell r="G253">
            <v>415</v>
          </cell>
          <cell r="H253">
            <v>23527</v>
          </cell>
          <cell r="I253">
            <v>23528</v>
          </cell>
          <cell r="J253">
            <v>1</v>
          </cell>
        </row>
        <row r="254">
          <cell r="A254" t="str">
            <v>TN 06.3002</v>
          </cell>
          <cell r="B254" t="str">
            <v>06.3002</v>
          </cell>
          <cell r="C254" t="str">
            <v>Rô le nhieät</v>
          </cell>
          <cell r="D254" t="str">
            <v>caùi</v>
          </cell>
          <cell r="E254">
            <v>2496</v>
          </cell>
          <cell r="F254">
            <v>24399</v>
          </cell>
          <cell r="G254">
            <v>466</v>
          </cell>
          <cell r="H254">
            <v>27361</v>
          </cell>
          <cell r="I254">
            <v>27361</v>
          </cell>
          <cell r="J254">
            <v>0</v>
          </cell>
        </row>
        <row r="255">
          <cell r="A255" t="str">
            <v>TN 06.3003</v>
          </cell>
          <cell r="B255" t="str">
            <v>06.3003</v>
          </cell>
          <cell r="C255" t="str">
            <v>Logomet ño nhieät ñoä</v>
          </cell>
          <cell r="D255" t="str">
            <v>caùi</v>
          </cell>
          <cell r="E255">
            <v>2496</v>
          </cell>
          <cell r="F255">
            <v>40665</v>
          </cell>
          <cell r="G255">
            <v>466</v>
          </cell>
          <cell r="H255">
            <v>43627</v>
          </cell>
          <cell r="I255">
            <v>43627</v>
          </cell>
          <cell r="J255">
            <v>0</v>
          </cell>
        </row>
        <row r="256">
          <cell r="A256" t="str">
            <v>TN 06.3004</v>
          </cell>
          <cell r="B256" t="str">
            <v>06.3004</v>
          </cell>
          <cell r="C256" t="str">
            <v>Boä bieán ñoåi tín hieäu</v>
          </cell>
          <cell r="D256" t="str">
            <v>caùi</v>
          </cell>
          <cell r="E256">
            <v>2496</v>
          </cell>
          <cell r="F256">
            <v>40665</v>
          </cell>
          <cell r="G256">
            <v>1118</v>
          </cell>
          <cell r="H256">
            <v>44279</v>
          </cell>
          <cell r="I256">
            <v>44279</v>
          </cell>
          <cell r="J256">
            <v>0</v>
          </cell>
        </row>
        <row r="257">
          <cell r="B257" t="str">
            <v>CHÖÔNG 7</v>
          </cell>
          <cell r="H257">
            <v>0</v>
          </cell>
          <cell r="J257">
            <v>0</v>
          </cell>
        </row>
        <row r="258">
          <cell r="B258" t="str">
            <v>07.0000 THÍ NGHIEÄM &amp; HIEÄU CHÆNH MAÏCH ÑK, ÑO LÖÔØNG, RÔLE BVEÄ, TÖÏ ÑOÄNG VAØ TÍN HIEÄU.</v>
          </cell>
          <cell r="H258">
            <v>0</v>
          </cell>
          <cell r="J258">
            <v>0</v>
          </cell>
        </row>
        <row r="259">
          <cell r="B259" t="str">
            <v>07.1000 HEÄ THOÁNG MAÏCH NGUOÀN AC, DC; MAÏCH TÍN HIEÄU TRUNG TAÂM; MAÏCH ÑIEÄN AÙP VAØ DOØNG ÑIEÄN.</v>
          </cell>
          <cell r="H259">
            <v>0</v>
          </cell>
          <cell r="J259">
            <v>0</v>
          </cell>
        </row>
        <row r="260">
          <cell r="A260" t="str">
            <v>TN 07.1001</v>
          </cell>
          <cell r="B260" t="str">
            <v>07.1001</v>
          </cell>
          <cell r="C260" t="str">
            <v>Xoay chieàu AC</v>
          </cell>
          <cell r="D260" t="str">
            <v>H.thg</v>
          </cell>
          <cell r="E260">
            <v>13700</v>
          </cell>
          <cell r="F260">
            <v>288351</v>
          </cell>
          <cell r="G260">
            <v>22490</v>
          </cell>
          <cell r="H260">
            <v>324541</v>
          </cell>
          <cell r="I260">
            <v>324541</v>
          </cell>
          <cell r="J260">
            <v>0</v>
          </cell>
        </row>
        <row r="261">
          <cell r="A261" t="str">
            <v>TN 07.1002</v>
          </cell>
          <cell r="B261" t="str">
            <v>07.1002</v>
          </cell>
          <cell r="C261" t="str">
            <v>Moät chieáu DC</v>
          </cell>
          <cell r="D261" t="str">
            <v>H.thg</v>
          </cell>
          <cell r="E261">
            <v>10960</v>
          </cell>
          <cell r="F261">
            <v>259516</v>
          </cell>
          <cell r="G261">
            <v>20241</v>
          </cell>
          <cell r="H261">
            <v>290717</v>
          </cell>
          <cell r="I261">
            <v>290717</v>
          </cell>
          <cell r="J261">
            <v>0</v>
          </cell>
        </row>
        <row r="262">
          <cell r="A262" t="str">
            <v>TN 07.1003</v>
          </cell>
          <cell r="B262" t="str">
            <v>07.1003</v>
          </cell>
          <cell r="C262" t="str">
            <v>Tín hieäu trung taâm</v>
          </cell>
          <cell r="D262" t="str">
            <v>H.thg</v>
          </cell>
          <cell r="E262">
            <v>10960</v>
          </cell>
          <cell r="F262">
            <v>346022</v>
          </cell>
          <cell r="G262">
            <v>26352</v>
          </cell>
          <cell r="H262">
            <v>383334</v>
          </cell>
          <cell r="I262">
            <v>383334</v>
          </cell>
          <cell r="J262">
            <v>0</v>
          </cell>
        </row>
        <row r="263">
          <cell r="A263" t="str">
            <v>TN 07.1004</v>
          </cell>
          <cell r="B263" t="str">
            <v>07.1004</v>
          </cell>
          <cell r="C263" t="str">
            <v>Maïch ñieän aùp vaø doøng ñieän</v>
          </cell>
          <cell r="D263" t="str">
            <v>H.thg</v>
          </cell>
          <cell r="E263">
            <v>13700</v>
          </cell>
          <cell r="F263">
            <v>221809</v>
          </cell>
          <cell r="G263">
            <v>17992</v>
          </cell>
          <cell r="H263">
            <v>253501</v>
          </cell>
          <cell r="I263">
            <v>253500</v>
          </cell>
          <cell r="J263">
            <v>-1</v>
          </cell>
        </row>
        <row r="264">
          <cell r="B264" t="str">
            <v>07.2000 MAÏCH ÑK MAÙY CAÉT, DCL.</v>
          </cell>
          <cell r="H264">
            <v>0</v>
          </cell>
          <cell r="J264">
            <v>0</v>
          </cell>
        </row>
        <row r="265">
          <cell r="A265" t="str">
            <v>TN 07.2001</v>
          </cell>
          <cell r="B265" t="str">
            <v>07.2001</v>
          </cell>
          <cell r="C265" t="str">
            <v>Maùy caét 3-35kV</v>
          </cell>
          <cell r="D265" t="str">
            <v>Boä</v>
          </cell>
          <cell r="E265">
            <v>5549</v>
          </cell>
          <cell r="F265">
            <v>170349</v>
          </cell>
          <cell r="G265">
            <v>27820</v>
          </cell>
          <cell r="H265">
            <v>203718</v>
          </cell>
          <cell r="I265">
            <v>203718</v>
          </cell>
          <cell r="J265">
            <v>0</v>
          </cell>
        </row>
        <row r="266">
          <cell r="A266" t="str">
            <v>TN 07.2002</v>
          </cell>
          <cell r="B266" t="str">
            <v>07.2002</v>
          </cell>
          <cell r="C266" t="str">
            <v>Maùy caét 66-110kV</v>
          </cell>
          <cell r="D266" t="str">
            <v>Boä</v>
          </cell>
          <cell r="E266">
            <v>6936</v>
          </cell>
          <cell r="F266">
            <v>212936</v>
          </cell>
          <cell r="G266">
            <v>34775</v>
          </cell>
          <cell r="H266">
            <v>254647</v>
          </cell>
          <cell r="I266">
            <v>254647</v>
          </cell>
          <cell r="J266">
            <v>0</v>
          </cell>
        </row>
        <row r="267">
          <cell r="A267" t="str">
            <v>TN 07.2003</v>
          </cell>
          <cell r="B267" t="str">
            <v>07.2003</v>
          </cell>
          <cell r="C267" t="str">
            <v>Maùy caét 220-500kV</v>
          </cell>
          <cell r="D267" t="str">
            <v>Boä</v>
          </cell>
          <cell r="E267">
            <v>8670</v>
          </cell>
          <cell r="F267">
            <v>266170</v>
          </cell>
          <cell r="G267">
            <v>43468</v>
          </cell>
          <cell r="H267">
            <v>318308</v>
          </cell>
          <cell r="I267">
            <v>318309</v>
          </cell>
          <cell r="J267">
            <v>1</v>
          </cell>
        </row>
        <row r="268">
          <cell r="A268" t="str">
            <v>TN 07.2004</v>
          </cell>
          <cell r="B268" t="str">
            <v>07.2004</v>
          </cell>
          <cell r="C268" t="str">
            <v>Dao caùch ly coù ñieàu khieån</v>
          </cell>
          <cell r="D268" t="str">
            <v>Boä</v>
          </cell>
          <cell r="E268">
            <v>4439</v>
          </cell>
          <cell r="F268">
            <v>136279</v>
          </cell>
          <cell r="G268">
            <v>22256</v>
          </cell>
          <cell r="H268">
            <v>162974</v>
          </cell>
          <cell r="I268">
            <v>162974</v>
          </cell>
          <cell r="J268">
            <v>0</v>
          </cell>
        </row>
        <row r="269">
          <cell r="B269" t="str">
            <v>07.3000 MAÏCH ÑK : NEÙN KHÍ, CÖÙU HOAÛ, LAØM MAÙT MBA; SAÁY; CHIEÁU SAÙNG</v>
          </cell>
          <cell r="H269">
            <v>0</v>
          </cell>
          <cell r="J269">
            <v>0</v>
          </cell>
        </row>
        <row r="270">
          <cell r="A270" t="str">
            <v>TN 07.3001</v>
          </cell>
          <cell r="B270" t="str">
            <v>07.3001</v>
          </cell>
          <cell r="C270" t="str">
            <v>Neùn khí</v>
          </cell>
          <cell r="D270" t="str">
            <v>Boä</v>
          </cell>
          <cell r="E270">
            <v>1420</v>
          </cell>
          <cell r="F270">
            <v>34887</v>
          </cell>
          <cell r="G270">
            <v>5571</v>
          </cell>
          <cell r="H270">
            <v>41878</v>
          </cell>
          <cell r="I270">
            <v>41879</v>
          </cell>
          <cell r="J270">
            <v>1</v>
          </cell>
        </row>
        <row r="271">
          <cell r="A271" t="str">
            <v>TN 07.3002</v>
          </cell>
          <cell r="B271" t="str">
            <v>07.3002</v>
          </cell>
          <cell r="C271" t="str">
            <v>Cöùu hoûa</v>
          </cell>
          <cell r="D271" t="str">
            <v>Boä</v>
          </cell>
          <cell r="E271">
            <v>1776</v>
          </cell>
          <cell r="F271">
            <v>43609</v>
          </cell>
          <cell r="G271">
            <v>6964</v>
          </cell>
          <cell r="H271">
            <v>52349</v>
          </cell>
          <cell r="I271">
            <v>52349</v>
          </cell>
          <cell r="J271">
            <v>0</v>
          </cell>
        </row>
        <row r="272">
          <cell r="A272" t="str">
            <v>TN 07.3003</v>
          </cell>
          <cell r="B272" t="str">
            <v>07.3003</v>
          </cell>
          <cell r="C272" t="str">
            <v>Laøm maùt MBA</v>
          </cell>
          <cell r="D272" t="str">
            <v>Boä</v>
          </cell>
          <cell r="E272">
            <v>2220</v>
          </cell>
          <cell r="F272">
            <v>54512</v>
          </cell>
          <cell r="G272">
            <v>8705</v>
          </cell>
          <cell r="H272">
            <v>65437</v>
          </cell>
          <cell r="I272">
            <v>65436</v>
          </cell>
          <cell r="J272">
            <v>-1</v>
          </cell>
        </row>
        <row r="273">
          <cell r="A273" t="str">
            <v>TN 07.3004</v>
          </cell>
          <cell r="B273" t="str">
            <v>07.3004</v>
          </cell>
          <cell r="C273" t="str">
            <v>Saáy, chieáu saùng tuû</v>
          </cell>
          <cell r="D273" t="str">
            <v>Boä</v>
          </cell>
          <cell r="E273">
            <v>1136</v>
          </cell>
          <cell r="F273">
            <v>27910</v>
          </cell>
          <cell r="G273">
            <v>885</v>
          </cell>
          <cell r="H273">
            <v>29931</v>
          </cell>
          <cell r="I273">
            <v>29932</v>
          </cell>
          <cell r="J273">
            <v>1</v>
          </cell>
        </row>
        <row r="274">
          <cell r="B274" t="str">
            <v>07.4000 HEÄ THOÁNG MAÏCH: BAÛO VEÄ: (THÔØI GIAN, TRUNG GIAN, CAÉT TRÖÏC TIEÁP…)</v>
          </cell>
          <cell r="H274">
            <v>0</v>
          </cell>
          <cell r="J274">
            <v>0</v>
          </cell>
        </row>
        <row r="275">
          <cell r="A275" t="str">
            <v>TN 07.4001</v>
          </cell>
          <cell r="B275" t="str">
            <v>07.4001</v>
          </cell>
          <cell r="C275" t="str">
            <v>Ño löôøng</v>
          </cell>
          <cell r="D275" t="str">
            <v>h.,thg</v>
          </cell>
          <cell r="E275">
            <v>4576</v>
          </cell>
          <cell r="F275">
            <v>177447</v>
          </cell>
          <cell r="G275">
            <v>25902</v>
          </cell>
          <cell r="H275">
            <v>207925</v>
          </cell>
          <cell r="I275">
            <v>207925</v>
          </cell>
          <cell r="J275">
            <v>0</v>
          </cell>
        </row>
        <row r="276">
          <cell r="A276" t="str">
            <v>TN 07.4002</v>
          </cell>
          <cell r="B276" t="str">
            <v>07.4002</v>
          </cell>
          <cell r="C276" t="str">
            <v>Ghi chuïp</v>
          </cell>
          <cell r="D276" t="str">
            <v>h.thg</v>
          </cell>
          <cell r="E276">
            <v>8580</v>
          </cell>
          <cell r="F276">
            <v>332713</v>
          </cell>
          <cell r="G276">
            <v>40472</v>
          </cell>
          <cell r="H276">
            <v>381765</v>
          </cell>
          <cell r="I276">
            <v>381765</v>
          </cell>
          <cell r="J276">
            <v>0</v>
          </cell>
        </row>
        <row r="277">
          <cell r="A277" t="str">
            <v>TN 07.4003</v>
          </cell>
          <cell r="B277" t="str">
            <v>07.4003</v>
          </cell>
          <cell r="C277" t="str">
            <v>Baûo veä</v>
          </cell>
          <cell r="D277" t="str">
            <v>h.thg</v>
          </cell>
          <cell r="E277">
            <v>5720</v>
          </cell>
          <cell r="F277">
            <v>221809</v>
          </cell>
          <cell r="G277">
            <v>32378</v>
          </cell>
          <cell r="H277">
            <v>259907</v>
          </cell>
          <cell r="I277">
            <v>259906</v>
          </cell>
          <cell r="J277">
            <v>-1</v>
          </cell>
        </row>
        <row r="278">
          <cell r="A278" t="str">
            <v>TN 07.4004</v>
          </cell>
          <cell r="B278" t="str">
            <v>07.4004</v>
          </cell>
          <cell r="C278" t="str">
            <v>Tín hieäu</v>
          </cell>
          <cell r="D278" t="str">
            <v>h.thg</v>
          </cell>
          <cell r="E278">
            <v>1373</v>
          </cell>
          <cell r="F278">
            <v>35489</v>
          </cell>
          <cell r="G278">
            <v>7771</v>
          </cell>
          <cell r="H278">
            <v>44633</v>
          </cell>
          <cell r="I278">
            <v>44633</v>
          </cell>
          <cell r="J278">
            <v>0</v>
          </cell>
        </row>
        <row r="279">
          <cell r="B279" t="str">
            <v>07.5000 HEÄ THOÁNG MAÏCH TÖÏ ÑOÄNG: ÑIEÀU CHÆNH ÑIEÄN AÙP DÖÔÙI TAÛI</v>
          </cell>
          <cell r="H279">
            <v>0</v>
          </cell>
          <cell r="J279">
            <v>0</v>
          </cell>
        </row>
        <row r="280">
          <cell r="A280" t="str">
            <v>TN 07.5001</v>
          </cell>
          <cell r="B280" t="str">
            <v>07.5001</v>
          </cell>
          <cell r="C280" t="str">
            <v>Ñieàu chænh ñieän aùp döôùi taûi</v>
          </cell>
          <cell r="D280" t="str">
            <v>h.thg</v>
          </cell>
          <cell r="E280">
            <v>5878</v>
          </cell>
          <cell r="F280">
            <v>260256</v>
          </cell>
          <cell r="G280">
            <v>43468</v>
          </cell>
          <cell r="H280">
            <v>309602</v>
          </cell>
          <cell r="I280">
            <v>309602</v>
          </cell>
          <cell r="J280">
            <v>0</v>
          </cell>
        </row>
        <row r="281">
          <cell r="A281" t="str">
            <v>TN 07.5002</v>
          </cell>
          <cell r="B281" t="str">
            <v>07.5002</v>
          </cell>
          <cell r="C281" t="str">
            <v>Ñoùng laëp laïi maùy ngaét</v>
          </cell>
          <cell r="D281" t="str">
            <v>h.thg</v>
          </cell>
          <cell r="E281">
            <v>2939</v>
          </cell>
          <cell r="F281">
            <v>130128</v>
          </cell>
          <cell r="G281">
            <v>21734</v>
          </cell>
          <cell r="H281">
            <v>154801</v>
          </cell>
          <cell r="I281">
            <v>154801</v>
          </cell>
          <cell r="J281">
            <v>0</v>
          </cell>
        </row>
        <row r="282">
          <cell r="B282" t="str">
            <v>07.6000 THIEÁT BÒ ÑO XA</v>
          </cell>
          <cell r="H282">
            <v>0</v>
          </cell>
          <cell r="J282">
            <v>0</v>
          </cell>
        </row>
        <row r="283">
          <cell r="A283" t="str">
            <v>TN 07.6000</v>
          </cell>
          <cell r="B283" t="str">
            <v>07.6000</v>
          </cell>
          <cell r="C283" t="str">
            <v>Thieát bò ño xa</v>
          </cell>
          <cell r="D283" t="str">
            <v>H.thg</v>
          </cell>
          <cell r="E283">
            <v>10013</v>
          </cell>
          <cell r="F283">
            <v>166357</v>
          </cell>
          <cell r="G283">
            <v>14006</v>
          </cell>
          <cell r="H283">
            <v>190376</v>
          </cell>
          <cell r="I283">
            <v>190375</v>
          </cell>
          <cell r="J283">
            <v>-1</v>
          </cell>
        </row>
        <row r="284">
          <cell r="B284" t="str">
            <v>07.7000 SÔ ÑOÀ LOGIC ÑK BAÛO VEÄ VAØ TRUYEÀN CAÉT</v>
          </cell>
          <cell r="H284">
            <v>0</v>
          </cell>
          <cell r="J284">
            <v>0</v>
          </cell>
        </row>
        <row r="285">
          <cell r="A285" t="str">
            <v>TN 07.7000</v>
          </cell>
          <cell r="B285" t="str">
            <v>07.7000</v>
          </cell>
          <cell r="C285" t="str">
            <v>Sô ñoà logic ñieàu khieån BV &amp; truyeàn caét</v>
          </cell>
          <cell r="D285" t="str">
            <v>H.thg</v>
          </cell>
          <cell r="E285">
            <v>9503</v>
          </cell>
          <cell r="F285">
            <v>184841</v>
          </cell>
          <cell r="G285">
            <v>71132</v>
          </cell>
          <cell r="H285">
            <v>265476</v>
          </cell>
          <cell r="I285">
            <v>265475</v>
          </cell>
          <cell r="J285">
            <v>-1</v>
          </cell>
        </row>
        <row r="286">
          <cell r="A286" t="str">
            <v>TN CHÖÔNG 8</v>
          </cell>
          <cell r="B286" t="str">
            <v>CHÖÔNG 8</v>
          </cell>
          <cell r="H286">
            <v>0</v>
          </cell>
          <cell r="J286">
            <v>0</v>
          </cell>
        </row>
        <row r="287">
          <cell r="B287" t="str">
            <v>08.0000 THÍ NGHIEÄM &amp; HIEÄU CHÆNH MAÃU HOÙA.</v>
          </cell>
          <cell r="H287">
            <v>0</v>
          </cell>
          <cell r="J287">
            <v>0</v>
          </cell>
        </row>
        <row r="288">
          <cell r="B288" t="str">
            <v>08.1000 TÍNH CHAÁT HOÙA HOÏC MAÃU DAÀU CAÙCH ÑIEÄN.</v>
          </cell>
          <cell r="H288">
            <v>0</v>
          </cell>
          <cell r="J288">
            <v>0</v>
          </cell>
        </row>
        <row r="289">
          <cell r="A289" t="str">
            <v>TN 08.1000</v>
          </cell>
          <cell r="B289" t="str">
            <v>08.1000</v>
          </cell>
          <cell r="C289" t="str">
            <v>Tính chaát hoùa hoïc maãu daàu caùch ñieän</v>
          </cell>
          <cell r="D289" t="str">
            <v>MAU</v>
          </cell>
          <cell r="E289">
            <v>81128</v>
          </cell>
          <cell r="F289">
            <v>184841</v>
          </cell>
          <cell r="G289">
            <v>26735</v>
          </cell>
          <cell r="H289">
            <v>292704</v>
          </cell>
          <cell r="I289">
            <v>292704</v>
          </cell>
          <cell r="J289">
            <v>0</v>
          </cell>
        </row>
        <row r="290">
          <cell r="B290" t="str">
            <v>08.2000 ÑIEÄN AÙP XUYEÂN THUÛNG; Tg  DAÀU CAÙCH ÑIEÄN.</v>
          </cell>
          <cell r="H290">
            <v>0</v>
          </cell>
          <cell r="J290">
            <v>0</v>
          </cell>
        </row>
        <row r="291">
          <cell r="A291" t="str">
            <v>TN 08.2001</v>
          </cell>
          <cell r="B291" t="str">
            <v>08.2001</v>
          </cell>
          <cell r="C291" t="str">
            <v>Ñieän aùp xuyeân thuûng</v>
          </cell>
          <cell r="D291" t="str">
            <v>MAU</v>
          </cell>
          <cell r="E291">
            <v>6977</v>
          </cell>
          <cell r="F291">
            <v>24399</v>
          </cell>
          <cell r="G291">
            <v>8202</v>
          </cell>
          <cell r="H291">
            <v>39578</v>
          </cell>
          <cell r="I291">
            <v>39578</v>
          </cell>
          <cell r="J291">
            <v>0</v>
          </cell>
        </row>
        <row r="292">
          <cell r="A292" t="str">
            <v>TN 08.2002</v>
          </cell>
          <cell r="B292" t="str">
            <v>08.2002</v>
          </cell>
          <cell r="C292" t="str">
            <v>Tg d cuûa daàu caùch ñieän</v>
          </cell>
          <cell r="D292" t="str">
            <v>MAU</v>
          </cell>
          <cell r="E292">
            <v>7659</v>
          </cell>
          <cell r="F292">
            <v>44362</v>
          </cell>
          <cell r="G292">
            <v>10974</v>
          </cell>
          <cell r="H292">
            <v>62995</v>
          </cell>
          <cell r="I292">
            <v>62995</v>
          </cell>
          <cell r="J292">
            <v>0</v>
          </cell>
        </row>
        <row r="293">
          <cell r="B293" t="str">
            <v>08.3000 ÑOÄ OÅN ÑÒNH OÂXY HOÙA  DAÀU CAÙCH ÑIEÄN.</v>
          </cell>
          <cell r="H293">
            <v>0</v>
          </cell>
          <cell r="J293">
            <v>0</v>
          </cell>
        </row>
        <row r="294">
          <cell r="A294" t="str">
            <v>TN 08.3000</v>
          </cell>
          <cell r="B294" t="str">
            <v>08.3000</v>
          </cell>
          <cell r="C294" t="str">
            <v>Ñoä oån ñònh Oxy hoùa daàu caùch ñieän</v>
          </cell>
          <cell r="D294" t="str">
            <v>MAU</v>
          </cell>
          <cell r="E294">
            <v>97925</v>
          </cell>
          <cell r="F294">
            <v>382620</v>
          </cell>
          <cell r="G294">
            <v>162517</v>
          </cell>
          <cell r="H294">
            <v>643062</v>
          </cell>
          <cell r="I294">
            <v>643062</v>
          </cell>
          <cell r="J294">
            <v>0</v>
          </cell>
        </row>
        <row r="295">
          <cell r="B295" t="str">
            <v>08.4000 HAØM LÖÔÏNG AÅM CUÛA  DAÀU CAÙCH ÑIEÄN.</v>
          </cell>
          <cell r="H295">
            <v>0</v>
          </cell>
          <cell r="J295">
            <v>0</v>
          </cell>
        </row>
        <row r="296">
          <cell r="A296" t="str">
            <v>TN 08.4000</v>
          </cell>
          <cell r="B296" t="str">
            <v>08.4000</v>
          </cell>
          <cell r="C296" t="str">
            <v>Haøm vi löôïng aåm cuûa daàu caùch ñieän</v>
          </cell>
          <cell r="D296" t="str">
            <v>MAU</v>
          </cell>
          <cell r="E296">
            <v>58046</v>
          </cell>
          <cell r="F296">
            <v>171902</v>
          </cell>
          <cell r="G296">
            <v>51096</v>
          </cell>
          <cell r="H296">
            <v>281044</v>
          </cell>
          <cell r="I296">
            <v>281045</v>
          </cell>
          <cell r="J296">
            <v>1</v>
          </cell>
        </row>
        <row r="297">
          <cell r="B297" t="str">
            <v>08.5000 PHAÂN TÍCH HAØM LÖÔÏNG KHÍ HOØA TAN TRONG DAÀU CAÙCH ÑIEÄN.</v>
          </cell>
          <cell r="H297">
            <v>0</v>
          </cell>
          <cell r="J297">
            <v>0</v>
          </cell>
        </row>
        <row r="298">
          <cell r="A298" t="str">
            <v>TN 08.5000</v>
          </cell>
          <cell r="B298" t="str">
            <v>08.5000</v>
          </cell>
          <cell r="C298" t="str">
            <v>Phaân tích haøm löôïng khí hoøa tan trong daàu</v>
          </cell>
          <cell r="D298" t="str">
            <v>MAU</v>
          </cell>
          <cell r="E298">
            <v>153981</v>
          </cell>
          <cell r="F298">
            <v>221809</v>
          </cell>
          <cell r="G298">
            <v>324286</v>
          </cell>
          <cell r="H298">
            <v>700076</v>
          </cell>
          <cell r="I298">
            <v>700076</v>
          </cell>
          <cell r="J298">
            <v>0</v>
          </cell>
        </row>
        <row r="299">
          <cell r="B299" t="str">
            <v>08.6000 PHAÂN TÍCH ÑOÄ AÅM TRONG KHI SF6.</v>
          </cell>
          <cell r="H299">
            <v>0</v>
          </cell>
          <cell r="J299">
            <v>0</v>
          </cell>
        </row>
        <row r="300">
          <cell r="A300" t="str">
            <v>TN 08.6000</v>
          </cell>
          <cell r="B300" t="str">
            <v>08.6000</v>
          </cell>
          <cell r="C300" t="str">
            <v>Phaân tích ñoä aåm trong khí SF6</v>
          </cell>
          <cell r="D300" t="str">
            <v>MAU</v>
          </cell>
          <cell r="E300">
            <v>50916</v>
          </cell>
          <cell r="F300">
            <v>184841</v>
          </cell>
          <cell r="G300">
            <v>200451</v>
          </cell>
          <cell r="H300">
            <v>436208</v>
          </cell>
          <cell r="I300">
            <v>436208</v>
          </cell>
          <cell r="J300">
            <v>0</v>
          </cell>
        </row>
        <row r="301">
          <cell r="B301" t="str">
            <v>08.7000 MAÃU AXÍT AÉC QUY.</v>
          </cell>
          <cell r="H301">
            <v>0</v>
          </cell>
          <cell r="J301">
            <v>0</v>
          </cell>
        </row>
        <row r="302">
          <cell r="A302" t="str">
            <v>TN 08.7000</v>
          </cell>
          <cell r="B302" t="str">
            <v>08.7000</v>
          </cell>
          <cell r="C302" t="str">
            <v>Thií nghieäm hieäu chænh maãu Axit accu</v>
          </cell>
          <cell r="D302" t="str">
            <v>MAU</v>
          </cell>
          <cell r="E302">
            <v>280775</v>
          </cell>
          <cell r="F302">
            <v>73936</v>
          </cell>
          <cell r="G302">
            <v>253993</v>
          </cell>
          <cell r="H302">
            <v>608704</v>
          </cell>
          <cell r="I302">
            <v>608704</v>
          </cell>
          <cell r="J302">
            <v>0</v>
          </cell>
        </row>
        <row r="303">
          <cell r="B303" t="str">
            <v>08.8000 MAÃU NÖÔÙC CAÁT, DUNG DÒCH ÑIEÄN GIAÛI.</v>
          </cell>
          <cell r="H303">
            <v>0</v>
          </cell>
          <cell r="J303">
            <v>0</v>
          </cell>
        </row>
        <row r="304">
          <cell r="A304" t="str">
            <v>TN 08.8000</v>
          </cell>
          <cell r="B304" t="str">
            <v>08.8000</v>
          </cell>
          <cell r="C304" t="str">
            <v>Maãu nöôùc caát, dung dòch ñieän giaûi</v>
          </cell>
          <cell r="E304">
            <v>92526</v>
          </cell>
          <cell r="F304">
            <v>73936</v>
          </cell>
          <cell r="G304">
            <v>112817</v>
          </cell>
          <cell r="H304">
            <v>279279</v>
          </cell>
          <cell r="I304">
            <v>279279</v>
          </cell>
          <cell r="J304">
            <v>0</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Tuan_1"/>
      <sheetName val="Tuan_2"/>
      <sheetName val="BCN 15 DAU"/>
      <sheetName val="Tuan_3"/>
      <sheetName val="Tuan_4"/>
      <sheetName val="tuan_5"/>
      <sheetName val="thang 4"/>
      <sheetName val="15_dau"/>
      <sheetName val="BCN 15 CTHANG"/>
      <sheetName val="15_cuoi"/>
      <sheetName val=" GTTK. CTHANG"/>
      <sheetName val="XL4Poppy"/>
      <sheetName val="Gia_GC_Satthep"/>
      <sheetName val="QMCT"/>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V_x0010_-MM"/>
      <sheetName val="VP_MM"/>
      <sheetName val="CHITIET VL-NC"/>
      <sheetName val="DON GIA"/>
      <sheetName val="CHITIET VL-NC-TT1p"/>
      <sheetName val="TONGKE3p"/>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definedNames>
      <definedName name="K_1"/>
      <definedName name="K_2"/>
    </definedNames>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AD455"/>
  <sheetViews>
    <sheetView topLeftCell="A127" zoomScaleNormal="100" workbookViewId="0">
      <selection activeCell="A186" sqref="A186"/>
    </sheetView>
  </sheetViews>
  <sheetFormatPr defaultRowHeight="22.5" customHeight="1"/>
  <cols>
    <col min="1" max="1" width="41.125" style="277" customWidth="1"/>
    <col min="2" max="2" width="6.125" style="300" customWidth="1"/>
    <col min="3" max="3" width="8.375" style="300" bestFit="1" customWidth="1"/>
    <col min="4" max="4" width="15.125" style="659" customWidth="1"/>
    <col min="5" max="6" width="15.25" style="659" customWidth="1"/>
    <col min="7" max="7" width="16.875" style="275" hidden="1" customWidth="1"/>
    <col min="8" max="8" width="70.375" style="371" hidden="1" customWidth="1"/>
    <col min="9" max="9" width="17" style="277" hidden="1" customWidth="1"/>
    <col min="10" max="10" width="17.125" style="277" hidden="1" customWidth="1"/>
    <col min="11" max="19" width="0" style="277" hidden="1" customWidth="1"/>
    <col min="20" max="20" width="19.125" style="278" hidden="1" customWidth="1"/>
    <col min="21" max="21" width="19.625" style="277" hidden="1" customWidth="1"/>
    <col min="22" max="22" width="15.625" style="279" hidden="1" customWidth="1"/>
    <col min="23" max="23" width="14.875" style="277" hidden="1" customWidth="1"/>
    <col min="24" max="24" width="17.5" style="277" hidden="1" customWidth="1"/>
    <col min="25" max="25" width="10.875" style="277" hidden="1" customWidth="1"/>
    <col min="26" max="29" width="0" style="277" hidden="1" customWidth="1"/>
    <col min="30" max="16384" width="9" style="277"/>
  </cols>
  <sheetData>
    <row r="1" spans="1:26" ht="22.5" customHeight="1">
      <c r="A1" s="1325" t="s">
        <v>568</v>
      </c>
      <c r="B1" s="1325"/>
      <c r="C1" s="1352" t="s">
        <v>704</v>
      </c>
      <c r="D1" s="1352"/>
      <c r="E1" s="1352"/>
      <c r="F1" s="274"/>
      <c r="H1" s="276" t="s">
        <v>1211</v>
      </c>
    </row>
    <row r="2" spans="1:26" s="283" customFormat="1" ht="18.75" customHeight="1">
      <c r="A2" s="1342" t="s">
        <v>570</v>
      </c>
      <c r="B2" s="1342"/>
      <c r="C2" s="1353" t="s">
        <v>571</v>
      </c>
      <c r="D2" s="1353"/>
      <c r="E2" s="1353"/>
      <c r="F2" s="280"/>
      <c r="G2" s="281"/>
      <c r="H2" s="282">
        <f>D66-D71</f>
        <v>218990095424</v>
      </c>
      <c r="T2" s="284"/>
      <c r="V2" s="285"/>
    </row>
    <row r="3" spans="1:26" s="283" customFormat="1" ht="15" customHeight="1">
      <c r="A3" s="286"/>
      <c r="B3" s="287"/>
      <c r="C3" s="1353" t="s">
        <v>572</v>
      </c>
      <c r="D3" s="1353"/>
      <c r="E3" s="1353"/>
      <c r="F3" s="280"/>
      <c r="G3" s="281"/>
      <c r="H3" s="288">
        <f>H2/D96</f>
        <v>1</v>
      </c>
      <c r="T3" s="284"/>
      <c r="V3" s="285"/>
    </row>
    <row r="4" spans="1:26" s="294" customFormat="1" ht="49.5" customHeight="1">
      <c r="A4" s="1357" t="s">
        <v>705</v>
      </c>
      <c r="B4" s="1357"/>
      <c r="C4" s="1357"/>
      <c r="D4" s="1357"/>
      <c r="E4" s="1357"/>
      <c r="F4" s="289"/>
      <c r="G4" s="290" t="s">
        <v>706</v>
      </c>
      <c r="H4" s="291">
        <f>D91+D96-D105-D107-D35</f>
        <v>-130002826781</v>
      </c>
      <c r="I4" s="292">
        <f>138494250000+172721253938-7544162804-0-392654293581</f>
        <v>-88982952447</v>
      </c>
      <c r="J4" s="293" t="s">
        <v>707</v>
      </c>
      <c r="T4" s="295"/>
      <c r="V4" s="296"/>
    </row>
    <row r="5" spans="1:26" ht="18" customHeight="1">
      <c r="A5" s="1358" t="s">
        <v>708</v>
      </c>
      <c r="B5" s="1358"/>
      <c r="C5" s="1358"/>
      <c r="D5" s="1358"/>
      <c r="E5" s="1358"/>
      <c r="F5" s="297"/>
      <c r="G5" s="298" t="s">
        <v>709</v>
      </c>
      <c r="H5" s="299" t="s">
        <v>710</v>
      </c>
    </row>
    <row r="6" spans="1:26" ht="22.5" customHeight="1" thickBot="1">
      <c r="D6" s="1341" t="s">
        <v>711</v>
      </c>
      <c r="E6" s="1341"/>
      <c r="F6" s="1267"/>
      <c r="G6" s="301">
        <f>D71/D96</f>
        <v>3.4214664160463433</v>
      </c>
      <c r="H6" s="302"/>
      <c r="I6" s="303" t="s">
        <v>712</v>
      </c>
    </row>
    <row r="7" spans="1:26" s="309" customFormat="1" ht="22.5" customHeight="1">
      <c r="A7" s="1335" t="s">
        <v>713</v>
      </c>
      <c r="B7" s="304" t="s">
        <v>714</v>
      </c>
      <c r="C7" s="305" t="s">
        <v>715</v>
      </c>
      <c r="D7" s="1355" t="s">
        <v>716</v>
      </c>
      <c r="E7" s="1339" t="s">
        <v>717</v>
      </c>
      <c r="F7" s="1268"/>
      <c r="G7" s="306"/>
      <c r="H7" s="307"/>
      <c r="I7" s="308">
        <f>30712000000*28%</f>
        <v>8599360000</v>
      </c>
      <c r="T7" s="310"/>
      <c r="V7" s="311"/>
    </row>
    <row r="8" spans="1:26" s="309" customFormat="1" ht="22.5" customHeight="1">
      <c r="A8" s="1336"/>
      <c r="B8" s="312" t="s">
        <v>665</v>
      </c>
      <c r="C8" s="313" t="s">
        <v>718</v>
      </c>
      <c r="D8" s="1356"/>
      <c r="E8" s="1340"/>
      <c r="F8" s="1268"/>
      <c r="G8" s="306">
        <v>149950498550</v>
      </c>
      <c r="H8" s="314"/>
      <c r="I8" s="315" t="e">
        <f>I6-I7</f>
        <v>#VALUE!</v>
      </c>
      <c r="T8" s="310"/>
      <c r="V8" s="311"/>
    </row>
    <row r="9" spans="1:26" s="323" customFormat="1" ht="15" customHeight="1">
      <c r="A9" s="316" t="s">
        <v>719</v>
      </c>
      <c r="B9" s="317" t="s">
        <v>720</v>
      </c>
      <c r="C9" s="318" t="s">
        <v>721</v>
      </c>
      <c r="D9" s="319">
        <v>1</v>
      </c>
      <c r="E9" s="320">
        <v>2</v>
      </c>
      <c r="F9" s="1269"/>
      <c r="G9" s="321"/>
      <c r="H9" s="322"/>
      <c r="T9" s="324"/>
      <c r="V9" s="325" t="s">
        <v>722</v>
      </c>
    </row>
    <row r="10" spans="1:26" s="293" customFormat="1" ht="24.75" customHeight="1">
      <c r="A10" s="326" t="s">
        <v>723</v>
      </c>
      <c r="B10" s="327">
        <v>100</v>
      </c>
      <c r="C10" s="328"/>
      <c r="D10" s="329">
        <f>D12+D15+D19+D27+D30</f>
        <v>194915138797</v>
      </c>
      <c r="E10" s="330">
        <v>238975618580</v>
      </c>
      <c r="F10" s="1270"/>
      <c r="G10" s="331">
        <f>D66-D113</f>
        <v>0</v>
      </c>
      <c r="H10" s="332"/>
      <c r="I10" s="293">
        <f>6918125232-203262270</f>
        <v>6714862962</v>
      </c>
      <c r="T10" s="333">
        <f>T12+T15+T19+T27+T30</f>
        <v>166313456665</v>
      </c>
      <c r="V10" s="334">
        <v>465565314610</v>
      </c>
      <c r="W10" s="335">
        <f t="shared" ref="W10:W41" si="0">D10-V10</f>
        <v>-270650175813</v>
      </c>
    </row>
    <row r="11" spans="1:26" s="293" customFormat="1" ht="24.75" customHeight="1">
      <c r="A11" s="336" t="s">
        <v>724</v>
      </c>
      <c r="B11" s="337"/>
      <c r="C11" s="338"/>
      <c r="D11" s="339"/>
      <c r="E11" s="340"/>
      <c r="F11" s="1271"/>
      <c r="G11" s="341"/>
      <c r="H11" s="342"/>
      <c r="I11" s="343">
        <f>18874777289-1359858833</f>
        <v>17514918456</v>
      </c>
      <c r="T11" s="344"/>
      <c r="U11" s="345">
        <v>166313456665</v>
      </c>
      <c r="V11" s="334"/>
      <c r="W11" s="335">
        <f t="shared" si="0"/>
        <v>0</v>
      </c>
    </row>
    <row r="12" spans="1:26" s="353" customFormat="1" ht="24.75" customHeight="1">
      <c r="A12" s="346" t="s">
        <v>725</v>
      </c>
      <c r="B12" s="347">
        <v>110</v>
      </c>
      <c r="C12" s="348"/>
      <c r="D12" s="349">
        <f>SUM(D13:D14)</f>
        <v>2504773147</v>
      </c>
      <c r="E12" s="350">
        <v>2046021699</v>
      </c>
      <c r="F12" s="1272"/>
      <c r="G12" s="351"/>
      <c r="H12" s="352"/>
      <c r="I12" s="352">
        <f>[5]KQSXKD!G12/E19</f>
        <v>7.8973180723640226</v>
      </c>
      <c r="T12" s="333">
        <f>SUM(T13:T14)</f>
        <v>65079455897</v>
      </c>
      <c r="U12" s="345">
        <v>65079455897</v>
      </c>
      <c r="V12" s="334">
        <v>164207977444</v>
      </c>
      <c r="W12" s="335">
        <f t="shared" si="0"/>
        <v>-161703204297</v>
      </c>
    </row>
    <row r="13" spans="1:26" ht="24.75" customHeight="1">
      <c r="A13" s="354" t="s">
        <v>726</v>
      </c>
      <c r="B13" s="355">
        <v>111</v>
      </c>
      <c r="C13" s="356" t="s">
        <v>727</v>
      </c>
      <c r="D13" s="357">
        <f>71691541+2433081606</f>
        <v>2504773147</v>
      </c>
      <c r="E13" s="358">
        <v>2046021699</v>
      </c>
      <c r="F13" s="1273"/>
      <c r="G13" s="275" t="s">
        <v>728</v>
      </c>
      <c r="H13" s="359"/>
      <c r="I13" s="360"/>
      <c r="T13" s="344">
        <f>VLOOKUP(B13,[3]BCDKT!$B$9:$D$108,3,0)</f>
        <v>65079455897</v>
      </c>
      <c r="U13" s="361">
        <v>65079455897</v>
      </c>
      <c r="V13" s="334">
        <v>164207977444</v>
      </c>
      <c r="W13" s="335">
        <f t="shared" si="0"/>
        <v>-161703204297</v>
      </c>
    </row>
    <row r="14" spans="1:26" ht="24.75" customHeight="1">
      <c r="A14" s="354" t="s">
        <v>729</v>
      </c>
      <c r="B14" s="355">
        <v>112</v>
      </c>
      <c r="C14" s="356"/>
      <c r="D14" s="357"/>
      <c r="E14" s="358"/>
      <c r="F14" s="1273"/>
      <c r="G14" s="275" t="s">
        <v>730</v>
      </c>
      <c r="H14" s="362" t="s">
        <v>731</v>
      </c>
      <c r="T14" s="344">
        <f>VLOOKUP(B14,[3]BCDKT!$B$9:$D$108,3,0)</f>
        <v>0</v>
      </c>
      <c r="U14" s="363">
        <v>0</v>
      </c>
      <c r="V14" s="364"/>
      <c r="W14" s="335">
        <f t="shared" si="0"/>
        <v>0</v>
      </c>
      <c r="X14" s="277">
        <v>1</v>
      </c>
      <c r="Y14" s="277" t="s">
        <v>732</v>
      </c>
      <c r="Z14" s="277">
        <v>700</v>
      </c>
    </row>
    <row r="15" spans="1:26" s="370" customFormat="1" ht="24.75" customHeight="1">
      <c r="A15" s="365" t="s">
        <v>733</v>
      </c>
      <c r="B15" s="347">
        <v>120</v>
      </c>
      <c r="C15" s="366" t="s">
        <v>734</v>
      </c>
      <c r="D15" s="367">
        <f>SUM(D16:D18)</f>
        <v>0</v>
      </c>
      <c r="E15" s="368">
        <v>0</v>
      </c>
      <c r="F15" s="1272"/>
      <c r="G15" s="351"/>
      <c r="H15" s="369"/>
      <c r="T15" s="344">
        <f>SUM(T16:T18)</f>
        <v>0</v>
      </c>
      <c r="U15" s="363">
        <v>0</v>
      </c>
      <c r="V15" s="364">
        <v>0</v>
      </c>
      <c r="W15" s="335">
        <f t="shared" si="0"/>
        <v>0</v>
      </c>
      <c r="Y15" s="370" t="s">
        <v>735</v>
      </c>
      <c r="Z15" s="370">
        <v>400</v>
      </c>
    </row>
    <row r="16" spans="1:26" ht="24.75" customHeight="1">
      <c r="A16" s="354" t="s">
        <v>736</v>
      </c>
      <c r="B16" s="355">
        <v>121</v>
      </c>
      <c r="C16" s="356"/>
      <c r="D16" s="357"/>
      <c r="E16" s="358"/>
      <c r="F16" s="1273"/>
      <c r="G16" s="275">
        <v>128</v>
      </c>
      <c r="T16" s="344">
        <f>VLOOKUP(B16,[3]BCDKT!$B$9:$D$108,3,0)</f>
        <v>0</v>
      </c>
      <c r="U16" s="372">
        <v>0</v>
      </c>
      <c r="V16" s="364"/>
      <c r="W16" s="335">
        <f t="shared" si="0"/>
        <v>0</v>
      </c>
      <c r="X16" s="277">
        <v>2</v>
      </c>
      <c r="Y16" s="277" t="s">
        <v>737</v>
      </c>
      <c r="Z16" s="277">
        <v>80</v>
      </c>
    </row>
    <row r="17" spans="1:26" ht="24.75" customHeight="1">
      <c r="A17" s="354" t="s">
        <v>738</v>
      </c>
      <c r="B17" s="355">
        <v>128</v>
      </c>
      <c r="C17" s="356"/>
      <c r="D17" s="357"/>
      <c r="E17" s="358"/>
      <c r="F17" s="1273"/>
      <c r="H17" s="373"/>
      <c r="I17" s="279">
        <f>D20+D21+D25</f>
        <v>153604703443</v>
      </c>
      <c r="J17" s="279">
        <f>E20+E21+E25</f>
        <v>195550876267</v>
      </c>
      <c r="T17" s="374"/>
      <c r="U17" s="363">
        <v>0</v>
      </c>
      <c r="V17" s="364"/>
      <c r="W17" s="335">
        <f t="shared" si="0"/>
        <v>0</v>
      </c>
    </row>
    <row r="18" spans="1:26" ht="24.75" customHeight="1">
      <c r="A18" s="375" t="s">
        <v>739</v>
      </c>
      <c r="B18" s="376">
        <v>129</v>
      </c>
      <c r="C18" s="356"/>
      <c r="D18" s="377"/>
      <c r="E18" s="378"/>
      <c r="F18" s="1274"/>
      <c r="H18" s="379"/>
      <c r="J18" s="279">
        <f>I17-J17</f>
        <v>-41946172824</v>
      </c>
      <c r="T18" s="344">
        <f>VLOOKUP(B18,[3]BCDKT!$B$9:$D$108,3,0)</f>
        <v>0</v>
      </c>
      <c r="U18" s="363">
        <v>66732189493</v>
      </c>
      <c r="V18" s="364"/>
      <c r="W18" s="335">
        <f t="shared" si="0"/>
        <v>0</v>
      </c>
      <c r="X18" s="277">
        <v>3</v>
      </c>
      <c r="Y18" s="277" t="s">
        <v>737</v>
      </c>
      <c r="Z18" s="277">
        <v>120</v>
      </c>
    </row>
    <row r="19" spans="1:26" s="370" customFormat="1" ht="24.75" customHeight="1">
      <c r="A19" s="365" t="s">
        <v>740</v>
      </c>
      <c r="B19" s="347">
        <v>130</v>
      </c>
      <c r="C19" s="348"/>
      <c r="D19" s="380">
        <f>SUM(D20:D26)</f>
        <v>153604703443</v>
      </c>
      <c r="E19" s="381">
        <v>195550876267</v>
      </c>
      <c r="F19" s="1275"/>
      <c r="G19" s="382"/>
      <c r="H19" s="379"/>
      <c r="I19" s="372">
        <f>D19-E19</f>
        <v>-41946172824</v>
      </c>
      <c r="J19" s="383">
        <f>E12/E72</f>
        <v>6.7333149120018445E-3</v>
      </c>
      <c r="T19" s="333">
        <f>SUM(T20:T26)</f>
        <v>66732189493</v>
      </c>
      <c r="U19" s="363">
        <v>56375222772</v>
      </c>
      <c r="V19" s="364">
        <v>264368949106</v>
      </c>
      <c r="W19" s="335">
        <f t="shared" si="0"/>
        <v>-110764245663</v>
      </c>
      <c r="Y19" s="370" t="s">
        <v>741</v>
      </c>
      <c r="Z19" s="370">
        <v>220</v>
      </c>
    </row>
    <row r="20" spans="1:26" ht="24.75" customHeight="1">
      <c r="A20" s="354" t="s">
        <v>742</v>
      </c>
      <c r="B20" s="355">
        <v>131</v>
      </c>
      <c r="C20" s="356"/>
      <c r="D20" s="357">
        <v>114735990203</v>
      </c>
      <c r="E20" s="358">
        <v>160428657630</v>
      </c>
      <c r="F20" s="1273"/>
      <c r="G20" s="275" t="s">
        <v>743</v>
      </c>
      <c r="H20" s="384"/>
      <c r="I20" s="278">
        <f>D20-E20</f>
        <v>-45692667427</v>
      </c>
      <c r="J20" s="279"/>
      <c r="T20" s="344">
        <f>VLOOKUP(B20,[3]BCDKT!$B$9:$D$108,3,0)</f>
        <v>56375222772</v>
      </c>
      <c r="U20" s="372">
        <v>6347054280</v>
      </c>
      <c r="V20" s="364">
        <v>242972619029</v>
      </c>
      <c r="W20" s="335">
        <f t="shared" si="0"/>
        <v>-128236628826</v>
      </c>
      <c r="Y20" s="277" t="s">
        <v>744</v>
      </c>
      <c r="Z20" s="277">
        <v>70</v>
      </c>
    </row>
    <row r="21" spans="1:26" ht="24.75" customHeight="1">
      <c r="A21" s="354" t="s">
        <v>745</v>
      </c>
      <c r="B21" s="355">
        <v>132</v>
      </c>
      <c r="C21" s="356"/>
      <c r="D21" s="385">
        <v>9072363088</v>
      </c>
      <c r="E21" s="358">
        <v>3154329597</v>
      </c>
      <c r="F21" s="1273"/>
      <c r="G21" s="275" t="s">
        <v>746</v>
      </c>
      <c r="H21" s="386">
        <f>12582426095-D21</f>
        <v>3510063007</v>
      </c>
      <c r="I21" s="387">
        <f>D21-E21</f>
        <v>5918033491</v>
      </c>
      <c r="J21" s="279">
        <f>D21-E21</f>
        <v>5918033491</v>
      </c>
      <c r="T21" s="344">
        <f>VLOOKUP(B21,[3]BCDKT!$B$9:$D$108,3,0)</f>
        <v>6347054280</v>
      </c>
      <c r="U21" s="363">
        <v>568118068</v>
      </c>
      <c r="V21" s="364">
        <v>758450704</v>
      </c>
      <c r="W21" s="335">
        <f t="shared" si="0"/>
        <v>8313912384</v>
      </c>
      <c r="Y21" s="277" t="s">
        <v>747</v>
      </c>
      <c r="Z21" s="277">
        <v>120</v>
      </c>
    </row>
    <row r="22" spans="1:26" ht="24.75" customHeight="1">
      <c r="A22" s="354" t="s">
        <v>748</v>
      </c>
      <c r="B22" s="355">
        <v>133</v>
      </c>
      <c r="C22" s="356"/>
      <c r="D22" s="357"/>
      <c r="E22" s="358"/>
      <c r="F22" s="1273"/>
      <c r="G22" s="275" t="s">
        <v>749</v>
      </c>
      <c r="H22" s="388">
        <f>9925504809-9965135941</f>
        <v>-39631132</v>
      </c>
      <c r="I22" s="389"/>
      <c r="T22" s="344">
        <f>VLOOKUP(B22,[3]BCDKT!$B$9:$D$108,3,0)</f>
        <v>568118068</v>
      </c>
      <c r="U22" s="363">
        <v>0</v>
      </c>
      <c r="V22" s="364"/>
      <c r="W22" s="335">
        <f t="shared" si="0"/>
        <v>0</v>
      </c>
      <c r="Y22" s="277" t="s">
        <v>750</v>
      </c>
      <c r="Z22" s="277">
        <v>30</v>
      </c>
    </row>
    <row r="23" spans="1:26" ht="24.75" customHeight="1">
      <c r="A23" s="354" t="s">
        <v>751</v>
      </c>
      <c r="B23" s="355">
        <v>134</v>
      </c>
      <c r="C23" s="356"/>
      <c r="D23" s="357"/>
      <c r="E23" s="358"/>
      <c r="F23" s="1273"/>
      <c r="G23" s="390"/>
      <c r="H23" s="391"/>
      <c r="I23" s="389"/>
      <c r="T23" s="344">
        <f>VLOOKUP(B23,[3]BCDKT!$B$9:$D$108,3,0)</f>
        <v>0</v>
      </c>
      <c r="U23" s="363">
        <v>3441794373</v>
      </c>
      <c r="V23" s="364"/>
      <c r="W23" s="335">
        <f t="shared" si="0"/>
        <v>0</v>
      </c>
      <c r="Z23" s="277">
        <v>270</v>
      </c>
    </row>
    <row r="24" spans="1:26" ht="24.75" customHeight="1">
      <c r="A24" s="354" t="s">
        <v>752</v>
      </c>
      <c r="B24" s="355"/>
      <c r="C24" s="356"/>
      <c r="D24" s="357"/>
      <c r="E24" s="358"/>
      <c r="F24" s="1273"/>
      <c r="G24" s="392"/>
      <c r="H24" s="393"/>
      <c r="I24" s="389"/>
      <c r="T24" s="344"/>
      <c r="U24" s="363">
        <v>0</v>
      </c>
      <c r="V24" s="364"/>
      <c r="W24" s="335">
        <f t="shared" si="0"/>
        <v>0</v>
      </c>
      <c r="Z24" s="277">
        <f>SUM(Z14:Z23)</f>
        <v>2010</v>
      </c>
    </row>
    <row r="25" spans="1:26" ht="24.75" customHeight="1">
      <c r="A25" s="354" t="s">
        <v>753</v>
      </c>
      <c r="B25" s="355">
        <v>135</v>
      </c>
      <c r="C25" s="356" t="s">
        <v>754</v>
      </c>
      <c r="D25" s="394">
        <f>35404834319+1857278125-D41</f>
        <v>29796350152</v>
      </c>
      <c r="E25" s="358">
        <v>31967889040</v>
      </c>
      <c r="F25" s="1273"/>
      <c r="G25" s="395" t="s">
        <v>755</v>
      </c>
      <c r="H25" s="396" t="s">
        <v>756</v>
      </c>
      <c r="I25" s="397">
        <f>D25-E25</f>
        <v>-2171538888</v>
      </c>
      <c r="T25" s="344">
        <f>VLOOKUP(B25,[3]BCDKT!$B$9:$D$108,3,0)</f>
        <v>3441794373</v>
      </c>
      <c r="U25" s="363">
        <v>32240313860</v>
      </c>
      <c r="V25" s="364">
        <v>20637879373</v>
      </c>
      <c r="W25" s="335">
        <f t="shared" si="0"/>
        <v>9158470779</v>
      </c>
    </row>
    <row r="26" spans="1:26" ht="24.75" customHeight="1">
      <c r="A26" s="354" t="s">
        <v>757</v>
      </c>
      <c r="B26" s="355">
        <v>139</v>
      </c>
      <c r="C26" s="356"/>
      <c r="D26" s="398"/>
      <c r="E26" s="399"/>
      <c r="F26" s="1276"/>
      <c r="G26" s="275" t="s">
        <v>758</v>
      </c>
      <c r="I26" s="397"/>
      <c r="T26" s="344">
        <f>VLOOKUP(B26,[3]BCDKT!$B$9:$D$108,3,0)</f>
        <v>0</v>
      </c>
      <c r="U26" s="363">
        <v>32240313860</v>
      </c>
      <c r="V26" s="364"/>
      <c r="W26" s="335">
        <f t="shared" si="0"/>
        <v>0</v>
      </c>
    </row>
    <row r="27" spans="1:26" s="370" customFormat="1" ht="24.75" customHeight="1">
      <c r="A27" s="365" t="s">
        <v>759</v>
      </c>
      <c r="B27" s="347">
        <v>140</v>
      </c>
      <c r="C27" s="348"/>
      <c r="D27" s="367">
        <f>SUM(D28:D29)</f>
        <v>34075837613</v>
      </c>
      <c r="E27" s="368">
        <v>34554283803</v>
      </c>
      <c r="F27" s="1272"/>
      <c r="G27" s="351"/>
      <c r="H27" s="400"/>
      <c r="I27" s="401"/>
      <c r="J27" s="402">
        <f>D27-E27</f>
        <v>-478446190</v>
      </c>
      <c r="T27" s="333">
        <f>SUM(T28:T29)</f>
        <v>32240313860</v>
      </c>
      <c r="U27" s="363">
        <v>0</v>
      </c>
      <c r="V27" s="364">
        <v>36916332788</v>
      </c>
      <c r="W27" s="335">
        <f t="shared" si="0"/>
        <v>-2840495175</v>
      </c>
    </row>
    <row r="28" spans="1:26" ht="24.75" customHeight="1">
      <c r="A28" s="354" t="s">
        <v>760</v>
      </c>
      <c r="B28" s="355">
        <v>141</v>
      </c>
      <c r="C28" s="356" t="s">
        <v>761</v>
      </c>
      <c r="D28" s="357">
        <f>10062840885+28105000+20895860944+3089030784</f>
        <v>34075837613</v>
      </c>
      <c r="E28" s="358">
        <v>34554283803</v>
      </c>
      <c r="F28" s="1273"/>
      <c r="G28" s="403" t="s">
        <v>1212</v>
      </c>
      <c r="H28" s="373"/>
      <c r="I28" s="278"/>
      <c r="J28" s="279">
        <f>D28-E28</f>
        <v>-478446190</v>
      </c>
      <c r="T28" s="344">
        <f>VLOOKUP(B28,[3]BCDKT!$B$9:$D$108,3,0)</f>
        <v>32240313860</v>
      </c>
      <c r="U28" s="372">
        <v>2261497415</v>
      </c>
      <c r="V28" s="364">
        <v>47509649237</v>
      </c>
      <c r="W28" s="335">
        <f t="shared" si="0"/>
        <v>-13433811624</v>
      </c>
    </row>
    <row r="29" spans="1:26" ht="22.5" customHeight="1">
      <c r="A29" s="354" t="s">
        <v>762</v>
      </c>
      <c r="B29" s="355">
        <v>149</v>
      </c>
      <c r="C29" s="356"/>
      <c r="D29" s="404"/>
      <c r="E29" s="399"/>
      <c r="F29" s="1276"/>
      <c r="G29" s="403">
        <v>159</v>
      </c>
      <c r="I29" s="405">
        <f>D29-E29</f>
        <v>0</v>
      </c>
      <c r="T29" s="344">
        <f>VLOOKUP(B29,[3]BCDKT!$B$9:$D$108,3,0)</f>
        <v>0</v>
      </c>
      <c r="U29" s="363">
        <v>0</v>
      </c>
      <c r="V29" s="364">
        <v>-10593316449</v>
      </c>
      <c r="W29" s="335">
        <f t="shared" si="0"/>
        <v>10593316449</v>
      </c>
    </row>
    <row r="30" spans="1:26" s="370" customFormat="1" ht="22.5" customHeight="1">
      <c r="A30" s="365" t="s">
        <v>763</v>
      </c>
      <c r="B30" s="347">
        <v>150</v>
      </c>
      <c r="C30" s="348"/>
      <c r="D30" s="367">
        <f>SUM(D31:D34)</f>
        <v>4729824594</v>
      </c>
      <c r="E30" s="368">
        <v>6824436811</v>
      </c>
      <c r="F30" s="1272"/>
      <c r="G30" s="406">
        <f>G72+G27</f>
        <v>0</v>
      </c>
      <c r="H30" s="407"/>
      <c r="I30" s="344"/>
      <c r="T30" s="333">
        <f>SUM(T31:T34)</f>
        <v>2261497415</v>
      </c>
      <c r="U30" s="363">
        <v>0</v>
      </c>
      <c r="V30" s="364">
        <v>72055272</v>
      </c>
      <c r="W30" s="335">
        <f t="shared" si="0"/>
        <v>4657769322</v>
      </c>
    </row>
    <row r="31" spans="1:26" ht="22.5" customHeight="1">
      <c r="A31" s="408" t="s">
        <v>764</v>
      </c>
      <c r="B31" s="355">
        <v>151</v>
      </c>
      <c r="C31" s="356"/>
      <c r="D31" s="357">
        <v>994566580</v>
      </c>
      <c r="E31" s="358">
        <v>2028997971</v>
      </c>
      <c r="F31" s="1273"/>
      <c r="G31" s="275" t="s">
        <v>765</v>
      </c>
      <c r="H31" s="359"/>
      <c r="I31" s="344">
        <f>D31-E31</f>
        <v>-1034431391</v>
      </c>
      <c r="T31" s="344">
        <f>VLOOKUP(B31,[3]BCDKT!$B$9:$D$108,3,0)</f>
        <v>0</v>
      </c>
      <c r="U31" s="372">
        <v>2261497415</v>
      </c>
      <c r="V31" s="364">
        <v>72055272</v>
      </c>
      <c r="W31" s="335">
        <f t="shared" si="0"/>
        <v>922511308</v>
      </c>
    </row>
    <row r="32" spans="1:26" ht="22.5" customHeight="1">
      <c r="A32" s="408" t="s">
        <v>766</v>
      </c>
      <c r="B32" s="355">
        <v>152</v>
      </c>
      <c r="C32" s="356"/>
      <c r="D32" s="409"/>
      <c r="E32" s="410"/>
      <c r="F32" s="1273"/>
      <c r="G32" s="275" t="s">
        <v>767</v>
      </c>
      <c r="H32" s="411" t="s">
        <v>768</v>
      </c>
      <c r="I32" s="412">
        <f>D32-E32</f>
        <v>0</v>
      </c>
      <c r="T32" s="344">
        <f>VLOOKUP(B32,[3]BCDKT!$B$9:$D$108,3,0)</f>
        <v>0</v>
      </c>
      <c r="U32" s="363">
        <v>0</v>
      </c>
      <c r="V32" s="364"/>
      <c r="W32" s="335">
        <f t="shared" si="0"/>
        <v>0</v>
      </c>
    </row>
    <row r="33" spans="1:23" ht="22.5" customHeight="1">
      <c r="A33" s="408" t="s">
        <v>769</v>
      </c>
      <c r="B33" s="413">
        <v>154</v>
      </c>
      <c r="C33" s="414" t="s">
        <v>770</v>
      </c>
      <c r="D33" s="409">
        <v>3735258014</v>
      </c>
      <c r="E33" s="410">
        <v>4795438840</v>
      </c>
      <c r="F33" s="1273"/>
      <c r="G33" s="275" t="s">
        <v>771</v>
      </c>
      <c r="H33" s="411" t="s">
        <v>772</v>
      </c>
      <c r="I33" s="397">
        <f>D33-E33</f>
        <v>-1060180826</v>
      </c>
      <c r="T33" s="344">
        <f>VLOOKUP(B33,[3]BCDKT!$B$9:$D$108,3,0)</f>
        <v>2261497415</v>
      </c>
      <c r="U33" s="363"/>
      <c r="V33" s="364"/>
      <c r="W33" s="335">
        <f t="shared" si="0"/>
        <v>3735258014</v>
      </c>
    </row>
    <row r="34" spans="1:23" ht="22.5" customHeight="1" thickBot="1">
      <c r="A34" s="415" t="s">
        <v>773</v>
      </c>
      <c r="B34" s="416">
        <v>158</v>
      </c>
      <c r="C34" s="417"/>
      <c r="D34" s="418"/>
      <c r="E34" s="419"/>
      <c r="F34" s="1273"/>
      <c r="G34" s="275" t="s">
        <v>774</v>
      </c>
      <c r="H34" s="420"/>
      <c r="I34" s="421"/>
      <c r="T34" s="344">
        <f>VLOOKUP(B34,[3]BCDKT!$B$9:$D$108,3,0)</f>
        <v>0</v>
      </c>
      <c r="U34" s="363">
        <v>202749466511</v>
      </c>
      <c r="V34" s="364"/>
      <c r="W34" s="335">
        <f t="shared" si="0"/>
        <v>0</v>
      </c>
    </row>
    <row r="35" spans="1:23" s="293" customFormat="1" ht="24.75" customHeight="1">
      <c r="A35" s="422" t="s">
        <v>775</v>
      </c>
      <c r="B35" s="423">
        <v>200</v>
      </c>
      <c r="C35" s="424"/>
      <c r="D35" s="425">
        <f>D37+D43+D54+D57+D62</f>
        <v>773342213567</v>
      </c>
      <c r="E35" s="426">
        <v>814851641733</v>
      </c>
      <c r="F35" s="1271"/>
      <c r="G35" s="427"/>
      <c r="H35" s="428"/>
      <c r="I35" s="429"/>
      <c r="T35" s="333">
        <f>T37+T43+T54+T57+T62</f>
        <v>202749466511</v>
      </c>
      <c r="U35" s="363"/>
      <c r="V35" s="364">
        <v>392654293581</v>
      </c>
      <c r="W35" s="335">
        <f t="shared" si="0"/>
        <v>380687919986</v>
      </c>
    </row>
    <row r="36" spans="1:23" s="293" customFormat="1" ht="24.75" customHeight="1">
      <c r="A36" s="336" t="s">
        <v>776</v>
      </c>
      <c r="B36" s="337"/>
      <c r="C36" s="338"/>
      <c r="D36" s="339"/>
      <c r="E36" s="340"/>
      <c r="F36" s="1271"/>
      <c r="G36" s="427"/>
      <c r="H36" s="430"/>
      <c r="I36" s="431"/>
      <c r="T36" s="344"/>
      <c r="U36" s="345">
        <v>4184998246</v>
      </c>
      <c r="V36" s="334"/>
      <c r="W36" s="335">
        <f t="shared" si="0"/>
        <v>0</v>
      </c>
    </row>
    <row r="37" spans="1:23" s="439" customFormat="1" ht="24.75" customHeight="1">
      <c r="A37" s="432" t="s">
        <v>777</v>
      </c>
      <c r="B37" s="433">
        <v>210</v>
      </c>
      <c r="C37" s="366"/>
      <c r="D37" s="434">
        <f>SUM(D38:D42)</f>
        <v>7465762292</v>
      </c>
      <c r="E37" s="435">
        <v>7130424292</v>
      </c>
      <c r="F37" s="1277"/>
      <c r="G37" s="436"/>
      <c r="H37" s="437"/>
      <c r="I37" s="438"/>
      <c r="T37" s="333">
        <f>SUM(T38:T42)</f>
        <v>4184998246</v>
      </c>
      <c r="U37" s="345">
        <v>0</v>
      </c>
      <c r="V37" s="334">
        <v>5301383587</v>
      </c>
      <c r="W37" s="335">
        <f t="shared" si="0"/>
        <v>2164378705</v>
      </c>
    </row>
    <row r="38" spans="1:23" s="443" customFormat="1" ht="24.75" customHeight="1">
      <c r="A38" s="440" t="s">
        <v>778</v>
      </c>
      <c r="B38" s="355">
        <v>211</v>
      </c>
      <c r="C38" s="356"/>
      <c r="D38" s="377"/>
      <c r="E38" s="378"/>
      <c r="F38" s="1274"/>
      <c r="G38" s="275"/>
      <c r="H38" s="441"/>
      <c r="I38" s="442"/>
      <c r="T38" s="344">
        <f>VLOOKUP(B38,[3]BCDKT!$B$9:$D$108,3,0)</f>
        <v>0</v>
      </c>
      <c r="U38" s="444">
        <v>0</v>
      </c>
      <c r="V38" s="334"/>
      <c r="W38" s="335">
        <f t="shared" si="0"/>
        <v>0</v>
      </c>
    </row>
    <row r="39" spans="1:23" s="443" customFormat="1" ht="24.75" customHeight="1">
      <c r="A39" s="440" t="s">
        <v>779</v>
      </c>
      <c r="B39" s="355">
        <v>212</v>
      </c>
      <c r="C39" s="356"/>
      <c r="D39" s="377"/>
      <c r="E39" s="378"/>
      <c r="F39" s="1274"/>
      <c r="G39" s="275"/>
      <c r="H39" s="445"/>
      <c r="I39" s="442"/>
      <c r="T39" s="344">
        <f>VLOOKUP(B39,[3]BCDKT!$B$9:$D$108,3,0)</f>
        <v>0</v>
      </c>
      <c r="U39" s="446">
        <v>0</v>
      </c>
      <c r="V39" s="334"/>
      <c r="W39" s="335">
        <f t="shared" si="0"/>
        <v>0</v>
      </c>
    </row>
    <row r="40" spans="1:23" s="443" customFormat="1" ht="24.75" customHeight="1">
      <c r="A40" s="440" t="s">
        <v>780</v>
      </c>
      <c r="B40" s="355">
        <v>213</v>
      </c>
      <c r="C40" s="356" t="s">
        <v>781</v>
      </c>
      <c r="D40" s="377"/>
      <c r="E40" s="378"/>
      <c r="F40" s="1274"/>
      <c r="G40" s="275"/>
      <c r="H40" s="371"/>
      <c r="I40" s="442"/>
      <c r="T40" s="344">
        <f>VLOOKUP(B40,[3]BCDKT!$B$9:$D$108,3,0)</f>
        <v>0</v>
      </c>
      <c r="U40" s="446">
        <v>4184998246</v>
      </c>
      <c r="V40" s="334"/>
      <c r="W40" s="335">
        <f t="shared" si="0"/>
        <v>0</v>
      </c>
    </row>
    <row r="41" spans="1:23" s="454" customFormat="1" ht="24.75" customHeight="1">
      <c r="A41" s="447" t="s">
        <v>782</v>
      </c>
      <c r="B41" s="448">
        <v>218</v>
      </c>
      <c r="C41" s="449" t="s">
        <v>783</v>
      </c>
      <c r="D41" s="450">
        <f>1465717355+6000044937</f>
        <v>7465762292</v>
      </c>
      <c r="E41" s="451">
        <v>7130424292</v>
      </c>
      <c r="F41" s="1278"/>
      <c r="G41" s="275" t="s">
        <v>784</v>
      </c>
      <c r="H41" s="452" t="s">
        <v>785</v>
      </c>
      <c r="I41" s="453"/>
      <c r="T41" s="455">
        <f>VLOOKUP(B41,[3]BCDKT!$B$9:$D$108,3,0)</f>
        <v>4184998246</v>
      </c>
      <c r="U41" s="455">
        <v>0</v>
      </c>
      <c r="V41" s="456">
        <v>5301383587</v>
      </c>
      <c r="W41" s="453">
        <f t="shared" si="0"/>
        <v>2164378705</v>
      </c>
    </row>
    <row r="42" spans="1:23" s="443" customFormat="1" ht="24.75" customHeight="1">
      <c r="A42" s="440" t="s">
        <v>786</v>
      </c>
      <c r="B42" s="355">
        <v>219</v>
      </c>
      <c r="C42" s="356"/>
      <c r="D42" s="377"/>
      <c r="E42" s="378"/>
      <c r="F42" s="1274"/>
      <c r="G42" s="275"/>
      <c r="H42" s="457"/>
      <c r="T42" s="344">
        <f>VLOOKUP(B42,[3]BCDKT!$B$9:$D$108,3,0)</f>
        <v>0</v>
      </c>
      <c r="U42" s="446">
        <v>185356487014</v>
      </c>
      <c r="V42" s="334"/>
      <c r="W42" s="335">
        <f t="shared" ref="W42:W73" si="1">D42-V42</f>
        <v>0</v>
      </c>
    </row>
    <row r="43" spans="1:23" s="439" customFormat="1" ht="24.75" customHeight="1">
      <c r="A43" s="432" t="s">
        <v>787</v>
      </c>
      <c r="B43" s="433">
        <v>220</v>
      </c>
      <c r="C43" s="366"/>
      <c r="D43" s="458">
        <f>D44+D47+D50+D53</f>
        <v>714545187728</v>
      </c>
      <c r="E43" s="459">
        <v>762015055580</v>
      </c>
      <c r="F43" s="1277"/>
      <c r="G43" s="436"/>
      <c r="H43" s="460"/>
      <c r="T43" s="333">
        <f>T44+T47+T50+T53</f>
        <v>185356487014</v>
      </c>
      <c r="U43" s="446">
        <v>125209076745</v>
      </c>
      <c r="V43" s="334">
        <v>363368820575</v>
      </c>
      <c r="W43" s="335">
        <f t="shared" si="1"/>
        <v>351176367153</v>
      </c>
    </row>
    <row r="44" spans="1:23" s="443" customFormat="1" ht="24.75" customHeight="1">
      <c r="A44" s="440" t="s">
        <v>788</v>
      </c>
      <c r="B44" s="355">
        <v>221</v>
      </c>
      <c r="C44" s="356" t="s">
        <v>789</v>
      </c>
      <c r="D44" s="357">
        <f>SUM(D45:D46)</f>
        <v>691570123473</v>
      </c>
      <c r="E44" s="358">
        <v>676491120850</v>
      </c>
      <c r="F44" s="1273"/>
      <c r="G44" s="461"/>
      <c r="H44" s="457"/>
      <c r="T44" s="344">
        <f>SUM(T45:T46)</f>
        <v>125209076745</v>
      </c>
      <c r="U44" s="444">
        <v>336291550481</v>
      </c>
      <c r="V44" s="334">
        <v>286816617928</v>
      </c>
      <c r="W44" s="335">
        <f t="shared" si="1"/>
        <v>404753505545</v>
      </c>
    </row>
    <row r="45" spans="1:23" s="443" customFormat="1" ht="24.75" customHeight="1">
      <c r="A45" s="440" t="s">
        <v>790</v>
      </c>
      <c r="B45" s="355">
        <v>222</v>
      </c>
      <c r="C45" s="356"/>
      <c r="D45" s="462">
        <v>1491853867619</v>
      </c>
      <c r="E45" s="463">
        <v>1343236093403</v>
      </c>
      <c r="F45" s="1279"/>
      <c r="G45" s="275"/>
      <c r="H45" s="464"/>
      <c r="T45" s="344">
        <f>VLOOKUP(B45,[3]BCDKT!$B$9:$D$108,3,0)</f>
        <v>336291550481</v>
      </c>
      <c r="U45" s="446">
        <v>-211082473736</v>
      </c>
      <c r="V45" s="334">
        <v>677064009509</v>
      </c>
      <c r="W45" s="335">
        <f t="shared" si="1"/>
        <v>814789858110</v>
      </c>
    </row>
    <row r="46" spans="1:23" s="443" customFormat="1" ht="24.75" customHeight="1">
      <c r="A46" s="440" t="s">
        <v>791</v>
      </c>
      <c r="B46" s="355">
        <v>223</v>
      </c>
      <c r="C46" s="356"/>
      <c r="D46" s="465">
        <v>-800283744146</v>
      </c>
      <c r="E46" s="466">
        <v>-666744972553</v>
      </c>
      <c r="F46" s="1280"/>
      <c r="G46" s="275" t="s">
        <v>792</v>
      </c>
      <c r="H46" s="371"/>
      <c r="I46" s="467"/>
      <c r="T46" s="344">
        <f>VLOOKUP(B46,[3]BCDKT!$B$9:$D$108,3,0)</f>
        <v>-211082473736</v>
      </c>
      <c r="U46" s="446">
        <v>0</v>
      </c>
      <c r="V46" s="334">
        <v>-390247391581</v>
      </c>
      <c r="W46" s="335">
        <f t="shared" si="1"/>
        <v>-410036352565</v>
      </c>
    </row>
    <row r="47" spans="1:23" s="443" customFormat="1" ht="24.75" customHeight="1">
      <c r="A47" s="440" t="s">
        <v>793</v>
      </c>
      <c r="B47" s="355">
        <v>224</v>
      </c>
      <c r="C47" s="356" t="s">
        <v>794</v>
      </c>
      <c r="D47" s="357">
        <f>SUM(D48:D49)</f>
        <v>0</v>
      </c>
      <c r="E47" s="358">
        <v>0</v>
      </c>
      <c r="F47" s="1273"/>
      <c r="G47" s="275"/>
      <c r="H47" s="371"/>
      <c r="T47" s="344">
        <f>SUM(T48:T49)</f>
        <v>0</v>
      </c>
      <c r="U47" s="446">
        <v>0</v>
      </c>
      <c r="V47" s="334">
        <v>0</v>
      </c>
      <c r="W47" s="335">
        <f t="shared" si="1"/>
        <v>0</v>
      </c>
    </row>
    <row r="48" spans="1:23" ht="24.75" customHeight="1">
      <c r="A48" s="354" t="s">
        <v>795</v>
      </c>
      <c r="B48" s="355">
        <v>225</v>
      </c>
      <c r="C48" s="356"/>
      <c r="D48" s="357"/>
      <c r="E48" s="358"/>
      <c r="F48" s="1273"/>
      <c r="G48" s="275">
        <v>211</v>
      </c>
      <c r="T48" s="344">
        <f>VLOOKUP(B48,[3]BCDKT!$B$9:$D$108,3,0)</f>
        <v>0</v>
      </c>
      <c r="U48" s="446">
        <v>0</v>
      </c>
      <c r="V48" s="334"/>
      <c r="W48" s="335">
        <f t="shared" si="1"/>
        <v>0</v>
      </c>
    </row>
    <row r="49" spans="1:23" ht="25.5" customHeight="1">
      <c r="A49" s="354" t="s">
        <v>796</v>
      </c>
      <c r="B49" s="355">
        <v>226</v>
      </c>
      <c r="C49" s="356"/>
      <c r="D49" s="398"/>
      <c r="E49" s="399"/>
      <c r="F49" s="1276"/>
      <c r="G49" s="275">
        <v>2141</v>
      </c>
      <c r="H49" s="373"/>
      <c r="T49" s="344">
        <f>VLOOKUP(B49,[3]BCDKT!$B$9:$D$108,3,0)</f>
        <v>0</v>
      </c>
      <c r="U49" s="363">
        <v>37213870</v>
      </c>
      <c r="V49" s="364"/>
      <c r="W49" s="335">
        <f t="shared" si="1"/>
        <v>0</v>
      </c>
    </row>
    <row r="50" spans="1:23" ht="25.5" customHeight="1">
      <c r="A50" s="354" t="s">
        <v>797</v>
      </c>
      <c r="B50" s="355">
        <v>227</v>
      </c>
      <c r="C50" s="356" t="s">
        <v>798</v>
      </c>
      <c r="D50" s="357">
        <f>SUM(D51:D52)</f>
        <v>0</v>
      </c>
      <c r="E50" s="358">
        <v>0</v>
      </c>
      <c r="F50" s="1273"/>
      <c r="H50" s="373"/>
      <c r="T50" s="344">
        <f>SUM(T51:T52)</f>
        <v>37213870</v>
      </c>
      <c r="U50" s="363">
        <v>418656000</v>
      </c>
      <c r="V50" s="364">
        <v>0</v>
      </c>
      <c r="W50" s="335">
        <f t="shared" si="1"/>
        <v>0</v>
      </c>
    </row>
    <row r="51" spans="1:23" ht="25.5" customHeight="1">
      <c r="A51" s="354" t="s">
        <v>795</v>
      </c>
      <c r="B51" s="355">
        <v>228</v>
      </c>
      <c r="C51" s="356"/>
      <c r="D51" s="357"/>
      <c r="E51" s="358"/>
      <c r="F51" s="1273"/>
      <c r="G51" s="461"/>
      <c r="T51" s="344">
        <f>VLOOKUP(B51,[3]BCDKT!$B$9:$D$108,3,0)</f>
        <v>418656000</v>
      </c>
      <c r="U51" s="363">
        <v>-381442130</v>
      </c>
      <c r="V51" s="364"/>
      <c r="W51" s="335">
        <f t="shared" si="1"/>
        <v>0</v>
      </c>
    </row>
    <row r="52" spans="1:23" ht="25.5" customHeight="1">
      <c r="A52" s="354" t="s">
        <v>796</v>
      </c>
      <c r="B52" s="355">
        <v>229</v>
      </c>
      <c r="C52" s="356"/>
      <c r="D52" s="398"/>
      <c r="E52" s="399"/>
      <c r="F52" s="1276"/>
      <c r="G52" s="468"/>
      <c r="T52" s="344">
        <f>VLOOKUP(B52,[3]BCDKT!$B$9:$D$108,3,0)</f>
        <v>-381442130</v>
      </c>
      <c r="U52" s="363">
        <v>60110196399</v>
      </c>
      <c r="V52" s="364"/>
      <c r="W52" s="335">
        <f t="shared" si="1"/>
        <v>0</v>
      </c>
    </row>
    <row r="53" spans="1:23" ht="25.5" customHeight="1">
      <c r="A53" s="354" t="s">
        <v>799</v>
      </c>
      <c r="B53" s="355">
        <v>230</v>
      </c>
      <c r="C53" s="356" t="s">
        <v>800</v>
      </c>
      <c r="D53" s="357">
        <v>22975064255</v>
      </c>
      <c r="E53" s="358">
        <v>85523934730</v>
      </c>
      <c r="F53" s="1273"/>
      <c r="G53" s="461"/>
      <c r="H53" s="469"/>
      <c r="I53" s="279">
        <f>D53-[337]BS!$H$76</f>
        <v>-105741531390</v>
      </c>
      <c r="T53" s="344">
        <f>VLOOKUP(B53,[3]BCDKT!$B$9:$D$108,3,0)</f>
        <v>60110196399</v>
      </c>
      <c r="U53" s="363">
        <v>0</v>
      </c>
      <c r="V53" s="364">
        <v>76552202647</v>
      </c>
      <c r="W53" s="335">
        <f t="shared" si="1"/>
        <v>-53577138392</v>
      </c>
    </row>
    <row r="54" spans="1:23" s="439" customFormat="1" ht="25.5" customHeight="1">
      <c r="A54" s="432" t="s">
        <v>801</v>
      </c>
      <c r="B54" s="433">
        <v>240</v>
      </c>
      <c r="C54" s="356" t="s">
        <v>802</v>
      </c>
      <c r="D54" s="470">
        <f>SUM(D55:D56)</f>
        <v>0</v>
      </c>
      <c r="E54" s="471">
        <v>0</v>
      </c>
      <c r="F54" s="1281"/>
      <c r="G54" s="436"/>
      <c r="H54" s="437"/>
      <c r="I54" s="472">
        <f>D53-128541577250</f>
        <v>-105566512995</v>
      </c>
      <c r="T54" s="344">
        <f>SUM(T55:T56)</f>
        <v>0</v>
      </c>
      <c r="U54" s="363">
        <v>0</v>
      </c>
      <c r="V54" s="364">
        <v>0</v>
      </c>
      <c r="W54" s="335">
        <f t="shared" si="1"/>
        <v>0</v>
      </c>
    </row>
    <row r="55" spans="1:23" ht="25.5" customHeight="1">
      <c r="A55" s="354" t="s">
        <v>795</v>
      </c>
      <c r="B55" s="355">
        <v>241</v>
      </c>
      <c r="C55" s="356"/>
      <c r="D55" s="357"/>
      <c r="E55" s="358"/>
      <c r="F55" s="1273"/>
      <c r="T55" s="344">
        <f>VLOOKUP(B55,[3]BCDKT!$B$9:$D$108,3,0)</f>
        <v>0</v>
      </c>
      <c r="U55" s="444">
        <v>0</v>
      </c>
      <c r="V55" s="334"/>
      <c r="W55" s="335">
        <f t="shared" si="1"/>
        <v>0</v>
      </c>
    </row>
    <row r="56" spans="1:23" ht="25.5" customHeight="1">
      <c r="A56" s="354" t="s">
        <v>796</v>
      </c>
      <c r="B56" s="355">
        <v>242</v>
      </c>
      <c r="C56" s="356"/>
      <c r="D56" s="357"/>
      <c r="E56" s="358"/>
      <c r="F56" s="1273"/>
      <c r="T56" s="344">
        <f>VLOOKUP(B56,[3]BCDKT!$B$9:$D$108,3,0)</f>
        <v>0</v>
      </c>
      <c r="U56" s="363">
        <v>6740707000</v>
      </c>
      <c r="V56" s="364"/>
      <c r="W56" s="335">
        <f t="shared" si="1"/>
        <v>0</v>
      </c>
    </row>
    <row r="57" spans="1:23" s="439" customFormat="1" ht="25.5" customHeight="1">
      <c r="A57" s="432" t="s">
        <v>803</v>
      </c>
      <c r="B57" s="433">
        <v>250</v>
      </c>
      <c r="C57" s="366"/>
      <c r="D57" s="470">
        <f>SUM(D58:D61)</f>
        <v>21799000000</v>
      </c>
      <c r="E57" s="471">
        <v>21799000000</v>
      </c>
      <c r="F57" s="1281"/>
      <c r="G57" s="436"/>
      <c r="H57" s="473"/>
      <c r="T57" s="333">
        <f>SUM(T58:T61)</f>
        <v>6740707000</v>
      </c>
      <c r="U57" s="363">
        <v>0</v>
      </c>
      <c r="V57" s="364">
        <v>21819707000</v>
      </c>
      <c r="W57" s="335">
        <f t="shared" si="1"/>
        <v>-20707000</v>
      </c>
    </row>
    <row r="58" spans="1:23" ht="25.5" customHeight="1">
      <c r="A58" s="354" t="s">
        <v>804</v>
      </c>
      <c r="B58" s="355">
        <v>251</v>
      </c>
      <c r="C58" s="356"/>
      <c r="D58" s="357"/>
      <c r="E58" s="358"/>
      <c r="F58" s="1273"/>
      <c r="T58" s="344">
        <f>VLOOKUP(B58,[3]BCDKT!$B$9:$D$108,3,0)</f>
        <v>0</v>
      </c>
      <c r="U58" s="444">
        <v>0</v>
      </c>
      <c r="V58" s="334"/>
      <c r="W58" s="335">
        <f t="shared" si="1"/>
        <v>0</v>
      </c>
    </row>
    <row r="59" spans="1:23" ht="26.25" customHeight="1">
      <c r="A59" s="354" t="s">
        <v>805</v>
      </c>
      <c r="B59" s="355">
        <v>252</v>
      </c>
      <c r="C59" s="356"/>
      <c r="D59" s="357"/>
      <c r="E59" s="358"/>
      <c r="F59" s="1273"/>
      <c r="H59" s="391"/>
      <c r="T59" s="344">
        <f>VLOOKUP(B59,[3]BCDKT!$B$9:$D$108,3,0)</f>
        <v>0</v>
      </c>
      <c r="U59" s="363">
        <v>6740707000</v>
      </c>
      <c r="V59" s="364"/>
      <c r="W59" s="335">
        <f t="shared" si="1"/>
        <v>0</v>
      </c>
    </row>
    <row r="60" spans="1:23" ht="26.25" customHeight="1">
      <c r="A60" s="354" t="s">
        <v>806</v>
      </c>
      <c r="B60" s="355">
        <v>258</v>
      </c>
      <c r="C60" s="356" t="s">
        <v>807</v>
      </c>
      <c r="D60" s="357">
        <v>21799000000</v>
      </c>
      <c r="E60" s="358">
        <v>21799000000</v>
      </c>
      <c r="F60" s="1273"/>
      <c r="G60" s="275" t="s">
        <v>808</v>
      </c>
      <c r="H60" s="391"/>
      <c r="T60" s="344">
        <f>VLOOKUP(B60,[3]BCDKT!$B$9:$D$108,3,0)</f>
        <v>6740707000</v>
      </c>
      <c r="U60" s="363">
        <v>0</v>
      </c>
      <c r="V60" s="364">
        <v>21819707000</v>
      </c>
      <c r="W60" s="335">
        <f t="shared" si="1"/>
        <v>-20707000</v>
      </c>
    </row>
    <row r="61" spans="1:23" ht="22.5" customHeight="1">
      <c r="A61" s="474" t="s">
        <v>809</v>
      </c>
      <c r="B61" s="355">
        <v>259</v>
      </c>
      <c r="C61" s="356"/>
      <c r="D61" s="357"/>
      <c r="E61" s="358"/>
      <c r="F61" s="1273"/>
      <c r="H61" s="475"/>
      <c r="T61" s="344">
        <f>VLOOKUP(B61,[3]BCDKT!$B$9:$D$108,3,0)</f>
        <v>0</v>
      </c>
      <c r="U61" s="363">
        <v>6467274251</v>
      </c>
      <c r="V61" s="364"/>
      <c r="W61" s="335">
        <f t="shared" si="1"/>
        <v>0</v>
      </c>
    </row>
    <row r="62" spans="1:23" s="370" customFormat="1" ht="22.5" customHeight="1">
      <c r="A62" s="432" t="s">
        <v>810</v>
      </c>
      <c r="B62" s="347">
        <v>260</v>
      </c>
      <c r="C62" s="348"/>
      <c r="D62" s="367">
        <f>SUM(D63:D65)</f>
        <v>29532263547</v>
      </c>
      <c r="E62" s="368">
        <v>23907161861</v>
      </c>
      <c r="F62" s="1272"/>
      <c r="G62" s="351"/>
      <c r="H62" s="476"/>
      <c r="T62" s="333">
        <f>SUM(T63:T65)</f>
        <v>6467274251</v>
      </c>
      <c r="U62" s="363">
        <v>5712036251</v>
      </c>
      <c r="V62" s="364">
        <v>2164382419</v>
      </c>
      <c r="W62" s="335">
        <f t="shared" si="1"/>
        <v>27367881128</v>
      </c>
    </row>
    <row r="63" spans="1:23" s="443" customFormat="1" ht="22.5" customHeight="1">
      <c r="A63" s="440" t="s">
        <v>811</v>
      </c>
      <c r="B63" s="355">
        <v>261</v>
      </c>
      <c r="C63" s="356" t="s">
        <v>812</v>
      </c>
      <c r="D63" s="357">
        <v>22686389111</v>
      </c>
      <c r="E63" s="358">
        <v>17150869285</v>
      </c>
      <c r="F63" s="1273"/>
      <c r="G63" s="275" t="s">
        <v>813</v>
      </c>
      <c r="H63" s="477"/>
      <c r="T63" s="344">
        <f>VLOOKUP(B63,[3]BCDKT!$B$9:$D$108,3,0)</f>
        <v>5712036251</v>
      </c>
      <c r="U63" s="372">
        <v>0</v>
      </c>
      <c r="V63" s="364"/>
      <c r="W63" s="335">
        <f t="shared" si="1"/>
        <v>22686389111</v>
      </c>
    </row>
    <row r="64" spans="1:23" s="443" customFormat="1" ht="22.5" customHeight="1">
      <c r="A64" s="440" t="s">
        <v>814</v>
      </c>
      <c r="B64" s="355">
        <v>262</v>
      </c>
      <c r="C64" s="356" t="s">
        <v>815</v>
      </c>
      <c r="D64" s="357"/>
      <c r="E64" s="358"/>
      <c r="F64" s="1273"/>
      <c r="G64" s="275"/>
      <c r="H64" s="391">
        <f>994007868557-D66</f>
        <v>25750516193</v>
      </c>
      <c r="T64" s="344">
        <f>VLOOKUP(B64,[3]BCDKT!$B$9:$D$108,3,0)</f>
        <v>0</v>
      </c>
      <c r="U64" s="446">
        <v>755238000</v>
      </c>
      <c r="V64" s="334"/>
      <c r="W64" s="335">
        <f t="shared" si="1"/>
        <v>0</v>
      </c>
    </row>
    <row r="65" spans="1:23" s="443" customFormat="1" ht="19.5" customHeight="1">
      <c r="A65" s="440" t="s">
        <v>816</v>
      </c>
      <c r="B65" s="355">
        <v>268</v>
      </c>
      <c r="C65" s="356"/>
      <c r="D65" s="357">
        <v>6845874436</v>
      </c>
      <c r="E65" s="358">
        <v>6756292576</v>
      </c>
      <c r="F65" s="1273"/>
      <c r="G65" s="461" t="s">
        <v>817</v>
      </c>
      <c r="H65" s="478"/>
      <c r="I65" s="443">
        <f>D66/D71</f>
        <v>1.2922723412715955</v>
      </c>
      <c r="T65" s="344">
        <f>VLOOKUP(B65,[3]BCDKT!$B$9:$D$108,3,0)</f>
        <v>755238000</v>
      </c>
      <c r="U65" s="446"/>
      <c r="V65" s="334">
        <v>2164382419</v>
      </c>
      <c r="W65" s="335">
        <f t="shared" si="1"/>
        <v>4681492017</v>
      </c>
    </row>
    <row r="66" spans="1:23" s="486" customFormat="1" ht="26.25" customHeight="1" thickBot="1">
      <c r="A66" s="479" t="s">
        <v>818</v>
      </c>
      <c r="B66" s="480">
        <v>270</v>
      </c>
      <c r="C66" s="481"/>
      <c r="D66" s="482">
        <f>D35+D10</f>
        <v>968257352364</v>
      </c>
      <c r="E66" s="483">
        <v>1053827260313</v>
      </c>
      <c r="F66" s="1282"/>
      <c r="G66" s="484">
        <f>D66-D113</f>
        <v>0</v>
      </c>
      <c r="H66" s="420"/>
      <c r="I66" s="485">
        <f>(D66-D71)/D98</f>
        <v>1.4518084877490991</v>
      </c>
      <c r="T66" s="487">
        <f>T10+T35</f>
        <v>369062923176</v>
      </c>
      <c r="U66" s="488">
        <v>369062923176</v>
      </c>
      <c r="V66" s="489">
        <v>858219608191</v>
      </c>
      <c r="W66" s="490">
        <f t="shared" si="1"/>
        <v>110037744173</v>
      </c>
    </row>
    <row r="67" spans="1:23" s="497" customFormat="1" ht="24.75" customHeight="1" thickBot="1">
      <c r="A67" s="491"/>
      <c r="B67" s="492"/>
      <c r="C67" s="492"/>
      <c r="D67" s="493">
        <v>968257352364</v>
      </c>
      <c r="E67" s="494"/>
      <c r="F67" s="1283"/>
      <c r="G67" s="495">
        <f>D66-D67</f>
        <v>0</v>
      </c>
      <c r="H67" s="496"/>
      <c r="T67" s="498">
        <v>369062923176</v>
      </c>
      <c r="U67" s="499"/>
      <c r="V67" s="500"/>
      <c r="W67" s="335">
        <f t="shared" si="1"/>
        <v>968257352364</v>
      </c>
    </row>
    <row r="68" spans="1:23" s="497" customFormat="1" ht="24.75" customHeight="1">
      <c r="A68" s="1335" t="s">
        <v>819</v>
      </c>
      <c r="B68" s="304" t="s">
        <v>714</v>
      </c>
      <c r="C68" s="305" t="s">
        <v>715</v>
      </c>
      <c r="D68" s="1355" t="s">
        <v>820</v>
      </c>
      <c r="E68" s="1339" t="s">
        <v>717</v>
      </c>
      <c r="F68" s="1268"/>
      <c r="G68" s="501"/>
      <c r="H68" s="502"/>
      <c r="I68" s="497" t="s">
        <v>821</v>
      </c>
      <c r="T68" s="498">
        <f>T67-T66</f>
        <v>0</v>
      </c>
      <c r="U68" s="499" t="s">
        <v>822</v>
      </c>
      <c r="V68" s="500" t="s">
        <v>820</v>
      </c>
      <c r="W68" s="335" t="e">
        <f t="shared" si="1"/>
        <v>#VALUE!</v>
      </c>
    </row>
    <row r="69" spans="1:23" s="497" customFormat="1" ht="18.75" customHeight="1">
      <c r="A69" s="1350"/>
      <c r="B69" s="503" t="s">
        <v>665</v>
      </c>
      <c r="C69" s="504" t="s">
        <v>718</v>
      </c>
      <c r="D69" s="1359"/>
      <c r="E69" s="1340"/>
      <c r="F69" s="1268"/>
      <c r="G69" s="505"/>
      <c r="H69" s="502"/>
      <c r="I69" s="497" t="s">
        <v>823</v>
      </c>
      <c r="T69" s="498"/>
      <c r="U69" s="499"/>
      <c r="V69" s="500"/>
      <c r="W69" s="335">
        <f t="shared" si="1"/>
        <v>0</v>
      </c>
    </row>
    <row r="70" spans="1:23" s="509" customFormat="1" ht="24.75" customHeight="1">
      <c r="A70" s="316" t="s">
        <v>719</v>
      </c>
      <c r="B70" s="317" t="s">
        <v>720</v>
      </c>
      <c r="C70" s="318" t="s">
        <v>721</v>
      </c>
      <c r="D70" s="319">
        <v>1</v>
      </c>
      <c r="E70" s="506">
        <v>2</v>
      </c>
      <c r="F70" s="1284"/>
      <c r="G70" s="507"/>
      <c r="H70" s="508">
        <f>E71/E96</f>
        <v>3.9172119213253045</v>
      </c>
      <c r="I70" s="509">
        <f>30.3-3.9+967</f>
        <v>993.4</v>
      </c>
      <c r="T70" s="510"/>
      <c r="U70" s="511">
        <v>234437017941</v>
      </c>
      <c r="V70" s="512">
        <v>4</v>
      </c>
      <c r="W70" s="513">
        <f t="shared" si="1"/>
        <v>-3</v>
      </c>
    </row>
    <row r="71" spans="1:23" ht="24.75" customHeight="1">
      <c r="A71" s="326" t="s">
        <v>824</v>
      </c>
      <c r="B71" s="327">
        <v>300</v>
      </c>
      <c r="C71" s="328"/>
      <c r="D71" s="329">
        <f>D72+D87</f>
        <v>749267256940</v>
      </c>
      <c r="E71" s="330">
        <v>839513279713</v>
      </c>
      <c r="F71" s="1270"/>
      <c r="G71" s="514"/>
      <c r="H71" s="515">
        <f>D71/D96</f>
        <v>3.4214664160463433</v>
      </c>
      <c r="I71" s="516" t="s">
        <v>825</v>
      </c>
      <c r="U71" s="363">
        <v>178973742942</v>
      </c>
      <c r="V71" s="364">
        <v>683981414762</v>
      </c>
      <c r="W71" s="335">
        <f t="shared" si="1"/>
        <v>65285842178</v>
      </c>
    </row>
    <row r="72" spans="1:23" ht="24.75" customHeight="1">
      <c r="A72" s="517" t="s">
        <v>826</v>
      </c>
      <c r="B72" s="518">
        <v>310</v>
      </c>
      <c r="C72" s="519"/>
      <c r="D72" s="520">
        <f>SUM(D73:D83)</f>
        <v>310895902695</v>
      </c>
      <c r="E72" s="521">
        <v>303865440090</v>
      </c>
      <c r="F72" s="1281"/>
      <c r="G72" s="461"/>
      <c r="H72" s="522">
        <f>H70-H71</f>
        <v>0.49574550527896122</v>
      </c>
      <c r="J72" s="279">
        <f>SUM(J73:J83)</f>
        <v>22374162701</v>
      </c>
      <c r="U72" s="363">
        <v>9897215480</v>
      </c>
      <c r="V72" s="364">
        <v>538338474067</v>
      </c>
      <c r="W72" s="335">
        <f t="shared" si="1"/>
        <v>-227442571372</v>
      </c>
    </row>
    <row r="73" spans="1:23" s="443" customFormat="1" ht="24.75" customHeight="1">
      <c r="A73" s="408" t="s">
        <v>827</v>
      </c>
      <c r="B73" s="413">
        <v>311</v>
      </c>
      <c r="C73" s="414" t="s">
        <v>828</v>
      </c>
      <c r="D73" s="409"/>
      <c r="E73" s="410">
        <v>12589981787</v>
      </c>
      <c r="F73" s="1273"/>
      <c r="G73" s="275" t="s">
        <v>829</v>
      </c>
      <c r="H73" s="523">
        <f>D10/D72</f>
        <v>0.62694663103430703</v>
      </c>
      <c r="I73" s="335"/>
      <c r="J73" s="335">
        <f t="shared" ref="J73:J81" si="2">D73-E73</f>
        <v>-12589981787</v>
      </c>
      <c r="T73" s="344"/>
      <c r="U73" s="446">
        <v>59676428542</v>
      </c>
      <c r="V73" s="334">
        <v>39716409482</v>
      </c>
      <c r="W73" s="335">
        <f t="shared" si="1"/>
        <v>-39716409482</v>
      </c>
    </row>
    <row r="74" spans="1:23" ht="24.75" customHeight="1">
      <c r="A74" s="408" t="s">
        <v>830</v>
      </c>
      <c r="B74" s="413">
        <v>312</v>
      </c>
      <c r="C74" s="414"/>
      <c r="D74" s="409">
        <v>80671837990</v>
      </c>
      <c r="E74" s="410">
        <v>98191484442</v>
      </c>
      <c r="F74" s="1273"/>
      <c r="G74" s="275" t="s">
        <v>831</v>
      </c>
      <c r="H74" s="524">
        <f>D71/D96</f>
        <v>3.4214664160463433</v>
      </c>
      <c r="I74" s="525">
        <v>150088516277</v>
      </c>
      <c r="J74" s="335">
        <f t="shared" si="2"/>
        <v>-17519646452</v>
      </c>
      <c r="U74" s="363">
        <v>0</v>
      </c>
      <c r="V74" s="364">
        <v>150088516277</v>
      </c>
      <c r="W74" s="335">
        <f t="shared" ref="W74:W105" si="3">D74-V74</f>
        <v>-69416678287</v>
      </c>
    </row>
    <row r="75" spans="1:23" ht="24.75" customHeight="1">
      <c r="A75" s="408" t="s">
        <v>832</v>
      </c>
      <c r="B75" s="413">
        <v>313</v>
      </c>
      <c r="C75" s="414"/>
      <c r="D75" s="409">
        <v>7132510</v>
      </c>
      <c r="E75" s="410">
        <v>2256100</v>
      </c>
      <c r="F75" s="1273"/>
      <c r="G75" s="275" t="s">
        <v>833</v>
      </c>
      <c r="H75" s="524"/>
      <c r="I75" s="279">
        <f>H76-D76</f>
        <v>-28318151105</v>
      </c>
      <c r="J75" s="335">
        <f t="shared" si="2"/>
        <v>4876410</v>
      </c>
      <c r="U75" s="363">
        <v>1777155772</v>
      </c>
      <c r="V75" s="364">
        <v>1415285</v>
      </c>
      <c r="W75" s="335">
        <f t="shared" si="3"/>
        <v>5717225</v>
      </c>
    </row>
    <row r="76" spans="1:23" ht="24.75" customHeight="1">
      <c r="A76" s="354" t="s">
        <v>834</v>
      </c>
      <c r="B76" s="355">
        <v>314</v>
      </c>
      <c r="C76" s="356" t="s">
        <v>835</v>
      </c>
      <c r="D76" s="526">
        <v>28318151105</v>
      </c>
      <c r="E76" s="358">
        <v>18907026189</v>
      </c>
      <c r="F76" s="1273"/>
      <c r="G76" s="527" t="s">
        <v>836</v>
      </c>
      <c r="H76" s="528"/>
      <c r="I76" s="529">
        <f>43015086166-16446151</f>
        <v>42998640015</v>
      </c>
      <c r="J76" s="335">
        <f t="shared" si="2"/>
        <v>9411124916</v>
      </c>
      <c r="K76" s="530"/>
      <c r="L76" s="530"/>
      <c r="M76" s="530"/>
      <c r="N76" s="530"/>
      <c r="O76" s="530"/>
      <c r="P76" s="530"/>
      <c r="Q76" s="530"/>
      <c r="R76" s="530"/>
      <c r="S76" s="530"/>
      <c r="T76" s="531">
        <f>H76-I76</f>
        <v>-42998640015</v>
      </c>
      <c r="U76" s="363">
        <v>74173093836</v>
      </c>
      <c r="V76" s="364">
        <v>42998640015</v>
      </c>
      <c r="W76" s="335">
        <f t="shared" si="3"/>
        <v>-14680488910</v>
      </c>
    </row>
    <row r="77" spans="1:23" s="370" customFormat="1" ht="24.75" customHeight="1">
      <c r="A77" s="354" t="s">
        <v>837</v>
      </c>
      <c r="B77" s="355">
        <v>315</v>
      </c>
      <c r="C77" s="356"/>
      <c r="D77" s="532">
        <f>94950196586+19804544085</f>
        <v>114754740671</v>
      </c>
      <c r="E77" s="358">
        <v>88919361117</v>
      </c>
      <c r="F77" s="1273"/>
      <c r="G77" s="275" t="s">
        <v>838</v>
      </c>
      <c r="H77" s="533">
        <f>74637648289-D77</f>
        <v>-40117092382</v>
      </c>
      <c r="I77" s="534">
        <v>193912093344</v>
      </c>
      <c r="J77" s="335">
        <f t="shared" si="2"/>
        <v>25835379554</v>
      </c>
      <c r="K77" s="535"/>
      <c r="L77" s="535"/>
      <c r="M77" s="535"/>
      <c r="N77" s="535"/>
      <c r="O77" s="535"/>
      <c r="P77" s="535"/>
      <c r="Q77" s="535"/>
      <c r="R77" s="535"/>
      <c r="S77" s="535"/>
      <c r="T77" s="536">
        <f>H77-I77</f>
        <v>-234029185726</v>
      </c>
      <c r="U77" s="372">
        <v>9326518687</v>
      </c>
      <c r="V77" s="364">
        <v>193912093344</v>
      </c>
      <c r="W77" s="335">
        <f t="shared" si="3"/>
        <v>-79157352673</v>
      </c>
    </row>
    <row r="78" spans="1:23" ht="24.75" customHeight="1">
      <c r="A78" s="440" t="s">
        <v>839</v>
      </c>
      <c r="B78" s="355">
        <v>316</v>
      </c>
      <c r="C78" s="356" t="s">
        <v>840</v>
      </c>
      <c r="D78" s="537">
        <v>609394843</v>
      </c>
      <c r="E78" s="410">
        <v>79258916</v>
      </c>
      <c r="F78" s="1273"/>
      <c r="G78" s="275" t="s">
        <v>841</v>
      </c>
      <c r="H78" s="538">
        <f>D71/D97</f>
        <v>3.502976535097301</v>
      </c>
      <c r="I78" s="279">
        <f>I77-I76</f>
        <v>150913453329</v>
      </c>
      <c r="J78" s="335">
        <f t="shared" si="2"/>
        <v>530135927</v>
      </c>
      <c r="U78" s="363">
        <v>15983887268</v>
      </c>
      <c r="V78" s="364"/>
      <c r="W78" s="335">
        <f t="shared" si="3"/>
        <v>609394843</v>
      </c>
    </row>
    <row r="79" spans="1:23" ht="24.75" customHeight="1">
      <c r="A79" s="354" t="s">
        <v>842</v>
      </c>
      <c r="B79" s="355">
        <v>317</v>
      </c>
      <c r="C79" s="356"/>
      <c r="D79" s="539">
        <v>12618256974</v>
      </c>
      <c r="E79" s="410">
        <v>39730483173</v>
      </c>
      <c r="F79" s="1273"/>
      <c r="G79" s="275" t="s">
        <v>843</v>
      </c>
      <c r="H79" s="523"/>
      <c r="J79" s="335">
        <f t="shared" si="2"/>
        <v>-27112226199</v>
      </c>
      <c r="U79" s="363">
        <v>0</v>
      </c>
      <c r="V79" s="364">
        <v>41172171232</v>
      </c>
      <c r="W79" s="335">
        <f t="shared" si="3"/>
        <v>-28553914258</v>
      </c>
    </row>
    <row r="80" spans="1:23" ht="24.75" customHeight="1">
      <c r="A80" s="440" t="s">
        <v>844</v>
      </c>
      <c r="B80" s="355">
        <v>318</v>
      </c>
      <c r="C80" s="356"/>
      <c r="D80" s="357"/>
      <c r="E80" s="358"/>
      <c r="F80" s="1273"/>
      <c r="H80" s="540"/>
      <c r="I80" s="279"/>
      <c r="J80" s="335">
        <f t="shared" si="2"/>
        <v>0</v>
      </c>
      <c r="U80" s="363">
        <v>8139443357</v>
      </c>
      <c r="V80" s="364"/>
      <c r="W80" s="335">
        <f t="shared" si="3"/>
        <v>0</v>
      </c>
    </row>
    <row r="81" spans="1:24" ht="24.75" customHeight="1">
      <c r="A81" s="354" t="s">
        <v>845</v>
      </c>
      <c r="B81" s="355">
        <v>319</v>
      </c>
      <c r="C81" s="356" t="s">
        <v>846</v>
      </c>
      <c r="D81" s="532">
        <f>29238130287+12480388801</f>
        <v>41718519088</v>
      </c>
      <c r="E81" s="358">
        <v>15386091000</v>
      </c>
      <c r="F81" s="1273"/>
      <c r="G81" s="275" t="s">
        <v>847</v>
      </c>
      <c r="H81" s="541">
        <f>4856394930-D81</f>
        <v>-36862124158</v>
      </c>
      <c r="I81" s="279">
        <f>20085451640-D81</f>
        <v>-21633067448</v>
      </c>
      <c r="J81" s="335">
        <f t="shared" si="2"/>
        <v>26332428088</v>
      </c>
      <c r="U81" s="363">
        <v>0</v>
      </c>
      <c r="V81" s="364">
        <v>29272852930</v>
      </c>
      <c r="W81" s="335">
        <f t="shared" si="3"/>
        <v>12445666158</v>
      </c>
    </row>
    <row r="82" spans="1:24" ht="24.75" customHeight="1">
      <c r="A82" s="354" t="s">
        <v>848</v>
      </c>
      <c r="B82" s="355">
        <v>320</v>
      </c>
      <c r="C82" s="356"/>
      <c r="D82" s="357"/>
      <c r="E82" s="358"/>
      <c r="F82" s="1273"/>
      <c r="G82" s="275" t="s">
        <v>849</v>
      </c>
      <c r="H82" s="528"/>
      <c r="J82" s="542">
        <f>SUM(J74:J81)</f>
        <v>17482072244</v>
      </c>
      <c r="U82" s="363">
        <v>55463274999</v>
      </c>
      <c r="V82" s="364"/>
      <c r="W82" s="335">
        <f t="shared" si="3"/>
        <v>0</v>
      </c>
    </row>
    <row r="83" spans="1:24" ht="24.75" customHeight="1">
      <c r="A83" s="354" t="s">
        <v>850</v>
      </c>
      <c r="B83" s="355">
        <v>323</v>
      </c>
      <c r="C83" s="356"/>
      <c r="D83" s="532">
        <f>SUM(D84:D86)</f>
        <v>32197869514</v>
      </c>
      <c r="E83" s="410">
        <v>30059497366</v>
      </c>
      <c r="F83" s="1273"/>
      <c r="G83" s="275" t="s">
        <v>851</v>
      </c>
      <c r="H83" s="528"/>
      <c r="U83" s="363"/>
      <c r="V83" s="364">
        <v>41176375502</v>
      </c>
      <c r="W83" s="335">
        <f t="shared" si="3"/>
        <v>-8978505988</v>
      </c>
      <c r="X83" s="277">
        <v>40135243191</v>
      </c>
    </row>
    <row r="84" spans="1:24" ht="24.75" customHeight="1">
      <c r="A84" s="543" t="s">
        <v>852</v>
      </c>
      <c r="B84" s="355"/>
      <c r="C84" s="356"/>
      <c r="D84" s="357">
        <v>14767405336</v>
      </c>
      <c r="E84" s="410">
        <v>10174486803</v>
      </c>
      <c r="F84" s="1273"/>
      <c r="G84" s="275" t="s">
        <v>853</v>
      </c>
      <c r="H84" s="522">
        <f>D71/D97</f>
        <v>3.502976535097301</v>
      </c>
      <c r="I84" s="544">
        <v>32514191369</v>
      </c>
      <c r="J84" s="530"/>
      <c r="K84" s="530"/>
      <c r="L84" s="530"/>
      <c r="M84" s="530"/>
      <c r="N84" s="530"/>
      <c r="O84" s="530"/>
      <c r="P84" s="530"/>
      <c r="Q84" s="530"/>
      <c r="R84" s="530"/>
      <c r="S84" s="530"/>
      <c r="T84" s="531">
        <f>H84-I84</f>
        <v>-32514191365.497025</v>
      </c>
      <c r="U84" s="363"/>
      <c r="V84" s="364">
        <v>32491989065</v>
      </c>
      <c r="W84" s="335">
        <f t="shared" si="3"/>
        <v>-17724583729</v>
      </c>
      <c r="X84" s="279">
        <f>X83-D83</f>
        <v>7937373677</v>
      </c>
    </row>
    <row r="85" spans="1:24" ht="24.75" customHeight="1">
      <c r="A85" s="543" t="s">
        <v>854</v>
      </c>
      <c r="B85" s="355"/>
      <c r="C85" s="356"/>
      <c r="D85" s="545">
        <v>17154464178</v>
      </c>
      <c r="E85" s="546">
        <v>19685010563</v>
      </c>
      <c r="F85" s="1285"/>
      <c r="G85" s="275" t="s">
        <v>855</v>
      </c>
      <c r="H85" s="547" t="s">
        <v>856</v>
      </c>
      <c r="U85" s="363"/>
      <c r="V85" s="364">
        <v>8484386437</v>
      </c>
      <c r="W85" s="335">
        <f t="shared" si="3"/>
        <v>8670077741</v>
      </c>
    </row>
    <row r="86" spans="1:24" ht="24.75" customHeight="1">
      <c r="A86" s="543" t="s">
        <v>857</v>
      </c>
      <c r="B86" s="355"/>
      <c r="C86" s="356"/>
      <c r="D86" s="546">
        <v>276000000</v>
      </c>
      <c r="E86" s="546">
        <v>200000000</v>
      </c>
      <c r="F86" s="1285"/>
      <c r="G86" s="275" t="s">
        <v>858</v>
      </c>
      <c r="H86" s="373"/>
      <c r="U86" s="363"/>
      <c r="V86" s="364">
        <v>200000000</v>
      </c>
      <c r="W86" s="335">
        <f t="shared" si="3"/>
        <v>76000000</v>
      </c>
    </row>
    <row r="87" spans="1:24" ht="24.75" customHeight="1">
      <c r="A87" s="548" t="s">
        <v>859</v>
      </c>
      <c r="B87" s="433">
        <v>330</v>
      </c>
      <c r="C87" s="366"/>
      <c r="D87" s="470">
        <f>SUM(D88:D95)</f>
        <v>438371354245</v>
      </c>
      <c r="E87" s="471">
        <v>535647839623</v>
      </c>
      <c r="F87" s="1281"/>
      <c r="G87" s="406"/>
      <c r="H87" s="549"/>
      <c r="U87" s="363">
        <v>0</v>
      </c>
      <c r="V87" s="364">
        <v>145642940695</v>
      </c>
      <c r="W87" s="335">
        <f t="shared" si="3"/>
        <v>292728413550</v>
      </c>
    </row>
    <row r="88" spans="1:24" s="552" customFormat="1" ht="24.75" customHeight="1">
      <c r="A88" s="408" t="s">
        <v>860</v>
      </c>
      <c r="B88" s="413">
        <v>331</v>
      </c>
      <c r="C88" s="414"/>
      <c r="D88" s="409"/>
      <c r="E88" s="410"/>
      <c r="F88" s="1273"/>
      <c r="G88" s="550">
        <v>17653624652</v>
      </c>
      <c r="H88" s="551"/>
      <c r="T88" s="553"/>
      <c r="U88" s="554">
        <v>0</v>
      </c>
      <c r="V88" s="555"/>
      <c r="W88" s="335">
        <f t="shared" si="3"/>
        <v>0</v>
      </c>
    </row>
    <row r="89" spans="1:24" s="370" customFormat="1" ht="24.75" customHeight="1">
      <c r="A89" s="354" t="s">
        <v>861</v>
      </c>
      <c r="B89" s="355">
        <v>332</v>
      </c>
      <c r="C89" s="356" t="s">
        <v>862</v>
      </c>
      <c r="D89" s="357"/>
      <c r="E89" s="358"/>
      <c r="F89" s="1273"/>
      <c r="G89" s="556"/>
      <c r="H89" s="557"/>
      <c r="T89" s="558"/>
      <c r="U89" s="372">
        <v>0</v>
      </c>
      <c r="V89" s="364"/>
      <c r="W89" s="335">
        <f t="shared" si="3"/>
        <v>0</v>
      </c>
    </row>
    <row r="90" spans="1:24" ht="24.75" customHeight="1">
      <c r="A90" s="354" t="s">
        <v>863</v>
      </c>
      <c r="B90" s="355">
        <v>333</v>
      </c>
      <c r="C90" s="356"/>
      <c r="D90" s="357"/>
      <c r="E90" s="358"/>
      <c r="F90" s="1273"/>
      <c r="H90" s="478">
        <f>15648-15345</f>
        <v>303</v>
      </c>
      <c r="U90" s="363">
        <v>54001250567</v>
      </c>
      <c r="V90" s="364"/>
      <c r="W90" s="335">
        <f t="shared" si="3"/>
        <v>0</v>
      </c>
    </row>
    <row r="91" spans="1:24" ht="24.75" customHeight="1">
      <c r="A91" s="354" t="s">
        <v>864</v>
      </c>
      <c r="B91" s="355">
        <v>334</v>
      </c>
      <c r="C91" s="356" t="s">
        <v>865</v>
      </c>
      <c r="D91" s="357">
        <v>438371354245</v>
      </c>
      <c r="E91" s="358">
        <v>535647839623</v>
      </c>
      <c r="F91" s="1273"/>
      <c r="G91" s="275" t="s">
        <v>866</v>
      </c>
      <c r="H91" s="371">
        <f>172225-171922</f>
        <v>303</v>
      </c>
      <c r="U91" s="363">
        <v>0</v>
      </c>
      <c r="V91" s="364">
        <v>138494250000</v>
      </c>
      <c r="W91" s="335">
        <f t="shared" si="3"/>
        <v>299877104245</v>
      </c>
    </row>
    <row r="92" spans="1:24" ht="24.75" customHeight="1">
      <c r="A92" s="354" t="s">
        <v>867</v>
      </c>
      <c r="B92" s="355">
        <v>335</v>
      </c>
      <c r="C92" s="356" t="s">
        <v>815</v>
      </c>
      <c r="D92" s="357"/>
      <c r="E92" s="358"/>
      <c r="F92" s="1273"/>
      <c r="U92" s="363">
        <v>1462024432</v>
      </c>
      <c r="V92" s="364"/>
      <c r="W92" s="335">
        <f t="shared" si="3"/>
        <v>0</v>
      </c>
    </row>
    <row r="93" spans="1:24" ht="24.75" customHeight="1">
      <c r="A93" s="354" t="s">
        <v>868</v>
      </c>
      <c r="B93" s="355">
        <v>336</v>
      </c>
      <c r="C93" s="356"/>
      <c r="D93" s="357"/>
      <c r="E93" s="358"/>
      <c r="F93" s="1273"/>
      <c r="G93" s="275">
        <v>351</v>
      </c>
      <c r="H93" s="559" t="s">
        <v>869</v>
      </c>
      <c r="U93" s="363">
        <v>0</v>
      </c>
      <c r="V93" s="364">
        <v>6720026360</v>
      </c>
      <c r="W93" s="335">
        <f t="shared" si="3"/>
        <v>-6720026360</v>
      </c>
    </row>
    <row r="94" spans="1:24" ht="24.75" customHeight="1">
      <c r="A94" s="354" t="s">
        <v>870</v>
      </c>
      <c r="B94" s="355">
        <v>337</v>
      </c>
      <c r="C94" s="356"/>
      <c r="D94" s="357"/>
      <c r="E94" s="358"/>
      <c r="F94" s="1273"/>
      <c r="H94" s="371">
        <f>1518-1215</f>
        <v>303</v>
      </c>
      <c r="U94" s="363"/>
      <c r="V94" s="364"/>
      <c r="W94" s="335">
        <f t="shared" si="3"/>
        <v>0</v>
      </c>
    </row>
    <row r="95" spans="1:24" ht="24.75" customHeight="1">
      <c r="A95" s="354" t="s">
        <v>871</v>
      </c>
      <c r="B95" s="355">
        <v>339</v>
      </c>
      <c r="C95" s="356"/>
      <c r="D95" s="357"/>
      <c r="E95" s="358"/>
      <c r="F95" s="1273"/>
      <c r="G95" s="275" t="s">
        <v>872</v>
      </c>
      <c r="U95" s="363"/>
      <c r="V95" s="364">
        <v>428664335</v>
      </c>
      <c r="W95" s="335">
        <f t="shared" si="3"/>
        <v>-428664335</v>
      </c>
    </row>
    <row r="96" spans="1:24" ht="24.75" customHeight="1">
      <c r="A96" s="560" t="s">
        <v>873</v>
      </c>
      <c r="B96" s="337">
        <v>400</v>
      </c>
      <c r="C96" s="338"/>
      <c r="D96" s="561">
        <f>D97+D109</f>
        <v>218990095424</v>
      </c>
      <c r="E96" s="562">
        <v>214313980600</v>
      </c>
      <c r="F96" s="1270"/>
      <c r="G96" s="563">
        <v>126749557933</v>
      </c>
      <c r="H96" s="373"/>
      <c r="U96" s="363">
        <v>134625905235</v>
      </c>
      <c r="V96" s="364">
        <v>174238193429</v>
      </c>
      <c r="W96" s="335">
        <f t="shared" si="3"/>
        <v>44751901995</v>
      </c>
    </row>
    <row r="97" spans="1:30" ht="25.5" customHeight="1">
      <c r="A97" s="365" t="s">
        <v>874</v>
      </c>
      <c r="B97" s="347">
        <v>410</v>
      </c>
      <c r="C97" s="356" t="s">
        <v>875</v>
      </c>
      <c r="D97" s="367">
        <f>SUM(D98:D108)</f>
        <v>213894455025</v>
      </c>
      <c r="E97" s="368">
        <v>208651516467</v>
      </c>
      <c r="F97" s="1272"/>
      <c r="G97" s="406"/>
      <c r="H97" s="371">
        <f>D71/D97</f>
        <v>3.502976535097301</v>
      </c>
      <c r="I97" s="277">
        <f>(162739470+1500000+18368160+2412750)*4%</f>
        <v>7400815.2000000002</v>
      </c>
      <c r="U97" s="363">
        <v>130196230302</v>
      </c>
      <c r="V97" s="364">
        <v>174238193429</v>
      </c>
      <c r="W97" s="335">
        <f t="shared" si="3"/>
        <v>39656261596</v>
      </c>
    </row>
    <row r="98" spans="1:30" ht="25.5" customHeight="1">
      <c r="A98" s="354" t="s">
        <v>876</v>
      </c>
      <c r="B98" s="355">
        <v>411</v>
      </c>
      <c r="C98" s="356"/>
      <c r="D98" s="357">
        <v>150839520000</v>
      </c>
      <c r="E98" s="358">
        <v>150839520000</v>
      </c>
      <c r="F98" s="1273"/>
      <c r="G98" s="275" t="s">
        <v>877</v>
      </c>
      <c r="H98" s="441"/>
      <c r="I98" s="564">
        <f>H98-D98</f>
        <v>-150839520000</v>
      </c>
      <c r="U98" s="363">
        <v>120850000000</v>
      </c>
      <c r="V98" s="364">
        <v>120850000000</v>
      </c>
      <c r="W98" s="335">
        <f t="shared" si="3"/>
        <v>29989520000</v>
      </c>
    </row>
    <row r="99" spans="1:30" ht="25.5" customHeight="1">
      <c r="A99" s="354" t="s">
        <v>878</v>
      </c>
      <c r="B99" s="355">
        <v>412</v>
      </c>
      <c r="C99" s="356"/>
      <c r="D99" s="357"/>
      <c r="E99" s="358"/>
      <c r="F99" s="1273"/>
      <c r="U99" s="363">
        <v>0</v>
      </c>
      <c r="V99" s="364"/>
      <c r="W99" s="335">
        <f t="shared" si="3"/>
        <v>0</v>
      </c>
    </row>
    <row r="100" spans="1:30" ht="25.5" customHeight="1" thickBot="1">
      <c r="A100" s="415" t="s">
        <v>879</v>
      </c>
      <c r="B100" s="416">
        <v>413</v>
      </c>
      <c r="C100" s="417"/>
      <c r="D100" s="565">
        <v>11263667234</v>
      </c>
      <c r="E100" s="419">
        <v>11263667234</v>
      </c>
      <c r="F100" s="1273"/>
      <c r="G100" s="275" t="s">
        <v>880</v>
      </c>
      <c r="H100" s="566"/>
      <c r="I100" s="530">
        <v>24408765485</v>
      </c>
      <c r="T100" s="278">
        <f>H100-I100</f>
        <v>-24408765485</v>
      </c>
      <c r="U100" s="363">
        <v>0</v>
      </c>
      <c r="V100" s="364">
        <v>24406298562</v>
      </c>
      <c r="W100" s="335">
        <f t="shared" si="3"/>
        <v>-13142631328</v>
      </c>
    </row>
    <row r="101" spans="1:30" ht="25.5" customHeight="1">
      <c r="A101" s="567" t="s">
        <v>881</v>
      </c>
      <c r="B101" s="568">
        <v>414</v>
      </c>
      <c r="C101" s="569"/>
      <c r="D101" s="570"/>
      <c r="E101" s="571"/>
      <c r="F101" s="1276"/>
      <c r="G101" s="572"/>
      <c r="U101" s="363">
        <v>0</v>
      </c>
      <c r="V101" s="364"/>
      <c r="W101" s="335">
        <f t="shared" si="3"/>
        <v>0</v>
      </c>
    </row>
    <row r="102" spans="1:30" ht="25.5" customHeight="1">
      <c r="A102" s="408" t="s">
        <v>882</v>
      </c>
      <c r="B102" s="413">
        <v>415</v>
      </c>
      <c r="C102" s="414"/>
      <c r="D102" s="573"/>
      <c r="E102" s="574"/>
      <c r="F102" s="1276"/>
      <c r="G102" s="461"/>
      <c r="H102" s="373"/>
      <c r="U102" s="363">
        <v>0</v>
      </c>
      <c r="V102" s="364"/>
      <c r="W102" s="335">
        <f t="shared" si="3"/>
        <v>0</v>
      </c>
    </row>
    <row r="103" spans="1:30" s="370" customFormat="1" ht="25.5" customHeight="1">
      <c r="A103" s="408" t="s">
        <v>883</v>
      </c>
      <c r="B103" s="413">
        <v>416</v>
      </c>
      <c r="C103" s="414"/>
      <c r="D103" s="409"/>
      <c r="E103" s="410"/>
      <c r="F103" s="1273"/>
      <c r="G103" s="275">
        <v>413</v>
      </c>
      <c r="H103" s="575"/>
      <c r="I103" s="402">
        <f>SUM(D104,D98)</f>
        <v>188608724908</v>
      </c>
      <c r="T103" s="558"/>
      <c r="U103" s="372">
        <v>0</v>
      </c>
      <c r="V103" s="364"/>
      <c r="W103" s="335">
        <f t="shared" si="3"/>
        <v>0</v>
      </c>
    </row>
    <row r="104" spans="1:30" s="370" customFormat="1" ht="25.5" customHeight="1">
      <c r="A104" s="408" t="s">
        <v>884</v>
      </c>
      <c r="B104" s="413">
        <v>417</v>
      </c>
      <c r="C104" s="414"/>
      <c r="D104" s="532">
        <v>37769204908</v>
      </c>
      <c r="E104" s="410">
        <v>32526266350</v>
      </c>
      <c r="F104" s="1273"/>
      <c r="G104" s="275" t="s">
        <v>885</v>
      </c>
      <c r="H104" s="539"/>
      <c r="I104" s="576">
        <v>21322030777</v>
      </c>
      <c r="J104" s="530"/>
      <c r="K104" s="530"/>
      <c r="L104" s="530"/>
      <c r="M104" s="530"/>
      <c r="N104" s="530"/>
      <c r="O104" s="530"/>
      <c r="P104" s="530"/>
      <c r="Q104" s="530"/>
      <c r="R104" s="530"/>
      <c r="S104" s="530"/>
      <c r="T104" s="531">
        <f>H104-I104</f>
        <v>-21322030777</v>
      </c>
      <c r="U104" s="363">
        <f>D104-H104</f>
        <v>37769204908</v>
      </c>
      <c r="V104" s="364">
        <v>21299828473</v>
      </c>
      <c r="W104" s="335">
        <f t="shared" si="3"/>
        <v>16469376435</v>
      </c>
      <c r="X104" s="364">
        <v>19858696162</v>
      </c>
      <c r="Y104" s="279">
        <f>D104-X104</f>
        <v>17910508746</v>
      </c>
      <c r="Z104" s="277"/>
      <c r="AA104" s="277"/>
      <c r="AB104" s="277"/>
      <c r="AC104" s="277"/>
      <c r="AD104" s="277"/>
    </row>
    <row r="105" spans="1:30" ht="24.75" customHeight="1">
      <c r="A105" s="408" t="s">
        <v>886</v>
      </c>
      <c r="B105" s="413">
        <v>418</v>
      </c>
      <c r="C105" s="414"/>
      <c r="D105" s="409">
        <v>14022062883</v>
      </c>
      <c r="E105" s="410">
        <v>14022062883</v>
      </c>
      <c r="F105" s="1273"/>
      <c r="G105" s="275" t="s">
        <v>887</v>
      </c>
      <c r="H105" s="539"/>
      <c r="I105" s="576">
        <v>7684533317</v>
      </c>
      <c r="J105" s="530"/>
      <c r="K105" s="530"/>
      <c r="L105" s="530"/>
      <c r="M105" s="530"/>
      <c r="N105" s="530"/>
      <c r="O105" s="530"/>
      <c r="P105" s="530"/>
      <c r="Q105" s="530"/>
      <c r="R105" s="530"/>
      <c r="S105" s="530"/>
      <c r="T105" s="531">
        <f>H105-I105</f>
        <v>-7684533317</v>
      </c>
      <c r="U105" s="363">
        <f>D105-H105</f>
        <v>14022062883</v>
      </c>
      <c r="V105" s="364">
        <v>7682066394</v>
      </c>
      <c r="W105" s="335">
        <f t="shared" si="3"/>
        <v>6339996489</v>
      </c>
    </row>
    <row r="106" spans="1:30" ht="24.75" customHeight="1">
      <c r="A106" s="408" t="s">
        <v>888</v>
      </c>
      <c r="B106" s="413">
        <v>419</v>
      </c>
      <c r="C106" s="577"/>
      <c r="D106" s="409"/>
      <c r="E106" s="410"/>
      <c r="F106" s="1273"/>
      <c r="G106" s="275" t="s">
        <v>889</v>
      </c>
      <c r="H106" s="578"/>
      <c r="U106" s="363">
        <v>0</v>
      </c>
      <c r="V106" s="364"/>
      <c r="W106" s="335">
        <f t="shared" ref="W106:W137" si="4">D106-V106</f>
        <v>0</v>
      </c>
    </row>
    <row r="107" spans="1:30" s="300" customFormat="1" ht="24.75" customHeight="1">
      <c r="A107" s="579" t="s">
        <v>890</v>
      </c>
      <c r="B107" s="413">
        <v>420</v>
      </c>
      <c r="C107" s="577"/>
      <c r="D107" s="580"/>
      <c r="E107" s="581"/>
      <c r="F107" s="1286"/>
      <c r="G107" s="582" t="s">
        <v>891</v>
      </c>
      <c r="H107" s="583" t="s">
        <v>892</v>
      </c>
      <c r="I107" s="300">
        <v>12571530138</v>
      </c>
      <c r="T107" s="278"/>
      <c r="U107" s="584">
        <v>9346230302</v>
      </c>
      <c r="V107" s="585"/>
      <c r="W107" s="335">
        <f t="shared" si="4"/>
        <v>0</v>
      </c>
    </row>
    <row r="108" spans="1:30" ht="24.75" customHeight="1">
      <c r="A108" s="354" t="s">
        <v>893</v>
      </c>
      <c r="B108" s="355">
        <v>421</v>
      </c>
      <c r="C108" s="586"/>
      <c r="D108" s="357"/>
      <c r="E108" s="358"/>
      <c r="F108" s="1273"/>
      <c r="I108" s="587">
        <f>I107-D107</f>
        <v>12571530138</v>
      </c>
      <c r="U108" s="363">
        <v>0</v>
      </c>
      <c r="V108" s="364">
        <v>0</v>
      </c>
      <c r="W108" s="335">
        <f t="shared" si="4"/>
        <v>0</v>
      </c>
    </row>
    <row r="109" spans="1:30" s="590" customFormat="1" ht="24.75" customHeight="1">
      <c r="A109" s="588" t="s">
        <v>894</v>
      </c>
      <c r="B109" s="518">
        <v>420</v>
      </c>
      <c r="C109" s="589"/>
      <c r="D109" s="520">
        <f>SUM(D110:D111)</f>
        <v>5095640399</v>
      </c>
      <c r="E109" s="521">
        <v>5662464133</v>
      </c>
      <c r="F109" s="1281"/>
      <c r="G109" s="306"/>
      <c r="H109" s="473"/>
      <c r="T109" s="591"/>
      <c r="U109" s="592">
        <v>4429674933</v>
      </c>
      <c r="V109" s="593">
        <v>0</v>
      </c>
      <c r="W109" s="335">
        <f t="shared" si="4"/>
        <v>5095640399</v>
      </c>
    </row>
    <row r="110" spans="1:30" ht="24.75" customHeight="1">
      <c r="A110" s="354" t="s">
        <v>895</v>
      </c>
      <c r="B110" s="355">
        <v>422</v>
      </c>
      <c r="C110" s="586" t="s">
        <v>896</v>
      </c>
      <c r="D110" s="398"/>
      <c r="E110" s="399"/>
      <c r="F110" s="1276"/>
      <c r="G110" s="275" t="s">
        <v>897</v>
      </c>
      <c r="U110" s="363">
        <v>0</v>
      </c>
      <c r="V110" s="364"/>
      <c r="W110" s="335">
        <f t="shared" si="4"/>
        <v>0</v>
      </c>
    </row>
    <row r="111" spans="1:30" ht="24.75" customHeight="1">
      <c r="A111" s="408" t="s">
        <v>898</v>
      </c>
      <c r="B111" s="413">
        <v>423</v>
      </c>
      <c r="C111" s="376"/>
      <c r="D111" s="357">
        <v>5095640399</v>
      </c>
      <c r="E111" s="358">
        <v>5662464133</v>
      </c>
      <c r="F111" s="1273"/>
      <c r="G111" s="275" t="s">
        <v>899</v>
      </c>
      <c r="I111" s="277">
        <f>1338/1011145*100</f>
        <v>0.13232523525310416</v>
      </c>
      <c r="U111" s="363"/>
      <c r="V111" s="364"/>
      <c r="W111" s="335">
        <f t="shared" si="4"/>
        <v>5095640399</v>
      </c>
    </row>
    <row r="112" spans="1:30" ht="24.75" customHeight="1">
      <c r="A112" s="594"/>
      <c r="B112" s="595"/>
      <c r="C112" s="596"/>
      <c r="D112" s="597"/>
      <c r="E112" s="598"/>
      <c r="F112" s="1273"/>
      <c r="I112" s="599">
        <f>I113/(D98+D100+D104)</f>
        <v>1.095649544577511</v>
      </c>
      <c r="U112" s="363">
        <v>369062923176</v>
      </c>
      <c r="V112" s="364"/>
      <c r="W112" s="335">
        <f t="shared" si="4"/>
        <v>0</v>
      </c>
    </row>
    <row r="113" spans="1:23" ht="24.75" customHeight="1" thickBot="1">
      <c r="A113" s="600" t="s">
        <v>900</v>
      </c>
      <c r="B113" s="480">
        <v>430</v>
      </c>
      <c r="C113" s="601"/>
      <c r="D113" s="602">
        <f>D96+D71</f>
        <v>968257352364</v>
      </c>
      <c r="E113" s="483">
        <v>1053827260313</v>
      </c>
      <c r="F113" s="1282"/>
      <c r="G113" s="331">
        <f>D66-D113</f>
        <v>0</v>
      </c>
      <c r="H113" s="603">
        <f>964864597469-D113</f>
        <v>-3392754895</v>
      </c>
      <c r="I113" s="279">
        <f>D113-D71</f>
        <v>218990095424</v>
      </c>
      <c r="V113" s="364">
        <v>858219608191</v>
      </c>
      <c r="W113" s="335">
        <f t="shared" si="4"/>
        <v>110037744173</v>
      </c>
    </row>
    <row r="114" spans="1:23" ht="15" customHeight="1">
      <c r="A114" s="1351"/>
      <c r="B114" s="1351"/>
      <c r="C114" s="1351"/>
      <c r="D114" s="1351"/>
      <c r="E114" s="1351"/>
      <c r="F114" s="642"/>
      <c r="G114" s="461"/>
      <c r="H114" s="373"/>
    </row>
    <row r="115" spans="1:23" s="607" customFormat="1" ht="33" thickBot="1">
      <c r="A115" s="1354" t="s">
        <v>901</v>
      </c>
      <c r="B115" s="1354"/>
      <c r="C115" s="1354"/>
      <c r="D115" s="1354"/>
      <c r="E115" s="1354"/>
      <c r="F115" s="604"/>
      <c r="G115" s="605"/>
      <c r="H115" s="606"/>
      <c r="T115" s="608"/>
      <c r="U115" s="363">
        <v>656806381613</v>
      </c>
      <c r="V115" s="364"/>
    </row>
    <row r="116" spans="1:23" ht="17.25" customHeight="1" thickBot="1">
      <c r="D116" s="300"/>
      <c r="E116" s="300"/>
      <c r="F116" s="300"/>
      <c r="G116" s="609">
        <f>E113-E66</f>
        <v>0</v>
      </c>
      <c r="H116" s="373"/>
      <c r="U116" s="363">
        <v>665624928702</v>
      </c>
      <c r="V116" s="364"/>
    </row>
    <row r="117" spans="1:23" s="612" customFormat="1" ht="24.75" customHeight="1">
      <c r="A117" s="1335" t="s">
        <v>713</v>
      </c>
      <c r="B117" s="1344" t="s">
        <v>715</v>
      </c>
      <c r="C117" s="1345"/>
      <c r="D117" s="610" t="s">
        <v>902</v>
      </c>
      <c r="E117" s="611" t="s">
        <v>717</v>
      </c>
      <c r="F117" s="1287"/>
      <c r="G117" s="461">
        <v>6811822236</v>
      </c>
      <c r="H117" s="279">
        <f>1385755159743+44698578407-4253182896</f>
        <v>1426200555254</v>
      </c>
      <c r="T117" s="613"/>
      <c r="U117" s="614">
        <f>U116-U115</f>
        <v>8818547089</v>
      </c>
      <c r="V117" s="615"/>
    </row>
    <row r="118" spans="1:23" s="612" customFormat="1" ht="24.75" customHeight="1">
      <c r="A118" s="1336"/>
      <c r="B118" s="1346" t="s">
        <v>718</v>
      </c>
      <c r="C118" s="1347"/>
      <c r="D118" s="616" t="s">
        <v>903</v>
      </c>
      <c r="E118" s="617" t="s">
        <v>903</v>
      </c>
      <c r="F118" s="1288"/>
      <c r="G118" s="618"/>
      <c r="H118" s="279">
        <f>D71/D96</f>
        <v>3.4214664160463433</v>
      </c>
      <c r="T118" s="613"/>
      <c r="V118" s="615"/>
    </row>
    <row r="119" spans="1:23" ht="24.75" customHeight="1">
      <c r="A119" s="619" t="s">
        <v>904</v>
      </c>
      <c r="B119" s="1348"/>
      <c r="C119" s="1349"/>
      <c r="D119" s="620"/>
      <c r="E119" s="621"/>
      <c r="F119" s="1289"/>
      <c r="G119" s="622"/>
      <c r="H119" s="279"/>
    </row>
    <row r="120" spans="1:23" s="627" customFormat="1" ht="36" customHeight="1">
      <c r="A120" s="623" t="s">
        <v>905</v>
      </c>
      <c r="B120" s="1337"/>
      <c r="C120" s="1338"/>
      <c r="D120" s="624"/>
      <c r="E120" s="625"/>
      <c r="F120" s="1290"/>
      <c r="G120" s="626"/>
      <c r="H120" s="279">
        <f>36452773369-36197076431</f>
        <v>255696938</v>
      </c>
      <c r="T120" s="628"/>
      <c r="U120" s="629">
        <f>11435491573</f>
        <v>11435491573</v>
      </c>
      <c r="V120" s="630"/>
    </row>
    <row r="121" spans="1:23" s="627" customFormat="1" ht="26.25" customHeight="1">
      <c r="A121" s="631" t="s">
        <v>906</v>
      </c>
      <c r="B121" s="1337"/>
      <c r="C121" s="1338"/>
      <c r="D121" s="632"/>
      <c r="E121" s="633"/>
      <c r="F121" s="1291"/>
      <c r="G121" s="626"/>
      <c r="H121" s="279">
        <f>36452773369+7629298902-7860851135</f>
        <v>36221221136</v>
      </c>
      <c r="T121" s="628"/>
      <c r="U121" s="629">
        <v>1838690162</v>
      </c>
      <c r="V121" s="630"/>
    </row>
    <row r="122" spans="1:23" s="627" customFormat="1" ht="26.25" customHeight="1">
      <c r="A122" s="631" t="s">
        <v>907</v>
      </c>
      <c r="B122" s="1337"/>
      <c r="C122" s="1338"/>
      <c r="D122" s="632"/>
      <c r="E122" s="633"/>
      <c r="F122" s="1291"/>
      <c r="G122" s="626"/>
      <c r="H122" s="279">
        <f>12539504809+40221775252-42692380356</f>
        <v>10068899705</v>
      </c>
      <c r="T122" s="628"/>
      <c r="U122" s="634">
        <f>U120-U121</f>
        <v>9596801411</v>
      </c>
      <c r="V122" s="635"/>
    </row>
    <row r="123" spans="1:23" s="627" customFormat="1" ht="26.25" customHeight="1">
      <c r="A123" s="631" t="s">
        <v>908</v>
      </c>
      <c r="B123" s="1337"/>
      <c r="C123" s="1338"/>
      <c r="D123" s="632"/>
      <c r="E123" s="633"/>
      <c r="F123" s="1291"/>
      <c r="G123" s="626"/>
      <c r="H123" s="279">
        <f>H122-12572773595</f>
        <v>-2503873890</v>
      </c>
      <c r="T123" s="628"/>
      <c r="V123" s="635"/>
    </row>
    <row r="124" spans="1:23" ht="24.75" customHeight="1">
      <c r="A124" s="619" t="s">
        <v>909</v>
      </c>
      <c r="B124" s="1337"/>
      <c r="C124" s="1338"/>
      <c r="D124" s="636"/>
      <c r="E124" s="637"/>
      <c r="F124" s="1292"/>
      <c r="G124" s="622"/>
      <c r="H124" s="279">
        <f>12539504809+387575477724-329569755648</f>
        <v>70545226885</v>
      </c>
      <c r="U124" s="363">
        <v>1001732994</v>
      </c>
      <c r="V124" s="364"/>
    </row>
    <row r="125" spans="1:23" ht="24.75" customHeight="1">
      <c r="A125" s="619" t="s">
        <v>910</v>
      </c>
      <c r="B125" s="1337"/>
      <c r="C125" s="1338"/>
      <c r="D125" s="636"/>
      <c r="E125" s="637"/>
      <c r="F125" s="1292"/>
      <c r="G125" s="622"/>
      <c r="H125" s="279">
        <f>H124-12572773595</f>
        <v>57972453290</v>
      </c>
      <c r="U125" s="363">
        <v>1022454554</v>
      </c>
      <c r="V125" s="364"/>
    </row>
    <row r="126" spans="1:23" ht="24.75" customHeight="1">
      <c r="A126" s="619" t="s">
        <v>911</v>
      </c>
      <c r="B126" s="1337"/>
      <c r="C126" s="1338"/>
      <c r="D126" s="636"/>
      <c r="E126" s="637"/>
      <c r="F126" s="1292"/>
      <c r="G126" s="622"/>
      <c r="H126" s="279">
        <f>36452773369+528897496-647965205</f>
        <v>36333705660</v>
      </c>
      <c r="U126" s="564">
        <f>U125-U124</f>
        <v>20721560</v>
      </c>
    </row>
    <row r="127" spans="1:23" ht="24.75" customHeight="1">
      <c r="A127" s="619" t="s">
        <v>912</v>
      </c>
      <c r="B127" s="1337"/>
      <c r="C127" s="1338"/>
      <c r="D127" s="638"/>
      <c r="E127" s="639"/>
      <c r="F127" s="1293"/>
      <c r="G127" s="622"/>
      <c r="H127" s="373">
        <f>H126-36197076431</f>
        <v>136629229</v>
      </c>
    </row>
    <row r="128" spans="1:23" ht="24.75" customHeight="1" thickBot="1">
      <c r="A128" s="640"/>
      <c r="B128" s="1333"/>
      <c r="C128" s="1334"/>
      <c r="D128" s="1"/>
      <c r="E128" s="641"/>
      <c r="F128" s="1294"/>
      <c r="G128" s="622"/>
      <c r="H128" s="371">
        <f>36452773369+647965205-528897496</f>
        <v>36571841078</v>
      </c>
    </row>
    <row r="129" spans="1:24" ht="12" customHeight="1">
      <c r="A129" s="642"/>
      <c r="B129" s="643"/>
      <c r="C129" s="643"/>
      <c r="D129" s="643"/>
      <c r="E129" s="643"/>
      <c r="F129" s="643"/>
      <c r="G129" s="622"/>
    </row>
    <row r="130" spans="1:24" s="647" customFormat="1" ht="22.5" customHeight="1">
      <c r="A130" s="644" t="s">
        <v>913</v>
      </c>
      <c r="B130" s="645"/>
      <c r="C130" s="646"/>
      <c r="D130" s="646" t="s">
        <v>914</v>
      </c>
      <c r="E130" s="646"/>
      <c r="F130" s="646"/>
      <c r="G130" s="622"/>
      <c r="H130" s="371"/>
      <c r="T130" s="648"/>
      <c r="V130" s="649"/>
    </row>
    <row r="131" spans="1:24" ht="13.5" customHeight="1">
      <c r="B131" s="650"/>
      <c r="D131" s="300"/>
      <c r="E131" s="300"/>
      <c r="F131" s="300"/>
      <c r="G131" s="622"/>
    </row>
    <row r="132" spans="1:24" ht="15">
      <c r="D132" s="300"/>
      <c r="E132" s="300"/>
      <c r="F132" s="300"/>
      <c r="G132" s="622"/>
    </row>
    <row r="133" spans="1:24" ht="20.25" customHeight="1">
      <c r="D133" s="300"/>
      <c r="E133" s="300"/>
      <c r="F133" s="300"/>
      <c r="G133" s="622"/>
    </row>
    <row r="134" spans="1:24" ht="15">
      <c r="D134" s="300"/>
      <c r="E134" s="300"/>
      <c r="F134" s="300"/>
      <c r="G134" s="622"/>
    </row>
    <row r="135" spans="1:24" s="655" customFormat="1" ht="16.5">
      <c r="A135" s="1332" t="s">
        <v>915</v>
      </c>
      <c r="B135" s="1332"/>
      <c r="C135" s="651"/>
      <c r="D135" s="1343" t="s">
        <v>652</v>
      </c>
      <c r="E135" s="1343"/>
      <c r="F135" s="652"/>
      <c r="G135" s="653"/>
      <c r="H135" s="654"/>
      <c r="T135" s="656"/>
      <c r="V135" s="657"/>
    </row>
    <row r="136" spans="1:24" ht="15">
      <c r="D136" s="300"/>
      <c r="E136" s="300"/>
      <c r="F136" s="300"/>
      <c r="G136" s="622"/>
    </row>
    <row r="137" spans="1:24" ht="15">
      <c r="D137" s="300"/>
      <c r="E137" s="300"/>
      <c r="F137" s="300"/>
      <c r="G137" s="622"/>
    </row>
    <row r="138" spans="1:24" ht="16.5" hidden="1">
      <c r="D138" s="300"/>
      <c r="E138" s="580">
        <v>1000000</v>
      </c>
      <c r="F138" s="1295"/>
      <c r="G138" s="622"/>
    </row>
    <row r="139" spans="1:24" ht="15" hidden="1">
      <c r="A139" s="277" t="s">
        <v>742</v>
      </c>
      <c r="C139" s="658">
        <v>160429</v>
      </c>
      <c r="D139" s="658">
        <f>191011322932/$E$138</f>
        <v>191011.32293200001</v>
      </c>
      <c r="E139" s="658">
        <f>D139-C139</f>
        <v>30582.32293200001</v>
      </c>
      <c r="F139" s="658"/>
      <c r="G139" s="658">
        <f>(D139/C139)*100</f>
        <v>119.06283959383903</v>
      </c>
    </row>
    <row r="140" spans="1:24" ht="15" hidden="1">
      <c r="A140" s="277" t="s">
        <v>745</v>
      </c>
      <c r="C140" s="658">
        <v>3154</v>
      </c>
      <c r="D140" s="658">
        <f>20797876380/E138</f>
        <v>20797.876380000002</v>
      </c>
      <c r="E140" s="658">
        <f>D140-C140</f>
        <v>17643.876380000002</v>
      </c>
      <c r="F140" s="658"/>
      <c r="G140" s="658">
        <f>(D140/C140)*100</f>
        <v>659.41269435637287</v>
      </c>
    </row>
    <row r="141" spans="1:24" ht="15" hidden="1">
      <c r="A141" s="277" t="s">
        <v>782</v>
      </c>
      <c r="C141" s="658">
        <v>7130</v>
      </c>
      <c r="D141" s="658">
        <f>7818809867/E138</f>
        <v>7818.8098669999999</v>
      </c>
      <c r="E141" s="658">
        <f>D141-C141</f>
        <v>688.80986699999994</v>
      </c>
      <c r="F141" s="658"/>
      <c r="G141" s="658">
        <f>(D141/C141)*100</f>
        <v>109.66072744740534</v>
      </c>
    </row>
    <row r="142" spans="1:24" ht="24.75" hidden="1" customHeight="1">
      <c r="A142" s="277" t="s">
        <v>753</v>
      </c>
      <c r="C142" s="658">
        <v>31968</v>
      </c>
      <c r="D142" s="658">
        <f>30548038002/E138</f>
        <v>30548.038002000001</v>
      </c>
      <c r="E142" s="658">
        <f>D142-C142</f>
        <v>-1419.9619979999989</v>
      </c>
      <c r="F142" s="658"/>
      <c r="G142" s="658">
        <f>(D142/C142)*100</f>
        <v>95.558176933183191</v>
      </c>
    </row>
    <row r="143" spans="1:24" ht="24.75" hidden="1" customHeight="1">
      <c r="C143" s="658">
        <f>SUM(C139:C142)</f>
        <v>202681</v>
      </c>
      <c r="D143" s="658">
        <f>SUM(D139:D142)</f>
        <v>250176.047181</v>
      </c>
      <c r="E143" s="658">
        <f>SUM(E139:E142)</f>
        <v>47495.047181000016</v>
      </c>
      <c r="F143" s="658"/>
      <c r="G143" s="658"/>
      <c r="H143" s="658"/>
      <c r="I143" s="658"/>
      <c r="J143" s="658"/>
      <c r="K143" s="658"/>
      <c r="L143" s="658"/>
      <c r="M143" s="658"/>
      <c r="N143" s="658"/>
      <c r="O143" s="658"/>
      <c r="P143" s="658"/>
      <c r="Q143" s="658"/>
      <c r="R143" s="658"/>
      <c r="S143" s="658"/>
      <c r="T143" s="658"/>
      <c r="U143" s="658"/>
      <c r="V143" s="658"/>
      <c r="W143" s="658"/>
      <c r="X143" s="658"/>
    </row>
    <row r="144" spans="1:24" ht="24.75" hidden="1" customHeight="1">
      <c r="G144" s="658"/>
      <c r="H144" s="658"/>
      <c r="I144" s="658"/>
      <c r="J144" s="658"/>
      <c r="K144" s="658"/>
      <c r="L144" s="658"/>
      <c r="M144" s="658"/>
      <c r="N144" s="658"/>
      <c r="O144" s="658"/>
      <c r="P144" s="658"/>
      <c r="Q144" s="658"/>
      <c r="R144" s="658"/>
      <c r="S144" s="658"/>
      <c r="T144" s="658"/>
      <c r="U144" s="658"/>
      <c r="V144" s="658"/>
      <c r="W144" s="658"/>
      <c r="X144" s="658"/>
    </row>
    <row r="145" spans="1:24" ht="24.75" hidden="1" customHeight="1">
      <c r="A145" s="277" t="s">
        <v>827</v>
      </c>
      <c r="C145" s="580">
        <v>12590</v>
      </c>
      <c r="D145" s="659">
        <f>25264098260/E138</f>
        <v>25264.098259999999</v>
      </c>
      <c r="E145" s="659">
        <f t="shared" ref="E145:E160" si="5">D145-C145</f>
        <v>12674.098259999999</v>
      </c>
      <c r="G145" s="658">
        <f t="shared" ref="G145:G152" si="6">(D145/C145)*100</f>
        <v>200.66797664813345</v>
      </c>
      <c r="H145" s="660"/>
      <c r="I145" s="661"/>
      <c r="J145" s="661"/>
      <c r="K145" s="661"/>
      <c r="L145" s="661"/>
      <c r="M145" s="661"/>
      <c r="N145" s="661"/>
      <c r="O145" s="661"/>
      <c r="P145" s="661"/>
      <c r="Q145" s="661"/>
      <c r="R145" s="661"/>
      <c r="S145" s="661"/>
      <c r="T145" s="662"/>
      <c r="U145" s="661"/>
      <c r="V145" s="663"/>
      <c r="W145" s="661"/>
      <c r="X145" s="661"/>
    </row>
    <row r="146" spans="1:24" ht="24.75" hidden="1" customHeight="1">
      <c r="A146" s="277" t="s">
        <v>830</v>
      </c>
      <c r="C146" s="580">
        <v>98192</v>
      </c>
      <c r="D146" s="659">
        <f>60974362562/E138</f>
        <v>60974.362562000002</v>
      </c>
      <c r="E146" s="659">
        <f t="shared" si="5"/>
        <v>-37217.637437999998</v>
      </c>
      <c r="G146" s="658">
        <f t="shared" si="6"/>
        <v>62.09707772730976</v>
      </c>
      <c r="H146" s="1328" t="s">
        <v>916</v>
      </c>
      <c r="I146" s="1328"/>
      <c r="J146" s="1328" t="s">
        <v>917</v>
      </c>
      <c r="K146" s="1328"/>
      <c r="L146" s="1328"/>
      <c r="M146" s="1328"/>
      <c r="N146" s="1328" t="s">
        <v>918</v>
      </c>
      <c r="O146" s="1328"/>
      <c r="P146" s="1328" t="s">
        <v>919</v>
      </c>
      <c r="Q146" s="1328"/>
      <c r="R146" s="1328"/>
      <c r="S146" s="1328"/>
      <c r="T146" s="1328" t="s">
        <v>920</v>
      </c>
      <c r="U146" s="1328"/>
      <c r="V146" s="1328"/>
      <c r="W146" s="1328"/>
      <c r="X146" s="661"/>
    </row>
    <row r="147" spans="1:24" ht="24.75" hidden="1" customHeight="1">
      <c r="A147" s="277" t="s">
        <v>832</v>
      </c>
      <c r="C147" s="580">
        <v>2</v>
      </c>
      <c r="D147" s="659">
        <f>71618210/E138</f>
        <v>71.618210000000005</v>
      </c>
      <c r="E147" s="659">
        <f t="shared" si="5"/>
        <v>69.618210000000005</v>
      </c>
      <c r="G147" s="658">
        <f t="shared" si="6"/>
        <v>3580.9105000000004</v>
      </c>
      <c r="H147" s="1328"/>
      <c r="I147" s="1328"/>
      <c r="J147" s="1328"/>
      <c r="K147" s="1328"/>
      <c r="L147" s="1328"/>
      <c r="M147" s="1328"/>
      <c r="N147" s="1328"/>
      <c r="O147" s="1328"/>
      <c r="P147" s="1328"/>
      <c r="Q147" s="1328"/>
      <c r="R147" s="1328"/>
      <c r="S147" s="1328"/>
      <c r="T147" s="1328"/>
      <c r="U147" s="1328"/>
      <c r="V147" s="1328"/>
      <c r="W147" s="1328"/>
      <c r="X147" s="661"/>
    </row>
    <row r="148" spans="1:24" ht="24.75" hidden="1" customHeight="1">
      <c r="A148" s="277" t="s">
        <v>834</v>
      </c>
      <c r="C148" s="580">
        <v>18907</v>
      </c>
      <c r="D148" s="659">
        <f>23384267305/E138</f>
        <v>23384.267305000001</v>
      </c>
      <c r="E148" s="659">
        <f t="shared" si="5"/>
        <v>4477.2673050000012</v>
      </c>
      <c r="G148" s="658">
        <f t="shared" si="6"/>
        <v>123.68047445390597</v>
      </c>
      <c r="H148" s="1331" t="s">
        <v>921</v>
      </c>
      <c r="I148" s="1330" t="s">
        <v>922</v>
      </c>
      <c r="J148" s="1330" t="s">
        <v>923</v>
      </c>
      <c r="K148" s="1330"/>
      <c r="L148" s="1330" t="s">
        <v>924</v>
      </c>
      <c r="M148" s="1330"/>
      <c r="N148" s="1330" t="s">
        <v>923</v>
      </c>
      <c r="O148" s="1330" t="s">
        <v>924</v>
      </c>
      <c r="P148" s="1330" t="s">
        <v>923</v>
      </c>
      <c r="Q148" s="1330"/>
      <c r="R148" s="1330" t="s">
        <v>924</v>
      </c>
      <c r="S148" s="1330"/>
      <c r="T148" s="1329" t="s">
        <v>923</v>
      </c>
      <c r="U148" s="1330" t="s">
        <v>924</v>
      </c>
      <c r="V148" s="1330"/>
      <c r="W148" s="1330"/>
      <c r="X148" s="661"/>
    </row>
    <row r="149" spans="1:24" ht="24.75" hidden="1" customHeight="1">
      <c r="A149" s="277" t="s">
        <v>837</v>
      </c>
      <c r="C149" s="580">
        <v>88919</v>
      </c>
      <c r="D149" s="659">
        <f>82298067147/E138</f>
        <v>82298.067146999994</v>
      </c>
      <c r="E149" s="659">
        <f t="shared" si="5"/>
        <v>-6620.9328530000057</v>
      </c>
      <c r="G149" s="658">
        <f t="shared" si="6"/>
        <v>92.553972882061203</v>
      </c>
      <c r="H149" s="1331"/>
      <c r="I149" s="1330"/>
      <c r="J149" s="1330"/>
      <c r="K149" s="1330"/>
      <c r="L149" s="1330"/>
      <c r="M149" s="1330"/>
      <c r="N149" s="1330"/>
      <c r="O149" s="1330"/>
      <c r="P149" s="1330"/>
      <c r="Q149" s="1330"/>
      <c r="R149" s="1330"/>
      <c r="S149" s="1330"/>
      <c r="T149" s="1329"/>
      <c r="U149" s="1330"/>
      <c r="V149" s="1330"/>
      <c r="W149" s="1330"/>
      <c r="X149" s="661"/>
    </row>
    <row r="150" spans="1:24" ht="24.75" hidden="1" customHeight="1">
      <c r="A150" s="277" t="s">
        <v>839</v>
      </c>
      <c r="C150" s="580">
        <v>79</v>
      </c>
      <c r="D150" s="659">
        <f>109796440898/E138</f>
        <v>109796.440898</v>
      </c>
      <c r="E150" s="659">
        <f t="shared" si="5"/>
        <v>109717.440898</v>
      </c>
      <c r="G150" s="658">
        <f t="shared" si="6"/>
        <v>138982.83657974686</v>
      </c>
      <c r="H150" s="664"/>
      <c r="I150" s="665" t="s">
        <v>925</v>
      </c>
      <c r="J150" s="1326">
        <v>1554775103</v>
      </c>
      <c r="K150" s="1326"/>
      <c r="L150" s="1326">
        <v>0</v>
      </c>
      <c r="M150" s="1326"/>
      <c r="N150" s="3">
        <v>6394708621</v>
      </c>
      <c r="O150" s="3">
        <v>5319517166</v>
      </c>
      <c r="P150" s="1326">
        <v>60032939108</v>
      </c>
      <c r="Q150" s="1326"/>
      <c r="R150" s="1326">
        <v>57635348470</v>
      </c>
      <c r="S150" s="1326"/>
      <c r="T150" s="666">
        <v>2629966558</v>
      </c>
      <c r="U150" s="1326">
        <v>0</v>
      </c>
      <c r="V150" s="1326"/>
      <c r="W150" s="1326"/>
      <c r="X150" s="661"/>
    </row>
    <row r="151" spans="1:24" ht="24.75" hidden="1" customHeight="1">
      <c r="A151" s="277" t="s">
        <v>842</v>
      </c>
      <c r="C151" s="580">
        <v>39731</v>
      </c>
      <c r="D151" s="659">
        <f>42648348343/E138</f>
        <v>42648.348342999998</v>
      </c>
      <c r="E151" s="659">
        <f t="shared" si="5"/>
        <v>2917.3483429999978</v>
      </c>
      <c r="G151" s="658">
        <f t="shared" si="6"/>
        <v>107.34275085701341</v>
      </c>
      <c r="H151" s="667"/>
      <c r="I151" s="668" t="s">
        <v>926</v>
      </c>
      <c r="J151" s="1327">
        <v>1554775103</v>
      </c>
      <c r="K151" s="1327"/>
      <c r="L151" s="1327">
        <v>0</v>
      </c>
      <c r="M151" s="1327"/>
      <c r="N151" s="2">
        <v>6394708621</v>
      </c>
      <c r="O151" s="2">
        <v>5319517166</v>
      </c>
      <c r="P151" s="1327">
        <v>60032939108</v>
      </c>
      <c r="Q151" s="1327"/>
      <c r="R151" s="1327">
        <v>57635348470</v>
      </c>
      <c r="S151" s="1327"/>
      <c r="T151" s="669">
        <v>2629966558</v>
      </c>
      <c r="U151" s="1327">
        <v>0</v>
      </c>
      <c r="V151" s="1327"/>
      <c r="W151" s="1327"/>
      <c r="X151" s="661"/>
    </row>
    <row r="152" spans="1:24" ht="22.5" hidden="1" customHeight="1">
      <c r="A152" s="277" t="s">
        <v>845</v>
      </c>
      <c r="C152" s="580">
        <v>15386</v>
      </c>
      <c r="D152" s="659">
        <f>6039318206/E138</f>
        <v>6039.3182059999999</v>
      </c>
      <c r="E152" s="659">
        <f t="shared" si="5"/>
        <v>-9346.6817940000001</v>
      </c>
      <c r="G152" s="658">
        <f t="shared" si="6"/>
        <v>39.252035655790976</v>
      </c>
      <c r="H152" s="664"/>
      <c r="I152" s="665" t="s">
        <v>927</v>
      </c>
      <c r="J152" s="1326">
        <v>93251397025</v>
      </c>
      <c r="K152" s="1326"/>
      <c r="L152" s="1326">
        <v>0</v>
      </c>
      <c r="M152" s="1326"/>
      <c r="N152" s="3">
        <v>60654344588</v>
      </c>
      <c r="O152" s="3">
        <v>43348432582</v>
      </c>
      <c r="P152" s="1326">
        <v>1087717534324</v>
      </c>
      <c r="Q152" s="1326"/>
      <c r="R152" s="1326">
        <v>1108053543618</v>
      </c>
      <c r="S152" s="1326"/>
      <c r="T152" s="666">
        <v>110557309031</v>
      </c>
      <c r="U152" s="1326">
        <v>0</v>
      </c>
      <c r="V152" s="1326"/>
      <c r="W152" s="1326"/>
      <c r="X152" s="661"/>
    </row>
    <row r="153" spans="1:24" ht="22.5" hidden="1" customHeight="1">
      <c r="C153" s="580"/>
      <c r="E153" s="659">
        <f t="shared" si="5"/>
        <v>0</v>
      </c>
      <c r="G153" s="658"/>
      <c r="H153" s="667"/>
      <c r="I153" s="668" t="s">
        <v>928</v>
      </c>
      <c r="J153" s="1327">
        <v>93251397025</v>
      </c>
      <c r="K153" s="1327"/>
      <c r="L153" s="1327">
        <v>0</v>
      </c>
      <c r="M153" s="1327"/>
      <c r="N153" s="2">
        <v>60654344588</v>
      </c>
      <c r="O153" s="2">
        <v>43348432582</v>
      </c>
      <c r="P153" s="1327">
        <v>1087717534324</v>
      </c>
      <c r="Q153" s="1327"/>
      <c r="R153" s="1327">
        <v>1108053543618</v>
      </c>
      <c r="S153" s="1327"/>
      <c r="T153" s="669">
        <v>110557309031</v>
      </c>
      <c r="U153" s="1327">
        <v>0</v>
      </c>
      <c r="V153" s="1327"/>
      <c r="W153" s="1327"/>
      <c r="X153" s="661"/>
    </row>
    <row r="154" spans="1:24" ht="22.5" hidden="1" customHeight="1">
      <c r="A154" s="277" t="s">
        <v>850</v>
      </c>
      <c r="C154" s="580">
        <v>30059</v>
      </c>
      <c r="D154" s="659">
        <f>24622537137/E138</f>
        <v>24622.537136999999</v>
      </c>
      <c r="E154" s="659">
        <f t="shared" si="5"/>
        <v>-5436.4628630000007</v>
      </c>
      <c r="G154" s="658">
        <f>(D154/C154)*100</f>
        <v>81.914026205129915</v>
      </c>
      <c r="H154" s="667"/>
      <c r="I154" s="668" t="s">
        <v>929</v>
      </c>
      <c r="J154" s="1327">
        <v>1051151817</v>
      </c>
      <c r="K154" s="1327"/>
      <c r="L154" s="1327">
        <v>0</v>
      </c>
      <c r="M154" s="1327"/>
      <c r="N154" s="2">
        <v>1364506519</v>
      </c>
      <c r="O154" s="2">
        <v>455934667</v>
      </c>
      <c r="P154" s="1327">
        <v>586566974904</v>
      </c>
      <c r="Q154" s="1327"/>
      <c r="R154" s="1327">
        <v>614355571256</v>
      </c>
      <c r="S154" s="1327"/>
      <c r="T154" s="669">
        <v>1959723669</v>
      </c>
      <c r="U154" s="1327">
        <v>0</v>
      </c>
      <c r="V154" s="1327"/>
      <c r="W154" s="1327"/>
      <c r="X154" s="661"/>
    </row>
    <row r="155" spans="1:24" ht="22.5" hidden="1" customHeight="1">
      <c r="A155" s="277" t="s">
        <v>852</v>
      </c>
      <c r="C155" s="580">
        <v>10174</v>
      </c>
      <c r="D155" s="659">
        <f>4737526574/E138</f>
        <v>4737.5265740000004</v>
      </c>
      <c r="E155" s="659">
        <f t="shared" si="5"/>
        <v>-5436.4734259999996</v>
      </c>
      <c r="G155" s="658">
        <f>(D155/C155)*100</f>
        <v>46.565034145862008</v>
      </c>
      <c r="H155" s="667"/>
      <c r="I155" s="668" t="s">
        <v>930</v>
      </c>
      <c r="J155" s="1327">
        <v>5444920088</v>
      </c>
      <c r="K155" s="1327"/>
      <c r="L155" s="1327">
        <v>0</v>
      </c>
      <c r="M155" s="1327"/>
      <c r="N155" s="2">
        <v>10005086583</v>
      </c>
      <c r="O155" s="2">
        <v>9967163048</v>
      </c>
      <c r="P155" s="1327">
        <v>61464368854</v>
      </c>
      <c r="Q155" s="1327"/>
      <c r="R155" s="1327">
        <v>55987034306</v>
      </c>
      <c r="S155" s="1327"/>
      <c r="T155" s="669">
        <v>5482843623</v>
      </c>
      <c r="U155" s="1327">
        <v>0</v>
      </c>
      <c r="V155" s="1327"/>
      <c r="W155" s="1327"/>
      <c r="X155" s="661"/>
    </row>
    <row r="156" spans="1:24" ht="22.5" hidden="1" customHeight="1">
      <c r="A156" s="277" t="s">
        <v>854</v>
      </c>
      <c r="C156" s="580">
        <v>19685</v>
      </c>
      <c r="D156" s="659">
        <f>19685010563/E138</f>
        <v>19685.010563</v>
      </c>
      <c r="E156" s="659">
        <f t="shared" si="5"/>
        <v>1.0562999999820022E-2</v>
      </c>
      <c r="G156" s="658">
        <f>(D156/C156)*100</f>
        <v>100.00005366014733</v>
      </c>
      <c r="H156" s="667"/>
      <c r="I156" s="668" t="s">
        <v>930</v>
      </c>
      <c r="J156" s="1327">
        <v>144920088</v>
      </c>
      <c r="K156" s="1327"/>
      <c r="L156" s="1327">
        <v>0</v>
      </c>
      <c r="M156" s="1327"/>
      <c r="N156" s="2">
        <v>10005086583</v>
      </c>
      <c r="O156" s="2">
        <v>9967163048</v>
      </c>
      <c r="P156" s="1327">
        <v>56164368854</v>
      </c>
      <c r="Q156" s="1327"/>
      <c r="R156" s="1327">
        <v>55987034306</v>
      </c>
      <c r="S156" s="1327"/>
      <c r="T156" s="669">
        <v>182843623</v>
      </c>
      <c r="U156" s="1327">
        <v>0</v>
      </c>
      <c r="V156" s="1327"/>
      <c r="W156" s="1327"/>
      <c r="X156" s="661"/>
    </row>
    <row r="157" spans="1:24" ht="22.5" hidden="1" customHeight="1">
      <c r="A157" s="277" t="s">
        <v>857</v>
      </c>
      <c r="C157" s="580">
        <v>200</v>
      </c>
      <c r="D157" s="659">
        <f>200000000/E138</f>
        <v>200</v>
      </c>
      <c r="E157" s="659">
        <f t="shared" si="5"/>
        <v>0</v>
      </c>
      <c r="G157" s="658">
        <f>(D157/C157)*100</f>
        <v>100</v>
      </c>
      <c r="H157" s="667"/>
      <c r="I157" s="668" t="s">
        <v>930</v>
      </c>
      <c r="J157" s="1327">
        <v>5300000000</v>
      </c>
      <c r="K157" s="1327"/>
      <c r="L157" s="1327">
        <v>0</v>
      </c>
      <c r="M157" s="1327"/>
      <c r="N157" s="2">
        <v>0</v>
      </c>
      <c r="O157" s="2">
        <v>0</v>
      </c>
      <c r="P157" s="1327">
        <v>5300000000</v>
      </c>
      <c r="Q157" s="1327"/>
      <c r="R157" s="1327">
        <v>0</v>
      </c>
      <c r="S157" s="1327"/>
      <c r="T157" s="669">
        <v>5300000000</v>
      </c>
      <c r="U157" s="1327">
        <v>0</v>
      </c>
      <c r="V157" s="1327"/>
      <c r="W157" s="1327"/>
      <c r="X157" s="661"/>
    </row>
    <row r="158" spans="1:24" ht="22.5" hidden="1" customHeight="1">
      <c r="C158" s="580"/>
      <c r="D158" s="580"/>
      <c r="E158" s="659">
        <f t="shared" si="5"/>
        <v>0</v>
      </c>
      <c r="G158" s="658"/>
      <c r="H158" s="667"/>
      <c r="I158" s="668" t="s">
        <v>931</v>
      </c>
      <c r="J158" s="1327">
        <v>0</v>
      </c>
      <c r="K158" s="1327"/>
      <c r="L158" s="1327">
        <v>0</v>
      </c>
      <c r="M158" s="1327"/>
      <c r="N158" s="2">
        <v>0</v>
      </c>
      <c r="O158" s="2">
        <v>0</v>
      </c>
      <c r="P158" s="1327">
        <v>202278978458</v>
      </c>
      <c r="Q158" s="1327"/>
      <c r="R158" s="1327">
        <v>303418467687</v>
      </c>
      <c r="S158" s="1327"/>
      <c r="T158" s="669">
        <v>0</v>
      </c>
      <c r="U158" s="1327">
        <v>0</v>
      </c>
      <c r="V158" s="1327"/>
      <c r="W158" s="1327"/>
      <c r="X158" s="661"/>
    </row>
    <row r="159" spans="1:24" ht="22.5" hidden="1" customHeight="1">
      <c r="A159" s="277" t="s">
        <v>864</v>
      </c>
      <c r="C159" s="300">
        <v>535648</v>
      </c>
      <c r="D159" s="659">
        <f>419373016601/E138</f>
        <v>419373.01660099998</v>
      </c>
      <c r="E159" s="659">
        <f t="shared" si="5"/>
        <v>-116274.98339900002</v>
      </c>
      <c r="G159" s="658">
        <f>(D159/C159)*100</f>
        <v>78.292650509476374</v>
      </c>
      <c r="H159" s="667"/>
      <c r="I159" s="668" t="s">
        <v>932</v>
      </c>
      <c r="J159" s="1327">
        <v>47027658343</v>
      </c>
      <c r="K159" s="1327"/>
      <c r="L159" s="1327">
        <v>0</v>
      </c>
      <c r="M159" s="1327"/>
      <c r="N159" s="2">
        <v>38726794536</v>
      </c>
      <c r="O159" s="2">
        <v>12501119116</v>
      </c>
      <c r="P159" s="1327">
        <v>152502234187</v>
      </c>
      <c r="Q159" s="1327"/>
      <c r="R159" s="1327">
        <v>79248900424</v>
      </c>
      <c r="S159" s="1327"/>
      <c r="T159" s="669">
        <v>73253333763</v>
      </c>
      <c r="U159" s="1327">
        <v>0</v>
      </c>
      <c r="V159" s="1327"/>
      <c r="W159" s="1327"/>
      <c r="X159" s="661"/>
    </row>
    <row r="160" spans="1:24" ht="22.5" hidden="1" customHeight="1">
      <c r="C160" s="658">
        <f>SUM(C145:C154)+C159</f>
        <v>839513</v>
      </c>
      <c r="D160" s="658">
        <f>SUM(D145:D154)+D159</f>
        <v>794472.07466899999</v>
      </c>
      <c r="E160" s="659">
        <f t="shared" si="5"/>
        <v>-45040.925331000006</v>
      </c>
      <c r="G160" s="658"/>
      <c r="H160" s="667"/>
      <c r="I160" s="668" t="s">
        <v>933</v>
      </c>
      <c r="J160" s="1327">
        <v>9009358137</v>
      </c>
      <c r="K160" s="1327"/>
      <c r="L160" s="1327">
        <v>0</v>
      </c>
      <c r="M160" s="1327"/>
      <c r="N160" s="2">
        <v>10363246368</v>
      </c>
      <c r="O160" s="2">
        <v>9295236841</v>
      </c>
      <c r="P160" s="1327">
        <v>42049609654</v>
      </c>
      <c r="Q160" s="1327"/>
      <c r="R160" s="1327">
        <v>31972241990</v>
      </c>
      <c r="S160" s="1327"/>
      <c r="T160" s="669">
        <v>10077367664</v>
      </c>
      <c r="U160" s="1327">
        <v>0</v>
      </c>
      <c r="V160" s="1327"/>
      <c r="W160" s="1327"/>
      <c r="X160" s="661"/>
    </row>
    <row r="161" spans="7:24" ht="22.5" hidden="1" customHeight="1">
      <c r="G161" s="670"/>
      <c r="H161" s="667"/>
      <c r="I161" s="668" t="s">
        <v>934</v>
      </c>
      <c r="J161" s="1327">
        <v>30718308640</v>
      </c>
      <c r="K161" s="1327"/>
      <c r="L161" s="1327">
        <v>0</v>
      </c>
      <c r="M161" s="1327"/>
      <c r="N161" s="2">
        <v>194710582</v>
      </c>
      <c r="O161" s="2">
        <v>11128978910</v>
      </c>
      <c r="P161" s="1327">
        <v>42855368267</v>
      </c>
      <c r="Q161" s="1327"/>
      <c r="R161" s="1327">
        <v>23071327955</v>
      </c>
      <c r="S161" s="1327"/>
      <c r="T161" s="669">
        <v>19784040312</v>
      </c>
      <c r="U161" s="1327">
        <v>0</v>
      </c>
      <c r="V161" s="1327"/>
      <c r="W161" s="1327"/>
      <c r="X161" s="661"/>
    </row>
    <row r="162" spans="7:24" ht="22.5" hidden="1" customHeight="1">
      <c r="G162" s="671"/>
      <c r="H162" s="664"/>
      <c r="I162" s="665" t="s">
        <v>935</v>
      </c>
      <c r="J162" s="1326">
        <v>47739872104</v>
      </c>
      <c r="K162" s="1326"/>
      <c r="L162" s="1326">
        <v>5381645078</v>
      </c>
      <c r="M162" s="1326"/>
      <c r="N162" s="3">
        <v>122558823707</v>
      </c>
      <c r="O162" s="3">
        <v>59159143485</v>
      </c>
      <c r="P162" s="1326">
        <v>623269907451</v>
      </c>
      <c r="Q162" s="1326"/>
      <c r="R162" s="1326">
        <v>583307261718</v>
      </c>
      <c r="S162" s="1326"/>
      <c r="T162" s="666">
        <v>105766884859</v>
      </c>
      <c r="U162" s="1326">
        <v>8977611</v>
      </c>
      <c r="V162" s="1326"/>
      <c r="W162" s="1326"/>
      <c r="X162" s="661"/>
    </row>
    <row r="163" spans="7:24" ht="22.5" hidden="1" customHeight="1">
      <c r="G163" s="670"/>
      <c r="H163" s="667"/>
      <c r="I163" s="668" t="s">
        <v>936</v>
      </c>
      <c r="J163" s="1327">
        <v>47739872104</v>
      </c>
      <c r="K163" s="1327"/>
      <c r="L163" s="1327">
        <v>5381645078</v>
      </c>
      <c r="M163" s="1327"/>
      <c r="N163" s="2">
        <v>122558823707</v>
      </c>
      <c r="O163" s="2">
        <v>59159143485</v>
      </c>
      <c r="P163" s="1327">
        <v>623269907451</v>
      </c>
      <c r="Q163" s="1327"/>
      <c r="R163" s="1327">
        <v>583307261718</v>
      </c>
      <c r="S163" s="1327"/>
      <c r="T163" s="669">
        <v>105766884859</v>
      </c>
      <c r="U163" s="1327">
        <v>8977611</v>
      </c>
      <c r="V163" s="1327"/>
      <c r="W163" s="1327"/>
      <c r="X163" s="661"/>
    </row>
    <row r="164" spans="7:24" ht="22.5" hidden="1" customHeight="1">
      <c r="G164" s="671"/>
      <c r="H164" s="664"/>
      <c r="I164" s="665" t="s">
        <v>937</v>
      </c>
      <c r="J164" s="1326">
        <v>0</v>
      </c>
      <c r="K164" s="1326"/>
      <c r="L164" s="1326">
        <v>0</v>
      </c>
      <c r="M164" s="1326"/>
      <c r="N164" s="3">
        <v>1898125482</v>
      </c>
      <c r="O164" s="3">
        <v>1898125482</v>
      </c>
      <c r="P164" s="1326">
        <v>15470986382</v>
      </c>
      <c r="Q164" s="1326"/>
      <c r="R164" s="1326">
        <v>15470986382</v>
      </c>
      <c r="S164" s="1326"/>
      <c r="T164" s="666">
        <v>0</v>
      </c>
      <c r="U164" s="1326">
        <v>0</v>
      </c>
      <c r="V164" s="1326"/>
      <c r="W164" s="1326"/>
      <c r="X164" s="661"/>
    </row>
    <row r="165" spans="7:24" ht="22.5" hidden="1" customHeight="1">
      <c r="G165" s="670"/>
      <c r="H165" s="667"/>
      <c r="I165" s="668" t="s">
        <v>938</v>
      </c>
      <c r="J165" s="1327">
        <v>0</v>
      </c>
      <c r="K165" s="1327"/>
      <c r="L165" s="1327">
        <v>0</v>
      </c>
      <c r="M165" s="1327"/>
      <c r="N165" s="2">
        <v>1898125482</v>
      </c>
      <c r="O165" s="2">
        <v>1898125482</v>
      </c>
      <c r="P165" s="1327">
        <v>15470986382</v>
      </c>
      <c r="Q165" s="1327"/>
      <c r="R165" s="1327">
        <v>15470986382</v>
      </c>
      <c r="S165" s="1327"/>
      <c r="T165" s="669">
        <v>0</v>
      </c>
      <c r="U165" s="1327">
        <v>0</v>
      </c>
      <c r="V165" s="1327"/>
      <c r="W165" s="1327"/>
      <c r="X165" s="661"/>
    </row>
    <row r="166" spans="7:24" ht="22.5" hidden="1" customHeight="1">
      <c r="G166" s="671"/>
      <c r="H166" s="664"/>
      <c r="I166" s="665" t="s">
        <v>939</v>
      </c>
      <c r="J166" s="1326">
        <v>568118068</v>
      </c>
      <c r="K166" s="1326"/>
      <c r="L166" s="1326">
        <v>0</v>
      </c>
      <c r="M166" s="1326"/>
      <c r="N166" s="3">
        <v>0</v>
      </c>
      <c r="O166" s="3">
        <v>0</v>
      </c>
      <c r="P166" s="1326">
        <v>0</v>
      </c>
      <c r="Q166" s="1326"/>
      <c r="R166" s="1326">
        <v>0</v>
      </c>
      <c r="S166" s="1326"/>
      <c r="T166" s="666">
        <v>568118068</v>
      </c>
      <c r="U166" s="1326">
        <v>0</v>
      </c>
      <c r="V166" s="1326"/>
      <c r="W166" s="1326"/>
      <c r="X166" s="661"/>
    </row>
    <row r="167" spans="7:24" ht="22.5" hidden="1" customHeight="1">
      <c r="G167" s="670"/>
      <c r="H167" s="667"/>
      <c r="I167" s="668" t="s">
        <v>940</v>
      </c>
      <c r="J167" s="1327">
        <v>568118068</v>
      </c>
      <c r="K167" s="1327"/>
      <c r="L167" s="1327">
        <v>0</v>
      </c>
      <c r="M167" s="1327"/>
      <c r="N167" s="2">
        <v>0</v>
      </c>
      <c r="O167" s="2">
        <v>0</v>
      </c>
      <c r="P167" s="1327">
        <v>0</v>
      </c>
      <c r="Q167" s="1327"/>
      <c r="R167" s="1327">
        <v>0</v>
      </c>
      <c r="S167" s="1327"/>
      <c r="T167" s="669">
        <v>568118068</v>
      </c>
      <c r="U167" s="1327">
        <v>0</v>
      </c>
      <c r="V167" s="1327"/>
      <c r="W167" s="1327"/>
      <c r="X167" s="661"/>
    </row>
    <row r="168" spans="7:24" ht="22.5" hidden="1" customHeight="1">
      <c r="G168" s="671"/>
      <c r="H168" s="664"/>
      <c r="I168" s="665" t="s">
        <v>941</v>
      </c>
      <c r="J168" s="1326">
        <v>5140696158</v>
      </c>
      <c r="K168" s="1326"/>
      <c r="L168" s="1326">
        <v>3035545</v>
      </c>
      <c r="M168" s="1326"/>
      <c r="N168" s="3">
        <v>1077221751</v>
      </c>
      <c r="O168" s="3">
        <v>2975501465</v>
      </c>
      <c r="P168" s="1326">
        <v>7246365487</v>
      </c>
      <c r="Q168" s="1326"/>
      <c r="R168" s="1326">
        <v>25845594198</v>
      </c>
      <c r="S168" s="1326"/>
      <c r="T168" s="666">
        <v>5532423577</v>
      </c>
      <c r="U168" s="1326">
        <v>2293042678</v>
      </c>
      <c r="V168" s="1326"/>
      <c r="W168" s="1326"/>
      <c r="X168" s="661"/>
    </row>
    <row r="169" spans="7:24" ht="22.5" hidden="1" customHeight="1">
      <c r="G169" s="670"/>
      <c r="H169" s="667"/>
      <c r="I169" s="668" t="s">
        <v>942</v>
      </c>
      <c r="J169" s="1327">
        <v>0</v>
      </c>
      <c r="K169" s="1327"/>
      <c r="L169" s="1327">
        <v>0</v>
      </c>
      <c r="M169" s="1327"/>
      <c r="N169" s="2">
        <v>0</v>
      </c>
      <c r="O169" s="2">
        <v>0</v>
      </c>
      <c r="P169" s="1327">
        <v>191650231</v>
      </c>
      <c r="Q169" s="1327"/>
      <c r="R169" s="1327">
        <v>17793875811</v>
      </c>
      <c r="S169" s="1327"/>
      <c r="T169" s="669">
        <v>0</v>
      </c>
      <c r="U169" s="1327">
        <v>0</v>
      </c>
      <c r="V169" s="1327"/>
      <c r="W169" s="1327"/>
      <c r="X169" s="661"/>
    </row>
    <row r="170" spans="7:24" ht="22.5" hidden="1" customHeight="1">
      <c r="G170" s="670"/>
      <c r="H170" s="667"/>
      <c r="I170" s="668" t="s">
        <v>943</v>
      </c>
      <c r="J170" s="1327">
        <v>0</v>
      </c>
      <c r="K170" s="1327"/>
      <c r="L170" s="1327">
        <v>0</v>
      </c>
      <c r="M170" s="1327"/>
      <c r="N170" s="2">
        <v>0</v>
      </c>
      <c r="O170" s="2">
        <v>0</v>
      </c>
      <c r="P170" s="1327">
        <v>191650231</v>
      </c>
      <c r="Q170" s="1327"/>
      <c r="R170" s="1327">
        <v>17793875811</v>
      </c>
      <c r="S170" s="1327"/>
      <c r="T170" s="669">
        <v>0</v>
      </c>
      <c r="U170" s="1327">
        <v>0</v>
      </c>
      <c r="V170" s="1327"/>
      <c r="W170" s="1327"/>
      <c r="X170" s="661"/>
    </row>
    <row r="171" spans="7:24" ht="22.5" hidden="1" customHeight="1">
      <c r="G171" s="670"/>
      <c r="H171" s="667"/>
      <c r="I171" s="668" t="s">
        <v>944</v>
      </c>
      <c r="J171" s="1327">
        <v>5140696158</v>
      </c>
      <c r="K171" s="1327"/>
      <c r="L171" s="1327">
        <v>3035545</v>
      </c>
      <c r="M171" s="1327"/>
      <c r="N171" s="2">
        <v>1077221751</v>
      </c>
      <c r="O171" s="2">
        <v>2975501465</v>
      </c>
      <c r="P171" s="1327">
        <v>7054715256</v>
      </c>
      <c r="Q171" s="1327"/>
      <c r="R171" s="1327">
        <v>8051718387</v>
      </c>
      <c r="S171" s="1327"/>
      <c r="T171" s="669">
        <v>5532423577</v>
      </c>
      <c r="U171" s="1327">
        <v>2293042678</v>
      </c>
      <c r="V171" s="1327"/>
      <c r="W171" s="1327"/>
      <c r="X171" s="661"/>
    </row>
    <row r="172" spans="7:24" ht="22.5" hidden="1" customHeight="1">
      <c r="G172" s="670"/>
      <c r="H172" s="667"/>
      <c r="I172" s="668" t="s">
        <v>945</v>
      </c>
      <c r="J172" s="1327">
        <v>5140696158</v>
      </c>
      <c r="K172" s="1327"/>
      <c r="L172" s="1327">
        <v>3035545</v>
      </c>
      <c r="M172" s="1327"/>
      <c r="N172" s="2">
        <v>1077221751</v>
      </c>
      <c r="O172" s="2">
        <v>2975501465</v>
      </c>
      <c r="P172" s="1327">
        <v>7054715256</v>
      </c>
      <c r="Q172" s="1327"/>
      <c r="R172" s="1327">
        <v>8051718387</v>
      </c>
      <c r="S172" s="1327"/>
      <c r="T172" s="669">
        <v>5532423577</v>
      </c>
      <c r="U172" s="1327">
        <v>2293042678</v>
      </c>
      <c r="V172" s="1327"/>
      <c r="W172" s="1327"/>
      <c r="X172" s="661"/>
    </row>
    <row r="173" spans="7:24" ht="22.5" hidden="1" customHeight="1">
      <c r="G173" s="671"/>
      <c r="H173" s="664"/>
      <c r="I173" s="665" t="s">
        <v>946</v>
      </c>
      <c r="J173" s="1326">
        <v>655799781</v>
      </c>
      <c r="K173" s="1326"/>
      <c r="L173" s="1326">
        <v>0</v>
      </c>
      <c r="M173" s="1326"/>
      <c r="N173" s="3">
        <v>248494107</v>
      </c>
      <c r="O173" s="3">
        <v>77691194</v>
      </c>
      <c r="P173" s="1326">
        <v>1729365762</v>
      </c>
      <c r="Q173" s="1326"/>
      <c r="R173" s="1326">
        <v>907323068</v>
      </c>
      <c r="S173" s="1326"/>
      <c r="T173" s="666">
        <v>826602694</v>
      </c>
      <c r="U173" s="1326">
        <v>0</v>
      </c>
      <c r="V173" s="1326"/>
      <c r="W173" s="1326"/>
      <c r="X173" s="661"/>
    </row>
    <row r="174" spans="7:24" ht="22.5" hidden="1" customHeight="1">
      <c r="G174" s="671">
        <v>25</v>
      </c>
      <c r="H174" s="664" t="s">
        <v>947</v>
      </c>
      <c r="I174" s="665" t="s">
        <v>948</v>
      </c>
      <c r="J174" s="1326">
        <v>0</v>
      </c>
      <c r="K174" s="1326"/>
      <c r="L174" s="1326">
        <v>0</v>
      </c>
      <c r="M174" s="1326"/>
      <c r="N174" s="3">
        <v>0</v>
      </c>
      <c r="O174" s="3">
        <v>0</v>
      </c>
      <c r="P174" s="1326">
        <v>0</v>
      </c>
      <c r="Q174" s="1326"/>
      <c r="R174" s="1326">
        <v>621775322</v>
      </c>
      <c r="S174" s="1326"/>
      <c r="T174" s="666">
        <v>0</v>
      </c>
      <c r="U174" s="1326">
        <v>0</v>
      </c>
      <c r="V174" s="1326"/>
      <c r="W174" s="1326"/>
      <c r="X174" s="661"/>
    </row>
    <row r="175" spans="7:24" ht="22.5" hidden="1" customHeight="1">
      <c r="G175" s="670">
        <v>26</v>
      </c>
      <c r="H175" s="667" t="s">
        <v>949</v>
      </c>
      <c r="I175" s="668" t="s">
        <v>950</v>
      </c>
      <c r="J175" s="1327">
        <v>0</v>
      </c>
      <c r="K175" s="1327"/>
      <c r="L175" s="1327">
        <v>0</v>
      </c>
      <c r="M175" s="1327"/>
      <c r="N175" s="2">
        <v>0</v>
      </c>
      <c r="O175" s="2">
        <v>0</v>
      </c>
      <c r="P175" s="1327">
        <v>0</v>
      </c>
      <c r="Q175" s="1327"/>
      <c r="R175" s="1327">
        <v>621775322</v>
      </c>
      <c r="S175" s="1327"/>
      <c r="T175" s="669">
        <v>0</v>
      </c>
      <c r="U175" s="1327">
        <v>0</v>
      </c>
      <c r="V175" s="1327"/>
      <c r="W175" s="1327"/>
      <c r="X175" s="661"/>
    </row>
    <row r="176" spans="7:24" ht="22.5" hidden="1" customHeight="1">
      <c r="G176" s="671">
        <v>27</v>
      </c>
      <c r="H176" s="664" t="s">
        <v>951</v>
      </c>
      <c r="I176" s="665" t="s">
        <v>952</v>
      </c>
      <c r="J176" s="1326">
        <v>9700882403</v>
      </c>
      <c r="K176" s="1326"/>
      <c r="L176" s="1326">
        <v>0</v>
      </c>
      <c r="M176" s="1326"/>
      <c r="N176" s="3">
        <v>24334258418</v>
      </c>
      <c r="O176" s="3">
        <v>20361282108</v>
      </c>
      <c r="P176" s="1326">
        <v>161491192602</v>
      </c>
      <c r="Q176" s="1326"/>
      <c r="R176" s="1326">
        <v>155896639401</v>
      </c>
      <c r="S176" s="1326"/>
      <c r="T176" s="666">
        <v>13673858713</v>
      </c>
      <c r="U176" s="1326">
        <v>0</v>
      </c>
      <c r="V176" s="1326"/>
      <c r="W176" s="1326"/>
      <c r="X176" s="661"/>
    </row>
    <row r="177" spans="7:24" ht="22.5" hidden="1" customHeight="1">
      <c r="G177" s="670">
        <v>28</v>
      </c>
      <c r="H177" s="667" t="s">
        <v>953</v>
      </c>
      <c r="I177" s="668" t="s">
        <v>954</v>
      </c>
      <c r="J177" s="1327">
        <v>739865404</v>
      </c>
      <c r="K177" s="1327"/>
      <c r="L177" s="1327">
        <v>0</v>
      </c>
      <c r="M177" s="1327"/>
      <c r="N177" s="2">
        <v>5148798026</v>
      </c>
      <c r="O177" s="2">
        <v>4688333571</v>
      </c>
      <c r="P177" s="1327">
        <v>47312340921</v>
      </c>
      <c r="Q177" s="1327"/>
      <c r="R177" s="1327">
        <v>47554696718</v>
      </c>
      <c r="S177" s="1327"/>
      <c r="T177" s="669">
        <v>1200329859</v>
      </c>
      <c r="U177" s="1327">
        <v>0</v>
      </c>
      <c r="V177" s="1327"/>
      <c r="W177" s="1327"/>
      <c r="X177" s="661"/>
    </row>
    <row r="178" spans="7:24" ht="22.5" hidden="1" customHeight="1">
      <c r="G178" s="670">
        <v>29</v>
      </c>
      <c r="H178" s="667" t="s">
        <v>955</v>
      </c>
      <c r="I178" s="668" t="s">
        <v>956</v>
      </c>
      <c r="J178" s="1327">
        <v>298896162</v>
      </c>
      <c r="K178" s="1327"/>
      <c r="L178" s="1327">
        <v>0</v>
      </c>
      <c r="M178" s="1327"/>
      <c r="N178" s="2">
        <v>3938445535</v>
      </c>
      <c r="O178" s="2">
        <v>3720346208</v>
      </c>
      <c r="P178" s="1327">
        <v>31516611766</v>
      </c>
      <c r="Q178" s="1327"/>
      <c r="R178" s="1327">
        <v>31353573039</v>
      </c>
      <c r="S178" s="1327"/>
      <c r="T178" s="669">
        <v>516995489</v>
      </c>
      <c r="U178" s="1327">
        <v>0</v>
      </c>
      <c r="V178" s="1327"/>
      <c r="W178" s="1327"/>
      <c r="X178" s="661"/>
    </row>
    <row r="179" spans="7:24" ht="22.5" hidden="1" customHeight="1">
      <c r="G179" s="670">
        <v>30</v>
      </c>
      <c r="H179" s="667" t="s">
        <v>957</v>
      </c>
      <c r="I179" s="668" t="s">
        <v>958</v>
      </c>
      <c r="J179" s="1327">
        <v>8662120837</v>
      </c>
      <c r="K179" s="1327"/>
      <c r="L179" s="1327">
        <v>0</v>
      </c>
      <c r="M179" s="1327"/>
      <c r="N179" s="2">
        <v>15247014857</v>
      </c>
      <c r="O179" s="2">
        <v>11952602329</v>
      </c>
      <c r="P179" s="1327">
        <v>82662239915</v>
      </c>
      <c r="Q179" s="1327"/>
      <c r="R179" s="1327">
        <v>76988369644</v>
      </c>
      <c r="S179" s="1327"/>
      <c r="T179" s="669">
        <v>11956533365</v>
      </c>
      <c r="U179" s="1327">
        <v>0</v>
      </c>
      <c r="V179" s="1327"/>
      <c r="W179" s="1327"/>
      <c r="X179" s="661"/>
    </row>
    <row r="180" spans="7:24" ht="22.5" hidden="1" customHeight="1">
      <c r="G180" s="671">
        <v>31</v>
      </c>
      <c r="H180" s="664" t="s">
        <v>959</v>
      </c>
      <c r="I180" s="665" t="s">
        <v>960</v>
      </c>
      <c r="J180" s="1326">
        <v>18713486344.080002</v>
      </c>
      <c r="K180" s="1326"/>
      <c r="L180" s="1326">
        <v>0</v>
      </c>
      <c r="M180" s="1326"/>
      <c r="N180" s="3">
        <v>54476016142</v>
      </c>
      <c r="O180" s="3">
        <v>68016434937</v>
      </c>
      <c r="P180" s="1326">
        <v>479844913685</v>
      </c>
      <c r="Q180" s="1326"/>
      <c r="R180" s="1326">
        <v>492114467844</v>
      </c>
      <c r="S180" s="1326"/>
      <c r="T180" s="666">
        <v>5173067549.0799999</v>
      </c>
      <c r="U180" s="1326">
        <v>0</v>
      </c>
      <c r="V180" s="1326"/>
      <c r="W180" s="1326"/>
      <c r="X180" s="661"/>
    </row>
    <row r="181" spans="7:24" ht="22.5" hidden="1" customHeight="1">
      <c r="G181" s="670">
        <v>32</v>
      </c>
      <c r="H181" s="667" t="s">
        <v>961</v>
      </c>
      <c r="I181" s="668" t="s">
        <v>962</v>
      </c>
      <c r="J181" s="1327">
        <v>18428628511</v>
      </c>
      <c r="K181" s="1327"/>
      <c r="L181" s="1327">
        <v>0</v>
      </c>
      <c r="M181" s="1327"/>
      <c r="N181" s="2">
        <v>52960463546</v>
      </c>
      <c r="O181" s="2">
        <v>66721427074</v>
      </c>
      <c r="P181" s="1327">
        <v>470014962270</v>
      </c>
      <c r="Q181" s="1327"/>
      <c r="R181" s="1327">
        <v>482404280276</v>
      </c>
      <c r="S181" s="1327"/>
      <c r="T181" s="669">
        <v>4667664983</v>
      </c>
      <c r="U181" s="1327">
        <v>0</v>
      </c>
      <c r="V181" s="1327"/>
      <c r="W181" s="1327"/>
      <c r="X181" s="661"/>
    </row>
    <row r="182" spans="7:24" ht="22.5" hidden="1" customHeight="1">
      <c r="G182" s="670">
        <v>33</v>
      </c>
      <c r="H182" s="667" t="s">
        <v>963</v>
      </c>
      <c r="I182" s="668" t="s">
        <v>964</v>
      </c>
      <c r="J182" s="1327">
        <v>0</v>
      </c>
      <c r="K182" s="1327"/>
      <c r="L182" s="1327">
        <v>0</v>
      </c>
      <c r="M182" s="1327"/>
      <c r="N182" s="2">
        <v>90733454</v>
      </c>
      <c r="O182" s="2">
        <v>90733454</v>
      </c>
      <c r="P182" s="1327">
        <v>531823720</v>
      </c>
      <c r="Q182" s="1327"/>
      <c r="R182" s="1327">
        <v>531823720</v>
      </c>
      <c r="S182" s="1327"/>
      <c r="T182" s="669">
        <v>0</v>
      </c>
      <c r="U182" s="1327">
        <v>0</v>
      </c>
      <c r="V182" s="1327"/>
      <c r="W182" s="1327"/>
      <c r="X182" s="661"/>
    </row>
    <row r="183" spans="7:24" ht="22.5" hidden="1" customHeight="1">
      <c r="G183" s="670">
        <v>34</v>
      </c>
      <c r="H183" s="667" t="s">
        <v>965</v>
      </c>
      <c r="I183" s="668" t="s">
        <v>966</v>
      </c>
      <c r="J183" s="1327">
        <v>0</v>
      </c>
      <c r="K183" s="1327"/>
      <c r="L183" s="1327">
        <v>0</v>
      </c>
      <c r="M183" s="1327"/>
      <c r="N183" s="2">
        <v>90733454</v>
      </c>
      <c r="O183" s="2">
        <v>90733454</v>
      </c>
      <c r="P183" s="1327">
        <v>531823720</v>
      </c>
      <c r="Q183" s="1327"/>
      <c r="R183" s="1327">
        <v>531823720</v>
      </c>
      <c r="S183" s="1327"/>
      <c r="T183" s="669">
        <v>0</v>
      </c>
      <c r="U183" s="1327">
        <v>0</v>
      </c>
      <c r="V183" s="1327"/>
      <c r="W183" s="1327"/>
      <c r="X183" s="661"/>
    </row>
    <row r="184" spans="7:24" ht="22.5" customHeight="1">
      <c r="G184" s="670">
        <v>35</v>
      </c>
      <c r="H184" s="667" t="s">
        <v>967</v>
      </c>
      <c r="I184" s="668" t="s">
        <v>968</v>
      </c>
      <c r="J184" s="1327">
        <v>284857833.07999998</v>
      </c>
      <c r="K184" s="1327"/>
      <c r="L184" s="1327">
        <v>0</v>
      </c>
      <c r="M184" s="1327"/>
      <c r="N184" s="2">
        <v>1424819142</v>
      </c>
      <c r="O184" s="2">
        <v>1204274409</v>
      </c>
      <c r="P184" s="1327">
        <v>9298127695</v>
      </c>
      <c r="Q184" s="1327"/>
      <c r="R184" s="1327">
        <v>9178363848</v>
      </c>
      <c r="S184" s="1327"/>
      <c r="T184" s="669">
        <v>505402566.07999998</v>
      </c>
      <c r="U184" s="1327">
        <v>0</v>
      </c>
      <c r="V184" s="1327"/>
      <c r="W184" s="1327"/>
      <c r="X184" s="661"/>
    </row>
    <row r="185" spans="7:24" ht="22.5" customHeight="1">
      <c r="G185" s="671">
        <v>36</v>
      </c>
      <c r="H185" s="664" t="s">
        <v>969</v>
      </c>
      <c r="I185" s="665" t="s">
        <v>970</v>
      </c>
      <c r="J185" s="1326">
        <v>0</v>
      </c>
      <c r="K185" s="1326"/>
      <c r="L185" s="1326">
        <v>0</v>
      </c>
      <c r="M185" s="1326"/>
      <c r="N185" s="3">
        <v>66721427074</v>
      </c>
      <c r="O185" s="3">
        <v>66721427074</v>
      </c>
      <c r="P185" s="1326">
        <v>482404280276</v>
      </c>
      <c r="Q185" s="1326"/>
      <c r="R185" s="1326">
        <v>482404280276</v>
      </c>
      <c r="S185" s="1326"/>
      <c r="T185" s="666">
        <v>0</v>
      </c>
      <c r="U185" s="1326">
        <v>0</v>
      </c>
      <c r="V185" s="1326"/>
      <c r="W185" s="1326"/>
      <c r="X185" s="661"/>
    </row>
    <row r="186" spans="7:24" ht="22.5" customHeight="1">
      <c r="G186" s="670">
        <v>37</v>
      </c>
      <c r="H186" s="667" t="s">
        <v>971</v>
      </c>
      <c r="I186" s="668" t="s">
        <v>972</v>
      </c>
      <c r="J186" s="1327">
        <v>0</v>
      </c>
      <c r="K186" s="1327"/>
      <c r="L186" s="1327">
        <v>0</v>
      </c>
      <c r="M186" s="1327"/>
      <c r="N186" s="2">
        <v>66721427074</v>
      </c>
      <c r="O186" s="2">
        <v>66721427074</v>
      </c>
      <c r="P186" s="1327">
        <v>482404280276</v>
      </c>
      <c r="Q186" s="1327"/>
      <c r="R186" s="1327">
        <v>482404280276</v>
      </c>
      <c r="S186" s="1327"/>
      <c r="T186" s="669">
        <v>0</v>
      </c>
      <c r="U186" s="1327">
        <v>0</v>
      </c>
      <c r="V186" s="1327"/>
      <c r="W186" s="1327"/>
      <c r="X186" s="661"/>
    </row>
    <row r="187" spans="7:24" ht="22.5" customHeight="1">
      <c r="G187" s="671">
        <v>38</v>
      </c>
      <c r="H187" s="664" t="s">
        <v>973</v>
      </c>
      <c r="I187" s="665" t="s">
        <v>974</v>
      </c>
      <c r="J187" s="1326">
        <v>336291550481</v>
      </c>
      <c r="K187" s="1326"/>
      <c r="L187" s="1326">
        <v>0</v>
      </c>
      <c r="M187" s="1326"/>
      <c r="N187" s="3">
        <v>0</v>
      </c>
      <c r="O187" s="3">
        <v>0</v>
      </c>
      <c r="P187" s="1326">
        <v>146818182</v>
      </c>
      <c r="Q187" s="1326"/>
      <c r="R187" s="1326">
        <v>0</v>
      </c>
      <c r="S187" s="1326"/>
      <c r="T187" s="666">
        <v>336291550481</v>
      </c>
      <c r="U187" s="1326">
        <v>0</v>
      </c>
      <c r="V187" s="1326"/>
      <c r="W187" s="1326"/>
      <c r="X187" s="661"/>
    </row>
    <row r="188" spans="7:24" ht="22.5" customHeight="1">
      <c r="G188" s="670">
        <v>39</v>
      </c>
      <c r="H188" s="667" t="s">
        <v>975</v>
      </c>
      <c r="I188" s="668" t="s">
        <v>976</v>
      </c>
      <c r="J188" s="1327">
        <v>136849224268</v>
      </c>
      <c r="K188" s="1327"/>
      <c r="L188" s="1327">
        <v>0</v>
      </c>
      <c r="M188" s="1327"/>
      <c r="N188" s="2">
        <v>0</v>
      </c>
      <c r="O188" s="2">
        <v>0</v>
      </c>
      <c r="P188" s="1327">
        <v>0</v>
      </c>
      <c r="Q188" s="1327"/>
      <c r="R188" s="1327">
        <v>0</v>
      </c>
      <c r="S188" s="1327"/>
      <c r="T188" s="669">
        <v>136849224268</v>
      </c>
      <c r="U188" s="1327">
        <v>0</v>
      </c>
      <c r="V188" s="1327"/>
      <c r="W188" s="1327"/>
      <c r="X188" s="661"/>
    </row>
    <row r="189" spans="7:24" ht="22.5" customHeight="1">
      <c r="G189" s="670">
        <v>40</v>
      </c>
      <c r="H189" s="667" t="s">
        <v>977</v>
      </c>
      <c r="I189" s="668" t="s">
        <v>978</v>
      </c>
      <c r="J189" s="1327">
        <v>118590864465</v>
      </c>
      <c r="K189" s="1327"/>
      <c r="L189" s="1327">
        <v>0</v>
      </c>
      <c r="M189" s="1327"/>
      <c r="N189" s="2">
        <v>0</v>
      </c>
      <c r="O189" s="2">
        <v>0</v>
      </c>
      <c r="P189" s="1327">
        <v>85000000</v>
      </c>
      <c r="Q189" s="1327"/>
      <c r="R189" s="1327">
        <v>0</v>
      </c>
      <c r="S189" s="1327"/>
      <c r="T189" s="669">
        <v>118590864465</v>
      </c>
      <c r="U189" s="1327">
        <v>0</v>
      </c>
      <c r="V189" s="1327"/>
      <c r="W189" s="1327"/>
      <c r="X189" s="661"/>
    </row>
    <row r="190" spans="7:24" ht="22.5" customHeight="1">
      <c r="G190" s="670">
        <v>41</v>
      </c>
      <c r="H190" s="667" t="s">
        <v>979</v>
      </c>
      <c r="I190" s="668" t="s">
        <v>980</v>
      </c>
      <c r="J190" s="1327">
        <v>76542479118</v>
      </c>
      <c r="K190" s="1327"/>
      <c r="L190" s="1327">
        <v>0</v>
      </c>
      <c r="M190" s="1327"/>
      <c r="N190" s="2">
        <v>0</v>
      </c>
      <c r="O190" s="2">
        <v>0</v>
      </c>
      <c r="P190" s="1327">
        <v>0</v>
      </c>
      <c r="Q190" s="1327"/>
      <c r="R190" s="1327">
        <v>0</v>
      </c>
      <c r="S190" s="1327"/>
      <c r="T190" s="669">
        <v>76542479118</v>
      </c>
      <c r="U190" s="1327">
        <v>0</v>
      </c>
      <c r="V190" s="1327"/>
      <c r="W190" s="1327"/>
      <c r="X190" s="661"/>
    </row>
    <row r="191" spans="7:24" ht="22.5" customHeight="1">
      <c r="G191" s="670">
        <v>42</v>
      </c>
      <c r="H191" s="667" t="s">
        <v>981</v>
      </c>
      <c r="I191" s="668" t="s">
        <v>982</v>
      </c>
      <c r="J191" s="1327">
        <v>3514186962</v>
      </c>
      <c r="K191" s="1327"/>
      <c r="L191" s="1327">
        <v>0</v>
      </c>
      <c r="M191" s="1327"/>
      <c r="N191" s="2">
        <v>0</v>
      </c>
      <c r="O191" s="2">
        <v>0</v>
      </c>
      <c r="P191" s="1327">
        <v>61818182</v>
      </c>
      <c r="Q191" s="1327"/>
      <c r="R191" s="1327">
        <v>0</v>
      </c>
      <c r="S191" s="1327"/>
      <c r="T191" s="669">
        <v>3514186962</v>
      </c>
      <c r="U191" s="1327">
        <v>0</v>
      </c>
      <c r="V191" s="1327"/>
      <c r="W191" s="1327"/>
      <c r="X191" s="661"/>
    </row>
    <row r="192" spans="7:24" ht="22.5" customHeight="1">
      <c r="G192" s="670">
        <v>43</v>
      </c>
      <c r="H192" s="667" t="s">
        <v>983</v>
      </c>
      <c r="I192" s="668" t="s">
        <v>984</v>
      </c>
      <c r="J192" s="1327">
        <v>794795668</v>
      </c>
      <c r="K192" s="1327"/>
      <c r="L192" s="1327">
        <v>0</v>
      </c>
      <c r="M192" s="1327"/>
      <c r="N192" s="2">
        <v>0</v>
      </c>
      <c r="O192" s="2">
        <v>0</v>
      </c>
      <c r="P192" s="1327">
        <v>0</v>
      </c>
      <c r="Q192" s="1327"/>
      <c r="R192" s="1327">
        <v>0</v>
      </c>
      <c r="S192" s="1327"/>
      <c r="T192" s="669">
        <v>794795668</v>
      </c>
      <c r="U192" s="1327">
        <v>0</v>
      </c>
      <c r="V192" s="1327"/>
      <c r="W192" s="1327"/>
      <c r="X192" s="661"/>
    </row>
    <row r="193" spans="7:24" ht="22.5" customHeight="1">
      <c r="G193" s="671">
        <v>44</v>
      </c>
      <c r="H193" s="664" t="s">
        <v>985</v>
      </c>
      <c r="I193" s="665" t="s">
        <v>986</v>
      </c>
      <c r="J193" s="1326">
        <v>418656000</v>
      </c>
      <c r="K193" s="1326"/>
      <c r="L193" s="1326">
        <v>0</v>
      </c>
      <c r="M193" s="1326"/>
      <c r="N193" s="3">
        <v>0</v>
      </c>
      <c r="O193" s="3">
        <v>0</v>
      </c>
      <c r="P193" s="1326">
        <v>0</v>
      </c>
      <c r="Q193" s="1326"/>
      <c r="R193" s="1326">
        <v>0</v>
      </c>
      <c r="S193" s="1326"/>
      <c r="T193" s="666">
        <v>418656000</v>
      </c>
      <c r="U193" s="1326">
        <v>0</v>
      </c>
      <c r="V193" s="1326"/>
      <c r="W193" s="1326"/>
      <c r="X193" s="661"/>
    </row>
    <row r="194" spans="7:24" ht="22.5" customHeight="1">
      <c r="G194" s="670">
        <v>45</v>
      </c>
      <c r="H194" s="667" t="s">
        <v>987</v>
      </c>
      <c r="I194" s="668" t="s">
        <v>988</v>
      </c>
      <c r="J194" s="1327">
        <v>418656000</v>
      </c>
      <c r="K194" s="1327"/>
      <c r="L194" s="1327">
        <v>0</v>
      </c>
      <c r="M194" s="1327"/>
      <c r="N194" s="2">
        <v>0</v>
      </c>
      <c r="O194" s="2">
        <v>0</v>
      </c>
      <c r="P194" s="1327">
        <v>0</v>
      </c>
      <c r="Q194" s="1327"/>
      <c r="R194" s="1327">
        <v>0</v>
      </c>
      <c r="S194" s="1327"/>
      <c r="T194" s="669">
        <v>418656000</v>
      </c>
      <c r="U194" s="1327">
        <v>0</v>
      </c>
      <c r="V194" s="1327"/>
      <c r="W194" s="1327"/>
      <c r="X194" s="661"/>
    </row>
    <row r="195" spans="7:24" ht="22.5" customHeight="1">
      <c r="G195" s="671">
        <v>46</v>
      </c>
      <c r="H195" s="664" t="s">
        <v>989</v>
      </c>
      <c r="I195" s="665" t="s">
        <v>990</v>
      </c>
      <c r="J195" s="1326">
        <v>0</v>
      </c>
      <c r="K195" s="1326"/>
      <c r="L195" s="1326">
        <v>215510331055</v>
      </c>
      <c r="M195" s="1326"/>
      <c r="N195" s="3">
        <v>0</v>
      </c>
      <c r="O195" s="3">
        <v>4057276300</v>
      </c>
      <c r="P195" s="1326">
        <v>0</v>
      </c>
      <c r="Q195" s="1326"/>
      <c r="R195" s="1326">
        <v>32363637172</v>
      </c>
      <c r="S195" s="1326"/>
      <c r="T195" s="666">
        <v>0</v>
      </c>
      <c r="U195" s="1326">
        <v>219567607355</v>
      </c>
      <c r="V195" s="1326"/>
      <c r="W195" s="1326"/>
      <c r="X195" s="661"/>
    </row>
    <row r="196" spans="7:24" ht="22.5" customHeight="1">
      <c r="G196" s="670">
        <v>47</v>
      </c>
      <c r="H196" s="667" t="s">
        <v>991</v>
      </c>
      <c r="I196" s="668" t="s">
        <v>992</v>
      </c>
      <c r="J196" s="1327">
        <v>0</v>
      </c>
      <c r="K196" s="1327"/>
      <c r="L196" s="1327">
        <v>215122686614</v>
      </c>
      <c r="M196" s="1327"/>
      <c r="N196" s="2">
        <v>0</v>
      </c>
      <c r="O196" s="2">
        <v>4051073989</v>
      </c>
      <c r="P196" s="1327">
        <v>0</v>
      </c>
      <c r="Q196" s="1327"/>
      <c r="R196" s="1327">
        <v>32314018684</v>
      </c>
      <c r="S196" s="1327"/>
      <c r="T196" s="669">
        <v>0</v>
      </c>
      <c r="U196" s="1327">
        <v>219173760603</v>
      </c>
      <c r="V196" s="1327"/>
      <c r="W196" s="1327"/>
      <c r="X196" s="661"/>
    </row>
    <row r="197" spans="7:24" ht="22.5" customHeight="1">
      <c r="G197" s="670">
        <v>48</v>
      </c>
      <c r="H197" s="667" t="s">
        <v>993</v>
      </c>
      <c r="I197" s="668" t="s">
        <v>994</v>
      </c>
      <c r="J197" s="1327">
        <v>0</v>
      </c>
      <c r="K197" s="1327"/>
      <c r="L197" s="1327">
        <v>387644441</v>
      </c>
      <c r="M197" s="1327"/>
      <c r="N197" s="2">
        <v>0</v>
      </c>
      <c r="O197" s="2">
        <v>6202311</v>
      </c>
      <c r="P197" s="1327">
        <v>0</v>
      </c>
      <c r="Q197" s="1327"/>
      <c r="R197" s="1327">
        <v>49618488</v>
      </c>
      <c r="S197" s="1327"/>
      <c r="T197" s="669">
        <v>0</v>
      </c>
      <c r="U197" s="1327">
        <v>393846752</v>
      </c>
      <c r="V197" s="1327"/>
      <c r="W197" s="1327"/>
      <c r="X197" s="661"/>
    </row>
    <row r="198" spans="7:24" ht="22.5" customHeight="1">
      <c r="G198" s="671">
        <v>49</v>
      </c>
      <c r="H198" s="664" t="s">
        <v>995</v>
      </c>
      <c r="I198" s="665" t="s">
        <v>996</v>
      </c>
      <c r="J198" s="1326">
        <v>7040707000</v>
      </c>
      <c r="K198" s="1326"/>
      <c r="L198" s="1326">
        <v>0</v>
      </c>
      <c r="M198" s="1326"/>
      <c r="N198" s="3">
        <v>0</v>
      </c>
      <c r="O198" s="3">
        <v>0</v>
      </c>
      <c r="P198" s="1326">
        <v>1023000000</v>
      </c>
      <c r="Q198" s="1326"/>
      <c r="R198" s="1326">
        <v>0</v>
      </c>
      <c r="S198" s="1326"/>
      <c r="T198" s="666">
        <v>7040707000</v>
      </c>
      <c r="U198" s="1326">
        <v>0</v>
      </c>
      <c r="V198" s="1326"/>
      <c r="W198" s="1326"/>
      <c r="X198" s="661"/>
    </row>
    <row r="199" spans="7:24" ht="22.5" customHeight="1">
      <c r="G199" s="670">
        <v>50</v>
      </c>
      <c r="H199" s="667" t="s">
        <v>997</v>
      </c>
      <c r="I199" s="668" t="s">
        <v>998</v>
      </c>
      <c r="J199" s="1327">
        <v>5940707000</v>
      </c>
      <c r="K199" s="1327"/>
      <c r="L199" s="1327">
        <v>0</v>
      </c>
      <c r="M199" s="1327"/>
      <c r="N199" s="2">
        <v>0</v>
      </c>
      <c r="O199" s="2">
        <v>0</v>
      </c>
      <c r="P199" s="1327">
        <v>1023000000</v>
      </c>
      <c r="Q199" s="1327"/>
      <c r="R199" s="1327">
        <v>0</v>
      </c>
      <c r="S199" s="1327"/>
      <c r="T199" s="669">
        <v>5940707000</v>
      </c>
      <c r="U199" s="1327">
        <v>0</v>
      </c>
      <c r="V199" s="1327"/>
      <c r="W199" s="1327"/>
      <c r="X199" s="661"/>
    </row>
    <row r="200" spans="7:24" ht="22.5" customHeight="1">
      <c r="G200" s="670">
        <v>51</v>
      </c>
      <c r="H200" s="667" t="s">
        <v>999</v>
      </c>
      <c r="I200" s="668" t="s">
        <v>1000</v>
      </c>
      <c r="J200" s="1327">
        <v>1100000000</v>
      </c>
      <c r="K200" s="1327"/>
      <c r="L200" s="1327">
        <v>0</v>
      </c>
      <c r="M200" s="1327"/>
      <c r="N200" s="2">
        <v>0</v>
      </c>
      <c r="O200" s="2">
        <v>0</v>
      </c>
      <c r="P200" s="1327">
        <v>0</v>
      </c>
      <c r="Q200" s="1327"/>
      <c r="R200" s="1327">
        <v>0</v>
      </c>
      <c r="S200" s="1327"/>
      <c r="T200" s="669">
        <v>1100000000</v>
      </c>
      <c r="U200" s="1327">
        <v>0</v>
      </c>
      <c r="V200" s="1327"/>
      <c r="W200" s="1327"/>
      <c r="X200" s="661"/>
    </row>
    <row r="201" spans="7:24" ht="22.5" customHeight="1">
      <c r="G201" s="671">
        <v>52</v>
      </c>
      <c r="H201" s="664" t="s">
        <v>1001</v>
      </c>
      <c r="I201" s="665" t="s">
        <v>1002</v>
      </c>
      <c r="J201" s="1326">
        <v>60582374632.57</v>
      </c>
      <c r="K201" s="1326"/>
      <c r="L201" s="1326">
        <v>0</v>
      </c>
      <c r="M201" s="1326"/>
      <c r="N201" s="3">
        <v>1159838573</v>
      </c>
      <c r="O201" s="3">
        <v>944658237</v>
      </c>
      <c r="P201" s="1326">
        <v>28624127179</v>
      </c>
      <c r="Q201" s="1326"/>
      <c r="R201" s="1326">
        <v>9917489490</v>
      </c>
      <c r="S201" s="1326"/>
      <c r="T201" s="666">
        <v>60797554968.57</v>
      </c>
      <c r="U201" s="1326">
        <v>0</v>
      </c>
      <c r="V201" s="1326"/>
      <c r="W201" s="1326"/>
      <c r="X201" s="661"/>
    </row>
    <row r="202" spans="7:24" ht="22.5" customHeight="1">
      <c r="G202" s="670">
        <v>53</v>
      </c>
      <c r="H202" s="667" t="s">
        <v>1003</v>
      </c>
      <c r="I202" s="668" t="s">
        <v>1004</v>
      </c>
      <c r="J202" s="1327">
        <v>292980000</v>
      </c>
      <c r="K202" s="1327"/>
      <c r="L202" s="1327">
        <v>0</v>
      </c>
      <c r="M202" s="1327"/>
      <c r="N202" s="2">
        <v>108000000</v>
      </c>
      <c r="O202" s="2">
        <v>0</v>
      </c>
      <c r="P202" s="1327">
        <v>547798182</v>
      </c>
      <c r="Q202" s="1327"/>
      <c r="R202" s="1327">
        <v>146818182</v>
      </c>
      <c r="S202" s="1327"/>
      <c r="T202" s="669">
        <v>400980000</v>
      </c>
      <c r="U202" s="1327">
        <v>0</v>
      </c>
      <c r="V202" s="1327"/>
      <c r="W202" s="1327"/>
      <c r="X202" s="661"/>
    </row>
    <row r="203" spans="7:24" ht="22.5" customHeight="1">
      <c r="G203" s="670">
        <v>54</v>
      </c>
      <c r="H203" s="667" t="s">
        <v>1005</v>
      </c>
      <c r="I203" s="668" t="s">
        <v>1006</v>
      </c>
      <c r="J203" s="1327">
        <v>60289394632.57</v>
      </c>
      <c r="K203" s="1327"/>
      <c r="L203" s="1327">
        <v>0</v>
      </c>
      <c r="M203" s="1327"/>
      <c r="N203" s="2">
        <v>107180336</v>
      </c>
      <c r="O203" s="2">
        <v>0</v>
      </c>
      <c r="P203" s="1327">
        <v>18305657689</v>
      </c>
      <c r="Q203" s="1327"/>
      <c r="R203" s="1327">
        <v>0</v>
      </c>
      <c r="S203" s="1327"/>
      <c r="T203" s="669">
        <v>60396574968.57</v>
      </c>
      <c r="U203" s="1327">
        <v>0</v>
      </c>
      <c r="V203" s="1327"/>
      <c r="W203" s="1327"/>
      <c r="X203" s="661"/>
    </row>
    <row r="204" spans="7:24" ht="22.5" customHeight="1">
      <c r="G204" s="670">
        <v>55</v>
      </c>
      <c r="H204" s="667" t="s">
        <v>1007</v>
      </c>
      <c r="I204" s="668" t="s">
        <v>1008</v>
      </c>
      <c r="J204" s="1327">
        <v>60289394632.57</v>
      </c>
      <c r="K204" s="1327"/>
      <c r="L204" s="1327">
        <v>0</v>
      </c>
      <c r="M204" s="1327"/>
      <c r="N204" s="2">
        <v>107180336</v>
      </c>
      <c r="O204" s="2">
        <v>0</v>
      </c>
      <c r="P204" s="1327">
        <v>18305657689</v>
      </c>
      <c r="Q204" s="1327"/>
      <c r="R204" s="1327">
        <v>0</v>
      </c>
      <c r="S204" s="1327"/>
      <c r="T204" s="669">
        <v>60396574968.57</v>
      </c>
      <c r="U204" s="1327">
        <v>0</v>
      </c>
      <c r="V204" s="1327"/>
      <c r="W204" s="1327"/>
      <c r="X204" s="661"/>
    </row>
    <row r="205" spans="7:24" ht="22.5" customHeight="1">
      <c r="G205" s="670">
        <v>56</v>
      </c>
      <c r="H205" s="667" t="s">
        <v>1009</v>
      </c>
      <c r="I205" s="668" t="s">
        <v>1010</v>
      </c>
      <c r="J205" s="1327">
        <v>42838480892</v>
      </c>
      <c r="K205" s="1327"/>
      <c r="L205" s="1327">
        <v>0</v>
      </c>
      <c r="M205" s="1327"/>
      <c r="N205" s="2">
        <v>5239400</v>
      </c>
      <c r="O205" s="2">
        <v>0</v>
      </c>
      <c r="P205" s="1327">
        <v>11508329597</v>
      </c>
      <c r="Q205" s="1327"/>
      <c r="R205" s="1327">
        <v>0</v>
      </c>
      <c r="S205" s="1327"/>
      <c r="T205" s="669">
        <v>42843720292</v>
      </c>
      <c r="U205" s="1327">
        <v>0</v>
      </c>
      <c r="V205" s="1327"/>
      <c r="W205" s="1327"/>
      <c r="X205" s="661"/>
    </row>
    <row r="206" spans="7:24" ht="22.5" customHeight="1">
      <c r="G206" s="670">
        <v>57</v>
      </c>
      <c r="H206" s="667" t="s">
        <v>1011</v>
      </c>
      <c r="I206" s="668" t="s">
        <v>1012</v>
      </c>
      <c r="J206" s="1327">
        <v>17450913740.57</v>
      </c>
      <c r="K206" s="1327"/>
      <c r="L206" s="1327">
        <v>0</v>
      </c>
      <c r="M206" s="1327"/>
      <c r="N206" s="2">
        <v>101940936</v>
      </c>
      <c r="O206" s="2">
        <v>0</v>
      </c>
      <c r="P206" s="1327">
        <v>6797328092</v>
      </c>
      <c r="Q206" s="1327"/>
      <c r="R206" s="1327">
        <v>0</v>
      </c>
      <c r="S206" s="1327"/>
      <c r="T206" s="669">
        <v>17552854676.57</v>
      </c>
      <c r="U206" s="1327">
        <v>0</v>
      </c>
      <c r="V206" s="1327"/>
      <c r="W206" s="1327"/>
      <c r="X206" s="661"/>
    </row>
    <row r="207" spans="7:24" ht="22.5" customHeight="1">
      <c r="G207" s="670">
        <v>58</v>
      </c>
      <c r="H207" s="667" t="s">
        <v>1013</v>
      </c>
      <c r="I207" s="668" t="s">
        <v>1014</v>
      </c>
      <c r="J207" s="1327">
        <v>0</v>
      </c>
      <c r="K207" s="1327"/>
      <c r="L207" s="1327">
        <v>0</v>
      </c>
      <c r="M207" s="1327"/>
      <c r="N207" s="2">
        <v>944658237</v>
      </c>
      <c r="O207" s="2">
        <v>944658237</v>
      </c>
      <c r="P207" s="1327">
        <v>9770671308</v>
      </c>
      <c r="Q207" s="1327"/>
      <c r="R207" s="1327">
        <v>9770671308</v>
      </c>
      <c r="S207" s="1327"/>
      <c r="T207" s="669">
        <v>0</v>
      </c>
      <c r="U207" s="1327">
        <v>0</v>
      </c>
      <c r="V207" s="1327"/>
      <c r="W207" s="1327"/>
      <c r="X207" s="661"/>
    </row>
    <row r="208" spans="7:24" ht="22.5" customHeight="1">
      <c r="G208" s="671">
        <v>59</v>
      </c>
      <c r="H208" s="664" t="s">
        <v>1015</v>
      </c>
      <c r="I208" s="665" t="s">
        <v>1016</v>
      </c>
      <c r="J208" s="1326">
        <v>5401923126</v>
      </c>
      <c r="K208" s="1326"/>
      <c r="L208" s="1326">
        <v>0</v>
      </c>
      <c r="M208" s="1326"/>
      <c r="N208" s="3">
        <v>0</v>
      </c>
      <c r="O208" s="3">
        <v>310113125</v>
      </c>
      <c r="P208" s="1326">
        <v>0</v>
      </c>
      <c r="Q208" s="1326"/>
      <c r="R208" s="1326">
        <v>2610905000</v>
      </c>
      <c r="S208" s="1326"/>
      <c r="T208" s="666">
        <v>5091810001</v>
      </c>
      <c r="U208" s="1326">
        <v>0</v>
      </c>
      <c r="V208" s="1326"/>
      <c r="W208" s="1326"/>
      <c r="X208" s="661"/>
    </row>
    <row r="209" spans="7:24" ht="22.5" customHeight="1">
      <c r="G209" s="671">
        <v>60</v>
      </c>
      <c r="H209" s="664" t="s">
        <v>1017</v>
      </c>
      <c r="I209" s="665" t="s">
        <v>1018</v>
      </c>
      <c r="J209" s="1326">
        <v>755238000</v>
      </c>
      <c r="K209" s="1326"/>
      <c r="L209" s="1326">
        <v>0</v>
      </c>
      <c r="M209" s="1326"/>
      <c r="N209" s="3">
        <v>0</v>
      </c>
      <c r="O209" s="3">
        <v>0</v>
      </c>
      <c r="P209" s="1326">
        <v>0</v>
      </c>
      <c r="Q209" s="1326"/>
      <c r="R209" s="1326">
        <v>0</v>
      </c>
      <c r="S209" s="1326"/>
      <c r="T209" s="666">
        <v>755238000</v>
      </c>
      <c r="U209" s="1326">
        <v>0</v>
      </c>
      <c r="V209" s="1326"/>
      <c r="W209" s="1326"/>
      <c r="X209" s="661"/>
    </row>
    <row r="210" spans="7:24" ht="22.5" customHeight="1">
      <c r="G210" s="671">
        <v>61</v>
      </c>
      <c r="H210" s="664" t="s">
        <v>1019</v>
      </c>
      <c r="I210" s="665" t="s">
        <v>1020</v>
      </c>
      <c r="J210" s="1326">
        <v>0</v>
      </c>
      <c r="K210" s="1326"/>
      <c r="L210" s="1326">
        <v>61349980</v>
      </c>
      <c r="M210" s="1326"/>
      <c r="N210" s="3">
        <v>0</v>
      </c>
      <c r="O210" s="3">
        <v>0</v>
      </c>
      <c r="P210" s="1326">
        <v>11582120</v>
      </c>
      <c r="Q210" s="1326"/>
      <c r="R210" s="1326">
        <v>0</v>
      </c>
      <c r="S210" s="1326"/>
      <c r="T210" s="666">
        <v>0</v>
      </c>
      <c r="U210" s="1326">
        <v>61349980</v>
      </c>
      <c r="V210" s="1326"/>
      <c r="W210" s="1326"/>
      <c r="X210" s="661"/>
    </row>
    <row r="211" spans="7:24" ht="22.5" customHeight="1">
      <c r="G211" s="670">
        <v>62</v>
      </c>
      <c r="H211" s="667" t="s">
        <v>1021</v>
      </c>
      <c r="I211" s="668" t="s">
        <v>1022</v>
      </c>
      <c r="J211" s="1327">
        <v>0</v>
      </c>
      <c r="K211" s="1327"/>
      <c r="L211" s="1327">
        <v>61349980</v>
      </c>
      <c r="M211" s="1327"/>
      <c r="N211" s="2">
        <v>0</v>
      </c>
      <c r="O211" s="2">
        <v>0</v>
      </c>
      <c r="P211" s="1327">
        <v>11582120</v>
      </c>
      <c r="Q211" s="1327"/>
      <c r="R211" s="1327">
        <v>0</v>
      </c>
      <c r="S211" s="1327"/>
      <c r="T211" s="669">
        <v>0</v>
      </c>
      <c r="U211" s="1327">
        <v>61349980</v>
      </c>
      <c r="V211" s="1327"/>
      <c r="W211" s="1327"/>
      <c r="X211" s="661"/>
    </row>
    <row r="212" spans="7:24" ht="22.5" customHeight="1">
      <c r="G212" s="671">
        <v>63</v>
      </c>
      <c r="H212" s="664" t="s">
        <v>1023</v>
      </c>
      <c r="I212" s="665" t="s">
        <v>1024</v>
      </c>
      <c r="J212" s="1326">
        <v>0</v>
      </c>
      <c r="K212" s="1326"/>
      <c r="L212" s="1326">
        <v>9515365500</v>
      </c>
      <c r="M212" s="1326"/>
      <c r="N212" s="3">
        <v>99000000</v>
      </c>
      <c r="O212" s="3">
        <v>0</v>
      </c>
      <c r="P212" s="1326">
        <v>8076000000</v>
      </c>
      <c r="Q212" s="1326"/>
      <c r="R212" s="1326">
        <v>5016000000</v>
      </c>
      <c r="S212" s="1326"/>
      <c r="T212" s="666">
        <v>0</v>
      </c>
      <c r="U212" s="1326">
        <v>9416365500</v>
      </c>
      <c r="V212" s="1326"/>
      <c r="W212" s="1326"/>
      <c r="X212" s="661"/>
    </row>
    <row r="213" spans="7:24" ht="22.5" customHeight="1">
      <c r="G213" s="670">
        <v>64</v>
      </c>
      <c r="H213" s="667" t="s">
        <v>1025</v>
      </c>
      <c r="I213" s="668" t="s">
        <v>1026</v>
      </c>
      <c r="J213" s="1327">
        <v>0</v>
      </c>
      <c r="K213" s="1327"/>
      <c r="L213" s="1327">
        <v>3720000000</v>
      </c>
      <c r="M213" s="1327"/>
      <c r="N213" s="2">
        <v>99000000</v>
      </c>
      <c r="O213" s="2">
        <v>0</v>
      </c>
      <c r="P213" s="1327">
        <v>8076000000</v>
      </c>
      <c r="Q213" s="1327"/>
      <c r="R213" s="1327">
        <v>5016000000</v>
      </c>
      <c r="S213" s="1327"/>
      <c r="T213" s="669">
        <v>0</v>
      </c>
      <c r="U213" s="1327">
        <v>3621000000</v>
      </c>
      <c r="V213" s="1327"/>
      <c r="W213" s="1327"/>
      <c r="X213" s="661"/>
    </row>
    <row r="214" spans="7:24" ht="22.5" customHeight="1">
      <c r="G214" s="670">
        <v>65</v>
      </c>
      <c r="H214" s="667" t="s">
        <v>1027</v>
      </c>
      <c r="I214" s="668" t="s">
        <v>1028</v>
      </c>
      <c r="J214" s="1327">
        <v>0</v>
      </c>
      <c r="K214" s="1327"/>
      <c r="L214" s="1327">
        <v>1168265000</v>
      </c>
      <c r="M214" s="1327"/>
      <c r="N214" s="2">
        <v>0</v>
      </c>
      <c r="O214" s="2">
        <v>0</v>
      </c>
      <c r="P214" s="1327">
        <v>0</v>
      </c>
      <c r="Q214" s="1327"/>
      <c r="R214" s="1327">
        <v>0</v>
      </c>
      <c r="S214" s="1327"/>
      <c r="T214" s="669">
        <v>0</v>
      </c>
      <c r="U214" s="1327">
        <v>1168265000</v>
      </c>
      <c r="V214" s="1327"/>
      <c r="W214" s="1327"/>
      <c r="X214" s="661"/>
    </row>
    <row r="215" spans="7:24" ht="22.5" customHeight="1">
      <c r="G215" s="670">
        <v>66</v>
      </c>
      <c r="H215" s="667" t="s">
        <v>1029</v>
      </c>
      <c r="I215" s="668" t="s">
        <v>1030</v>
      </c>
      <c r="J215" s="1327">
        <v>0</v>
      </c>
      <c r="K215" s="1327"/>
      <c r="L215" s="1327">
        <v>4627100500</v>
      </c>
      <c r="M215" s="1327"/>
      <c r="N215" s="2">
        <v>0</v>
      </c>
      <c r="O215" s="2">
        <v>0</v>
      </c>
      <c r="P215" s="1327">
        <v>0</v>
      </c>
      <c r="Q215" s="1327"/>
      <c r="R215" s="1327">
        <v>0</v>
      </c>
      <c r="S215" s="1327"/>
      <c r="T215" s="669">
        <v>0</v>
      </c>
      <c r="U215" s="1327">
        <v>4627100500</v>
      </c>
      <c r="V215" s="1327"/>
      <c r="W215" s="1327"/>
      <c r="X215" s="661"/>
    </row>
    <row r="216" spans="7:24" ht="22.5" customHeight="1">
      <c r="G216" s="671">
        <v>67</v>
      </c>
      <c r="H216" s="664" t="s">
        <v>1031</v>
      </c>
      <c r="I216" s="665" t="s">
        <v>1032</v>
      </c>
      <c r="J216" s="1326">
        <v>5180832037</v>
      </c>
      <c r="K216" s="1326"/>
      <c r="L216" s="1326">
        <v>41780770960</v>
      </c>
      <c r="M216" s="1326"/>
      <c r="N216" s="3">
        <v>34891464132</v>
      </c>
      <c r="O216" s="3">
        <v>31033439270</v>
      </c>
      <c r="P216" s="1326">
        <v>261949932244</v>
      </c>
      <c r="Q216" s="1326"/>
      <c r="R216" s="1326">
        <v>244387811074</v>
      </c>
      <c r="S216" s="1326"/>
      <c r="T216" s="666">
        <v>4430615232</v>
      </c>
      <c r="U216" s="1326">
        <v>37172529293</v>
      </c>
      <c r="V216" s="1326"/>
      <c r="W216" s="1326"/>
      <c r="X216" s="661"/>
    </row>
    <row r="217" spans="7:24" ht="22.5" customHeight="1">
      <c r="G217" s="670">
        <v>68</v>
      </c>
      <c r="H217" s="667" t="s">
        <v>1033</v>
      </c>
      <c r="I217" s="668" t="s">
        <v>1034</v>
      </c>
      <c r="J217" s="1327">
        <v>4542158508</v>
      </c>
      <c r="K217" s="1327"/>
      <c r="L217" s="1327">
        <v>12075897370</v>
      </c>
      <c r="M217" s="1327"/>
      <c r="N217" s="2">
        <v>11043835038</v>
      </c>
      <c r="O217" s="2">
        <v>9566610599</v>
      </c>
      <c r="P217" s="1327">
        <v>97487580335</v>
      </c>
      <c r="Q217" s="1327"/>
      <c r="R217" s="1327">
        <v>89284526908</v>
      </c>
      <c r="S217" s="1327"/>
      <c r="T217" s="669">
        <v>3726919282</v>
      </c>
      <c r="U217" s="1327">
        <v>9783433705</v>
      </c>
      <c r="V217" s="1327"/>
      <c r="W217" s="1327"/>
      <c r="X217" s="661"/>
    </row>
    <row r="218" spans="7:24" ht="22.5" customHeight="1">
      <c r="G218" s="670">
        <v>69</v>
      </c>
      <c r="H218" s="667" t="s">
        <v>1035</v>
      </c>
      <c r="I218" s="668" t="s">
        <v>1036</v>
      </c>
      <c r="J218" s="1327">
        <v>638673529</v>
      </c>
      <c r="K218" s="1327"/>
      <c r="L218" s="1327">
        <v>29704873590</v>
      </c>
      <c r="M218" s="1327"/>
      <c r="N218" s="2">
        <v>23847629094</v>
      </c>
      <c r="O218" s="2">
        <v>21466828671</v>
      </c>
      <c r="P218" s="1327">
        <v>164462351909</v>
      </c>
      <c r="Q218" s="1327"/>
      <c r="R218" s="1327">
        <v>155103284166</v>
      </c>
      <c r="S218" s="1327"/>
      <c r="T218" s="669">
        <v>703695950</v>
      </c>
      <c r="U218" s="1327">
        <v>27389095588</v>
      </c>
      <c r="V218" s="1327"/>
      <c r="W218" s="1327"/>
      <c r="X218" s="661"/>
    </row>
    <row r="219" spans="7:24" ht="22.5" customHeight="1">
      <c r="G219" s="670">
        <v>70</v>
      </c>
      <c r="H219" s="667" t="s">
        <v>1037</v>
      </c>
      <c r="I219" s="668" t="s">
        <v>1038</v>
      </c>
      <c r="J219" s="1327">
        <v>638673529</v>
      </c>
      <c r="K219" s="1327"/>
      <c r="L219" s="1327">
        <v>29704873590</v>
      </c>
      <c r="M219" s="1327"/>
      <c r="N219" s="2">
        <v>23847629094</v>
      </c>
      <c r="O219" s="2">
        <v>21466828671</v>
      </c>
      <c r="P219" s="1327">
        <v>164462351909</v>
      </c>
      <c r="Q219" s="1327"/>
      <c r="R219" s="1327">
        <v>155103284166</v>
      </c>
      <c r="S219" s="1327"/>
      <c r="T219" s="669">
        <v>703695950</v>
      </c>
      <c r="U219" s="1327">
        <v>27389095588</v>
      </c>
      <c r="V219" s="1327"/>
      <c r="W219" s="1327"/>
      <c r="X219" s="661"/>
    </row>
    <row r="220" spans="7:24" ht="22.5" customHeight="1">
      <c r="G220" s="671">
        <v>71</v>
      </c>
      <c r="H220" s="664" t="s">
        <v>1039</v>
      </c>
      <c r="I220" s="665" t="s">
        <v>1040</v>
      </c>
      <c r="J220" s="1326">
        <v>2616944484</v>
      </c>
      <c r="K220" s="1326"/>
      <c r="L220" s="1326">
        <v>3821024269</v>
      </c>
      <c r="M220" s="1326"/>
      <c r="N220" s="3">
        <v>5608752984</v>
      </c>
      <c r="O220" s="3">
        <v>8175501803</v>
      </c>
      <c r="P220" s="1326">
        <v>42524576006</v>
      </c>
      <c r="Q220" s="1326"/>
      <c r="R220" s="1326">
        <v>45067248179</v>
      </c>
      <c r="S220" s="1326"/>
      <c r="T220" s="666">
        <v>2616944484</v>
      </c>
      <c r="U220" s="1326">
        <v>6387773088</v>
      </c>
      <c r="V220" s="1326"/>
      <c r="W220" s="1326"/>
      <c r="X220" s="661"/>
    </row>
    <row r="221" spans="7:24" ht="22.5" customHeight="1">
      <c r="G221" s="670">
        <v>72</v>
      </c>
      <c r="H221" s="667" t="s">
        <v>1041</v>
      </c>
      <c r="I221" s="668" t="s">
        <v>1042</v>
      </c>
      <c r="J221" s="1327">
        <v>0</v>
      </c>
      <c r="K221" s="1327"/>
      <c r="L221" s="1327">
        <v>1812402062</v>
      </c>
      <c r="M221" s="1327"/>
      <c r="N221" s="2">
        <v>3710527544</v>
      </c>
      <c r="O221" s="2">
        <v>5892487698</v>
      </c>
      <c r="P221" s="1327">
        <v>26962779817</v>
      </c>
      <c r="Q221" s="1327"/>
      <c r="R221" s="1327">
        <v>30204783593</v>
      </c>
      <c r="S221" s="1327"/>
      <c r="T221" s="669">
        <v>0</v>
      </c>
      <c r="U221" s="1327">
        <v>3994362216</v>
      </c>
      <c r="V221" s="1327"/>
      <c r="W221" s="1327"/>
      <c r="X221" s="661"/>
    </row>
    <row r="222" spans="7:24" ht="22.5" customHeight="1">
      <c r="G222" s="670">
        <v>73</v>
      </c>
      <c r="H222" s="667" t="s">
        <v>1043</v>
      </c>
      <c r="I222" s="668" t="s">
        <v>1044</v>
      </c>
      <c r="J222" s="1327">
        <v>0</v>
      </c>
      <c r="K222" s="1327"/>
      <c r="L222" s="1327">
        <v>1812402062</v>
      </c>
      <c r="M222" s="1327"/>
      <c r="N222" s="2">
        <v>3710527544</v>
      </c>
      <c r="O222" s="2">
        <v>5892487698</v>
      </c>
      <c r="P222" s="1327">
        <v>26962779817</v>
      </c>
      <c r="Q222" s="1327"/>
      <c r="R222" s="1327">
        <v>30204783593</v>
      </c>
      <c r="S222" s="1327"/>
      <c r="T222" s="669">
        <v>0</v>
      </c>
      <c r="U222" s="1327">
        <v>3994362216</v>
      </c>
      <c r="V222" s="1327"/>
      <c r="W222" s="1327"/>
      <c r="X222" s="661"/>
    </row>
    <row r="223" spans="7:24" ht="22.5" customHeight="1">
      <c r="G223" s="670">
        <v>74</v>
      </c>
      <c r="H223" s="667" t="s">
        <v>1045</v>
      </c>
      <c r="I223" s="668" t="s">
        <v>1046</v>
      </c>
      <c r="J223" s="1327">
        <v>2616944484</v>
      </c>
      <c r="K223" s="1327"/>
      <c r="L223" s="1327">
        <v>0</v>
      </c>
      <c r="M223" s="1327"/>
      <c r="N223" s="2">
        <v>0</v>
      </c>
      <c r="O223" s="2">
        <v>0</v>
      </c>
      <c r="P223" s="1327">
        <v>3293290666</v>
      </c>
      <c r="Q223" s="1327"/>
      <c r="R223" s="1327">
        <v>0</v>
      </c>
      <c r="S223" s="1327"/>
      <c r="T223" s="669">
        <v>2616944484</v>
      </c>
      <c r="U223" s="1327">
        <v>0</v>
      </c>
      <c r="V223" s="1327"/>
      <c r="W223" s="1327"/>
      <c r="X223" s="661"/>
    </row>
    <row r="224" spans="7:24" ht="22.5" customHeight="1">
      <c r="G224" s="670">
        <v>75</v>
      </c>
      <c r="H224" s="667" t="s">
        <v>1047</v>
      </c>
      <c r="I224" s="668" t="s">
        <v>1048</v>
      </c>
      <c r="J224" s="1327">
        <v>0</v>
      </c>
      <c r="K224" s="1327"/>
      <c r="L224" s="1327">
        <v>110392767</v>
      </c>
      <c r="M224" s="1327"/>
      <c r="N224" s="2">
        <v>0</v>
      </c>
      <c r="O224" s="2">
        <v>1010346345</v>
      </c>
      <c r="P224" s="1327">
        <v>1100872177</v>
      </c>
      <c r="Q224" s="1327"/>
      <c r="R224" s="1327">
        <v>1951998296</v>
      </c>
      <c r="S224" s="1327"/>
      <c r="T224" s="669">
        <v>0</v>
      </c>
      <c r="U224" s="1327">
        <v>1120739112</v>
      </c>
      <c r="V224" s="1327"/>
      <c r="W224" s="1327"/>
      <c r="X224" s="661"/>
    </row>
    <row r="225" spans="7:24" ht="22.5" customHeight="1">
      <c r="G225" s="670">
        <v>76</v>
      </c>
      <c r="H225" s="667" t="s">
        <v>1049</v>
      </c>
      <c r="I225" s="668" t="s">
        <v>1050</v>
      </c>
      <c r="J225" s="1327">
        <v>0</v>
      </c>
      <c r="K225" s="1327"/>
      <c r="L225" s="1327">
        <v>969009440</v>
      </c>
      <c r="M225" s="1327"/>
      <c r="N225" s="2">
        <v>969005440</v>
      </c>
      <c r="O225" s="2">
        <v>644389760</v>
      </c>
      <c r="P225" s="1327">
        <v>5166448156</v>
      </c>
      <c r="Q225" s="1327"/>
      <c r="R225" s="1327">
        <v>5366380480</v>
      </c>
      <c r="S225" s="1327"/>
      <c r="T225" s="669">
        <v>0</v>
      </c>
      <c r="U225" s="1327">
        <v>644393760</v>
      </c>
      <c r="V225" s="1327"/>
      <c r="W225" s="1327"/>
      <c r="X225" s="661"/>
    </row>
    <row r="226" spans="7:24" ht="22.5" customHeight="1">
      <c r="G226" s="670">
        <v>77</v>
      </c>
      <c r="H226" s="667" t="s">
        <v>1051</v>
      </c>
      <c r="I226" s="668" t="s">
        <v>1052</v>
      </c>
      <c r="J226" s="1327">
        <v>0</v>
      </c>
      <c r="K226" s="1327"/>
      <c r="L226" s="1327">
        <v>0</v>
      </c>
      <c r="M226" s="1327"/>
      <c r="N226" s="2">
        <v>0</v>
      </c>
      <c r="O226" s="2">
        <v>0</v>
      </c>
      <c r="P226" s="1327">
        <v>460719810</v>
      </c>
      <c r="Q226" s="1327"/>
      <c r="R226" s="1327">
        <v>460719810</v>
      </c>
      <c r="S226" s="1327"/>
      <c r="T226" s="669">
        <v>0</v>
      </c>
      <c r="U226" s="1327">
        <v>0</v>
      </c>
      <c r="V226" s="1327"/>
      <c r="W226" s="1327"/>
      <c r="X226" s="661"/>
    </row>
    <row r="227" spans="7:24" ht="22.5" customHeight="1">
      <c r="G227" s="670">
        <v>78</v>
      </c>
      <c r="H227" s="667" t="s">
        <v>1053</v>
      </c>
      <c r="I227" s="668" t="s">
        <v>1054</v>
      </c>
      <c r="J227" s="1327">
        <v>0</v>
      </c>
      <c r="K227" s="1327"/>
      <c r="L227" s="1327">
        <v>0</v>
      </c>
      <c r="M227" s="1327"/>
      <c r="N227" s="2">
        <v>0</v>
      </c>
      <c r="O227" s="2">
        <v>0</v>
      </c>
      <c r="P227" s="1327">
        <v>3000000</v>
      </c>
      <c r="Q227" s="1327"/>
      <c r="R227" s="1327">
        <v>3000000</v>
      </c>
      <c r="S227" s="1327"/>
      <c r="T227" s="669">
        <v>0</v>
      </c>
      <c r="U227" s="1327">
        <v>0</v>
      </c>
      <c r="V227" s="1327"/>
      <c r="W227" s="1327"/>
      <c r="X227" s="661"/>
    </row>
    <row r="228" spans="7:24" ht="22.5" customHeight="1">
      <c r="G228" s="670">
        <v>79</v>
      </c>
      <c r="H228" s="667" t="s">
        <v>1055</v>
      </c>
      <c r="I228" s="668" t="s">
        <v>1056</v>
      </c>
      <c r="J228" s="1327">
        <v>0</v>
      </c>
      <c r="K228" s="1327"/>
      <c r="L228" s="1327">
        <v>929220000</v>
      </c>
      <c r="M228" s="1327"/>
      <c r="N228" s="2">
        <v>929220000</v>
      </c>
      <c r="O228" s="2">
        <v>628278000</v>
      </c>
      <c r="P228" s="1327">
        <v>5537465380</v>
      </c>
      <c r="Q228" s="1327"/>
      <c r="R228" s="1327">
        <v>7080366000</v>
      </c>
      <c r="S228" s="1327"/>
      <c r="T228" s="669">
        <v>0</v>
      </c>
      <c r="U228" s="1327">
        <v>628278000</v>
      </c>
      <c r="V228" s="1327"/>
      <c r="W228" s="1327"/>
      <c r="X228" s="661"/>
    </row>
    <row r="229" spans="7:24" ht="22.5" customHeight="1">
      <c r="G229" s="671">
        <v>80</v>
      </c>
      <c r="H229" s="664" t="s">
        <v>1057</v>
      </c>
      <c r="I229" s="665" t="s">
        <v>1058</v>
      </c>
      <c r="J229" s="1326">
        <v>0</v>
      </c>
      <c r="K229" s="1326"/>
      <c r="L229" s="1326">
        <v>96755503912</v>
      </c>
      <c r="M229" s="1326"/>
      <c r="N229" s="3">
        <v>6740870313</v>
      </c>
      <c r="O229" s="3">
        <v>20322454737</v>
      </c>
      <c r="P229" s="1326">
        <v>160366490290</v>
      </c>
      <c r="Q229" s="1326"/>
      <c r="R229" s="1326">
        <v>209473388903</v>
      </c>
      <c r="S229" s="1326"/>
      <c r="T229" s="666">
        <v>0</v>
      </c>
      <c r="U229" s="1326">
        <v>110337088336</v>
      </c>
      <c r="V229" s="1326"/>
      <c r="W229" s="1326"/>
      <c r="X229" s="661"/>
    </row>
    <row r="230" spans="7:24" ht="22.5" customHeight="1">
      <c r="G230" s="670">
        <v>81</v>
      </c>
      <c r="H230" s="667" t="s">
        <v>1059</v>
      </c>
      <c r="I230" s="668" t="s">
        <v>1060</v>
      </c>
      <c r="J230" s="1327">
        <v>0</v>
      </c>
      <c r="K230" s="1327"/>
      <c r="L230" s="1327">
        <v>96755503912</v>
      </c>
      <c r="M230" s="1327"/>
      <c r="N230" s="2">
        <v>6740870313</v>
      </c>
      <c r="O230" s="2">
        <v>20322454737</v>
      </c>
      <c r="P230" s="1327">
        <v>160366490290</v>
      </c>
      <c r="Q230" s="1327"/>
      <c r="R230" s="1327">
        <v>209473388903</v>
      </c>
      <c r="S230" s="1327"/>
      <c r="T230" s="669">
        <v>0</v>
      </c>
      <c r="U230" s="1327">
        <v>110337088336</v>
      </c>
      <c r="V230" s="1327"/>
      <c r="W230" s="1327"/>
      <c r="X230" s="661"/>
    </row>
    <row r="231" spans="7:24" ht="22.5" customHeight="1">
      <c r="G231" s="670">
        <v>82</v>
      </c>
      <c r="H231" s="667" t="s">
        <v>1061</v>
      </c>
      <c r="I231" s="668" t="s">
        <v>1062</v>
      </c>
      <c r="J231" s="1327">
        <v>0</v>
      </c>
      <c r="K231" s="1327"/>
      <c r="L231" s="1327">
        <v>95582022599</v>
      </c>
      <c r="M231" s="1327"/>
      <c r="N231" s="2">
        <v>5609049313</v>
      </c>
      <c r="O231" s="2">
        <v>20146139737</v>
      </c>
      <c r="P231" s="1327">
        <v>158032935913</v>
      </c>
      <c r="Q231" s="1327"/>
      <c r="R231" s="1327">
        <v>206921859213</v>
      </c>
      <c r="S231" s="1327"/>
      <c r="T231" s="669">
        <v>0</v>
      </c>
      <c r="U231" s="1327">
        <v>110119113023</v>
      </c>
      <c r="V231" s="1327"/>
      <c r="W231" s="1327"/>
      <c r="X231" s="661"/>
    </row>
    <row r="232" spans="7:24" ht="22.5" customHeight="1">
      <c r="G232" s="670">
        <v>83</v>
      </c>
      <c r="H232" s="667" t="s">
        <v>1063</v>
      </c>
      <c r="I232" s="668" t="s">
        <v>1064</v>
      </c>
      <c r="J232" s="1327">
        <v>0</v>
      </c>
      <c r="K232" s="1327"/>
      <c r="L232" s="1327">
        <v>1173481313</v>
      </c>
      <c r="M232" s="1327"/>
      <c r="N232" s="2">
        <v>1131821000</v>
      </c>
      <c r="O232" s="2">
        <v>176315000</v>
      </c>
      <c r="P232" s="1327">
        <v>2333554377</v>
      </c>
      <c r="Q232" s="1327"/>
      <c r="R232" s="1327">
        <v>2551529690</v>
      </c>
      <c r="S232" s="1327"/>
      <c r="T232" s="669">
        <v>0</v>
      </c>
      <c r="U232" s="1327">
        <v>217975313</v>
      </c>
      <c r="V232" s="1327"/>
      <c r="W232" s="1327"/>
      <c r="X232" s="661"/>
    </row>
    <row r="233" spans="7:24" ht="22.5" customHeight="1">
      <c r="G233" s="671">
        <v>84</v>
      </c>
      <c r="H233" s="664" t="s">
        <v>1065</v>
      </c>
      <c r="I233" s="665" t="s">
        <v>1066</v>
      </c>
      <c r="J233" s="1326">
        <v>0</v>
      </c>
      <c r="K233" s="1326"/>
      <c r="L233" s="1326">
        <v>9326518687</v>
      </c>
      <c r="M233" s="1326"/>
      <c r="N233" s="3">
        <v>0</v>
      </c>
      <c r="O233" s="3">
        <v>3000000000</v>
      </c>
      <c r="P233" s="1326">
        <v>1173481313</v>
      </c>
      <c r="Q233" s="1326"/>
      <c r="R233" s="1326">
        <v>13500000000</v>
      </c>
      <c r="S233" s="1326"/>
      <c r="T233" s="666">
        <v>0</v>
      </c>
      <c r="U233" s="1326">
        <v>12326518687</v>
      </c>
      <c r="V233" s="1326"/>
      <c r="W233" s="1326"/>
      <c r="X233" s="661"/>
    </row>
    <row r="234" spans="7:24" ht="22.5" customHeight="1">
      <c r="G234" s="670">
        <v>85</v>
      </c>
      <c r="H234" s="667" t="s">
        <v>1067</v>
      </c>
      <c r="I234" s="668" t="s">
        <v>1068</v>
      </c>
      <c r="J234" s="1327">
        <v>0</v>
      </c>
      <c r="K234" s="1327"/>
      <c r="L234" s="1327">
        <v>9326518687</v>
      </c>
      <c r="M234" s="1327"/>
      <c r="N234" s="2">
        <v>0</v>
      </c>
      <c r="O234" s="2">
        <v>3000000000</v>
      </c>
      <c r="P234" s="1327">
        <v>1173481313</v>
      </c>
      <c r="Q234" s="1327"/>
      <c r="R234" s="1327">
        <v>13500000000</v>
      </c>
      <c r="S234" s="1327"/>
      <c r="T234" s="669">
        <v>0</v>
      </c>
      <c r="U234" s="1327">
        <v>12326518687</v>
      </c>
      <c r="V234" s="1327"/>
      <c r="W234" s="1327"/>
      <c r="X234" s="661"/>
    </row>
    <row r="235" spans="7:24" ht="22.5" customHeight="1">
      <c r="G235" s="671">
        <v>86</v>
      </c>
      <c r="H235" s="664" t="s">
        <v>1069</v>
      </c>
      <c r="I235" s="665" t="s">
        <v>1070</v>
      </c>
      <c r="J235" s="1326">
        <v>0</v>
      </c>
      <c r="K235" s="1326"/>
      <c r="L235" s="1326">
        <v>8985069029</v>
      </c>
      <c r="M235" s="1326"/>
      <c r="N235" s="3">
        <v>0</v>
      </c>
      <c r="O235" s="3">
        <v>3992145282</v>
      </c>
      <c r="P235" s="1326">
        <v>16000000000</v>
      </c>
      <c r="Q235" s="1326"/>
      <c r="R235" s="1326">
        <v>20237266743</v>
      </c>
      <c r="S235" s="1326"/>
      <c r="T235" s="666">
        <v>0</v>
      </c>
      <c r="U235" s="1326">
        <v>12977214311</v>
      </c>
      <c r="V235" s="1326"/>
      <c r="W235" s="1326"/>
      <c r="X235" s="661"/>
    </row>
    <row r="236" spans="7:24" ht="22.5" customHeight="1">
      <c r="G236" s="670">
        <v>87</v>
      </c>
      <c r="H236" s="667" t="s">
        <v>1071</v>
      </c>
      <c r="I236" s="668" t="s">
        <v>1072</v>
      </c>
      <c r="J236" s="1327">
        <v>0</v>
      </c>
      <c r="K236" s="1327"/>
      <c r="L236" s="1327">
        <v>8985069029</v>
      </c>
      <c r="M236" s="1327"/>
      <c r="N236" s="2">
        <v>0</v>
      </c>
      <c r="O236" s="2">
        <v>3992145282</v>
      </c>
      <c r="P236" s="1327">
        <v>16000000000</v>
      </c>
      <c r="Q236" s="1327"/>
      <c r="R236" s="1327">
        <v>20237266743</v>
      </c>
      <c r="S236" s="1327"/>
      <c r="T236" s="669">
        <v>0</v>
      </c>
      <c r="U236" s="1327">
        <v>12977214311</v>
      </c>
      <c r="V236" s="1327"/>
      <c r="W236" s="1327"/>
      <c r="X236" s="661"/>
    </row>
    <row r="237" spans="7:24" ht="22.5" customHeight="1">
      <c r="G237" s="670">
        <v>88</v>
      </c>
      <c r="H237" s="667" t="s">
        <v>1073</v>
      </c>
      <c r="I237" s="668" t="s">
        <v>1074</v>
      </c>
      <c r="J237" s="1327">
        <v>0</v>
      </c>
      <c r="K237" s="1327"/>
      <c r="L237" s="1327">
        <v>8985069029</v>
      </c>
      <c r="M237" s="1327"/>
      <c r="N237" s="2">
        <v>0</v>
      </c>
      <c r="O237" s="2">
        <v>3992145282</v>
      </c>
      <c r="P237" s="1327">
        <v>16000000000</v>
      </c>
      <c r="Q237" s="1327"/>
      <c r="R237" s="1327">
        <v>20237266743</v>
      </c>
      <c r="S237" s="1327"/>
      <c r="T237" s="669">
        <v>0</v>
      </c>
      <c r="U237" s="1327">
        <v>12977214311</v>
      </c>
      <c r="V237" s="1327"/>
      <c r="W237" s="1327"/>
      <c r="X237" s="661"/>
    </row>
    <row r="238" spans="7:24" ht="22.5" customHeight="1">
      <c r="G238" s="670">
        <v>89</v>
      </c>
      <c r="H238" s="667" t="s">
        <v>1075</v>
      </c>
      <c r="I238" s="668" t="s">
        <v>1076</v>
      </c>
      <c r="J238" s="1327">
        <v>0</v>
      </c>
      <c r="K238" s="1327"/>
      <c r="L238" s="1327">
        <v>1032761975</v>
      </c>
      <c r="M238" s="1327"/>
      <c r="N238" s="2">
        <v>0</v>
      </c>
      <c r="O238" s="2">
        <v>233495613</v>
      </c>
      <c r="P238" s="1327">
        <v>0</v>
      </c>
      <c r="Q238" s="1327"/>
      <c r="R238" s="1327">
        <v>1184452965</v>
      </c>
      <c r="S238" s="1327"/>
      <c r="T238" s="669">
        <v>0</v>
      </c>
      <c r="U238" s="1327">
        <v>1266257588</v>
      </c>
      <c r="V238" s="1327"/>
      <c r="W238" s="1327"/>
      <c r="X238" s="661"/>
    </row>
    <row r="239" spans="7:24" ht="22.5" customHeight="1">
      <c r="G239" s="670">
        <v>90</v>
      </c>
      <c r="H239" s="667" t="s">
        <v>1077</v>
      </c>
      <c r="I239" s="668" t="s">
        <v>1078</v>
      </c>
      <c r="J239" s="1327">
        <v>0</v>
      </c>
      <c r="K239" s="1327"/>
      <c r="L239" s="1327">
        <v>515866773</v>
      </c>
      <c r="M239" s="1327"/>
      <c r="N239" s="2">
        <v>0</v>
      </c>
      <c r="O239" s="2">
        <v>116727494</v>
      </c>
      <c r="P239" s="1327">
        <v>0</v>
      </c>
      <c r="Q239" s="1327"/>
      <c r="R239" s="1327">
        <v>591682000</v>
      </c>
      <c r="S239" s="1327"/>
      <c r="T239" s="669">
        <v>0</v>
      </c>
      <c r="U239" s="1327">
        <v>632594267</v>
      </c>
      <c r="V239" s="1327"/>
      <c r="W239" s="1327"/>
      <c r="X239" s="661"/>
    </row>
    <row r="240" spans="7:24" ht="22.5" customHeight="1">
      <c r="G240" s="670">
        <v>91</v>
      </c>
      <c r="H240" s="667" t="s">
        <v>1079</v>
      </c>
      <c r="I240" s="668" t="s">
        <v>1080</v>
      </c>
      <c r="J240" s="1327">
        <v>0</v>
      </c>
      <c r="K240" s="1327"/>
      <c r="L240" s="1327">
        <v>1990033409</v>
      </c>
      <c r="M240" s="1327"/>
      <c r="N240" s="2">
        <v>0</v>
      </c>
      <c r="O240" s="2">
        <v>2334549871</v>
      </c>
      <c r="P240" s="1327">
        <v>8000000000</v>
      </c>
      <c r="Q240" s="1327"/>
      <c r="R240" s="1327">
        <v>11833639999</v>
      </c>
      <c r="S240" s="1327"/>
      <c r="T240" s="669">
        <v>0</v>
      </c>
      <c r="U240" s="1327">
        <v>4324583280</v>
      </c>
      <c r="V240" s="1327"/>
      <c r="W240" s="1327"/>
      <c r="X240" s="661"/>
    </row>
    <row r="241" spans="7:24" ht="22.5" customHeight="1">
      <c r="G241" s="670">
        <v>92</v>
      </c>
      <c r="H241" s="667" t="s">
        <v>1081</v>
      </c>
      <c r="I241" s="668" t="s">
        <v>1082</v>
      </c>
      <c r="J241" s="1327">
        <v>0</v>
      </c>
      <c r="K241" s="1327"/>
      <c r="L241" s="1327">
        <v>3622398235</v>
      </c>
      <c r="M241" s="1327"/>
      <c r="N241" s="2">
        <v>0</v>
      </c>
      <c r="O241" s="2">
        <v>1167274936</v>
      </c>
      <c r="P241" s="1327">
        <v>8000000000</v>
      </c>
      <c r="Q241" s="1327"/>
      <c r="R241" s="1327">
        <v>5916819999</v>
      </c>
      <c r="S241" s="1327"/>
      <c r="T241" s="669">
        <v>0</v>
      </c>
      <c r="U241" s="1327">
        <v>4789673171</v>
      </c>
      <c r="V241" s="1327"/>
      <c r="W241" s="1327"/>
      <c r="X241" s="661"/>
    </row>
    <row r="242" spans="7:24" ht="22.5" customHeight="1">
      <c r="G242" s="670">
        <v>93</v>
      </c>
      <c r="H242" s="667" t="s">
        <v>1083</v>
      </c>
      <c r="I242" s="668" t="s">
        <v>1084</v>
      </c>
      <c r="J242" s="1327">
        <v>0</v>
      </c>
      <c r="K242" s="1327"/>
      <c r="L242" s="1327">
        <v>570574412</v>
      </c>
      <c r="M242" s="1327"/>
      <c r="N242" s="2">
        <v>0</v>
      </c>
      <c r="O242" s="2">
        <v>140097368</v>
      </c>
      <c r="P242" s="1327">
        <v>0</v>
      </c>
      <c r="Q242" s="1327"/>
      <c r="R242" s="1327">
        <v>710671780</v>
      </c>
      <c r="S242" s="1327"/>
      <c r="T242" s="669">
        <v>0</v>
      </c>
      <c r="U242" s="1327">
        <v>710671780</v>
      </c>
      <c r="V242" s="1327"/>
      <c r="W242" s="1327"/>
      <c r="X242" s="661"/>
    </row>
    <row r="243" spans="7:24" ht="22.5" customHeight="1">
      <c r="G243" s="670">
        <v>94</v>
      </c>
      <c r="H243" s="667" t="s">
        <v>1085</v>
      </c>
      <c r="I243" s="668" t="s">
        <v>1086</v>
      </c>
      <c r="J243" s="1327">
        <v>0</v>
      </c>
      <c r="K243" s="1327"/>
      <c r="L243" s="1327">
        <v>811716141</v>
      </c>
      <c r="M243" s="1327"/>
      <c r="N243" s="2">
        <v>0</v>
      </c>
      <c r="O243" s="2">
        <v>0</v>
      </c>
      <c r="P243" s="1327">
        <v>0</v>
      </c>
      <c r="Q243" s="1327"/>
      <c r="R243" s="1327">
        <v>0</v>
      </c>
      <c r="S243" s="1327"/>
      <c r="T243" s="669">
        <v>0</v>
      </c>
      <c r="U243" s="1327">
        <v>811716141</v>
      </c>
      <c r="V243" s="1327"/>
      <c r="W243" s="1327"/>
      <c r="X243" s="661"/>
    </row>
    <row r="244" spans="7:24" ht="22.5" customHeight="1">
      <c r="G244" s="670">
        <v>95</v>
      </c>
      <c r="H244" s="667" t="s">
        <v>1087</v>
      </c>
      <c r="I244" s="668" t="s">
        <v>1088</v>
      </c>
      <c r="J244" s="1327">
        <v>0</v>
      </c>
      <c r="K244" s="1327"/>
      <c r="L244" s="1327">
        <v>441718084</v>
      </c>
      <c r="M244" s="1327"/>
      <c r="N244" s="2">
        <v>0</v>
      </c>
      <c r="O244" s="2">
        <v>0</v>
      </c>
      <c r="P244" s="1327">
        <v>0</v>
      </c>
      <c r="Q244" s="1327"/>
      <c r="R244" s="1327">
        <v>0</v>
      </c>
      <c r="S244" s="1327"/>
      <c r="T244" s="669">
        <v>0</v>
      </c>
      <c r="U244" s="1327">
        <v>441718084</v>
      </c>
      <c r="V244" s="1327"/>
      <c r="W244" s="1327"/>
      <c r="X244" s="661"/>
    </row>
    <row r="245" spans="7:24" ht="22.5" customHeight="1">
      <c r="G245" s="671">
        <v>96</v>
      </c>
      <c r="H245" s="664" t="s">
        <v>1089</v>
      </c>
      <c r="I245" s="665" t="s">
        <v>1090</v>
      </c>
      <c r="J245" s="1326">
        <v>2300474367</v>
      </c>
      <c r="K245" s="1326"/>
      <c r="L245" s="1326">
        <v>10550150199</v>
      </c>
      <c r="M245" s="1326"/>
      <c r="N245" s="3">
        <v>2266917944</v>
      </c>
      <c r="O245" s="3">
        <v>4668046135</v>
      </c>
      <c r="P245" s="1326">
        <v>158456169728</v>
      </c>
      <c r="Q245" s="1326"/>
      <c r="R245" s="1326">
        <v>41937633442</v>
      </c>
      <c r="S245" s="1326"/>
      <c r="T245" s="666">
        <v>1905738863</v>
      </c>
      <c r="U245" s="1326">
        <v>12556542886</v>
      </c>
      <c r="V245" s="1326"/>
      <c r="W245" s="1326"/>
      <c r="X245" s="661"/>
    </row>
    <row r="246" spans="7:24" ht="22.5" customHeight="1">
      <c r="G246" s="670">
        <v>97</v>
      </c>
      <c r="H246" s="667" t="s">
        <v>1091</v>
      </c>
      <c r="I246" s="668" t="s">
        <v>1092</v>
      </c>
      <c r="J246" s="1327">
        <v>0</v>
      </c>
      <c r="K246" s="1327"/>
      <c r="L246" s="1327">
        <v>1052152310</v>
      </c>
      <c r="M246" s="1327"/>
      <c r="N246" s="2">
        <v>0</v>
      </c>
      <c r="O246" s="2">
        <v>401389612</v>
      </c>
      <c r="P246" s="1327">
        <v>3431316502</v>
      </c>
      <c r="Q246" s="1327"/>
      <c r="R246" s="1327">
        <v>4168584172</v>
      </c>
      <c r="S246" s="1327"/>
      <c r="T246" s="669">
        <v>0</v>
      </c>
      <c r="U246" s="1327">
        <v>1453541922</v>
      </c>
      <c r="V246" s="1327"/>
      <c r="W246" s="1327"/>
      <c r="X246" s="661"/>
    </row>
    <row r="247" spans="7:24" ht="22.5" customHeight="1">
      <c r="G247" s="670">
        <v>98</v>
      </c>
      <c r="H247" s="667" t="s">
        <v>1093</v>
      </c>
      <c r="I247" s="668" t="s">
        <v>1094</v>
      </c>
      <c r="J247" s="1327">
        <v>0</v>
      </c>
      <c r="K247" s="1327"/>
      <c r="L247" s="1327">
        <v>1714129790</v>
      </c>
      <c r="M247" s="1327"/>
      <c r="N247" s="2">
        <v>641340840</v>
      </c>
      <c r="O247" s="2">
        <v>1403488161</v>
      </c>
      <c r="P247" s="1327">
        <v>8820349379</v>
      </c>
      <c r="Q247" s="1327"/>
      <c r="R247" s="1327">
        <v>11719812914</v>
      </c>
      <c r="S247" s="1327"/>
      <c r="T247" s="669">
        <v>0</v>
      </c>
      <c r="U247" s="1327">
        <v>2476277111</v>
      </c>
      <c r="V247" s="1327"/>
      <c r="W247" s="1327"/>
      <c r="X247" s="661"/>
    </row>
    <row r="248" spans="7:24" ht="22.5" customHeight="1">
      <c r="G248" s="670">
        <v>99</v>
      </c>
      <c r="H248" s="667" t="s">
        <v>1095</v>
      </c>
      <c r="I248" s="668" t="s">
        <v>1096</v>
      </c>
      <c r="J248" s="1327">
        <v>713013350</v>
      </c>
      <c r="K248" s="1327"/>
      <c r="L248" s="1327">
        <v>1165585140</v>
      </c>
      <c r="M248" s="1327"/>
      <c r="N248" s="2">
        <v>-641340840</v>
      </c>
      <c r="O248" s="2">
        <v>-784451374</v>
      </c>
      <c r="P248" s="1327">
        <v>436956849</v>
      </c>
      <c r="Q248" s="1327"/>
      <c r="R248" s="1327">
        <v>1782459416</v>
      </c>
      <c r="S248" s="1327"/>
      <c r="T248" s="669">
        <v>0</v>
      </c>
      <c r="U248" s="1327">
        <v>309461256</v>
      </c>
      <c r="V248" s="1327"/>
      <c r="W248" s="1327"/>
      <c r="X248" s="661"/>
    </row>
    <row r="249" spans="7:24" ht="22.5" customHeight="1">
      <c r="G249" s="670">
        <v>100</v>
      </c>
      <c r="H249" s="667" t="s">
        <v>1097</v>
      </c>
      <c r="I249" s="668" t="s">
        <v>1098</v>
      </c>
      <c r="J249" s="1327">
        <v>0</v>
      </c>
      <c r="K249" s="1327"/>
      <c r="L249" s="1327">
        <v>70793930</v>
      </c>
      <c r="M249" s="1327"/>
      <c r="N249" s="2">
        <v>70793930</v>
      </c>
      <c r="O249" s="2">
        <v>0</v>
      </c>
      <c r="P249" s="1327">
        <v>114594484412</v>
      </c>
      <c r="Q249" s="1327"/>
      <c r="R249" s="1327">
        <v>0</v>
      </c>
      <c r="S249" s="1327"/>
      <c r="T249" s="669">
        <v>0</v>
      </c>
      <c r="U249" s="1327">
        <v>0</v>
      </c>
      <c r="V249" s="1327"/>
      <c r="W249" s="1327"/>
      <c r="X249" s="661"/>
    </row>
    <row r="250" spans="7:24" ht="22.5" customHeight="1">
      <c r="G250" s="670">
        <v>101</v>
      </c>
      <c r="H250" s="667" t="s">
        <v>1099</v>
      </c>
      <c r="I250" s="668" t="s">
        <v>1100</v>
      </c>
      <c r="J250" s="1327">
        <v>0</v>
      </c>
      <c r="K250" s="1327"/>
      <c r="L250" s="1327">
        <v>70793930</v>
      </c>
      <c r="M250" s="1327"/>
      <c r="N250" s="2">
        <v>70793930</v>
      </c>
      <c r="O250" s="2">
        <v>0</v>
      </c>
      <c r="P250" s="1327">
        <v>114594484412</v>
      </c>
      <c r="Q250" s="1327"/>
      <c r="R250" s="1327">
        <v>0</v>
      </c>
      <c r="S250" s="1327"/>
      <c r="T250" s="669">
        <v>0</v>
      </c>
      <c r="U250" s="1327">
        <v>0</v>
      </c>
      <c r="V250" s="1327"/>
      <c r="W250" s="1327"/>
      <c r="X250" s="661"/>
    </row>
    <row r="251" spans="7:24" ht="22.5" customHeight="1">
      <c r="G251" s="670">
        <v>102</v>
      </c>
      <c r="H251" s="667" t="s">
        <v>1101</v>
      </c>
      <c r="I251" s="668" t="s">
        <v>1102</v>
      </c>
      <c r="J251" s="1327">
        <v>1587461017</v>
      </c>
      <c r="K251" s="1327"/>
      <c r="L251" s="1327">
        <v>6488762258</v>
      </c>
      <c r="M251" s="1327"/>
      <c r="N251" s="2">
        <v>2192414314</v>
      </c>
      <c r="O251" s="2">
        <v>3567341814</v>
      </c>
      <c r="P251" s="1327">
        <v>30397430182</v>
      </c>
      <c r="Q251" s="1327"/>
      <c r="R251" s="1327">
        <v>23433060105</v>
      </c>
      <c r="S251" s="1327"/>
      <c r="T251" s="669">
        <v>1905738863</v>
      </c>
      <c r="U251" s="1327">
        <v>8181967604</v>
      </c>
      <c r="V251" s="1327"/>
      <c r="W251" s="1327"/>
      <c r="X251" s="661"/>
    </row>
    <row r="252" spans="7:24" ht="22.5" customHeight="1">
      <c r="G252" s="670">
        <v>103</v>
      </c>
      <c r="H252" s="667" t="s">
        <v>1103</v>
      </c>
      <c r="I252" s="668" t="s">
        <v>1104</v>
      </c>
      <c r="J252" s="1327">
        <v>0</v>
      </c>
      <c r="K252" s="1327"/>
      <c r="L252" s="1327">
        <v>58726771</v>
      </c>
      <c r="M252" s="1327"/>
      <c r="N252" s="2">
        <v>3709700</v>
      </c>
      <c r="O252" s="2">
        <v>80277922</v>
      </c>
      <c r="P252" s="1327">
        <v>775632404</v>
      </c>
      <c r="Q252" s="1327"/>
      <c r="R252" s="1327">
        <v>833716835</v>
      </c>
      <c r="S252" s="1327"/>
      <c r="T252" s="669">
        <v>0</v>
      </c>
      <c r="U252" s="1327">
        <v>135294993</v>
      </c>
      <c r="V252" s="1327"/>
      <c r="W252" s="1327"/>
      <c r="X252" s="661"/>
    </row>
    <row r="253" spans="7:24" ht="22.5" customHeight="1">
      <c r="G253" s="671">
        <v>104</v>
      </c>
      <c r="H253" s="664" t="s">
        <v>1105</v>
      </c>
      <c r="I253" s="665" t="s">
        <v>1106</v>
      </c>
      <c r="J253" s="1326">
        <v>0</v>
      </c>
      <c r="K253" s="1326"/>
      <c r="L253" s="1326">
        <v>54001250567</v>
      </c>
      <c r="M253" s="1326"/>
      <c r="N253" s="3">
        <v>0</v>
      </c>
      <c r="O253" s="3">
        <v>0</v>
      </c>
      <c r="P253" s="1326">
        <v>5016000000</v>
      </c>
      <c r="Q253" s="1326"/>
      <c r="R253" s="1326">
        <v>0</v>
      </c>
      <c r="S253" s="1326"/>
      <c r="T253" s="666">
        <v>0</v>
      </c>
      <c r="U253" s="1326">
        <v>54001250567</v>
      </c>
      <c r="V253" s="1326"/>
      <c r="W253" s="1326"/>
      <c r="X253" s="661"/>
    </row>
    <row r="254" spans="7:24" ht="22.5" customHeight="1">
      <c r="G254" s="670">
        <v>105</v>
      </c>
      <c r="H254" s="667" t="s">
        <v>1107</v>
      </c>
      <c r="I254" s="668" t="s">
        <v>1108</v>
      </c>
      <c r="J254" s="1327">
        <v>0</v>
      </c>
      <c r="K254" s="1327"/>
      <c r="L254" s="1327">
        <v>21032500000</v>
      </c>
      <c r="M254" s="1327"/>
      <c r="N254" s="2">
        <v>0</v>
      </c>
      <c r="O254" s="2">
        <v>0</v>
      </c>
      <c r="P254" s="1327">
        <v>5016000000</v>
      </c>
      <c r="Q254" s="1327"/>
      <c r="R254" s="1327">
        <v>0</v>
      </c>
      <c r="S254" s="1327"/>
      <c r="T254" s="669">
        <v>0</v>
      </c>
      <c r="U254" s="1327">
        <v>21032500000</v>
      </c>
      <c r="V254" s="1327"/>
      <c r="W254" s="1327"/>
      <c r="X254" s="661"/>
    </row>
    <row r="255" spans="7:24" ht="22.5" customHeight="1">
      <c r="G255" s="670">
        <v>106</v>
      </c>
      <c r="H255" s="667" t="s">
        <v>1109</v>
      </c>
      <c r="I255" s="668" t="s">
        <v>1110</v>
      </c>
      <c r="J255" s="1327">
        <v>0</v>
      </c>
      <c r="K255" s="1327"/>
      <c r="L255" s="1327">
        <v>17848500000</v>
      </c>
      <c r="M255" s="1327"/>
      <c r="N255" s="2">
        <v>0</v>
      </c>
      <c r="O255" s="2">
        <v>0</v>
      </c>
      <c r="P255" s="1327">
        <v>0</v>
      </c>
      <c r="Q255" s="1327"/>
      <c r="R255" s="1327">
        <v>0</v>
      </c>
      <c r="S255" s="1327"/>
      <c r="T255" s="669">
        <v>0</v>
      </c>
      <c r="U255" s="1327">
        <v>17848500000</v>
      </c>
      <c r="V255" s="1327"/>
      <c r="W255" s="1327"/>
      <c r="X255" s="661"/>
    </row>
    <row r="256" spans="7:24" ht="22.5" customHeight="1">
      <c r="G256" s="670">
        <v>107</v>
      </c>
      <c r="H256" s="667" t="s">
        <v>1111</v>
      </c>
      <c r="I256" s="668" t="s">
        <v>1112</v>
      </c>
      <c r="J256" s="1327">
        <v>0</v>
      </c>
      <c r="K256" s="1327"/>
      <c r="L256" s="1327">
        <v>3184000000</v>
      </c>
      <c r="M256" s="1327"/>
      <c r="N256" s="2">
        <v>0</v>
      </c>
      <c r="O256" s="2">
        <v>0</v>
      </c>
      <c r="P256" s="1327">
        <v>5016000000</v>
      </c>
      <c r="Q256" s="1327"/>
      <c r="R256" s="1327">
        <v>0</v>
      </c>
      <c r="S256" s="1327"/>
      <c r="T256" s="669">
        <v>0</v>
      </c>
      <c r="U256" s="1327">
        <v>3184000000</v>
      </c>
      <c r="V256" s="1327"/>
      <c r="W256" s="1327"/>
      <c r="X256" s="661"/>
    </row>
    <row r="257" spans="7:24" ht="22.5" customHeight="1">
      <c r="G257" s="670">
        <v>108</v>
      </c>
      <c r="H257" s="667" t="s">
        <v>1113</v>
      </c>
      <c r="I257" s="668" t="s">
        <v>1114</v>
      </c>
      <c r="J257" s="1327">
        <v>0</v>
      </c>
      <c r="K257" s="1327"/>
      <c r="L257" s="1327">
        <v>32968750567</v>
      </c>
      <c r="M257" s="1327"/>
      <c r="N257" s="2">
        <v>0</v>
      </c>
      <c r="O257" s="2">
        <v>0</v>
      </c>
      <c r="P257" s="1327">
        <v>0</v>
      </c>
      <c r="Q257" s="1327"/>
      <c r="R257" s="1327">
        <v>0</v>
      </c>
      <c r="S257" s="1327"/>
      <c r="T257" s="669">
        <v>0</v>
      </c>
      <c r="U257" s="1327">
        <v>32968750567</v>
      </c>
      <c r="V257" s="1327"/>
      <c r="W257" s="1327"/>
      <c r="X257" s="661"/>
    </row>
    <row r="258" spans="7:24" ht="22.5" customHeight="1">
      <c r="G258" s="670">
        <v>109</v>
      </c>
      <c r="H258" s="667" t="s">
        <v>1115</v>
      </c>
      <c r="I258" s="668" t="s">
        <v>1114</v>
      </c>
      <c r="J258" s="1327">
        <v>0</v>
      </c>
      <c r="K258" s="1327"/>
      <c r="L258" s="1327">
        <v>4154584406</v>
      </c>
      <c r="M258" s="1327"/>
      <c r="N258" s="2">
        <v>0</v>
      </c>
      <c r="O258" s="2">
        <v>0</v>
      </c>
      <c r="P258" s="1327">
        <v>0</v>
      </c>
      <c r="Q258" s="1327"/>
      <c r="R258" s="1327">
        <v>0</v>
      </c>
      <c r="S258" s="1327"/>
      <c r="T258" s="669">
        <v>0</v>
      </c>
      <c r="U258" s="1327">
        <v>4154584406</v>
      </c>
      <c r="V258" s="1327"/>
      <c r="W258" s="1327"/>
      <c r="X258" s="661"/>
    </row>
    <row r="259" spans="7:24" ht="22.5" customHeight="1">
      <c r="G259" s="670">
        <v>110</v>
      </c>
      <c r="H259" s="667" t="s">
        <v>1116</v>
      </c>
      <c r="I259" s="668" t="s">
        <v>1117</v>
      </c>
      <c r="J259" s="1327">
        <v>0</v>
      </c>
      <c r="K259" s="1327"/>
      <c r="L259" s="1327">
        <v>28814166161</v>
      </c>
      <c r="M259" s="1327"/>
      <c r="N259" s="2">
        <v>0</v>
      </c>
      <c r="O259" s="2">
        <v>0</v>
      </c>
      <c r="P259" s="1327">
        <v>0</v>
      </c>
      <c r="Q259" s="1327"/>
      <c r="R259" s="1327">
        <v>0</v>
      </c>
      <c r="S259" s="1327"/>
      <c r="T259" s="669">
        <v>0</v>
      </c>
      <c r="U259" s="1327">
        <v>28814166161</v>
      </c>
      <c r="V259" s="1327"/>
      <c r="W259" s="1327"/>
      <c r="X259" s="661"/>
    </row>
    <row r="260" spans="7:24" ht="22.5" customHeight="1">
      <c r="G260" s="671">
        <v>111</v>
      </c>
      <c r="H260" s="664" t="s">
        <v>1118</v>
      </c>
      <c r="I260" s="665" t="s">
        <v>1119</v>
      </c>
      <c r="J260" s="1326">
        <v>0</v>
      </c>
      <c r="K260" s="1326"/>
      <c r="L260" s="1326">
        <v>1414400632</v>
      </c>
      <c r="M260" s="1326"/>
      <c r="N260" s="3">
        <v>35775000</v>
      </c>
      <c r="O260" s="3">
        <v>1000000000</v>
      </c>
      <c r="P260" s="1326">
        <v>5955423383</v>
      </c>
      <c r="Q260" s="1326"/>
      <c r="R260" s="1326">
        <v>2450000000</v>
      </c>
      <c r="S260" s="1326"/>
      <c r="T260" s="666">
        <v>0</v>
      </c>
      <c r="U260" s="1326">
        <v>2378625632</v>
      </c>
      <c r="V260" s="1326"/>
      <c r="W260" s="1326"/>
      <c r="X260" s="661"/>
    </row>
    <row r="261" spans="7:24" ht="22.5" customHeight="1">
      <c r="G261" s="671">
        <v>112</v>
      </c>
      <c r="H261" s="664" t="s">
        <v>1120</v>
      </c>
      <c r="I261" s="665" t="s">
        <v>1121</v>
      </c>
      <c r="J261" s="1326">
        <v>0</v>
      </c>
      <c r="K261" s="1326"/>
      <c r="L261" s="1326">
        <v>120850000000</v>
      </c>
      <c r="M261" s="1326"/>
      <c r="N261" s="3">
        <v>0</v>
      </c>
      <c r="O261" s="3">
        <v>0</v>
      </c>
      <c r="P261" s="1326">
        <v>0</v>
      </c>
      <c r="Q261" s="1326"/>
      <c r="R261" s="1326">
        <v>0</v>
      </c>
      <c r="S261" s="1326"/>
      <c r="T261" s="666">
        <v>0</v>
      </c>
      <c r="U261" s="1326">
        <v>120850000000</v>
      </c>
      <c r="V261" s="1326"/>
      <c r="W261" s="1326"/>
      <c r="X261" s="661"/>
    </row>
    <row r="262" spans="7:24" ht="22.5" customHeight="1">
      <c r="G262" s="670">
        <v>113</v>
      </c>
      <c r="H262" s="667" t="s">
        <v>1122</v>
      </c>
      <c r="I262" s="668" t="s">
        <v>1123</v>
      </c>
      <c r="J262" s="1327">
        <v>0</v>
      </c>
      <c r="K262" s="1327"/>
      <c r="L262" s="1327">
        <v>120850000000</v>
      </c>
      <c r="M262" s="1327"/>
      <c r="N262" s="2">
        <v>0</v>
      </c>
      <c r="O262" s="2">
        <v>0</v>
      </c>
      <c r="P262" s="1327">
        <v>0</v>
      </c>
      <c r="Q262" s="1327"/>
      <c r="R262" s="1327">
        <v>0</v>
      </c>
      <c r="S262" s="1327"/>
      <c r="T262" s="669">
        <v>0</v>
      </c>
      <c r="U262" s="1327">
        <v>120850000000</v>
      </c>
      <c r="V262" s="1327"/>
      <c r="W262" s="1327"/>
      <c r="X262" s="661"/>
    </row>
    <row r="263" spans="7:24" ht="22.5" customHeight="1">
      <c r="G263" s="671">
        <v>114</v>
      </c>
      <c r="H263" s="664" t="s">
        <v>1124</v>
      </c>
      <c r="I263" s="665" t="s">
        <v>1125</v>
      </c>
      <c r="J263" s="1326">
        <v>0</v>
      </c>
      <c r="K263" s="1326"/>
      <c r="L263" s="1326">
        <v>15527636767.799999</v>
      </c>
      <c r="M263" s="1326"/>
      <c r="N263" s="3">
        <v>0</v>
      </c>
      <c r="O263" s="3">
        <v>43784848454</v>
      </c>
      <c r="P263" s="1326">
        <v>0</v>
      </c>
      <c r="Q263" s="1326"/>
      <c r="R263" s="1326">
        <v>59312485222</v>
      </c>
      <c r="S263" s="1326"/>
      <c r="T263" s="666">
        <v>0</v>
      </c>
      <c r="U263" s="1326">
        <v>59312485221.800003</v>
      </c>
      <c r="V263" s="1326"/>
      <c r="W263" s="1326"/>
      <c r="X263" s="661"/>
    </row>
    <row r="264" spans="7:24" ht="22.5" customHeight="1">
      <c r="G264" s="670">
        <v>115</v>
      </c>
      <c r="H264" s="667" t="s">
        <v>1126</v>
      </c>
      <c r="I264" s="668" t="s">
        <v>1127</v>
      </c>
      <c r="J264" s="1327">
        <v>0</v>
      </c>
      <c r="K264" s="1327"/>
      <c r="L264" s="1327">
        <v>15527636767.799999</v>
      </c>
      <c r="M264" s="1327"/>
      <c r="N264" s="2">
        <v>0</v>
      </c>
      <c r="O264" s="2">
        <v>43784848454</v>
      </c>
      <c r="P264" s="1327">
        <v>0</v>
      </c>
      <c r="Q264" s="1327"/>
      <c r="R264" s="1327">
        <v>59312485222</v>
      </c>
      <c r="S264" s="1327"/>
      <c r="T264" s="669">
        <v>0</v>
      </c>
      <c r="U264" s="1327">
        <v>59312485221.800003</v>
      </c>
      <c r="V264" s="1327"/>
      <c r="W264" s="1327"/>
      <c r="X264" s="661"/>
    </row>
    <row r="265" spans="7:24" ht="22.5" customHeight="1">
      <c r="G265" s="671">
        <v>116</v>
      </c>
      <c r="H265" s="664" t="s">
        <v>1128</v>
      </c>
      <c r="I265" s="665" t="s">
        <v>1129</v>
      </c>
      <c r="J265" s="1326">
        <v>0</v>
      </c>
      <c r="K265" s="1326"/>
      <c r="L265" s="1326">
        <v>4429674933</v>
      </c>
      <c r="M265" s="1326"/>
      <c r="N265" s="3">
        <v>0</v>
      </c>
      <c r="O265" s="3">
        <v>0</v>
      </c>
      <c r="P265" s="1326">
        <v>-545883000</v>
      </c>
      <c r="Q265" s="1326"/>
      <c r="R265" s="1326">
        <v>-545883000</v>
      </c>
      <c r="S265" s="1326"/>
      <c r="T265" s="666">
        <v>0</v>
      </c>
      <c r="U265" s="1326">
        <v>4429674933</v>
      </c>
      <c r="V265" s="1326"/>
      <c r="W265" s="1326"/>
      <c r="X265" s="661"/>
    </row>
    <row r="266" spans="7:24" ht="22.5" customHeight="1">
      <c r="G266" s="670">
        <v>117</v>
      </c>
      <c r="H266" s="667" t="s">
        <v>1130</v>
      </c>
      <c r="I266" s="668" t="s">
        <v>1131</v>
      </c>
      <c r="J266" s="1327">
        <v>0</v>
      </c>
      <c r="K266" s="1327"/>
      <c r="L266" s="1327">
        <v>2959791933</v>
      </c>
      <c r="M266" s="1327"/>
      <c r="N266" s="2">
        <v>0</v>
      </c>
      <c r="O266" s="2">
        <v>0</v>
      </c>
      <c r="P266" s="1327">
        <v>-545883000</v>
      </c>
      <c r="Q266" s="1327"/>
      <c r="R266" s="1327">
        <v>0</v>
      </c>
      <c r="S266" s="1327"/>
      <c r="T266" s="669">
        <v>0</v>
      </c>
      <c r="U266" s="1327">
        <v>2959791933</v>
      </c>
      <c r="V266" s="1327"/>
      <c r="W266" s="1327"/>
      <c r="X266" s="661"/>
    </row>
    <row r="267" spans="7:24" ht="22.5" customHeight="1">
      <c r="G267" s="670">
        <v>118</v>
      </c>
      <c r="H267" s="667" t="s">
        <v>1132</v>
      </c>
      <c r="I267" s="668" t="s">
        <v>1133</v>
      </c>
      <c r="J267" s="1327">
        <v>0</v>
      </c>
      <c r="K267" s="1327"/>
      <c r="L267" s="1327">
        <v>1469883000</v>
      </c>
      <c r="M267" s="1327"/>
      <c r="N267" s="2">
        <v>0</v>
      </c>
      <c r="O267" s="2">
        <v>0</v>
      </c>
      <c r="P267" s="1327">
        <v>0</v>
      </c>
      <c r="Q267" s="1327"/>
      <c r="R267" s="1327">
        <v>-545883000</v>
      </c>
      <c r="S267" s="1327"/>
      <c r="T267" s="669">
        <v>0</v>
      </c>
      <c r="U267" s="1327">
        <v>1469883000</v>
      </c>
      <c r="V267" s="1327"/>
      <c r="W267" s="1327"/>
      <c r="X267" s="661"/>
    </row>
    <row r="268" spans="7:24" ht="22.5" customHeight="1">
      <c r="G268" s="671">
        <v>119</v>
      </c>
      <c r="H268" s="664" t="s">
        <v>1134</v>
      </c>
      <c r="I268" s="665" t="s">
        <v>1135</v>
      </c>
      <c r="J268" s="1326">
        <v>0</v>
      </c>
      <c r="K268" s="1326"/>
      <c r="L268" s="1326">
        <v>0</v>
      </c>
      <c r="M268" s="1326"/>
      <c r="N268" s="3">
        <v>116721721956</v>
      </c>
      <c r="O268" s="3">
        <v>116721721956</v>
      </c>
      <c r="P268" s="1326">
        <v>591946624628</v>
      </c>
      <c r="Q268" s="1326"/>
      <c r="R268" s="1326">
        <v>591946624628</v>
      </c>
      <c r="S268" s="1326"/>
      <c r="T268" s="666">
        <v>0</v>
      </c>
      <c r="U268" s="1326">
        <v>0</v>
      </c>
      <c r="V268" s="1326"/>
      <c r="W268" s="1326"/>
      <c r="X268" s="661"/>
    </row>
    <row r="269" spans="7:24" ht="22.5" customHeight="1">
      <c r="G269" s="670">
        <v>120</v>
      </c>
      <c r="H269" s="667" t="s">
        <v>1136</v>
      </c>
      <c r="I269" s="668" t="s">
        <v>1137</v>
      </c>
      <c r="J269" s="1327">
        <v>0</v>
      </c>
      <c r="K269" s="1327"/>
      <c r="L269" s="1327">
        <v>0</v>
      </c>
      <c r="M269" s="1327"/>
      <c r="N269" s="2">
        <v>116701408896</v>
      </c>
      <c r="O269" s="2">
        <v>116701408896</v>
      </c>
      <c r="P269" s="1327">
        <v>591436165149</v>
      </c>
      <c r="Q269" s="1327"/>
      <c r="R269" s="1327">
        <v>591436165149</v>
      </c>
      <c r="S269" s="1327"/>
      <c r="T269" s="669">
        <v>0</v>
      </c>
      <c r="U269" s="1327">
        <v>0</v>
      </c>
      <c r="V269" s="1327"/>
      <c r="W269" s="1327"/>
      <c r="X269" s="661"/>
    </row>
    <row r="270" spans="7:24" ht="22.5" customHeight="1">
      <c r="G270" s="670">
        <v>121</v>
      </c>
      <c r="H270" s="667" t="s">
        <v>1138</v>
      </c>
      <c r="I270" s="668" t="s">
        <v>1139</v>
      </c>
      <c r="J270" s="1327">
        <v>0</v>
      </c>
      <c r="K270" s="1327"/>
      <c r="L270" s="1327">
        <v>0</v>
      </c>
      <c r="M270" s="1327"/>
      <c r="N270" s="2">
        <v>116701408896</v>
      </c>
      <c r="O270" s="2">
        <v>116701408896</v>
      </c>
      <c r="P270" s="1327">
        <v>591436165149</v>
      </c>
      <c r="Q270" s="1327"/>
      <c r="R270" s="1327">
        <v>591436165149</v>
      </c>
      <c r="S270" s="1327"/>
      <c r="T270" s="669">
        <v>0</v>
      </c>
      <c r="U270" s="1327">
        <v>0</v>
      </c>
      <c r="V270" s="1327"/>
      <c r="W270" s="1327"/>
      <c r="X270" s="661"/>
    </row>
    <row r="271" spans="7:24" ht="22.5" customHeight="1">
      <c r="G271" s="670">
        <v>122</v>
      </c>
      <c r="H271" s="667" t="s">
        <v>1140</v>
      </c>
      <c r="I271" s="668" t="s">
        <v>1141</v>
      </c>
      <c r="J271" s="1327">
        <v>0</v>
      </c>
      <c r="K271" s="1327"/>
      <c r="L271" s="1327">
        <v>0</v>
      </c>
      <c r="M271" s="1327"/>
      <c r="N271" s="2">
        <v>20313060</v>
      </c>
      <c r="O271" s="2">
        <v>20313060</v>
      </c>
      <c r="P271" s="1327">
        <v>510459479</v>
      </c>
      <c r="Q271" s="1327"/>
      <c r="R271" s="1327">
        <v>510459479</v>
      </c>
      <c r="S271" s="1327"/>
      <c r="T271" s="669">
        <v>0</v>
      </c>
      <c r="U271" s="1327">
        <v>0</v>
      </c>
      <c r="V271" s="1327"/>
      <c r="W271" s="1327"/>
      <c r="X271" s="661"/>
    </row>
    <row r="272" spans="7:24" ht="22.5" customHeight="1">
      <c r="G272" s="670">
        <v>123</v>
      </c>
      <c r="H272" s="667" t="s">
        <v>1142</v>
      </c>
      <c r="I272" s="668" t="s">
        <v>1143</v>
      </c>
      <c r="J272" s="1327">
        <v>0</v>
      </c>
      <c r="K272" s="1327"/>
      <c r="L272" s="1327">
        <v>0</v>
      </c>
      <c r="M272" s="1327"/>
      <c r="N272" s="2">
        <v>20313060</v>
      </c>
      <c r="O272" s="2">
        <v>20313060</v>
      </c>
      <c r="P272" s="1327">
        <v>207961105</v>
      </c>
      <c r="Q272" s="1327"/>
      <c r="R272" s="1327">
        <v>207961105</v>
      </c>
      <c r="S272" s="1327"/>
      <c r="T272" s="669">
        <v>0</v>
      </c>
      <c r="U272" s="1327">
        <v>0</v>
      </c>
      <c r="V272" s="1327"/>
      <c r="W272" s="1327"/>
      <c r="X272" s="661"/>
    </row>
    <row r="273" spans="7:24" ht="22.5" customHeight="1">
      <c r="G273" s="670">
        <v>124</v>
      </c>
      <c r="H273" s="667" t="s">
        <v>1144</v>
      </c>
      <c r="I273" s="668" t="s">
        <v>1145</v>
      </c>
      <c r="J273" s="1327">
        <v>0</v>
      </c>
      <c r="K273" s="1327"/>
      <c r="L273" s="1327">
        <v>0</v>
      </c>
      <c r="M273" s="1327"/>
      <c r="N273" s="2">
        <v>0</v>
      </c>
      <c r="O273" s="2">
        <v>0</v>
      </c>
      <c r="P273" s="1327">
        <v>302498374</v>
      </c>
      <c r="Q273" s="1327"/>
      <c r="R273" s="1327">
        <v>302498374</v>
      </c>
      <c r="S273" s="1327"/>
      <c r="T273" s="669">
        <v>0</v>
      </c>
      <c r="U273" s="1327">
        <v>0</v>
      </c>
      <c r="V273" s="1327"/>
      <c r="W273" s="1327"/>
      <c r="X273" s="661"/>
    </row>
    <row r="274" spans="7:24" ht="22.5" customHeight="1">
      <c r="G274" s="671">
        <v>125</v>
      </c>
      <c r="H274" s="664" t="s">
        <v>1146</v>
      </c>
      <c r="I274" s="665" t="s">
        <v>1147</v>
      </c>
      <c r="J274" s="1326">
        <v>0</v>
      </c>
      <c r="K274" s="1326"/>
      <c r="L274" s="1326">
        <v>0</v>
      </c>
      <c r="M274" s="1326"/>
      <c r="N274" s="3">
        <v>26084664</v>
      </c>
      <c r="O274" s="3">
        <v>26084664</v>
      </c>
      <c r="P274" s="1326">
        <v>279858240</v>
      </c>
      <c r="Q274" s="1326"/>
      <c r="R274" s="1326">
        <v>279858240</v>
      </c>
      <c r="S274" s="1326"/>
      <c r="T274" s="666">
        <v>0</v>
      </c>
      <c r="U274" s="1326">
        <v>0</v>
      </c>
      <c r="V274" s="1326"/>
      <c r="W274" s="1326"/>
      <c r="X274" s="661"/>
    </row>
    <row r="275" spans="7:24" ht="22.5" customHeight="1">
      <c r="G275" s="670">
        <v>126</v>
      </c>
      <c r="H275" s="667" t="s">
        <v>1148</v>
      </c>
      <c r="I275" s="668" t="s">
        <v>1137</v>
      </c>
      <c r="J275" s="1327">
        <v>0</v>
      </c>
      <c r="K275" s="1327"/>
      <c r="L275" s="1327">
        <v>0</v>
      </c>
      <c r="M275" s="1327"/>
      <c r="N275" s="2">
        <v>26084664</v>
      </c>
      <c r="O275" s="2">
        <v>26084664</v>
      </c>
      <c r="P275" s="1327">
        <v>279858240</v>
      </c>
      <c r="Q275" s="1327"/>
      <c r="R275" s="1327">
        <v>279858240</v>
      </c>
      <c r="S275" s="1327"/>
      <c r="T275" s="669">
        <v>0</v>
      </c>
      <c r="U275" s="1327">
        <v>0</v>
      </c>
      <c r="V275" s="1327"/>
      <c r="W275" s="1327"/>
      <c r="X275" s="661"/>
    </row>
    <row r="276" spans="7:24" ht="22.5" customHeight="1">
      <c r="G276" s="670">
        <v>127</v>
      </c>
      <c r="H276" s="667" t="s">
        <v>1149</v>
      </c>
      <c r="I276" s="668" t="s">
        <v>1139</v>
      </c>
      <c r="J276" s="1327">
        <v>0</v>
      </c>
      <c r="K276" s="1327"/>
      <c r="L276" s="1327">
        <v>0</v>
      </c>
      <c r="M276" s="1327"/>
      <c r="N276" s="2">
        <v>26084664</v>
      </c>
      <c r="O276" s="2">
        <v>26084664</v>
      </c>
      <c r="P276" s="1327">
        <v>279858240</v>
      </c>
      <c r="Q276" s="1327"/>
      <c r="R276" s="1327">
        <v>279858240</v>
      </c>
      <c r="S276" s="1327"/>
      <c r="T276" s="669">
        <v>0</v>
      </c>
      <c r="U276" s="1327">
        <v>0</v>
      </c>
      <c r="V276" s="1327"/>
      <c r="W276" s="1327"/>
      <c r="X276" s="661"/>
    </row>
    <row r="277" spans="7:24" ht="22.5" customHeight="1">
      <c r="G277" s="671">
        <v>128</v>
      </c>
      <c r="H277" s="664" t="s">
        <v>1150</v>
      </c>
      <c r="I277" s="665" t="s">
        <v>1151</v>
      </c>
      <c r="J277" s="1326">
        <v>0</v>
      </c>
      <c r="K277" s="1326"/>
      <c r="L277" s="1326">
        <v>0</v>
      </c>
      <c r="M277" s="1326"/>
      <c r="N277" s="3">
        <v>1563386135</v>
      </c>
      <c r="O277" s="3">
        <v>1563386135</v>
      </c>
      <c r="P277" s="1326">
        <v>6571609620</v>
      </c>
      <c r="Q277" s="1326"/>
      <c r="R277" s="1326">
        <v>6571609620</v>
      </c>
      <c r="S277" s="1326"/>
      <c r="T277" s="666">
        <v>0</v>
      </c>
      <c r="U277" s="1326">
        <v>0</v>
      </c>
      <c r="V277" s="1326"/>
      <c r="W277" s="1326"/>
      <c r="X277" s="661"/>
    </row>
    <row r="278" spans="7:24" ht="22.5" customHeight="1">
      <c r="G278" s="671">
        <v>129</v>
      </c>
      <c r="H278" s="664" t="s">
        <v>1152</v>
      </c>
      <c r="I278" s="665" t="s">
        <v>1153</v>
      </c>
      <c r="J278" s="1326">
        <v>0</v>
      </c>
      <c r="K278" s="1326"/>
      <c r="L278" s="1326">
        <v>0</v>
      </c>
      <c r="M278" s="1326"/>
      <c r="N278" s="3">
        <v>16306992640</v>
      </c>
      <c r="O278" s="3">
        <v>16306992640</v>
      </c>
      <c r="P278" s="1326">
        <v>123438083537</v>
      </c>
      <c r="Q278" s="1326"/>
      <c r="R278" s="1326">
        <v>123438083537</v>
      </c>
      <c r="S278" s="1326"/>
      <c r="T278" s="666">
        <v>0</v>
      </c>
      <c r="U278" s="1326">
        <v>0</v>
      </c>
      <c r="V278" s="1326"/>
      <c r="W278" s="1326"/>
      <c r="X278" s="661"/>
    </row>
    <row r="279" spans="7:24" ht="22.5" customHeight="1">
      <c r="G279" s="670">
        <v>130</v>
      </c>
      <c r="H279" s="667" t="s">
        <v>1154</v>
      </c>
      <c r="I279" s="668" t="s">
        <v>1155</v>
      </c>
      <c r="J279" s="1327">
        <v>0</v>
      </c>
      <c r="K279" s="1327"/>
      <c r="L279" s="1327">
        <v>0</v>
      </c>
      <c r="M279" s="1327"/>
      <c r="N279" s="2">
        <v>16306992640</v>
      </c>
      <c r="O279" s="2">
        <v>16306992640</v>
      </c>
      <c r="P279" s="1327">
        <v>123438083537</v>
      </c>
      <c r="Q279" s="1327"/>
      <c r="R279" s="1327">
        <v>123438083537</v>
      </c>
      <c r="S279" s="1327"/>
      <c r="T279" s="669">
        <v>0</v>
      </c>
      <c r="U279" s="1327">
        <v>0</v>
      </c>
      <c r="V279" s="1327"/>
      <c r="W279" s="1327"/>
      <c r="X279" s="661"/>
    </row>
    <row r="280" spans="7:24" ht="22.5" customHeight="1">
      <c r="G280" s="671">
        <v>131</v>
      </c>
      <c r="H280" s="664" t="s">
        <v>1156</v>
      </c>
      <c r="I280" s="665" t="s">
        <v>1157</v>
      </c>
      <c r="J280" s="1326">
        <v>0</v>
      </c>
      <c r="K280" s="1326"/>
      <c r="L280" s="1326">
        <v>0</v>
      </c>
      <c r="M280" s="1326"/>
      <c r="N280" s="3">
        <v>16682989103</v>
      </c>
      <c r="O280" s="3">
        <v>16682989103</v>
      </c>
      <c r="P280" s="1326">
        <v>164929963309</v>
      </c>
      <c r="Q280" s="1326"/>
      <c r="R280" s="1326">
        <v>164929963309</v>
      </c>
      <c r="S280" s="1326"/>
      <c r="T280" s="666">
        <v>0</v>
      </c>
      <c r="U280" s="1326">
        <v>0</v>
      </c>
      <c r="V280" s="1326"/>
      <c r="W280" s="1326"/>
      <c r="X280" s="661"/>
    </row>
    <row r="281" spans="7:24" ht="22.5" customHeight="1">
      <c r="G281" s="670">
        <v>132</v>
      </c>
      <c r="H281" s="667" t="s">
        <v>1158</v>
      </c>
      <c r="I281" s="668" t="s">
        <v>1159</v>
      </c>
      <c r="J281" s="1327">
        <v>0</v>
      </c>
      <c r="K281" s="1327"/>
      <c r="L281" s="1327">
        <v>0</v>
      </c>
      <c r="M281" s="1327"/>
      <c r="N281" s="2">
        <v>16682989103</v>
      </c>
      <c r="O281" s="2">
        <v>16682989103</v>
      </c>
      <c r="P281" s="1327">
        <v>164929963309</v>
      </c>
      <c r="Q281" s="1327"/>
      <c r="R281" s="1327">
        <v>164929963309</v>
      </c>
      <c r="S281" s="1327"/>
      <c r="T281" s="669">
        <v>0</v>
      </c>
      <c r="U281" s="1327">
        <v>0</v>
      </c>
      <c r="V281" s="1327"/>
      <c r="W281" s="1327"/>
      <c r="X281" s="661"/>
    </row>
    <row r="282" spans="7:24" ht="22.5" customHeight="1">
      <c r="G282" s="671">
        <v>133</v>
      </c>
      <c r="H282" s="664" t="s">
        <v>1160</v>
      </c>
      <c r="I282" s="665" t="s">
        <v>1161</v>
      </c>
      <c r="J282" s="1326">
        <v>0</v>
      </c>
      <c r="K282" s="1326"/>
      <c r="L282" s="1326">
        <v>0</v>
      </c>
      <c r="M282" s="1326"/>
      <c r="N282" s="3">
        <v>20061215257</v>
      </c>
      <c r="O282" s="3">
        <v>20061215257</v>
      </c>
      <c r="P282" s="1326">
        <v>182199585870</v>
      </c>
      <c r="Q282" s="1326"/>
      <c r="R282" s="1326">
        <v>182199585870</v>
      </c>
      <c r="S282" s="1326"/>
      <c r="T282" s="666">
        <v>0</v>
      </c>
      <c r="U282" s="1326">
        <v>0</v>
      </c>
      <c r="V282" s="1326"/>
      <c r="W282" s="1326"/>
      <c r="X282" s="661"/>
    </row>
    <row r="283" spans="7:24" ht="22.5" customHeight="1">
      <c r="G283" s="670">
        <v>134</v>
      </c>
      <c r="H283" s="667" t="s">
        <v>1162</v>
      </c>
      <c r="I283" s="668" t="s">
        <v>1163</v>
      </c>
      <c r="J283" s="1327">
        <v>0</v>
      </c>
      <c r="K283" s="1327"/>
      <c r="L283" s="1327">
        <v>0</v>
      </c>
      <c r="M283" s="1327"/>
      <c r="N283" s="2">
        <v>2440540677</v>
      </c>
      <c r="O283" s="2">
        <v>2440540677</v>
      </c>
      <c r="P283" s="1327">
        <v>32153815181</v>
      </c>
      <c r="Q283" s="1327"/>
      <c r="R283" s="1327">
        <v>32153815181</v>
      </c>
      <c r="S283" s="1327"/>
      <c r="T283" s="669">
        <v>0</v>
      </c>
      <c r="U283" s="1327">
        <v>0</v>
      </c>
      <c r="V283" s="1327"/>
      <c r="W283" s="1327"/>
      <c r="X283" s="661"/>
    </row>
    <row r="284" spans="7:24" ht="22.5" customHeight="1">
      <c r="G284" s="670">
        <v>135</v>
      </c>
      <c r="H284" s="667" t="s">
        <v>1164</v>
      </c>
      <c r="I284" s="668" t="s">
        <v>1165</v>
      </c>
      <c r="J284" s="1327">
        <v>0</v>
      </c>
      <c r="K284" s="1327"/>
      <c r="L284" s="1327">
        <v>0</v>
      </c>
      <c r="M284" s="1327"/>
      <c r="N284" s="2">
        <v>2544150526</v>
      </c>
      <c r="O284" s="2">
        <v>2544150526</v>
      </c>
      <c r="P284" s="1327">
        <v>18961327159</v>
      </c>
      <c r="Q284" s="1327"/>
      <c r="R284" s="1327">
        <v>18961327159</v>
      </c>
      <c r="S284" s="1327"/>
      <c r="T284" s="669">
        <v>0</v>
      </c>
      <c r="U284" s="1327">
        <v>0</v>
      </c>
      <c r="V284" s="1327"/>
      <c r="W284" s="1327"/>
      <c r="X284" s="661"/>
    </row>
    <row r="285" spans="7:24" ht="22.5" customHeight="1">
      <c r="G285" s="670">
        <v>136</v>
      </c>
      <c r="H285" s="667" t="s">
        <v>1166</v>
      </c>
      <c r="I285" s="668" t="s">
        <v>1167</v>
      </c>
      <c r="J285" s="1327">
        <v>0</v>
      </c>
      <c r="K285" s="1327"/>
      <c r="L285" s="1327">
        <v>0</v>
      </c>
      <c r="M285" s="1327"/>
      <c r="N285" s="2">
        <v>3440861111</v>
      </c>
      <c r="O285" s="2">
        <v>3440861111</v>
      </c>
      <c r="P285" s="1327">
        <v>27771258394</v>
      </c>
      <c r="Q285" s="1327"/>
      <c r="R285" s="1327">
        <v>27771258394</v>
      </c>
      <c r="S285" s="1327"/>
      <c r="T285" s="669">
        <v>0</v>
      </c>
      <c r="U285" s="1327">
        <v>0</v>
      </c>
      <c r="V285" s="1327"/>
      <c r="W285" s="1327"/>
      <c r="X285" s="661"/>
    </row>
    <row r="286" spans="7:24" ht="22.5" customHeight="1">
      <c r="G286" s="670">
        <v>137</v>
      </c>
      <c r="H286" s="667" t="s">
        <v>1168</v>
      </c>
      <c r="I286" s="668" t="s">
        <v>1169</v>
      </c>
      <c r="J286" s="1327">
        <v>0</v>
      </c>
      <c r="K286" s="1327"/>
      <c r="L286" s="1327">
        <v>0</v>
      </c>
      <c r="M286" s="1327"/>
      <c r="N286" s="2">
        <v>5209856887</v>
      </c>
      <c r="O286" s="2">
        <v>5209856887</v>
      </c>
      <c r="P286" s="1327">
        <v>51178143969</v>
      </c>
      <c r="Q286" s="1327"/>
      <c r="R286" s="1327">
        <v>51178143969</v>
      </c>
      <c r="S286" s="1327"/>
      <c r="T286" s="669">
        <v>0</v>
      </c>
      <c r="U286" s="1327">
        <v>0</v>
      </c>
      <c r="V286" s="1327"/>
      <c r="W286" s="1327"/>
      <c r="X286" s="661"/>
    </row>
    <row r="287" spans="7:24" ht="22.5" customHeight="1">
      <c r="G287" s="670">
        <v>138</v>
      </c>
      <c r="H287" s="667" t="s">
        <v>1170</v>
      </c>
      <c r="I287" s="668" t="s">
        <v>1171</v>
      </c>
      <c r="J287" s="1327">
        <v>0</v>
      </c>
      <c r="K287" s="1327"/>
      <c r="L287" s="1327">
        <v>0</v>
      </c>
      <c r="M287" s="1327"/>
      <c r="N287" s="2">
        <v>6425806056</v>
      </c>
      <c r="O287" s="2">
        <v>6425806056</v>
      </c>
      <c r="P287" s="1327">
        <v>52135041167</v>
      </c>
      <c r="Q287" s="1327"/>
      <c r="R287" s="1327">
        <v>52135041167</v>
      </c>
      <c r="S287" s="1327"/>
      <c r="T287" s="669">
        <v>0</v>
      </c>
      <c r="U287" s="1327">
        <v>0</v>
      </c>
      <c r="V287" s="1327"/>
      <c r="W287" s="1327"/>
      <c r="X287" s="661"/>
    </row>
    <row r="288" spans="7:24" ht="22.5" customHeight="1">
      <c r="G288" s="671">
        <v>139</v>
      </c>
      <c r="H288" s="664" t="s">
        <v>1172</v>
      </c>
      <c r="I288" s="665" t="s">
        <v>1173</v>
      </c>
      <c r="J288" s="1326">
        <v>0</v>
      </c>
      <c r="K288" s="1326"/>
      <c r="L288" s="1326">
        <v>0</v>
      </c>
      <c r="M288" s="1326"/>
      <c r="N288" s="3">
        <v>66812160528</v>
      </c>
      <c r="O288" s="3">
        <v>66812160528</v>
      </c>
      <c r="P288" s="1326">
        <v>482936103996</v>
      </c>
      <c r="Q288" s="1326"/>
      <c r="R288" s="1326">
        <v>482936103996</v>
      </c>
      <c r="S288" s="1326"/>
      <c r="T288" s="666">
        <v>0</v>
      </c>
      <c r="U288" s="1326">
        <v>0</v>
      </c>
      <c r="V288" s="1326"/>
      <c r="W288" s="1326"/>
      <c r="X288" s="661"/>
    </row>
    <row r="289" spans="7:24" ht="22.5" customHeight="1">
      <c r="G289" s="670">
        <v>140</v>
      </c>
      <c r="H289" s="667" t="s">
        <v>1174</v>
      </c>
      <c r="I289" s="668" t="s">
        <v>1175</v>
      </c>
      <c r="J289" s="1327">
        <v>0</v>
      </c>
      <c r="K289" s="1327"/>
      <c r="L289" s="1327">
        <v>0</v>
      </c>
      <c r="M289" s="1327"/>
      <c r="N289" s="2">
        <v>66721427074</v>
      </c>
      <c r="O289" s="2">
        <v>66721427074</v>
      </c>
      <c r="P289" s="1327">
        <v>482404280276</v>
      </c>
      <c r="Q289" s="1327"/>
      <c r="R289" s="1327">
        <v>482404280276</v>
      </c>
      <c r="S289" s="1327"/>
      <c r="T289" s="669">
        <v>0</v>
      </c>
      <c r="U289" s="1327">
        <v>0</v>
      </c>
      <c r="V289" s="1327"/>
      <c r="W289" s="1327"/>
      <c r="X289" s="661"/>
    </row>
    <row r="290" spans="7:24" ht="22.5" customHeight="1">
      <c r="G290" s="670">
        <v>141</v>
      </c>
      <c r="H290" s="667" t="s">
        <v>1176</v>
      </c>
      <c r="I290" s="668" t="s">
        <v>1177</v>
      </c>
      <c r="J290" s="1327">
        <v>0</v>
      </c>
      <c r="K290" s="1327"/>
      <c r="L290" s="1327">
        <v>0</v>
      </c>
      <c r="M290" s="1327"/>
      <c r="N290" s="2">
        <v>66721427074</v>
      </c>
      <c r="O290" s="2">
        <v>66721427074</v>
      </c>
      <c r="P290" s="1327">
        <v>482404280276</v>
      </c>
      <c r="Q290" s="1327"/>
      <c r="R290" s="1327">
        <v>482404280276</v>
      </c>
      <c r="S290" s="1327"/>
      <c r="T290" s="669">
        <v>0</v>
      </c>
      <c r="U290" s="1327">
        <v>0</v>
      </c>
      <c r="V290" s="1327"/>
      <c r="W290" s="1327"/>
      <c r="X290" s="661"/>
    </row>
    <row r="291" spans="7:24" ht="22.5" customHeight="1">
      <c r="G291" s="670">
        <v>142</v>
      </c>
      <c r="H291" s="667" t="s">
        <v>1178</v>
      </c>
      <c r="I291" s="668" t="s">
        <v>1179</v>
      </c>
      <c r="J291" s="1327">
        <v>0</v>
      </c>
      <c r="K291" s="1327"/>
      <c r="L291" s="1327">
        <v>0</v>
      </c>
      <c r="M291" s="1327"/>
      <c r="N291" s="2">
        <v>90733454</v>
      </c>
      <c r="O291" s="2">
        <v>90733454</v>
      </c>
      <c r="P291" s="1327">
        <v>531823720</v>
      </c>
      <c r="Q291" s="1327"/>
      <c r="R291" s="1327">
        <v>531823720</v>
      </c>
      <c r="S291" s="1327"/>
      <c r="T291" s="669">
        <v>0</v>
      </c>
      <c r="U291" s="1327">
        <v>0</v>
      </c>
      <c r="V291" s="1327"/>
      <c r="W291" s="1327"/>
      <c r="X291" s="661"/>
    </row>
    <row r="292" spans="7:24" ht="22.5" customHeight="1">
      <c r="G292" s="670">
        <v>143</v>
      </c>
      <c r="H292" s="667" t="s">
        <v>1180</v>
      </c>
      <c r="I292" s="668" t="s">
        <v>1181</v>
      </c>
      <c r="J292" s="1327">
        <v>0</v>
      </c>
      <c r="K292" s="1327"/>
      <c r="L292" s="1327">
        <v>0</v>
      </c>
      <c r="M292" s="1327"/>
      <c r="N292" s="2">
        <v>90733454</v>
      </c>
      <c r="O292" s="2">
        <v>90733454</v>
      </c>
      <c r="P292" s="1327">
        <v>531823720</v>
      </c>
      <c r="Q292" s="1327"/>
      <c r="R292" s="1327">
        <v>531823720</v>
      </c>
      <c r="S292" s="1327"/>
      <c r="T292" s="669">
        <v>0</v>
      </c>
      <c r="U292" s="1327">
        <v>0</v>
      </c>
      <c r="V292" s="1327"/>
      <c r="W292" s="1327"/>
      <c r="X292" s="661"/>
    </row>
    <row r="293" spans="7:24" ht="22.5" customHeight="1">
      <c r="G293" s="671">
        <v>144</v>
      </c>
      <c r="H293" s="664" t="s">
        <v>1182</v>
      </c>
      <c r="I293" s="665" t="s">
        <v>1183</v>
      </c>
      <c r="J293" s="1326">
        <v>0</v>
      </c>
      <c r="K293" s="1326"/>
      <c r="L293" s="1326">
        <v>0</v>
      </c>
      <c r="M293" s="1326"/>
      <c r="N293" s="3">
        <v>356934667</v>
      </c>
      <c r="O293" s="3">
        <v>356934667</v>
      </c>
      <c r="P293" s="1326">
        <v>2152352248</v>
      </c>
      <c r="Q293" s="1326"/>
      <c r="R293" s="1326">
        <v>2152352248</v>
      </c>
      <c r="S293" s="1326"/>
      <c r="T293" s="666">
        <v>0</v>
      </c>
      <c r="U293" s="1326">
        <v>0</v>
      </c>
      <c r="V293" s="1326"/>
      <c r="W293" s="1326"/>
      <c r="X293" s="661"/>
    </row>
    <row r="294" spans="7:24" ht="22.5" customHeight="1">
      <c r="G294" s="671">
        <v>145</v>
      </c>
      <c r="H294" s="664" t="s">
        <v>1184</v>
      </c>
      <c r="I294" s="665" t="s">
        <v>1185</v>
      </c>
      <c r="J294" s="1326">
        <v>0</v>
      </c>
      <c r="K294" s="1326"/>
      <c r="L294" s="1326">
        <v>0</v>
      </c>
      <c r="M294" s="1326"/>
      <c r="N294" s="3">
        <v>1286913885</v>
      </c>
      <c r="O294" s="3">
        <v>1286913885</v>
      </c>
      <c r="P294" s="1326">
        <v>13833724828</v>
      </c>
      <c r="Q294" s="1326"/>
      <c r="R294" s="1326">
        <v>13833724828</v>
      </c>
      <c r="S294" s="1326"/>
      <c r="T294" s="666">
        <v>0</v>
      </c>
      <c r="U294" s="1326">
        <v>0</v>
      </c>
      <c r="V294" s="1326"/>
      <c r="W294" s="1326"/>
      <c r="X294" s="661"/>
    </row>
    <row r="295" spans="7:24" ht="22.5" customHeight="1">
      <c r="G295" s="670">
        <v>146</v>
      </c>
      <c r="H295" s="667" t="s">
        <v>1186</v>
      </c>
      <c r="I295" s="668" t="s">
        <v>1187</v>
      </c>
      <c r="J295" s="1327">
        <v>0</v>
      </c>
      <c r="K295" s="1327"/>
      <c r="L295" s="1327">
        <v>0</v>
      </c>
      <c r="M295" s="1327"/>
      <c r="N295" s="2">
        <v>594492965</v>
      </c>
      <c r="O295" s="2">
        <v>594492965</v>
      </c>
      <c r="P295" s="1327">
        <v>7726376803</v>
      </c>
      <c r="Q295" s="1327"/>
      <c r="R295" s="1327">
        <v>7726376803</v>
      </c>
      <c r="S295" s="1327"/>
      <c r="T295" s="669">
        <v>0</v>
      </c>
      <c r="U295" s="1327">
        <v>0</v>
      </c>
      <c r="V295" s="1327"/>
      <c r="W295" s="1327"/>
      <c r="X295" s="661"/>
    </row>
    <row r="296" spans="7:24" ht="22.5" customHeight="1">
      <c r="G296" s="670">
        <v>147</v>
      </c>
      <c r="H296" s="667" t="s">
        <v>1188</v>
      </c>
      <c r="I296" s="668" t="s">
        <v>1189</v>
      </c>
      <c r="J296" s="1327">
        <v>0</v>
      </c>
      <c r="K296" s="1327"/>
      <c r="L296" s="1327">
        <v>0</v>
      </c>
      <c r="M296" s="1327"/>
      <c r="N296" s="2">
        <v>354912042</v>
      </c>
      <c r="O296" s="2">
        <v>354912042</v>
      </c>
      <c r="P296" s="1327">
        <v>2777202903</v>
      </c>
      <c r="Q296" s="1327"/>
      <c r="R296" s="1327">
        <v>2777202903</v>
      </c>
      <c r="S296" s="1327"/>
      <c r="T296" s="669">
        <v>0</v>
      </c>
      <c r="U296" s="1327">
        <v>0</v>
      </c>
      <c r="V296" s="1327"/>
      <c r="W296" s="1327"/>
      <c r="X296" s="661"/>
    </row>
    <row r="297" spans="7:24" ht="22.5" customHeight="1">
      <c r="G297" s="670">
        <v>148</v>
      </c>
      <c r="H297" s="667" t="s">
        <v>1190</v>
      </c>
      <c r="I297" s="668" t="s">
        <v>1167</v>
      </c>
      <c r="J297" s="1327">
        <v>0</v>
      </c>
      <c r="K297" s="1327"/>
      <c r="L297" s="1327">
        <v>0</v>
      </c>
      <c r="M297" s="1327"/>
      <c r="N297" s="2">
        <v>310212878</v>
      </c>
      <c r="O297" s="2">
        <v>310212878</v>
      </c>
      <c r="P297" s="1327">
        <v>2270425756</v>
      </c>
      <c r="Q297" s="1327"/>
      <c r="R297" s="1327">
        <v>2270425756</v>
      </c>
      <c r="S297" s="1327"/>
      <c r="T297" s="669">
        <v>0</v>
      </c>
      <c r="U297" s="1327">
        <v>0</v>
      </c>
      <c r="V297" s="1327"/>
      <c r="W297" s="1327"/>
      <c r="X297" s="661"/>
    </row>
    <row r="298" spans="7:24" ht="22.5" customHeight="1">
      <c r="G298" s="670">
        <v>149</v>
      </c>
      <c r="H298" s="667" t="s">
        <v>1191</v>
      </c>
      <c r="I298" s="668" t="s">
        <v>1169</v>
      </c>
      <c r="J298" s="1327">
        <v>0</v>
      </c>
      <c r="K298" s="1327"/>
      <c r="L298" s="1327">
        <v>0</v>
      </c>
      <c r="M298" s="1327"/>
      <c r="N298" s="2">
        <v>10776000</v>
      </c>
      <c r="O298" s="2">
        <v>10776000</v>
      </c>
      <c r="P298" s="1327">
        <v>994839366</v>
      </c>
      <c r="Q298" s="1327"/>
      <c r="R298" s="1327">
        <v>994839366</v>
      </c>
      <c r="S298" s="1327"/>
      <c r="T298" s="669">
        <v>0</v>
      </c>
      <c r="U298" s="1327">
        <v>0</v>
      </c>
      <c r="V298" s="1327"/>
      <c r="W298" s="1327"/>
      <c r="X298" s="661"/>
    </row>
    <row r="299" spans="7:24" ht="22.5" customHeight="1">
      <c r="G299" s="670">
        <v>150</v>
      </c>
      <c r="H299" s="667" t="s">
        <v>1192</v>
      </c>
      <c r="I299" s="668" t="s">
        <v>1171</v>
      </c>
      <c r="J299" s="1327">
        <v>0</v>
      </c>
      <c r="K299" s="1327"/>
      <c r="L299" s="1327">
        <v>0</v>
      </c>
      <c r="M299" s="1327"/>
      <c r="N299" s="2">
        <v>16520000</v>
      </c>
      <c r="O299" s="2">
        <v>16520000</v>
      </c>
      <c r="P299" s="1327">
        <v>64880000</v>
      </c>
      <c r="Q299" s="1327"/>
      <c r="R299" s="1327">
        <v>64880000</v>
      </c>
      <c r="S299" s="1327"/>
      <c r="T299" s="669">
        <v>0</v>
      </c>
      <c r="U299" s="1327">
        <v>0</v>
      </c>
      <c r="V299" s="1327"/>
      <c r="W299" s="1327"/>
      <c r="X299" s="661"/>
    </row>
    <row r="300" spans="7:24" ht="22.5" customHeight="1">
      <c r="G300" s="671">
        <v>151</v>
      </c>
      <c r="H300" s="664" t="s">
        <v>1193</v>
      </c>
      <c r="I300" s="665" t="s">
        <v>1194</v>
      </c>
      <c r="J300" s="1326">
        <v>0</v>
      </c>
      <c r="K300" s="1326"/>
      <c r="L300" s="1326">
        <v>0</v>
      </c>
      <c r="M300" s="1326"/>
      <c r="N300" s="3">
        <v>6335472586</v>
      </c>
      <c r="O300" s="3">
        <v>6335472586</v>
      </c>
      <c r="P300" s="1326">
        <v>41240503670</v>
      </c>
      <c r="Q300" s="1326"/>
      <c r="R300" s="1326">
        <v>41240503670</v>
      </c>
      <c r="S300" s="1326"/>
      <c r="T300" s="666">
        <v>0</v>
      </c>
      <c r="U300" s="1326">
        <v>0</v>
      </c>
      <c r="V300" s="1326"/>
      <c r="W300" s="1326"/>
      <c r="X300" s="661"/>
    </row>
    <row r="301" spans="7:24" ht="22.5" customHeight="1">
      <c r="G301" s="670">
        <v>152</v>
      </c>
      <c r="H301" s="667" t="s">
        <v>1195</v>
      </c>
      <c r="I301" s="668" t="s">
        <v>1196</v>
      </c>
      <c r="J301" s="1327">
        <v>0</v>
      </c>
      <c r="K301" s="1327"/>
      <c r="L301" s="1327">
        <v>0</v>
      </c>
      <c r="M301" s="1327"/>
      <c r="N301" s="2">
        <v>1140701185</v>
      </c>
      <c r="O301" s="2">
        <v>1140701185</v>
      </c>
      <c r="P301" s="1327">
        <v>13123278342</v>
      </c>
      <c r="Q301" s="1327"/>
      <c r="R301" s="1327">
        <v>13123278342</v>
      </c>
      <c r="S301" s="1327"/>
      <c r="T301" s="669">
        <v>0</v>
      </c>
      <c r="U301" s="1327">
        <v>0</v>
      </c>
      <c r="V301" s="1327"/>
      <c r="W301" s="1327"/>
      <c r="X301" s="661"/>
    </row>
    <row r="302" spans="7:24" ht="22.5" customHeight="1">
      <c r="G302" s="670">
        <v>153</v>
      </c>
      <c r="H302" s="667" t="s">
        <v>1197</v>
      </c>
      <c r="I302" s="668" t="s">
        <v>1198</v>
      </c>
      <c r="J302" s="1327">
        <v>0</v>
      </c>
      <c r="K302" s="1327"/>
      <c r="L302" s="1327">
        <v>0</v>
      </c>
      <c r="M302" s="1327"/>
      <c r="N302" s="2">
        <v>381853067</v>
      </c>
      <c r="O302" s="2">
        <v>381853067</v>
      </c>
      <c r="P302" s="1327">
        <v>2382954587</v>
      </c>
      <c r="Q302" s="1327"/>
      <c r="R302" s="1327">
        <v>2382954587</v>
      </c>
      <c r="S302" s="1327"/>
      <c r="T302" s="669">
        <v>0</v>
      </c>
      <c r="U302" s="1327">
        <v>0</v>
      </c>
      <c r="V302" s="1327"/>
      <c r="W302" s="1327"/>
      <c r="X302" s="661"/>
    </row>
    <row r="303" spans="7:24" ht="22.5" customHeight="1">
      <c r="G303" s="670">
        <v>154</v>
      </c>
      <c r="H303" s="667" t="s">
        <v>1199</v>
      </c>
      <c r="I303" s="668" t="s">
        <v>1167</v>
      </c>
      <c r="J303" s="1327">
        <v>0</v>
      </c>
      <c r="K303" s="1327"/>
      <c r="L303" s="1327">
        <v>0</v>
      </c>
      <c r="M303" s="1327"/>
      <c r="N303" s="2">
        <v>256202311</v>
      </c>
      <c r="O303" s="2">
        <v>256202311</v>
      </c>
      <c r="P303" s="1327">
        <v>1949618488</v>
      </c>
      <c r="Q303" s="1327"/>
      <c r="R303" s="1327">
        <v>1949618488</v>
      </c>
      <c r="S303" s="1327"/>
      <c r="T303" s="669">
        <v>0</v>
      </c>
      <c r="U303" s="1327">
        <v>0</v>
      </c>
      <c r="V303" s="1327"/>
      <c r="W303" s="1327"/>
      <c r="X303" s="661"/>
    </row>
    <row r="304" spans="7:24" ht="22.5" customHeight="1">
      <c r="G304" s="670">
        <v>155</v>
      </c>
      <c r="H304" s="667" t="s">
        <v>1200</v>
      </c>
      <c r="I304" s="668" t="s">
        <v>1201</v>
      </c>
      <c r="J304" s="1327">
        <v>0</v>
      </c>
      <c r="K304" s="1327"/>
      <c r="L304" s="1327">
        <v>0</v>
      </c>
      <c r="M304" s="1327"/>
      <c r="N304" s="2">
        <v>0</v>
      </c>
      <c r="O304" s="2">
        <v>0</v>
      </c>
      <c r="P304" s="1327">
        <v>460719810</v>
      </c>
      <c r="Q304" s="1327"/>
      <c r="R304" s="1327">
        <v>460719810</v>
      </c>
      <c r="S304" s="1327"/>
      <c r="T304" s="669">
        <v>0</v>
      </c>
      <c r="U304" s="1327">
        <v>0</v>
      </c>
      <c r="V304" s="1327"/>
      <c r="W304" s="1327"/>
      <c r="X304" s="661"/>
    </row>
    <row r="305" spans="7:24" ht="22.5" customHeight="1">
      <c r="G305" s="670">
        <v>156</v>
      </c>
      <c r="H305" s="667" t="s">
        <v>1202</v>
      </c>
      <c r="I305" s="668" t="s">
        <v>1169</v>
      </c>
      <c r="J305" s="1327">
        <v>0</v>
      </c>
      <c r="K305" s="1327"/>
      <c r="L305" s="1327">
        <v>0</v>
      </c>
      <c r="M305" s="1327"/>
      <c r="N305" s="2">
        <v>10160496</v>
      </c>
      <c r="O305" s="2">
        <v>10160496</v>
      </c>
      <c r="P305" s="1327">
        <v>300192106</v>
      </c>
      <c r="Q305" s="1327"/>
      <c r="R305" s="1327">
        <v>300192106</v>
      </c>
      <c r="S305" s="1327"/>
      <c r="T305" s="669">
        <v>0</v>
      </c>
      <c r="U305" s="1327">
        <v>0</v>
      </c>
      <c r="V305" s="1327"/>
      <c r="W305" s="1327"/>
      <c r="X305" s="661"/>
    </row>
    <row r="306" spans="7:24" ht="22.5" customHeight="1">
      <c r="G306" s="670">
        <v>157</v>
      </c>
      <c r="H306" s="667" t="s">
        <v>1203</v>
      </c>
      <c r="I306" s="668" t="s">
        <v>1171</v>
      </c>
      <c r="J306" s="1327">
        <v>0</v>
      </c>
      <c r="K306" s="1327"/>
      <c r="L306" s="1327">
        <v>0</v>
      </c>
      <c r="M306" s="1327"/>
      <c r="N306" s="2">
        <v>4546555527</v>
      </c>
      <c r="O306" s="2">
        <v>4546555527</v>
      </c>
      <c r="P306" s="1327">
        <v>23023740337</v>
      </c>
      <c r="Q306" s="1327"/>
      <c r="R306" s="1327">
        <v>23023740337</v>
      </c>
      <c r="S306" s="1327"/>
      <c r="T306" s="669">
        <v>0</v>
      </c>
      <c r="U306" s="1327">
        <v>0</v>
      </c>
      <c r="V306" s="1327"/>
      <c r="W306" s="1327"/>
      <c r="X306" s="661"/>
    </row>
    <row r="307" spans="7:24" ht="22.5" customHeight="1">
      <c r="G307" s="671">
        <v>158</v>
      </c>
      <c r="H307" s="664" t="s">
        <v>1204</v>
      </c>
      <c r="I307" s="665" t="s">
        <v>1205</v>
      </c>
      <c r="J307" s="1326">
        <v>0</v>
      </c>
      <c r="K307" s="1326"/>
      <c r="L307" s="1326">
        <v>0</v>
      </c>
      <c r="M307" s="1326"/>
      <c r="N307" s="3">
        <v>717998085</v>
      </c>
      <c r="O307" s="3">
        <v>717998085</v>
      </c>
      <c r="P307" s="1326">
        <v>6445205297</v>
      </c>
      <c r="Q307" s="1326"/>
      <c r="R307" s="1326">
        <v>6445205297</v>
      </c>
      <c r="S307" s="1326"/>
      <c r="T307" s="666">
        <v>0</v>
      </c>
      <c r="U307" s="1326">
        <v>0</v>
      </c>
      <c r="V307" s="1326"/>
      <c r="W307" s="1326"/>
      <c r="X307" s="661"/>
    </row>
    <row r="308" spans="7:24" ht="22.5" customHeight="1">
      <c r="G308" s="671">
        <v>159</v>
      </c>
      <c r="H308" s="664" t="s">
        <v>1206</v>
      </c>
      <c r="I308" s="665" t="s">
        <v>1207</v>
      </c>
      <c r="J308" s="1326">
        <v>0</v>
      </c>
      <c r="K308" s="1326"/>
      <c r="L308" s="1326">
        <v>0</v>
      </c>
      <c r="M308" s="1326"/>
      <c r="N308" s="3">
        <v>452860720</v>
      </c>
      <c r="O308" s="3">
        <v>452860720</v>
      </c>
      <c r="P308" s="1326">
        <v>5772848200</v>
      </c>
      <c r="Q308" s="1326"/>
      <c r="R308" s="1326">
        <v>5772848200</v>
      </c>
      <c r="S308" s="1326"/>
      <c r="T308" s="666">
        <v>0</v>
      </c>
      <c r="U308" s="1326">
        <v>0</v>
      </c>
      <c r="V308" s="1326"/>
      <c r="W308" s="1326"/>
      <c r="X308" s="661"/>
    </row>
    <row r="309" spans="7:24" ht="22.5" customHeight="1">
      <c r="G309" s="671">
        <v>160</v>
      </c>
      <c r="H309" s="664" t="s">
        <v>1208</v>
      </c>
      <c r="I309" s="665" t="s">
        <v>1209</v>
      </c>
      <c r="J309" s="1326">
        <v>0</v>
      </c>
      <c r="K309" s="1326"/>
      <c r="L309" s="1326">
        <v>0</v>
      </c>
      <c r="M309" s="1326"/>
      <c r="N309" s="3">
        <v>119029190840</v>
      </c>
      <c r="O309" s="3">
        <v>119029190840</v>
      </c>
      <c r="P309" s="1326">
        <v>605243297785</v>
      </c>
      <c r="Q309" s="1326"/>
      <c r="R309" s="1326">
        <v>605243297785</v>
      </c>
      <c r="S309" s="1326"/>
      <c r="T309" s="666">
        <v>0</v>
      </c>
      <c r="U309" s="1326">
        <v>0</v>
      </c>
      <c r="V309" s="1326"/>
      <c r="W309" s="1326"/>
      <c r="X309" s="661"/>
    </row>
    <row r="310" spans="7:24" ht="22.5" customHeight="1">
      <c r="G310" s="671">
        <v>161</v>
      </c>
      <c r="H310" s="664"/>
      <c r="I310" s="665" t="s">
        <v>1210</v>
      </c>
      <c r="J310" s="1326">
        <v>597913727113.65002</v>
      </c>
      <c r="K310" s="1326"/>
      <c r="L310" s="1326">
        <v>597913727113.80005</v>
      </c>
      <c r="M310" s="1326"/>
      <c r="N310" s="3">
        <v>755519959902</v>
      </c>
      <c r="O310" s="3">
        <v>755519959902</v>
      </c>
      <c r="P310" s="1326">
        <v>5834974963750</v>
      </c>
      <c r="Q310" s="1326"/>
      <c r="R310" s="1326">
        <v>5834974963750</v>
      </c>
      <c r="S310" s="1326"/>
      <c r="T310" s="666">
        <v>664077046078.65002</v>
      </c>
      <c r="U310" s="1326">
        <v>664077046078.80005</v>
      </c>
      <c r="V310" s="1326"/>
      <c r="W310" s="1326"/>
      <c r="X310" s="661"/>
    </row>
    <row r="455" spans="9:14" ht="22.5" customHeight="1">
      <c r="I455" s="659">
        <f>[5]Lolainam!$I$14-I462</f>
        <v>1378934098515.0376</v>
      </c>
      <c r="J455" s="300"/>
      <c r="K455" s="300"/>
      <c r="L455" s="300"/>
      <c r="M455" s="300"/>
      <c r="N455" s="300"/>
    </row>
  </sheetData>
  <mergeCells count="851">
    <mergeCell ref="C1:E1"/>
    <mergeCell ref="C3:E3"/>
    <mergeCell ref="A115:E115"/>
    <mergeCell ref="A7:A8"/>
    <mergeCell ref="D7:D8"/>
    <mergeCell ref="E7:E8"/>
    <mergeCell ref="A4:E4"/>
    <mergeCell ref="A5:E5"/>
    <mergeCell ref="C2:E2"/>
    <mergeCell ref="D68:D69"/>
    <mergeCell ref="E68:E69"/>
    <mergeCell ref="D6:E6"/>
    <mergeCell ref="A2:B2"/>
    <mergeCell ref="D135:E135"/>
    <mergeCell ref="B117:C117"/>
    <mergeCell ref="B118:C118"/>
    <mergeCell ref="B119:C119"/>
    <mergeCell ref="B120:C120"/>
    <mergeCell ref="A68:A69"/>
    <mergeCell ref="A114:E114"/>
    <mergeCell ref="A135:B135"/>
    <mergeCell ref="B128:C128"/>
    <mergeCell ref="A117:A118"/>
    <mergeCell ref="B125:C125"/>
    <mergeCell ref="B126:C126"/>
    <mergeCell ref="B127:C127"/>
    <mergeCell ref="B121:C121"/>
    <mergeCell ref="B122:C122"/>
    <mergeCell ref="B123:C123"/>
    <mergeCell ref="B124:C124"/>
    <mergeCell ref="H148:H149"/>
    <mergeCell ref="L148:M149"/>
    <mergeCell ref="I148:I149"/>
    <mergeCell ref="J148:K149"/>
    <mergeCell ref="H146:I147"/>
    <mergeCell ref="J146:M147"/>
    <mergeCell ref="L152:M152"/>
    <mergeCell ref="T148:T149"/>
    <mergeCell ref="U148:W149"/>
    <mergeCell ref="P148:Q149"/>
    <mergeCell ref="R148:S149"/>
    <mergeCell ref="T146:W147"/>
    <mergeCell ref="N148:N149"/>
    <mergeCell ref="O148:O149"/>
    <mergeCell ref="N146:O147"/>
    <mergeCell ref="J150:K150"/>
    <mergeCell ref="R150:S150"/>
    <mergeCell ref="U150:W150"/>
    <mergeCell ref="L150:M150"/>
    <mergeCell ref="P150:Q150"/>
    <mergeCell ref="P146:S147"/>
    <mergeCell ref="L154:M154"/>
    <mergeCell ref="U151:W151"/>
    <mergeCell ref="J152:K152"/>
    <mergeCell ref="R152:S152"/>
    <mergeCell ref="U152:W152"/>
    <mergeCell ref="L151:M151"/>
    <mergeCell ref="J151:K151"/>
    <mergeCell ref="R151:S151"/>
    <mergeCell ref="P151:Q151"/>
    <mergeCell ref="P152:Q152"/>
    <mergeCell ref="L156:M156"/>
    <mergeCell ref="U153:W153"/>
    <mergeCell ref="J154:K154"/>
    <mergeCell ref="R154:S154"/>
    <mergeCell ref="U154:W154"/>
    <mergeCell ref="L153:M153"/>
    <mergeCell ref="J153:K153"/>
    <mergeCell ref="R153:S153"/>
    <mergeCell ref="P153:Q153"/>
    <mergeCell ref="P154:Q154"/>
    <mergeCell ref="L158:M158"/>
    <mergeCell ref="U155:W155"/>
    <mergeCell ref="J156:K156"/>
    <mergeCell ref="R156:S156"/>
    <mergeCell ref="U156:W156"/>
    <mergeCell ref="L155:M155"/>
    <mergeCell ref="J155:K155"/>
    <mergeCell ref="R155:S155"/>
    <mergeCell ref="P155:Q155"/>
    <mergeCell ref="P156:Q156"/>
    <mergeCell ref="L160:M160"/>
    <mergeCell ref="U157:W157"/>
    <mergeCell ref="J158:K158"/>
    <mergeCell ref="R158:S158"/>
    <mergeCell ref="U158:W158"/>
    <mergeCell ref="L157:M157"/>
    <mergeCell ref="J157:K157"/>
    <mergeCell ref="R157:S157"/>
    <mergeCell ref="P157:Q157"/>
    <mergeCell ref="P158:Q158"/>
    <mergeCell ref="L162:M162"/>
    <mergeCell ref="U159:W159"/>
    <mergeCell ref="J160:K160"/>
    <mergeCell ref="R160:S160"/>
    <mergeCell ref="U160:W160"/>
    <mergeCell ref="L159:M159"/>
    <mergeCell ref="J159:K159"/>
    <mergeCell ref="R159:S159"/>
    <mergeCell ref="P159:Q159"/>
    <mergeCell ref="P160:Q160"/>
    <mergeCell ref="L164:M164"/>
    <mergeCell ref="U161:W161"/>
    <mergeCell ref="J162:K162"/>
    <mergeCell ref="R162:S162"/>
    <mergeCell ref="U162:W162"/>
    <mergeCell ref="L161:M161"/>
    <mergeCell ref="J161:K161"/>
    <mergeCell ref="R161:S161"/>
    <mergeCell ref="P161:Q161"/>
    <mergeCell ref="P162:Q162"/>
    <mergeCell ref="L166:M166"/>
    <mergeCell ref="U163:W163"/>
    <mergeCell ref="J164:K164"/>
    <mergeCell ref="R164:S164"/>
    <mergeCell ref="U164:W164"/>
    <mergeCell ref="L163:M163"/>
    <mergeCell ref="J163:K163"/>
    <mergeCell ref="R163:S163"/>
    <mergeCell ref="P163:Q163"/>
    <mergeCell ref="P164:Q164"/>
    <mergeCell ref="L168:M168"/>
    <mergeCell ref="U165:W165"/>
    <mergeCell ref="J166:K166"/>
    <mergeCell ref="R166:S166"/>
    <mergeCell ref="U166:W166"/>
    <mergeCell ref="L165:M165"/>
    <mergeCell ref="J165:K165"/>
    <mergeCell ref="R165:S165"/>
    <mergeCell ref="P165:Q165"/>
    <mergeCell ref="P166:Q166"/>
    <mergeCell ref="L170:M170"/>
    <mergeCell ref="U167:W167"/>
    <mergeCell ref="J168:K168"/>
    <mergeCell ref="R168:S168"/>
    <mergeCell ref="U168:W168"/>
    <mergeCell ref="L167:M167"/>
    <mergeCell ref="J167:K167"/>
    <mergeCell ref="R167:S167"/>
    <mergeCell ref="P167:Q167"/>
    <mergeCell ref="P168:Q168"/>
    <mergeCell ref="L172:M172"/>
    <mergeCell ref="U169:W169"/>
    <mergeCell ref="J170:K170"/>
    <mergeCell ref="R170:S170"/>
    <mergeCell ref="U170:W170"/>
    <mergeCell ref="L169:M169"/>
    <mergeCell ref="J169:K169"/>
    <mergeCell ref="R169:S169"/>
    <mergeCell ref="P169:Q169"/>
    <mergeCell ref="P170:Q170"/>
    <mergeCell ref="L174:M174"/>
    <mergeCell ref="U171:W171"/>
    <mergeCell ref="J172:K172"/>
    <mergeCell ref="R172:S172"/>
    <mergeCell ref="U172:W172"/>
    <mergeCell ref="L171:M171"/>
    <mergeCell ref="J171:K171"/>
    <mergeCell ref="R171:S171"/>
    <mergeCell ref="P171:Q171"/>
    <mergeCell ref="P172:Q172"/>
    <mergeCell ref="L176:M176"/>
    <mergeCell ref="U173:W173"/>
    <mergeCell ref="J174:K174"/>
    <mergeCell ref="R174:S174"/>
    <mergeCell ref="U174:W174"/>
    <mergeCell ref="L173:M173"/>
    <mergeCell ref="J173:K173"/>
    <mergeCell ref="R173:S173"/>
    <mergeCell ref="P173:Q173"/>
    <mergeCell ref="P174:Q174"/>
    <mergeCell ref="L178:M178"/>
    <mergeCell ref="U175:W175"/>
    <mergeCell ref="J176:K176"/>
    <mergeCell ref="R176:S176"/>
    <mergeCell ref="U176:W176"/>
    <mergeCell ref="L175:M175"/>
    <mergeCell ref="J175:K175"/>
    <mergeCell ref="R175:S175"/>
    <mergeCell ref="P175:Q175"/>
    <mergeCell ref="P176:Q176"/>
    <mergeCell ref="L180:M180"/>
    <mergeCell ref="U177:W177"/>
    <mergeCell ref="J178:K178"/>
    <mergeCell ref="R178:S178"/>
    <mergeCell ref="U178:W178"/>
    <mergeCell ref="L177:M177"/>
    <mergeCell ref="J177:K177"/>
    <mergeCell ref="R177:S177"/>
    <mergeCell ref="P177:Q177"/>
    <mergeCell ref="P178:Q178"/>
    <mergeCell ref="L182:M182"/>
    <mergeCell ref="U179:W179"/>
    <mergeCell ref="J180:K180"/>
    <mergeCell ref="R180:S180"/>
    <mergeCell ref="U180:W180"/>
    <mergeCell ref="L179:M179"/>
    <mergeCell ref="J179:K179"/>
    <mergeCell ref="R179:S179"/>
    <mergeCell ref="P179:Q179"/>
    <mergeCell ref="P180:Q180"/>
    <mergeCell ref="L184:M184"/>
    <mergeCell ref="U181:W181"/>
    <mergeCell ref="J182:K182"/>
    <mergeCell ref="R182:S182"/>
    <mergeCell ref="U182:W182"/>
    <mergeCell ref="L181:M181"/>
    <mergeCell ref="J181:K181"/>
    <mergeCell ref="R181:S181"/>
    <mergeCell ref="P181:Q181"/>
    <mergeCell ref="P182:Q182"/>
    <mergeCell ref="L186:M186"/>
    <mergeCell ref="U183:W183"/>
    <mergeCell ref="J184:K184"/>
    <mergeCell ref="R184:S184"/>
    <mergeCell ref="U184:W184"/>
    <mergeCell ref="L183:M183"/>
    <mergeCell ref="J183:K183"/>
    <mergeCell ref="R183:S183"/>
    <mergeCell ref="P183:Q183"/>
    <mergeCell ref="P184:Q184"/>
    <mergeCell ref="L188:M188"/>
    <mergeCell ref="U185:W185"/>
    <mergeCell ref="J186:K186"/>
    <mergeCell ref="R186:S186"/>
    <mergeCell ref="U186:W186"/>
    <mergeCell ref="L185:M185"/>
    <mergeCell ref="J185:K185"/>
    <mergeCell ref="R185:S185"/>
    <mergeCell ref="P185:Q185"/>
    <mergeCell ref="P186:Q186"/>
    <mergeCell ref="L190:M190"/>
    <mergeCell ref="U187:W187"/>
    <mergeCell ref="J188:K188"/>
    <mergeCell ref="R188:S188"/>
    <mergeCell ref="U188:W188"/>
    <mergeCell ref="L187:M187"/>
    <mergeCell ref="J187:K187"/>
    <mergeCell ref="R187:S187"/>
    <mergeCell ref="P187:Q187"/>
    <mergeCell ref="P188:Q188"/>
    <mergeCell ref="L192:M192"/>
    <mergeCell ref="U189:W189"/>
    <mergeCell ref="J190:K190"/>
    <mergeCell ref="R190:S190"/>
    <mergeCell ref="U190:W190"/>
    <mergeCell ref="L189:M189"/>
    <mergeCell ref="J189:K189"/>
    <mergeCell ref="R189:S189"/>
    <mergeCell ref="P189:Q189"/>
    <mergeCell ref="P190:Q190"/>
    <mergeCell ref="L194:M194"/>
    <mergeCell ref="U191:W191"/>
    <mergeCell ref="J192:K192"/>
    <mergeCell ref="R192:S192"/>
    <mergeCell ref="U192:W192"/>
    <mergeCell ref="L191:M191"/>
    <mergeCell ref="J191:K191"/>
    <mergeCell ref="R191:S191"/>
    <mergeCell ref="P191:Q191"/>
    <mergeCell ref="P192:Q192"/>
    <mergeCell ref="L196:M196"/>
    <mergeCell ref="U193:W193"/>
    <mergeCell ref="J194:K194"/>
    <mergeCell ref="R194:S194"/>
    <mergeCell ref="U194:W194"/>
    <mergeCell ref="L193:M193"/>
    <mergeCell ref="J193:K193"/>
    <mergeCell ref="R193:S193"/>
    <mergeCell ref="P193:Q193"/>
    <mergeCell ref="P194:Q194"/>
    <mergeCell ref="L198:M198"/>
    <mergeCell ref="U195:W195"/>
    <mergeCell ref="J196:K196"/>
    <mergeCell ref="R196:S196"/>
    <mergeCell ref="U196:W196"/>
    <mergeCell ref="L195:M195"/>
    <mergeCell ref="J195:K195"/>
    <mergeCell ref="R195:S195"/>
    <mergeCell ref="P195:Q195"/>
    <mergeCell ref="P196:Q196"/>
    <mergeCell ref="L200:M200"/>
    <mergeCell ref="U197:W197"/>
    <mergeCell ref="J198:K198"/>
    <mergeCell ref="R198:S198"/>
    <mergeCell ref="U198:W198"/>
    <mergeCell ref="L197:M197"/>
    <mergeCell ref="J197:K197"/>
    <mergeCell ref="R197:S197"/>
    <mergeCell ref="P197:Q197"/>
    <mergeCell ref="P198:Q198"/>
    <mergeCell ref="L202:M202"/>
    <mergeCell ref="U199:W199"/>
    <mergeCell ref="J200:K200"/>
    <mergeCell ref="R200:S200"/>
    <mergeCell ref="U200:W200"/>
    <mergeCell ref="L199:M199"/>
    <mergeCell ref="J199:K199"/>
    <mergeCell ref="R199:S199"/>
    <mergeCell ref="P199:Q199"/>
    <mergeCell ref="P200:Q200"/>
    <mergeCell ref="L204:M204"/>
    <mergeCell ref="U201:W201"/>
    <mergeCell ref="J202:K202"/>
    <mergeCell ref="R202:S202"/>
    <mergeCell ref="U202:W202"/>
    <mergeCell ref="L201:M201"/>
    <mergeCell ref="J201:K201"/>
    <mergeCell ref="R201:S201"/>
    <mergeCell ref="P201:Q201"/>
    <mergeCell ref="P202:Q202"/>
    <mergeCell ref="L206:M206"/>
    <mergeCell ref="U203:W203"/>
    <mergeCell ref="J204:K204"/>
    <mergeCell ref="R204:S204"/>
    <mergeCell ref="U204:W204"/>
    <mergeCell ref="L203:M203"/>
    <mergeCell ref="J203:K203"/>
    <mergeCell ref="R203:S203"/>
    <mergeCell ref="P203:Q203"/>
    <mergeCell ref="P204:Q204"/>
    <mergeCell ref="L208:M208"/>
    <mergeCell ref="U205:W205"/>
    <mergeCell ref="J206:K206"/>
    <mergeCell ref="R206:S206"/>
    <mergeCell ref="U206:W206"/>
    <mergeCell ref="L205:M205"/>
    <mergeCell ref="J205:K205"/>
    <mergeCell ref="R205:S205"/>
    <mergeCell ref="P205:Q205"/>
    <mergeCell ref="P206:Q206"/>
    <mergeCell ref="L210:M210"/>
    <mergeCell ref="U207:W207"/>
    <mergeCell ref="J208:K208"/>
    <mergeCell ref="R208:S208"/>
    <mergeCell ref="U208:W208"/>
    <mergeCell ref="L207:M207"/>
    <mergeCell ref="J207:K207"/>
    <mergeCell ref="R207:S207"/>
    <mergeCell ref="P207:Q207"/>
    <mergeCell ref="P208:Q208"/>
    <mergeCell ref="L212:M212"/>
    <mergeCell ref="U209:W209"/>
    <mergeCell ref="J210:K210"/>
    <mergeCell ref="R210:S210"/>
    <mergeCell ref="U210:W210"/>
    <mergeCell ref="L209:M209"/>
    <mergeCell ref="J209:K209"/>
    <mergeCell ref="R209:S209"/>
    <mergeCell ref="P209:Q209"/>
    <mergeCell ref="P210:Q210"/>
    <mergeCell ref="L214:M214"/>
    <mergeCell ref="U211:W211"/>
    <mergeCell ref="J212:K212"/>
    <mergeCell ref="R212:S212"/>
    <mergeCell ref="U212:W212"/>
    <mergeCell ref="L211:M211"/>
    <mergeCell ref="J211:K211"/>
    <mergeCell ref="R211:S211"/>
    <mergeCell ref="P211:Q211"/>
    <mergeCell ref="P212:Q212"/>
    <mergeCell ref="L216:M216"/>
    <mergeCell ref="U213:W213"/>
    <mergeCell ref="J214:K214"/>
    <mergeCell ref="R214:S214"/>
    <mergeCell ref="U214:W214"/>
    <mergeCell ref="L213:M213"/>
    <mergeCell ref="J213:K213"/>
    <mergeCell ref="R213:S213"/>
    <mergeCell ref="P213:Q213"/>
    <mergeCell ref="P214:Q214"/>
    <mergeCell ref="L218:M218"/>
    <mergeCell ref="U215:W215"/>
    <mergeCell ref="J216:K216"/>
    <mergeCell ref="R216:S216"/>
    <mergeCell ref="U216:W216"/>
    <mergeCell ref="L215:M215"/>
    <mergeCell ref="J215:K215"/>
    <mergeCell ref="R215:S215"/>
    <mergeCell ref="P215:Q215"/>
    <mergeCell ref="P216:Q216"/>
    <mergeCell ref="L220:M220"/>
    <mergeCell ref="U217:W217"/>
    <mergeCell ref="J218:K218"/>
    <mergeCell ref="R218:S218"/>
    <mergeCell ref="U218:W218"/>
    <mergeCell ref="L217:M217"/>
    <mergeCell ref="J217:K217"/>
    <mergeCell ref="R217:S217"/>
    <mergeCell ref="P217:Q217"/>
    <mergeCell ref="P218:Q218"/>
    <mergeCell ref="L222:M222"/>
    <mergeCell ref="U219:W219"/>
    <mergeCell ref="J220:K220"/>
    <mergeCell ref="R220:S220"/>
    <mergeCell ref="U220:W220"/>
    <mergeCell ref="L219:M219"/>
    <mergeCell ref="J219:K219"/>
    <mergeCell ref="R219:S219"/>
    <mergeCell ref="P219:Q219"/>
    <mergeCell ref="P220:Q220"/>
    <mergeCell ref="L224:M224"/>
    <mergeCell ref="U221:W221"/>
    <mergeCell ref="J222:K222"/>
    <mergeCell ref="R222:S222"/>
    <mergeCell ref="U222:W222"/>
    <mergeCell ref="L221:M221"/>
    <mergeCell ref="J221:K221"/>
    <mergeCell ref="R221:S221"/>
    <mergeCell ref="P221:Q221"/>
    <mergeCell ref="P222:Q222"/>
    <mergeCell ref="L226:M226"/>
    <mergeCell ref="U223:W223"/>
    <mergeCell ref="J224:K224"/>
    <mergeCell ref="R224:S224"/>
    <mergeCell ref="U224:W224"/>
    <mergeCell ref="L223:M223"/>
    <mergeCell ref="J223:K223"/>
    <mergeCell ref="R223:S223"/>
    <mergeCell ref="P223:Q223"/>
    <mergeCell ref="P224:Q224"/>
    <mergeCell ref="L228:M228"/>
    <mergeCell ref="U225:W225"/>
    <mergeCell ref="J226:K226"/>
    <mergeCell ref="R226:S226"/>
    <mergeCell ref="U226:W226"/>
    <mergeCell ref="L225:M225"/>
    <mergeCell ref="J225:K225"/>
    <mergeCell ref="R225:S225"/>
    <mergeCell ref="P225:Q225"/>
    <mergeCell ref="P226:Q226"/>
    <mergeCell ref="L230:M230"/>
    <mergeCell ref="U227:W227"/>
    <mergeCell ref="J228:K228"/>
    <mergeCell ref="R228:S228"/>
    <mergeCell ref="U228:W228"/>
    <mergeCell ref="L227:M227"/>
    <mergeCell ref="J227:K227"/>
    <mergeCell ref="R227:S227"/>
    <mergeCell ref="P227:Q227"/>
    <mergeCell ref="P228:Q228"/>
    <mergeCell ref="L232:M232"/>
    <mergeCell ref="U229:W229"/>
    <mergeCell ref="J230:K230"/>
    <mergeCell ref="R230:S230"/>
    <mergeCell ref="U230:W230"/>
    <mergeCell ref="L229:M229"/>
    <mergeCell ref="J229:K229"/>
    <mergeCell ref="R229:S229"/>
    <mergeCell ref="P229:Q229"/>
    <mergeCell ref="P230:Q230"/>
    <mergeCell ref="L234:M234"/>
    <mergeCell ref="U231:W231"/>
    <mergeCell ref="J232:K232"/>
    <mergeCell ref="R232:S232"/>
    <mergeCell ref="U232:W232"/>
    <mergeCell ref="L231:M231"/>
    <mergeCell ref="J231:K231"/>
    <mergeCell ref="R231:S231"/>
    <mergeCell ref="P231:Q231"/>
    <mergeCell ref="P232:Q232"/>
    <mergeCell ref="L236:M236"/>
    <mergeCell ref="U233:W233"/>
    <mergeCell ref="J234:K234"/>
    <mergeCell ref="R234:S234"/>
    <mergeCell ref="U234:W234"/>
    <mergeCell ref="L233:M233"/>
    <mergeCell ref="J233:K233"/>
    <mergeCell ref="R233:S233"/>
    <mergeCell ref="P233:Q233"/>
    <mergeCell ref="P234:Q234"/>
    <mergeCell ref="L238:M238"/>
    <mergeCell ref="U235:W235"/>
    <mergeCell ref="J236:K236"/>
    <mergeCell ref="R236:S236"/>
    <mergeCell ref="U236:W236"/>
    <mergeCell ref="L235:M235"/>
    <mergeCell ref="J235:K235"/>
    <mergeCell ref="R235:S235"/>
    <mergeCell ref="P235:Q235"/>
    <mergeCell ref="P236:Q236"/>
    <mergeCell ref="L240:M240"/>
    <mergeCell ref="U237:W237"/>
    <mergeCell ref="J238:K238"/>
    <mergeCell ref="R238:S238"/>
    <mergeCell ref="U238:W238"/>
    <mergeCell ref="L237:M237"/>
    <mergeCell ref="J237:K237"/>
    <mergeCell ref="R237:S237"/>
    <mergeCell ref="P237:Q237"/>
    <mergeCell ref="P238:Q238"/>
    <mergeCell ref="L242:M242"/>
    <mergeCell ref="U239:W239"/>
    <mergeCell ref="J240:K240"/>
    <mergeCell ref="R240:S240"/>
    <mergeCell ref="U240:W240"/>
    <mergeCell ref="L239:M239"/>
    <mergeCell ref="J239:K239"/>
    <mergeCell ref="R239:S239"/>
    <mergeCell ref="P239:Q239"/>
    <mergeCell ref="P240:Q240"/>
    <mergeCell ref="L244:M244"/>
    <mergeCell ref="U241:W241"/>
    <mergeCell ref="J242:K242"/>
    <mergeCell ref="R242:S242"/>
    <mergeCell ref="U242:W242"/>
    <mergeCell ref="L241:M241"/>
    <mergeCell ref="J241:K241"/>
    <mergeCell ref="R241:S241"/>
    <mergeCell ref="P241:Q241"/>
    <mergeCell ref="P242:Q242"/>
    <mergeCell ref="L246:M246"/>
    <mergeCell ref="U243:W243"/>
    <mergeCell ref="J244:K244"/>
    <mergeCell ref="R244:S244"/>
    <mergeCell ref="U244:W244"/>
    <mergeCell ref="L243:M243"/>
    <mergeCell ref="J243:K243"/>
    <mergeCell ref="R243:S243"/>
    <mergeCell ref="P243:Q243"/>
    <mergeCell ref="P244:Q244"/>
    <mergeCell ref="L248:M248"/>
    <mergeCell ref="U245:W245"/>
    <mergeCell ref="J246:K246"/>
    <mergeCell ref="R246:S246"/>
    <mergeCell ref="U246:W246"/>
    <mergeCell ref="L245:M245"/>
    <mergeCell ref="J245:K245"/>
    <mergeCell ref="R245:S245"/>
    <mergeCell ref="P245:Q245"/>
    <mergeCell ref="P246:Q246"/>
    <mergeCell ref="L250:M250"/>
    <mergeCell ref="U247:W247"/>
    <mergeCell ref="J248:K248"/>
    <mergeCell ref="R248:S248"/>
    <mergeCell ref="U248:W248"/>
    <mergeCell ref="L247:M247"/>
    <mergeCell ref="J247:K247"/>
    <mergeCell ref="R247:S247"/>
    <mergeCell ref="P247:Q247"/>
    <mergeCell ref="P248:Q248"/>
    <mergeCell ref="L252:M252"/>
    <mergeCell ref="U249:W249"/>
    <mergeCell ref="J250:K250"/>
    <mergeCell ref="R250:S250"/>
    <mergeCell ref="U250:W250"/>
    <mergeCell ref="L249:M249"/>
    <mergeCell ref="J249:K249"/>
    <mergeCell ref="R249:S249"/>
    <mergeCell ref="P249:Q249"/>
    <mergeCell ref="P250:Q250"/>
    <mergeCell ref="L254:M254"/>
    <mergeCell ref="U251:W251"/>
    <mergeCell ref="J252:K252"/>
    <mergeCell ref="R252:S252"/>
    <mergeCell ref="U252:W252"/>
    <mergeCell ref="L251:M251"/>
    <mergeCell ref="J251:K251"/>
    <mergeCell ref="R251:S251"/>
    <mergeCell ref="P251:Q251"/>
    <mergeCell ref="P252:Q252"/>
    <mergeCell ref="L256:M256"/>
    <mergeCell ref="U253:W253"/>
    <mergeCell ref="J254:K254"/>
    <mergeCell ref="R254:S254"/>
    <mergeCell ref="U254:W254"/>
    <mergeCell ref="L253:M253"/>
    <mergeCell ref="J253:K253"/>
    <mergeCell ref="R253:S253"/>
    <mergeCell ref="P253:Q253"/>
    <mergeCell ref="P254:Q254"/>
    <mergeCell ref="L258:M258"/>
    <mergeCell ref="U255:W255"/>
    <mergeCell ref="J256:K256"/>
    <mergeCell ref="R256:S256"/>
    <mergeCell ref="U256:W256"/>
    <mergeCell ref="L255:M255"/>
    <mergeCell ref="J255:K255"/>
    <mergeCell ref="R255:S255"/>
    <mergeCell ref="P255:Q255"/>
    <mergeCell ref="P256:Q256"/>
    <mergeCell ref="L260:M260"/>
    <mergeCell ref="U257:W257"/>
    <mergeCell ref="J258:K258"/>
    <mergeCell ref="R258:S258"/>
    <mergeCell ref="U258:W258"/>
    <mergeCell ref="L257:M257"/>
    <mergeCell ref="J257:K257"/>
    <mergeCell ref="R257:S257"/>
    <mergeCell ref="P257:Q257"/>
    <mergeCell ref="P258:Q258"/>
    <mergeCell ref="L262:M262"/>
    <mergeCell ref="U259:W259"/>
    <mergeCell ref="J260:K260"/>
    <mergeCell ref="R260:S260"/>
    <mergeCell ref="U260:W260"/>
    <mergeCell ref="L259:M259"/>
    <mergeCell ref="J259:K259"/>
    <mergeCell ref="R259:S259"/>
    <mergeCell ref="P259:Q259"/>
    <mergeCell ref="P260:Q260"/>
    <mergeCell ref="L264:M264"/>
    <mergeCell ref="U261:W261"/>
    <mergeCell ref="J262:K262"/>
    <mergeCell ref="R262:S262"/>
    <mergeCell ref="U262:W262"/>
    <mergeCell ref="L261:M261"/>
    <mergeCell ref="J261:K261"/>
    <mergeCell ref="R261:S261"/>
    <mergeCell ref="P261:Q261"/>
    <mergeCell ref="P262:Q262"/>
    <mergeCell ref="L266:M266"/>
    <mergeCell ref="U263:W263"/>
    <mergeCell ref="J264:K264"/>
    <mergeCell ref="R264:S264"/>
    <mergeCell ref="U264:W264"/>
    <mergeCell ref="L263:M263"/>
    <mergeCell ref="J263:K263"/>
    <mergeCell ref="R263:S263"/>
    <mergeCell ref="P263:Q263"/>
    <mergeCell ref="P264:Q264"/>
    <mergeCell ref="L268:M268"/>
    <mergeCell ref="U265:W265"/>
    <mergeCell ref="J266:K266"/>
    <mergeCell ref="R266:S266"/>
    <mergeCell ref="U266:W266"/>
    <mergeCell ref="L265:M265"/>
    <mergeCell ref="J265:K265"/>
    <mergeCell ref="R265:S265"/>
    <mergeCell ref="P265:Q265"/>
    <mergeCell ref="P266:Q266"/>
    <mergeCell ref="L270:M270"/>
    <mergeCell ref="U267:W267"/>
    <mergeCell ref="J268:K268"/>
    <mergeCell ref="R268:S268"/>
    <mergeCell ref="U268:W268"/>
    <mergeCell ref="L267:M267"/>
    <mergeCell ref="J267:K267"/>
    <mergeCell ref="R267:S267"/>
    <mergeCell ref="P267:Q267"/>
    <mergeCell ref="P268:Q268"/>
    <mergeCell ref="L272:M272"/>
    <mergeCell ref="U269:W269"/>
    <mergeCell ref="J270:K270"/>
    <mergeCell ref="R270:S270"/>
    <mergeCell ref="U270:W270"/>
    <mergeCell ref="L269:M269"/>
    <mergeCell ref="J269:K269"/>
    <mergeCell ref="R269:S269"/>
    <mergeCell ref="P269:Q269"/>
    <mergeCell ref="P270:Q270"/>
    <mergeCell ref="L274:M274"/>
    <mergeCell ref="U271:W271"/>
    <mergeCell ref="J272:K272"/>
    <mergeCell ref="R272:S272"/>
    <mergeCell ref="U272:W272"/>
    <mergeCell ref="L271:M271"/>
    <mergeCell ref="J271:K271"/>
    <mergeCell ref="R271:S271"/>
    <mergeCell ref="P271:Q271"/>
    <mergeCell ref="P272:Q272"/>
    <mergeCell ref="L276:M276"/>
    <mergeCell ref="U273:W273"/>
    <mergeCell ref="J274:K274"/>
    <mergeCell ref="R274:S274"/>
    <mergeCell ref="U274:W274"/>
    <mergeCell ref="L273:M273"/>
    <mergeCell ref="J273:K273"/>
    <mergeCell ref="R273:S273"/>
    <mergeCell ref="P273:Q273"/>
    <mergeCell ref="P274:Q274"/>
    <mergeCell ref="L278:M278"/>
    <mergeCell ref="U275:W275"/>
    <mergeCell ref="J276:K276"/>
    <mergeCell ref="R276:S276"/>
    <mergeCell ref="U276:W276"/>
    <mergeCell ref="L275:M275"/>
    <mergeCell ref="J275:K275"/>
    <mergeCell ref="R275:S275"/>
    <mergeCell ref="P275:Q275"/>
    <mergeCell ref="P276:Q276"/>
    <mergeCell ref="L280:M280"/>
    <mergeCell ref="U277:W277"/>
    <mergeCell ref="J278:K278"/>
    <mergeCell ref="R278:S278"/>
    <mergeCell ref="U278:W278"/>
    <mergeCell ref="L277:M277"/>
    <mergeCell ref="J277:K277"/>
    <mergeCell ref="R277:S277"/>
    <mergeCell ref="P277:Q277"/>
    <mergeCell ref="P278:Q278"/>
    <mergeCell ref="L282:M282"/>
    <mergeCell ref="U279:W279"/>
    <mergeCell ref="J280:K280"/>
    <mergeCell ref="R280:S280"/>
    <mergeCell ref="U280:W280"/>
    <mergeCell ref="L279:M279"/>
    <mergeCell ref="J279:K279"/>
    <mergeCell ref="R279:S279"/>
    <mergeCell ref="P279:Q279"/>
    <mergeCell ref="P280:Q280"/>
    <mergeCell ref="L284:M284"/>
    <mergeCell ref="U281:W281"/>
    <mergeCell ref="J282:K282"/>
    <mergeCell ref="R282:S282"/>
    <mergeCell ref="U282:W282"/>
    <mergeCell ref="L281:M281"/>
    <mergeCell ref="J281:K281"/>
    <mergeCell ref="R281:S281"/>
    <mergeCell ref="P281:Q281"/>
    <mergeCell ref="P282:Q282"/>
    <mergeCell ref="L286:M286"/>
    <mergeCell ref="U283:W283"/>
    <mergeCell ref="J284:K284"/>
    <mergeCell ref="R284:S284"/>
    <mergeCell ref="U284:W284"/>
    <mergeCell ref="L283:M283"/>
    <mergeCell ref="J283:K283"/>
    <mergeCell ref="R283:S283"/>
    <mergeCell ref="P283:Q283"/>
    <mergeCell ref="P284:Q284"/>
    <mergeCell ref="L288:M288"/>
    <mergeCell ref="U285:W285"/>
    <mergeCell ref="J286:K286"/>
    <mergeCell ref="R286:S286"/>
    <mergeCell ref="U286:W286"/>
    <mergeCell ref="L285:M285"/>
    <mergeCell ref="J285:K285"/>
    <mergeCell ref="R285:S285"/>
    <mergeCell ref="P285:Q285"/>
    <mergeCell ref="P286:Q286"/>
    <mergeCell ref="L290:M290"/>
    <mergeCell ref="U287:W287"/>
    <mergeCell ref="J288:K288"/>
    <mergeCell ref="R288:S288"/>
    <mergeCell ref="U288:W288"/>
    <mergeCell ref="L287:M287"/>
    <mergeCell ref="J287:K287"/>
    <mergeCell ref="R287:S287"/>
    <mergeCell ref="P287:Q287"/>
    <mergeCell ref="P288:Q288"/>
    <mergeCell ref="L292:M292"/>
    <mergeCell ref="U289:W289"/>
    <mergeCell ref="J290:K290"/>
    <mergeCell ref="R290:S290"/>
    <mergeCell ref="U290:W290"/>
    <mergeCell ref="L289:M289"/>
    <mergeCell ref="J289:K289"/>
    <mergeCell ref="R289:S289"/>
    <mergeCell ref="P289:Q289"/>
    <mergeCell ref="P290:Q290"/>
    <mergeCell ref="L294:M294"/>
    <mergeCell ref="U291:W291"/>
    <mergeCell ref="J292:K292"/>
    <mergeCell ref="R292:S292"/>
    <mergeCell ref="U292:W292"/>
    <mergeCell ref="L291:M291"/>
    <mergeCell ref="J291:K291"/>
    <mergeCell ref="R291:S291"/>
    <mergeCell ref="P291:Q291"/>
    <mergeCell ref="P292:Q292"/>
    <mergeCell ref="L296:M296"/>
    <mergeCell ref="U293:W293"/>
    <mergeCell ref="J294:K294"/>
    <mergeCell ref="R294:S294"/>
    <mergeCell ref="U294:W294"/>
    <mergeCell ref="L293:M293"/>
    <mergeCell ref="J293:K293"/>
    <mergeCell ref="R293:S293"/>
    <mergeCell ref="P293:Q293"/>
    <mergeCell ref="P294:Q294"/>
    <mergeCell ref="L298:M298"/>
    <mergeCell ref="U295:W295"/>
    <mergeCell ref="J296:K296"/>
    <mergeCell ref="R296:S296"/>
    <mergeCell ref="U296:W296"/>
    <mergeCell ref="L295:M295"/>
    <mergeCell ref="J295:K295"/>
    <mergeCell ref="R295:S295"/>
    <mergeCell ref="P295:Q295"/>
    <mergeCell ref="P296:Q296"/>
    <mergeCell ref="L300:M300"/>
    <mergeCell ref="U297:W297"/>
    <mergeCell ref="J298:K298"/>
    <mergeCell ref="R298:S298"/>
    <mergeCell ref="U298:W298"/>
    <mergeCell ref="L297:M297"/>
    <mergeCell ref="J297:K297"/>
    <mergeCell ref="R297:S297"/>
    <mergeCell ref="P297:Q297"/>
    <mergeCell ref="P298:Q298"/>
    <mergeCell ref="L302:M302"/>
    <mergeCell ref="U299:W299"/>
    <mergeCell ref="J300:K300"/>
    <mergeCell ref="R300:S300"/>
    <mergeCell ref="U300:W300"/>
    <mergeCell ref="L299:M299"/>
    <mergeCell ref="J299:K299"/>
    <mergeCell ref="R299:S299"/>
    <mergeCell ref="P299:Q299"/>
    <mergeCell ref="P300:Q300"/>
    <mergeCell ref="L304:M304"/>
    <mergeCell ref="U301:W301"/>
    <mergeCell ref="J302:K302"/>
    <mergeCell ref="R302:S302"/>
    <mergeCell ref="U302:W302"/>
    <mergeCell ref="L301:M301"/>
    <mergeCell ref="J301:K301"/>
    <mergeCell ref="R301:S301"/>
    <mergeCell ref="P301:Q301"/>
    <mergeCell ref="P302:Q302"/>
    <mergeCell ref="L306:M306"/>
    <mergeCell ref="U303:W303"/>
    <mergeCell ref="J304:K304"/>
    <mergeCell ref="R304:S304"/>
    <mergeCell ref="U304:W304"/>
    <mergeCell ref="L303:M303"/>
    <mergeCell ref="J303:K303"/>
    <mergeCell ref="R303:S303"/>
    <mergeCell ref="P303:Q303"/>
    <mergeCell ref="P304:Q304"/>
    <mergeCell ref="L308:M308"/>
    <mergeCell ref="U305:W305"/>
    <mergeCell ref="J306:K306"/>
    <mergeCell ref="R306:S306"/>
    <mergeCell ref="U306:W306"/>
    <mergeCell ref="L305:M305"/>
    <mergeCell ref="J305:K305"/>
    <mergeCell ref="R305:S305"/>
    <mergeCell ref="P305:Q305"/>
    <mergeCell ref="P306:Q306"/>
    <mergeCell ref="P309:Q309"/>
    <mergeCell ref="U307:W307"/>
    <mergeCell ref="J308:K308"/>
    <mergeCell ref="R308:S308"/>
    <mergeCell ref="U308:W308"/>
    <mergeCell ref="L307:M307"/>
    <mergeCell ref="J307:K307"/>
    <mergeCell ref="R307:S307"/>
    <mergeCell ref="P307:Q307"/>
    <mergeCell ref="P308:Q308"/>
    <mergeCell ref="A1:B1"/>
    <mergeCell ref="U309:W309"/>
    <mergeCell ref="J310:K310"/>
    <mergeCell ref="P310:Q310"/>
    <mergeCell ref="R310:S310"/>
    <mergeCell ref="U310:W310"/>
    <mergeCell ref="L310:M310"/>
    <mergeCell ref="L309:M309"/>
    <mergeCell ref="J309:K309"/>
    <mergeCell ref="R309:S309"/>
  </mergeCells>
  <phoneticPr fontId="5" type="noConversion"/>
  <pageMargins left="0.68" right="0.23" top="0.35" bottom="0.52" header="0.31" footer="0.18"/>
  <pageSetup paperSize="9" orientation="portrait" useFirstPageNumber="1" r:id="rId1"/>
  <headerFooter alignWithMargins="0">
    <oddFooter>&amp;R&amp;".VnArial Narrow,Regular"&amp;14&amp;P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X56"/>
  <sheetViews>
    <sheetView topLeftCell="A4" workbookViewId="0">
      <pane xSplit="1" ySplit="6" topLeftCell="B28" activePane="bottomRight" state="frozen"/>
      <selection activeCell="A4" sqref="A4"/>
      <selection pane="topRight" activeCell="B4" sqref="B4"/>
      <selection pane="bottomLeft" activeCell="A10" sqref="A10"/>
      <selection pane="bottomRight" activeCell="I18" sqref="I18"/>
    </sheetView>
  </sheetViews>
  <sheetFormatPr defaultColWidth="10.375" defaultRowHeight="15"/>
  <cols>
    <col min="1" max="1" width="36" style="92" customWidth="1"/>
    <col min="2" max="2" width="3.875" style="95" customWidth="1"/>
    <col min="3" max="3" width="7.125" style="236" customWidth="1"/>
    <col min="4" max="4" width="11.25" style="236" customWidth="1"/>
    <col min="5" max="5" width="11.5" style="248" customWidth="1"/>
    <col min="6" max="6" width="11.25" style="101" customWidth="1"/>
    <col min="7" max="9" width="11.375" style="101" customWidth="1"/>
    <col min="10" max="10" width="11.375" style="101" hidden="1" customWidth="1"/>
    <col min="11" max="11" width="23.875" style="87" hidden="1" customWidth="1"/>
    <col min="12" max="12" width="30.75" style="88" hidden="1" customWidth="1"/>
    <col min="13" max="13" width="17" style="89" hidden="1" customWidth="1"/>
    <col min="14" max="14" width="17" style="88" hidden="1" customWidth="1"/>
    <col min="15" max="15" width="13.125" style="90" hidden="1" customWidth="1"/>
    <col min="16" max="16" width="14.75" style="91" hidden="1" customWidth="1"/>
    <col min="17" max="17" width="16.5" style="91" hidden="1" customWidth="1"/>
    <col min="18" max="18" width="14.875" style="92" hidden="1" customWidth="1"/>
    <col min="19" max="19" width="16.375" style="92" hidden="1" customWidth="1"/>
    <col min="20" max="20" width="14.25" style="92" hidden="1" customWidth="1"/>
    <col min="21" max="21" width="10.375" style="92" hidden="1" customWidth="1"/>
    <col min="22" max="22" width="14.125" style="92" hidden="1" customWidth="1"/>
    <col min="23" max="23" width="22.875" style="93" hidden="1" customWidth="1"/>
    <col min="24" max="24" width="10.375" style="92" hidden="1" customWidth="1"/>
    <col min="25" max="16384" width="10.375" style="92"/>
  </cols>
  <sheetData>
    <row r="1" spans="1:23" ht="17.25">
      <c r="A1" s="1369" t="s">
        <v>702</v>
      </c>
      <c r="B1" s="1369"/>
      <c r="C1" s="1369"/>
      <c r="D1" s="1369"/>
      <c r="E1" s="1369"/>
      <c r="F1" s="1369"/>
      <c r="G1" s="1369"/>
      <c r="H1" s="6"/>
      <c r="I1" s="6"/>
      <c r="J1" s="6"/>
    </row>
    <row r="2" spans="1:23" ht="15.75">
      <c r="A2" s="94" t="s">
        <v>653</v>
      </c>
      <c r="B2" s="94"/>
      <c r="C2" s="1370" t="s">
        <v>654</v>
      </c>
      <c r="D2" s="1370"/>
      <c r="E2" s="1370"/>
      <c r="F2" s="1370"/>
      <c r="G2" s="1370"/>
      <c r="H2" s="5"/>
      <c r="I2" s="5"/>
      <c r="J2" s="5"/>
    </row>
    <row r="3" spans="1:23">
      <c r="C3" s="1370" t="s">
        <v>655</v>
      </c>
      <c r="D3" s="1370"/>
      <c r="E3" s="1370"/>
      <c r="F3" s="1370"/>
      <c r="G3" s="1370"/>
      <c r="H3" s="5"/>
      <c r="I3" s="5"/>
      <c r="J3" s="5"/>
    </row>
    <row r="4" spans="1:23" ht="33.75" customHeight="1">
      <c r="A4" s="1371" t="s">
        <v>656</v>
      </c>
      <c r="B4" s="1371"/>
      <c r="C4" s="1371"/>
      <c r="D4" s="1371"/>
      <c r="E4" s="1371"/>
      <c r="F4" s="1371"/>
      <c r="G4" s="1371"/>
      <c r="H4" s="4"/>
      <c r="I4" s="4"/>
      <c r="J4" s="4"/>
    </row>
    <row r="5" spans="1:23" ht="18">
      <c r="A5" s="1372" t="s">
        <v>657</v>
      </c>
      <c r="B5" s="1372"/>
      <c r="C5" s="1372"/>
      <c r="D5" s="1372"/>
      <c r="E5" s="1372"/>
      <c r="F5" s="1372"/>
      <c r="G5" s="1372"/>
      <c r="H5" s="8"/>
      <c r="I5" s="8"/>
      <c r="J5" s="8"/>
      <c r="L5" s="96"/>
    </row>
    <row r="6" spans="1:23" ht="11.25" hidden="1" customHeight="1">
      <c r="A6" s="97"/>
      <c r="C6" s="98"/>
      <c r="D6" s="98"/>
      <c r="E6" s="99"/>
      <c r="F6" s="100"/>
      <c r="K6" s="102"/>
      <c r="L6" s="103"/>
      <c r="M6" s="104"/>
      <c r="N6" s="103"/>
    </row>
    <row r="7" spans="1:23" ht="14.25" customHeight="1" thickBot="1">
      <c r="A7" s="105"/>
      <c r="C7" s="98"/>
      <c r="D7" s="98"/>
      <c r="E7" s="99"/>
      <c r="F7" s="1373" t="s">
        <v>658</v>
      </c>
      <c r="G7" s="1373"/>
      <c r="H7" s="1254"/>
      <c r="I7" s="1254"/>
      <c r="J7" s="1254"/>
    </row>
    <row r="8" spans="1:23" s="112" customFormat="1" ht="37.5" customHeight="1" thickTop="1">
      <c r="A8" s="1360" t="s">
        <v>659</v>
      </c>
      <c r="B8" s="106" t="s">
        <v>660</v>
      </c>
      <c r="C8" s="1367" t="s">
        <v>661</v>
      </c>
      <c r="D8" s="1363" t="s">
        <v>662</v>
      </c>
      <c r="E8" s="1364"/>
      <c r="F8" s="1365" t="s">
        <v>663</v>
      </c>
      <c r="G8" s="1366"/>
      <c r="H8" s="1255"/>
      <c r="I8" s="1255"/>
      <c r="J8" s="1255"/>
      <c r="K8" s="107" t="s">
        <v>664</v>
      </c>
      <c r="L8" s="108"/>
      <c r="M8" s="109"/>
      <c r="N8" s="108"/>
      <c r="O8" s="110"/>
      <c r="P8" s="111"/>
      <c r="Q8" s="111"/>
      <c r="W8" s="113"/>
    </row>
    <row r="9" spans="1:23" s="112" customFormat="1" ht="15.75">
      <c r="A9" s="1361"/>
      <c r="B9" s="114" t="s">
        <v>665</v>
      </c>
      <c r="C9" s="1368"/>
      <c r="D9" s="115" t="s">
        <v>666</v>
      </c>
      <c r="E9" s="116" t="s">
        <v>667</v>
      </c>
      <c r="F9" s="117" t="s">
        <v>666</v>
      </c>
      <c r="G9" s="118" t="s">
        <v>668</v>
      </c>
      <c r="H9" s="1256"/>
      <c r="I9" s="1256"/>
      <c r="J9" s="1256"/>
      <c r="K9" s="119"/>
      <c r="L9" s="120"/>
      <c r="M9" s="121"/>
      <c r="N9" s="120"/>
      <c r="O9" s="122"/>
      <c r="P9" s="123"/>
      <c r="Q9" s="123"/>
      <c r="R9" s="124"/>
      <c r="S9" s="124"/>
      <c r="T9" s="124"/>
      <c r="W9" s="113"/>
    </row>
    <row r="10" spans="1:23" s="112" customFormat="1" ht="30" customHeight="1">
      <c r="A10" s="125" t="s">
        <v>669</v>
      </c>
      <c r="B10" s="126" t="s">
        <v>584</v>
      </c>
      <c r="C10" s="127" t="s">
        <v>670</v>
      </c>
      <c r="D10" s="128">
        <f t="shared" ref="D10:D26" si="0">F10-K10</f>
        <v>479624703815.51001</v>
      </c>
      <c r="E10" s="129">
        <v>545394955274</v>
      </c>
      <c r="F10" s="130">
        <f>[5]Lolainam!E14+[5]Lolainam!E20+[5]Lolainam!E21</f>
        <v>1707221549220.51</v>
      </c>
      <c r="G10" s="131">
        <v>1544327469210</v>
      </c>
      <c r="H10" s="1257"/>
      <c r="I10" s="1257"/>
      <c r="J10" s="1257"/>
      <c r="K10" s="119">
        <v>1227596845405</v>
      </c>
      <c r="L10" s="121" t="s">
        <v>671</v>
      </c>
      <c r="M10" s="121">
        <f t="shared" ref="M10:M26" si="1">D10-E10</f>
        <v>-65770251458.48999</v>
      </c>
      <c r="N10" s="120">
        <f t="shared" ref="N10:N26" si="2">F10-G10</f>
        <v>162894080010.51001</v>
      </c>
      <c r="O10" s="132"/>
      <c r="P10" s="111"/>
      <c r="Q10" s="111"/>
      <c r="W10" s="113"/>
    </row>
    <row r="11" spans="1:23" s="142" customFormat="1" ht="30" customHeight="1">
      <c r="A11" s="133" t="s">
        <v>672</v>
      </c>
      <c r="B11" s="134" t="s">
        <v>587</v>
      </c>
      <c r="C11" s="135"/>
      <c r="D11" s="136">
        <f t="shared" si="0"/>
        <v>0</v>
      </c>
      <c r="E11" s="137">
        <v>0</v>
      </c>
      <c r="F11" s="138">
        <f>[5]Lolainam!F14</f>
        <v>0</v>
      </c>
      <c r="G11" s="139">
        <v>0</v>
      </c>
      <c r="H11" s="1258"/>
      <c r="I11" s="1258"/>
      <c r="J11" s="1258"/>
      <c r="K11" s="87">
        <v>0</v>
      </c>
      <c r="L11" s="88"/>
      <c r="M11" s="121">
        <f t="shared" si="1"/>
        <v>0</v>
      </c>
      <c r="N11" s="120">
        <f t="shared" si="2"/>
        <v>0</v>
      </c>
      <c r="O11" s="140"/>
      <c r="P11" s="141"/>
      <c r="Q11" s="141"/>
      <c r="S11" s="112"/>
      <c r="T11" s="112"/>
      <c r="W11" s="143"/>
    </row>
    <row r="12" spans="1:23" s="112" customFormat="1" ht="30" customHeight="1">
      <c r="A12" s="144" t="s">
        <v>673</v>
      </c>
      <c r="B12" s="145">
        <v>10</v>
      </c>
      <c r="C12" s="146"/>
      <c r="D12" s="147">
        <f t="shared" si="0"/>
        <v>479624703815.51001</v>
      </c>
      <c r="E12" s="148">
        <v>545394955274</v>
      </c>
      <c r="F12" s="149">
        <f>F10-F11</f>
        <v>1707221549220.51</v>
      </c>
      <c r="G12" s="150">
        <v>1544327469210</v>
      </c>
      <c r="H12" s="1257"/>
      <c r="I12" s="1257"/>
      <c r="J12" s="1257"/>
      <c r="K12" s="119">
        <v>1227596845405</v>
      </c>
      <c r="L12" s="120"/>
      <c r="M12" s="121">
        <f t="shared" si="1"/>
        <v>-65770251458.48999</v>
      </c>
      <c r="N12" s="120">
        <f t="shared" si="2"/>
        <v>162894080010.51001</v>
      </c>
      <c r="O12" s="132"/>
      <c r="P12" s="111"/>
      <c r="Q12" s="111"/>
      <c r="W12" s="113"/>
    </row>
    <row r="13" spans="1:23" s="112" customFormat="1" ht="30" customHeight="1">
      <c r="A13" s="125" t="s">
        <v>674</v>
      </c>
      <c r="B13" s="145">
        <v>11</v>
      </c>
      <c r="C13" s="146" t="s">
        <v>675</v>
      </c>
      <c r="D13" s="147">
        <f t="shared" si="0"/>
        <v>394532865581.45398</v>
      </c>
      <c r="E13" s="151">
        <v>406610071474</v>
      </c>
      <c r="F13" s="152">
        <f>[5]Lolainam!I14+[5]Lolainam!I20+[5]Lolainam!I21+[5]Lolainam!H14</f>
        <v>1467245345975.5476</v>
      </c>
      <c r="G13" s="153">
        <v>1303318502350</v>
      </c>
      <c r="H13" s="1259"/>
      <c r="I13" s="1259"/>
      <c r="J13" s="1259"/>
      <c r="K13" s="119">
        <v>1072712480394.0936</v>
      </c>
      <c r="L13" s="120"/>
      <c r="M13" s="121">
        <f t="shared" si="1"/>
        <v>-12077205892.546021</v>
      </c>
      <c r="N13" s="120">
        <f t="shared" si="2"/>
        <v>163926843625.54761</v>
      </c>
      <c r="O13" s="110"/>
      <c r="P13" s="111"/>
      <c r="Q13" s="111"/>
      <c r="W13" s="113"/>
    </row>
    <row r="14" spans="1:23" s="112" customFormat="1" ht="30" customHeight="1">
      <c r="A14" s="144" t="s">
        <v>676</v>
      </c>
      <c r="B14" s="145">
        <v>20</v>
      </c>
      <c r="C14" s="146"/>
      <c r="D14" s="147">
        <f t="shared" si="0"/>
        <v>85091838234.05603</v>
      </c>
      <c r="E14" s="154">
        <v>138784883800</v>
      </c>
      <c r="F14" s="155">
        <f>F12-F13</f>
        <v>239976203244.9624</v>
      </c>
      <c r="G14" s="156">
        <v>241008966860</v>
      </c>
      <c r="H14" s="1260"/>
      <c r="I14" s="1260"/>
      <c r="J14" s="1260"/>
      <c r="K14" s="119">
        <v>154884365010.90637</v>
      </c>
      <c r="L14" s="157"/>
      <c r="M14" s="121">
        <f t="shared" si="1"/>
        <v>-53693045565.94397</v>
      </c>
      <c r="N14" s="120">
        <f t="shared" si="2"/>
        <v>-1032763615.0375977</v>
      </c>
      <c r="O14" s="132"/>
      <c r="P14" s="111"/>
      <c r="Q14" s="111"/>
      <c r="W14" s="113"/>
    </row>
    <row r="15" spans="1:23" s="142" customFormat="1" ht="30" customHeight="1">
      <c r="A15" s="158" t="s">
        <v>677</v>
      </c>
      <c r="B15" s="159">
        <v>21</v>
      </c>
      <c r="C15" s="135" t="s">
        <v>678</v>
      </c>
      <c r="D15" s="136">
        <f t="shared" si="0"/>
        <v>38690629</v>
      </c>
      <c r="E15" s="137">
        <v>48623541</v>
      </c>
      <c r="F15" s="160">
        <f>[5]Lolainam!G27</f>
        <v>200208173</v>
      </c>
      <c r="G15" s="139">
        <v>358788743</v>
      </c>
      <c r="H15" s="1258"/>
      <c r="I15" s="1258"/>
      <c r="J15" s="1258"/>
      <c r="K15" s="87">
        <v>161517544</v>
      </c>
      <c r="L15" s="88"/>
      <c r="M15" s="121">
        <f t="shared" si="1"/>
        <v>-9932912</v>
      </c>
      <c r="N15" s="120">
        <f t="shared" si="2"/>
        <v>-158580570</v>
      </c>
      <c r="O15" s="140"/>
      <c r="P15" s="141"/>
      <c r="Q15" s="141"/>
      <c r="S15" s="112"/>
      <c r="T15" s="112"/>
      <c r="W15" s="143"/>
    </row>
    <row r="16" spans="1:23" s="142" customFormat="1" ht="30" customHeight="1">
      <c r="A16" s="161" t="s">
        <v>679</v>
      </c>
      <c r="B16" s="162">
        <v>22</v>
      </c>
      <c r="C16" s="135" t="s">
        <v>680</v>
      </c>
      <c r="D16" s="136">
        <f t="shared" si="0"/>
        <v>10808611782</v>
      </c>
      <c r="E16" s="137">
        <v>18176198226</v>
      </c>
      <c r="F16" s="160">
        <f>[5]Lolainam!I27</f>
        <v>51354026774</v>
      </c>
      <c r="G16" s="139">
        <v>71488786741</v>
      </c>
      <c r="H16" s="1258"/>
      <c r="I16" s="1258"/>
      <c r="J16" s="1258"/>
      <c r="K16" s="87">
        <v>40545414992</v>
      </c>
      <c r="L16" s="88"/>
      <c r="M16" s="121">
        <f t="shared" si="1"/>
        <v>-7367586444</v>
      </c>
      <c r="N16" s="120">
        <f t="shared" si="2"/>
        <v>-20134759967</v>
      </c>
      <c r="O16" s="140"/>
      <c r="P16" s="141"/>
      <c r="Q16" s="141"/>
      <c r="S16" s="112"/>
      <c r="T16" s="112"/>
      <c r="W16" s="143"/>
    </row>
    <row r="17" spans="1:23" s="142" customFormat="1" ht="30" customHeight="1">
      <c r="A17" s="163" t="s">
        <v>681</v>
      </c>
      <c r="B17" s="162">
        <v>23</v>
      </c>
      <c r="C17" s="164"/>
      <c r="D17" s="165">
        <f t="shared" si="0"/>
        <v>10808611782</v>
      </c>
      <c r="E17" s="166">
        <v>18176198226</v>
      </c>
      <c r="F17" s="167">
        <f>F16</f>
        <v>51354026774</v>
      </c>
      <c r="G17" s="168">
        <v>71488786741</v>
      </c>
      <c r="H17" s="1261"/>
      <c r="I17" s="1261"/>
      <c r="J17" s="1261"/>
      <c r="K17" s="87">
        <v>40545414992</v>
      </c>
      <c r="L17" s="88"/>
      <c r="M17" s="121">
        <f t="shared" si="1"/>
        <v>-7367586444</v>
      </c>
      <c r="N17" s="120">
        <f t="shared" si="2"/>
        <v>-20134759967</v>
      </c>
      <c r="O17" s="140"/>
      <c r="P17" s="141"/>
      <c r="Q17" s="141"/>
      <c r="S17" s="112"/>
      <c r="T17" s="112"/>
      <c r="W17" s="143"/>
    </row>
    <row r="18" spans="1:23" s="142" customFormat="1" ht="30" customHeight="1">
      <c r="A18" s="158" t="s">
        <v>682</v>
      </c>
      <c r="B18" s="159">
        <v>24</v>
      </c>
      <c r="C18" s="135"/>
      <c r="D18" s="136">
        <f t="shared" si="0"/>
        <v>5783582050</v>
      </c>
      <c r="E18" s="137">
        <v>10251258635</v>
      </c>
      <c r="F18" s="169">
        <f>[5]Lolainam!K14</f>
        <v>23016083212</v>
      </c>
      <c r="G18" s="139">
        <v>28528415860</v>
      </c>
      <c r="H18" s="1258"/>
      <c r="I18" s="1258"/>
      <c r="J18" s="1258"/>
      <c r="K18" s="87">
        <v>17232501162</v>
      </c>
      <c r="L18" s="88"/>
      <c r="M18" s="121">
        <f t="shared" si="1"/>
        <v>-4467676585</v>
      </c>
      <c r="N18" s="120">
        <f t="shared" si="2"/>
        <v>-5512332648</v>
      </c>
      <c r="O18" s="140"/>
      <c r="P18" s="141"/>
      <c r="Q18" s="141"/>
      <c r="S18" s="112"/>
      <c r="T18" s="112"/>
      <c r="W18" s="143"/>
    </row>
    <row r="19" spans="1:23" s="142" customFormat="1" ht="30" customHeight="1">
      <c r="A19" s="158" t="s">
        <v>683</v>
      </c>
      <c r="B19" s="159">
        <v>25</v>
      </c>
      <c r="C19" s="135"/>
      <c r="D19" s="136">
        <f t="shared" si="0"/>
        <v>41645913118</v>
      </c>
      <c r="E19" s="137">
        <v>42592283863</v>
      </c>
      <c r="F19" s="169">
        <f>[5]Lolainam!J14</f>
        <v>124360502687</v>
      </c>
      <c r="G19" s="139">
        <v>111705162116</v>
      </c>
      <c r="H19" s="1258"/>
      <c r="I19" s="1258"/>
      <c r="J19" s="1258"/>
      <c r="K19" s="87">
        <v>82714589569</v>
      </c>
      <c r="L19" s="88"/>
      <c r="M19" s="121">
        <f t="shared" si="1"/>
        <v>-946370745</v>
      </c>
      <c r="N19" s="120">
        <f t="shared" si="2"/>
        <v>12655340571</v>
      </c>
      <c r="O19" s="140"/>
      <c r="P19" s="141"/>
      <c r="Q19" s="141"/>
      <c r="S19" s="112"/>
      <c r="T19" s="112"/>
      <c r="W19" s="143"/>
    </row>
    <row r="20" spans="1:23" s="112" customFormat="1" ht="30" customHeight="1">
      <c r="A20" s="170" t="s">
        <v>703</v>
      </c>
      <c r="B20" s="145">
        <v>30</v>
      </c>
      <c r="C20" s="146"/>
      <c r="D20" s="147">
        <f t="shared" si="0"/>
        <v>26892421913.05603</v>
      </c>
      <c r="E20" s="148">
        <v>67813766617</v>
      </c>
      <c r="F20" s="155">
        <f>F14+F15-F16-F18-F19</f>
        <v>41445798744.962402</v>
      </c>
      <c r="G20" s="171">
        <v>29645390886</v>
      </c>
      <c r="H20" s="1257"/>
      <c r="I20" s="1257"/>
      <c r="J20" s="1257"/>
      <c r="K20" s="119">
        <v>14553376831.906372</v>
      </c>
      <c r="L20" s="120"/>
      <c r="M20" s="121">
        <f t="shared" si="1"/>
        <v>-40921344703.94397</v>
      </c>
      <c r="N20" s="120">
        <f t="shared" si="2"/>
        <v>11800407858.962402</v>
      </c>
      <c r="O20" s="132"/>
      <c r="P20" s="111"/>
      <c r="Q20" s="111"/>
      <c r="W20" s="113"/>
    </row>
    <row r="21" spans="1:23" s="142" customFormat="1" ht="30" customHeight="1">
      <c r="A21" s="158" t="s">
        <v>684</v>
      </c>
      <c r="B21" s="172">
        <v>31</v>
      </c>
      <c r="C21" s="135"/>
      <c r="D21" s="136">
        <f t="shared" si="0"/>
        <v>3200108199</v>
      </c>
      <c r="E21" s="137">
        <v>3438590142</v>
      </c>
      <c r="F21" s="160">
        <f>[5]Lolainam!G28</f>
        <v>9468760694</v>
      </c>
      <c r="G21" s="139">
        <v>12961364976</v>
      </c>
      <c r="H21" s="1258"/>
      <c r="I21" s="1258"/>
      <c r="J21" s="1258"/>
      <c r="K21" s="87">
        <v>6268652495</v>
      </c>
      <c r="L21" s="88"/>
      <c r="M21" s="121">
        <f t="shared" si="1"/>
        <v>-238481943</v>
      </c>
      <c r="N21" s="120">
        <f t="shared" si="2"/>
        <v>-3492604282</v>
      </c>
      <c r="O21" s="140"/>
      <c r="P21" s="141"/>
      <c r="Q21" s="141"/>
      <c r="S21" s="112"/>
      <c r="T21" s="112"/>
      <c r="W21" s="143"/>
    </row>
    <row r="22" spans="1:23" s="173" customFormat="1" ht="30" customHeight="1">
      <c r="A22" s="158" t="s">
        <v>685</v>
      </c>
      <c r="B22" s="162">
        <v>32</v>
      </c>
      <c r="C22" s="135"/>
      <c r="D22" s="136">
        <f t="shared" si="0"/>
        <v>321532274</v>
      </c>
      <c r="E22" s="137">
        <v>1579322136</v>
      </c>
      <c r="F22" s="160">
        <f>[5]Lolainam!I28</f>
        <v>5395275311</v>
      </c>
      <c r="G22" s="139">
        <v>5253981883</v>
      </c>
      <c r="H22" s="1258"/>
      <c r="I22" s="1258"/>
      <c r="J22" s="1258"/>
      <c r="K22" s="87">
        <v>5073743037</v>
      </c>
      <c r="L22" s="88"/>
      <c r="M22" s="121">
        <f t="shared" si="1"/>
        <v>-1257789862</v>
      </c>
      <c r="N22" s="120">
        <f t="shared" si="2"/>
        <v>141293428</v>
      </c>
      <c r="O22" s="140"/>
      <c r="P22" s="141"/>
      <c r="Q22" s="141"/>
      <c r="R22" s="142"/>
      <c r="S22" s="112"/>
      <c r="T22" s="112"/>
      <c r="W22" s="143"/>
    </row>
    <row r="23" spans="1:23" s="112" customFormat="1" ht="30" customHeight="1">
      <c r="A23" s="174" t="s">
        <v>686</v>
      </c>
      <c r="B23" s="145">
        <v>40</v>
      </c>
      <c r="C23" s="146"/>
      <c r="D23" s="147">
        <f t="shared" si="0"/>
        <v>2878575925</v>
      </c>
      <c r="E23" s="175">
        <v>1859268006</v>
      </c>
      <c r="F23" s="155">
        <f>F21-F22</f>
        <v>4073485383</v>
      </c>
      <c r="G23" s="171">
        <v>7707383093</v>
      </c>
      <c r="H23" s="1257"/>
      <c r="I23" s="1257"/>
      <c r="J23" s="1257"/>
      <c r="K23" s="119">
        <v>1194909458</v>
      </c>
      <c r="L23" s="120"/>
      <c r="M23" s="121">
        <f t="shared" si="1"/>
        <v>1019307919</v>
      </c>
      <c r="N23" s="120">
        <f t="shared" si="2"/>
        <v>-3633897710</v>
      </c>
      <c r="O23" s="132"/>
      <c r="P23" s="111"/>
      <c r="Q23" s="176"/>
      <c r="W23" s="113"/>
    </row>
    <row r="24" spans="1:23" s="177" customFormat="1" ht="28.5" customHeight="1">
      <c r="A24" s="174" t="s">
        <v>687</v>
      </c>
      <c r="B24" s="145">
        <v>50</v>
      </c>
      <c r="C24" s="146"/>
      <c r="D24" s="147">
        <f t="shared" si="0"/>
        <v>29770997838.05603</v>
      </c>
      <c r="E24" s="175">
        <v>69673034623</v>
      </c>
      <c r="F24" s="155">
        <f>F20+F23</f>
        <v>45519284127.962402</v>
      </c>
      <c r="G24" s="171">
        <v>37352773979</v>
      </c>
      <c r="H24" s="1257"/>
      <c r="I24" s="1257"/>
      <c r="J24" s="1257"/>
      <c r="K24" s="119">
        <v>15748286289.906372</v>
      </c>
      <c r="L24" s="120"/>
      <c r="M24" s="121">
        <f t="shared" si="1"/>
        <v>-39902036784.94397</v>
      </c>
      <c r="N24" s="120">
        <f t="shared" si="2"/>
        <v>8166510148.9624023</v>
      </c>
      <c r="O24" s="132"/>
      <c r="P24" s="111"/>
      <c r="Q24" s="111"/>
      <c r="R24" s="112"/>
      <c r="S24" s="112"/>
      <c r="T24" s="112"/>
      <c r="W24" s="113"/>
    </row>
    <row r="25" spans="1:23" s="142" customFormat="1" ht="24" customHeight="1">
      <c r="A25" s="158" t="s">
        <v>688</v>
      </c>
      <c r="B25" s="159">
        <v>51</v>
      </c>
      <c r="C25" s="135" t="s">
        <v>689</v>
      </c>
      <c r="D25" s="178">
        <f t="shared" si="0"/>
        <v>6549619524</v>
      </c>
      <c r="E25" s="179">
        <v>9556059189</v>
      </c>
      <c r="F25" s="180">
        <f>ROUND('[2]TM BCTC'!$H$493*22%,0)</f>
        <v>9942079868</v>
      </c>
      <c r="G25" s="181">
        <v>8635567439</v>
      </c>
      <c r="H25" s="1262"/>
      <c r="I25" s="1262"/>
      <c r="J25" s="1262"/>
      <c r="K25" s="87">
        <v>3392460344</v>
      </c>
      <c r="L25" s="88"/>
      <c r="M25" s="121">
        <f t="shared" si="1"/>
        <v>-3006439665</v>
      </c>
      <c r="N25" s="120">
        <f t="shared" si="2"/>
        <v>1306512429</v>
      </c>
      <c r="O25" s="140"/>
      <c r="P25" s="141"/>
      <c r="Q25" s="182"/>
      <c r="S25" s="112"/>
      <c r="T25" s="112"/>
      <c r="W25" s="143"/>
    </row>
    <row r="26" spans="1:23" s="194" customFormat="1" ht="20.25" hidden="1" customHeight="1">
      <c r="A26" s="183" t="s">
        <v>690</v>
      </c>
      <c r="B26" s="184"/>
      <c r="C26" s="185"/>
      <c r="D26" s="186">
        <f t="shared" si="0"/>
        <v>0</v>
      </c>
      <c r="E26" s="187">
        <v>-920491750</v>
      </c>
      <c r="F26" s="188"/>
      <c r="G26" s="189">
        <v>-920491750</v>
      </c>
      <c r="H26" s="1263"/>
      <c r="I26" s="1263"/>
      <c r="J26" s="1263"/>
      <c r="K26" s="190"/>
      <c r="L26" s="191"/>
      <c r="M26" s="121">
        <f t="shared" si="1"/>
        <v>920491750</v>
      </c>
      <c r="N26" s="120">
        <f t="shared" si="2"/>
        <v>920491750</v>
      </c>
      <c r="O26" s="192"/>
      <c r="P26" s="191"/>
      <c r="Q26" s="193"/>
      <c r="S26" s="195"/>
      <c r="T26" s="195"/>
      <c r="W26" s="196"/>
    </row>
    <row r="27" spans="1:23" s="194" customFormat="1" ht="20.25" hidden="1" customHeight="1">
      <c r="A27" s="197"/>
      <c r="B27" s="184"/>
      <c r="C27" s="185"/>
      <c r="D27" s="186"/>
      <c r="E27" s="198"/>
      <c r="F27" s="180"/>
      <c r="G27" s="199"/>
      <c r="H27" s="1264"/>
      <c r="I27" s="1264"/>
      <c r="J27" s="1264"/>
      <c r="K27" s="190"/>
      <c r="L27" s="191"/>
      <c r="M27" s="121"/>
      <c r="N27" s="120"/>
      <c r="O27" s="192"/>
      <c r="P27" s="191"/>
      <c r="Q27" s="193"/>
      <c r="S27" s="195"/>
      <c r="T27" s="195"/>
      <c r="W27" s="196"/>
    </row>
    <row r="28" spans="1:23" s="142" customFormat="1" ht="24" customHeight="1">
      <c r="A28" s="158" t="s">
        <v>691</v>
      </c>
      <c r="B28" s="159">
        <v>52</v>
      </c>
      <c r="C28" s="135" t="s">
        <v>689</v>
      </c>
      <c r="D28" s="136">
        <f>F28-K28</f>
        <v>0</v>
      </c>
      <c r="E28" s="137">
        <v>0</v>
      </c>
      <c r="F28" s="160"/>
      <c r="G28" s="139"/>
      <c r="H28" s="1258"/>
      <c r="I28" s="1258"/>
      <c r="J28" s="1258"/>
      <c r="K28" s="87"/>
      <c r="L28" s="200">
        <v>2494574938</v>
      </c>
      <c r="M28" s="201" t="s">
        <v>692</v>
      </c>
      <c r="N28" s="119"/>
      <c r="O28" s="140"/>
      <c r="P28" s="141"/>
      <c r="Q28" s="141"/>
      <c r="S28" s="112"/>
      <c r="T28" s="112"/>
      <c r="W28" s="143"/>
    </row>
    <row r="29" spans="1:23" s="112" customFormat="1" ht="28.5" customHeight="1">
      <c r="A29" s="174" t="s">
        <v>693</v>
      </c>
      <c r="B29" s="145">
        <v>60</v>
      </c>
      <c r="C29" s="202"/>
      <c r="D29" s="147">
        <f>F29-K29</f>
        <v>23221378314.05603</v>
      </c>
      <c r="E29" s="148">
        <v>60116975434</v>
      </c>
      <c r="F29" s="155">
        <f>F24-F25-F28</f>
        <v>35577204259.962402</v>
      </c>
      <c r="G29" s="171">
        <v>28717206540</v>
      </c>
      <c r="H29" s="1257"/>
      <c r="I29" s="1257"/>
      <c r="J29" s="1257"/>
      <c r="K29" s="119">
        <v>12355825945.906372</v>
      </c>
      <c r="L29" s="203">
        <f>L28*25%</f>
        <v>623643734.5</v>
      </c>
      <c r="M29" s="121">
        <f>D29-E29</f>
        <v>-36895597119.94397</v>
      </c>
      <c r="N29" s="120">
        <f>F29-G29</f>
        <v>6859997719.9624023</v>
      </c>
      <c r="O29" s="132"/>
      <c r="P29" s="111"/>
      <c r="Q29" s="111"/>
      <c r="U29" s="204"/>
      <c r="W29" s="113"/>
    </row>
    <row r="30" spans="1:23" s="142" customFormat="1" ht="28.5" customHeight="1">
      <c r="A30" s="205" t="s">
        <v>694</v>
      </c>
      <c r="B30" s="206">
        <v>70</v>
      </c>
      <c r="C30" s="207"/>
      <c r="D30" s="136">
        <f>D29/15083952</f>
        <v>1539.4757497276596</v>
      </c>
      <c r="E30" s="208">
        <v>3985.4923586338646</v>
      </c>
      <c r="F30" s="160">
        <f>F29/15083952</f>
        <v>2358.6129324703766</v>
      </c>
      <c r="G30" s="209">
        <v>1903.8251076375741</v>
      </c>
      <c r="H30" s="1265"/>
      <c r="I30" s="1265"/>
      <c r="J30" s="1265"/>
      <c r="K30" s="87">
        <v>819.13718274271707</v>
      </c>
      <c r="L30" s="88"/>
      <c r="M30" s="121">
        <f>D30-E30</f>
        <v>-2446.016608906205</v>
      </c>
      <c r="N30" s="120">
        <f>F30-G30</f>
        <v>454.78782483280247</v>
      </c>
      <c r="O30" s="210"/>
      <c r="P30" s="141"/>
      <c r="Q30" s="141"/>
      <c r="S30" s="112"/>
      <c r="T30" s="112"/>
      <c r="W30" s="143"/>
    </row>
    <row r="31" spans="1:23" s="142" customFormat="1" ht="5.25" customHeight="1" thickBot="1">
      <c r="A31" s="211"/>
      <c r="B31" s="212"/>
      <c r="C31" s="213"/>
      <c r="D31" s="214"/>
      <c r="E31" s="215"/>
      <c r="F31" s="216"/>
      <c r="G31" s="217"/>
      <c r="H31" s="1266"/>
      <c r="I31" s="1266"/>
      <c r="J31" s="1266"/>
      <c r="K31" s="87"/>
      <c r="L31" s="88"/>
      <c r="M31" s="121">
        <f>D31-E31</f>
        <v>0</v>
      </c>
      <c r="N31" s="120">
        <f>F31-G31</f>
        <v>0</v>
      </c>
      <c r="O31" s="218"/>
      <c r="P31" s="141"/>
      <c r="Q31" s="141"/>
      <c r="W31" s="143"/>
    </row>
    <row r="32" spans="1:23" ht="7.5" customHeight="1" thickTop="1">
      <c r="A32" s="219"/>
      <c r="B32" s="220"/>
      <c r="C32" s="221"/>
      <c r="D32" s="221"/>
      <c r="E32" s="222"/>
      <c r="F32" s="223"/>
      <c r="G32" s="224"/>
      <c r="H32" s="224"/>
      <c r="I32" s="224"/>
      <c r="J32" s="224"/>
      <c r="M32" s="121">
        <f>D32-E32</f>
        <v>0</v>
      </c>
      <c r="N32" s="120">
        <f>F32-G32</f>
        <v>0</v>
      </c>
    </row>
    <row r="33" spans="1:23" hidden="1">
      <c r="C33" s="1362"/>
      <c r="D33" s="1362"/>
      <c r="E33" s="1362"/>
      <c r="F33" s="1362"/>
      <c r="G33" s="1362"/>
      <c r="H33" s="7"/>
      <c r="I33" s="7"/>
      <c r="J33" s="7"/>
      <c r="M33" s="121">
        <f>D33-E33</f>
        <v>0</v>
      </c>
      <c r="N33" s="120">
        <f>F33-G33</f>
        <v>0</v>
      </c>
    </row>
    <row r="34" spans="1:23" s="234" customFormat="1" ht="27" customHeight="1">
      <c r="A34" s="225" t="s">
        <v>695</v>
      </c>
      <c r="B34" s="226"/>
      <c r="C34" s="227" t="s">
        <v>696</v>
      </c>
      <c r="D34" s="227"/>
      <c r="E34" s="228"/>
      <c r="F34" s="228" t="s">
        <v>697</v>
      </c>
      <c r="G34" s="228"/>
      <c r="H34" s="228"/>
      <c r="I34" s="228"/>
      <c r="J34" s="228"/>
      <c r="K34" s="229">
        <f>[5]Lolainam!$L$30</f>
        <v>45519284127.962402</v>
      </c>
      <c r="L34" s="230"/>
      <c r="M34" s="231"/>
      <c r="N34" s="230"/>
      <c r="O34" s="232"/>
      <c r="P34" s="233"/>
      <c r="Q34" s="233"/>
      <c r="W34" s="235"/>
    </row>
    <row r="35" spans="1:23" ht="18">
      <c r="D35" s="237">
        <f>D36*22%</f>
        <v>9942079868.3717289</v>
      </c>
      <c r="E35" s="238">
        <f>D35-F25</f>
        <v>0.37172889709472656</v>
      </c>
      <c r="F35" s="239"/>
      <c r="G35" s="239"/>
      <c r="H35" s="239"/>
      <c r="I35" s="239"/>
      <c r="J35" s="239"/>
      <c r="K35" s="240">
        <f>F24-K34</f>
        <v>0</v>
      </c>
      <c r="L35" s="241"/>
      <c r="M35" s="242"/>
      <c r="N35" s="241"/>
      <c r="O35" s="243"/>
    </row>
    <row r="36" spans="1:23" ht="28.5" customHeight="1">
      <c r="D36" s="244">
        <f>'[2]TM BCTC'!$H$493</f>
        <v>45191272128.962402</v>
      </c>
      <c r="E36" s="245" t="s">
        <v>698</v>
      </c>
      <c r="F36" s="246"/>
      <c r="G36" s="239"/>
      <c r="H36" s="239"/>
      <c r="I36" s="239"/>
      <c r="J36" s="239"/>
      <c r="K36" s="247" t="s">
        <v>699</v>
      </c>
    </row>
    <row r="37" spans="1:23" hidden="1">
      <c r="F37" s="224"/>
      <c r="O37" s="249"/>
    </row>
    <row r="38" spans="1:23" ht="18.75" customHeight="1">
      <c r="D38" s="250">
        <f>D24*22%</f>
        <v>6549619524.3723269</v>
      </c>
      <c r="F38" s="224"/>
      <c r="L38" s="88">
        <f>F29-G29</f>
        <v>6859997719.9624023</v>
      </c>
      <c r="O38" s="251"/>
      <c r="Q38" s="252"/>
    </row>
    <row r="39" spans="1:23" s="262" customFormat="1">
      <c r="A39" s="253" t="s">
        <v>700</v>
      </c>
      <c r="B39" s="253"/>
      <c r="C39" s="254" t="s">
        <v>701</v>
      </c>
      <c r="D39" s="254"/>
      <c r="E39" s="255"/>
      <c r="F39" s="255" t="s">
        <v>652</v>
      </c>
      <c r="G39" s="256"/>
      <c r="H39" s="256"/>
      <c r="I39" s="256"/>
      <c r="J39" s="256"/>
      <c r="K39" s="257"/>
      <c r="L39" s="258"/>
      <c r="M39" s="259"/>
      <c r="N39" s="258"/>
      <c r="O39" s="260"/>
      <c r="P39" s="261"/>
      <c r="Q39" s="261"/>
      <c r="W39" s="263"/>
    </row>
    <row r="40" spans="1:23" ht="20.25" customHeight="1">
      <c r="E40" s="264"/>
    </row>
    <row r="41" spans="1:23">
      <c r="D41" s="265"/>
      <c r="E41" s="264"/>
      <c r="G41" s="101">
        <v>5</v>
      </c>
    </row>
    <row r="42" spans="1:23" ht="27" customHeight="1">
      <c r="D42" s="266"/>
      <c r="L42" s="88">
        <f>F25-3840907787</f>
        <v>6101172081</v>
      </c>
    </row>
    <row r="43" spans="1:23">
      <c r="D43" s="267"/>
      <c r="L43" s="88">
        <f>L42+448447443</f>
        <v>6549619524</v>
      </c>
    </row>
    <row r="44" spans="1:23">
      <c r="D44" s="266"/>
    </row>
    <row r="45" spans="1:23">
      <c r="F45" s="268"/>
      <c r="L45" s="269">
        <f>28717206540</f>
        <v>28717206540</v>
      </c>
    </row>
    <row r="46" spans="1:23">
      <c r="F46" s="268"/>
      <c r="L46" s="270">
        <f>(L45/F29)*100</f>
        <v>80.71799664235435</v>
      </c>
    </row>
    <row r="47" spans="1:23">
      <c r="D47" s="271"/>
      <c r="F47" s="268"/>
      <c r="P47" s="272"/>
    </row>
    <row r="48" spans="1:23">
      <c r="F48" s="268"/>
      <c r="L48" s="269">
        <f>F29/28717206540</f>
        <v>1.238881094176314</v>
      </c>
    </row>
    <row r="49" spans="4:12">
      <c r="F49" s="268"/>
    </row>
    <row r="50" spans="4:12">
      <c r="F50" s="268"/>
    </row>
    <row r="51" spans="4:12">
      <c r="F51" s="268"/>
      <c r="L51" s="270">
        <f>(51354/71488)*100</f>
        <v>71.835832587287371</v>
      </c>
    </row>
    <row r="52" spans="4:12">
      <c r="F52" s="268"/>
    </row>
    <row r="53" spans="4:12">
      <c r="D53" s="273"/>
      <c r="F53" s="268"/>
    </row>
    <row r="54" spans="4:12">
      <c r="F54" s="268"/>
    </row>
    <row r="55" spans="4:12">
      <c r="F55" s="268"/>
    </row>
    <row r="56" spans="4:12">
      <c r="F56" s="268"/>
    </row>
  </sheetData>
  <mergeCells count="11">
    <mergeCell ref="F7:G7"/>
    <mergeCell ref="A8:A9"/>
    <mergeCell ref="C33:G33"/>
    <mergeCell ref="D8:E8"/>
    <mergeCell ref="F8:G8"/>
    <mergeCell ref="C8:C9"/>
    <mergeCell ref="A1:G1"/>
    <mergeCell ref="C2:G2"/>
    <mergeCell ref="C3:G3"/>
    <mergeCell ref="A4:G4"/>
    <mergeCell ref="A5:G5"/>
  </mergeCells>
  <phoneticPr fontId="130" type="noConversion"/>
  <pageMargins left="0.63" right="0.24" top="0.33" bottom="0.31" header="0.24" footer="0.24"/>
  <pageSetup paperSize="9" scale="90" firstPageNumber="5" orientation="portrait" useFirstPageNumber="1" horizontalDpi="300" verticalDpi="300" r:id="rId1"/>
  <headerFooter alignWithMargins="0">
    <oddFooter>&amp;R&amp;14&amp;P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X60"/>
  <sheetViews>
    <sheetView tabSelected="1" topLeftCell="A43" workbookViewId="0">
      <selection activeCell="A54" sqref="A54"/>
    </sheetView>
  </sheetViews>
  <sheetFormatPr defaultRowHeight="18.75" customHeight="1"/>
  <cols>
    <col min="1" max="1" width="45.25" customWidth="1"/>
    <col min="2" max="2" width="7.375" customWidth="1"/>
    <col min="3" max="3" width="15.625" style="50" customWidth="1"/>
    <col min="4" max="4" width="15.25" style="81" customWidth="1"/>
    <col min="5" max="11" width="9.375" customWidth="1"/>
    <col min="12" max="12" width="15.125" style="1222" customWidth="1"/>
    <col min="13" max="13" width="19.375" style="1222" customWidth="1"/>
    <col min="14" max="14" width="19.125" style="1222" customWidth="1"/>
    <col min="15" max="15" width="17.75" style="1222" customWidth="1"/>
    <col min="16" max="16" width="17.25" style="1222" hidden="1" customWidth="1"/>
    <col min="17" max="24" width="9" style="1222"/>
  </cols>
  <sheetData>
    <row r="1" spans="1:24" ht="15.75">
      <c r="A1" s="12" t="s">
        <v>568</v>
      </c>
      <c r="B1" s="1375" t="s">
        <v>569</v>
      </c>
      <c r="C1" s="1375"/>
      <c r="D1" s="1375"/>
      <c r="E1" s="13"/>
      <c r="F1" s="13"/>
      <c r="G1" s="13"/>
      <c r="H1" s="13"/>
      <c r="I1" s="13"/>
      <c r="J1" s="13"/>
      <c r="K1" s="13"/>
      <c r="L1" s="1227"/>
      <c r="M1" s="1228"/>
      <c r="N1" s="1228"/>
      <c r="O1" s="1229"/>
      <c r="Q1" s="1230"/>
      <c r="R1" s="1229"/>
      <c r="S1" s="1229"/>
      <c r="T1" s="1229"/>
    </row>
    <row r="2" spans="1:24" ht="16.5">
      <c r="A2" s="10" t="s">
        <v>570</v>
      </c>
      <c r="B2" s="1376" t="s">
        <v>571</v>
      </c>
      <c r="C2" s="1376"/>
      <c r="D2" s="1376"/>
      <c r="E2" s="14"/>
      <c r="F2" s="14"/>
      <c r="G2" s="14"/>
      <c r="H2" s="14"/>
      <c r="I2" s="14"/>
      <c r="J2" s="14"/>
      <c r="K2" s="14"/>
      <c r="L2" s="1231"/>
      <c r="O2" s="1229"/>
      <c r="Q2" s="1230"/>
      <c r="R2" s="1229"/>
      <c r="S2" s="1229"/>
      <c r="T2" s="1229"/>
    </row>
    <row r="3" spans="1:24" ht="15.75">
      <c r="A3" s="15"/>
      <c r="B3" s="1376" t="s">
        <v>572</v>
      </c>
      <c r="C3" s="1376"/>
      <c r="D3" s="1376"/>
      <c r="E3" s="14"/>
      <c r="F3" s="14"/>
      <c r="G3" s="14"/>
      <c r="H3" s="14"/>
      <c r="I3" s="14"/>
      <c r="J3" s="14"/>
      <c r="K3" s="14"/>
      <c r="L3" s="1231"/>
      <c r="O3" s="1229"/>
      <c r="P3" s="1224"/>
      <c r="Q3" s="1224"/>
      <c r="R3" s="1224"/>
      <c r="S3" s="1229"/>
      <c r="T3" s="1229"/>
    </row>
    <row r="4" spans="1:24" ht="24.75" customHeight="1">
      <c r="A4" s="1377" t="s">
        <v>573</v>
      </c>
      <c r="B4" s="1377"/>
      <c r="C4" s="1377"/>
      <c r="D4" s="1377"/>
      <c r="E4" s="11"/>
      <c r="F4" s="11"/>
      <c r="G4" s="11"/>
      <c r="H4" s="11"/>
      <c r="I4" s="11"/>
      <c r="J4" s="11"/>
      <c r="K4" s="11"/>
      <c r="L4" s="1232"/>
      <c r="M4" s="1232"/>
      <c r="N4" s="1232"/>
      <c r="O4" s="1229"/>
      <c r="P4" s="1224">
        <v>48372030</v>
      </c>
      <c r="Q4" s="1224"/>
      <c r="R4" s="1224"/>
      <c r="S4" s="1229"/>
      <c r="T4" s="1229"/>
    </row>
    <row r="5" spans="1:24" ht="20.25">
      <c r="A5" s="1379" t="s">
        <v>574</v>
      </c>
      <c r="B5" s="1379"/>
      <c r="C5" s="1379"/>
      <c r="D5" s="1379"/>
      <c r="E5" s="17"/>
      <c r="F5" s="17"/>
      <c r="G5" s="17"/>
      <c r="H5" s="17"/>
      <c r="I5" s="17"/>
      <c r="J5" s="17"/>
      <c r="K5" s="17"/>
      <c r="L5" s="1233"/>
      <c r="M5" s="1234"/>
      <c r="N5" s="1219"/>
      <c r="O5" s="1229"/>
      <c r="P5" s="1224">
        <v>3134948594</v>
      </c>
      <c r="Q5" s="1224"/>
      <c r="R5" s="1224"/>
      <c r="S5" s="1229"/>
      <c r="T5" s="1229"/>
    </row>
    <row r="6" spans="1:24" s="19" customFormat="1" ht="20.25">
      <c r="A6" s="1380" t="s">
        <v>575</v>
      </c>
      <c r="B6" s="1380"/>
      <c r="C6" s="1380"/>
      <c r="D6" s="1380"/>
      <c r="E6" s="18"/>
      <c r="F6" s="18"/>
      <c r="G6" s="18"/>
      <c r="H6" s="18"/>
      <c r="I6" s="18"/>
      <c r="J6" s="18"/>
      <c r="K6" s="18"/>
      <c r="L6" s="1218"/>
      <c r="M6" s="1219"/>
      <c r="N6" s="1219"/>
      <c r="O6" s="1220"/>
      <c r="P6" s="1235">
        <f>SUM(P4:P5)</f>
        <v>3183320624</v>
      </c>
      <c r="Q6" s="1224"/>
      <c r="R6" s="1224"/>
      <c r="S6" s="1220"/>
      <c r="T6" s="1220"/>
      <c r="U6" s="1221"/>
      <c r="V6" s="1221"/>
      <c r="W6" s="1221"/>
      <c r="X6" s="1221"/>
    </row>
    <row r="7" spans="1:24" ht="15.75">
      <c r="A7" s="20"/>
      <c r="B7" s="20"/>
      <c r="C7" s="21"/>
      <c r="D7" s="22" t="s">
        <v>576</v>
      </c>
      <c r="E7" s="22"/>
      <c r="F7" s="22"/>
      <c r="G7" s="22"/>
      <c r="H7" s="22"/>
      <c r="I7" s="22"/>
      <c r="J7" s="22"/>
      <c r="K7" s="22"/>
      <c r="L7" s="1236"/>
      <c r="O7" s="1229"/>
      <c r="P7" s="1224"/>
      <c r="Q7" s="1224"/>
      <c r="R7" s="1224"/>
      <c r="S7" s="1229"/>
      <c r="T7" s="1229"/>
    </row>
    <row r="8" spans="1:24" s="25" customFormat="1" ht="39" hidden="1" customHeight="1">
      <c r="A8" s="23"/>
      <c r="B8" s="23"/>
      <c r="C8" s="1382" t="s">
        <v>577</v>
      </c>
      <c r="D8" s="1383"/>
      <c r="E8" s="24"/>
      <c r="F8" s="24"/>
      <c r="G8" s="24"/>
      <c r="H8" s="24"/>
      <c r="I8" s="24"/>
      <c r="J8" s="24"/>
      <c r="K8" s="24"/>
      <c r="L8" s="1237"/>
      <c r="M8" s="1238"/>
      <c r="N8" s="1238"/>
      <c r="O8" s="1239"/>
      <c r="P8" s="1224"/>
      <c r="Q8" s="1224"/>
      <c r="R8" s="1224"/>
      <c r="S8" s="1239"/>
      <c r="T8" s="1239"/>
      <c r="U8" s="1238"/>
      <c r="V8" s="1238"/>
      <c r="W8" s="1238"/>
      <c r="X8" s="1238"/>
    </row>
    <row r="9" spans="1:24" s="25" customFormat="1" ht="32.25" customHeight="1">
      <c r="A9" s="26" t="s">
        <v>578</v>
      </c>
      <c r="B9" s="26" t="s">
        <v>579</v>
      </c>
      <c r="C9" s="27" t="s">
        <v>580</v>
      </c>
      <c r="D9" s="28" t="s">
        <v>581</v>
      </c>
      <c r="L9" s="1238"/>
      <c r="M9" s="1238">
        <v>358788743</v>
      </c>
      <c r="N9" s="1238"/>
      <c r="O9" s="1238"/>
      <c r="P9" s="1224">
        <f>31181508016-2614000000</f>
        <v>28567508016</v>
      </c>
      <c r="Q9" s="1224"/>
      <c r="R9" s="1224"/>
      <c r="S9" s="1238"/>
      <c r="T9" s="1238"/>
      <c r="U9" s="1238"/>
      <c r="V9" s="1238"/>
      <c r="W9" s="1238"/>
      <c r="X9" s="1238"/>
    </row>
    <row r="10" spans="1:24" ht="23.25" customHeight="1">
      <c r="A10" s="29" t="s">
        <v>582</v>
      </c>
      <c r="B10" s="30"/>
      <c r="C10" s="31"/>
      <c r="D10" s="32"/>
      <c r="N10" s="1225">
        <v>17723983137</v>
      </c>
      <c r="O10" s="1225">
        <v>-163870672001</v>
      </c>
      <c r="P10" s="1224"/>
      <c r="Q10" s="1224"/>
      <c r="R10" s="1224"/>
    </row>
    <row r="11" spans="1:24" ht="18.75" customHeight="1">
      <c r="A11" s="33" t="s">
        <v>583</v>
      </c>
      <c r="B11" s="34" t="s">
        <v>584</v>
      </c>
      <c r="C11" s="35">
        <f>[5]KQSXKD!$F$24</f>
        <v>45519284127.962402</v>
      </c>
      <c r="D11" s="36">
        <v>37352773979</v>
      </c>
      <c r="M11" s="1223">
        <f>SUM(C13:C17)</f>
        <v>193453635559</v>
      </c>
      <c r="N11" s="1225">
        <v>4420689967</v>
      </c>
      <c r="O11" s="1225">
        <f>O10+C19</f>
        <v>-278599529694</v>
      </c>
    </row>
    <row r="12" spans="1:24" ht="18.75" customHeight="1">
      <c r="A12" s="33" t="s">
        <v>585</v>
      </c>
      <c r="B12" s="37"/>
      <c r="C12" s="38"/>
      <c r="D12" s="39"/>
    </row>
    <row r="13" spans="1:24" ht="20.25" customHeight="1">
      <c r="A13" s="40" t="s">
        <v>586</v>
      </c>
      <c r="B13" s="34" t="s">
        <v>587</v>
      </c>
      <c r="C13" s="38">
        <f>'[5]CPSX 12T'!$B$16</f>
        <v>143390069669</v>
      </c>
      <c r="D13" s="41">
        <v>129668613878</v>
      </c>
      <c r="M13" s="1240">
        <f>C13-102202997852</f>
        <v>41187071817</v>
      </c>
      <c r="N13" s="1222">
        <v>11760453227</v>
      </c>
    </row>
    <row r="14" spans="1:24" ht="20.25" customHeight="1">
      <c r="A14" s="40" t="s">
        <v>588</v>
      </c>
      <c r="B14" s="34" t="s">
        <v>589</v>
      </c>
      <c r="C14" s="38"/>
      <c r="D14" s="41">
        <v>-666333259</v>
      </c>
      <c r="N14" s="1222">
        <v>1796201768</v>
      </c>
      <c r="O14" s="1224">
        <f>110000*1500000*12</f>
        <v>1980000000000</v>
      </c>
    </row>
    <row r="15" spans="1:24" ht="20.25" customHeight="1">
      <c r="A15" s="40" t="s">
        <v>590</v>
      </c>
      <c r="B15" s="42" t="s">
        <v>591</v>
      </c>
      <c r="C15" s="38">
        <f>VLOOKUP(B15,[3]LCTT!$K$7:$L$54,2,0)</f>
        <v>0</v>
      </c>
      <c r="D15" s="41">
        <v>0</v>
      </c>
      <c r="M15" s="1225">
        <v>3868586951</v>
      </c>
      <c r="N15" s="1225">
        <f>2538279365-126289772</f>
        <v>2411989593</v>
      </c>
      <c r="O15" s="1223">
        <f>N15+C16</f>
        <v>1121528709</v>
      </c>
    </row>
    <row r="16" spans="1:24" ht="20.25" customHeight="1">
      <c r="A16" s="40" t="s">
        <v>592</v>
      </c>
      <c r="B16" s="34" t="s">
        <v>593</v>
      </c>
      <c r="C16" s="43">
        <v>-1290460884</v>
      </c>
      <c r="D16" s="41">
        <v>-2770778336</v>
      </c>
      <c r="M16" s="1222" t="s">
        <v>567</v>
      </c>
    </row>
    <row r="17" spans="1:24" ht="18.75" customHeight="1">
      <c r="A17" s="40" t="s">
        <v>594</v>
      </c>
      <c r="B17" s="34" t="s">
        <v>595</v>
      </c>
      <c r="C17" s="44">
        <f>[5]KQSXKD!$F$17</f>
        <v>51354026774</v>
      </c>
      <c r="D17" s="41">
        <v>71488786741</v>
      </c>
    </row>
    <row r="18" spans="1:24" ht="33.75" customHeight="1">
      <c r="A18" s="45" t="s">
        <v>596</v>
      </c>
      <c r="B18" s="46" t="s">
        <v>597</v>
      </c>
      <c r="C18" s="36">
        <f>SUM(C11:C17)</f>
        <v>238972919686.9624</v>
      </c>
      <c r="D18" s="36">
        <v>235073063003</v>
      </c>
      <c r="M18" s="1241">
        <f>SUM(D11:D17)</f>
        <v>235073063003</v>
      </c>
      <c r="N18" s="1240">
        <f>C18-[4]LCTTGT!$I$21</f>
        <v>146033959679.9624</v>
      </c>
      <c r="O18" s="1225">
        <v>-163798616729</v>
      </c>
    </row>
    <row r="19" spans="1:24" s="50" customFormat="1" ht="20.25" customHeight="1">
      <c r="A19" s="47" t="s">
        <v>598</v>
      </c>
      <c r="B19" s="48" t="s">
        <v>599</v>
      </c>
      <c r="C19" s="49">
        <f>-114735990203+7132510</f>
        <v>-114728857693</v>
      </c>
      <c r="D19" s="41">
        <v>-106489756840</v>
      </c>
      <c r="L19" s="1222"/>
      <c r="M19" s="1223">
        <v>131781021721</v>
      </c>
      <c r="N19" s="1223">
        <v>141761162923</v>
      </c>
      <c r="O19" s="1224">
        <f>[1]LCTT!$C$18-C19</f>
        <v>58289623498</v>
      </c>
      <c r="P19" s="1222"/>
      <c r="Q19" s="1222"/>
      <c r="R19" s="1222"/>
      <c r="S19" s="1222"/>
      <c r="T19" s="1222"/>
      <c r="U19" s="1222"/>
      <c r="V19" s="1222"/>
      <c r="W19" s="1222"/>
      <c r="X19" s="1222"/>
    </row>
    <row r="20" spans="1:24" ht="20.25" customHeight="1">
      <c r="A20" s="40" t="s">
        <v>600</v>
      </c>
      <c r="B20" s="42" t="s">
        <v>601</v>
      </c>
      <c r="C20" s="38">
        <f>'[2]Kiemke 2009'!$C$36</f>
        <v>34075837613.034809</v>
      </c>
      <c r="D20" s="41">
        <v>22347733776</v>
      </c>
      <c r="M20" s="1225">
        <v>14747611551</v>
      </c>
      <c r="N20" s="1223">
        <v>14747611551</v>
      </c>
      <c r="O20" s="1223">
        <f>O19+C19</f>
        <v>-56439234195</v>
      </c>
    </row>
    <row r="21" spans="1:24" ht="33.75" customHeight="1">
      <c r="A21" s="40" t="s">
        <v>602</v>
      </c>
      <c r="B21" s="42" t="s">
        <v>603</v>
      </c>
      <c r="C21" s="38">
        <v>27460379640</v>
      </c>
      <c r="D21" s="38">
        <v>47314046466</v>
      </c>
      <c r="M21" s="1223">
        <v>1727575809</v>
      </c>
      <c r="N21" s="1223">
        <v>-141885675749</v>
      </c>
      <c r="O21" s="1223">
        <v>-128338377203</v>
      </c>
    </row>
    <row r="22" spans="1:24" ht="21" customHeight="1">
      <c r="A22" s="40" t="s">
        <v>604</v>
      </c>
      <c r="B22" s="51">
        <v>12</v>
      </c>
      <c r="C22" s="49">
        <v>-4501088435</v>
      </c>
      <c r="D22" s="49">
        <v>-14693216393</v>
      </c>
      <c r="M22" s="1225">
        <v>-6074177877</v>
      </c>
      <c r="N22" s="1223">
        <v>-6074177877</v>
      </c>
      <c r="O22" s="1223">
        <f>O21+C21</f>
        <v>-100877997563</v>
      </c>
    </row>
    <row r="23" spans="1:24" ht="21" customHeight="1">
      <c r="A23" s="40" t="s">
        <v>605</v>
      </c>
      <c r="B23" s="51">
        <v>13</v>
      </c>
      <c r="C23" s="49">
        <v>-50744631931</v>
      </c>
      <c r="D23" s="49">
        <v>-71409527825</v>
      </c>
      <c r="M23" s="1225">
        <v>-31663458048</v>
      </c>
      <c r="N23" s="1222">
        <v>-31663458048</v>
      </c>
      <c r="P23" s="1240">
        <f>C18-241683005734</f>
        <v>-2710086047.0375977</v>
      </c>
    </row>
    <row r="24" spans="1:24" ht="21" customHeight="1">
      <c r="A24" s="40" t="s">
        <v>606</v>
      </c>
      <c r="B24" s="51">
        <v>14</v>
      </c>
      <c r="C24" s="43">
        <v>-11405398520</v>
      </c>
      <c r="D24" s="49">
        <v>-3534191815</v>
      </c>
      <c r="M24" s="1225">
        <v>-33554050247</v>
      </c>
      <c r="N24" s="1222">
        <v>-33554050247</v>
      </c>
    </row>
    <row r="25" spans="1:24" ht="21" customHeight="1">
      <c r="A25" s="40" t="s">
        <v>607</v>
      </c>
      <c r="B25" s="51">
        <v>15</v>
      </c>
      <c r="C25" s="52">
        <f>[5]Lolainam!$E$28</f>
        <v>9468760694</v>
      </c>
      <c r="D25" s="38">
        <v>10862290137</v>
      </c>
      <c r="M25" s="1225">
        <v>500000</v>
      </c>
      <c r="N25" s="1222">
        <v>500000</v>
      </c>
    </row>
    <row r="26" spans="1:24" s="50" customFormat="1" ht="21" customHeight="1">
      <c r="A26" s="47" t="s">
        <v>608</v>
      </c>
      <c r="B26" s="51">
        <v>16</v>
      </c>
      <c r="C26" s="49">
        <f>2150604064-6693735335-24920997969-7132510+14534638986</f>
        <v>-14936622764</v>
      </c>
      <c r="D26" s="49">
        <v>-14263051688</v>
      </c>
      <c r="L26" s="1222"/>
      <c r="M26" s="1225">
        <f>C26+65823245443</f>
        <v>50886622679</v>
      </c>
      <c r="N26" s="1223">
        <v>365917530</v>
      </c>
      <c r="O26" s="1223">
        <f>C27-N26</f>
        <v>113295380760.99722</v>
      </c>
      <c r="P26" s="1226">
        <f>C27-190233585984</f>
        <v>-76572287693.002777</v>
      </c>
      <c r="Q26" s="1222"/>
      <c r="R26" s="1222"/>
      <c r="S26" s="1222"/>
      <c r="T26" s="1222"/>
      <c r="U26" s="1222"/>
      <c r="V26" s="1222"/>
      <c r="W26" s="1222"/>
      <c r="X26" s="1222"/>
    </row>
    <row r="27" spans="1:24" ht="18.75" customHeight="1">
      <c r="A27" s="33" t="s">
        <v>609</v>
      </c>
      <c r="B27" s="53">
        <v>20</v>
      </c>
      <c r="C27" s="54">
        <f>SUM(C18:C26)</f>
        <v>113661298290.99722</v>
      </c>
      <c r="D27" s="55">
        <v>105207388821</v>
      </c>
      <c r="M27" s="1241">
        <f>SUM(D18:D26)</f>
        <v>105207388821</v>
      </c>
      <c r="N27" s="1223">
        <v>151902625623</v>
      </c>
    </row>
    <row r="28" spans="1:24" ht="22.5" customHeight="1">
      <c r="A28" s="56" t="s">
        <v>610</v>
      </c>
      <c r="B28" s="57"/>
      <c r="C28" s="44"/>
      <c r="D28" s="38"/>
      <c r="P28" s="1222">
        <v>-15643062869.743774</v>
      </c>
    </row>
    <row r="29" spans="1:24" ht="33" customHeight="1">
      <c r="A29" s="40" t="s">
        <v>611</v>
      </c>
      <c r="B29" s="42" t="s">
        <v>612</v>
      </c>
      <c r="C29" s="49">
        <f>-(59321707409+42080403643)</f>
        <v>-101402111052</v>
      </c>
      <c r="D29" s="49">
        <v>-156984702601</v>
      </c>
      <c r="M29" s="1242" t="s">
        <v>613</v>
      </c>
      <c r="N29" s="1223">
        <f>C29+96920160610</f>
        <v>-4481950442</v>
      </c>
      <c r="O29" s="1225">
        <v>-145613337818</v>
      </c>
    </row>
    <row r="30" spans="1:24" ht="33" customHeight="1">
      <c r="A30" s="58" t="s">
        <v>614</v>
      </c>
      <c r="B30" s="42" t="s">
        <v>615</v>
      </c>
      <c r="C30" s="52">
        <f>'[5]thuchiTC+BT'!$P$35</f>
        <v>5590466194</v>
      </c>
      <c r="D30" s="38">
        <v>2538279365</v>
      </c>
      <c r="N30" s="1225">
        <f>154980023519</f>
        <v>154980023519</v>
      </c>
      <c r="O30" s="1223">
        <f>4420689967-C30</f>
        <v>-1169776227</v>
      </c>
    </row>
    <row r="31" spans="1:24" ht="32.25" customHeight="1">
      <c r="A31" s="58" t="s">
        <v>616</v>
      </c>
      <c r="B31" s="42" t="s">
        <v>617</v>
      </c>
      <c r="C31" s="44">
        <f>-98000000000+98000000000</f>
        <v>0</v>
      </c>
      <c r="D31" s="38">
        <v>0</v>
      </c>
      <c r="N31" s="1223">
        <f>N30+C29</f>
        <v>53577912467</v>
      </c>
      <c r="O31" s="1222">
        <f>100871</f>
        <v>100871</v>
      </c>
    </row>
    <row r="32" spans="1:24" ht="33" customHeight="1">
      <c r="A32" s="58" t="s">
        <v>618</v>
      </c>
      <c r="B32" s="42" t="s">
        <v>619</v>
      </c>
      <c r="C32" s="44"/>
      <c r="D32" s="38"/>
      <c r="N32" s="1225">
        <v>68875124829</v>
      </c>
    </row>
    <row r="33" spans="1:24" ht="24.75" customHeight="1">
      <c r="A33" s="58" t="s">
        <v>620</v>
      </c>
      <c r="B33" s="42" t="s">
        <v>621</v>
      </c>
      <c r="C33" s="44"/>
      <c r="D33" s="38">
        <v>0</v>
      </c>
      <c r="N33" s="1223">
        <f>N30-N32</f>
        <v>86104898690</v>
      </c>
      <c r="O33" s="1223">
        <f>175067093074+C29</f>
        <v>73664982022</v>
      </c>
    </row>
    <row r="34" spans="1:24" ht="24.75" customHeight="1">
      <c r="A34" s="58" t="s">
        <v>622</v>
      </c>
      <c r="B34" s="42" t="s">
        <v>623</v>
      </c>
      <c r="C34" s="44">
        <v>0</v>
      </c>
      <c r="D34" s="38">
        <v>0</v>
      </c>
    </row>
    <row r="35" spans="1:24" s="61" customFormat="1" ht="24.75" customHeight="1">
      <c r="A35" s="59" t="s">
        <v>624</v>
      </c>
      <c r="B35" s="60" t="s">
        <v>625</v>
      </c>
      <c r="C35" s="44">
        <f>'[5]thuchiTC+BT'!$P$9</f>
        <v>200208173</v>
      </c>
      <c r="D35" s="38">
        <v>358788743</v>
      </c>
      <c r="L35" s="1222"/>
      <c r="M35" s="1223">
        <f>C35-17723983137</f>
        <v>-17523774964</v>
      </c>
      <c r="N35" s="1222"/>
      <c r="O35" s="1222"/>
      <c r="P35" s="1222"/>
      <c r="Q35" s="1222"/>
      <c r="R35" s="1222"/>
      <c r="S35" s="1222"/>
      <c r="T35" s="1222"/>
      <c r="U35" s="1222"/>
      <c r="V35" s="1222"/>
      <c r="W35" s="1222"/>
      <c r="X35" s="1222"/>
    </row>
    <row r="36" spans="1:24" ht="24.75" customHeight="1">
      <c r="A36" s="33" t="s">
        <v>626</v>
      </c>
      <c r="B36" s="46" t="s">
        <v>627</v>
      </c>
      <c r="C36" s="54">
        <f>SUM(C29:C35)</f>
        <v>-95611436685</v>
      </c>
      <c r="D36" s="55">
        <v>-154087634493</v>
      </c>
      <c r="M36" s="1243">
        <f>SUM(D28:D35)</f>
        <v>-154087634493</v>
      </c>
    </row>
    <row r="37" spans="1:24" ht="22.5" customHeight="1">
      <c r="A37" s="62" t="s">
        <v>628</v>
      </c>
      <c r="B37" s="63"/>
      <c r="C37" s="64"/>
      <c r="D37" s="65"/>
    </row>
    <row r="38" spans="1:24" ht="30.75" customHeight="1">
      <c r="A38" s="58" t="s">
        <v>629</v>
      </c>
      <c r="B38" s="34" t="s">
        <v>630</v>
      </c>
      <c r="C38" s="44">
        <f>29989520000-29989520000</f>
        <v>0</v>
      </c>
      <c r="D38" s="38">
        <v>0</v>
      </c>
    </row>
    <row r="39" spans="1:24" ht="33" customHeight="1">
      <c r="A39" s="58" t="s">
        <v>631</v>
      </c>
      <c r="B39" s="57">
        <v>32</v>
      </c>
      <c r="C39" s="44">
        <f>VLOOKUP(B39,[3]LCTT!$K$7:$L$54,2,0)</f>
        <v>0</v>
      </c>
      <c r="D39" s="38">
        <v>0</v>
      </c>
    </row>
    <row r="40" spans="1:24" ht="20.25" customHeight="1">
      <c r="A40" s="58" t="s">
        <v>632</v>
      </c>
      <c r="B40" s="42" t="s">
        <v>633</v>
      </c>
      <c r="C40" s="44">
        <f>'[2]CDKT_T12 2008'!$D$73+'[2]CDKT_T12 2008'!$D$91</f>
        <v>438371354245</v>
      </c>
      <c r="D40" s="38">
        <v>724678751075</v>
      </c>
    </row>
    <row r="41" spans="1:24" ht="20.25" customHeight="1">
      <c r="A41" s="58" t="s">
        <v>634</v>
      </c>
      <c r="B41" s="57">
        <v>34</v>
      </c>
      <c r="C41" s="49">
        <v>-437735321083</v>
      </c>
      <c r="D41" s="49">
        <v>-663099256477</v>
      </c>
    </row>
    <row r="42" spans="1:24" ht="20.25" customHeight="1">
      <c r="A42" s="58" t="s">
        <v>635</v>
      </c>
      <c r="B42" s="42" t="s">
        <v>636</v>
      </c>
      <c r="C42" s="44">
        <f>VLOOKUP(B42,[3]LCTT!$K$7:$L$54,2,0)</f>
        <v>0</v>
      </c>
      <c r="D42" s="38">
        <v>0</v>
      </c>
    </row>
    <row r="43" spans="1:24" ht="20.25" customHeight="1">
      <c r="A43" s="58" t="s">
        <v>637</v>
      </c>
      <c r="B43" s="42" t="s">
        <v>638</v>
      </c>
      <c r="C43" s="49">
        <v>-18227143320</v>
      </c>
      <c r="D43" s="49">
        <v>-14577184518</v>
      </c>
      <c r="M43" s="1222" t="s">
        <v>639</v>
      </c>
    </row>
    <row r="44" spans="1:24" ht="20.25" customHeight="1">
      <c r="A44" s="66" t="s">
        <v>640</v>
      </c>
      <c r="B44" s="53">
        <v>40</v>
      </c>
      <c r="C44" s="54">
        <f>SUM(C38:C43)</f>
        <v>-17591110158</v>
      </c>
      <c r="D44" s="55">
        <v>47002310080</v>
      </c>
      <c r="M44" s="1244"/>
    </row>
    <row r="45" spans="1:24" ht="20.25" customHeight="1">
      <c r="A45" s="68" t="s">
        <v>641</v>
      </c>
      <c r="B45" s="69" t="s">
        <v>642</v>
      </c>
      <c r="C45" s="54">
        <f>C27+C36+C44</f>
        <v>458751447.9972229</v>
      </c>
      <c r="D45" s="70">
        <v>-1877935592</v>
      </c>
      <c r="M45" s="1244"/>
    </row>
    <row r="46" spans="1:24" ht="20.25" customHeight="1">
      <c r="A46" s="68" t="s">
        <v>643</v>
      </c>
      <c r="B46" s="69" t="s">
        <v>644</v>
      </c>
      <c r="C46" s="54">
        <v>2046021699</v>
      </c>
      <c r="D46" s="55">
        <v>3923957291</v>
      </c>
      <c r="M46" s="1244"/>
    </row>
    <row r="47" spans="1:24" ht="20.25" customHeight="1">
      <c r="A47" s="40" t="s">
        <v>645</v>
      </c>
      <c r="B47" s="69" t="s">
        <v>646</v>
      </c>
      <c r="C47" s="44">
        <f>VLOOKUP(B47,[3]LCTT!$K$7:$L$54,2,0)</f>
        <v>0</v>
      </c>
      <c r="D47" s="55">
        <v>0</v>
      </c>
      <c r="M47" s="1245">
        <f>C48-M48</f>
        <v>-2.777099609375E-3</v>
      </c>
    </row>
    <row r="48" spans="1:24" ht="20.25" customHeight="1">
      <c r="A48" s="71" t="s">
        <v>647</v>
      </c>
      <c r="B48" s="72" t="s">
        <v>648</v>
      </c>
      <c r="C48" s="73">
        <f>C47+C46+C45</f>
        <v>2504773146.9972229</v>
      </c>
      <c r="D48" s="74">
        <v>2046021699</v>
      </c>
      <c r="M48" s="1244">
        <f>'[2]CDKT_T12 2008'!$D$12</f>
        <v>2504773147</v>
      </c>
      <c r="N48" s="1235">
        <f>C48-M48</f>
        <v>-2.777099609375E-3</v>
      </c>
    </row>
    <row r="49" spans="1:24" ht="10.5" customHeight="1">
      <c r="A49" s="75"/>
      <c r="B49" s="76"/>
      <c r="C49" s="77"/>
      <c r="D49" s="67"/>
      <c r="M49" s="1246"/>
    </row>
    <row r="50" spans="1:24" ht="8.25" customHeight="1">
      <c r="C50" s="78"/>
      <c r="D50" s="22"/>
      <c r="E50" s="22"/>
      <c r="F50" s="22"/>
      <c r="G50" s="22"/>
      <c r="H50" s="22"/>
      <c r="I50" s="22"/>
      <c r="J50" s="22"/>
      <c r="K50" s="22"/>
      <c r="L50" s="1236"/>
      <c r="M50" s="1247"/>
    </row>
    <row r="51" spans="1:24" s="80" customFormat="1" ht="18.75" customHeight="1">
      <c r="A51" s="1381" t="s">
        <v>649</v>
      </c>
      <c r="B51" s="1381"/>
      <c r="C51" s="1378" t="s">
        <v>650</v>
      </c>
      <c r="D51" s="1378"/>
      <c r="E51" s="79"/>
      <c r="F51" s="79"/>
      <c r="G51" s="79"/>
      <c r="H51" s="79"/>
      <c r="I51" s="79"/>
      <c r="J51" s="79"/>
      <c r="K51" s="79"/>
      <c r="L51" s="1248"/>
      <c r="M51" s="1244"/>
      <c r="N51" s="1249"/>
      <c r="O51" s="1250"/>
      <c r="P51" s="1250"/>
      <c r="Q51" s="1250"/>
      <c r="R51" s="1250"/>
      <c r="S51" s="1250"/>
      <c r="T51" s="1250"/>
      <c r="U51" s="1250"/>
      <c r="V51" s="1250"/>
      <c r="W51" s="1250"/>
      <c r="X51" s="1250"/>
    </row>
    <row r="52" spans="1:24" ht="18.75" customHeight="1">
      <c r="M52" s="1247"/>
      <c r="N52" s="1225"/>
    </row>
    <row r="53" spans="1:24" ht="15" customHeight="1">
      <c r="M53" s="1246"/>
    </row>
    <row r="54" spans="1:24" ht="18.75" customHeight="1">
      <c r="M54" s="1246"/>
    </row>
    <row r="55" spans="1:24" ht="18.75" customHeight="1">
      <c r="E55" s="82"/>
      <c r="F55" s="82"/>
      <c r="G55" s="82"/>
      <c r="H55" s="82"/>
      <c r="I55" s="82"/>
      <c r="J55" s="82"/>
      <c r="K55" s="82"/>
      <c r="L55" s="1251"/>
    </row>
    <row r="56" spans="1:24" s="85" customFormat="1" ht="18.75" customHeight="1">
      <c r="A56" s="83" t="s">
        <v>651</v>
      </c>
      <c r="B56" s="83"/>
      <c r="C56" s="1374" t="s">
        <v>652</v>
      </c>
      <c r="D56" s="1374"/>
      <c r="E56" s="84"/>
      <c r="F56" s="84"/>
      <c r="G56" s="84"/>
      <c r="H56" s="84"/>
      <c r="I56" s="84"/>
      <c r="J56" s="84"/>
      <c r="K56" s="84"/>
      <c r="L56" s="1252"/>
      <c r="M56" s="1221"/>
      <c r="N56" s="1221"/>
      <c r="O56" s="1221"/>
      <c r="P56" s="1221"/>
      <c r="Q56" s="1221"/>
      <c r="R56" s="1221"/>
      <c r="S56" s="1221"/>
      <c r="T56" s="1221"/>
      <c r="U56" s="1221"/>
      <c r="V56" s="1221"/>
      <c r="W56" s="1221"/>
      <c r="X56" s="1221"/>
    </row>
    <row r="57" spans="1:24" ht="18.75" customHeight="1">
      <c r="D57" s="86"/>
    </row>
    <row r="59" spans="1:24" ht="18.75" customHeight="1">
      <c r="N59" s="1253"/>
    </row>
    <row r="60" spans="1:24" ht="18.75" customHeight="1">
      <c r="N60" s="1223"/>
    </row>
  </sheetData>
  <mergeCells count="10">
    <mergeCell ref="C56:D56"/>
    <mergeCell ref="B1:D1"/>
    <mergeCell ref="B2:D2"/>
    <mergeCell ref="B3:D3"/>
    <mergeCell ref="A4:D4"/>
    <mergeCell ref="C51:D51"/>
    <mergeCell ref="A5:D5"/>
    <mergeCell ref="A6:D6"/>
    <mergeCell ref="A51:B51"/>
    <mergeCell ref="C8:D8"/>
  </mergeCells>
  <phoneticPr fontId="5" type="noConversion"/>
  <pageMargins left="0.87" right="0.2" top="0.55000000000000004" bottom="0.46" header="0.5" footer="0.25"/>
  <pageSetup paperSize="9" firstPageNumber="6" orientation="portrait" useFirstPageNumber="1" r:id="rId1"/>
  <headerFooter alignWithMargins="0">
    <oddFooter>&amp;R&amp;P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BS1409"/>
  <sheetViews>
    <sheetView topLeftCell="A125" workbookViewId="0">
      <selection activeCell="B79" sqref="B79:S79"/>
    </sheetView>
  </sheetViews>
  <sheetFormatPr defaultRowHeight="15"/>
  <cols>
    <col min="1" max="1" width="3.5" style="685" customWidth="1"/>
    <col min="2" max="2" width="5" style="50" customWidth="1"/>
    <col min="3" max="3" width="6.5" style="50" customWidth="1"/>
    <col min="4" max="4" width="9.375" style="50" customWidth="1"/>
    <col min="5" max="5" width="5.375" style="50" customWidth="1"/>
    <col min="6" max="6" width="6.375" style="50" customWidth="1"/>
    <col min="7" max="7" width="5" style="50" customWidth="1"/>
    <col min="8" max="8" width="6.125" style="50" customWidth="1"/>
    <col min="9" max="9" width="5.25" style="50" customWidth="1"/>
    <col min="10" max="10" width="4.125" style="50" customWidth="1"/>
    <col min="11" max="11" width="3.5" style="50" customWidth="1"/>
    <col min="12" max="12" width="2.125" style="50" customWidth="1"/>
    <col min="13" max="13" width="4.25" style="50" customWidth="1"/>
    <col min="14" max="14" width="1.5" style="50" customWidth="1"/>
    <col min="15" max="15" width="2.375" style="50" customWidth="1"/>
    <col min="16" max="16" width="2.625" style="50" customWidth="1"/>
    <col min="17" max="17" width="4" style="50" customWidth="1"/>
    <col min="18" max="18" width="3" style="50" customWidth="1"/>
    <col min="19" max="23" width="13.5" style="50" customWidth="1"/>
    <col min="24" max="24" width="36" style="1216" hidden="1" customWidth="1"/>
    <col min="25" max="25" width="29.625" style="1217" hidden="1" customWidth="1"/>
    <col min="26" max="26" width="17.25" style="680" hidden="1" customWidth="1"/>
    <col min="27" max="27" width="9.875" style="50" hidden="1" customWidth="1"/>
    <col min="28" max="28" width="11.625" style="50" hidden="1" customWidth="1"/>
    <col min="29" max="29" width="0" style="50" hidden="1" customWidth="1"/>
    <col min="30" max="30" width="5.125" style="50" hidden="1" customWidth="1"/>
    <col min="31" max="31" width="0" style="50" hidden="1" customWidth="1"/>
    <col min="32" max="32" width="4.625" style="50" hidden="1" customWidth="1"/>
    <col min="33" max="33" width="9" style="50" hidden="1" customWidth="1"/>
    <col min="34" max="34" width="12.25" style="50" hidden="1" customWidth="1"/>
    <col min="35" max="57" width="0" style="50" hidden="1" customWidth="1"/>
    <col min="58" max="16384" width="9" style="50"/>
  </cols>
  <sheetData>
    <row r="1" spans="1:71" ht="15.75">
      <c r="A1" s="1806" t="s">
        <v>1213</v>
      </c>
      <c r="B1" s="1806"/>
      <c r="C1" s="1806"/>
      <c r="D1" s="1806"/>
      <c r="E1" s="1806"/>
      <c r="F1" s="1806"/>
      <c r="G1" s="1806"/>
      <c r="H1" s="673"/>
      <c r="I1" s="673"/>
      <c r="J1" s="673"/>
      <c r="K1" s="674"/>
      <c r="L1" s="674"/>
      <c r="M1" s="674"/>
      <c r="N1" s="674"/>
      <c r="O1" s="675"/>
      <c r="P1" s="676" t="s">
        <v>1214</v>
      </c>
      <c r="Q1" s="674"/>
      <c r="R1" s="677"/>
      <c r="S1" s="675"/>
      <c r="T1" s="675"/>
      <c r="U1" s="675"/>
      <c r="V1" s="675"/>
      <c r="W1" s="675"/>
      <c r="X1" s="678" t="s">
        <v>1215</v>
      </c>
      <c r="Y1" s="679"/>
    </row>
    <row r="2" spans="1:71" ht="15.75" customHeight="1">
      <c r="A2" s="1424" t="s">
        <v>1216</v>
      </c>
      <c r="B2" s="1424"/>
      <c r="C2" s="1424"/>
      <c r="D2" s="1424"/>
      <c r="E2" s="1424"/>
      <c r="F2" s="1424"/>
      <c r="G2" s="1424"/>
      <c r="H2" s="672"/>
      <c r="I2" s="681"/>
      <c r="J2" s="681"/>
      <c r="K2" s="682"/>
      <c r="L2" s="682"/>
      <c r="M2" s="682"/>
      <c r="N2" s="682"/>
      <c r="O2" s="675"/>
      <c r="P2" s="683" t="s">
        <v>1217</v>
      </c>
      <c r="Q2" s="682"/>
      <c r="R2" s="682"/>
      <c r="S2" s="675"/>
      <c r="T2" s="675"/>
      <c r="U2" s="675"/>
      <c r="V2" s="675"/>
      <c r="W2" s="675"/>
      <c r="X2" s="684"/>
      <c r="Y2" s="679"/>
    </row>
    <row r="3" spans="1:71" ht="16.5" customHeight="1">
      <c r="G3" s="681"/>
      <c r="H3" s="681"/>
      <c r="I3" s="681"/>
      <c r="J3" s="681"/>
      <c r="K3" s="682"/>
      <c r="L3" s="682"/>
      <c r="M3" s="682"/>
      <c r="N3" s="682"/>
      <c r="O3" s="675"/>
      <c r="P3" s="683" t="s">
        <v>1218</v>
      </c>
      <c r="Q3" s="682"/>
      <c r="R3" s="682"/>
      <c r="S3" s="675"/>
      <c r="T3" s="675"/>
      <c r="U3" s="675"/>
      <c r="V3" s="675"/>
      <c r="W3" s="675"/>
      <c r="X3" s="684"/>
      <c r="Y3" s="679"/>
    </row>
    <row r="4" spans="1:71" ht="11.25" customHeight="1">
      <c r="F4" s="686"/>
      <c r="X4" s="684"/>
      <c r="Y4" s="679"/>
    </row>
    <row r="5" spans="1:71" ht="11.25" customHeight="1">
      <c r="X5" s="684"/>
      <c r="Y5" s="679"/>
    </row>
    <row r="6" spans="1:71" ht="20.25">
      <c r="A6" s="1808" t="s">
        <v>1219</v>
      </c>
      <c r="B6" s="1808"/>
      <c r="C6" s="1808"/>
      <c r="D6" s="1808"/>
      <c r="E6" s="1808"/>
      <c r="F6" s="1809"/>
      <c r="G6" s="1808"/>
      <c r="H6" s="1808"/>
      <c r="I6" s="1808"/>
      <c r="J6" s="1808"/>
      <c r="K6" s="1808"/>
      <c r="L6" s="1808"/>
      <c r="M6" s="1808"/>
      <c r="N6" s="1808"/>
      <c r="O6" s="1808"/>
      <c r="P6" s="1808"/>
      <c r="Q6" s="1808"/>
      <c r="R6" s="1808"/>
      <c r="S6" s="1808"/>
      <c r="T6" s="687"/>
      <c r="U6" s="687"/>
      <c r="V6" s="687"/>
      <c r="W6" s="687"/>
      <c r="X6" s="684"/>
      <c r="Y6" s="679"/>
    </row>
    <row r="7" spans="1:71" ht="16.5">
      <c r="A7" s="1810" t="s">
        <v>1220</v>
      </c>
      <c r="B7" s="1810"/>
      <c r="C7" s="1810"/>
      <c r="D7" s="1810"/>
      <c r="E7" s="1810"/>
      <c r="F7" s="1810"/>
      <c r="G7" s="1810"/>
      <c r="H7" s="1810"/>
      <c r="I7" s="1810"/>
      <c r="J7" s="1810"/>
      <c r="K7" s="1810"/>
      <c r="L7" s="1810"/>
      <c r="M7" s="1810"/>
      <c r="N7" s="1810"/>
      <c r="O7" s="1810"/>
      <c r="P7" s="1810"/>
      <c r="Q7" s="1810"/>
      <c r="R7" s="1810"/>
      <c r="S7" s="1810"/>
      <c r="T7" s="688"/>
      <c r="U7" s="688"/>
      <c r="V7" s="688"/>
      <c r="W7" s="688"/>
      <c r="X7" s="689" t="s">
        <v>1221</v>
      </c>
      <c r="Y7" s="679"/>
    </row>
    <row r="8" spans="1:71" ht="9.75" customHeight="1">
      <c r="A8" s="18"/>
      <c r="B8" s="18"/>
      <c r="C8" s="18"/>
      <c r="D8" s="18"/>
      <c r="E8" s="18"/>
      <c r="F8" s="18"/>
      <c r="G8" s="18"/>
      <c r="H8" s="18"/>
      <c r="I8" s="18"/>
      <c r="J8" s="18"/>
      <c r="K8" s="18"/>
      <c r="L8" s="18"/>
      <c r="M8" s="18"/>
      <c r="N8" s="18"/>
      <c r="O8" s="18"/>
      <c r="P8" s="18"/>
      <c r="Q8" s="18"/>
      <c r="R8" s="18"/>
      <c r="S8" s="18"/>
      <c r="T8" s="18"/>
      <c r="U8" s="18"/>
      <c r="V8" s="18"/>
      <c r="W8" s="18"/>
      <c r="X8" s="684"/>
      <c r="Y8" s="679"/>
    </row>
    <row r="9" spans="1:71" ht="8.25" customHeight="1">
      <c r="X9" s="684"/>
      <c r="Y9" s="679"/>
    </row>
    <row r="10" spans="1:71" s="695" customFormat="1" ht="18" customHeight="1">
      <c r="A10" s="690" t="s">
        <v>1222</v>
      </c>
      <c r="B10" s="691" t="s">
        <v>1223</v>
      </c>
      <c r="C10" s="691"/>
      <c r="D10" s="691"/>
      <c r="E10" s="691"/>
      <c r="F10" s="691"/>
      <c r="G10" s="691"/>
      <c r="H10" s="691"/>
      <c r="I10" s="691"/>
      <c r="J10" s="691"/>
      <c r="K10" s="691"/>
      <c r="L10" s="691"/>
      <c r="M10" s="691"/>
      <c r="N10" s="691"/>
      <c r="O10" s="691"/>
      <c r="P10" s="691"/>
      <c r="Q10" s="691"/>
      <c r="R10" s="691"/>
      <c r="S10" s="691"/>
      <c r="T10" s="691"/>
      <c r="U10" s="691"/>
      <c r="V10" s="691"/>
      <c r="W10" s="691"/>
      <c r="X10" s="692"/>
      <c r="Y10" s="693"/>
      <c r="Z10" s="694"/>
    </row>
    <row r="11" spans="1:71" s="695" customFormat="1" ht="18.75" customHeight="1">
      <c r="A11" s="690">
        <v>1</v>
      </c>
      <c r="B11" s="691" t="s">
        <v>1224</v>
      </c>
      <c r="C11" s="691"/>
      <c r="D11" s="691"/>
      <c r="E11" s="691"/>
      <c r="F11" s="691"/>
      <c r="G11" s="691"/>
      <c r="H11" s="691"/>
      <c r="I11" s="691"/>
      <c r="J11" s="691"/>
      <c r="K11" s="691"/>
      <c r="L11" s="691"/>
      <c r="M11" s="691"/>
      <c r="N11" s="691"/>
      <c r="O11" s="691"/>
      <c r="P11" s="691"/>
      <c r="Q11" s="691"/>
      <c r="R11" s="691"/>
      <c r="S11" s="691"/>
      <c r="T11" s="691"/>
      <c r="U11" s="691"/>
      <c r="V11" s="691"/>
      <c r="W11" s="691"/>
      <c r="X11" s="692"/>
      <c r="Y11" s="696"/>
      <c r="Z11" s="694"/>
    </row>
    <row r="12" spans="1:71" s="695" customFormat="1" ht="51.75" customHeight="1">
      <c r="A12" s="690"/>
      <c r="B12" s="1814" t="s">
        <v>1225</v>
      </c>
      <c r="C12" s="1814"/>
      <c r="D12" s="1814"/>
      <c r="E12" s="1814"/>
      <c r="F12" s="1814"/>
      <c r="G12" s="1814"/>
      <c r="H12" s="1814"/>
      <c r="I12" s="1814"/>
      <c r="J12" s="1814"/>
      <c r="K12" s="1814"/>
      <c r="L12" s="1814"/>
      <c r="M12" s="1814"/>
      <c r="N12" s="1814"/>
      <c r="O12" s="1814"/>
      <c r="P12" s="1814"/>
      <c r="Q12" s="1814"/>
      <c r="R12" s="1814"/>
      <c r="S12" s="1814"/>
      <c r="T12" s="697"/>
      <c r="U12" s="697"/>
      <c r="V12" s="697"/>
      <c r="W12" s="697"/>
      <c r="X12" s="692"/>
      <c r="Y12" s="698"/>
      <c r="Z12" s="694"/>
    </row>
    <row r="13" spans="1:71" s="695" customFormat="1" ht="18.75" customHeight="1">
      <c r="A13" s="690"/>
      <c r="B13" s="1522" t="s">
        <v>1226</v>
      </c>
      <c r="C13" s="1522"/>
      <c r="D13" s="1522"/>
      <c r="E13" s="1522"/>
      <c r="F13" s="1522"/>
      <c r="G13" s="1522"/>
      <c r="H13" s="1522"/>
      <c r="I13" s="1522"/>
      <c r="J13" s="1522"/>
      <c r="K13" s="1522"/>
      <c r="L13" s="1522"/>
      <c r="M13" s="1522"/>
      <c r="N13" s="1522"/>
      <c r="O13" s="1522"/>
      <c r="P13" s="1522"/>
      <c r="Q13" s="1522"/>
      <c r="R13" s="1522"/>
      <c r="S13" s="1522"/>
      <c r="T13" s="699"/>
      <c r="U13" s="699"/>
      <c r="V13" s="699"/>
      <c r="W13" s="699"/>
      <c r="X13" s="692"/>
      <c r="Y13" s="698"/>
      <c r="Z13" s="694"/>
    </row>
    <row r="14" spans="1:71" s="705" customFormat="1" ht="30" customHeight="1">
      <c r="A14" s="690"/>
      <c r="B14" s="1523" t="s">
        <v>564</v>
      </c>
      <c r="C14" s="1523"/>
      <c r="D14" s="1523"/>
      <c r="E14" s="1523"/>
      <c r="F14" s="1523"/>
      <c r="G14" s="1523"/>
      <c r="H14" s="1523"/>
      <c r="I14" s="1523"/>
      <c r="J14" s="1523"/>
      <c r="K14" s="1523"/>
      <c r="L14" s="1523"/>
      <c r="M14" s="1523"/>
      <c r="N14" s="1523"/>
      <c r="O14" s="1523"/>
      <c r="P14" s="1523"/>
      <c r="Q14" s="1523"/>
      <c r="R14" s="1523"/>
      <c r="S14" s="1523"/>
      <c r="T14" s="700"/>
      <c r="U14" s="700"/>
      <c r="V14" s="700"/>
      <c r="W14" s="700"/>
      <c r="X14" s="701"/>
      <c r="Y14" s="702"/>
      <c r="Z14" s="703"/>
      <c r="AA14" s="704">
        <v>65</v>
      </c>
      <c r="BF14" s="735"/>
      <c r="BG14" s="735"/>
      <c r="BH14" s="735"/>
      <c r="BI14" s="735"/>
      <c r="BJ14" s="735"/>
      <c r="BK14" s="735"/>
      <c r="BL14" s="735"/>
      <c r="BM14" s="735"/>
      <c r="BN14" s="735"/>
      <c r="BO14" s="735"/>
      <c r="BP14" s="735"/>
      <c r="BQ14" s="735"/>
      <c r="BR14" s="735"/>
      <c r="BS14" s="735"/>
    </row>
    <row r="15" spans="1:71" s="712" customFormat="1" ht="18" customHeight="1">
      <c r="A15" s="690"/>
      <c r="B15" s="706" t="s">
        <v>1227</v>
      </c>
      <c r="C15" s="707"/>
      <c r="D15" s="707"/>
      <c r="E15" s="707"/>
      <c r="F15" s="707"/>
      <c r="G15" s="707"/>
      <c r="H15" s="706" t="s">
        <v>1228</v>
      </c>
      <c r="I15" s="707"/>
      <c r="J15" s="708"/>
      <c r="K15" s="708"/>
      <c r="L15" s="708"/>
      <c r="M15" s="708" t="s">
        <v>1229</v>
      </c>
      <c r="N15" s="708"/>
      <c r="O15" s="708"/>
      <c r="P15" s="708"/>
      <c r="Q15" s="708"/>
      <c r="R15" s="707"/>
      <c r="S15" s="707"/>
      <c r="T15" s="707"/>
      <c r="U15" s="707"/>
      <c r="V15" s="707"/>
      <c r="W15" s="707"/>
      <c r="X15" s="709"/>
      <c r="Y15" s="710"/>
      <c r="Z15" s="703"/>
      <c r="AA15" s="711" t="e">
        <f>Z15/Z17*100</f>
        <v>#DIV/0!</v>
      </c>
      <c r="BF15" s="1324"/>
      <c r="BG15" s="1324"/>
      <c r="BH15" s="1324"/>
      <c r="BI15" s="1324"/>
      <c r="BJ15" s="1324"/>
      <c r="BK15" s="1324"/>
      <c r="BL15" s="1324"/>
      <c r="BM15" s="1324"/>
      <c r="BN15" s="1324"/>
      <c r="BO15" s="1324"/>
      <c r="BP15" s="1324"/>
      <c r="BQ15" s="1324"/>
      <c r="BR15" s="1324"/>
      <c r="BS15" s="1324"/>
    </row>
    <row r="16" spans="1:71" s="712" customFormat="1" ht="18" customHeight="1">
      <c r="A16" s="690"/>
      <c r="B16" s="706" t="s">
        <v>1230</v>
      </c>
      <c r="C16" s="707"/>
      <c r="D16" s="707"/>
      <c r="E16" s="707"/>
      <c r="F16" s="707"/>
      <c r="G16" s="707"/>
      <c r="H16" s="706" t="s">
        <v>1231</v>
      </c>
      <c r="I16" s="707"/>
      <c r="J16" s="708"/>
      <c r="K16" s="708"/>
      <c r="L16" s="708"/>
      <c r="M16" s="708" t="s">
        <v>1232</v>
      </c>
      <c r="N16" s="708"/>
      <c r="O16" s="708"/>
      <c r="P16" s="708"/>
      <c r="Q16" s="708"/>
      <c r="R16" s="707"/>
      <c r="S16" s="707"/>
      <c r="T16" s="707"/>
      <c r="U16" s="707"/>
      <c r="V16" s="707"/>
      <c r="W16" s="707"/>
      <c r="X16" s="709"/>
      <c r="Y16" s="713"/>
      <c r="Z16" s="714"/>
      <c r="AA16" s="711" t="e">
        <f>Z16/Z17*100</f>
        <v>#DIV/0!</v>
      </c>
      <c r="BF16" s="1324"/>
      <c r="BG16" s="1324"/>
      <c r="BH16" s="1324"/>
      <c r="BI16" s="1324"/>
      <c r="BJ16" s="1324"/>
      <c r="BK16" s="1324"/>
      <c r="BL16" s="1324"/>
      <c r="BM16" s="1324"/>
      <c r="BN16" s="1324"/>
      <c r="BO16" s="1324"/>
      <c r="BP16" s="1324"/>
      <c r="BQ16" s="1324"/>
      <c r="BR16" s="1324"/>
      <c r="BS16" s="1324"/>
    </row>
    <row r="17" spans="1:26" s="695" customFormat="1" ht="18" customHeight="1">
      <c r="A17" s="690">
        <v>2</v>
      </c>
      <c r="B17" s="691" t="s">
        <v>1233</v>
      </c>
      <c r="C17" s="691"/>
      <c r="D17" s="691"/>
      <c r="E17" s="691"/>
      <c r="F17" s="691"/>
      <c r="G17" s="691"/>
      <c r="H17" s="691"/>
      <c r="I17" s="691"/>
      <c r="J17" s="691"/>
      <c r="K17" s="691"/>
      <c r="L17" s="691"/>
      <c r="M17" s="691"/>
      <c r="N17" s="691"/>
      <c r="O17" s="691"/>
      <c r="P17" s="691"/>
      <c r="Q17" s="691"/>
      <c r="R17" s="691"/>
      <c r="S17" s="691"/>
      <c r="T17" s="691"/>
      <c r="U17" s="691"/>
      <c r="V17" s="691"/>
      <c r="W17" s="691"/>
      <c r="X17" s="692"/>
      <c r="Y17" s="693"/>
      <c r="Z17" s="715"/>
    </row>
    <row r="18" spans="1:26" s="695" customFormat="1" ht="18" customHeight="1">
      <c r="A18" s="690"/>
      <c r="B18" s="716" t="s">
        <v>1234</v>
      </c>
      <c r="C18" s="717"/>
      <c r="D18" s="717"/>
      <c r="E18" s="691"/>
      <c r="F18" s="691"/>
      <c r="G18" s="691"/>
      <c r="H18" s="691"/>
      <c r="I18" s="691"/>
      <c r="J18" s="691"/>
      <c r="K18" s="691"/>
      <c r="L18" s="691"/>
      <c r="M18" s="691"/>
      <c r="N18" s="691"/>
      <c r="O18" s="691"/>
      <c r="P18" s="691"/>
      <c r="Q18" s="691"/>
      <c r="R18" s="691"/>
      <c r="S18" s="691"/>
      <c r="T18" s="691"/>
      <c r="U18" s="691"/>
      <c r="V18" s="691"/>
      <c r="W18" s="691"/>
      <c r="X18" s="692"/>
      <c r="Y18" s="696"/>
      <c r="Z18" s="718"/>
    </row>
    <row r="19" spans="1:26" s="695" customFormat="1" ht="18" customHeight="1">
      <c r="A19" s="690">
        <v>3</v>
      </c>
      <c r="B19" s="691" t="s">
        <v>1235</v>
      </c>
      <c r="C19" s="691"/>
      <c r="D19" s="691"/>
      <c r="E19" s="691"/>
      <c r="F19" s="691"/>
      <c r="G19" s="691"/>
      <c r="H19" s="691"/>
      <c r="I19" s="691"/>
      <c r="J19" s="691"/>
      <c r="K19" s="691"/>
      <c r="L19" s="691"/>
      <c r="M19" s="691"/>
      <c r="N19" s="691"/>
      <c r="O19" s="691"/>
      <c r="P19" s="691"/>
      <c r="Q19" s="691"/>
      <c r="R19" s="691"/>
      <c r="S19" s="691"/>
      <c r="T19" s="691"/>
      <c r="U19" s="691"/>
      <c r="V19" s="691"/>
      <c r="W19" s="691"/>
      <c r="X19" s="692"/>
      <c r="Y19" s="696"/>
      <c r="Z19" s="694"/>
    </row>
    <row r="20" spans="1:26" s="695" customFormat="1" ht="18" customHeight="1">
      <c r="A20" s="690"/>
      <c r="B20" s="1524" t="s">
        <v>1236</v>
      </c>
      <c r="C20" s="1524"/>
      <c r="D20" s="1524"/>
      <c r="E20" s="1524"/>
      <c r="F20" s="1524"/>
      <c r="G20" s="1524"/>
      <c r="H20" s="1524"/>
      <c r="I20" s="1524"/>
      <c r="J20" s="1524"/>
      <c r="K20" s="1524"/>
      <c r="L20" s="1524"/>
      <c r="M20" s="1524"/>
      <c r="N20" s="1524"/>
      <c r="O20" s="1524"/>
      <c r="P20" s="1524"/>
      <c r="Q20" s="1524"/>
      <c r="R20" s="1524"/>
      <c r="S20" s="1524"/>
      <c r="T20" s="719"/>
      <c r="U20" s="719"/>
      <c r="V20" s="719"/>
      <c r="W20" s="719"/>
      <c r="X20" s="692"/>
      <c r="Y20" s="696"/>
      <c r="Z20" s="694"/>
    </row>
    <row r="21" spans="1:26" s="695" customFormat="1" ht="18" customHeight="1">
      <c r="A21" s="690"/>
      <c r="B21" s="1524" t="s">
        <v>1237</v>
      </c>
      <c r="C21" s="1524"/>
      <c r="D21" s="1524"/>
      <c r="E21" s="1524"/>
      <c r="F21" s="1524"/>
      <c r="G21" s="1524"/>
      <c r="H21" s="1524"/>
      <c r="I21" s="1524"/>
      <c r="J21" s="1524"/>
      <c r="K21" s="1524"/>
      <c r="L21" s="1524"/>
      <c r="M21" s="1524"/>
      <c r="N21" s="1524"/>
      <c r="O21" s="1524"/>
      <c r="P21" s="1524"/>
      <c r="Q21" s="1524"/>
      <c r="R21" s="1524"/>
      <c r="S21" s="1524"/>
      <c r="T21" s="719"/>
      <c r="U21" s="719"/>
      <c r="V21" s="719"/>
      <c r="W21" s="719"/>
      <c r="X21" s="692"/>
      <c r="Y21" s="696"/>
      <c r="Z21" s="694"/>
    </row>
    <row r="22" spans="1:26" s="695" customFormat="1" ht="18" customHeight="1">
      <c r="A22" s="690"/>
      <c r="B22" s="1524" t="s">
        <v>1238</v>
      </c>
      <c r="C22" s="1524"/>
      <c r="D22" s="1524"/>
      <c r="E22" s="1524"/>
      <c r="F22" s="1524"/>
      <c r="G22" s="1524"/>
      <c r="H22" s="1524"/>
      <c r="I22" s="1524"/>
      <c r="J22" s="1524"/>
      <c r="K22" s="1524"/>
      <c r="L22" s="1524"/>
      <c r="M22" s="1524"/>
      <c r="N22" s="1524"/>
      <c r="O22" s="1524"/>
      <c r="P22" s="1524"/>
      <c r="Q22" s="1524"/>
      <c r="R22" s="1524"/>
      <c r="S22" s="1524"/>
      <c r="T22" s="719"/>
      <c r="U22" s="719"/>
      <c r="V22" s="719"/>
      <c r="W22" s="719"/>
      <c r="X22" s="692"/>
      <c r="Y22" s="696"/>
      <c r="Z22" s="694"/>
    </row>
    <row r="23" spans="1:26" s="695" customFormat="1" ht="20.25" customHeight="1">
      <c r="A23" s="690"/>
      <c r="B23" s="716" t="s">
        <v>1239</v>
      </c>
      <c r="C23" s="719"/>
      <c r="D23" s="719"/>
      <c r="E23" s="719"/>
      <c r="F23" s="719"/>
      <c r="G23" s="691"/>
      <c r="H23" s="691"/>
      <c r="I23" s="691"/>
      <c r="J23" s="691"/>
      <c r="K23" s="691"/>
      <c r="L23" s="691"/>
      <c r="M23" s="691"/>
      <c r="N23" s="691"/>
      <c r="O23" s="691"/>
      <c r="P23" s="691"/>
      <c r="Q23" s="691"/>
      <c r="R23" s="691"/>
      <c r="S23" s="691"/>
      <c r="T23" s="691"/>
      <c r="U23" s="691"/>
      <c r="V23" s="691"/>
      <c r="W23" s="691"/>
      <c r="X23" s="692"/>
      <c r="Y23" s="696"/>
      <c r="Z23" s="694"/>
    </row>
    <row r="24" spans="1:26" s="695" customFormat="1" ht="18" customHeight="1">
      <c r="A24" s="690"/>
      <c r="B24" s="1812" t="s">
        <v>1240</v>
      </c>
      <c r="C24" s="1812"/>
      <c r="D24" s="1812"/>
      <c r="E24" s="1812"/>
      <c r="F24" s="1812"/>
      <c r="G24" s="1812"/>
      <c r="H24" s="1812"/>
      <c r="I24" s="1812"/>
      <c r="J24" s="1812"/>
      <c r="K24" s="1812"/>
      <c r="L24" s="1812"/>
      <c r="M24" s="1812"/>
      <c r="N24" s="1812"/>
      <c r="O24" s="1812"/>
      <c r="P24" s="1812"/>
      <c r="Q24" s="1812"/>
      <c r="R24" s="1812"/>
      <c r="S24" s="1812"/>
      <c r="T24" s="716"/>
      <c r="U24" s="716"/>
      <c r="V24" s="716"/>
      <c r="W24" s="716"/>
      <c r="X24" s="692"/>
      <c r="Y24" s="696"/>
      <c r="Z24" s="694"/>
    </row>
    <row r="25" spans="1:26" s="695" customFormat="1" ht="18" customHeight="1">
      <c r="A25" s="690"/>
      <c r="B25" s="1524" t="s">
        <v>1241</v>
      </c>
      <c r="C25" s="1524"/>
      <c r="D25" s="1524"/>
      <c r="E25" s="1524"/>
      <c r="F25" s="1524"/>
      <c r="G25" s="1524"/>
      <c r="H25" s="1524"/>
      <c r="I25" s="1524"/>
      <c r="J25" s="1524"/>
      <c r="K25" s="1524"/>
      <c r="L25" s="1524"/>
      <c r="M25" s="1524"/>
      <c r="N25" s="1524"/>
      <c r="O25" s="1524"/>
      <c r="P25" s="1524"/>
      <c r="Q25" s="1524"/>
      <c r="R25" s="1524"/>
      <c r="S25" s="1524"/>
      <c r="T25" s="719"/>
      <c r="U25" s="719"/>
      <c r="V25" s="719"/>
      <c r="W25" s="719"/>
      <c r="X25" s="692"/>
      <c r="Y25" s="696"/>
      <c r="Z25" s="694"/>
    </row>
    <row r="26" spans="1:26" s="695" customFormat="1" ht="18" customHeight="1">
      <c r="A26" s="690"/>
      <c r="B26" s="720" t="s">
        <v>1242</v>
      </c>
      <c r="C26" s="720"/>
      <c r="D26" s="720"/>
      <c r="E26" s="720"/>
      <c r="F26" s="717"/>
      <c r="G26" s="691"/>
      <c r="H26" s="691"/>
      <c r="I26" s="691"/>
      <c r="J26" s="691"/>
      <c r="K26" s="691"/>
      <c r="L26" s="691"/>
      <c r="M26" s="691"/>
      <c r="N26" s="691"/>
      <c r="O26" s="691"/>
      <c r="P26" s="691"/>
      <c r="Q26" s="691"/>
      <c r="R26" s="691"/>
      <c r="S26" s="691"/>
      <c r="T26" s="691"/>
      <c r="U26" s="691"/>
      <c r="V26" s="691"/>
      <c r="W26" s="691"/>
      <c r="X26" s="692"/>
      <c r="Y26" s="696"/>
      <c r="Z26" s="694"/>
    </row>
    <row r="27" spans="1:26" s="695" customFormat="1" ht="18" customHeight="1">
      <c r="A27" s="690"/>
      <c r="B27" s="720" t="s">
        <v>1243</v>
      </c>
      <c r="C27" s="720"/>
      <c r="D27" s="720"/>
      <c r="E27" s="720"/>
      <c r="F27" s="717"/>
      <c r="G27" s="691"/>
      <c r="H27" s="691"/>
      <c r="I27" s="691"/>
      <c r="J27" s="691"/>
      <c r="K27" s="691"/>
      <c r="L27" s="691"/>
      <c r="M27" s="691"/>
      <c r="N27" s="691"/>
      <c r="O27" s="691"/>
      <c r="P27" s="691"/>
      <c r="Q27" s="691"/>
      <c r="R27" s="691"/>
      <c r="S27" s="691"/>
      <c r="T27" s="691"/>
      <c r="U27" s="691"/>
      <c r="V27" s="691"/>
      <c r="W27" s="691"/>
      <c r="X27" s="692"/>
      <c r="Y27" s="696"/>
      <c r="Z27" s="694"/>
    </row>
    <row r="28" spans="1:26" s="695" customFormat="1" ht="18" customHeight="1">
      <c r="A28" s="690"/>
      <c r="B28" s="720" t="s">
        <v>1244</v>
      </c>
      <c r="C28" s="720"/>
      <c r="D28" s="720"/>
      <c r="E28" s="720"/>
      <c r="F28" s="717"/>
      <c r="G28" s="691"/>
      <c r="H28" s="691"/>
      <c r="I28" s="691"/>
      <c r="J28" s="691"/>
      <c r="K28" s="691"/>
      <c r="L28" s="691"/>
      <c r="M28" s="691"/>
      <c r="N28" s="691"/>
      <c r="O28" s="691"/>
      <c r="P28" s="691"/>
      <c r="Q28" s="691"/>
      <c r="R28" s="691"/>
      <c r="S28" s="691"/>
      <c r="T28" s="691"/>
      <c r="U28" s="691"/>
      <c r="V28" s="691"/>
      <c r="W28" s="691"/>
      <c r="X28" s="692"/>
      <c r="Y28" s="696"/>
      <c r="Z28" s="694"/>
    </row>
    <row r="29" spans="1:26" s="695" customFormat="1" ht="18" customHeight="1">
      <c r="A29" s="690"/>
      <c r="B29" s="720" t="s">
        <v>1245</v>
      </c>
      <c r="C29" s="720"/>
      <c r="D29" s="720"/>
      <c r="E29" s="720"/>
      <c r="F29" s="717"/>
      <c r="G29" s="691"/>
      <c r="H29" s="691"/>
      <c r="I29" s="691"/>
      <c r="J29" s="691"/>
      <c r="K29" s="691"/>
      <c r="L29" s="691"/>
      <c r="M29" s="691"/>
      <c r="N29" s="691"/>
      <c r="O29" s="691"/>
      <c r="P29" s="691"/>
      <c r="Q29" s="691"/>
      <c r="R29" s="691"/>
      <c r="S29" s="691"/>
      <c r="T29" s="691"/>
      <c r="U29" s="691"/>
      <c r="V29" s="691"/>
      <c r="W29" s="691"/>
      <c r="X29" s="692"/>
      <c r="Y29" s="696"/>
      <c r="Z29" s="694"/>
    </row>
    <row r="30" spans="1:26" s="695" customFormat="1" ht="18" customHeight="1">
      <c r="A30" s="690"/>
      <c r="B30" s="1525" t="s">
        <v>1246</v>
      </c>
      <c r="C30" s="1525"/>
      <c r="D30" s="1525"/>
      <c r="E30" s="1525"/>
      <c r="F30" s="1525"/>
      <c r="G30" s="1525"/>
      <c r="H30" s="1525"/>
      <c r="I30" s="1525"/>
      <c r="J30" s="1525"/>
      <c r="K30" s="1525"/>
      <c r="L30" s="1525"/>
      <c r="M30" s="1525"/>
      <c r="N30" s="1525"/>
      <c r="O30" s="1525"/>
      <c r="P30" s="1525"/>
      <c r="Q30" s="1525"/>
      <c r="R30" s="1525"/>
      <c r="S30" s="1525"/>
      <c r="T30" s="721"/>
      <c r="U30" s="721"/>
      <c r="V30" s="721"/>
      <c r="W30" s="721"/>
      <c r="X30" s="692"/>
      <c r="Y30" s="696"/>
      <c r="Z30" s="694"/>
    </row>
    <row r="31" spans="1:26" s="695" customFormat="1" ht="20.25" customHeight="1">
      <c r="A31" s="690">
        <v>4</v>
      </c>
      <c r="B31" s="691" t="s">
        <v>1247</v>
      </c>
      <c r="C31" s="691"/>
      <c r="D31" s="691"/>
      <c r="E31" s="691"/>
      <c r="F31" s="691"/>
      <c r="G31" s="691"/>
      <c r="H31" s="691"/>
      <c r="I31" s="691"/>
      <c r="J31" s="691"/>
      <c r="K31" s="691"/>
      <c r="L31" s="691"/>
      <c r="M31" s="691"/>
      <c r="N31" s="691"/>
      <c r="O31" s="691"/>
      <c r="P31" s="691"/>
      <c r="Q31" s="691"/>
      <c r="R31" s="691"/>
      <c r="S31" s="691"/>
      <c r="T31" s="691"/>
      <c r="U31" s="691"/>
      <c r="V31" s="691"/>
      <c r="W31" s="691"/>
      <c r="X31" s="692"/>
      <c r="Y31" s="696"/>
      <c r="Z31" s="694"/>
    </row>
    <row r="32" spans="1:26" s="695" customFormat="1" ht="20.25" customHeight="1">
      <c r="A32" s="690" t="s">
        <v>1248</v>
      </c>
      <c r="B32" s="691" t="s">
        <v>1249</v>
      </c>
      <c r="C32" s="691"/>
      <c r="D32" s="691"/>
      <c r="E32" s="691"/>
      <c r="F32" s="691"/>
      <c r="G32" s="691"/>
      <c r="H32" s="691"/>
      <c r="I32" s="691"/>
      <c r="J32" s="691"/>
      <c r="K32" s="691"/>
      <c r="L32" s="691"/>
      <c r="M32" s="691"/>
      <c r="N32" s="691"/>
      <c r="O32" s="691"/>
      <c r="P32" s="691"/>
      <c r="Q32" s="691"/>
      <c r="R32" s="691"/>
      <c r="S32" s="691"/>
      <c r="T32" s="691"/>
      <c r="U32" s="691"/>
      <c r="V32" s="691"/>
      <c r="W32" s="691"/>
      <c r="X32" s="692"/>
      <c r="Y32" s="696"/>
      <c r="Z32" s="694"/>
    </row>
    <row r="33" spans="1:26" s="695" customFormat="1" ht="20.25" customHeight="1">
      <c r="A33" s="690">
        <v>1</v>
      </c>
      <c r="B33" s="691" t="s">
        <v>1250</v>
      </c>
      <c r="C33" s="691"/>
      <c r="D33" s="691"/>
      <c r="E33" s="691"/>
      <c r="F33" s="691"/>
      <c r="G33" s="691"/>
      <c r="H33" s="691"/>
      <c r="I33" s="691"/>
      <c r="J33" s="691"/>
      <c r="K33" s="691"/>
      <c r="L33" s="691"/>
      <c r="M33" s="691"/>
      <c r="N33" s="691"/>
      <c r="O33" s="691"/>
      <c r="P33" s="691"/>
      <c r="Q33" s="691"/>
      <c r="R33" s="691"/>
      <c r="S33" s="691"/>
      <c r="T33" s="691"/>
      <c r="U33" s="691"/>
      <c r="V33" s="691"/>
      <c r="W33" s="691"/>
      <c r="X33" s="692"/>
      <c r="Y33" s="696"/>
      <c r="Z33" s="694"/>
    </row>
    <row r="34" spans="1:26" s="695" customFormat="1" ht="20.25" customHeight="1">
      <c r="A34" s="690">
        <v>2</v>
      </c>
      <c r="B34" s="691" t="s">
        <v>1251</v>
      </c>
      <c r="C34" s="691"/>
      <c r="D34" s="691"/>
      <c r="E34" s="691"/>
      <c r="F34" s="691"/>
      <c r="G34" s="691"/>
      <c r="H34" s="691"/>
      <c r="I34" s="691"/>
      <c r="J34" s="691"/>
      <c r="K34" s="691"/>
      <c r="L34" s="691"/>
      <c r="M34" s="691"/>
      <c r="N34" s="691"/>
      <c r="O34" s="691"/>
      <c r="P34" s="691"/>
      <c r="Q34" s="691"/>
      <c r="R34" s="691"/>
      <c r="S34" s="691"/>
      <c r="T34" s="691"/>
      <c r="U34" s="691"/>
      <c r="V34" s="691"/>
      <c r="W34" s="691"/>
      <c r="X34" s="692"/>
      <c r="Y34" s="696"/>
      <c r="Z34" s="694"/>
    </row>
    <row r="35" spans="1:26" s="695" customFormat="1" ht="20.25" customHeight="1">
      <c r="A35" s="690" t="s">
        <v>1252</v>
      </c>
      <c r="B35" s="691" t="s">
        <v>1253</v>
      </c>
      <c r="C35" s="691"/>
      <c r="D35" s="691"/>
      <c r="E35" s="691"/>
      <c r="F35" s="691"/>
      <c r="G35" s="691"/>
      <c r="H35" s="691"/>
      <c r="I35" s="691"/>
      <c r="J35" s="691"/>
      <c r="K35" s="691"/>
      <c r="L35" s="691"/>
      <c r="M35" s="691"/>
      <c r="N35" s="691"/>
      <c r="O35" s="691"/>
      <c r="P35" s="691"/>
      <c r="Q35" s="691"/>
      <c r="R35" s="691"/>
      <c r="S35" s="691"/>
      <c r="T35" s="691"/>
      <c r="U35" s="691"/>
      <c r="V35" s="691"/>
      <c r="W35" s="691"/>
      <c r="X35" s="692"/>
      <c r="Y35" s="696"/>
      <c r="Z35" s="694"/>
    </row>
    <row r="36" spans="1:26" s="695" customFormat="1" ht="20.25" customHeight="1">
      <c r="A36" s="690">
        <v>1</v>
      </c>
      <c r="B36" s="1813" t="s">
        <v>1254</v>
      </c>
      <c r="C36" s="1813"/>
      <c r="D36" s="1813"/>
      <c r="E36" s="1813"/>
      <c r="F36" s="1813"/>
      <c r="G36" s="1813"/>
      <c r="H36" s="1813"/>
      <c r="I36" s="1813"/>
      <c r="J36" s="1813"/>
      <c r="K36" s="1813"/>
      <c r="L36" s="1813"/>
      <c r="M36" s="1813"/>
      <c r="N36" s="1813"/>
      <c r="O36" s="1813"/>
      <c r="P36" s="1813"/>
      <c r="Q36" s="1813"/>
      <c r="R36" s="1813"/>
      <c r="S36" s="1813"/>
      <c r="T36" s="722"/>
      <c r="U36" s="722"/>
      <c r="V36" s="722"/>
      <c r="W36" s="722"/>
      <c r="X36" s="692"/>
      <c r="Y36" s="696"/>
      <c r="Z36" s="694"/>
    </row>
    <row r="37" spans="1:26" s="695" customFormat="1" ht="48.75" customHeight="1">
      <c r="A37" s="690"/>
      <c r="B37" s="1487" t="s">
        <v>1558</v>
      </c>
      <c r="C37" s="1487"/>
      <c r="D37" s="1487"/>
      <c r="E37" s="1487"/>
      <c r="F37" s="1487"/>
      <c r="G37" s="1487"/>
      <c r="H37" s="1487"/>
      <c r="I37" s="1487"/>
      <c r="J37" s="1487"/>
      <c r="K37" s="1487"/>
      <c r="L37" s="1487"/>
      <c r="M37" s="1487"/>
      <c r="N37" s="1487"/>
      <c r="O37" s="1487"/>
      <c r="P37" s="1487"/>
      <c r="Q37" s="1487"/>
      <c r="R37" s="1487"/>
      <c r="S37" s="1487"/>
      <c r="T37" s="697"/>
      <c r="U37" s="697"/>
      <c r="V37" s="697"/>
      <c r="W37" s="697"/>
      <c r="X37" s="692"/>
      <c r="Y37" s="696"/>
      <c r="Z37" s="694"/>
    </row>
    <row r="38" spans="1:26" s="695" customFormat="1" ht="18" customHeight="1">
      <c r="A38" s="690">
        <v>2</v>
      </c>
      <c r="B38" s="691" t="s">
        <v>1255</v>
      </c>
      <c r="C38" s="691"/>
      <c r="D38" s="691"/>
      <c r="E38" s="691"/>
      <c r="F38" s="691"/>
      <c r="G38" s="691"/>
      <c r="H38" s="691"/>
      <c r="I38" s="691"/>
      <c r="J38" s="691"/>
      <c r="K38" s="691"/>
      <c r="L38" s="691"/>
      <c r="M38" s="691"/>
      <c r="N38" s="691"/>
      <c r="O38" s="691"/>
      <c r="P38" s="691"/>
      <c r="Q38" s="691"/>
      <c r="R38" s="691"/>
      <c r="S38" s="691"/>
      <c r="T38" s="691"/>
      <c r="U38" s="691"/>
      <c r="V38" s="691"/>
      <c r="W38" s="691"/>
      <c r="X38" s="692"/>
      <c r="Y38" s="696"/>
      <c r="Z38" s="694"/>
    </row>
    <row r="39" spans="1:26" s="695" customFormat="1" ht="48.75" customHeight="1">
      <c r="A39" s="690"/>
      <c r="B39" s="1526" t="s">
        <v>1559</v>
      </c>
      <c r="C39" s="1526"/>
      <c r="D39" s="1526"/>
      <c r="E39" s="1526"/>
      <c r="F39" s="1526"/>
      <c r="G39" s="1526"/>
      <c r="H39" s="1526"/>
      <c r="I39" s="1526"/>
      <c r="J39" s="1526"/>
      <c r="K39" s="1526"/>
      <c r="L39" s="1526"/>
      <c r="M39" s="1526"/>
      <c r="N39" s="1526"/>
      <c r="O39" s="1526"/>
      <c r="P39" s="1526"/>
      <c r="Q39" s="1526"/>
      <c r="R39" s="1526"/>
      <c r="S39" s="1526"/>
      <c r="T39" s="723"/>
      <c r="U39" s="723"/>
      <c r="V39" s="723"/>
      <c r="W39" s="723"/>
      <c r="X39" s="692"/>
      <c r="Y39" s="696"/>
      <c r="Z39" s="694"/>
    </row>
    <row r="40" spans="1:26" s="695" customFormat="1" ht="17.25" customHeight="1">
      <c r="A40" s="690">
        <v>3</v>
      </c>
      <c r="B40" s="691" t="s">
        <v>1256</v>
      </c>
      <c r="C40" s="691"/>
      <c r="D40" s="691"/>
      <c r="E40" s="691"/>
      <c r="F40" s="691"/>
      <c r="G40" s="691"/>
      <c r="H40" s="691"/>
      <c r="I40" s="691"/>
      <c r="J40" s="691"/>
      <c r="K40" s="691"/>
      <c r="L40" s="691"/>
      <c r="M40" s="691"/>
      <c r="N40" s="691"/>
      <c r="O40" s="691"/>
      <c r="P40" s="691"/>
      <c r="Q40" s="691"/>
      <c r="R40" s="691"/>
      <c r="S40" s="691"/>
      <c r="T40" s="691"/>
      <c r="U40" s="691"/>
      <c r="V40" s="691"/>
      <c r="W40" s="691"/>
      <c r="X40" s="692"/>
      <c r="Y40" s="696"/>
      <c r="Z40" s="694"/>
    </row>
    <row r="41" spans="1:26" s="695" customFormat="1" ht="21" customHeight="1">
      <c r="A41" s="690" t="s">
        <v>1257</v>
      </c>
      <c r="B41" s="691" t="s">
        <v>1258</v>
      </c>
      <c r="C41" s="691"/>
      <c r="D41" s="691"/>
      <c r="E41" s="691"/>
      <c r="F41" s="691"/>
      <c r="G41" s="691"/>
      <c r="H41" s="691"/>
      <c r="I41" s="691"/>
      <c r="J41" s="691"/>
      <c r="K41" s="691"/>
      <c r="L41" s="691"/>
      <c r="M41" s="691"/>
      <c r="N41" s="691"/>
      <c r="O41" s="691"/>
      <c r="P41" s="691"/>
      <c r="Q41" s="691"/>
      <c r="R41" s="691"/>
      <c r="S41" s="691"/>
      <c r="T41" s="691"/>
      <c r="U41" s="691"/>
      <c r="V41" s="691"/>
      <c r="W41" s="691"/>
      <c r="X41" s="692"/>
      <c r="Y41" s="696"/>
      <c r="Z41" s="694"/>
    </row>
    <row r="42" spans="1:26" s="695" customFormat="1" ht="20.25" customHeight="1">
      <c r="A42" s="690">
        <v>1</v>
      </c>
      <c r="B42" s="691" t="s">
        <v>1259</v>
      </c>
      <c r="C42" s="691"/>
      <c r="D42" s="691"/>
      <c r="E42" s="691"/>
      <c r="F42" s="691"/>
      <c r="G42" s="691"/>
      <c r="H42" s="691"/>
      <c r="I42" s="691"/>
      <c r="J42" s="691"/>
      <c r="K42" s="691"/>
      <c r="L42" s="691"/>
      <c r="M42" s="691"/>
      <c r="N42" s="691"/>
      <c r="O42" s="691"/>
      <c r="P42" s="691"/>
      <c r="Q42" s="691"/>
      <c r="R42" s="691"/>
      <c r="S42" s="691"/>
      <c r="T42" s="691"/>
      <c r="U42" s="691"/>
      <c r="V42" s="691"/>
      <c r="W42" s="691"/>
      <c r="X42" s="692"/>
      <c r="Y42" s="696"/>
      <c r="Z42" s="694"/>
    </row>
    <row r="43" spans="1:26" s="695" customFormat="1" ht="52.5" customHeight="1">
      <c r="A43" s="690"/>
      <c r="B43" s="1487" t="s">
        <v>1560</v>
      </c>
      <c r="C43" s="1487"/>
      <c r="D43" s="1487"/>
      <c r="E43" s="1487"/>
      <c r="F43" s="1487"/>
      <c r="G43" s="1487"/>
      <c r="H43" s="1487"/>
      <c r="I43" s="1487"/>
      <c r="J43" s="1487"/>
      <c r="K43" s="1487"/>
      <c r="L43" s="1487"/>
      <c r="M43" s="1487"/>
      <c r="N43" s="1487"/>
      <c r="O43" s="1487"/>
      <c r="P43" s="1487"/>
      <c r="Q43" s="1487"/>
      <c r="R43" s="1487"/>
      <c r="S43" s="1487"/>
      <c r="T43" s="697"/>
      <c r="U43" s="697"/>
      <c r="V43" s="697"/>
      <c r="W43" s="697"/>
      <c r="X43" s="692"/>
      <c r="Y43" s="696"/>
      <c r="Z43" s="694"/>
    </row>
    <row r="44" spans="1:26" s="695" customFormat="1" ht="37.5" customHeight="1">
      <c r="A44" s="690"/>
      <c r="B44" s="1487" t="s">
        <v>1260</v>
      </c>
      <c r="C44" s="1487"/>
      <c r="D44" s="1487"/>
      <c r="E44" s="1487"/>
      <c r="F44" s="1487"/>
      <c r="G44" s="1487"/>
      <c r="H44" s="1487"/>
      <c r="I44" s="1487"/>
      <c r="J44" s="1487"/>
      <c r="K44" s="1487"/>
      <c r="L44" s="1487"/>
      <c r="M44" s="1487"/>
      <c r="N44" s="1487"/>
      <c r="O44" s="1487"/>
      <c r="P44" s="1487"/>
      <c r="Q44" s="1487"/>
      <c r="R44" s="1487"/>
      <c r="S44" s="1487"/>
      <c r="T44" s="697"/>
      <c r="U44" s="697"/>
      <c r="V44" s="697"/>
      <c r="W44" s="697"/>
      <c r="X44" s="692"/>
      <c r="Y44" s="696"/>
      <c r="Z44" s="694"/>
    </row>
    <row r="45" spans="1:26" s="695" customFormat="1" ht="16.5" customHeight="1">
      <c r="A45" s="690">
        <v>2</v>
      </c>
      <c r="B45" s="691" t="s">
        <v>1261</v>
      </c>
      <c r="C45" s="691"/>
      <c r="D45" s="691"/>
      <c r="E45" s="691"/>
      <c r="F45" s="691"/>
      <c r="G45" s="691"/>
      <c r="H45" s="691"/>
      <c r="I45" s="691"/>
      <c r="J45" s="691"/>
      <c r="K45" s="691"/>
      <c r="L45" s="691"/>
      <c r="M45" s="691"/>
      <c r="N45" s="691"/>
      <c r="O45" s="691"/>
      <c r="P45" s="691"/>
      <c r="Q45" s="691"/>
      <c r="R45" s="691"/>
      <c r="S45" s="691"/>
      <c r="T45" s="691"/>
      <c r="U45" s="691"/>
      <c r="V45" s="691"/>
      <c r="W45" s="691"/>
      <c r="X45" s="692"/>
      <c r="Y45" s="696"/>
      <c r="Z45" s="694"/>
    </row>
    <row r="46" spans="1:26" s="695" customFormat="1" ht="51.75" customHeight="1">
      <c r="A46" s="690"/>
      <c r="B46" s="1487" t="s">
        <v>1561</v>
      </c>
      <c r="C46" s="1487"/>
      <c r="D46" s="1487"/>
      <c r="E46" s="1487"/>
      <c r="F46" s="1487"/>
      <c r="G46" s="1487"/>
      <c r="H46" s="1487"/>
      <c r="I46" s="1487"/>
      <c r="J46" s="1487"/>
      <c r="K46" s="1487"/>
      <c r="L46" s="1487"/>
      <c r="M46" s="1487"/>
      <c r="N46" s="1487"/>
      <c r="O46" s="1487"/>
      <c r="P46" s="1487"/>
      <c r="Q46" s="1487"/>
      <c r="R46" s="1487"/>
      <c r="S46" s="1487"/>
      <c r="T46" s="697"/>
      <c r="U46" s="697"/>
      <c r="V46" s="697"/>
      <c r="W46" s="697"/>
      <c r="X46" s="692"/>
      <c r="Y46" s="696"/>
      <c r="Z46" s="694"/>
    </row>
    <row r="47" spans="1:26" s="695" customFormat="1" ht="34.5" customHeight="1">
      <c r="A47" s="690"/>
      <c r="B47" s="1487" t="s">
        <v>1262</v>
      </c>
      <c r="C47" s="1487"/>
      <c r="D47" s="1487"/>
      <c r="E47" s="1487"/>
      <c r="F47" s="1487"/>
      <c r="G47" s="1487"/>
      <c r="H47" s="1487"/>
      <c r="I47" s="1487"/>
      <c r="J47" s="1487"/>
      <c r="K47" s="1487"/>
      <c r="L47" s="1487"/>
      <c r="M47" s="1487"/>
      <c r="N47" s="1487"/>
      <c r="O47" s="1487"/>
      <c r="P47" s="1487"/>
      <c r="Q47" s="1487"/>
      <c r="R47" s="1487"/>
      <c r="S47" s="1487"/>
      <c r="T47" s="697"/>
      <c r="U47" s="697"/>
      <c r="V47" s="697"/>
      <c r="W47" s="697"/>
      <c r="X47" s="692"/>
      <c r="Y47" s="696"/>
      <c r="Z47" s="694"/>
    </row>
    <row r="48" spans="1:26" s="695" customFormat="1" ht="21" customHeight="1">
      <c r="A48" s="690"/>
      <c r="B48" s="1811" t="s">
        <v>1263</v>
      </c>
      <c r="C48" s="1811"/>
      <c r="D48" s="1811"/>
      <c r="E48" s="1811"/>
      <c r="F48" s="1811"/>
      <c r="G48" s="1811"/>
      <c r="H48" s="1811"/>
      <c r="I48" s="1811"/>
      <c r="J48" s="1811"/>
      <c r="K48" s="1811"/>
      <c r="L48" s="1811"/>
      <c r="M48" s="1811"/>
      <c r="N48" s="1811"/>
      <c r="O48" s="1811"/>
      <c r="P48" s="1811"/>
      <c r="Q48" s="1811"/>
      <c r="R48" s="1811"/>
      <c r="S48" s="1811"/>
      <c r="T48" s="724"/>
      <c r="U48" s="724"/>
      <c r="V48" s="724"/>
      <c r="W48" s="724"/>
      <c r="X48" s="692"/>
      <c r="Y48" s="696"/>
      <c r="Z48" s="694"/>
    </row>
    <row r="49" spans="1:31" s="695" customFormat="1" ht="18" customHeight="1">
      <c r="A49" s="690">
        <v>3</v>
      </c>
      <c r="B49" s="691" t="s">
        <v>1264</v>
      </c>
      <c r="C49" s="691"/>
      <c r="D49" s="691"/>
      <c r="E49" s="691"/>
      <c r="F49" s="691"/>
      <c r="G49" s="691"/>
      <c r="H49" s="691"/>
      <c r="I49" s="691"/>
      <c r="J49" s="691"/>
      <c r="K49" s="691"/>
      <c r="L49" s="691"/>
      <c r="M49" s="691"/>
      <c r="N49" s="691"/>
      <c r="O49" s="691"/>
      <c r="P49" s="691"/>
      <c r="Q49" s="691"/>
      <c r="R49" s="691"/>
      <c r="S49" s="691"/>
      <c r="T49" s="691"/>
      <c r="U49" s="691"/>
      <c r="V49" s="691"/>
      <c r="W49" s="691"/>
      <c r="X49" s="692"/>
      <c r="Y49" s="696"/>
      <c r="Z49" s="694"/>
    </row>
    <row r="50" spans="1:31" s="695" customFormat="1" ht="38.25" customHeight="1">
      <c r="A50" s="690"/>
      <c r="B50" s="1487" t="s">
        <v>1265</v>
      </c>
      <c r="C50" s="1487"/>
      <c r="D50" s="1487"/>
      <c r="E50" s="1487"/>
      <c r="F50" s="1487"/>
      <c r="G50" s="1487"/>
      <c r="H50" s="1487"/>
      <c r="I50" s="1487"/>
      <c r="J50" s="1487"/>
      <c r="K50" s="1487"/>
      <c r="L50" s="1487"/>
      <c r="M50" s="1487"/>
      <c r="N50" s="1487"/>
      <c r="O50" s="1487"/>
      <c r="P50" s="1487"/>
      <c r="Q50" s="1487"/>
      <c r="R50" s="1487"/>
      <c r="S50" s="1487"/>
      <c r="T50" s="697"/>
      <c r="U50" s="697"/>
      <c r="V50" s="697"/>
      <c r="W50" s="697"/>
      <c r="X50" s="692"/>
      <c r="Y50" s="696"/>
      <c r="Z50" s="694"/>
    </row>
    <row r="51" spans="1:31" s="695" customFormat="1" ht="21" customHeight="1">
      <c r="A51" s="690"/>
      <c r="B51" s="1524" t="s">
        <v>1266</v>
      </c>
      <c r="C51" s="1524"/>
      <c r="D51" s="1524"/>
      <c r="E51" s="1524"/>
      <c r="F51" s="1524"/>
      <c r="G51" s="1524"/>
      <c r="H51" s="1524"/>
      <c r="I51" s="1524"/>
      <c r="J51" s="1524"/>
      <c r="K51" s="1524"/>
      <c r="L51" s="1524"/>
      <c r="M51" s="1524"/>
      <c r="N51" s="1524"/>
      <c r="O51" s="1524"/>
      <c r="P51" s="1524"/>
      <c r="Q51" s="1524"/>
      <c r="R51" s="1524"/>
      <c r="S51" s="1524"/>
      <c r="T51" s="719"/>
      <c r="U51" s="719"/>
      <c r="V51" s="719"/>
      <c r="W51" s="719"/>
      <c r="X51" s="725" t="s">
        <v>1267</v>
      </c>
      <c r="Y51" s="726"/>
      <c r="Z51" s="727"/>
      <c r="AA51" s="727"/>
      <c r="AB51" s="727"/>
      <c r="AC51" s="727"/>
      <c r="AD51" s="727"/>
      <c r="AE51" s="727"/>
    </row>
    <row r="52" spans="1:31" s="695" customFormat="1" ht="21" customHeight="1">
      <c r="A52" s="690"/>
      <c r="B52" s="1524" t="s">
        <v>1268</v>
      </c>
      <c r="C52" s="1524"/>
      <c r="D52" s="1524"/>
      <c r="E52" s="1524"/>
      <c r="F52" s="691"/>
      <c r="G52" s="1815" t="s">
        <v>1269</v>
      </c>
      <c r="H52" s="1815"/>
      <c r="I52" s="691"/>
      <c r="J52" s="691"/>
      <c r="K52" s="691"/>
      <c r="L52" s="691"/>
      <c r="M52" s="691"/>
      <c r="N52" s="691"/>
      <c r="O52" s="691"/>
      <c r="P52" s="691"/>
      <c r="Q52" s="691"/>
      <c r="R52" s="691"/>
      <c r="S52" s="691"/>
      <c r="T52" s="691"/>
      <c r="U52" s="691"/>
      <c r="V52" s="691"/>
      <c r="W52" s="691"/>
      <c r="X52" s="692"/>
      <c r="Y52" s="696"/>
      <c r="Z52" s="694"/>
    </row>
    <row r="53" spans="1:31" s="695" customFormat="1" ht="21" customHeight="1">
      <c r="A53" s="690"/>
      <c r="B53" s="1524" t="s">
        <v>1270</v>
      </c>
      <c r="C53" s="1524"/>
      <c r="D53" s="1524"/>
      <c r="E53" s="1524"/>
      <c r="F53" s="691"/>
      <c r="G53" s="1815" t="s">
        <v>1271</v>
      </c>
      <c r="H53" s="1815"/>
      <c r="I53" s="691"/>
      <c r="R53" s="691"/>
      <c r="S53" s="691"/>
      <c r="T53" s="691"/>
      <c r="U53" s="691"/>
      <c r="V53" s="691"/>
      <c r="W53" s="691"/>
      <c r="X53" s="692"/>
      <c r="Y53" s="696"/>
      <c r="Z53" s="694"/>
    </row>
    <row r="54" spans="1:31" s="695" customFormat="1" ht="21" customHeight="1">
      <c r="A54" s="690"/>
      <c r="B54" s="1524" t="s">
        <v>1272</v>
      </c>
      <c r="C54" s="1524"/>
      <c r="D54" s="1524"/>
      <c r="E54" s="1524"/>
      <c r="F54" s="691"/>
      <c r="G54" s="1815" t="s">
        <v>1273</v>
      </c>
      <c r="H54" s="1815"/>
      <c r="I54" s="691"/>
      <c r="J54" s="691"/>
      <c r="K54" s="691"/>
      <c r="L54" s="691"/>
      <c r="M54" s="691"/>
      <c r="N54" s="691"/>
      <c r="O54" s="691"/>
      <c r="P54" s="691"/>
      <c r="Q54" s="691"/>
      <c r="R54" s="691"/>
      <c r="S54" s="691"/>
      <c r="T54" s="691"/>
      <c r="U54" s="691"/>
      <c r="V54" s="691"/>
      <c r="W54" s="691"/>
      <c r="X54" s="692"/>
      <c r="Y54" s="696"/>
      <c r="Z54" s="694"/>
    </row>
    <row r="55" spans="1:31" s="695" customFormat="1" ht="21" customHeight="1">
      <c r="A55" s="690"/>
      <c r="B55" s="1524" t="s">
        <v>1274</v>
      </c>
      <c r="C55" s="1524"/>
      <c r="D55" s="1524"/>
      <c r="E55" s="1524"/>
      <c r="F55" s="691"/>
      <c r="G55" s="1634" t="s">
        <v>1275</v>
      </c>
      <c r="H55" s="1634"/>
      <c r="I55" s="691"/>
      <c r="J55" s="691"/>
      <c r="K55" s="691"/>
      <c r="L55" s="691"/>
      <c r="M55" s="691"/>
      <c r="N55" s="691"/>
      <c r="O55" s="691"/>
      <c r="P55" s="691"/>
      <c r="Q55" s="691"/>
      <c r="R55" s="691"/>
      <c r="S55" s="691"/>
      <c r="T55" s="691"/>
      <c r="U55" s="691"/>
      <c r="V55" s="691"/>
      <c r="W55" s="691"/>
      <c r="X55" s="692"/>
      <c r="Y55" s="696"/>
      <c r="Z55" s="694"/>
    </row>
    <row r="56" spans="1:31" s="705" customFormat="1" ht="21" hidden="1" customHeight="1">
      <c r="A56" s="728"/>
      <c r="B56" s="1425" t="s">
        <v>1276</v>
      </c>
      <c r="C56" s="1425"/>
      <c r="D56" s="1425"/>
      <c r="E56" s="1425"/>
      <c r="F56" s="1425"/>
      <c r="G56" s="1425"/>
      <c r="H56" s="1425"/>
      <c r="I56" s="1425"/>
      <c r="J56" s="1425"/>
      <c r="K56" s="1425"/>
      <c r="L56" s="1425"/>
      <c r="M56" s="1425"/>
      <c r="N56" s="1425"/>
      <c r="O56" s="1425"/>
      <c r="P56" s="1425"/>
      <c r="Q56" s="1425"/>
      <c r="R56" s="1425"/>
      <c r="S56" s="1425"/>
      <c r="T56" s="729"/>
      <c r="U56" s="729"/>
      <c r="V56" s="729"/>
      <c r="W56" s="729"/>
      <c r="X56" s="701"/>
      <c r="Y56" s="730"/>
      <c r="Z56" s="714"/>
    </row>
    <row r="57" spans="1:31" s="695" customFormat="1" ht="15.75" customHeight="1">
      <c r="A57" s="690">
        <v>4</v>
      </c>
      <c r="B57" s="691" t="s">
        <v>1277</v>
      </c>
      <c r="C57" s="691"/>
      <c r="D57" s="691"/>
      <c r="E57" s="691"/>
      <c r="F57" s="691"/>
      <c r="G57" s="691"/>
      <c r="H57" s="691"/>
      <c r="I57" s="691"/>
      <c r="J57" s="691"/>
      <c r="K57" s="691"/>
      <c r="L57" s="691"/>
      <c r="M57" s="691"/>
      <c r="N57" s="691"/>
      <c r="O57" s="691"/>
      <c r="P57" s="691"/>
      <c r="Q57" s="691"/>
      <c r="R57" s="691"/>
      <c r="S57" s="691"/>
      <c r="T57" s="691"/>
      <c r="U57" s="691"/>
      <c r="V57" s="691"/>
      <c r="W57" s="691"/>
      <c r="X57" s="692"/>
      <c r="Y57" s="696"/>
      <c r="Z57" s="694"/>
    </row>
    <row r="58" spans="1:31" s="695" customFormat="1" ht="64.5" customHeight="1">
      <c r="A58" s="690"/>
      <c r="B58" s="1487" t="s">
        <v>1562</v>
      </c>
      <c r="C58" s="1487"/>
      <c r="D58" s="1487"/>
      <c r="E58" s="1487"/>
      <c r="F58" s="1487"/>
      <c r="G58" s="1487"/>
      <c r="H58" s="1487"/>
      <c r="I58" s="1487"/>
      <c r="J58" s="1487"/>
      <c r="K58" s="1487"/>
      <c r="L58" s="1487"/>
      <c r="M58" s="1487"/>
      <c r="N58" s="1487"/>
      <c r="O58" s="1487"/>
      <c r="P58" s="1487"/>
      <c r="Q58" s="1487"/>
      <c r="R58" s="1487"/>
      <c r="S58" s="1487"/>
      <c r="T58" s="697"/>
      <c r="U58" s="697"/>
      <c r="V58" s="697"/>
      <c r="W58" s="697"/>
      <c r="X58" s="692"/>
      <c r="Y58" s="696"/>
      <c r="Z58" s="694"/>
    </row>
    <row r="59" spans="1:31" s="695" customFormat="1" ht="19.5" customHeight="1">
      <c r="A59" s="690">
        <v>5</v>
      </c>
      <c r="B59" s="691" t="s">
        <v>1278</v>
      </c>
      <c r="C59" s="691"/>
      <c r="D59" s="691"/>
      <c r="E59" s="691"/>
      <c r="F59" s="691"/>
      <c r="G59" s="691"/>
      <c r="H59" s="691"/>
      <c r="I59" s="691"/>
      <c r="J59" s="691"/>
      <c r="K59" s="691"/>
      <c r="L59" s="691"/>
      <c r="M59" s="691"/>
      <c r="N59" s="691"/>
      <c r="O59" s="691"/>
      <c r="P59" s="691"/>
      <c r="Q59" s="691"/>
      <c r="R59" s="691"/>
      <c r="S59" s="691"/>
      <c r="T59" s="691"/>
      <c r="U59" s="691"/>
      <c r="V59" s="691"/>
      <c r="W59" s="691"/>
      <c r="X59" s="692"/>
      <c r="Y59" s="696"/>
      <c r="Z59" s="694"/>
    </row>
    <row r="60" spans="1:31" s="695" customFormat="1" ht="49.5" customHeight="1">
      <c r="A60" s="690"/>
      <c r="B60" s="1487" t="s">
        <v>1563</v>
      </c>
      <c r="C60" s="1487"/>
      <c r="D60" s="1487"/>
      <c r="E60" s="1487"/>
      <c r="F60" s="1487"/>
      <c r="G60" s="1487"/>
      <c r="H60" s="1487"/>
      <c r="I60" s="1487"/>
      <c r="J60" s="1487"/>
      <c r="K60" s="1487"/>
      <c r="L60" s="1487"/>
      <c r="M60" s="1487"/>
      <c r="N60" s="1487"/>
      <c r="O60" s="1487"/>
      <c r="P60" s="1487"/>
      <c r="Q60" s="1487"/>
      <c r="R60" s="1487"/>
      <c r="S60" s="1487"/>
      <c r="T60" s="697"/>
      <c r="U60" s="697"/>
      <c r="V60" s="697"/>
      <c r="W60" s="697"/>
      <c r="X60" s="692"/>
      <c r="Y60" s="696"/>
      <c r="Z60" s="694"/>
    </row>
    <row r="61" spans="1:31" s="695" customFormat="1" ht="6.75" customHeight="1">
      <c r="A61" s="690"/>
      <c r="B61" s="691"/>
      <c r="C61" s="691"/>
      <c r="D61" s="691"/>
      <c r="E61" s="691"/>
      <c r="F61" s="691"/>
      <c r="G61" s="691"/>
      <c r="H61" s="691"/>
      <c r="I61" s="691"/>
      <c r="J61" s="691"/>
      <c r="K61" s="691"/>
      <c r="L61" s="691"/>
      <c r="M61" s="691"/>
      <c r="N61" s="691"/>
      <c r="O61" s="691"/>
      <c r="P61" s="691"/>
      <c r="Q61" s="691"/>
      <c r="R61" s="691"/>
      <c r="S61" s="691"/>
      <c r="T61" s="691"/>
      <c r="U61" s="691"/>
      <c r="V61" s="691"/>
      <c r="W61" s="691"/>
      <c r="X61" s="692"/>
      <c r="Y61" s="696"/>
      <c r="Z61" s="694"/>
    </row>
    <row r="62" spans="1:31" s="695" customFormat="1" ht="18.75" customHeight="1">
      <c r="A62" s="690">
        <v>6</v>
      </c>
      <c r="B62" s="691" t="s">
        <v>1279</v>
      </c>
      <c r="C62" s="691"/>
      <c r="D62" s="691"/>
      <c r="E62" s="691"/>
      <c r="F62" s="691"/>
      <c r="G62" s="691"/>
      <c r="H62" s="691"/>
      <c r="I62" s="691"/>
      <c r="J62" s="691"/>
      <c r="K62" s="691"/>
      <c r="L62" s="691"/>
      <c r="M62" s="691"/>
      <c r="N62" s="691"/>
      <c r="O62" s="691"/>
      <c r="P62" s="691"/>
      <c r="Q62" s="691"/>
      <c r="R62" s="691"/>
      <c r="S62" s="691"/>
      <c r="T62" s="691"/>
      <c r="U62" s="691"/>
      <c r="V62" s="691"/>
      <c r="W62" s="691"/>
      <c r="X62" s="692"/>
      <c r="Y62" s="696"/>
      <c r="Z62" s="694"/>
    </row>
    <row r="63" spans="1:31" ht="39" customHeight="1">
      <c r="A63" s="731"/>
      <c r="B63" s="1487" t="s">
        <v>1280</v>
      </c>
      <c r="C63" s="1487"/>
      <c r="D63" s="1487"/>
      <c r="E63" s="1487"/>
      <c r="F63" s="1487"/>
      <c r="G63" s="1487"/>
      <c r="H63" s="1487"/>
      <c r="I63" s="1487"/>
      <c r="J63" s="1487"/>
      <c r="K63" s="1487"/>
      <c r="L63" s="1487"/>
      <c r="M63" s="1487"/>
      <c r="N63" s="1487"/>
      <c r="O63" s="1487"/>
      <c r="P63" s="1487"/>
      <c r="Q63" s="1487"/>
      <c r="R63" s="1487"/>
      <c r="S63" s="1487"/>
      <c r="T63" s="697"/>
      <c r="U63" s="697"/>
      <c r="V63" s="697"/>
      <c r="W63" s="697"/>
      <c r="X63" s="684"/>
      <c r="Y63" s="679"/>
    </row>
    <row r="64" spans="1:31" ht="3.75" customHeight="1">
      <c r="A64" s="731"/>
      <c r="B64" s="732"/>
      <c r="C64" s="732"/>
      <c r="D64" s="732"/>
      <c r="E64" s="732"/>
      <c r="F64" s="732"/>
      <c r="G64" s="732"/>
      <c r="H64" s="732"/>
      <c r="I64" s="732"/>
      <c r="J64" s="732"/>
      <c r="K64" s="732"/>
      <c r="L64" s="732"/>
      <c r="M64" s="732"/>
      <c r="N64" s="732"/>
      <c r="O64" s="732"/>
      <c r="P64" s="732"/>
      <c r="Q64" s="732"/>
      <c r="R64" s="732"/>
      <c r="S64" s="732"/>
      <c r="T64" s="732"/>
      <c r="U64" s="732"/>
      <c r="V64" s="732"/>
      <c r="W64" s="732"/>
      <c r="X64" s="684"/>
      <c r="Y64" s="679"/>
    </row>
    <row r="65" spans="1:26" s="695" customFormat="1" ht="17.25" customHeight="1">
      <c r="A65" s="690">
        <v>7</v>
      </c>
      <c r="B65" s="691" t="s">
        <v>1281</v>
      </c>
      <c r="C65" s="691"/>
      <c r="D65" s="691"/>
      <c r="E65" s="691"/>
      <c r="F65" s="691"/>
      <c r="G65" s="691"/>
      <c r="H65" s="691"/>
      <c r="I65" s="691"/>
      <c r="J65" s="691"/>
      <c r="K65" s="691"/>
      <c r="L65" s="691"/>
      <c r="M65" s="691"/>
      <c r="N65" s="691"/>
      <c r="O65" s="691"/>
      <c r="P65" s="691"/>
      <c r="Q65" s="691"/>
      <c r="R65" s="691"/>
      <c r="S65" s="691"/>
      <c r="T65" s="691"/>
      <c r="U65" s="691"/>
      <c r="V65" s="691"/>
      <c r="W65" s="691"/>
      <c r="X65" s="692"/>
      <c r="Y65" s="696"/>
      <c r="Z65" s="694"/>
    </row>
    <row r="66" spans="1:26" ht="63.75" customHeight="1">
      <c r="A66" s="731"/>
      <c r="B66" s="1487" t="s">
        <v>1564</v>
      </c>
      <c r="C66" s="1487"/>
      <c r="D66" s="1487"/>
      <c r="E66" s="1487"/>
      <c r="F66" s="1487"/>
      <c r="G66" s="1487"/>
      <c r="H66" s="1487"/>
      <c r="I66" s="1487"/>
      <c r="J66" s="1487"/>
      <c r="K66" s="1487"/>
      <c r="L66" s="1487"/>
      <c r="M66" s="1487"/>
      <c r="N66" s="1487"/>
      <c r="O66" s="1487"/>
      <c r="P66" s="1487"/>
      <c r="Q66" s="1487"/>
      <c r="R66" s="1487"/>
      <c r="S66" s="1487"/>
      <c r="T66" s="697"/>
      <c r="U66" s="697"/>
      <c r="V66" s="697"/>
      <c r="W66" s="697"/>
      <c r="X66" s="684"/>
      <c r="Y66" s="679"/>
    </row>
    <row r="67" spans="1:26" s="735" customFormat="1" ht="17.25" customHeight="1">
      <c r="A67" s="733">
        <v>8</v>
      </c>
      <c r="B67" s="691" t="s">
        <v>1282</v>
      </c>
      <c r="C67" s="691"/>
      <c r="D67" s="691"/>
      <c r="E67" s="691"/>
      <c r="F67" s="691"/>
      <c r="G67" s="691"/>
      <c r="H67" s="691"/>
      <c r="I67" s="691"/>
      <c r="J67" s="691"/>
      <c r="K67" s="691"/>
      <c r="L67" s="691"/>
      <c r="M67" s="691"/>
      <c r="N67" s="691"/>
      <c r="O67" s="691"/>
      <c r="P67" s="691"/>
      <c r="Q67" s="691"/>
      <c r="R67" s="691"/>
      <c r="S67" s="691"/>
      <c r="T67" s="691"/>
      <c r="U67" s="691"/>
      <c r="V67" s="691"/>
      <c r="W67" s="691"/>
      <c r="X67" s="701"/>
      <c r="Y67" s="696"/>
      <c r="Z67" s="734"/>
    </row>
    <row r="68" spans="1:26" s="740" customFormat="1" ht="18.75" customHeight="1">
      <c r="A68" s="736"/>
      <c r="B68" s="1524" t="s">
        <v>1283</v>
      </c>
      <c r="C68" s="1524"/>
      <c r="D68" s="1524"/>
      <c r="E68" s="1524"/>
      <c r="F68" s="1524"/>
      <c r="G68" s="1524"/>
      <c r="H68" s="1524"/>
      <c r="I68" s="1524"/>
      <c r="J68" s="1524"/>
      <c r="K68" s="1524"/>
      <c r="L68" s="1524"/>
      <c r="M68" s="1524"/>
      <c r="N68" s="1524"/>
      <c r="O68" s="1524"/>
      <c r="P68" s="1524"/>
      <c r="Q68" s="1524"/>
      <c r="R68" s="1524"/>
      <c r="S68" s="1524"/>
      <c r="T68" s="719"/>
      <c r="U68" s="719"/>
      <c r="V68" s="719"/>
      <c r="W68" s="719"/>
      <c r="X68" s="737"/>
      <c r="Y68" s="738"/>
      <c r="Z68" s="739"/>
    </row>
    <row r="69" spans="1:26" s="740" customFormat="1" ht="50.25" customHeight="1">
      <c r="A69" s="736"/>
      <c r="B69" s="1893" t="s">
        <v>1565</v>
      </c>
      <c r="C69" s="1893"/>
      <c r="D69" s="1893"/>
      <c r="E69" s="1893"/>
      <c r="F69" s="1893"/>
      <c r="G69" s="1893"/>
      <c r="H69" s="1893"/>
      <c r="I69" s="1893"/>
      <c r="J69" s="1893"/>
      <c r="K69" s="1893"/>
      <c r="L69" s="1893"/>
      <c r="M69" s="1893"/>
      <c r="N69" s="1893"/>
      <c r="O69" s="1893"/>
      <c r="P69" s="1893"/>
      <c r="Q69" s="1893"/>
      <c r="R69" s="1893"/>
      <c r="S69" s="1893"/>
      <c r="T69" s="697"/>
      <c r="U69" s="697"/>
      <c r="V69" s="697"/>
      <c r="W69" s="697"/>
      <c r="X69" s="737"/>
      <c r="Y69" s="738"/>
      <c r="Z69" s="739"/>
    </row>
    <row r="70" spans="1:26" s="740" customFormat="1" ht="31.5" customHeight="1">
      <c r="A70" s="736"/>
      <c r="B70" s="1814" t="s">
        <v>1284</v>
      </c>
      <c r="C70" s="1814"/>
      <c r="D70" s="1814"/>
      <c r="E70" s="1814"/>
      <c r="F70" s="1814"/>
      <c r="G70" s="1814"/>
      <c r="H70" s="1814"/>
      <c r="I70" s="1814"/>
      <c r="J70" s="1814"/>
      <c r="K70" s="1814"/>
      <c r="L70" s="1814"/>
      <c r="M70" s="1814"/>
      <c r="N70" s="1814"/>
      <c r="O70" s="1814"/>
      <c r="P70" s="1814"/>
      <c r="Q70" s="1814"/>
      <c r="R70" s="1814"/>
      <c r="S70" s="1814"/>
      <c r="T70" s="697"/>
      <c r="U70" s="697"/>
      <c r="V70" s="697"/>
      <c r="W70" s="697"/>
      <c r="X70" s="737"/>
      <c r="Y70" s="738"/>
      <c r="Z70" s="739"/>
    </row>
    <row r="71" spans="1:26" s="740" customFormat="1" ht="21" customHeight="1">
      <c r="A71" s="690">
        <v>9</v>
      </c>
      <c r="B71" s="691" t="s">
        <v>1285</v>
      </c>
      <c r="C71" s="741"/>
      <c r="D71" s="741"/>
      <c r="E71" s="741"/>
      <c r="F71" s="741"/>
      <c r="G71" s="741"/>
      <c r="H71" s="741"/>
      <c r="I71" s="742"/>
      <c r="J71" s="742"/>
      <c r="K71" s="742"/>
      <c r="L71" s="742"/>
      <c r="M71" s="742"/>
      <c r="N71" s="742"/>
      <c r="O71" s="742"/>
      <c r="P71" s="742"/>
      <c r="Q71" s="742"/>
      <c r="R71" s="742"/>
      <c r="S71" s="742"/>
      <c r="T71" s="742"/>
      <c r="U71" s="742"/>
      <c r="V71" s="742"/>
      <c r="W71" s="742"/>
      <c r="X71" s="737"/>
      <c r="Y71" s="738"/>
      <c r="Z71" s="739"/>
    </row>
    <row r="72" spans="1:26" s="740" customFormat="1" ht="19.5" customHeight="1">
      <c r="A72" s="690"/>
      <c r="B72" s="1896" t="s">
        <v>1286</v>
      </c>
      <c r="C72" s="1896"/>
      <c r="D72" s="1896"/>
      <c r="E72" s="1896"/>
      <c r="F72" s="1896"/>
      <c r="G72" s="1896"/>
      <c r="H72" s="1896"/>
      <c r="I72" s="1896"/>
      <c r="J72" s="1896"/>
      <c r="K72" s="1896"/>
      <c r="L72" s="1896"/>
      <c r="M72" s="1896"/>
      <c r="N72" s="1896"/>
      <c r="O72" s="1896"/>
      <c r="P72" s="1896"/>
      <c r="Q72" s="1896"/>
      <c r="R72" s="1896"/>
      <c r="S72" s="1896"/>
      <c r="T72" s="743"/>
      <c r="U72" s="743"/>
      <c r="V72" s="743"/>
      <c r="W72" s="743"/>
      <c r="X72" s="737"/>
      <c r="Y72" s="738"/>
      <c r="Z72" s="739"/>
    </row>
    <row r="73" spans="1:26" s="740" customFormat="1" ht="22.5" customHeight="1">
      <c r="A73" s="690"/>
      <c r="B73" s="1811" t="s">
        <v>1287</v>
      </c>
      <c r="C73" s="1811"/>
      <c r="D73" s="1811"/>
      <c r="E73" s="1811"/>
      <c r="F73" s="1811"/>
      <c r="G73" s="1811"/>
      <c r="H73" s="1811"/>
      <c r="I73" s="1811"/>
      <c r="J73" s="1811"/>
      <c r="K73" s="1811"/>
      <c r="L73" s="1811"/>
      <c r="M73" s="1811"/>
      <c r="N73" s="1811"/>
      <c r="O73" s="1811"/>
      <c r="P73" s="1811"/>
      <c r="Q73" s="1811"/>
      <c r="R73" s="1811"/>
      <c r="S73" s="1811"/>
      <c r="T73" s="724"/>
      <c r="U73" s="724"/>
      <c r="V73" s="724"/>
      <c r="W73" s="724"/>
      <c r="X73" s="737"/>
      <c r="Y73" s="738"/>
      <c r="Z73" s="739"/>
    </row>
    <row r="74" spans="1:26" s="740" customFormat="1" ht="23.25" customHeight="1">
      <c r="A74" s="690"/>
      <c r="B74" s="1811" t="s">
        <v>1288</v>
      </c>
      <c r="C74" s="1811"/>
      <c r="D74" s="1811"/>
      <c r="E74" s="1811"/>
      <c r="F74" s="1811"/>
      <c r="G74" s="1811"/>
      <c r="H74" s="1811"/>
      <c r="I74" s="1811"/>
      <c r="J74" s="1811"/>
      <c r="K74" s="1811"/>
      <c r="L74" s="1811"/>
      <c r="M74" s="1811"/>
      <c r="N74" s="1811"/>
      <c r="O74" s="1811"/>
      <c r="P74" s="1811"/>
      <c r="Q74" s="1811"/>
      <c r="R74" s="1811"/>
      <c r="S74" s="1811"/>
      <c r="T74" s="724"/>
      <c r="U74" s="724"/>
      <c r="V74" s="724"/>
      <c r="W74" s="724"/>
      <c r="X74" s="737"/>
      <c r="Y74" s="738"/>
      <c r="Z74" s="739"/>
    </row>
    <row r="75" spans="1:26" s="740" customFormat="1" ht="18" customHeight="1">
      <c r="A75" s="690"/>
      <c r="B75" s="1811" t="s">
        <v>1289</v>
      </c>
      <c r="C75" s="1811"/>
      <c r="D75" s="1811"/>
      <c r="E75" s="1811"/>
      <c r="F75" s="1811"/>
      <c r="G75" s="1811"/>
      <c r="H75" s="1811"/>
      <c r="I75" s="1811"/>
      <c r="J75" s="1811"/>
      <c r="K75" s="1811"/>
      <c r="L75" s="1811"/>
      <c r="M75" s="1811"/>
      <c r="N75" s="1811"/>
      <c r="O75" s="1811"/>
      <c r="P75" s="1811"/>
      <c r="Q75" s="1811"/>
      <c r="R75" s="1811"/>
      <c r="S75" s="1811"/>
      <c r="T75" s="724"/>
      <c r="U75" s="724"/>
      <c r="V75" s="724"/>
      <c r="W75" s="724"/>
      <c r="X75" s="737"/>
      <c r="Y75" s="738"/>
      <c r="Z75" s="739"/>
    </row>
    <row r="76" spans="1:26" s="740" customFormat="1" ht="19.5" customHeight="1">
      <c r="A76" s="690"/>
      <c r="B76" s="1811" t="s">
        <v>1290</v>
      </c>
      <c r="C76" s="1811"/>
      <c r="D76" s="1811"/>
      <c r="E76" s="1811"/>
      <c r="F76" s="1811"/>
      <c r="G76" s="1811"/>
      <c r="H76" s="1811"/>
      <c r="I76" s="1811"/>
      <c r="J76" s="1811"/>
      <c r="K76" s="1811"/>
      <c r="L76" s="1811"/>
      <c r="M76" s="1811"/>
      <c r="N76" s="1811"/>
      <c r="O76" s="1811"/>
      <c r="P76" s="1811"/>
      <c r="Q76" s="1811"/>
      <c r="R76" s="1811"/>
      <c r="S76" s="1811"/>
      <c r="T76" s="724"/>
      <c r="U76" s="724"/>
      <c r="V76" s="724"/>
      <c r="W76" s="724"/>
      <c r="X76" s="737"/>
      <c r="Y76" s="738"/>
      <c r="Z76" s="739"/>
    </row>
    <row r="77" spans="1:26" s="740" customFormat="1" ht="19.5" customHeight="1">
      <c r="A77" s="690"/>
      <c r="B77" s="1811" t="s">
        <v>1291</v>
      </c>
      <c r="C77" s="1811"/>
      <c r="D77" s="1811"/>
      <c r="E77" s="1811"/>
      <c r="F77" s="1811"/>
      <c r="G77" s="1811"/>
      <c r="H77" s="1811"/>
      <c r="I77" s="1811"/>
      <c r="J77" s="1811"/>
      <c r="K77" s="1811"/>
      <c r="L77" s="1811"/>
      <c r="M77" s="1811"/>
      <c r="N77" s="1811"/>
      <c r="O77" s="1811"/>
      <c r="P77" s="1811"/>
      <c r="Q77" s="1811"/>
      <c r="R77" s="1811"/>
      <c r="S77" s="1811"/>
      <c r="T77" s="724"/>
      <c r="U77" s="724"/>
      <c r="V77" s="724"/>
      <c r="W77" s="724"/>
      <c r="X77" s="737"/>
      <c r="Y77" s="738"/>
      <c r="Z77" s="739"/>
    </row>
    <row r="78" spans="1:26" s="740" customFormat="1" ht="19.5" customHeight="1">
      <c r="A78" s="690"/>
      <c r="B78" s="744" t="s">
        <v>1292</v>
      </c>
      <c r="C78" s="744"/>
      <c r="D78" s="744"/>
      <c r="E78" s="742"/>
      <c r="F78" s="742"/>
      <c r="G78" s="742"/>
      <c r="H78" s="742"/>
      <c r="I78" s="742"/>
      <c r="J78" s="742"/>
      <c r="K78" s="742"/>
      <c r="L78" s="742"/>
      <c r="M78" s="742"/>
      <c r="N78" s="742"/>
      <c r="O78" s="742"/>
      <c r="P78" s="742"/>
      <c r="Q78" s="742"/>
      <c r="R78" s="742"/>
      <c r="S78" s="742"/>
      <c r="T78" s="742"/>
      <c r="U78" s="742"/>
      <c r="V78" s="742"/>
      <c r="W78" s="742"/>
      <c r="X78" s="737"/>
      <c r="Y78" s="738"/>
      <c r="Z78" s="739"/>
    </row>
    <row r="79" spans="1:26" s="740" customFormat="1" ht="62.25" customHeight="1">
      <c r="A79" s="690"/>
      <c r="B79" s="1893" t="s">
        <v>1566</v>
      </c>
      <c r="C79" s="1893"/>
      <c r="D79" s="1893"/>
      <c r="E79" s="1893"/>
      <c r="F79" s="1893"/>
      <c r="G79" s="1893"/>
      <c r="H79" s="1893"/>
      <c r="I79" s="1893"/>
      <c r="J79" s="1893"/>
      <c r="K79" s="1893"/>
      <c r="L79" s="1893"/>
      <c r="M79" s="1893"/>
      <c r="N79" s="1893"/>
      <c r="O79" s="1893"/>
      <c r="P79" s="1893"/>
      <c r="Q79" s="1893"/>
      <c r="R79" s="1893"/>
      <c r="S79" s="1893"/>
      <c r="T79" s="697"/>
      <c r="U79" s="697"/>
      <c r="V79" s="697"/>
      <c r="W79" s="697"/>
      <c r="X79" s="737"/>
      <c r="Y79" s="738"/>
      <c r="Z79" s="739"/>
    </row>
    <row r="80" spans="1:26" s="740" customFormat="1" ht="21.75" customHeight="1">
      <c r="A80" s="690"/>
      <c r="B80" s="1811" t="s">
        <v>1293</v>
      </c>
      <c r="C80" s="1811"/>
      <c r="D80" s="1811"/>
      <c r="E80" s="1811"/>
      <c r="F80" s="1811"/>
      <c r="G80" s="1811"/>
      <c r="H80" s="1811"/>
      <c r="I80" s="1811"/>
      <c r="J80" s="1811"/>
      <c r="K80" s="1811"/>
      <c r="L80" s="1811"/>
      <c r="M80" s="1811"/>
      <c r="N80" s="1811"/>
      <c r="O80" s="1811"/>
      <c r="P80" s="1811"/>
      <c r="Q80" s="1811"/>
      <c r="R80" s="1811"/>
      <c r="S80" s="1811"/>
      <c r="T80" s="724"/>
      <c r="U80" s="724"/>
      <c r="V80" s="724"/>
      <c r="W80" s="724"/>
      <c r="X80" s="737"/>
      <c r="Y80" s="738"/>
      <c r="Z80" s="739"/>
    </row>
    <row r="81" spans="1:26" s="740" customFormat="1" ht="21.75" customHeight="1">
      <c r="A81" s="731"/>
      <c r="B81" s="1811" t="s">
        <v>1294</v>
      </c>
      <c r="C81" s="1811"/>
      <c r="D81" s="1811"/>
      <c r="E81" s="1811"/>
      <c r="F81" s="1811"/>
      <c r="G81" s="1811"/>
      <c r="H81" s="1811"/>
      <c r="I81" s="1811"/>
      <c r="J81" s="1811"/>
      <c r="K81" s="1811"/>
      <c r="L81" s="1811"/>
      <c r="M81" s="1811"/>
      <c r="N81" s="1811"/>
      <c r="O81" s="1811"/>
      <c r="P81" s="1811"/>
      <c r="Q81" s="1811"/>
      <c r="R81" s="1811"/>
      <c r="S81" s="1811"/>
      <c r="T81" s="724"/>
      <c r="U81" s="724"/>
      <c r="V81" s="724"/>
      <c r="W81" s="724"/>
      <c r="X81" s="737"/>
      <c r="Y81" s="738"/>
      <c r="Z81" s="739"/>
    </row>
    <row r="82" spans="1:26" s="740" customFormat="1" ht="21.75" customHeight="1">
      <c r="A82" s="731"/>
      <c r="B82" s="1811" t="s">
        <v>1295</v>
      </c>
      <c r="C82" s="1811"/>
      <c r="D82" s="1811"/>
      <c r="E82" s="1811"/>
      <c r="F82" s="1811"/>
      <c r="G82" s="1811"/>
      <c r="H82" s="1811"/>
      <c r="I82" s="1811"/>
      <c r="J82" s="1811"/>
      <c r="K82" s="1811"/>
      <c r="L82" s="1811"/>
      <c r="M82" s="1811"/>
      <c r="N82" s="1811"/>
      <c r="O82" s="1811"/>
      <c r="P82" s="1811"/>
      <c r="Q82" s="1811"/>
      <c r="R82" s="1811"/>
      <c r="S82" s="1811"/>
      <c r="T82" s="724"/>
      <c r="U82" s="724"/>
      <c r="V82" s="724"/>
      <c r="W82" s="724"/>
      <c r="X82" s="737"/>
      <c r="Y82" s="738"/>
      <c r="Z82" s="739"/>
    </row>
    <row r="83" spans="1:26" s="740" customFormat="1" ht="21.75" customHeight="1">
      <c r="A83" s="731"/>
      <c r="B83" s="1811" t="s">
        <v>1296</v>
      </c>
      <c r="C83" s="1811"/>
      <c r="D83" s="1811"/>
      <c r="E83" s="1811"/>
      <c r="F83" s="1811"/>
      <c r="G83" s="1811"/>
      <c r="H83" s="1811"/>
      <c r="I83" s="1811"/>
      <c r="J83" s="1811"/>
      <c r="K83" s="1811"/>
      <c r="L83" s="1811"/>
      <c r="M83" s="1811"/>
      <c r="N83" s="1811"/>
      <c r="O83" s="1811"/>
      <c r="P83" s="1811"/>
      <c r="Q83" s="1811"/>
      <c r="R83" s="1811"/>
      <c r="S83" s="1811"/>
      <c r="T83" s="724"/>
      <c r="U83" s="724"/>
      <c r="V83" s="724"/>
      <c r="W83" s="724"/>
      <c r="X83" s="737"/>
      <c r="Y83" s="738"/>
      <c r="Z83" s="739"/>
    </row>
    <row r="84" spans="1:26" s="740" customFormat="1" ht="21" customHeight="1">
      <c r="A84" s="731"/>
      <c r="B84" s="1811" t="s">
        <v>1297</v>
      </c>
      <c r="C84" s="1811"/>
      <c r="D84" s="1811"/>
      <c r="E84" s="1811"/>
      <c r="F84" s="1811"/>
      <c r="G84" s="1811"/>
      <c r="H84" s="1811"/>
      <c r="I84" s="1811"/>
      <c r="J84" s="1811"/>
      <c r="K84" s="1811"/>
      <c r="L84" s="1811"/>
      <c r="M84" s="1811"/>
      <c r="N84" s="1811"/>
      <c r="O84" s="1811"/>
      <c r="P84" s="1811"/>
      <c r="Q84" s="1811"/>
      <c r="R84" s="1811"/>
      <c r="S84" s="1811"/>
      <c r="T84" s="724"/>
      <c r="U84" s="724"/>
      <c r="V84" s="724"/>
      <c r="W84" s="724"/>
      <c r="X84" s="737"/>
      <c r="Y84" s="738"/>
      <c r="Z84" s="739"/>
    </row>
    <row r="85" spans="1:26" s="740" customFormat="1" ht="19.5" customHeight="1">
      <c r="A85" s="731"/>
      <c r="B85" s="745" t="s">
        <v>1298</v>
      </c>
      <c r="C85" s="745"/>
      <c r="D85" s="745"/>
      <c r="E85" s="742"/>
      <c r="F85" s="742"/>
      <c r="G85" s="742"/>
      <c r="H85" s="742"/>
      <c r="I85" s="742"/>
      <c r="J85" s="742"/>
      <c r="K85" s="742"/>
      <c r="L85" s="742"/>
      <c r="M85" s="742"/>
      <c r="N85" s="742"/>
      <c r="O85" s="742"/>
      <c r="P85" s="742"/>
      <c r="Q85" s="742"/>
      <c r="R85" s="742"/>
      <c r="S85" s="742"/>
      <c r="T85" s="742"/>
      <c r="U85" s="742"/>
      <c r="V85" s="742"/>
      <c r="W85" s="742"/>
      <c r="X85" s="737"/>
      <c r="Y85" s="738"/>
      <c r="Z85" s="739"/>
    </row>
    <row r="86" spans="1:26" s="740" customFormat="1" ht="19.5" customHeight="1">
      <c r="A86" s="731"/>
      <c r="B86" s="1811" t="s">
        <v>1299</v>
      </c>
      <c r="C86" s="1811"/>
      <c r="D86" s="1811"/>
      <c r="E86" s="1811"/>
      <c r="F86" s="1811"/>
      <c r="G86" s="1811"/>
      <c r="H86" s="1811"/>
      <c r="I86" s="1811"/>
      <c r="J86" s="1811"/>
      <c r="K86" s="1811"/>
      <c r="L86" s="1811"/>
      <c r="M86" s="1811"/>
      <c r="N86" s="1811"/>
      <c r="O86" s="1811"/>
      <c r="P86" s="1811"/>
      <c r="Q86" s="1811"/>
      <c r="R86" s="1811"/>
      <c r="S86" s="1811"/>
      <c r="T86" s="724"/>
      <c r="U86" s="724"/>
      <c r="V86" s="724"/>
      <c r="W86" s="724"/>
      <c r="X86" s="737"/>
      <c r="Y86" s="738"/>
      <c r="Z86" s="739"/>
    </row>
    <row r="87" spans="1:26" s="740" customFormat="1" ht="19.5" customHeight="1">
      <c r="A87" s="731"/>
      <c r="B87" s="1811" t="s">
        <v>1300</v>
      </c>
      <c r="C87" s="1811"/>
      <c r="D87" s="1811"/>
      <c r="E87" s="1811"/>
      <c r="F87" s="1811"/>
      <c r="G87" s="1811"/>
      <c r="H87" s="1811"/>
      <c r="I87" s="1811"/>
      <c r="J87" s="1811"/>
      <c r="K87" s="1811"/>
      <c r="L87" s="1811"/>
      <c r="M87" s="1811"/>
      <c r="N87" s="1811"/>
      <c r="O87" s="1811"/>
      <c r="P87" s="1811"/>
      <c r="Q87" s="1811"/>
      <c r="R87" s="1811"/>
      <c r="S87" s="1811"/>
      <c r="T87" s="724"/>
      <c r="U87" s="724"/>
      <c r="V87" s="724"/>
      <c r="W87" s="724"/>
      <c r="X87" s="737"/>
      <c r="Y87" s="738"/>
      <c r="Z87" s="739"/>
    </row>
    <row r="88" spans="1:26" s="740" customFormat="1" ht="19.5" customHeight="1">
      <c r="A88" s="731"/>
      <c r="B88" s="1811" t="s">
        <v>1301</v>
      </c>
      <c r="C88" s="1811"/>
      <c r="D88" s="1811"/>
      <c r="E88" s="1811"/>
      <c r="F88" s="1811"/>
      <c r="G88" s="1811"/>
      <c r="H88" s="1811"/>
      <c r="I88" s="1811"/>
      <c r="J88" s="1811"/>
      <c r="K88" s="1811"/>
      <c r="L88" s="1811"/>
      <c r="M88" s="1811"/>
      <c r="N88" s="1811"/>
      <c r="O88" s="1811"/>
      <c r="P88" s="1811"/>
      <c r="Q88" s="1811"/>
      <c r="R88" s="1811"/>
      <c r="S88" s="1811"/>
      <c r="T88" s="724"/>
      <c r="U88" s="724"/>
      <c r="V88" s="724"/>
      <c r="W88" s="724"/>
      <c r="X88" s="737"/>
      <c r="Y88" s="738"/>
      <c r="Z88" s="739"/>
    </row>
    <row r="89" spans="1:26" s="740" customFormat="1" ht="30" customHeight="1">
      <c r="A89" s="731"/>
      <c r="B89" s="1811" t="s">
        <v>1302</v>
      </c>
      <c r="C89" s="1811"/>
      <c r="D89" s="1811"/>
      <c r="E89" s="1811"/>
      <c r="F89" s="1811"/>
      <c r="G89" s="1811"/>
      <c r="H89" s="1811"/>
      <c r="I89" s="1811"/>
      <c r="J89" s="1811"/>
      <c r="K89" s="1811"/>
      <c r="L89" s="1811"/>
      <c r="M89" s="1811"/>
      <c r="N89" s="1811"/>
      <c r="O89" s="1811"/>
      <c r="P89" s="1811"/>
      <c r="Q89" s="1811"/>
      <c r="R89" s="1811"/>
      <c r="S89" s="1811"/>
      <c r="T89" s="724"/>
      <c r="U89" s="724"/>
      <c r="V89" s="724"/>
      <c r="W89" s="724"/>
      <c r="X89" s="737"/>
      <c r="Y89" s="738"/>
      <c r="Z89" s="739"/>
    </row>
    <row r="90" spans="1:26" s="735" customFormat="1" ht="19.5" customHeight="1">
      <c r="A90" s="690">
        <v>10</v>
      </c>
      <c r="B90" s="691" t="s">
        <v>1303</v>
      </c>
      <c r="C90" s="741"/>
      <c r="D90" s="741"/>
      <c r="E90" s="741"/>
      <c r="F90" s="741"/>
      <c r="G90" s="741"/>
      <c r="H90" s="741"/>
      <c r="I90" s="741"/>
      <c r="J90" s="741"/>
      <c r="K90" s="741"/>
      <c r="L90" s="741"/>
      <c r="M90" s="741"/>
      <c r="N90" s="741"/>
      <c r="O90" s="741"/>
      <c r="P90" s="741"/>
      <c r="Q90" s="741"/>
      <c r="R90" s="741"/>
      <c r="S90" s="741"/>
      <c r="T90" s="741"/>
      <c r="U90" s="741"/>
      <c r="V90" s="741"/>
      <c r="W90" s="741"/>
      <c r="X90" s="701"/>
      <c r="Y90" s="696"/>
      <c r="Z90" s="734"/>
    </row>
    <row r="91" spans="1:26" s="735" customFormat="1" ht="19.5" customHeight="1">
      <c r="A91" s="690"/>
      <c r="B91" s="1524" t="s">
        <v>1304</v>
      </c>
      <c r="C91" s="1524"/>
      <c r="D91" s="1524"/>
      <c r="E91" s="1524"/>
      <c r="F91" s="1524"/>
      <c r="G91" s="1524"/>
      <c r="H91" s="1524"/>
      <c r="I91" s="1524"/>
      <c r="J91" s="1524"/>
      <c r="K91" s="1524"/>
      <c r="L91" s="1524"/>
      <c r="M91" s="1524"/>
      <c r="N91" s="1524"/>
      <c r="O91" s="1524"/>
      <c r="P91" s="1524"/>
      <c r="Q91" s="1524"/>
      <c r="R91" s="1524"/>
      <c r="S91" s="1524"/>
      <c r="T91" s="719"/>
      <c r="U91" s="719"/>
      <c r="V91" s="719"/>
      <c r="W91" s="719"/>
      <c r="X91" s="701"/>
      <c r="Y91" s="696"/>
      <c r="Z91" s="734"/>
    </row>
    <row r="92" spans="1:26" s="735" customFormat="1" ht="19.5" customHeight="1">
      <c r="A92" s="690"/>
      <c r="B92" s="1524" t="s">
        <v>1305</v>
      </c>
      <c r="C92" s="1524"/>
      <c r="D92" s="1524"/>
      <c r="E92" s="1524"/>
      <c r="F92" s="1524"/>
      <c r="G92" s="1524"/>
      <c r="H92" s="1524"/>
      <c r="I92" s="1524"/>
      <c r="J92" s="1524"/>
      <c r="K92" s="1524"/>
      <c r="L92" s="1524"/>
      <c r="M92" s="1524"/>
      <c r="N92" s="1524"/>
      <c r="O92" s="1524"/>
      <c r="P92" s="1524"/>
      <c r="Q92" s="1524"/>
      <c r="R92" s="1524"/>
      <c r="S92" s="1524"/>
      <c r="T92" s="719"/>
      <c r="U92" s="719"/>
      <c r="V92" s="719"/>
      <c r="W92" s="719"/>
      <c r="X92" s="701"/>
      <c r="Y92" s="696"/>
      <c r="Z92" s="734"/>
    </row>
    <row r="93" spans="1:26" s="735" customFormat="1" ht="19.5" customHeight="1">
      <c r="A93" s="690"/>
      <c r="B93" s="1524" t="s">
        <v>1306</v>
      </c>
      <c r="C93" s="1524"/>
      <c r="D93" s="1524"/>
      <c r="E93" s="1524"/>
      <c r="F93" s="1524"/>
      <c r="G93" s="1524"/>
      <c r="H93" s="1524"/>
      <c r="I93" s="1524"/>
      <c r="J93" s="1524"/>
      <c r="K93" s="1524"/>
      <c r="L93" s="1524"/>
      <c r="M93" s="1524"/>
      <c r="N93" s="1524"/>
      <c r="O93" s="1524"/>
      <c r="P93" s="1524"/>
      <c r="Q93" s="1524"/>
      <c r="R93" s="1524"/>
      <c r="S93" s="1524"/>
      <c r="T93" s="719"/>
      <c r="U93" s="719"/>
      <c r="V93" s="719"/>
      <c r="W93" s="719"/>
      <c r="X93" s="701"/>
      <c r="Y93" s="696"/>
      <c r="Z93" s="734"/>
    </row>
    <row r="94" spans="1:26" s="735" customFormat="1" ht="19.5" customHeight="1">
      <c r="A94" s="690">
        <v>11</v>
      </c>
      <c r="B94" s="691" t="s">
        <v>1307</v>
      </c>
      <c r="C94" s="741"/>
      <c r="D94" s="741"/>
      <c r="E94" s="741"/>
      <c r="F94" s="741"/>
      <c r="G94" s="741"/>
      <c r="H94" s="741"/>
      <c r="I94" s="741"/>
      <c r="J94" s="741"/>
      <c r="K94" s="741"/>
      <c r="L94" s="741"/>
      <c r="M94" s="741"/>
      <c r="N94" s="741"/>
      <c r="O94" s="741"/>
      <c r="P94" s="741"/>
      <c r="Q94" s="741"/>
      <c r="R94" s="741"/>
      <c r="S94" s="741"/>
      <c r="T94" s="741"/>
      <c r="U94" s="741"/>
      <c r="V94" s="741"/>
      <c r="W94" s="741"/>
      <c r="X94" s="701"/>
      <c r="Y94" s="696"/>
      <c r="Z94" s="734"/>
    </row>
    <row r="95" spans="1:26" s="695" customFormat="1" ht="19.5" customHeight="1">
      <c r="A95" s="690"/>
      <c r="B95" s="732" t="s">
        <v>1308</v>
      </c>
      <c r="C95" s="691"/>
      <c r="D95" s="691"/>
      <c r="E95" s="691"/>
      <c r="F95" s="691"/>
      <c r="G95" s="691"/>
      <c r="H95" s="691"/>
      <c r="I95" s="691"/>
      <c r="J95" s="691"/>
      <c r="K95" s="691"/>
      <c r="L95" s="691"/>
      <c r="M95" s="691"/>
      <c r="N95" s="691"/>
      <c r="O95" s="691"/>
      <c r="P95" s="691"/>
      <c r="Q95" s="691"/>
      <c r="R95" s="691"/>
      <c r="S95" s="691"/>
      <c r="T95" s="691"/>
      <c r="U95" s="691"/>
      <c r="V95" s="691"/>
      <c r="W95" s="691"/>
      <c r="X95" s="692"/>
      <c r="Y95" s="696"/>
      <c r="Z95" s="694"/>
    </row>
    <row r="96" spans="1:26" s="695" customFormat="1" ht="30" customHeight="1">
      <c r="A96" s="690"/>
      <c r="B96" s="1524" t="s">
        <v>1309</v>
      </c>
      <c r="C96" s="1524"/>
      <c r="D96" s="1524"/>
      <c r="E96" s="1524"/>
      <c r="F96" s="1524"/>
      <c r="G96" s="1524"/>
      <c r="H96" s="1524"/>
      <c r="I96" s="1524"/>
      <c r="J96" s="1524"/>
      <c r="K96" s="1524"/>
      <c r="L96" s="1524"/>
      <c r="M96" s="1524"/>
      <c r="N96" s="1524"/>
      <c r="O96" s="1524"/>
      <c r="P96" s="1524"/>
      <c r="Q96" s="1524"/>
      <c r="R96" s="1524"/>
      <c r="S96" s="1524"/>
      <c r="T96" s="719"/>
      <c r="U96" s="719"/>
      <c r="V96" s="719"/>
      <c r="W96" s="719"/>
      <c r="X96" s="692"/>
      <c r="Y96" s="696"/>
      <c r="Z96" s="694"/>
    </row>
    <row r="97" spans="1:29" s="695" customFormat="1" ht="18.75" customHeight="1">
      <c r="A97" s="690">
        <v>12</v>
      </c>
      <c r="B97" s="691" t="s">
        <v>1310</v>
      </c>
      <c r="C97" s="691"/>
      <c r="D97" s="691"/>
      <c r="E97" s="691"/>
      <c r="F97" s="691"/>
      <c r="G97" s="691"/>
      <c r="H97" s="691"/>
      <c r="I97" s="691"/>
      <c r="J97" s="691"/>
      <c r="K97" s="691"/>
      <c r="L97" s="691"/>
      <c r="M97" s="691"/>
      <c r="N97" s="691"/>
      <c r="O97" s="691"/>
      <c r="P97" s="691"/>
      <c r="Q97" s="691"/>
      <c r="R97" s="691"/>
      <c r="S97" s="691"/>
      <c r="T97" s="691"/>
      <c r="U97" s="691"/>
      <c r="V97" s="691"/>
      <c r="W97" s="691"/>
      <c r="X97" s="692"/>
      <c r="Y97" s="696"/>
      <c r="Z97" s="694"/>
    </row>
    <row r="98" spans="1:29" s="695" customFormat="1" ht="18.75" customHeight="1">
      <c r="A98" s="690">
        <v>13</v>
      </c>
      <c r="B98" s="691" t="s">
        <v>1311</v>
      </c>
      <c r="C98" s="691"/>
      <c r="D98" s="691"/>
      <c r="E98" s="691"/>
      <c r="F98" s="691"/>
      <c r="G98" s="691"/>
      <c r="H98" s="691"/>
      <c r="I98" s="691"/>
      <c r="J98" s="691"/>
      <c r="K98" s="691"/>
      <c r="L98" s="691"/>
      <c r="M98" s="691"/>
      <c r="N98" s="691"/>
      <c r="O98" s="691"/>
      <c r="P98" s="691"/>
      <c r="Q98" s="691"/>
      <c r="R98" s="691"/>
      <c r="S98" s="691"/>
      <c r="T98" s="691"/>
      <c r="U98" s="691"/>
      <c r="V98" s="691"/>
      <c r="W98" s="691"/>
      <c r="X98" s="692"/>
      <c r="Y98" s="696"/>
      <c r="Z98" s="694"/>
    </row>
    <row r="99" spans="1:29" s="695" customFormat="1" ht="22.5" customHeight="1">
      <c r="A99" s="690" t="s">
        <v>1312</v>
      </c>
      <c r="B99" s="691" t="s">
        <v>1313</v>
      </c>
      <c r="C99" s="691"/>
      <c r="D99" s="691"/>
      <c r="E99" s="691"/>
      <c r="F99" s="691"/>
      <c r="G99" s="691"/>
      <c r="H99" s="691"/>
      <c r="I99" s="691"/>
      <c r="J99" s="691"/>
      <c r="K99" s="691"/>
      <c r="L99" s="691"/>
      <c r="M99" s="691"/>
      <c r="N99" s="691"/>
      <c r="O99" s="691"/>
      <c r="P99" s="691"/>
      <c r="Q99" s="691"/>
      <c r="R99" s="691"/>
      <c r="S99" s="691"/>
      <c r="T99" s="691"/>
      <c r="U99" s="691"/>
      <c r="V99" s="691"/>
      <c r="W99" s="691"/>
      <c r="X99" s="692"/>
      <c r="Y99" s="696"/>
      <c r="Z99" s="694"/>
    </row>
    <row r="100" spans="1:29" s="695" customFormat="1" ht="23.25" customHeight="1">
      <c r="A100" s="690"/>
      <c r="B100" s="691" t="s">
        <v>1314</v>
      </c>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2"/>
      <c r="Y100" s="696"/>
      <c r="Z100" s="694"/>
    </row>
    <row r="101" spans="1:29" s="695" customFormat="1" ht="18.75" customHeight="1">
      <c r="A101" s="746" t="s">
        <v>584</v>
      </c>
      <c r="B101" s="691" t="s">
        <v>1315</v>
      </c>
      <c r="C101" s="691"/>
      <c r="D101" s="691"/>
      <c r="E101" s="691"/>
      <c r="F101" s="691"/>
      <c r="G101" s="691"/>
      <c r="H101" s="1386" t="s">
        <v>1316</v>
      </c>
      <c r="I101" s="1386"/>
      <c r="J101" s="1386"/>
      <c r="K101" s="1386"/>
      <c r="L101" s="1386"/>
      <c r="M101" s="1386"/>
      <c r="N101" s="1386" t="s">
        <v>1317</v>
      </c>
      <c r="O101" s="1386"/>
      <c r="P101" s="1386"/>
      <c r="Q101" s="1386"/>
      <c r="R101" s="1386"/>
      <c r="S101" s="1386"/>
      <c r="T101" s="747"/>
      <c r="U101" s="747"/>
      <c r="V101" s="747"/>
      <c r="W101" s="747"/>
      <c r="X101" s="692"/>
      <c r="Y101" s="748" t="s">
        <v>1318</v>
      </c>
      <c r="Z101" s="694"/>
    </row>
    <row r="102" spans="1:29" ht="17.25" customHeight="1">
      <c r="A102" s="731"/>
      <c r="B102" s="732" t="s">
        <v>1319</v>
      </c>
      <c r="C102" s="732"/>
      <c r="D102" s="732"/>
      <c r="E102" s="732"/>
      <c r="F102" s="732"/>
      <c r="G102" s="732"/>
      <c r="H102" s="1387">
        <v>71691541</v>
      </c>
      <c r="I102" s="1387"/>
      <c r="J102" s="1387"/>
      <c r="K102" s="1387"/>
      <c r="L102" s="1387"/>
      <c r="M102" s="1387"/>
      <c r="N102" s="1387">
        <v>72966982</v>
      </c>
      <c r="O102" s="1387"/>
      <c r="P102" s="1387"/>
      <c r="Q102" s="1387"/>
      <c r="R102" s="1387"/>
      <c r="S102" s="1387"/>
      <c r="T102" s="749"/>
      <c r="U102" s="749"/>
      <c r="V102" s="749"/>
      <c r="W102" s="749"/>
      <c r="X102" s="684"/>
      <c r="Y102" s="750">
        <v>111</v>
      </c>
    </row>
    <row r="103" spans="1:29" s="21" customFormat="1" ht="17.25" customHeight="1">
      <c r="A103" s="731"/>
      <c r="B103" s="751" t="s">
        <v>1320</v>
      </c>
      <c r="C103" s="751"/>
      <c r="D103" s="751"/>
      <c r="E103" s="751"/>
      <c r="F103" s="751"/>
      <c r="G103" s="751"/>
      <c r="H103" s="1387">
        <v>2433081606</v>
      </c>
      <c r="I103" s="1387"/>
      <c r="J103" s="1387"/>
      <c r="K103" s="1387"/>
      <c r="L103" s="1387"/>
      <c r="M103" s="1387"/>
      <c r="N103" s="1387">
        <v>1973054717</v>
      </c>
      <c r="O103" s="1387"/>
      <c r="P103" s="1387"/>
      <c r="Q103" s="1387"/>
      <c r="R103" s="1387"/>
      <c r="S103" s="1387"/>
      <c r="T103" s="749"/>
      <c r="U103" s="749"/>
      <c r="V103" s="749"/>
      <c r="W103" s="749"/>
      <c r="X103" s="752"/>
      <c r="Y103" s="750">
        <v>112</v>
      </c>
      <c r="Z103" s="680"/>
    </row>
    <row r="104" spans="1:29" ht="17.25" customHeight="1">
      <c r="A104" s="731"/>
      <c r="B104" s="732" t="s">
        <v>1321</v>
      </c>
      <c r="C104" s="732"/>
      <c r="D104" s="732"/>
      <c r="E104" s="732"/>
      <c r="F104" s="732"/>
      <c r="G104" s="732"/>
      <c r="H104" s="1387"/>
      <c r="I104" s="1387"/>
      <c r="J104" s="1387"/>
      <c r="K104" s="1387"/>
      <c r="L104" s="1387"/>
      <c r="M104" s="1387"/>
      <c r="N104" s="1387"/>
      <c r="O104" s="1387"/>
      <c r="P104" s="1387"/>
      <c r="Q104" s="1387"/>
      <c r="R104" s="1387"/>
      <c r="S104" s="1387"/>
      <c r="T104" s="749"/>
      <c r="U104" s="749"/>
      <c r="V104" s="749"/>
      <c r="W104" s="749"/>
      <c r="X104" s="684"/>
      <c r="Y104" s="679">
        <v>113</v>
      </c>
    </row>
    <row r="105" spans="1:29" s="695" customFormat="1" ht="17.25" customHeight="1">
      <c r="A105" s="690"/>
      <c r="B105" s="691"/>
      <c r="C105" s="690" t="s">
        <v>1322</v>
      </c>
      <c r="D105" s="691"/>
      <c r="E105" s="691"/>
      <c r="F105" s="691"/>
      <c r="G105" s="691"/>
      <c r="H105" s="1389">
        <f>SUM(H102:M104)</f>
        <v>2504773147</v>
      </c>
      <c r="I105" s="1389"/>
      <c r="J105" s="1389"/>
      <c r="K105" s="1389"/>
      <c r="L105" s="1389"/>
      <c r="M105" s="1389"/>
      <c r="N105" s="1389">
        <f>SUM(N102:S104)</f>
        <v>2046021699</v>
      </c>
      <c r="O105" s="1389"/>
      <c r="P105" s="1389"/>
      <c r="Q105" s="1389"/>
      <c r="R105" s="1389"/>
      <c r="S105" s="1389"/>
      <c r="T105" s="753"/>
      <c r="U105" s="753"/>
      <c r="V105" s="753"/>
      <c r="W105" s="753"/>
      <c r="X105" s="689">
        <f>H105-'[2]CDKT_T12 2008'!D12</f>
        <v>0</v>
      </c>
      <c r="Y105" s="696"/>
      <c r="Z105" s="694"/>
    </row>
    <row r="106" spans="1:29" s="695" customFormat="1" ht="17.25" customHeight="1" thickBot="1">
      <c r="A106" s="746" t="s">
        <v>587</v>
      </c>
      <c r="B106" s="691" t="s">
        <v>1323</v>
      </c>
      <c r="C106" s="690"/>
      <c r="D106" s="691"/>
      <c r="E106" s="691"/>
      <c r="F106" s="691"/>
      <c r="G106" s="691"/>
      <c r="H106" s="1386" t="str">
        <f>H101</f>
        <v>Cuối kỳ</v>
      </c>
      <c r="I106" s="1386"/>
      <c r="J106" s="1386"/>
      <c r="K106" s="1386"/>
      <c r="L106" s="1386"/>
      <c r="M106" s="1386"/>
      <c r="N106" s="1386" t="s">
        <v>1317</v>
      </c>
      <c r="O106" s="1386"/>
      <c r="P106" s="1386"/>
      <c r="Q106" s="1386"/>
      <c r="R106" s="1386"/>
      <c r="S106" s="1386"/>
      <c r="T106" s="747"/>
      <c r="U106" s="747"/>
      <c r="V106" s="747"/>
      <c r="W106" s="747"/>
      <c r="X106" s="692"/>
      <c r="Y106" s="754"/>
      <c r="Z106" s="755"/>
      <c r="AA106" s="756"/>
      <c r="AB106" s="755"/>
    </row>
    <row r="107" spans="1:29" s="695" customFormat="1" ht="17.25" customHeight="1">
      <c r="A107" s="690"/>
      <c r="B107" s="732" t="s">
        <v>1324</v>
      </c>
      <c r="C107" s="690"/>
      <c r="D107" s="691"/>
      <c r="E107" s="691"/>
      <c r="F107" s="691"/>
      <c r="G107" s="691"/>
      <c r="H107" s="1816"/>
      <c r="I107" s="1816"/>
      <c r="J107" s="1816"/>
      <c r="K107" s="1816"/>
      <c r="L107" s="1816"/>
      <c r="M107" s="1816"/>
      <c r="N107" s="1816"/>
      <c r="O107" s="1816"/>
      <c r="P107" s="1816"/>
      <c r="Q107" s="1816"/>
      <c r="R107" s="1816"/>
      <c r="S107" s="1816"/>
      <c r="T107" s="757"/>
      <c r="U107" s="757"/>
      <c r="V107" s="757"/>
      <c r="W107" s="757"/>
      <c r="X107" s="692"/>
      <c r="Y107" s="696"/>
      <c r="Z107" s="694"/>
      <c r="AB107" s="758"/>
    </row>
    <row r="108" spans="1:29" s="19" customFormat="1" ht="17.25" customHeight="1" thickBot="1">
      <c r="A108" s="731"/>
      <c r="B108" s="732" t="s">
        <v>1325</v>
      </c>
      <c r="C108" s="731"/>
      <c r="D108" s="732"/>
      <c r="E108" s="732"/>
      <c r="F108" s="732"/>
      <c r="G108" s="732"/>
      <c r="H108" s="1895"/>
      <c r="I108" s="1895"/>
      <c r="J108" s="1895"/>
      <c r="K108" s="1895"/>
      <c r="L108" s="1895"/>
      <c r="M108" s="1895"/>
      <c r="N108" s="1895"/>
      <c r="O108" s="1895"/>
      <c r="P108" s="1895"/>
      <c r="Q108" s="1895"/>
      <c r="R108" s="1895"/>
      <c r="S108" s="1895"/>
      <c r="T108" s="759"/>
      <c r="U108" s="759"/>
      <c r="V108" s="759"/>
      <c r="W108" s="759"/>
      <c r="X108" s="692"/>
      <c r="Y108" s="738"/>
      <c r="Z108" s="760"/>
    </row>
    <row r="109" spans="1:29" s="19" customFormat="1" ht="17.25" customHeight="1" thickBot="1">
      <c r="A109" s="731"/>
      <c r="B109" s="732" t="s">
        <v>1326</v>
      </c>
      <c r="C109" s="731"/>
      <c r="D109" s="732"/>
      <c r="E109" s="732"/>
      <c r="F109" s="732"/>
      <c r="G109" s="732"/>
      <c r="H109" s="1895"/>
      <c r="I109" s="1895"/>
      <c r="J109" s="1895"/>
      <c r="K109" s="1895"/>
      <c r="L109" s="1895"/>
      <c r="M109" s="1895"/>
      <c r="N109" s="1895"/>
      <c r="O109" s="1895"/>
      <c r="P109" s="1895"/>
      <c r="Q109" s="1895"/>
      <c r="R109" s="1895"/>
      <c r="S109" s="1895"/>
      <c r="T109" s="759"/>
      <c r="U109" s="759"/>
      <c r="V109" s="759"/>
      <c r="W109" s="759"/>
      <c r="X109" s="692"/>
      <c r="Y109" s="761"/>
      <c r="Z109" s="762"/>
      <c r="AA109"/>
      <c r="AB109"/>
      <c r="AC109"/>
    </row>
    <row r="110" spans="1:29" s="19" customFormat="1" ht="17.25" customHeight="1">
      <c r="A110" s="731"/>
      <c r="B110" s="732"/>
      <c r="C110" s="731" t="s">
        <v>1327</v>
      </c>
      <c r="D110" s="691"/>
      <c r="E110" s="691"/>
      <c r="F110" s="691"/>
      <c r="G110" s="691"/>
      <c r="H110" s="1816"/>
      <c r="I110" s="1816"/>
      <c r="J110" s="1816"/>
      <c r="K110" s="1816"/>
      <c r="L110" s="1816"/>
      <c r="M110" s="1816"/>
      <c r="N110" s="1816"/>
      <c r="O110" s="1816"/>
      <c r="P110" s="1816"/>
      <c r="Q110" s="1816"/>
      <c r="R110" s="1816"/>
      <c r="S110" s="1816"/>
      <c r="T110" s="757"/>
      <c r="U110" s="757"/>
      <c r="V110" s="757"/>
      <c r="W110" s="757"/>
      <c r="X110" s="692"/>
      <c r="Y110" s="738"/>
      <c r="Z110" s="760"/>
    </row>
    <row r="111" spans="1:29" s="695" customFormat="1" ht="17.25" customHeight="1">
      <c r="A111" s="746" t="s">
        <v>589</v>
      </c>
      <c r="B111" s="691" t="s">
        <v>1328</v>
      </c>
      <c r="C111" s="690"/>
      <c r="D111" s="691"/>
      <c r="E111" s="691"/>
      <c r="F111" s="691"/>
      <c r="G111" s="691"/>
      <c r="H111" s="1386" t="str">
        <f>H106</f>
        <v>Cuối kỳ</v>
      </c>
      <c r="I111" s="1386"/>
      <c r="J111" s="1386"/>
      <c r="K111" s="1386"/>
      <c r="L111" s="1386"/>
      <c r="M111" s="1386"/>
      <c r="N111" s="1386" t="s">
        <v>1317</v>
      </c>
      <c r="O111" s="1386"/>
      <c r="P111" s="1386"/>
      <c r="Q111" s="1386"/>
      <c r="R111" s="1386"/>
      <c r="S111" s="1386"/>
      <c r="T111" s="747"/>
      <c r="U111" s="747"/>
      <c r="V111" s="747"/>
      <c r="W111" s="747"/>
      <c r="X111" s="692"/>
      <c r="Y111" s="696"/>
      <c r="Z111" s="694"/>
    </row>
    <row r="112" spans="1:29" s="19" customFormat="1" ht="24" customHeight="1">
      <c r="A112" s="731"/>
      <c r="B112" s="732" t="s">
        <v>1329</v>
      </c>
      <c r="C112" s="690"/>
      <c r="D112" s="691"/>
      <c r="E112" s="691"/>
      <c r="F112" s="691"/>
      <c r="G112" s="691"/>
      <c r="H112" s="1387"/>
      <c r="I112" s="1387"/>
      <c r="J112" s="1387"/>
      <c r="K112" s="1387"/>
      <c r="L112" s="1387"/>
      <c r="M112" s="1387"/>
      <c r="N112" s="1387"/>
      <c r="O112" s="1387"/>
      <c r="P112" s="1387"/>
      <c r="Q112" s="1387"/>
      <c r="R112" s="1387"/>
      <c r="S112" s="1387"/>
      <c r="T112" s="749"/>
      <c r="U112" s="749"/>
      <c r="V112" s="749"/>
      <c r="W112" s="749"/>
      <c r="X112" s="692"/>
      <c r="Y112" s="738"/>
      <c r="Z112" s="760"/>
    </row>
    <row r="113" spans="1:31" s="19" customFormat="1" ht="24" customHeight="1">
      <c r="A113" s="731"/>
      <c r="B113" s="763" t="s">
        <v>1330</v>
      </c>
      <c r="C113" s="690"/>
      <c r="D113" s="691"/>
      <c r="E113" s="691"/>
      <c r="F113" s="691"/>
      <c r="G113" s="691"/>
      <c r="H113" s="764"/>
      <c r="I113" s="764"/>
      <c r="J113" s="764"/>
      <c r="K113" s="764"/>
      <c r="L113" s="764"/>
      <c r="M113" s="764"/>
      <c r="N113" s="1389"/>
      <c r="O113" s="1389"/>
      <c r="P113" s="1389"/>
      <c r="Q113" s="1389"/>
      <c r="R113" s="1389"/>
      <c r="S113" s="1389"/>
      <c r="T113" s="753"/>
      <c r="U113" s="753"/>
      <c r="V113" s="753"/>
      <c r="W113" s="753"/>
      <c r="X113" s="692"/>
      <c r="Y113" s="738"/>
      <c r="Z113" s="760"/>
    </row>
    <row r="114" spans="1:31" s="19" customFormat="1" ht="24" customHeight="1">
      <c r="A114" s="731"/>
      <c r="B114" s="732" t="s">
        <v>1331</v>
      </c>
      <c r="C114" s="690"/>
      <c r="D114" s="691"/>
      <c r="E114" s="691"/>
      <c r="F114" s="691"/>
      <c r="G114" s="691"/>
      <c r="H114" s="1389"/>
      <c r="I114" s="1389"/>
      <c r="J114" s="1389"/>
      <c r="K114" s="1389"/>
      <c r="L114" s="1389"/>
      <c r="M114" s="1389"/>
      <c r="N114" s="1389"/>
      <c r="O114" s="1389"/>
      <c r="P114" s="1389"/>
      <c r="Q114" s="1389"/>
      <c r="R114" s="1389"/>
      <c r="S114" s="1389"/>
      <c r="T114" s="753"/>
      <c r="U114" s="753"/>
      <c r="V114" s="753"/>
      <c r="W114" s="753"/>
      <c r="X114" s="692"/>
      <c r="Y114" s="738"/>
      <c r="Z114" s="765"/>
    </row>
    <row r="115" spans="1:31" s="19" customFormat="1" ht="24" customHeight="1">
      <c r="A115" s="731"/>
      <c r="B115" s="732" t="s">
        <v>1332</v>
      </c>
      <c r="C115" s="690"/>
      <c r="D115" s="691"/>
      <c r="E115" s="691"/>
      <c r="F115" s="691"/>
      <c r="G115" s="691"/>
      <c r="H115" s="1388">
        <f>35404834319+1857278125-H147</f>
        <v>29796350152</v>
      </c>
      <c r="I115" s="1388"/>
      <c r="J115" s="1388"/>
      <c r="K115" s="1388"/>
      <c r="L115" s="1388"/>
      <c r="M115" s="1388"/>
      <c r="N115" s="1387">
        <v>31967889040</v>
      </c>
      <c r="O115" s="1387"/>
      <c r="P115" s="1387"/>
      <c r="Q115" s="1387"/>
      <c r="R115" s="1387"/>
      <c r="S115" s="1387"/>
      <c r="T115" s="749"/>
      <c r="U115" s="749"/>
      <c r="V115" s="749"/>
      <c r="W115" s="749"/>
      <c r="X115" s="689">
        <f>H115-'[2]CDKT_T12 2008'!D25</f>
        <v>0</v>
      </c>
      <c r="Y115" s="767" t="s">
        <v>1333</v>
      </c>
      <c r="Z115" s="1949"/>
      <c r="AA115" s="1949"/>
      <c r="AB115" s="1949"/>
      <c r="AC115" s="1949"/>
      <c r="AD115" s="1949"/>
      <c r="AE115" s="1949"/>
    </row>
    <row r="116" spans="1:31" s="695" customFormat="1" ht="24" customHeight="1">
      <c r="A116" s="690"/>
      <c r="B116" s="691"/>
      <c r="C116" s="731" t="s">
        <v>1327</v>
      </c>
      <c r="D116" s="691"/>
      <c r="E116" s="691"/>
      <c r="F116" s="691"/>
      <c r="G116" s="691"/>
      <c r="H116" s="1389">
        <f>H112+H115</f>
        <v>29796350152</v>
      </c>
      <c r="I116" s="1389"/>
      <c r="J116" s="1389"/>
      <c r="K116" s="1389"/>
      <c r="L116" s="1389"/>
      <c r="M116" s="1389"/>
      <c r="N116" s="1389">
        <f>N112+N115</f>
        <v>31967889040</v>
      </c>
      <c r="O116" s="1389"/>
      <c r="P116" s="1389"/>
      <c r="Q116" s="1389"/>
      <c r="R116" s="1389"/>
      <c r="S116" s="1389"/>
      <c r="T116" s="753"/>
      <c r="U116" s="753"/>
      <c r="V116" s="753"/>
      <c r="W116" s="753"/>
      <c r="X116" s="692"/>
      <c r="Y116" s="696"/>
      <c r="Z116" s="694"/>
    </row>
    <row r="117" spans="1:31" s="695" customFormat="1" ht="24" customHeight="1">
      <c r="A117" s="746" t="s">
        <v>591</v>
      </c>
      <c r="B117" s="691" t="s">
        <v>1334</v>
      </c>
      <c r="C117" s="690"/>
      <c r="D117" s="691"/>
      <c r="E117" s="691"/>
      <c r="F117" s="691"/>
      <c r="G117" s="691"/>
      <c r="H117" s="1386" t="str">
        <f>H111</f>
        <v>Cuối kỳ</v>
      </c>
      <c r="I117" s="1386"/>
      <c r="J117" s="1386"/>
      <c r="K117" s="1386"/>
      <c r="L117" s="1386"/>
      <c r="M117" s="1386"/>
      <c r="N117" s="1386" t="s">
        <v>1317</v>
      </c>
      <c r="O117" s="1386"/>
      <c r="P117" s="1386"/>
      <c r="Q117" s="1386"/>
      <c r="R117" s="1386"/>
      <c r="S117" s="1386"/>
      <c r="T117" s="747"/>
      <c r="U117" s="747"/>
      <c r="V117" s="747"/>
      <c r="W117" s="747"/>
      <c r="X117" s="692"/>
      <c r="Y117" s="693"/>
      <c r="Z117" s="694"/>
    </row>
    <row r="118" spans="1:31" s="19" customFormat="1" ht="24" customHeight="1">
      <c r="A118" s="731"/>
      <c r="B118" s="732" t="s">
        <v>1335</v>
      </c>
      <c r="C118" s="731"/>
      <c r="D118" s="732"/>
      <c r="E118" s="732"/>
      <c r="F118" s="732"/>
      <c r="G118" s="732"/>
      <c r="H118" s="1387"/>
      <c r="I118" s="1387"/>
      <c r="J118" s="1387"/>
      <c r="K118" s="1387"/>
      <c r="L118" s="1387"/>
      <c r="M118" s="1387"/>
      <c r="N118" s="1387"/>
      <c r="O118" s="1387"/>
      <c r="P118" s="1387"/>
      <c r="Q118" s="1387"/>
      <c r="R118" s="1387"/>
      <c r="S118" s="1387"/>
      <c r="T118" s="749"/>
      <c r="U118" s="749"/>
      <c r="V118" s="749"/>
      <c r="W118" s="749"/>
      <c r="X118" s="692"/>
      <c r="Y118" s="738"/>
      <c r="Z118" s="760"/>
    </row>
    <row r="119" spans="1:31" s="19" customFormat="1" ht="24" customHeight="1">
      <c r="A119" s="731"/>
      <c r="B119" s="732" t="s">
        <v>1336</v>
      </c>
      <c r="C119" s="731"/>
      <c r="D119" s="732"/>
      <c r="E119" s="732"/>
      <c r="F119" s="732"/>
      <c r="G119" s="732"/>
      <c r="H119" s="1387">
        <v>10062840885</v>
      </c>
      <c r="I119" s="1387"/>
      <c r="J119" s="1387"/>
      <c r="K119" s="1387"/>
      <c r="L119" s="1387"/>
      <c r="M119" s="1387"/>
      <c r="N119" s="1387">
        <v>13701385962</v>
      </c>
      <c r="O119" s="1387"/>
      <c r="P119" s="1387"/>
      <c r="Q119" s="1387"/>
      <c r="R119" s="1387"/>
      <c r="S119" s="1387"/>
      <c r="T119" s="749"/>
      <c r="U119" s="749"/>
      <c r="V119" s="749"/>
      <c r="W119" s="749"/>
      <c r="X119" s="692"/>
      <c r="Y119" s="767" t="s">
        <v>1337</v>
      </c>
      <c r="Z119" s="760"/>
    </row>
    <row r="120" spans="1:31" s="19" customFormat="1" ht="24" customHeight="1">
      <c r="A120" s="731"/>
      <c r="B120" s="732" t="s">
        <v>1338</v>
      </c>
      <c r="C120" s="731"/>
      <c r="D120" s="732"/>
      <c r="E120" s="732"/>
      <c r="F120" s="732"/>
      <c r="G120" s="732"/>
      <c r="H120" s="1387">
        <v>28105000</v>
      </c>
      <c r="I120" s="1387"/>
      <c r="J120" s="1387"/>
      <c r="K120" s="1387"/>
      <c r="L120" s="1387"/>
      <c r="M120" s="1387"/>
      <c r="N120" s="1387">
        <v>29715000</v>
      </c>
      <c r="O120" s="1387"/>
      <c r="P120" s="1387"/>
      <c r="Q120" s="1387"/>
      <c r="R120" s="1387"/>
      <c r="S120" s="1387"/>
      <c r="T120" s="749"/>
      <c r="U120" s="749"/>
      <c r="V120" s="749"/>
      <c r="W120" s="749"/>
      <c r="X120" s="692"/>
      <c r="Y120" s="767" t="s">
        <v>1339</v>
      </c>
      <c r="Z120" s="760"/>
    </row>
    <row r="121" spans="1:31" s="19" customFormat="1" ht="24" customHeight="1">
      <c r="A121" s="731"/>
      <c r="B121" s="732" t="s">
        <v>1340</v>
      </c>
      <c r="C121" s="731"/>
      <c r="D121" s="732"/>
      <c r="E121" s="732"/>
      <c r="F121" s="732"/>
      <c r="G121" s="732"/>
      <c r="H121" s="1387">
        <v>20895860944</v>
      </c>
      <c r="I121" s="1387"/>
      <c r="J121" s="1387"/>
      <c r="K121" s="1387"/>
      <c r="L121" s="1387"/>
      <c r="M121" s="1387"/>
      <c r="N121" s="1387">
        <v>15632578968</v>
      </c>
      <c r="O121" s="1387"/>
      <c r="P121" s="1387"/>
      <c r="Q121" s="1387"/>
      <c r="R121" s="1387"/>
      <c r="S121" s="1387"/>
      <c r="T121" s="749"/>
      <c r="U121" s="749"/>
      <c r="V121" s="749"/>
      <c r="W121" s="749"/>
      <c r="X121" s="692"/>
      <c r="Y121" s="767" t="s">
        <v>1341</v>
      </c>
      <c r="Z121" s="760"/>
    </row>
    <row r="122" spans="1:31" s="19" customFormat="1" ht="24" customHeight="1">
      <c r="A122" s="731"/>
      <c r="B122" s="732" t="s">
        <v>1342</v>
      </c>
      <c r="C122" s="731"/>
      <c r="D122" s="732"/>
      <c r="E122" s="732"/>
      <c r="F122" s="732"/>
      <c r="G122" s="732"/>
      <c r="H122" s="1387">
        <v>3089030784</v>
      </c>
      <c r="I122" s="1387"/>
      <c r="J122" s="1387"/>
      <c r="K122" s="1387"/>
      <c r="L122" s="1387"/>
      <c r="M122" s="1387"/>
      <c r="N122" s="1387">
        <v>5190603873</v>
      </c>
      <c r="O122" s="1387"/>
      <c r="P122" s="1387"/>
      <c r="Q122" s="1387"/>
      <c r="R122" s="1387"/>
      <c r="S122" s="1387"/>
      <c r="T122" s="749"/>
      <c r="U122" s="749"/>
      <c r="V122" s="749"/>
      <c r="W122" s="749"/>
      <c r="X122" s="692"/>
      <c r="Y122" s="767" t="s">
        <v>1343</v>
      </c>
      <c r="Z122" s="760"/>
    </row>
    <row r="123" spans="1:31" s="19" customFormat="1" ht="24" customHeight="1">
      <c r="A123" s="731"/>
      <c r="B123" s="732" t="s">
        <v>1344</v>
      </c>
      <c r="C123" s="731"/>
      <c r="D123" s="732"/>
      <c r="E123" s="732"/>
      <c r="F123" s="732"/>
      <c r="G123" s="732"/>
      <c r="H123" s="1387"/>
      <c r="I123" s="1387"/>
      <c r="J123" s="1387"/>
      <c r="K123" s="1387"/>
      <c r="L123" s="1387"/>
      <c r="M123" s="1387"/>
      <c r="N123" s="1387"/>
      <c r="O123" s="1387"/>
      <c r="P123" s="1387"/>
      <c r="Q123" s="1387"/>
      <c r="R123" s="1387"/>
      <c r="S123" s="1387"/>
      <c r="T123" s="749"/>
      <c r="U123" s="749"/>
      <c r="V123" s="749"/>
      <c r="W123" s="749"/>
      <c r="X123" s="692"/>
      <c r="Y123" s="738"/>
      <c r="Z123" s="760"/>
    </row>
    <row r="124" spans="1:31" s="19" customFormat="1" ht="24" customHeight="1">
      <c r="A124" s="731"/>
      <c r="B124" s="732" t="s">
        <v>1345</v>
      </c>
      <c r="C124" s="731"/>
      <c r="D124" s="732"/>
      <c r="E124" s="732"/>
      <c r="F124" s="732"/>
      <c r="G124" s="732"/>
      <c r="H124" s="1387"/>
      <c r="I124" s="1387"/>
      <c r="J124" s="1387"/>
      <c r="K124" s="1387"/>
      <c r="L124" s="1387"/>
      <c r="M124" s="1387"/>
      <c r="N124" s="1387"/>
      <c r="O124" s="1387"/>
      <c r="P124" s="1387"/>
      <c r="Q124" s="1387"/>
      <c r="R124" s="1387"/>
      <c r="S124" s="1387"/>
      <c r="T124" s="749"/>
      <c r="U124" s="749"/>
      <c r="V124" s="749"/>
      <c r="W124" s="749"/>
      <c r="X124" s="692"/>
      <c r="Y124" s="738"/>
      <c r="Z124" s="760"/>
    </row>
    <row r="125" spans="1:31" s="19" customFormat="1" ht="24" customHeight="1">
      <c r="A125" s="731"/>
      <c r="B125" s="732" t="s">
        <v>1346</v>
      </c>
      <c r="C125" s="731"/>
      <c r="D125" s="732"/>
      <c r="E125" s="732"/>
      <c r="F125" s="732"/>
      <c r="G125" s="732"/>
      <c r="H125" s="1387"/>
      <c r="I125" s="1387"/>
      <c r="J125" s="1387"/>
      <c r="K125" s="1387"/>
      <c r="L125" s="1387"/>
      <c r="M125" s="1387"/>
      <c r="N125" s="1387"/>
      <c r="O125" s="1387"/>
      <c r="P125" s="1387"/>
      <c r="Q125" s="1387"/>
      <c r="R125" s="1387"/>
      <c r="S125" s="1387"/>
      <c r="T125" s="749"/>
      <c r="U125" s="749"/>
      <c r="V125" s="749"/>
      <c r="W125" s="749"/>
      <c r="X125" s="692"/>
      <c r="Y125" s="738"/>
      <c r="Z125" s="760"/>
    </row>
    <row r="126" spans="1:31" s="19" customFormat="1" ht="24" customHeight="1">
      <c r="A126" s="731"/>
      <c r="B126" s="732" t="s">
        <v>1347</v>
      </c>
      <c r="C126" s="731"/>
      <c r="D126" s="732"/>
      <c r="E126" s="732"/>
      <c r="F126" s="732"/>
      <c r="G126" s="732"/>
      <c r="H126" s="1387"/>
      <c r="I126" s="1387"/>
      <c r="J126" s="1387"/>
      <c r="K126" s="1387"/>
      <c r="L126" s="1387"/>
      <c r="M126" s="1387"/>
      <c r="N126" s="1387"/>
      <c r="O126" s="1387"/>
      <c r="P126" s="1387"/>
      <c r="Q126" s="1387"/>
      <c r="R126" s="1387"/>
      <c r="S126" s="1387"/>
      <c r="T126" s="749"/>
      <c r="U126" s="749"/>
      <c r="V126" s="749"/>
      <c r="W126" s="749"/>
      <c r="X126" s="692"/>
      <c r="Y126" s="738"/>
      <c r="Z126" s="760"/>
    </row>
    <row r="127" spans="1:31" s="19" customFormat="1" ht="24" customHeight="1">
      <c r="A127" s="731"/>
      <c r="B127" s="732"/>
      <c r="C127" s="1514" t="s">
        <v>1348</v>
      </c>
      <c r="D127" s="1515"/>
      <c r="E127" s="1515"/>
      <c r="F127" s="1515"/>
      <c r="G127" s="1515"/>
      <c r="H127" s="1389">
        <f>SUM(H118:M126)</f>
        <v>34075837613</v>
      </c>
      <c r="I127" s="1389"/>
      <c r="J127" s="1389"/>
      <c r="K127" s="1389"/>
      <c r="L127" s="1389"/>
      <c r="M127" s="1389"/>
      <c r="N127" s="1389">
        <f>SUM(N118:S126)</f>
        <v>34554283803</v>
      </c>
      <c r="O127" s="1389"/>
      <c r="P127" s="1389"/>
      <c r="Q127" s="1389"/>
      <c r="R127" s="1389"/>
      <c r="S127" s="1389"/>
      <c r="T127" s="753"/>
      <c r="U127" s="753"/>
      <c r="V127" s="753"/>
      <c r="W127" s="753"/>
      <c r="X127" s="689">
        <f>H127-'[2]CDKT_T12 2008'!D28</f>
        <v>0</v>
      </c>
      <c r="Y127" s="738"/>
      <c r="Z127" s="760"/>
    </row>
    <row r="128" spans="1:31" s="19" customFormat="1" ht="24" customHeight="1">
      <c r="A128" s="731"/>
      <c r="B128" s="732" t="s">
        <v>1349</v>
      </c>
      <c r="C128" s="768"/>
      <c r="D128" s="768"/>
      <c r="E128" s="768"/>
      <c r="F128" s="768"/>
      <c r="G128" s="768"/>
      <c r="H128" s="753"/>
      <c r="I128" s="753"/>
      <c r="J128" s="753"/>
      <c r="K128" s="753"/>
      <c r="L128" s="753"/>
      <c r="M128" s="753"/>
      <c r="N128" s="753"/>
      <c r="O128" s="753"/>
      <c r="P128" s="753"/>
      <c r="Q128" s="753"/>
      <c r="R128" s="753"/>
      <c r="S128" s="753"/>
      <c r="T128" s="753"/>
      <c r="U128" s="753"/>
      <c r="V128" s="753"/>
      <c r="W128" s="753"/>
      <c r="X128" s="692"/>
      <c r="Y128" s="738"/>
      <c r="Z128" s="760"/>
    </row>
    <row r="129" spans="1:26" s="19" customFormat="1" ht="24" customHeight="1">
      <c r="A129" s="731"/>
      <c r="B129" s="769" t="s">
        <v>1350</v>
      </c>
      <c r="C129" s="769"/>
      <c r="D129" s="769"/>
      <c r="E129" s="769"/>
      <c r="F129" s="769"/>
      <c r="G129" s="769"/>
      <c r="H129" s="769"/>
      <c r="I129" s="1856"/>
      <c r="J129" s="1856"/>
      <c r="K129" s="1856"/>
      <c r="L129" s="1856"/>
      <c r="M129" s="1856"/>
      <c r="N129" s="1389"/>
      <c r="O129" s="1389"/>
      <c r="P129" s="1389"/>
      <c r="Q129" s="1389"/>
      <c r="R129" s="1389"/>
      <c r="S129" s="1389"/>
      <c r="T129" s="753"/>
      <c r="U129" s="753"/>
      <c r="V129" s="753"/>
      <c r="W129" s="753"/>
      <c r="X129" s="692"/>
      <c r="Y129" s="738"/>
      <c r="Z129" s="760"/>
    </row>
    <row r="130" spans="1:26" s="19" customFormat="1" ht="24" customHeight="1">
      <c r="A130" s="731"/>
      <c r="B130" s="732" t="s">
        <v>1351</v>
      </c>
      <c r="C130" s="768"/>
      <c r="D130" s="768"/>
      <c r="E130" s="768"/>
      <c r="F130" s="768"/>
      <c r="G130" s="768"/>
      <c r="H130" s="764"/>
      <c r="I130" s="1855"/>
      <c r="J130" s="1855"/>
      <c r="K130" s="1855"/>
      <c r="L130" s="1855"/>
      <c r="M130" s="1855"/>
      <c r="N130" s="1389"/>
      <c r="O130" s="1389"/>
      <c r="P130" s="1389"/>
      <c r="Q130" s="1389"/>
      <c r="R130" s="1389"/>
      <c r="S130" s="1389"/>
      <c r="T130" s="753"/>
      <c r="U130" s="753"/>
      <c r="V130" s="753"/>
      <c r="W130" s="753"/>
      <c r="X130" s="692"/>
      <c r="Y130" s="738"/>
      <c r="Z130" s="760"/>
    </row>
    <row r="131" spans="1:26" s="695" customFormat="1" ht="24" customHeight="1">
      <c r="A131" s="746" t="s">
        <v>593</v>
      </c>
      <c r="B131" s="741" t="s">
        <v>1352</v>
      </c>
      <c r="C131" s="768"/>
      <c r="D131" s="768"/>
      <c r="E131" s="768"/>
      <c r="F131" s="768"/>
      <c r="G131" s="768"/>
      <c r="H131" s="1386" t="str">
        <f>H117</f>
        <v>Cuối kỳ</v>
      </c>
      <c r="I131" s="1386"/>
      <c r="J131" s="1386"/>
      <c r="K131" s="1386"/>
      <c r="L131" s="1386"/>
      <c r="M131" s="1386"/>
      <c r="N131" s="1386" t="s">
        <v>1317</v>
      </c>
      <c r="O131" s="1386"/>
      <c r="P131" s="1386"/>
      <c r="Q131" s="1386"/>
      <c r="R131" s="1386"/>
      <c r="S131" s="1386"/>
      <c r="T131" s="747"/>
      <c r="U131" s="747"/>
      <c r="V131" s="747"/>
      <c r="W131" s="747"/>
      <c r="X131" s="692"/>
      <c r="Y131" s="696"/>
      <c r="Z131" s="694"/>
    </row>
    <row r="132" spans="1:26" s="19" customFormat="1" ht="24" customHeight="1">
      <c r="A132" s="731"/>
      <c r="B132" s="732" t="s">
        <v>1353</v>
      </c>
      <c r="C132" s="763"/>
      <c r="D132" s="763"/>
      <c r="E132" s="763"/>
      <c r="F132" s="763"/>
      <c r="G132" s="763"/>
      <c r="H132" s="1391"/>
      <c r="I132" s="1391"/>
      <c r="J132" s="1391"/>
      <c r="K132" s="1391"/>
      <c r="L132" s="1391"/>
      <c r="M132" s="1391"/>
      <c r="N132" s="1387"/>
      <c r="O132" s="1387"/>
      <c r="P132" s="1387"/>
      <c r="Q132" s="1387"/>
      <c r="R132" s="1387"/>
      <c r="S132" s="1387"/>
      <c r="T132" s="749"/>
      <c r="U132" s="749"/>
      <c r="V132" s="749"/>
      <c r="W132" s="749"/>
      <c r="X132" s="692"/>
      <c r="Y132" s="738" t="s">
        <v>1354</v>
      </c>
      <c r="Z132" s="760"/>
    </row>
    <row r="133" spans="1:26" s="19" customFormat="1" ht="24" customHeight="1">
      <c r="A133" s="731"/>
      <c r="B133" s="732" t="s">
        <v>1355</v>
      </c>
      <c r="C133" s="763"/>
      <c r="D133" s="763"/>
      <c r="E133" s="763"/>
      <c r="F133" s="763"/>
      <c r="G133" s="763"/>
      <c r="H133" s="1807"/>
      <c r="I133" s="1807"/>
      <c r="J133" s="1807"/>
      <c r="K133" s="1807"/>
      <c r="L133" s="1807"/>
      <c r="M133" s="1807"/>
      <c r="N133" s="1387"/>
      <c r="O133" s="1387"/>
      <c r="P133" s="1387"/>
      <c r="Q133" s="1387"/>
      <c r="R133" s="1387"/>
      <c r="S133" s="1387"/>
      <c r="T133" s="749"/>
      <c r="U133" s="749"/>
      <c r="V133" s="749"/>
      <c r="W133" s="749"/>
      <c r="X133" s="692"/>
      <c r="Y133" s="738" t="s">
        <v>1356</v>
      </c>
      <c r="Z133" s="760"/>
    </row>
    <row r="134" spans="1:26" s="19" customFormat="1" ht="24" customHeight="1">
      <c r="A134" s="731"/>
      <c r="B134" s="732" t="s">
        <v>1357</v>
      </c>
      <c r="C134" s="763"/>
      <c r="D134" s="763"/>
      <c r="E134" s="763"/>
      <c r="F134" s="763"/>
      <c r="G134" s="763"/>
      <c r="H134" s="1807">
        <v>2943733855</v>
      </c>
      <c r="I134" s="1807"/>
      <c r="J134" s="1807"/>
      <c r="K134" s="1807"/>
      <c r="L134" s="1807"/>
      <c r="M134" s="1807"/>
      <c r="N134" s="1807">
        <v>4795438840</v>
      </c>
      <c r="O134" s="1807"/>
      <c r="P134" s="1807"/>
      <c r="Q134" s="1807"/>
      <c r="R134" s="1807"/>
      <c r="S134" s="1807"/>
      <c r="T134" s="771"/>
      <c r="U134" s="771"/>
      <c r="V134" s="771"/>
      <c r="W134" s="771"/>
      <c r="X134" s="692"/>
      <c r="Y134" s="738" t="s">
        <v>1358</v>
      </c>
      <c r="Z134" s="760"/>
    </row>
    <row r="135" spans="1:26" s="19" customFormat="1" ht="24" customHeight="1">
      <c r="A135" s="731"/>
      <c r="B135" s="732" t="s">
        <v>1359</v>
      </c>
      <c r="C135" s="763"/>
      <c r="D135" s="763"/>
      <c r="E135" s="763"/>
      <c r="F135" s="763"/>
      <c r="G135" s="763"/>
      <c r="H135" s="1807"/>
      <c r="I135" s="1807"/>
      <c r="J135" s="1807"/>
      <c r="K135" s="1807"/>
      <c r="L135" s="1807"/>
      <c r="M135" s="1807"/>
      <c r="N135" s="1387"/>
      <c r="O135" s="1387"/>
      <c r="P135" s="1387"/>
      <c r="Q135" s="1387"/>
      <c r="R135" s="1387"/>
      <c r="S135" s="1387"/>
      <c r="T135" s="749"/>
      <c r="U135" s="749"/>
      <c r="V135" s="749"/>
      <c r="W135" s="749"/>
      <c r="X135" s="692"/>
      <c r="Y135" s="738" t="s">
        <v>1360</v>
      </c>
      <c r="Z135" s="760"/>
    </row>
    <row r="136" spans="1:26" s="19" customFormat="1" ht="24" customHeight="1">
      <c r="A136" s="731"/>
      <c r="B136" s="732" t="s">
        <v>1361</v>
      </c>
      <c r="C136" s="763"/>
      <c r="D136" s="763"/>
      <c r="E136" s="763"/>
      <c r="F136" s="763"/>
      <c r="G136" s="763"/>
      <c r="H136" s="1391"/>
      <c r="I136" s="1391"/>
      <c r="J136" s="1391"/>
      <c r="K136" s="1391"/>
      <c r="L136" s="1391"/>
      <c r="M136" s="1391"/>
      <c r="N136" s="1387"/>
      <c r="O136" s="1387"/>
      <c r="P136" s="1387"/>
      <c r="Q136" s="1387"/>
      <c r="R136" s="1387"/>
      <c r="S136" s="1387"/>
      <c r="T136" s="749"/>
      <c r="U136" s="749"/>
      <c r="V136" s="749"/>
      <c r="W136" s="749"/>
      <c r="X136" s="692"/>
      <c r="Y136" s="738" t="s">
        <v>1362</v>
      </c>
      <c r="Z136" s="760"/>
    </row>
    <row r="137" spans="1:26" s="19" customFormat="1" ht="24" customHeight="1">
      <c r="A137" s="731"/>
      <c r="B137" s="732" t="s">
        <v>1363</v>
      </c>
      <c r="C137" s="763"/>
      <c r="D137" s="763"/>
      <c r="E137" s="763"/>
      <c r="F137" s="763"/>
      <c r="G137" s="763"/>
      <c r="H137" s="1391">
        <v>791524159</v>
      </c>
      <c r="I137" s="1391"/>
      <c r="J137" s="1391"/>
      <c r="K137" s="1391"/>
      <c r="L137" s="1391"/>
      <c r="M137" s="1391"/>
      <c r="N137" s="749"/>
      <c r="O137" s="749"/>
      <c r="P137" s="749"/>
      <c r="Q137" s="749"/>
      <c r="R137" s="749"/>
      <c r="S137" s="749"/>
      <c r="T137" s="749"/>
      <c r="U137" s="749"/>
      <c r="V137" s="749"/>
      <c r="W137" s="749"/>
      <c r="X137" s="692"/>
      <c r="Y137" s="738" t="s">
        <v>1364</v>
      </c>
      <c r="Z137" s="760"/>
    </row>
    <row r="138" spans="1:26" s="695" customFormat="1" ht="24" customHeight="1">
      <c r="A138" s="690"/>
      <c r="B138" s="691"/>
      <c r="C138" s="763" t="s">
        <v>1322</v>
      </c>
      <c r="D138" s="768"/>
      <c r="E138" s="768"/>
      <c r="F138" s="768"/>
      <c r="G138" s="768"/>
      <c r="H138" s="1389">
        <f>SUM(H132:M137)</f>
        <v>3735258014</v>
      </c>
      <c r="I138" s="1389"/>
      <c r="J138" s="1389"/>
      <c r="K138" s="1389"/>
      <c r="L138" s="1389"/>
      <c r="M138" s="1389"/>
      <c r="N138" s="1389">
        <f>SUM(N132:S137)</f>
        <v>4795438840</v>
      </c>
      <c r="O138" s="1389"/>
      <c r="P138" s="1389"/>
      <c r="Q138" s="1389"/>
      <c r="R138" s="1389"/>
      <c r="S138" s="1389"/>
      <c r="T138" s="753"/>
      <c r="U138" s="753"/>
      <c r="V138" s="753"/>
      <c r="W138" s="753"/>
      <c r="X138" s="689">
        <f>H138-'[2]CDKT_T12 2008'!D33</f>
        <v>0</v>
      </c>
      <c r="Y138" s="696"/>
      <c r="Z138" s="694"/>
    </row>
    <row r="139" spans="1:26" s="695" customFormat="1" ht="24" customHeight="1">
      <c r="A139" s="746" t="s">
        <v>595</v>
      </c>
      <c r="B139" s="691" t="s">
        <v>1365</v>
      </c>
      <c r="C139" s="768"/>
      <c r="D139" s="768"/>
      <c r="E139" s="768"/>
      <c r="F139" s="768"/>
      <c r="G139" s="768"/>
      <c r="H139" s="1389"/>
      <c r="I139" s="1389"/>
      <c r="J139" s="1389"/>
      <c r="K139" s="1389"/>
      <c r="L139" s="1389"/>
      <c r="M139" s="1389"/>
      <c r="N139" s="1389"/>
      <c r="O139" s="1389"/>
      <c r="P139" s="1389"/>
      <c r="Q139" s="1389"/>
      <c r="R139" s="1389"/>
      <c r="S139" s="1389"/>
      <c r="T139" s="753"/>
      <c r="U139" s="753"/>
      <c r="V139" s="753"/>
      <c r="W139" s="753"/>
      <c r="X139" s="692"/>
      <c r="Y139" s="696"/>
      <c r="Z139" s="694"/>
    </row>
    <row r="140" spans="1:26" s="19" customFormat="1" ht="24" customHeight="1">
      <c r="A140" s="731"/>
      <c r="B140" s="732" t="s">
        <v>1366</v>
      </c>
      <c r="C140" s="763"/>
      <c r="D140" s="763"/>
      <c r="E140" s="763"/>
      <c r="F140" s="763"/>
      <c r="G140" s="763"/>
      <c r="H140" s="1387"/>
      <c r="I140" s="1387"/>
      <c r="J140" s="1387"/>
      <c r="K140" s="1387"/>
      <c r="L140" s="1387"/>
      <c r="M140" s="1387"/>
      <c r="N140" s="1387"/>
      <c r="O140" s="1387"/>
      <c r="P140" s="1387"/>
      <c r="Q140" s="1387"/>
      <c r="R140" s="1387"/>
      <c r="S140" s="1387"/>
      <c r="T140" s="749"/>
      <c r="U140" s="749"/>
      <c r="V140" s="749"/>
      <c r="W140" s="749"/>
      <c r="X140" s="692"/>
      <c r="Y140" s="738"/>
      <c r="Z140" s="760"/>
    </row>
    <row r="141" spans="1:26" s="19" customFormat="1" ht="24" customHeight="1">
      <c r="A141" s="731"/>
      <c r="B141" s="732" t="s">
        <v>1367</v>
      </c>
      <c r="C141" s="763"/>
      <c r="D141" s="763"/>
      <c r="E141" s="763"/>
      <c r="F141" s="763"/>
      <c r="G141" s="763"/>
      <c r="H141" s="1387"/>
      <c r="I141" s="1387"/>
      <c r="J141" s="1387"/>
      <c r="K141" s="1387"/>
      <c r="L141" s="1387"/>
      <c r="M141" s="1387"/>
      <c r="N141" s="1387"/>
      <c r="O141" s="1387"/>
      <c r="P141" s="1387"/>
      <c r="Q141" s="1387"/>
      <c r="R141" s="1387"/>
      <c r="S141" s="1387"/>
      <c r="T141" s="749"/>
      <c r="U141" s="749"/>
      <c r="V141" s="749"/>
      <c r="W141" s="749"/>
      <c r="X141" s="692"/>
      <c r="Y141" s="772"/>
      <c r="Z141" s="760"/>
    </row>
    <row r="142" spans="1:26" s="19" customFormat="1" ht="24" customHeight="1">
      <c r="A142" s="731"/>
      <c r="B142" s="732"/>
      <c r="C142" s="763" t="s">
        <v>1322</v>
      </c>
      <c r="D142" s="768"/>
      <c r="E142" s="768"/>
      <c r="F142" s="768"/>
      <c r="G142" s="768"/>
      <c r="H142" s="1389"/>
      <c r="I142" s="1389"/>
      <c r="J142" s="1389"/>
      <c r="K142" s="1389"/>
      <c r="L142" s="1389"/>
      <c r="M142" s="1389"/>
      <c r="N142" s="1389"/>
      <c r="O142" s="1389"/>
      <c r="P142" s="1389"/>
      <c r="Q142" s="1389"/>
      <c r="R142" s="1389"/>
      <c r="S142" s="1389"/>
      <c r="T142" s="753"/>
      <c r="U142" s="753"/>
      <c r="V142" s="753"/>
      <c r="W142" s="753"/>
      <c r="X142" s="692"/>
      <c r="Y142" s="738"/>
      <c r="Z142" s="760"/>
    </row>
    <row r="143" spans="1:26" s="777" customFormat="1" ht="24" customHeight="1">
      <c r="A143" s="773" t="s">
        <v>1368</v>
      </c>
      <c r="B143" s="727" t="s">
        <v>1369</v>
      </c>
      <c r="C143" s="774"/>
      <c r="D143" s="774"/>
      <c r="E143" s="774"/>
      <c r="F143" s="774"/>
      <c r="G143" s="774"/>
      <c r="H143" s="1518" t="str">
        <f>H131</f>
        <v>Cuối kỳ</v>
      </c>
      <c r="I143" s="1518"/>
      <c r="J143" s="1518"/>
      <c r="K143" s="1518"/>
      <c r="L143" s="1518"/>
      <c r="M143" s="1518"/>
      <c r="N143" s="1386" t="s">
        <v>1317</v>
      </c>
      <c r="O143" s="1386"/>
      <c r="P143" s="1386"/>
      <c r="Q143" s="1386"/>
      <c r="R143" s="1386"/>
      <c r="S143" s="1386"/>
      <c r="T143" s="747"/>
      <c r="U143" s="747"/>
      <c r="V143" s="747"/>
      <c r="W143" s="747"/>
      <c r="X143" s="692"/>
      <c r="Y143" s="775"/>
      <c r="Z143" s="776"/>
    </row>
    <row r="144" spans="1:26" s="19" customFormat="1" ht="24" customHeight="1">
      <c r="A144" s="731"/>
      <c r="B144" s="732" t="s">
        <v>1370</v>
      </c>
      <c r="C144" s="763"/>
      <c r="D144" s="763"/>
      <c r="E144" s="763"/>
      <c r="F144" s="763"/>
      <c r="G144" s="763"/>
      <c r="H144" s="1387"/>
      <c r="I144" s="1387"/>
      <c r="J144" s="1387"/>
      <c r="K144" s="1387"/>
      <c r="L144" s="1387"/>
      <c r="M144" s="1387"/>
      <c r="N144" s="1387"/>
      <c r="O144" s="1387"/>
      <c r="P144" s="1387"/>
      <c r="Q144" s="1387"/>
      <c r="R144" s="1387"/>
      <c r="S144" s="1387"/>
      <c r="T144" s="749"/>
      <c r="U144" s="749"/>
      <c r="V144" s="749"/>
      <c r="W144" s="749"/>
      <c r="X144" s="692"/>
      <c r="Y144" s="738"/>
      <c r="Z144" s="760"/>
    </row>
    <row r="145" spans="1:26" s="19" customFormat="1" ht="24" customHeight="1">
      <c r="A145" s="731"/>
      <c r="B145" s="732" t="s">
        <v>1371</v>
      </c>
      <c r="C145" s="763"/>
      <c r="D145" s="763"/>
      <c r="E145" s="763"/>
      <c r="F145" s="763"/>
      <c r="G145" s="763"/>
      <c r="H145" s="1387"/>
      <c r="I145" s="1387"/>
      <c r="J145" s="1387"/>
      <c r="K145" s="1387"/>
      <c r="L145" s="1387"/>
      <c r="M145" s="1387"/>
      <c r="N145" s="1387"/>
      <c r="O145" s="1387"/>
      <c r="P145" s="1387"/>
      <c r="Q145" s="1387"/>
      <c r="R145" s="1387"/>
      <c r="S145" s="1387"/>
      <c r="T145" s="749"/>
      <c r="U145" s="749"/>
      <c r="V145" s="749"/>
      <c r="W145" s="749"/>
      <c r="X145" s="692"/>
      <c r="Y145" s="738"/>
      <c r="Z145" s="760"/>
    </row>
    <row r="146" spans="1:26" s="19" customFormat="1" ht="24" customHeight="1">
      <c r="A146" s="731"/>
      <c r="B146" s="732" t="s">
        <v>1372</v>
      </c>
      <c r="C146" s="763"/>
      <c r="D146" s="763"/>
      <c r="E146" s="763"/>
      <c r="F146" s="763"/>
      <c r="G146" s="763"/>
      <c r="H146" s="1387"/>
      <c r="I146" s="1387"/>
      <c r="J146" s="1387"/>
      <c r="K146" s="1387"/>
      <c r="L146" s="1387"/>
      <c r="M146" s="1387"/>
      <c r="N146" s="1387"/>
      <c r="O146" s="1387"/>
      <c r="P146" s="1387"/>
      <c r="Q146" s="1387"/>
      <c r="R146" s="1387"/>
      <c r="S146" s="1387"/>
      <c r="T146" s="749"/>
      <c r="U146" s="749"/>
      <c r="V146" s="749"/>
      <c r="W146" s="749"/>
      <c r="X146" s="692"/>
      <c r="Y146" s="738"/>
      <c r="Z146" s="760"/>
    </row>
    <row r="147" spans="1:26" s="19" customFormat="1" ht="24" customHeight="1">
      <c r="A147" s="731"/>
      <c r="B147" s="732" t="s">
        <v>1373</v>
      </c>
      <c r="C147" s="763"/>
      <c r="D147" s="763"/>
      <c r="E147" s="763"/>
      <c r="F147" s="763"/>
      <c r="G147" s="763"/>
      <c r="H147" s="1388">
        <f>'[2]CDKT_T12 2008'!$D$41</f>
        <v>7465762292</v>
      </c>
      <c r="I147" s="1388"/>
      <c r="J147" s="1388"/>
      <c r="K147" s="1388"/>
      <c r="L147" s="1388"/>
      <c r="M147" s="1388"/>
      <c r="N147" s="1388">
        <v>7130424292</v>
      </c>
      <c r="O147" s="1388"/>
      <c r="P147" s="1388"/>
      <c r="Q147" s="1388"/>
      <c r="R147" s="1388"/>
      <c r="S147" s="1388"/>
      <c r="T147" s="766"/>
      <c r="U147" s="766"/>
      <c r="V147" s="766"/>
      <c r="W147" s="766"/>
      <c r="X147" s="692"/>
      <c r="Y147" s="767" t="s">
        <v>1374</v>
      </c>
      <c r="Z147" s="778" t="s">
        <v>1375</v>
      </c>
    </row>
    <row r="148" spans="1:26" s="695" customFormat="1" ht="24" customHeight="1">
      <c r="A148" s="690"/>
      <c r="B148" s="691"/>
      <c r="C148" s="763" t="s">
        <v>1322</v>
      </c>
      <c r="D148" s="768"/>
      <c r="E148" s="768"/>
      <c r="F148" s="768"/>
      <c r="G148" s="768"/>
      <c r="H148" s="1389">
        <f>SUM(H144:M147)</f>
        <v>7465762292</v>
      </c>
      <c r="I148" s="1389"/>
      <c r="J148" s="1389"/>
      <c r="K148" s="1389"/>
      <c r="L148" s="1389"/>
      <c r="M148" s="1389"/>
      <c r="N148" s="1389">
        <f>SUM(N144:S147)</f>
        <v>7130424292</v>
      </c>
      <c r="O148" s="1389"/>
      <c r="P148" s="1389"/>
      <c r="Q148" s="1389"/>
      <c r="R148" s="1389"/>
      <c r="S148" s="1389"/>
      <c r="T148" s="753"/>
      <c r="U148" s="753"/>
      <c r="V148" s="753"/>
      <c r="W148" s="753"/>
      <c r="X148" s="689">
        <f>H148-'[2]CDKT_T12 2008'!D41</f>
        <v>0</v>
      </c>
      <c r="Y148" s="696"/>
      <c r="Z148" s="694"/>
    </row>
    <row r="149" spans="1:26" s="777" customFormat="1" ht="22.5" customHeight="1">
      <c r="A149" s="774" t="s">
        <v>1376</v>
      </c>
      <c r="B149" s="727"/>
      <c r="C149" s="774"/>
      <c r="D149" s="774"/>
      <c r="E149" s="774"/>
      <c r="F149" s="774"/>
      <c r="G149" s="774"/>
      <c r="H149" s="779"/>
      <c r="I149" s="779"/>
      <c r="J149" s="779"/>
      <c r="K149" s="779"/>
      <c r="L149" s="779"/>
      <c r="M149" s="779"/>
      <c r="N149" s="779"/>
      <c r="O149" s="779"/>
      <c r="P149" s="779"/>
      <c r="Q149" s="779"/>
      <c r="R149" s="779"/>
      <c r="S149" s="753"/>
      <c r="T149" s="753"/>
      <c r="U149" s="753"/>
      <c r="V149" s="753"/>
      <c r="W149" s="753"/>
      <c r="X149" s="692"/>
      <c r="Y149" s="775"/>
      <c r="Z149" s="776"/>
    </row>
    <row r="150" spans="1:26" s="785" customFormat="1" ht="50.25" customHeight="1">
      <c r="A150" s="780"/>
      <c r="B150" s="1516" t="s">
        <v>1377</v>
      </c>
      <c r="C150" s="1516"/>
      <c r="D150" s="1516"/>
      <c r="E150" s="1516" t="s">
        <v>1378</v>
      </c>
      <c r="F150" s="1516"/>
      <c r="G150" s="1516" t="s">
        <v>1379</v>
      </c>
      <c r="H150" s="1516"/>
      <c r="I150" s="1534" t="s">
        <v>1380</v>
      </c>
      <c r="J150" s="1534"/>
      <c r="K150" s="1534"/>
      <c r="L150" s="1534" t="s">
        <v>1381</v>
      </c>
      <c r="M150" s="1534"/>
      <c r="N150" s="1534"/>
      <c r="O150" s="1534"/>
      <c r="P150" s="1534" t="s">
        <v>1382</v>
      </c>
      <c r="Q150" s="1534"/>
      <c r="R150" s="1534"/>
      <c r="S150" s="781" t="s">
        <v>1383</v>
      </c>
      <c r="T150" s="1296"/>
      <c r="U150" s="1296"/>
      <c r="V150" s="1296"/>
      <c r="W150" s="1296"/>
      <c r="X150" s="782"/>
      <c r="Y150" s="783"/>
      <c r="Z150" s="784"/>
    </row>
    <row r="151" spans="1:26" s="785" customFormat="1" ht="18" customHeight="1">
      <c r="A151" s="780"/>
      <c r="B151" s="1905" t="s">
        <v>1384</v>
      </c>
      <c r="C151" s="1905"/>
      <c r="D151" s="1905"/>
      <c r="E151" s="1857"/>
      <c r="F151" s="1859"/>
      <c r="G151" s="1818"/>
      <c r="H151" s="1819"/>
      <c r="I151" s="1857"/>
      <c r="J151" s="1858"/>
      <c r="K151" s="1859"/>
      <c r="L151" s="1857"/>
      <c r="M151" s="1858"/>
      <c r="N151" s="1858"/>
      <c r="O151" s="1859"/>
      <c r="P151" s="1857"/>
      <c r="Q151" s="1858"/>
      <c r="R151" s="1859"/>
      <c r="S151" s="786"/>
      <c r="T151" s="1297"/>
      <c r="U151" s="1297"/>
      <c r="V151" s="1297"/>
      <c r="W151" s="1297"/>
      <c r="X151" s="782"/>
      <c r="Y151" s="783"/>
      <c r="Z151" s="784"/>
    </row>
    <row r="152" spans="1:26" s="785" customFormat="1" ht="18" customHeight="1">
      <c r="A152" s="780"/>
      <c r="B152" s="1898" t="s">
        <v>1385</v>
      </c>
      <c r="C152" s="1898"/>
      <c r="D152" s="1898"/>
      <c r="E152" s="1519">
        <f>'[338]TM Q2_9T 2008 sau KT'!$E$4:$F$4</f>
        <v>808821507271</v>
      </c>
      <c r="F152" s="1521"/>
      <c r="G152" s="1519">
        <f>'[338]TM Q2_9T 2008 sau KT'!$G$4:$H$4</f>
        <v>281368847709</v>
      </c>
      <c r="H152" s="1521"/>
      <c r="I152" s="1519">
        <f>'[338]TM Q2_9T 2008 sau KT'!$I$4:$K$4</f>
        <v>212899328921</v>
      </c>
      <c r="J152" s="1520"/>
      <c r="K152" s="1521"/>
      <c r="L152" s="1519">
        <f>'[338]TM Q2_9T 2008 sau KT'!$L$4:$O$4</f>
        <v>39351613834</v>
      </c>
      <c r="M152" s="1520"/>
      <c r="N152" s="1520"/>
      <c r="O152" s="1521"/>
      <c r="P152" s="1519">
        <f>'[338]TM Q2_9T 2008 sau KT'!$P$4:$R$4</f>
        <v>794795668</v>
      </c>
      <c r="Q152" s="1520"/>
      <c r="R152" s="1521"/>
      <c r="S152" s="787">
        <f>'[338]TM Q2_9T 2008 sau KT'!$S$4</f>
        <v>1343236093403</v>
      </c>
      <c r="T152" s="1298"/>
      <c r="U152" s="1298"/>
      <c r="V152" s="1298"/>
      <c r="W152" s="1298"/>
      <c r="X152" s="782"/>
      <c r="Y152" s="783"/>
      <c r="Z152" s="784"/>
    </row>
    <row r="153" spans="1:26" s="793" customFormat="1" ht="18" customHeight="1">
      <c r="A153" s="788"/>
      <c r="B153" s="1894" t="s">
        <v>1386</v>
      </c>
      <c r="C153" s="1894"/>
      <c r="D153" s="1894"/>
      <c r="E153" s="1527">
        <f>'[338]TM Q2_9T 2008 sau KT'!$E$5:$F$5</f>
        <v>0</v>
      </c>
      <c r="F153" s="1529"/>
      <c r="G153" s="1527">
        <f>'[338]TM Q2_9T 2008 sau KT'!$G$5:$H$5</f>
        <v>39391938395</v>
      </c>
      <c r="H153" s="1529"/>
      <c r="I153" s="1527">
        <f>'[338]TM Q2_9T 2008 sau KT'!$I$5:$K$5</f>
        <v>18937250000</v>
      </c>
      <c r="J153" s="1528"/>
      <c r="K153" s="1529"/>
      <c r="L153" s="1527">
        <f>'[338]TM Q2_9T 2008 sau KT'!$L$5:$O$5</f>
        <v>1014874773</v>
      </c>
      <c r="M153" s="1528"/>
      <c r="N153" s="1528"/>
      <c r="O153" s="1529"/>
      <c r="P153" s="1527">
        <f>'[338]TM Q2_9T 2008 sau KT'!$P$5:$R$5</f>
        <v>0</v>
      </c>
      <c r="Q153" s="1528"/>
      <c r="R153" s="1529"/>
      <c r="S153" s="789">
        <f t="shared" ref="S153:S158" si="0">E153+G153+I153+L153+P153</f>
        <v>59344063168</v>
      </c>
      <c r="T153" s="1299"/>
      <c r="U153" s="1299"/>
      <c r="V153" s="1299"/>
      <c r="W153" s="1299"/>
      <c r="X153" s="790"/>
      <c r="Y153" s="791"/>
      <c r="Z153" s="792"/>
    </row>
    <row r="154" spans="1:26" s="793" customFormat="1" ht="18" customHeight="1">
      <c r="A154" s="788"/>
      <c r="B154" s="1894" t="s">
        <v>1387</v>
      </c>
      <c r="C154" s="1894"/>
      <c r="D154" s="1894"/>
      <c r="E154" s="1527">
        <f>'[338]TM Q2_9T 2008 sau KT'!$E$6:$F$6</f>
        <v>104606918359</v>
      </c>
      <c r="F154" s="1529"/>
      <c r="G154" s="1527">
        <f>'[338]TM Q2_9T 2008 sau KT'!$G$6:$H$6</f>
        <v>0</v>
      </c>
      <c r="H154" s="1529"/>
      <c r="I154" s="1527">
        <f>'[338]TM Q2_9T 2008 sau KT'!$I$6:$K$6</f>
        <v>0</v>
      </c>
      <c r="J154" s="1528"/>
      <c r="K154" s="1529"/>
      <c r="L154" s="1527">
        <f>'[338]TM Q2_9T 2008 sau KT'!$L$6:$O$6</f>
        <v>0</v>
      </c>
      <c r="M154" s="1528"/>
      <c r="N154" s="1528"/>
      <c r="O154" s="1529"/>
      <c r="P154" s="1527">
        <f>'[338]TM Q2_9T 2008 sau KT'!$P$6:$R$6</f>
        <v>0</v>
      </c>
      <c r="Q154" s="1528"/>
      <c r="R154" s="1529"/>
      <c r="S154" s="789">
        <f t="shared" si="0"/>
        <v>104606918359</v>
      </c>
      <c r="T154" s="1299"/>
      <c r="U154" s="1299"/>
      <c r="V154" s="1299"/>
      <c r="W154" s="1299"/>
      <c r="X154" s="790"/>
      <c r="Y154" s="794"/>
      <c r="Z154" s="792"/>
    </row>
    <row r="155" spans="1:26" s="793" customFormat="1" ht="18" customHeight="1">
      <c r="A155" s="788"/>
      <c r="B155" s="1894" t="s">
        <v>1388</v>
      </c>
      <c r="C155" s="1894"/>
      <c r="D155" s="1894"/>
      <c r="E155" s="1527">
        <f>'[338]TM Q2_9T 2008 sau KT'!$E$7:$F$7</f>
        <v>0</v>
      </c>
      <c r="F155" s="1529"/>
      <c r="G155" s="1527"/>
      <c r="H155" s="1529"/>
      <c r="I155" s="1527"/>
      <c r="J155" s="1528"/>
      <c r="K155" s="1529"/>
      <c r="L155" s="1527"/>
      <c r="M155" s="1528"/>
      <c r="N155" s="1528"/>
      <c r="O155" s="1529"/>
      <c r="P155" s="1527"/>
      <c r="Q155" s="1528"/>
      <c r="R155" s="1529"/>
      <c r="S155" s="789">
        <f t="shared" si="0"/>
        <v>0</v>
      </c>
      <c r="T155" s="1299"/>
      <c r="U155" s="1299"/>
      <c r="V155" s="1299"/>
      <c r="W155" s="1299"/>
      <c r="X155" s="790"/>
      <c r="Y155" s="794"/>
      <c r="Z155" s="792"/>
    </row>
    <row r="156" spans="1:26" s="793" customFormat="1" ht="18" customHeight="1">
      <c r="A156" s="788"/>
      <c r="B156" s="1894" t="s">
        <v>1389</v>
      </c>
      <c r="C156" s="1894"/>
      <c r="D156" s="1894"/>
      <c r="E156" s="1527"/>
      <c r="F156" s="1529"/>
      <c r="G156" s="1527"/>
      <c r="H156" s="1529"/>
      <c r="I156" s="1527"/>
      <c r="J156" s="1528"/>
      <c r="K156" s="1529"/>
      <c r="L156" s="1527"/>
      <c r="M156" s="1528"/>
      <c r="N156" s="1528"/>
      <c r="O156" s="1529"/>
      <c r="P156" s="1527"/>
      <c r="Q156" s="1528"/>
      <c r="R156" s="1529"/>
      <c r="S156" s="789">
        <f t="shared" si="0"/>
        <v>0</v>
      </c>
      <c r="T156" s="1299"/>
      <c r="U156" s="1299"/>
      <c r="V156" s="1299"/>
      <c r="W156" s="1299"/>
      <c r="X156" s="790"/>
      <c r="Y156" s="794"/>
      <c r="Z156" s="792"/>
    </row>
    <row r="157" spans="1:26" s="793" customFormat="1" ht="18" customHeight="1">
      <c r="A157" s="788"/>
      <c r="B157" s="1894" t="s">
        <v>1390</v>
      </c>
      <c r="C157" s="1894"/>
      <c r="D157" s="1894"/>
      <c r="E157" s="1527">
        <f>'[338]TM Q2_9T 2008 sau KT'!$E$9:$F$9</f>
        <v>0</v>
      </c>
      <c r="F157" s="1529"/>
      <c r="G157" s="1527">
        <f>'[338]TM Q2_9T 2008 sau KT'!$G$9:$H$9</f>
        <v>2669248994</v>
      </c>
      <c r="H157" s="1529"/>
      <c r="I157" s="1527">
        <f>'[338]TM Q2_9T 2008 sau KT'!$I$9:$K$9</f>
        <v>12663958317</v>
      </c>
      <c r="J157" s="1528"/>
      <c r="K157" s="1529"/>
      <c r="L157" s="1527">
        <f>'[338]TM Q2_9T 2008 sau KT'!$L$9:$O$9</f>
        <v>0</v>
      </c>
      <c r="M157" s="1528"/>
      <c r="N157" s="1528"/>
      <c r="O157" s="1529"/>
      <c r="P157" s="1527"/>
      <c r="Q157" s="1528"/>
      <c r="R157" s="1529"/>
      <c r="S157" s="789">
        <f t="shared" si="0"/>
        <v>15333207311</v>
      </c>
      <c r="T157" s="1299"/>
      <c r="U157" s="1299"/>
      <c r="V157" s="1299"/>
      <c r="W157" s="1299"/>
      <c r="X157" s="790">
        <f>S157-'[338]TM Q2_9T 2008 sau KT'!$S$9</f>
        <v>0</v>
      </c>
      <c r="Y157" s="794"/>
      <c r="Z157" s="792"/>
    </row>
    <row r="158" spans="1:26" s="793" customFormat="1" ht="18" customHeight="1">
      <c r="A158" s="788"/>
      <c r="B158" s="1894" t="s">
        <v>1391</v>
      </c>
      <c r="C158" s="1894"/>
      <c r="D158" s="1894"/>
      <c r="E158" s="1527">
        <f>'[338]TM Q2_9T 2008 sau KT'!$E$10:$F$10</f>
        <v>-794795668</v>
      </c>
      <c r="F158" s="1529"/>
      <c r="G158" s="1527">
        <f>'[338]TM Q2_9T 2008 sau KT'!$G$10:$H$10</f>
        <v>0</v>
      </c>
      <c r="H158" s="1529"/>
      <c r="I158" s="1527">
        <f>'[338]TM Q2_9T 2008 sau KT'!$I$10:$K$10</f>
        <v>0</v>
      </c>
      <c r="J158" s="1528"/>
      <c r="K158" s="1529"/>
      <c r="L158" s="1527">
        <f>'[338]TM Q2_9T 2008 sau KT'!$L$10:$O$10</f>
        <v>0</v>
      </c>
      <c r="M158" s="1528"/>
      <c r="N158" s="1528"/>
      <c r="O158" s="1529"/>
      <c r="P158" s="1527">
        <v>794795668</v>
      </c>
      <c r="Q158" s="1528"/>
      <c r="R158" s="1529"/>
      <c r="S158" s="789">
        <f t="shared" si="0"/>
        <v>0</v>
      </c>
      <c r="T158" s="1299"/>
      <c r="U158" s="1299"/>
      <c r="V158" s="1299"/>
      <c r="W158" s="1299"/>
      <c r="X158" s="790"/>
      <c r="Y158" s="794"/>
      <c r="Z158" s="792"/>
    </row>
    <row r="159" spans="1:26" s="785" customFormat="1" ht="18" customHeight="1">
      <c r="A159" s="780"/>
      <c r="B159" s="1897" t="s">
        <v>1392</v>
      </c>
      <c r="C159" s="1897"/>
      <c r="D159" s="1897"/>
      <c r="E159" s="1519">
        <f>E152+E153+E154+E155-E156-E157-E158</f>
        <v>914223221298</v>
      </c>
      <c r="F159" s="1521"/>
      <c r="G159" s="1519">
        <f>G152+G153+G154+G155-G156-G157-G158</f>
        <v>318091537110</v>
      </c>
      <c r="H159" s="1521"/>
      <c r="I159" s="1519">
        <f>I152+I153+I154+I155-I156-I157-I158</f>
        <v>219172620604</v>
      </c>
      <c r="J159" s="1530"/>
      <c r="K159" s="1531"/>
      <c r="L159" s="1519">
        <f>L152+L153+L154+L155-L156-L157-L158</f>
        <v>40366488607</v>
      </c>
      <c r="M159" s="1530"/>
      <c r="N159" s="1530"/>
      <c r="O159" s="1531"/>
      <c r="P159" s="1519">
        <f>P152+P153+P154+P155-P156-P157-P158</f>
        <v>0</v>
      </c>
      <c r="Q159" s="1530"/>
      <c r="R159" s="1531"/>
      <c r="S159" s="787">
        <f>S152+S153+S154+S155-S156-S157-S158</f>
        <v>1491853867619</v>
      </c>
      <c r="T159" s="1298"/>
      <c r="U159" s="1298"/>
      <c r="V159" s="1298"/>
      <c r="W159" s="1298"/>
      <c r="X159" s="782">
        <f>'[338]TM Q2_9T 2008 sau KT'!$S$11-'[338]TM Q2_9T 2008 sau KT'!$S$11</f>
        <v>0</v>
      </c>
      <c r="Y159" s="795"/>
      <c r="Z159" s="784"/>
    </row>
    <row r="160" spans="1:26" s="785" customFormat="1" ht="18" customHeight="1">
      <c r="A160" s="780"/>
      <c r="B160" s="1904" t="s">
        <v>1393</v>
      </c>
      <c r="C160" s="1904"/>
      <c r="D160" s="1904"/>
      <c r="E160" s="1519"/>
      <c r="F160" s="1521"/>
      <c r="G160" s="1519"/>
      <c r="H160" s="1521"/>
      <c r="I160" s="1519"/>
      <c r="J160" s="1520"/>
      <c r="K160" s="1521"/>
      <c r="L160" s="1519"/>
      <c r="M160" s="1520"/>
      <c r="N160" s="1520"/>
      <c r="O160" s="1521"/>
      <c r="P160" s="1519"/>
      <c r="Q160" s="1520"/>
      <c r="R160" s="1521"/>
      <c r="S160" s="787"/>
      <c r="T160" s="1298"/>
      <c r="U160" s="1298"/>
      <c r="V160" s="1298"/>
      <c r="W160" s="1298"/>
      <c r="X160" s="782"/>
      <c r="Y160" s="783"/>
      <c r="Z160" s="784"/>
    </row>
    <row r="161" spans="1:26" s="785" customFormat="1" ht="18" customHeight="1">
      <c r="A161" s="780"/>
      <c r="B161" s="1898" t="s">
        <v>1394</v>
      </c>
      <c r="C161" s="1898"/>
      <c r="D161" s="1898"/>
      <c r="E161" s="1519">
        <f>'[338]TM Q2_9T 2008 sau KT'!$E$13:$F$13</f>
        <v>408415438779</v>
      </c>
      <c r="F161" s="1521"/>
      <c r="G161" s="1519">
        <f>'[338]TM Q2_9T 2008 sau KT'!$G$13:$H$13</f>
        <v>139510593744</v>
      </c>
      <c r="H161" s="1521"/>
      <c r="I161" s="1519">
        <f>'[338]TM Q2_9T 2008 sau KT'!$I$13:$K$13</f>
        <v>96515889240</v>
      </c>
      <c r="J161" s="1520"/>
      <c r="K161" s="1520"/>
      <c r="L161" s="1519">
        <f>'[338]TM Q2_9T 2008 sau KT'!$L$13:$O$13</f>
        <v>21508255122</v>
      </c>
      <c r="M161" s="1520"/>
      <c r="N161" s="1520"/>
      <c r="O161" s="1521"/>
      <c r="P161" s="1519">
        <f>'[338]TM Q2_9T 2008 sau KT'!$P$13:$R$13</f>
        <v>794795668</v>
      </c>
      <c r="Q161" s="1520"/>
      <c r="R161" s="1521"/>
      <c r="S161" s="796">
        <f t="shared" ref="S161:S167" si="1">E161+G161+I161+L161+P161</f>
        <v>666744972553</v>
      </c>
      <c r="T161" s="1300"/>
      <c r="U161" s="1300"/>
      <c r="V161" s="1300"/>
      <c r="W161" s="1300"/>
      <c r="X161" s="782">
        <f>S161-'[338]TM Q2_9T 2008 sau KT'!$S$13</f>
        <v>0</v>
      </c>
      <c r="Y161" s="783"/>
      <c r="Z161" s="784"/>
    </row>
    <row r="162" spans="1:26" s="793" customFormat="1" ht="18" customHeight="1">
      <c r="A162" s="788"/>
      <c r="B162" s="1906" t="s">
        <v>1395</v>
      </c>
      <c r="C162" s="1906"/>
      <c r="D162" s="1906"/>
      <c r="E162" s="1527">
        <v>101934867632</v>
      </c>
      <c r="F162" s="1529"/>
      <c r="G162" s="1527">
        <v>18516549958</v>
      </c>
      <c r="H162" s="1529"/>
      <c r="I162" s="1527">
        <v>18299452103</v>
      </c>
      <c r="J162" s="1528"/>
      <c r="K162" s="1529"/>
      <c r="L162" s="1527">
        <f>'[338]TM Q2_9T 2008 sau KT'!$L$14:$O$14</f>
        <v>4639199976</v>
      </c>
      <c r="M162" s="1528"/>
      <c r="N162" s="1528"/>
      <c r="O162" s="1529"/>
      <c r="P162" s="1527">
        <f>'[338]TM Q2_9T 2008 sau KT'!$P$14:$R$14</f>
        <v>0</v>
      </c>
      <c r="Q162" s="1528"/>
      <c r="R162" s="1529"/>
      <c r="S162" s="789">
        <f t="shared" si="1"/>
        <v>143390069669</v>
      </c>
      <c r="T162" s="1299"/>
      <c r="U162" s="1299"/>
      <c r="V162" s="1299"/>
      <c r="W162" s="1299"/>
      <c r="X162" s="790"/>
      <c r="Y162" s="791"/>
      <c r="Z162" s="792"/>
    </row>
    <row r="163" spans="1:26" s="793" customFormat="1" ht="18" customHeight="1">
      <c r="A163" s="788"/>
      <c r="B163" s="1906" t="s">
        <v>1389</v>
      </c>
      <c r="C163" s="1906"/>
      <c r="D163" s="1906"/>
      <c r="E163" s="1527"/>
      <c r="F163" s="1529"/>
      <c r="G163" s="1527"/>
      <c r="H163" s="1529"/>
      <c r="I163" s="1527"/>
      <c r="J163" s="1528"/>
      <c r="K163" s="1529"/>
      <c r="L163" s="1527"/>
      <c r="M163" s="1528"/>
      <c r="N163" s="1528"/>
      <c r="O163" s="1529"/>
      <c r="P163" s="1527"/>
      <c r="Q163" s="1528"/>
      <c r="R163" s="1529"/>
      <c r="S163" s="789">
        <f t="shared" si="1"/>
        <v>0</v>
      </c>
      <c r="T163" s="1299"/>
      <c r="U163" s="1299"/>
      <c r="V163" s="1299"/>
      <c r="W163" s="1299"/>
      <c r="X163" s="790"/>
      <c r="Y163" s="794"/>
      <c r="Z163" s="792"/>
    </row>
    <row r="164" spans="1:26" s="793" customFormat="1" ht="18" customHeight="1">
      <c r="A164" s="788"/>
      <c r="B164" s="1906" t="s">
        <v>1396</v>
      </c>
      <c r="C164" s="1906"/>
      <c r="D164" s="1906"/>
      <c r="E164" s="1527">
        <f>'[338]TM Q2_9T 2008 sau KT'!$E$16:$F$16</f>
        <v>1497914313</v>
      </c>
      <c r="F164" s="1529"/>
      <c r="G164" s="1527">
        <f>'[338]TM Q2_9T 2008 sau KT'!$G$16:$H$16</f>
        <v>566823734</v>
      </c>
      <c r="H164" s="1529"/>
      <c r="I164" s="1527">
        <f>'[338]TM Q2_9T 2008 sau KT'!$I$16:$K$16</f>
        <v>619270902</v>
      </c>
      <c r="J164" s="1528"/>
      <c r="K164" s="1529"/>
      <c r="L164" s="1527">
        <f>'[338]TM Q2_9T 2008 sau KT'!$L$16:$O$16</f>
        <v>413361170</v>
      </c>
      <c r="M164" s="1528"/>
      <c r="N164" s="1528"/>
      <c r="O164" s="1529"/>
      <c r="P164" s="1527"/>
      <c r="Q164" s="1528"/>
      <c r="R164" s="1529"/>
      <c r="S164" s="789">
        <f t="shared" si="1"/>
        <v>3097370119</v>
      </c>
      <c r="T164" s="1299"/>
      <c r="U164" s="1299"/>
      <c r="V164" s="1299"/>
      <c r="W164" s="1299"/>
      <c r="X164" s="790">
        <f>S164-'[338]TM Q2_9T 2008 sau KT'!$S$16</f>
        <v>0</v>
      </c>
      <c r="Y164" s="791"/>
      <c r="Z164" s="792"/>
    </row>
    <row r="165" spans="1:26" s="793" customFormat="1" ht="18" customHeight="1">
      <c r="A165" s="788"/>
      <c r="B165" s="1906" t="s">
        <v>1390</v>
      </c>
      <c r="C165" s="1906"/>
      <c r="D165" s="1906"/>
      <c r="E165" s="1527">
        <f>'[338]TM Q2_9T 2008 sau KT'!$E$17:$F$17</f>
        <v>0</v>
      </c>
      <c r="F165" s="1529"/>
      <c r="G165" s="1527">
        <f>'[338]TM Q2_9T 2008 sau KT'!$G$17:$H$17</f>
        <v>2669248994</v>
      </c>
      <c r="H165" s="1529"/>
      <c r="I165" s="1527">
        <f>'[338]TM Q2_9T 2008 sau KT'!$I$17:$K$17</f>
        <v>10279419201</v>
      </c>
      <c r="J165" s="1528"/>
      <c r="K165" s="1529"/>
      <c r="L165" s="1527">
        <f>'[338]TM Q2_9T 2008 sau KT'!$L$17:$O$17</f>
        <v>0</v>
      </c>
      <c r="M165" s="1528"/>
      <c r="N165" s="1528"/>
      <c r="O165" s="1529"/>
      <c r="P165" s="1527"/>
      <c r="Q165" s="1528"/>
      <c r="R165" s="1529"/>
      <c r="S165" s="789">
        <f t="shared" si="1"/>
        <v>12948668195</v>
      </c>
      <c r="T165" s="1299"/>
      <c r="U165" s="1299"/>
      <c r="V165" s="1299"/>
      <c r="W165" s="1299"/>
      <c r="X165" s="790">
        <f>'[338]TM Q2_9T 2008 sau KT'!$S$17-S165</f>
        <v>0</v>
      </c>
      <c r="Y165" s="795"/>
      <c r="Z165" s="792"/>
    </row>
    <row r="166" spans="1:26" s="793" customFormat="1" ht="18" customHeight="1">
      <c r="A166" s="788"/>
      <c r="B166" s="1906" t="s">
        <v>1397</v>
      </c>
      <c r="C166" s="1906"/>
      <c r="D166" s="1906"/>
      <c r="E166" s="1527">
        <f>'[338]TM Q2_9T 2008 sau KT'!$E$18:$F$18</f>
        <v>-794795668</v>
      </c>
      <c r="F166" s="1529"/>
      <c r="G166" s="1527">
        <f>'[338]TM Q2_9T 2008 sau KT'!$G$18:$H$18</f>
        <v>0</v>
      </c>
      <c r="H166" s="1529"/>
      <c r="I166" s="1527">
        <f>'[338]TM Q2_9T 2008 sau KT'!$I$18:$K$18</f>
        <v>0</v>
      </c>
      <c r="J166" s="1528"/>
      <c r="K166" s="1529"/>
      <c r="L166" s="1527">
        <f>'[338]TM Q2_9T 2008 sau KT'!$L$18:$O$18</f>
        <v>0</v>
      </c>
      <c r="M166" s="1528"/>
      <c r="N166" s="1528"/>
      <c r="O166" s="1529"/>
      <c r="P166" s="1519">
        <v>794795668</v>
      </c>
      <c r="Q166" s="1520"/>
      <c r="R166" s="1521"/>
      <c r="S166" s="789">
        <f t="shared" si="1"/>
        <v>0</v>
      </c>
      <c r="T166" s="1299"/>
      <c r="U166" s="1299"/>
      <c r="V166" s="1299"/>
      <c r="W166" s="1299"/>
      <c r="X166" s="790"/>
      <c r="Y166" s="795"/>
      <c r="Z166" s="792"/>
    </row>
    <row r="167" spans="1:26" s="785" customFormat="1" ht="18" customHeight="1">
      <c r="A167" s="780"/>
      <c r="B167" s="1897" t="s">
        <v>1398</v>
      </c>
      <c r="C167" s="1897"/>
      <c r="D167" s="1897"/>
      <c r="E167" s="1519">
        <f>E161+E162-E163+E164-E165-E166</f>
        <v>512643016392</v>
      </c>
      <c r="F167" s="1521"/>
      <c r="G167" s="1519">
        <f>G161+G162-G163+G164-G165-G166</f>
        <v>155924718442</v>
      </c>
      <c r="H167" s="1521"/>
      <c r="I167" s="1519">
        <f>I161+I162-I163+I164-I165-I166</f>
        <v>105155193044</v>
      </c>
      <c r="J167" s="1520"/>
      <c r="K167" s="1521"/>
      <c r="L167" s="1519">
        <f>L161+L162-L163+L164-L165-L166</f>
        <v>26560816268</v>
      </c>
      <c r="M167" s="1520"/>
      <c r="N167" s="1520"/>
      <c r="O167" s="1521"/>
      <c r="P167" s="1519">
        <f>P161+P162-P163+P164-P165-P166</f>
        <v>0</v>
      </c>
      <c r="Q167" s="1520"/>
      <c r="R167" s="1521"/>
      <c r="S167" s="787">
        <f t="shared" si="1"/>
        <v>800283744146</v>
      </c>
      <c r="T167" s="1298"/>
      <c r="U167" s="1298"/>
      <c r="V167" s="1298"/>
      <c r="W167" s="1298"/>
      <c r="X167" s="782"/>
      <c r="Y167" s="797"/>
      <c r="Z167" s="784"/>
    </row>
    <row r="168" spans="1:26" s="785" customFormat="1" ht="18" customHeight="1">
      <c r="A168" s="780"/>
      <c r="B168" s="1904" t="s">
        <v>1399</v>
      </c>
      <c r="C168" s="1904"/>
      <c r="D168" s="1904"/>
      <c r="E168" s="1519"/>
      <c r="F168" s="1521"/>
      <c r="G168" s="1519"/>
      <c r="H168" s="1521"/>
      <c r="I168" s="1519"/>
      <c r="J168" s="1520"/>
      <c r="K168" s="1521"/>
      <c r="L168" s="1519"/>
      <c r="M168" s="1520"/>
      <c r="N168" s="1520"/>
      <c r="O168" s="1521"/>
      <c r="P168" s="1519"/>
      <c r="Q168" s="1520"/>
      <c r="R168" s="1521"/>
      <c r="S168" s="787"/>
      <c r="T168" s="1298"/>
      <c r="U168" s="1298"/>
      <c r="V168" s="1298"/>
      <c r="W168" s="1298"/>
      <c r="X168" s="782"/>
      <c r="Y168" s="797"/>
      <c r="Z168" s="784"/>
    </row>
    <row r="169" spans="1:26" s="785" customFormat="1" ht="18" customHeight="1">
      <c r="A169" s="780"/>
      <c r="B169" s="1898" t="s">
        <v>1400</v>
      </c>
      <c r="C169" s="1898"/>
      <c r="D169" s="1898"/>
      <c r="E169" s="1519">
        <f>'[338]TM Q2_9T 2008 sau KT'!$E$21:$F$21</f>
        <v>400406068492</v>
      </c>
      <c r="F169" s="1521"/>
      <c r="G169" s="1519">
        <f>'[338]TM Q2_9T 2008 sau KT'!$G$21:$H$21</f>
        <v>141858253965</v>
      </c>
      <c r="H169" s="1521"/>
      <c r="I169" s="1519">
        <f>'[338]TM Q2_9T 2008 sau KT'!$I$21:$K$21</f>
        <v>116383439681</v>
      </c>
      <c r="J169" s="1520"/>
      <c r="K169" s="1521"/>
      <c r="L169" s="1519">
        <f>'[338]TM Q2_9T 2008 sau KT'!$L$21:$O$21</f>
        <v>17843358712</v>
      </c>
      <c r="M169" s="1520"/>
      <c r="N169" s="1520"/>
      <c r="O169" s="1521"/>
      <c r="P169" s="1519">
        <f>'[338]TM Q2_9T 2008 sau KT'!$P$21:$R$21</f>
        <v>0</v>
      </c>
      <c r="Q169" s="1520"/>
      <c r="R169" s="1521"/>
      <c r="S169" s="787">
        <f>E169+G169+I169+L169+P169</f>
        <v>676491120850</v>
      </c>
      <c r="T169" s="1298"/>
      <c r="U169" s="1298"/>
      <c r="V169" s="1298"/>
      <c r="W169" s="1298"/>
      <c r="X169" s="782">
        <f>S169-'[338]TM Q2_9T 2008 sau KT'!$S$21</f>
        <v>0</v>
      </c>
      <c r="Y169" s="783"/>
      <c r="Z169" s="784"/>
    </row>
    <row r="170" spans="1:26" s="785" customFormat="1" ht="18" customHeight="1">
      <c r="A170" s="780"/>
      <c r="B170" s="1912" t="s">
        <v>1401</v>
      </c>
      <c r="C170" s="1912"/>
      <c r="D170" s="1912"/>
      <c r="E170" s="1899">
        <f>E159-E167</f>
        <v>401580204906</v>
      </c>
      <c r="F170" s="1900"/>
      <c r="G170" s="1899">
        <f>G159-G167</f>
        <v>162166818668</v>
      </c>
      <c r="H170" s="1900"/>
      <c r="I170" s="1899">
        <f>I159-I167</f>
        <v>114017427560</v>
      </c>
      <c r="J170" s="1911"/>
      <c r="K170" s="1900"/>
      <c r="L170" s="1899">
        <f>L159-L167</f>
        <v>13805672339</v>
      </c>
      <c r="M170" s="1911"/>
      <c r="N170" s="1911"/>
      <c r="O170" s="1900"/>
      <c r="P170" s="1899">
        <f>P159-P167</f>
        <v>0</v>
      </c>
      <c r="Q170" s="1911"/>
      <c r="R170" s="1900"/>
      <c r="S170" s="798">
        <f>E170+G170+I170+L170+P170</f>
        <v>691570123473</v>
      </c>
      <c r="T170" s="1298"/>
      <c r="U170" s="1298"/>
      <c r="V170" s="1298"/>
      <c r="W170" s="1298"/>
      <c r="X170" s="799">
        <f>S170-'[2]CDKT_T12 2008'!D44</f>
        <v>0</v>
      </c>
      <c r="Y170" s="783"/>
      <c r="Z170" s="784"/>
    </row>
    <row r="171" spans="1:26" s="785" customFormat="1" ht="10.5" customHeight="1">
      <c r="A171" s="780"/>
      <c r="B171" s="800"/>
      <c r="C171" s="800"/>
      <c r="D171" s="800"/>
      <c r="E171" s="800"/>
      <c r="F171" s="800"/>
      <c r="G171" s="800"/>
      <c r="H171" s="800"/>
      <c r="I171" s="801"/>
      <c r="J171" s="801"/>
      <c r="K171" s="801"/>
      <c r="L171" s="801"/>
      <c r="M171" s="801"/>
      <c r="N171" s="801"/>
      <c r="O171" s="801"/>
      <c r="P171" s="801"/>
      <c r="Q171" s="801"/>
      <c r="R171" s="801"/>
      <c r="S171" s="802"/>
      <c r="T171" s="802"/>
      <c r="U171" s="802"/>
      <c r="V171" s="802"/>
      <c r="W171" s="802"/>
      <c r="X171" s="782"/>
      <c r="Y171" s="783"/>
      <c r="Z171" s="784"/>
    </row>
    <row r="172" spans="1:26" s="810" customFormat="1" ht="18" customHeight="1">
      <c r="A172" s="803"/>
      <c r="B172" s="804" t="s">
        <v>1402</v>
      </c>
      <c r="C172" s="805"/>
      <c r="D172" s="805"/>
      <c r="E172" s="805"/>
      <c r="F172" s="805"/>
      <c r="G172" s="805"/>
      <c r="H172" s="805"/>
      <c r="I172" s="806"/>
      <c r="J172" s="806"/>
      <c r="K172" s="806"/>
      <c r="L172" s="806"/>
      <c r="M172" s="806"/>
      <c r="N172" s="806"/>
      <c r="O172" s="806"/>
      <c r="P172" s="806"/>
      <c r="Q172" s="806"/>
      <c r="R172" s="1913">
        <f>'[338]TM Q2_9T 2008 sau KT'!S24</f>
        <v>438371354245</v>
      </c>
      <c r="S172" s="1913"/>
      <c r="T172" s="807"/>
      <c r="U172" s="807"/>
      <c r="V172" s="807"/>
      <c r="W172" s="807"/>
      <c r="X172" s="782"/>
      <c r="Y172" s="808"/>
      <c r="Z172" s="809"/>
    </row>
    <row r="173" spans="1:26" s="810" customFormat="1" ht="18" customHeight="1">
      <c r="A173" s="803"/>
      <c r="B173" s="804" t="s">
        <v>1403</v>
      </c>
      <c r="C173" s="805"/>
      <c r="D173" s="805"/>
      <c r="E173" s="805"/>
      <c r="F173" s="805"/>
      <c r="G173" s="805"/>
      <c r="H173" s="805"/>
      <c r="I173" s="806"/>
      <c r="J173" s="806"/>
      <c r="K173" s="806"/>
      <c r="L173" s="806"/>
      <c r="M173" s="806"/>
      <c r="N173" s="806"/>
      <c r="O173" s="806"/>
      <c r="P173" s="806"/>
      <c r="Q173" s="806"/>
      <c r="R173" s="1913">
        <f>'[338]TM Q2_9T 2008 sau KT'!$S$25</f>
        <v>425280837441</v>
      </c>
      <c r="S173" s="1913"/>
      <c r="T173" s="807"/>
      <c r="U173" s="807"/>
      <c r="V173" s="807"/>
      <c r="W173" s="807"/>
      <c r="X173" s="782"/>
      <c r="Y173" s="808"/>
      <c r="Z173" s="809"/>
    </row>
    <row r="174" spans="1:26" s="810" customFormat="1" ht="18" customHeight="1">
      <c r="A174" s="803"/>
      <c r="B174" s="804" t="s">
        <v>1404</v>
      </c>
      <c r="C174" s="805"/>
      <c r="D174" s="805"/>
      <c r="E174" s="805"/>
      <c r="F174" s="805"/>
      <c r="G174" s="805"/>
      <c r="H174" s="805"/>
      <c r="I174" s="806"/>
      <c r="J174" s="806"/>
      <c r="K174" s="806"/>
      <c r="L174" s="806"/>
      <c r="M174" s="806"/>
      <c r="N174" s="806"/>
      <c r="O174" s="806"/>
      <c r="P174" s="806"/>
      <c r="Q174" s="806"/>
      <c r="R174" s="1913">
        <f>'[338]TM Q2_9T 2008 sau KT'!$S$26</f>
        <v>0</v>
      </c>
      <c r="S174" s="1913"/>
      <c r="T174" s="807"/>
      <c r="U174" s="807"/>
      <c r="V174" s="807"/>
      <c r="W174" s="807"/>
      <c r="X174" s="782"/>
      <c r="Y174" s="808"/>
      <c r="Z174" s="809"/>
    </row>
    <row r="175" spans="1:26" s="810" customFormat="1" ht="18" customHeight="1">
      <c r="A175" s="803"/>
      <c r="B175" s="804" t="s">
        <v>1405</v>
      </c>
      <c r="C175" s="805"/>
      <c r="D175" s="805"/>
      <c r="E175" s="805"/>
      <c r="F175" s="805"/>
      <c r="G175" s="805"/>
      <c r="H175" s="805"/>
      <c r="I175" s="806"/>
      <c r="J175" s="806"/>
      <c r="K175" s="806"/>
      <c r="L175" s="806"/>
      <c r="M175" s="806"/>
      <c r="N175" s="806"/>
      <c r="O175" s="806"/>
      <c r="P175" s="806"/>
      <c r="Q175" s="806"/>
      <c r="R175" s="806"/>
      <c r="S175" s="802"/>
      <c r="T175" s="802"/>
      <c r="U175" s="802"/>
      <c r="V175" s="802"/>
      <c r="W175" s="802"/>
      <c r="X175" s="782"/>
      <c r="Y175" s="808"/>
      <c r="Z175" s="809"/>
    </row>
    <row r="176" spans="1:26" s="815" customFormat="1" ht="18" customHeight="1">
      <c r="A176" s="811"/>
      <c r="B176" s="1910" t="s">
        <v>1406</v>
      </c>
      <c r="C176" s="1910"/>
      <c r="D176" s="1910"/>
      <c r="E176" s="1910"/>
      <c r="F176" s="1910"/>
      <c r="G176" s="1910"/>
      <c r="H176" s="1910"/>
      <c r="I176" s="1910"/>
      <c r="J176" s="1910"/>
      <c r="K176" s="1910"/>
      <c r="L176" s="1910"/>
      <c r="M176" s="1910"/>
      <c r="N176" s="1910"/>
      <c r="O176" s="1910"/>
      <c r="P176" s="1910"/>
      <c r="Q176" s="1910"/>
      <c r="R176" s="1910"/>
      <c r="S176" s="1910"/>
      <c r="T176" s="812"/>
      <c r="U176" s="812"/>
      <c r="V176" s="812"/>
      <c r="W176" s="812"/>
      <c r="X176" s="813"/>
      <c r="Y176" s="783"/>
      <c r="Z176" s="814"/>
    </row>
    <row r="177" spans="1:26" s="810" customFormat="1" ht="30" customHeight="1">
      <c r="A177" s="816" t="s">
        <v>1407</v>
      </c>
      <c r="B177" s="805"/>
      <c r="C177" s="805"/>
      <c r="D177" s="805"/>
      <c r="E177" s="805"/>
      <c r="F177" s="805"/>
      <c r="G177" s="805"/>
      <c r="H177" s="805"/>
      <c r="I177" s="806"/>
      <c r="J177" s="806"/>
      <c r="K177" s="806"/>
      <c r="L177" s="806"/>
      <c r="M177" s="806"/>
      <c r="N177" s="806"/>
      <c r="O177" s="806"/>
      <c r="P177" s="806"/>
      <c r="Q177" s="806"/>
      <c r="R177" s="806"/>
      <c r="S177" s="802"/>
      <c r="T177" s="802"/>
      <c r="U177" s="802"/>
      <c r="V177" s="802"/>
      <c r="W177" s="802"/>
      <c r="X177" s="782"/>
      <c r="Y177" s="808"/>
      <c r="Z177" s="809"/>
    </row>
    <row r="178" spans="1:26" s="785" customFormat="1" ht="48" customHeight="1">
      <c r="A178" s="780"/>
      <c r="B178" s="1516" t="s">
        <v>1377</v>
      </c>
      <c r="C178" s="1516"/>
      <c r="D178" s="1516"/>
      <c r="E178" s="1516" t="s">
        <v>1378</v>
      </c>
      <c r="F178" s="1516"/>
      <c r="G178" s="1516" t="s">
        <v>1379</v>
      </c>
      <c r="H178" s="1516"/>
      <c r="I178" s="1534" t="s">
        <v>1408</v>
      </c>
      <c r="J178" s="1534"/>
      <c r="K178" s="1534"/>
      <c r="L178" s="1534" t="s">
        <v>1381</v>
      </c>
      <c r="M178" s="1534"/>
      <c r="N178" s="1534"/>
      <c r="O178" s="1534"/>
      <c r="P178" s="1534" t="s">
        <v>1382</v>
      </c>
      <c r="Q178" s="1534"/>
      <c r="R178" s="1534"/>
      <c r="S178" s="781" t="s">
        <v>1383</v>
      </c>
      <c r="T178" s="1296"/>
      <c r="U178" s="1296"/>
      <c r="V178" s="1296"/>
      <c r="W178" s="1296"/>
      <c r="X178" s="782"/>
      <c r="Y178" s="783"/>
      <c r="Z178" s="784"/>
    </row>
    <row r="179" spans="1:26" s="785" customFormat="1" ht="18" customHeight="1">
      <c r="A179" s="780"/>
      <c r="B179" s="1901" t="s">
        <v>1409</v>
      </c>
      <c r="C179" s="1902"/>
      <c r="D179" s="1903"/>
      <c r="E179" s="1742"/>
      <c r="F179" s="1743"/>
      <c r="G179" s="1742"/>
      <c r="H179" s="1743"/>
      <c r="I179" s="1907"/>
      <c r="J179" s="1908"/>
      <c r="K179" s="1909"/>
      <c r="L179" s="1907"/>
      <c r="M179" s="1908"/>
      <c r="N179" s="1908"/>
      <c r="O179" s="1909"/>
      <c r="P179" s="1907"/>
      <c r="Q179" s="1908"/>
      <c r="R179" s="1909"/>
      <c r="S179" s="820"/>
      <c r="T179" s="1296"/>
      <c r="U179" s="1296"/>
      <c r="V179" s="1296"/>
      <c r="W179" s="1296"/>
      <c r="X179" s="782"/>
      <c r="Y179" s="783"/>
      <c r="Z179" s="784"/>
    </row>
    <row r="180" spans="1:26" s="785" customFormat="1" ht="18" customHeight="1">
      <c r="A180" s="780"/>
      <c r="B180" s="821" t="s">
        <v>1385</v>
      </c>
      <c r="C180" s="822"/>
      <c r="D180" s="823"/>
      <c r="E180" s="1532"/>
      <c r="F180" s="1533"/>
      <c r="G180" s="1532"/>
      <c r="H180" s="1533"/>
      <c r="I180" s="1744"/>
      <c r="J180" s="1745"/>
      <c r="K180" s="1746"/>
      <c r="L180" s="1744"/>
      <c r="M180" s="1745"/>
      <c r="N180" s="1745"/>
      <c r="O180" s="1746"/>
      <c r="P180" s="1744"/>
      <c r="Q180" s="1745"/>
      <c r="R180" s="1746"/>
      <c r="S180" s="827"/>
      <c r="T180" s="1296"/>
      <c r="U180" s="1296"/>
      <c r="V180" s="1296"/>
      <c r="W180" s="1296"/>
      <c r="X180" s="782"/>
      <c r="Y180" s="783"/>
      <c r="Z180" s="784"/>
    </row>
    <row r="181" spans="1:26" s="785" customFormat="1" ht="18" customHeight="1">
      <c r="A181" s="780"/>
      <c r="B181" s="828" t="s">
        <v>1410</v>
      </c>
      <c r="C181" s="822"/>
      <c r="D181" s="823"/>
      <c r="E181" s="1532"/>
      <c r="F181" s="1533"/>
      <c r="G181" s="1532"/>
      <c r="H181" s="1533"/>
      <c r="I181" s="1744"/>
      <c r="J181" s="1745"/>
      <c r="K181" s="1746"/>
      <c r="L181" s="1744"/>
      <c r="M181" s="1745"/>
      <c r="N181" s="1745"/>
      <c r="O181" s="1746"/>
      <c r="P181" s="1744"/>
      <c r="Q181" s="1745"/>
      <c r="R181" s="1746"/>
      <c r="S181" s="827"/>
      <c r="T181" s="1296"/>
      <c r="U181" s="1296"/>
      <c r="V181" s="1296"/>
      <c r="W181" s="1296"/>
      <c r="X181" s="782"/>
      <c r="Y181" s="783"/>
      <c r="Z181" s="784"/>
    </row>
    <row r="182" spans="1:26" s="785" customFormat="1" ht="18" customHeight="1">
      <c r="A182" s="780"/>
      <c r="B182" s="1917" t="s">
        <v>1411</v>
      </c>
      <c r="C182" s="1918"/>
      <c r="D182" s="1919"/>
      <c r="E182" s="1532"/>
      <c r="F182" s="1533"/>
      <c r="G182" s="1532"/>
      <c r="H182" s="1533"/>
      <c r="I182" s="1744"/>
      <c r="J182" s="1745"/>
      <c r="K182" s="1746"/>
      <c r="L182" s="1744"/>
      <c r="M182" s="1745"/>
      <c r="N182" s="1745"/>
      <c r="O182" s="1746"/>
      <c r="P182" s="1744"/>
      <c r="Q182" s="1745"/>
      <c r="R182" s="1746"/>
      <c r="S182" s="827"/>
      <c r="T182" s="1296"/>
      <c r="U182" s="1296"/>
      <c r="V182" s="1296"/>
      <c r="W182" s="1296"/>
      <c r="X182" s="782"/>
      <c r="Y182" s="783"/>
      <c r="Z182" s="784"/>
    </row>
    <row r="183" spans="1:26" s="785" customFormat="1" ht="18" customHeight="1">
      <c r="A183" s="780"/>
      <c r="B183" s="828" t="s">
        <v>1412</v>
      </c>
      <c r="C183" s="822"/>
      <c r="D183" s="823"/>
      <c r="E183" s="1532"/>
      <c r="F183" s="1533"/>
      <c r="G183" s="1532"/>
      <c r="H183" s="1533"/>
      <c r="I183" s="1744"/>
      <c r="J183" s="1745"/>
      <c r="K183" s="1746"/>
      <c r="L183" s="1744"/>
      <c r="M183" s="1745"/>
      <c r="N183" s="1745"/>
      <c r="O183" s="1746"/>
      <c r="P183" s="1744"/>
      <c r="Q183" s="1745"/>
      <c r="R183" s="1746"/>
      <c r="S183" s="827"/>
      <c r="T183" s="1296"/>
      <c r="U183" s="1296"/>
      <c r="V183" s="1296"/>
      <c r="W183" s="1296"/>
      <c r="X183" s="782"/>
      <c r="Y183" s="783"/>
      <c r="Z183" s="784"/>
    </row>
    <row r="184" spans="1:26" s="785" customFormat="1" ht="18" customHeight="1">
      <c r="A184" s="780"/>
      <c r="B184" s="828" t="s">
        <v>1392</v>
      </c>
      <c r="C184" s="822"/>
      <c r="D184" s="823"/>
      <c r="E184" s="1532"/>
      <c r="F184" s="1533"/>
      <c r="G184" s="1532"/>
      <c r="H184" s="1533"/>
      <c r="I184" s="1744"/>
      <c r="J184" s="1745"/>
      <c r="K184" s="1746"/>
      <c r="L184" s="1744"/>
      <c r="M184" s="1745"/>
      <c r="N184" s="1745"/>
      <c r="O184" s="1746"/>
      <c r="P184" s="1744"/>
      <c r="Q184" s="1745"/>
      <c r="R184" s="1746"/>
      <c r="S184" s="827"/>
      <c r="T184" s="1296"/>
      <c r="U184" s="1296"/>
      <c r="V184" s="1296"/>
      <c r="W184" s="1296"/>
      <c r="X184" s="782"/>
      <c r="Y184" s="783"/>
      <c r="Z184" s="784"/>
    </row>
    <row r="185" spans="1:26" s="785" customFormat="1" ht="18" customHeight="1">
      <c r="A185" s="780"/>
      <c r="B185" s="1914" t="s">
        <v>1393</v>
      </c>
      <c r="C185" s="1915"/>
      <c r="D185" s="1916"/>
      <c r="E185" s="1532"/>
      <c r="F185" s="1533"/>
      <c r="G185" s="1532"/>
      <c r="H185" s="1533"/>
      <c r="I185" s="1744"/>
      <c r="J185" s="1745"/>
      <c r="K185" s="1746"/>
      <c r="L185" s="1744"/>
      <c r="M185" s="1745"/>
      <c r="N185" s="1745"/>
      <c r="O185" s="1746"/>
      <c r="P185" s="1744"/>
      <c r="Q185" s="1745"/>
      <c r="R185" s="1746"/>
      <c r="S185" s="827"/>
      <c r="T185" s="1296"/>
      <c r="U185" s="1296"/>
      <c r="V185" s="1296"/>
      <c r="W185" s="1296"/>
      <c r="X185" s="782"/>
      <c r="Y185" s="783"/>
      <c r="Z185" s="784"/>
    </row>
    <row r="186" spans="1:26" s="785" customFormat="1" ht="18" customHeight="1">
      <c r="A186" s="780"/>
      <c r="B186" s="821" t="s">
        <v>1394</v>
      </c>
      <c r="C186" s="822"/>
      <c r="D186" s="823"/>
      <c r="E186" s="1532"/>
      <c r="F186" s="1533"/>
      <c r="G186" s="1532"/>
      <c r="H186" s="1533"/>
      <c r="I186" s="1744"/>
      <c r="J186" s="1745"/>
      <c r="K186" s="1746"/>
      <c r="L186" s="1744"/>
      <c r="M186" s="1745"/>
      <c r="N186" s="1745"/>
      <c r="O186" s="1746"/>
      <c r="P186" s="1744"/>
      <c r="Q186" s="1745"/>
      <c r="R186" s="1746"/>
      <c r="S186" s="827"/>
      <c r="T186" s="1296"/>
      <c r="U186" s="1296"/>
      <c r="V186" s="1296"/>
      <c r="W186" s="1296"/>
      <c r="X186" s="782"/>
      <c r="Y186" s="783"/>
      <c r="Z186" s="784"/>
    </row>
    <row r="187" spans="1:26" s="785" customFormat="1" ht="18" customHeight="1">
      <c r="A187" s="780"/>
      <c r="B187" s="828" t="s">
        <v>1395</v>
      </c>
      <c r="C187" s="822"/>
      <c r="D187" s="823"/>
      <c r="E187" s="1532"/>
      <c r="F187" s="1533"/>
      <c r="G187" s="1532"/>
      <c r="H187" s="1533"/>
      <c r="I187" s="1744"/>
      <c r="J187" s="1745"/>
      <c r="K187" s="1746"/>
      <c r="L187" s="1744"/>
      <c r="M187" s="1745"/>
      <c r="N187" s="1745"/>
      <c r="O187" s="1746"/>
      <c r="P187" s="1744"/>
      <c r="Q187" s="1745"/>
      <c r="R187" s="1746"/>
      <c r="S187" s="827"/>
      <c r="T187" s="1296"/>
      <c r="U187" s="1296"/>
      <c r="V187" s="1296"/>
      <c r="W187" s="1296"/>
      <c r="X187" s="782"/>
      <c r="Y187" s="783"/>
      <c r="Z187" s="784"/>
    </row>
    <row r="188" spans="1:26" s="785" customFormat="1" ht="18" customHeight="1">
      <c r="A188" s="780"/>
      <c r="B188" s="1917" t="s">
        <v>1411</v>
      </c>
      <c r="C188" s="1918"/>
      <c r="D188" s="1919"/>
      <c r="E188" s="1532"/>
      <c r="F188" s="1533"/>
      <c r="G188" s="1532"/>
      <c r="H188" s="1533"/>
      <c r="I188" s="1744"/>
      <c r="J188" s="1745"/>
      <c r="K188" s="1746"/>
      <c r="L188" s="1744"/>
      <c r="M188" s="1745"/>
      <c r="N188" s="1745"/>
      <c r="O188" s="1746"/>
      <c r="P188" s="1744"/>
      <c r="Q188" s="1745"/>
      <c r="R188" s="1746"/>
      <c r="S188" s="827"/>
      <c r="T188" s="1296"/>
      <c r="U188" s="1296"/>
      <c r="V188" s="1296"/>
      <c r="W188" s="1296"/>
      <c r="X188" s="782"/>
      <c r="Y188" s="783"/>
      <c r="Z188" s="784"/>
    </row>
    <row r="189" spans="1:26" s="785" customFormat="1" ht="18" customHeight="1">
      <c r="A189" s="780"/>
      <c r="B189" s="1917" t="s">
        <v>1412</v>
      </c>
      <c r="C189" s="1918"/>
      <c r="D189" s="1919"/>
      <c r="E189" s="1532"/>
      <c r="F189" s="1533"/>
      <c r="G189" s="1532"/>
      <c r="H189" s="1533"/>
      <c r="I189" s="1744"/>
      <c r="J189" s="1745"/>
      <c r="K189" s="1746"/>
      <c r="L189" s="1744"/>
      <c r="M189" s="1745"/>
      <c r="N189" s="1745"/>
      <c r="O189" s="1746"/>
      <c r="P189" s="1744"/>
      <c r="Q189" s="1745"/>
      <c r="R189" s="1746"/>
      <c r="S189" s="827"/>
      <c r="T189" s="1296"/>
      <c r="U189" s="1296"/>
      <c r="V189" s="1296"/>
      <c r="W189" s="1296"/>
      <c r="X189" s="782"/>
      <c r="Y189" s="783"/>
      <c r="Z189" s="784"/>
    </row>
    <row r="190" spans="1:26" s="785" customFormat="1" ht="18" customHeight="1">
      <c r="A190" s="780"/>
      <c r="B190" s="828" t="s">
        <v>1397</v>
      </c>
      <c r="C190" s="822"/>
      <c r="D190" s="823"/>
      <c r="E190" s="1532"/>
      <c r="F190" s="1533"/>
      <c r="G190" s="1532"/>
      <c r="H190" s="1533"/>
      <c r="I190" s="1744"/>
      <c r="J190" s="1745"/>
      <c r="K190" s="1746"/>
      <c r="L190" s="1744"/>
      <c r="M190" s="1745"/>
      <c r="N190" s="1745"/>
      <c r="O190" s="1746"/>
      <c r="P190" s="1744"/>
      <c r="Q190" s="1745"/>
      <c r="R190" s="1746"/>
      <c r="S190" s="827"/>
      <c r="T190" s="1296"/>
      <c r="U190" s="1296"/>
      <c r="V190" s="1296"/>
      <c r="W190" s="1296"/>
      <c r="X190" s="782"/>
      <c r="Y190" s="783"/>
      <c r="Z190" s="784"/>
    </row>
    <row r="191" spans="1:26" s="785" customFormat="1" ht="18" customHeight="1">
      <c r="A191" s="780"/>
      <c r="B191" s="828" t="s">
        <v>1392</v>
      </c>
      <c r="C191" s="822"/>
      <c r="D191" s="823"/>
      <c r="E191" s="1532"/>
      <c r="F191" s="1533"/>
      <c r="G191" s="1532"/>
      <c r="H191" s="1533"/>
      <c r="I191" s="1744"/>
      <c r="J191" s="1745"/>
      <c r="K191" s="1746"/>
      <c r="L191" s="1744"/>
      <c r="M191" s="1745"/>
      <c r="N191" s="1745"/>
      <c r="O191" s="1746"/>
      <c r="P191" s="1744"/>
      <c r="Q191" s="1745"/>
      <c r="R191" s="1746"/>
      <c r="S191" s="827"/>
      <c r="T191" s="1296"/>
      <c r="U191" s="1296"/>
      <c r="V191" s="1296"/>
      <c r="W191" s="1296"/>
      <c r="X191" s="782"/>
      <c r="Y191" s="783"/>
      <c r="Z191" s="784"/>
    </row>
    <row r="192" spans="1:26" s="785" customFormat="1" ht="18" customHeight="1">
      <c r="A192" s="780"/>
      <c r="B192" s="1914" t="s">
        <v>1413</v>
      </c>
      <c r="C192" s="1915"/>
      <c r="D192" s="1916"/>
      <c r="E192" s="1532"/>
      <c r="F192" s="1533"/>
      <c r="G192" s="1532"/>
      <c r="H192" s="1533"/>
      <c r="I192" s="1744"/>
      <c r="J192" s="1745"/>
      <c r="K192" s="1746"/>
      <c r="L192" s="1744"/>
      <c r="M192" s="1745"/>
      <c r="N192" s="1745"/>
      <c r="O192" s="1746"/>
      <c r="P192" s="1744"/>
      <c r="Q192" s="1745"/>
      <c r="R192" s="1746"/>
      <c r="S192" s="827"/>
      <c r="T192" s="1296"/>
      <c r="U192" s="1296"/>
      <c r="V192" s="1296"/>
      <c r="W192" s="1296"/>
      <c r="X192" s="782"/>
      <c r="Y192" s="783"/>
      <c r="Z192" s="784"/>
    </row>
    <row r="193" spans="1:26" s="785" customFormat="1" ht="18" customHeight="1">
      <c r="A193" s="780"/>
      <c r="B193" s="821" t="s">
        <v>1400</v>
      </c>
      <c r="C193" s="822"/>
      <c r="D193" s="823"/>
      <c r="E193" s="1532"/>
      <c r="F193" s="1533"/>
      <c r="G193" s="1532"/>
      <c r="H193" s="1533"/>
      <c r="I193" s="1744"/>
      <c r="J193" s="1745"/>
      <c r="K193" s="1746"/>
      <c r="L193" s="1744"/>
      <c r="M193" s="1745"/>
      <c r="N193" s="1745"/>
      <c r="O193" s="1746"/>
      <c r="P193" s="1744"/>
      <c r="Q193" s="1745"/>
      <c r="R193" s="1746"/>
      <c r="S193" s="827"/>
      <c r="T193" s="1296"/>
      <c r="U193" s="1296"/>
      <c r="V193" s="1296"/>
      <c r="W193" s="1296"/>
      <c r="X193" s="782"/>
      <c r="Y193" s="783"/>
      <c r="Z193" s="784"/>
    </row>
    <row r="194" spans="1:26" s="785" customFormat="1" ht="18" customHeight="1">
      <c r="A194" s="780"/>
      <c r="B194" s="829" t="s">
        <v>1401</v>
      </c>
      <c r="C194" s="830"/>
      <c r="D194" s="831"/>
      <c r="E194" s="1738"/>
      <c r="F194" s="1739"/>
      <c r="G194" s="1738"/>
      <c r="H194" s="1739"/>
      <c r="I194" s="1920"/>
      <c r="J194" s="1921"/>
      <c r="K194" s="1922"/>
      <c r="L194" s="1920"/>
      <c r="M194" s="1921"/>
      <c r="N194" s="1921"/>
      <c r="O194" s="1922"/>
      <c r="P194" s="1920"/>
      <c r="Q194" s="1921"/>
      <c r="R194" s="1922"/>
      <c r="S194" s="835"/>
      <c r="T194" s="1296"/>
      <c r="U194" s="1296"/>
      <c r="V194" s="1296"/>
      <c r="W194" s="1296"/>
      <c r="X194" s="782"/>
      <c r="Y194" s="783"/>
      <c r="Z194" s="784"/>
    </row>
    <row r="195" spans="1:26" s="785" customFormat="1" ht="18" customHeight="1">
      <c r="A195" s="780"/>
      <c r="B195" s="836" t="s">
        <v>1414</v>
      </c>
      <c r="C195" s="780"/>
      <c r="D195" s="780"/>
      <c r="E195" s="800"/>
      <c r="F195" s="800"/>
      <c r="G195" s="800"/>
      <c r="H195" s="800"/>
      <c r="I195" s="801"/>
      <c r="J195" s="801"/>
      <c r="K195" s="801"/>
      <c r="L195" s="801"/>
      <c r="M195" s="801"/>
      <c r="N195" s="801"/>
      <c r="O195" s="801"/>
      <c r="P195" s="801"/>
      <c r="Q195" s="801"/>
      <c r="R195" s="801"/>
      <c r="S195" s="802"/>
      <c r="T195" s="802"/>
      <c r="U195" s="802"/>
      <c r="V195" s="802"/>
      <c r="W195" s="802"/>
      <c r="X195" s="782"/>
      <c r="Y195" s="783"/>
      <c r="Z195" s="784"/>
    </row>
    <row r="196" spans="1:26" s="785" customFormat="1" ht="18" customHeight="1">
      <c r="A196" s="780"/>
      <c r="B196" s="836" t="s">
        <v>1415</v>
      </c>
      <c r="C196" s="780"/>
      <c r="D196" s="780"/>
      <c r="E196" s="800"/>
      <c r="F196" s="800"/>
      <c r="G196" s="800"/>
      <c r="H196" s="800"/>
      <c r="I196" s="801"/>
      <c r="J196" s="801"/>
      <c r="K196" s="801"/>
      <c r="L196" s="801"/>
      <c r="M196" s="801"/>
      <c r="N196" s="801"/>
      <c r="O196" s="801"/>
      <c r="P196" s="801"/>
      <c r="Q196" s="801"/>
      <c r="R196" s="801"/>
      <c r="S196" s="802"/>
      <c r="T196" s="802"/>
      <c r="U196" s="802"/>
      <c r="V196" s="802"/>
      <c r="W196" s="802"/>
      <c r="X196" s="782"/>
      <c r="Y196" s="783"/>
      <c r="Z196" s="784"/>
    </row>
    <row r="197" spans="1:26" s="785" customFormat="1" ht="18" customHeight="1">
      <c r="A197" s="780"/>
      <c r="B197" s="836" t="s">
        <v>1416</v>
      </c>
      <c r="C197" s="780"/>
      <c r="D197" s="780"/>
      <c r="E197" s="800"/>
      <c r="F197" s="800"/>
      <c r="G197" s="800"/>
      <c r="H197" s="800"/>
      <c r="I197" s="801"/>
      <c r="J197" s="801"/>
      <c r="K197" s="801"/>
      <c r="L197" s="801"/>
      <c r="M197" s="801"/>
      <c r="N197" s="801"/>
      <c r="O197" s="801"/>
      <c r="P197" s="801"/>
      <c r="Q197" s="801"/>
      <c r="R197" s="801"/>
      <c r="S197" s="802"/>
      <c r="T197" s="802"/>
      <c r="U197" s="802"/>
      <c r="V197" s="802"/>
      <c r="W197" s="802"/>
      <c r="X197" s="782"/>
      <c r="Y197" s="783"/>
      <c r="Z197" s="784"/>
    </row>
    <row r="198" spans="1:26" s="785" customFormat="1" ht="18" customHeight="1">
      <c r="A198" s="780"/>
      <c r="B198" s="836"/>
      <c r="C198" s="780"/>
      <c r="D198" s="780"/>
      <c r="E198" s="800"/>
      <c r="F198" s="800"/>
      <c r="G198" s="800"/>
      <c r="H198" s="800"/>
      <c r="I198" s="801"/>
      <c r="J198" s="801"/>
      <c r="K198" s="801"/>
      <c r="L198" s="801"/>
      <c r="M198" s="801"/>
      <c r="N198" s="801"/>
      <c r="O198" s="801"/>
      <c r="P198" s="801"/>
      <c r="Q198" s="801"/>
      <c r="R198" s="801"/>
      <c r="S198" s="802"/>
      <c r="T198" s="802"/>
      <c r="U198" s="802"/>
      <c r="V198" s="802"/>
      <c r="W198" s="802"/>
      <c r="X198" s="782"/>
      <c r="Y198" s="783"/>
      <c r="Z198" s="784"/>
    </row>
    <row r="199" spans="1:26" s="785" customFormat="1" ht="18" customHeight="1">
      <c r="A199" s="780"/>
      <c r="B199" s="837"/>
      <c r="C199" s="838"/>
      <c r="D199" s="839"/>
      <c r="E199" s="1740" t="s">
        <v>1417</v>
      </c>
      <c r="F199" s="1740"/>
      <c r="G199" s="1740" t="s">
        <v>1418</v>
      </c>
      <c r="H199" s="1740"/>
      <c r="I199" s="1740" t="s">
        <v>1419</v>
      </c>
      <c r="J199" s="1740"/>
      <c r="K199" s="1740"/>
      <c r="L199" s="1740" t="s">
        <v>1420</v>
      </c>
      <c r="M199" s="1740"/>
      <c r="N199" s="1740"/>
      <c r="O199" s="1740"/>
      <c r="P199" s="1740" t="s">
        <v>1421</v>
      </c>
      <c r="Q199" s="1740"/>
      <c r="R199" s="1740"/>
      <c r="S199" s="840" t="s">
        <v>1422</v>
      </c>
      <c r="T199" s="1013"/>
      <c r="U199" s="1013"/>
      <c r="V199" s="1013"/>
      <c r="W199" s="1013"/>
      <c r="X199" s="782"/>
      <c r="Y199" s="783"/>
      <c r="Z199" s="784"/>
    </row>
    <row r="200" spans="1:26" s="785" customFormat="1" ht="18" customHeight="1">
      <c r="A200" s="780"/>
      <c r="B200" s="1941" t="s">
        <v>1377</v>
      </c>
      <c r="C200" s="1942"/>
      <c r="D200" s="1943"/>
      <c r="E200" s="1741" t="s">
        <v>1423</v>
      </c>
      <c r="F200" s="1741"/>
      <c r="G200" s="1741" t="s">
        <v>1424</v>
      </c>
      <c r="H200" s="1741"/>
      <c r="I200" s="1741" t="s">
        <v>1425</v>
      </c>
      <c r="J200" s="1741"/>
      <c r="K200" s="1741"/>
      <c r="L200" s="1741" t="s">
        <v>1426</v>
      </c>
      <c r="M200" s="1741"/>
      <c r="N200" s="1741"/>
      <c r="O200" s="1741"/>
      <c r="P200" s="1741" t="s">
        <v>1427</v>
      </c>
      <c r="Q200" s="1741"/>
      <c r="R200" s="1741"/>
      <c r="S200" s="841" t="s">
        <v>1428</v>
      </c>
      <c r="T200" s="1013"/>
      <c r="U200" s="1013"/>
      <c r="V200" s="1013"/>
      <c r="W200" s="1013"/>
      <c r="X200" s="782"/>
      <c r="Y200" s="783"/>
      <c r="Z200" s="784"/>
    </row>
    <row r="201" spans="1:26" s="785" customFormat="1" ht="18" customHeight="1">
      <c r="A201" s="780"/>
      <c r="B201" s="842"/>
      <c r="C201" s="843"/>
      <c r="D201" s="844"/>
      <c r="E201" s="1735" t="s">
        <v>1429</v>
      </c>
      <c r="F201" s="1735"/>
      <c r="G201" s="1735" t="s">
        <v>1430</v>
      </c>
      <c r="H201" s="1735"/>
      <c r="I201" s="1735" t="s">
        <v>1431</v>
      </c>
      <c r="J201" s="1735"/>
      <c r="K201" s="1735"/>
      <c r="L201" s="1735" t="s">
        <v>1432</v>
      </c>
      <c r="M201" s="1735"/>
      <c r="N201" s="1735"/>
      <c r="O201" s="1735"/>
      <c r="P201" s="1735" t="s">
        <v>1433</v>
      </c>
      <c r="Q201" s="1735"/>
      <c r="R201" s="1735"/>
      <c r="S201" s="845"/>
      <c r="T201" s="1301"/>
      <c r="U201" s="1301"/>
      <c r="V201" s="1301"/>
      <c r="W201" s="1301"/>
      <c r="X201" s="782"/>
      <c r="Y201" s="783"/>
      <c r="Z201" s="784"/>
    </row>
    <row r="202" spans="1:26" s="785" customFormat="1" ht="18" customHeight="1">
      <c r="A202" s="780"/>
      <c r="B202" s="846" t="s">
        <v>1434</v>
      </c>
      <c r="C202" s="847"/>
      <c r="D202" s="848"/>
      <c r="E202" s="1742"/>
      <c r="F202" s="1743"/>
      <c r="G202" s="1742"/>
      <c r="H202" s="1743"/>
      <c r="I202" s="817"/>
      <c r="J202" s="818"/>
      <c r="K202" s="819"/>
      <c r="L202" s="1907"/>
      <c r="M202" s="1908"/>
      <c r="N202" s="1908"/>
      <c r="O202" s="1909"/>
      <c r="P202" s="1742"/>
      <c r="Q202" s="1950"/>
      <c r="R202" s="1743"/>
      <c r="S202" s="820"/>
      <c r="T202" s="1296"/>
      <c r="U202" s="1296"/>
      <c r="V202" s="1296"/>
      <c r="W202" s="1296"/>
      <c r="X202" s="782"/>
      <c r="Y202" s="783"/>
      <c r="Z202" s="784"/>
    </row>
    <row r="203" spans="1:26" s="785" customFormat="1" ht="18" customHeight="1">
      <c r="A203" s="780"/>
      <c r="B203" s="821" t="s">
        <v>1385</v>
      </c>
      <c r="C203" s="849"/>
      <c r="D203" s="823"/>
      <c r="E203" s="1532"/>
      <c r="F203" s="1533"/>
      <c r="G203" s="1532"/>
      <c r="H203" s="1533"/>
      <c r="I203" s="824"/>
      <c r="J203" s="825"/>
      <c r="K203" s="826"/>
      <c r="L203" s="1744"/>
      <c r="M203" s="1745"/>
      <c r="N203" s="1745"/>
      <c r="O203" s="1746"/>
      <c r="P203" s="1946"/>
      <c r="Q203" s="1947"/>
      <c r="R203" s="1948"/>
      <c r="S203" s="827"/>
      <c r="T203" s="1296"/>
      <c r="U203" s="1296"/>
      <c r="V203" s="1296"/>
      <c r="W203" s="1296"/>
      <c r="X203" s="782"/>
      <c r="Y203" s="783"/>
      <c r="Z203" s="784"/>
    </row>
    <row r="204" spans="1:26" s="785" customFormat="1" ht="18" customHeight="1">
      <c r="A204" s="780"/>
      <c r="B204" s="821" t="s">
        <v>1386</v>
      </c>
      <c r="C204" s="849"/>
      <c r="D204" s="823"/>
      <c r="E204" s="1532"/>
      <c r="F204" s="1533"/>
      <c r="G204" s="1532"/>
      <c r="H204" s="1533"/>
      <c r="I204" s="824"/>
      <c r="J204" s="825"/>
      <c r="K204" s="826"/>
      <c r="L204" s="1744"/>
      <c r="M204" s="1745"/>
      <c r="N204" s="1745"/>
      <c r="O204" s="1746"/>
      <c r="P204" s="1927"/>
      <c r="Q204" s="1928"/>
      <c r="R204" s="1929"/>
      <c r="S204" s="827"/>
      <c r="T204" s="1296"/>
      <c r="U204" s="1296"/>
      <c r="V204" s="1296"/>
      <c r="W204" s="1296"/>
      <c r="X204" s="782"/>
      <c r="Y204" s="783"/>
      <c r="Z204" s="784"/>
    </row>
    <row r="205" spans="1:26" s="785" customFormat="1" ht="18" customHeight="1">
      <c r="A205" s="780"/>
      <c r="B205" s="1917" t="s">
        <v>1435</v>
      </c>
      <c r="C205" s="1918"/>
      <c r="D205" s="1919"/>
      <c r="E205" s="1532"/>
      <c r="F205" s="1533"/>
      <c r="G205" s="1532"/>
      <c r="H205" s="1533"/>
      <c r="I205" s="824"/>
      <c r="J205" s="825"/>
      <c r="K205" s="826"/>
      <c r="L205" s="1744"/>
      <c r="M205" s="1745"/>
      <c r="N205" s="1745"/>
      <c r="O205" s="1746"/>
      <c r="P205" s="1927"/>
      <c r="Q205" s="1928"/>
      <c r="R205" s="1929"/>
      <c r="S205" s="827"/>
      <c r="T205" s="1296"/>
      <c r="U205" s="1296"/>
      <c r="V205" s="1296"/>
      <c r="W205" s="1296"/>
      <c r="X205" s="782"/>
      <c r="Y205" s="783"/>
      <c r="Z205" s="784"/>
    </row>
    <row r="206" spans="1:26" s="785" customFormat="1" ht="18" customHeight="1">
      <c r="A206" s="780"/>
      <c r="B206" s="1917" t="s">
        <v>1436</v>
      </c>
      <c r="C206" s="1918"/>
      <c r="D206" s="1919"/>
      <c r="E206" s="1532"/>
      <c r="F206" s="1533"/>
      <c r="G206" s="1532"/>
      <c r="H206" s="1533"/>
      <c r="I206" s="824"/>
      <c r="J206" s="825"/>
      <c r="K206" s="826"/>
      <c r="L206" s="1744"/>
      <c r="M206" s="1745"/>
      <c r="N206" s="1745"/>
      <c r="O206" s="1746"/>
      <c r="P206" s="1927"/>
      <c r="Q206" s="1928"/>
      <c r="R206" s="1929"/>
      <c r="S206" s="827"/>
      <c r="T206" s="1296"/>
      <c r="U206" s="1296"/>
      <c r="V206" s="1296"/>
      <c r="W206" s="1296"/>
      <c r="X206" s="782"/>
      <c r="Y206" s="783"/>
      <c r="Z206" s="784"/>
    </row>
    <row r="207" spans="1:26" s="785" customFormat="1" ht="18" customHeight="1">
      <c r="A207" s="780"/>
      <c r="B207" s="828" t="s">
        <v>1388</v>
      </c>
      <c r="C207" s="849"/>
      <c r="D207" s="823"/>
      <c r="E207" s="1532"/>
      <c r="F207" s="1533"/>
      <c r="G207" s="1532"/>
      <c r="H207" s="1533"/>
      <c r="I207" s="824"/>
      <c r="J207" s="825"/>
      <c r="K207" s="826"/>
      <c r="L207" s="1744"/>
      <c r="M207" s="1745"/>
      <c r="N207" s="1745"/>
      <c r="O207" s="1746"/>
      <c r="P207" s="1927"/>
      <c r="Q207" s="1928"/>
      <c r="R207" s="1929"/>
      <c r="S207" s="827"/>
      <c r="T207" s="1296"/>
      <c r="U207" s="1296"/>
      <c r="V207" s="1296"/>
      <c r="W207" s="1296"/>
      <c r="X207" s="782"/>
      <c r="Y207" s="783"/>
      <c r="Z207" s="784"/>
    </row>
    <row r="208" spans="1:26" s="785" customFormat="1" ht="18" customHeight="1">
      <c r="A208" s="780"/>
      <c r="B208" s="828" t="s">
        <v>1437</v>
      </c>
      <c r="C208" s="849"/>
      <c r="D208" s="823"/>
      <c r="E208" s="1532"/>
      <c r="F208" s="1533"/>
      <c r="G208" s="1532"/>
      <c r="H208" s="1533"/>
      <c r="I208" s="824"/>
      <c r="J208" s="825"/>
      <c r="K208" s="826"/>
      <c r="L208" s="1744"/>
      <c r="M208" s="1745"/>
      <c r="N208" s="1745"/>
      <c r="O208" s="1746"/>
      <c r="P208" s="1927"/>
      <c r="Q208" s="1928"/>
      <c r="R208" s="1929"/>
      <c r="S208" s="827"/>
      <c r="T208" s="1296"/>
      <c r="U208" s="1296"/>
      <c r="V208" s="1296"/>
      <c r="W208" s="1296"/>
      <c r="X208" s="782"/>
      <c r="Y208" s="783"/>
      <c r="Z208" s="784"/>
    </row>
    <row r="209" spans="1:26" s="785" customFormat="1" ht="18" customHeight="1">
      <c r="A209" s="780"/>
      <c r="B209" s="828" t="s">
        <v>1397</v>
      </c>
      <c r="C209" s="849"/>
      <c r="D209" s="823"/>
      <c r="E209" s="1532"/>
      <c r="F209" s="1533"/>
      <c r="G209" s="1532"/>
      <c r="H209" s="1533"/>
      <c r="I209" s="824"/>
      <c r="J209" s="825"/>
      <c r="K209" s="826"/>
      <c r="L209" s="1744"/>
      <c r="M209" s="1745"/>
      <c r="N209" s="1745"/>
      <c r="O209" s="1746"/>
      <c r="P209" s="1927"/>
      <c r="Q209" s="1928"/>
      <c r="R209" s="1929"/>
      <c r="S209" s="827"/>
      <c r="T209" s="1296"/>
      <c r="U209" s="1296"/>
      <c r="V209" s="1296"/>
      <c r="W209" s="1296"/>
      <c r="X209" s="782"/>
      <c r="Y209" s="783"/>
      <c r="Z209" s="784"/>
    </row>
    <row r="210" spans="1:26" s="785" customFormat="1" ht="18" customHeight="1">
      <c r="A210" s="780"/>
      <c r="B210" s="828" t="s">
        <v>1392</v>
      </c>
      <c r="C210" s="849"/>
      <c r="D210" s="823"/>
      <c r="E210" s="1532"/>
      <c r="F210" s="1533"/>
      <c r="G210" s="1532"/>
      <c r="H210" s="1533"/>
      <c r="I210" s="824"/>
      <c r="J210" s="825"/>
      <c r="K210" s="826"/>
      <c r="L210" s="1744"/>
      <c r="M210" s="1745"/>
      <c r="N210" s="1745"/>
      <c r="O210" s="1746"/>
      <c r="P210" s="1927">
        <f>P203+P204+P205+P206+P207-P208-P209</f>
        <v>0</v>
      </c>
      <c r="Q210" s="1928"/>
      <c r="R210" s="1929"/>
      <c r="S210" s="827"/>
      <c r="T210" s="1296"/>
      <c r="U210" s="1296"/>
      <c r="V210" s="1296"/>
      <c r="W210" s="1296"/>
      <c r="X210" s="782"/>
      <c r="Y210" s="783"/>
      <c r="Z210" s="784"/>
    </row>
    <row r="211" spans="1:26" s="785" customFormat="1" ht="18" customHeight="1">
      <c r="A211" s="780"/>
      <c r="B211" s="850" t="s">
        <v>1438</v>
      </c>
      <c r="C211" s="849"/>
      <c r="D211" s="823"/>
      <c r="E211" s="1532"/>
      <c r="F211" s="1533"/>
      <c r="G211" s="1532"/>
      <c r="H211" s="1533"/>
      <c r="I211" s="824"/>
      <c r="J211" s="825"/>
      <c r="K211" s="826"/>
      <c r="L211" s="1744"/>
      <c r="M211" s="1745"/>
      <c r="N211" s="1745"/>
      <c r="O211" s="1746"/>
      <c r="P211" s="1927"/>
      <c r="Q211" s="1928"/>
      <c r="R211" s="1929"/>
      <c r="S211" s="827"/>
      <c r="T211" s="1296"/>
      <c r="U211" s="1296"/>
      <c r="V211" s="1296"/>
      <c r="W211" s="1296"/>
      <c r="X211" s="782"/>
      <c r="Y211" s="783"/>
      <c r="Z211" s="784"/>
    </row>
    <row r="212" spans="1:26" s="785" customFormat="1" ht="18" customHeight="1">
      <c r="A212" s="780"/>
      <c r="B212" s="821" t="s">
        <v>1394</v>
      </c>
      <c r="C212" s="849"/>
      <c r="D212" s="823"/>
      <c r="E212" s="1532"/>
      <c r="F212" s="1533"/>
      <c r="G212" s="1532"/>
      <c r="H212" s="1533"/>
      <c r="I212" s="824"/>
      <c r="J212" s="825"/>
      <c r="K212" s="826"/>
      <c r="L212" s="1744"/>
      <c r="M212" s="1745"/>
      <c r="N212" s="1745"/>
      <c r="O212" s="1746"/>
      <c r="P212" s="1927"/>
      <c r="Q212" s="1928"/>
      <c r="R212" s="1929"/>
      <c r="S212" s="827"/>
      <c r="T212" s="1296"/>
      <c r="U212" s="1296"/>
      <c r="V212" s="1296"/>
      <c r="W212" s="1296"/>
      <c r="X212" s="782"/>
      <c r="Y212" s="783"/>
      <c r="Z212" s="784"/>
    </row>
    <row r="213" spans="1:26" s="785" customFormat="1" ht="18" customHeight="1">
      <c r="A213" s="780"/>
      <c r="B213" s="828" t="s">
        <v>1395</v>
      </c>
      <c r="C213" s="849"/>
      <c r="D213" s="823"/>
      <c r="E213" s="1532"/>
      <c r="F213" s="1533"/>
      <c r="G213" s="1532"/>
      <c r="H213" s="1533"/>
      <c r="I213" s="824"/>
      <c r="J213" s="825"/>
      <c r="K213" s="826"/>
      <c r="L213" s="1744"/>
      <c r="M213" s="1745"/>
      <c r="N213" s="1745"/>
      <c r="O213" s="1746"/>
      <c r="P213" s="1927"/>
      <c r="Q213" s="1928"/>
      <c r="R213" s="1929"/>
      <c r="S213" s="827"/>
      <c r="T213" s="1296"/>
      <c r="U213" s="1296"/>
      <c r="V213" s="1296"/>
      <c r="W213" s="1296"/>
      <c r="X213" s="782"/>
      <c r="Y213" s="783"/>
      <c r="Z213" s="784"/>
    </row>
    <row r="214" spans="1:26" s="785" customFormat="1" ht="18" customHeight="1">
      <c r="A214" s="780"/>
      <c r="B214" s="828" t="s">
        <v>1388</v>
      </c>
      <c r="C214" s="849"/>
      <c r="D214" s="823"/>
      <c r="E214" s="1532"/>
      <c r="F214" s="1533"/>
      <c r="G214" s="1532"/>
      <c r="H214" s="1533"/>
      <c r="I214" s="824"/>
      <c r="J214" s="825"/>
      <c r="K214" s="826"/>
      <c r="L214" s="1744"/>
      <c r="M214" s="1745"/>
      <c r="N214" s="1745"/>
      <c r="O214" s="1746"/>
      <c r="P214" s="1927"/>
      <c r="Q214" s="1928"/>
      <c r="R214" s="1929"/>
      <c r="S214" s="827"/>
      <c r="T214" s="1296"/>
      <c r="U214" s="1296"/>
      <c r="V214" s="1296"/>
      <c r="W214" s="1296"/>
      <c r="X214" s="782"/>
      <c r="Y214" s="783"/>
      <c r="Z214" s="784"/>
    </row>
    <row r="215" spans="1:26" s="785" customFormat="1" ht="18" customHeight="1">
      <c r="A215" s="780"/>
      <c r="B215" s="828" t="s">
        <v>1437</v>
      </c>
      <c r="C215" s="849"/>
      <c r="D215" s="823"/>
      <c r="E215" s="1532"/>
      <c r="F215" s="1533"/>
      <c r="G215" s="1532"/>
      <c r="H215" s="1533"/>
      <c r="I215" s="824"/>
      <c r="J215" s="825"/>
      <c r="K215" s="826"/>
      <c r="L215" s="1744"/>
      <c r="M215" s="1745"/>
      <c r="N215" s="1745"/>
      <c r="O215" s="1746"/>
      <c r="P215" s="1927"/>
      <c r="Q215" s="1928"/>
      <c r="R215" s="1929"/>
      <c r="S215" s="827"/>
      <c r="T215" s="1296"/>
      <c r="U215" s="1296"/>
      <c r="V215" s="1296"/>
      <c r="W215" s="1296"/>
      <c r="X215" s="782"/>
      <c r="Y215" s="783"/>
      <c r="Z215" s="784"/>
    </row>
    <row r="216" spans="1:26" s="785" customFormat="1" ht="18" customHeight="1">
      <c r="A216" s="780"/>
      <c r="B216" s="828" t="s">
        <v>1397</v>
      </c>
      <c r="C216" s="849"/>
      <c r="D216" s="823"/>
      <c r="E216" s="1532"/>
      <c r="F216" s="1533"/>
      <c r="G216" s="1532"/>
      <c r="H216" s="1533"/>
      <c r="I216" s="824"/>
      <c r="J216" s="825"/>
      <c r="K216" s="826"/>
      <c r="L216" s="1744"/>
      <c r="M216" s="1745"/>
      <c r="N216" s="1745"/>
      <c r="O216" s="1746"/>
      <c r="P216" s="1927"/>
      <c r="Q216" s="1928"/>
      <c r="R216" s="1929"/>
      <c r="S216" s="827"/>
      <c r="T216" s="1296"/>
      <c r="U216" s="1296"/>
      <c r="V216" s="1296"/>
      <c r="W216" s="1296"/>
      <c r="X216" s="782"/>
      <c r="Y216" s="783"/>
      <c r="Z216" s="784"/>
    </row>
    <row r="217" spans="1:26" s="785" customFormat="1" ht="18" customHeight="1">
      <c r="A217" s="780"/>
      <c r="B217" s="828" t="str">
        <f>B210</f>
        <v>Số dư cuối kỳ</v>
      </c>
      <c r="C217" s="849"/>
      <c r="D217" s="823"/>
      <c r="E217" s="1532"/>
      <c r="F217" s="1533"/>
      <c r="G217" s="1532"/>
      <c r="H217" s="1533"/>
      <c r="I217" s="824"/>
      <c r="J217" s="825"/>
      <c r="K217" s="826"/>
      <c r="L217" s="1744"/>
      <c r="M217" s="1745"/>
      <c r="N217" s="1745"/>
      <c r="O217" s="1746"/>
      <c r="P217" s="1927">
        <f>P212+P213+P214-P215-P216</f>
        <v>0</v>
      </c>
      <c r="Q217" s="1928"/>
      <c r="R217" s="1929"/>
      <c r="S217" s="827"/>
      <c r="T217" s="1296"/>
      <c r="U217" s="1296"/>
      <c r="V217" s="1296"/>
      <c r="W217" s="1296"/>
      <c r="X217" s="782"/>
      <c r="Y217" s="783"/>
      <c r="Z217" s="784"/>
    </row>
    <row r="218" spans="1:26" s="785" customFormat="1" ht="18" customHeight="1">
      <c r="A218" s="780"/>
      <c r="B218" s="850" t="s">
        <v>1439</v>
      </c>
      <c r="C218" s="849"/>
      <c r="D218" s="823"/>
      <c r="E218" s="1532"/>
      <c r="F218" s="1533"/>
      <c r="G218" s="1532"/>
      <c r="H218" s="1533"/>
      <c r="I218" s="824"/>
      <c r="J218" s="825"/>
      <c r="K218" s="826"/>
      <c r="L218" s="1744"/>
      <c r="M218" s="1745"/>
      <c r="N218" s="1745"/>
      <c r="O218" s="1746"/>
      <c r="P218" s="1927"/>
      <c r="Q218" s="1928"/>
      <c r="R218" s="1929"/>
      <c r="S218" s="827"/>
      <c r="T218" s="1296"/>
      <c r="U218" s="1296"/>
      <c r="V218" s="1296"/>
      <c r="W218" s="1296"/>
      <c r="X218" s="782"/>
      <c r="Y218" s="783"/>
      <c r="Z218" s="784"/>
    </row>
    <row r="219" spans="1:26" s="785" customFormat="1" ht="18" customHeight="1">
      <c r="A219" s="780"/>
      <c r="B219" s="821" t="s">
        <v>1400</v>
      </c>
      <c r="C219" s="849"/>
      <c r="D219" s="823"/>
      <c r="E219" s="1532"/>
      <c r="F219" s="1533"/>
      <c r="G219" s="1532"/>
      <c r="H219" s="1533"/>
      <c r="I219" s="824"/>
      <c r="J219" s="825"/>
      <c r="K219" s="826"/>
      <c r="L219" s="1744"/>
      <c r="M219" s="1745"/>
      <c r="N219" s="1745"/>
      <c r="O219" s="1746"/>
      <c r="P219" s="1532"/>
      <c r="Q219" s="1926"/>
      <c r="R219" s="1533"/>
      <c r="S219" s="827"/>
      <c r="T219" s="1296"/>
      <c r="U219" s="1296"/>
      <c r="V219" s="1296"/>
      <c r="W219" s="1296"/>
      <c r="X219" s="782"/>
      <c r="Y219" s="783"/>
      <c r="Z219" s="784"/>
    </row>
    <row r="220" spans="1:26" s="785" customFormat="1" ht="18" customHeight="1">
      <c r="A220" s="780"/>
      <c r="B220" s="829" t="s">
        <v>1401</v>
      </c>
      <c r="C220" s="851"/>
      <c r="D220" s="831"/>
      <c r="E220" s="1738"/>
      <c r="F220" s="1739"/>
      <c r="G220" s="1738"/>
      <c r="H220" s="1739"/>
      <c r="I220" s="832"/>
      <c r="J220" s="833"/>
      <c r="K220" s="834"/>
      <c r="L220" s="1920"/>
      <c r="M220" s="1921"/>
      <c r="N220" s="1921"/>
      <c r="O220" s="1922"/>
      <c r="P220" s="1738"/>
      <c r="Q220" s="1935"/>
      <c r="R220" s="1739"/>
      <c r="S220" s="835"/>
      <c r="T220" s="1296"/>
      <c r="U220" s="1296"/>
      <c r="V220" s="1296"/>
      <c r="W220" s="1296"/>
      <c r="X220" s="782"/>
      <c r="Y220" s="783"/>
      <c r="Z220" s="784"/>
    </row>
    <row r="221" spans="1:26" s="785" customFormat="1" ht="17.25" customHeight="1">
      <c r="A221" s="780"/>
      <c r="B221" s="836"/>
      <c r="C221" s="780"/>
      <c r="D221" s="780"/>
      <c r="E221" s="800"/>
      <c r="F221" s="800"/>
      <c r="G221" s="800"/>
      <c r="H221" s="800"/>
      <c r="I221" s="801"/>
      <c r="J221" s="801"/>
      <c r="K221" s="801"/>
      <c r="L221" s="801"/>
      <c r="M221" s="801"/>
      <c r="N221" s="801"/>
      <c r="O221" s="801"/>
      <c r="P221" s="801"/>
      <c r="Q221" s="801"/>
      <c r="R221" s="801"/>
      <c r="S221" s="802"/>
      <c r="T221" s="802"/>
      <c r="U221" s="802"/>
      <c r="V221" s="802"/>
      <c r="W221" s="802"/>
      <c r="X221" s="782"/>
      <c r="Y221" s="783"/>
      <c r="Z221" s="784"/>
    </row>
    <row r="222" spans="1:26" s="785" customFormat="1" ht="25.5" customHeight="1">
      <c r="A222" s="780"/>
      <c r="B222" s="852" t="s">
        <v>1440</v>
      </c>
      <c r="C222" s="852"/>
      <c r="D222" s="853"/>
      <c r="E222" s="852"/>
      <c r="F222" s="854"/>
      <c r="G222" s="854"/>
      <c r="H222" s="800"/>
      <c r="I222" s="854"/>
      <c r="J222" s="854"/>
      <c r="K222" s="855" t="s">
        <v>1316</v>
      </c>
      <c r="L222" s="854"/>
      <c r="M222" s="854"/>
      <c r="N222" s="801"/>
      <c r="O222" s="801"/>
      <c r="P222" s="801"/>
      <c r="Q222" s="1448" t="s">
        <v>1317</v>
      </c>
      <c r="R222" s="1448"/>
      <c r="S222" s="1448"/>
      <c r="T222" s="856"/>
      <c r="U222" s="856"/>
      <c r="V222" s="856"/>
      <c r="W222" s="856"/>
      <c r="X222" s="782"/>
      <c r="Y222" s="783"/>
      <c r="Z222" s="784"/>
    </row>
    <row r="223" spans="1:26" s="785" customFormat="1" ht="21" customHeight="1">
      <c r="A223" s="780"/>
      <c r="B223" s="857" t="s">
        <v>1441</v>
      </c>
      <c r="C223" s="857"/>
      <c r="D223" s="691"/>
      <c r="E223" s="858"/>
      <c r="F223" s="854"/>
      <c r="G223" s="854"/>
      <c r="H223" s="800"/>
      <c r="I223" s="1944">
        <f>I226+I227+I228+I229</f>
        <v>22975064255</v>
      </c>
      <c r="J223" s="1944"/>
      <c r="K223" s="1944"/>
      <c r="L223" s="1944"/>
      <c r="M223" s="858"/>
      <c r="N223" s="801"/>
      <c r="O223" s="801"/>
      <c r="P223" s="801"/>
      <c r="Q223" s="1934">
        <v>85523934730</v>
      </c>
      <c r="R223" s="1934"/>
      <c r="S223" s="1934"/>
      <c r="T223" s="859"/>
      <c r="U223" s="859"/>
      <c r="V223" s="859"/>
      <c r="W223" s="859"/>
      <c r="X223" s="860">
        <f>I223-'[2]CDKT_T12 2008'!D53</f>
        <v>0</v>
      </c>
      <c r="Y223" s="861"/>
      <c r="Z223" s="784"/>
    </row>
    <row r="224" spans="1:26" s="785" customFormat="1" ht="25.5" customHeight="1">
      <c r="A224" s="780"/>
      <c r="B224" s="862" t="s">
        <v>1442</v>
      </c>
      <c r="C224" s="862"/>
      <c r="D224" s="863"/>
      <c r="E224" s="863"/>
      <c r="F224" s="854"/>
      <c r="G224" s="854"/>
      <c r="H224" s="800"/>
      <c r="I224" s="863"/>
      <c r="J224" s="864"/>
      <c r="K224" s="864"/>
      <c r="L224" s="801"/>
      <c r="M224" s="863"/>
      <c r="N224" s="801"/>
      <c r="O224" s="801"/>
      <c r="P224" s="801"/>
      <c r="Q224" s="865"/>
      <c r="R224" s="866"/>
      <c r="S224" s="866"/>
      <c r="T224" s="866"/>
      <c r="U224" s="866"/>
      <c r="V224" s="866"/>
      <c r="W224" s="866"/>
      <c r="X224" s="867"/>
      <c r="Y224" s="868"/>
      <c r="Z224" s="784"/>
    </row>
    <row r="225" spans="1:26" s="785" customFormat="1" ht="1.5" customHeight="1">
      <c r="A225" s="780"/>
      <c r="B225" s="862"/>
      <c r="C225" s="862"/>
      <c r="D225" s="863"/>
      <c r="E225" s="863"/>
      <c r="F225" s="854"/>
      <c r="G225" s="854"/>
      <c r="H225" s="800"/>
      <c r="I225" s="1930"/>
      <c r="J225" s="1930"/>
      <c r="K225" s="1930"/>
      <c r="L225" s="1930"/>
      <c r="M225" s="863"/>
      <c r="N225" s="801"/>
      <c r="O225" s="801"/>
      <c r="P225" s="801"/>
      <c r="Q225" s="1725"/>
      <c r="R225" s="1725"/>
      <c r="S225" s="1725"/>
      <c r="T225" s="869"/>
      <c r="U225" s="869"/>
      <c r="V225" s="869"/>
      <c r="W225" s="869"/>
      <c r="X225" s="870"/>
      <c r="Y225" s="871"/>
      <c r="Z225" s="784"/>
    </row>
    <row r="226" spans="1:26" s="785" customFormat="1" ht="25.5" customHeight="1">
      <c r="A226" s="780"/>
      <c r="B226" s="862" t="s">
        <v>1443</v>
      </c>
      <c r="C226" s="862"/>
      <c r="D226" s="863"/>
      <c r="E226" s="863"/>
      <c r="F226" s="854"/>
      <c r="G226" s="854"/>
      <c r="H226" s="800"/>
      <c r="I226" s="1940">
        <f>'[338]TM Q2_9T 2008 sau KT'!$H$78</f>
        <v>1761873663</v>
      </c>
      <c r="J226" s="1940"/>
      <c r="K226" s="1940"/>
      <c r="L226" s="1940"/>
      <c r="M226" s="863"/>
      <c r="N226" s="801"/>
      <c r="O226" s="801"/>
      <c r="P226" s="801"/>
      <c r="Q226" s="1749">
        <v>73087581950</v>
      </c>
      <c r="R226" s="1749"/>
      <c r="S226" s="1749"/>
      <c r="T226" s="872"/>
      <c r="U226" s="872"/>
      <c r="V226" s="872"/>
      <c r="W226" s="872"/>
      <c r="X226" s="870"/>
      <c r="Y226" s="873"/>
      <c r="Z226" s="784"/>
    </row>
    <row r="227" spans="1:26" s="785" customFormat="1" ht="20.25" customHeight="1">
      <c r="A227" s="780"/>
      <c r="B227" s="862" t="s">
        <v>1444</v>
      </c>
      <c r="C227" s="862"/>
      <c r="D227" s="863"/>
      <c r="E227" s="863"/>
      <c r="F227" s="854"/>
      <c r="G227" s="854"/>
      <c r="H227" s="800"/>
      <c r="I227" s="1930">
        <f>'[338]TM Q2_9T 2008 sau KT'!$H$79</f>
        <v>2504929850</v>
      </c>
      <c r="J227" s="1930"/>
      <c r="K227" s="1930"/>
      <c r="L227" s="1930"/>
      <c r="M227" s="863" t="s">
        <v>1445</v>
      </c>
      <c r="N227" s="801"/>
      <c r="O227" s="801"/>
      <c r="P227" s="801"/>
      <c r="Q227" s="1749">
        <v>2504929850</v>
      </c>
      <c r="R227" s="1749"/>
      <c r="S227" s="1749"/>
      <c r="T227" s="872"/>
      <c r="U227" s="872"/>
      <c r="V227" s="872"/>
      <c r="W227" s="872"/>
      <c r="X227" s="870"/>
      <c r="Y227" s="873"/>
      <c r="Z227" s="784"/>
    </row>
    <row r="228" spans="1:26" s="785" customFormat="1" ht="19.5" customHeight="1">
      <c r="A228" s="780"/>
      <c r="B228" s="862" t="s">
        <v>1446</v>
      </c>
      <c r="C228" s="862"/>
      <c r="D228" s="863"/>
      <c r="E228" s="863"/>
      <c r="F228" s="854"/>
      <c r="G228" s="854"/>
      <c r="H228" s="800"/>
      <c r="I228" s="1488">
        <f>'[338]TM Q2_9T 2008 sau KT'!$H$80</f>
        <v>18277440861</v>
      </c>
      <c r="J228" s="1488"/>
      <c r="K228" s="1488"/>
      <c r="L228" s="1488"/>
      <c r="M228" s="863"/>
      <c r="N228" s="801"/>
      <c r="O228" s="801"/>
      <c r="P228" s="801"/>
      <c r="Q228" s="1749">
        <v>0</v>
      </c>
      <c r="R228" s="1749"/>
      <c r="S228" s="1749"/>
      <c r="T228" s="872"/>
      <c r="U228" s="872"/>
      <c r="V228" s="872"/>
      <c r="W228" s="872"/>
      <c r="X228" s="870"/>
      <c r="Y228" s="873"/>
      <c r="Z228" s="784"/>
    </row>
    <row r="229" spans="1:26" s="695" customFormat="1" ht="20.25" customHeight="1">
      <c r="A229" s="690"/>
      <c r="B229" s="874" t="s">
        <v>1447</v>
      </c>
      <c r="C229" s="768"/>
      <c r="D229" s="768"/>
      <c r="E229" s="768"/>
      <c r="F229" s="768"/>
      <c r="G229" s="768"/>
      <c r="H229" s="753"/>
      <c r="I229" s="1488">
        <v>430819881</v>
      </c>
      <c r="J229" s="1488"/>
      <c r="K229" s="1488"/>
      <c r="L229" s="1488"/>
      <c r="M229" s="753"/>
      <c r="N229" s="753"/>
      <c r="O229" s="753"/>
      <c r="P229" s="753"/>
      <c r="Q229" s="1502">
        <v>9931422930</v>
      </c>
      <c r="R229" s="1502"/>
      <c r="S229" s="1502"/>
      <c r="T229" s="875"/>
      <c r="U229" s="875"/>
      <c r="V229" s="875"/>
      <c r="W229" s="875"/>
      <c r="X229" s="692"/>
      <c r="Y229" s="873"/>
      <c r="Z229" s="694"/>
    </row>
    <row r="230" spans="1:26" s="695" customFormat="1" ht="18.75" customHeight="1">
      <c r="A230" s="690">
        <v>12</v>
      </c>
      <c r="B230" s="707" t="s">
        <v>1448</v>
      </c>
      <c r="C230" s="768"/>
      <c r="D230" s="768"/>
      <c r="E230" s="768"/>
      <c r="F230" s="768"/>
      <c r="G230" s="768"/>
      <c r="H230" s="753"/>
      <c r="I230" s="876"/>
      <c r="J230" s="753"/>
      <c r="K230" s="753"/>
      <c r="L230" s="753"/>
      <c r="M230" s="753"/>
      <c r="N230" s="753"/>
      <c r="O230" s="753"/>
      <c r="P230" s="753"/>
      <c r="Q230" s="753"/>
      <c r="R230" s="753"/>
      <c r="S230" s="753"/>
      <c r="T230" s="753"/>
      <c r="U230" s="753"/>
      <c r="V230" s="753"/>
      <c r="W230" s="753"/>
      <c r="X230" s="692"/>
      <c r="Y230" s="696"/>
      <c r="Z230" s="694"/>
    </row>
    <row r="231" spans="1:26" s="695" customFormat="1" ht="15.75" customHeight="1">
      <c r="A231" s="690"/>
      <c r="B231" s="1467" t="s">
        <v>1377</v>
      </c>
      <c r="C231" s="1517"/>
      <c r="D231" s="1468"/>
      <c r="E231" s="1481" t="s">
        <v>1449</v>
      </c>
      <c r="F231" s="1483"/>
      <c r="G231" s="1931" t="s">
        <v>1450</v>
      </c>
      <c r="H231" s="1932"/>
      <c r="I231" s="1933"/>
      <c r="J231" s="1931" t="s">
        <v>1451</v>
      </c>
      <c r="K231" s="1932"/>
      <c r="L231" s="1932"/>
      <c r="M231" s="1932"/>
      <c r="N231" s="1933"/>
      <c r="O231" s="877"/>
      <c r="P231" s="878"/>
      <c r="Q231" s="878"/>
      <c r="R231" s="879" t="s">
        <v>1449</v>
      </c>
      <c r="S231" s="880"/>
      <c r="T231" s="1302"/>
      <c r="U231" s="1302"/>
      <c r="V231" s="1302"/>
      <c r="W231" s="1302"/>
      <c r="X231" s="692"/>
      <c r="Y231" s="696"/>
      <c r="Z231" s="694"/>
    </row>
    <row r="232" spans="1:26" s="695" customFormat="1" ht="15.75" customHeight="1">
      <c r="A232" s="690"/>
      <c r="B232" s="881"/>
      <c r="C232" s="882"/>
      <c r="D232" s="883"/>
      <c r="E232" s="1736" t="s">
        <v>1452</v>
      </c>
      <c r="F232" s="1737"/>
      <c r="G232" s="1936" t="s">
        <v>1453</v>
      </c>
      <c r="H232" s="1937"/>
      <c r="I232" s="1938"/>
      <c r="J232" s="887"/>
      <c r="K232" s="888" t="s">
        <v>1453</v>
      </c>
      <c r="L232" s="889"/>
      <c r="M232" s="889"/>
      <c r="N232" s="890"/>
      <c r="O232" s="891"/>
      <c r="P232" s="886"/>
      <c r="Q232" s="886"/>
      <c r="R232" s="888" t="s">
        <v>1454</v>
      </c>
      <c r="S232" s="890"/>
      <c r="T232" s="1302"/>
      <c r="U232" s="1302"/>
      <c r="V232" s="1302"/>
      <c r="W232" s="1302"/>
      <c r="X232" s="692"/>
      <c r="Y232" s="696"/>
      <c r="Z232" s="694"/>
    </row>
    <row r="233" spans="1:26" s="695" customFormat="1" ht="15.75" customHeight="1">
      <c r="A233" s="690"/>
      <c r="B233" s="1492" t="s">
        <v>1455</v>
      </c>
      <c r="C233" s="1493"/>
      <c r="D233" s="1494"/>
      <c r="E233" s="1732"/>
      <c r="F233" s="1733"/>
      <c r="G233" s="1939"/>
      <c r="H233" s="1747"/>
      <c r="I233" s="894"/>
      <c r="J233" s="895"/>
      <c r="K233" s="895"/>
      <c r="L233" s="895"/>
      <c r="M233" s="895"/>
      <c r="N233" s="894"/>
      <c r="O233" s="892"/>
      <c r="P233" s="893"/>
      <c r="Q233" s="893"/>
      <c r="R233" s="1747"/>
      <c r="S233" s="1748"/>
      <c r="T233" s="1303"/>
      <c r="U233" s="1303"/>
      <c r="V233" s="1303"/>
      <c r="W233" s="1303"/>
      <c r="X233" s="692"/>
      <c r="Y233" s="696"/>
      <c r="Z233" s="694"/>
    </row>
    <row r="234" spans="1:26" s="19" customFormat="1" ht="15.75" customHeight="1">
      <c r="A234" s="731"/>
      <c r="B234" s="1511" t="s">
        <v>1456</v>
      </c>
      <c r="C234" s="1512"/>
      <c r="D234" s="1513"/>
      <c r="E234" s="1397"/>
      <c r="F234" s="1505"/>
      <c r="G234" s="1509"/>
      <c r="H234" s="1510"/>
      <c r="I234" s="896"/>
      <c r="J234" s="897"/>
      <c r="K234" s="897"/>
      <c r="L234" s="897"/>
      <c r="M234" s="898"/>
      <c r="N234" s="899"/>
      <c r="O234" s="900"/>
      <c r="P234" s="901"/>
      <c r="Q234" s="901"/>
      <c r="R234" s="1820"/>
      <c r="S234" s="1821"/>
      <c r="T234" s="922"/>
      <c r="U234" s="922"/>
      <c r="V234" s="922"/>
      <c r="W234" s="922"/>
      <c r="X234" s="902"/>
      <c r="Y234" s="738"/>
      <c r="Z234" s="760"/>
    </row>
    <row r="235" spans="1:26" s="19" customFormat="1" ht="15.75" customHeight="1">
      <c r="A235" s="731"/>
      <c r="B235" s="1495" t="s">
        <v>1457</v>
      </c>
      <c r="C235" s="1496"/>
      <c r="D235" s="1497"/>
      <c r="E235" s="1397"/>
      <c r="F235" s="1505"/>
      <c r="G235" s="1397"/>
      <c r="H235" s="1398"/>
      <c r="I235" s="896"/>
      <c r="J235" s="897"/>
      <c r="K235" s="897"/>
      <c r="L235" s="897"/>
      <c r="M235" s="898"/>
      <c r="N235" s="899"/>
      <c r="O235" s="903"/>
      <c r="P235" s="904"/>
      <c r="Q235" s="904"/>
      <c r="R235" s="1401"/>
      <c r="S235" s="1402"/>
      <c r="T235" s="922"/>
      <c r="U235" s="922"/>
      <c r="V235" s="922"/>
      <c r="W235" s="922"/>
      <c r="X235" s="902"/>
      <c r="Y235" s="738"/>
      <c r="Z235" s="760"/>
    </row>
    <row r="236" spans="1:26" s="19" customFormat="1" ht="15.75" customHeight="1">
      <c r="A236" s="731"/>
      <c r="B236" s="1489" t="s">
        <v>1458</v>
      </c>
      <c r="C236" s="1490"/>
      <c r="D236" s="1491"/>
      <c r="E236" s="1397"/>
      <c r="F236" s="1505"/>
      <c r="G236" s="1397"/>
      <c r="H236" s="1398"/>
      <c r="I236" s="896"/>
      <c r="J236" s="897"/>
      <c r="K236" s="897"/>
      <c r="L236" s="897"/>
      <c r="M236" s="898"/>
      <c r="N236" s="899"/>
      <c r="O236" s="903"/>
      <c r="P236" s="904"/>
      <c r="Q236" s="904"/>
      <c r="R236" s="1401"/>
      <c r="S236" s="1402"/>
      <c r="T236" s="922"/>
      <c r="U236" s="922"/>
      <c r="V236" s="922"/>
      <c r="W236" s="922"/>
      <c r="X236" s="902"/>
      <c r="Y236" s="738"/>
      <c r="Z236" s="760"/>
    </row>
    <row r="237" spans="1:26" s="19" customFormat="1" ht="15.75" customHeight="1">
      <c r="A237" s="731"/>
      <c r="B237" s="1495" t="s">
        <v>1459</v>
      </c>
      <c r="C237" s="1496"/>
      <c r="D237" s="1497"/>
      <c r="E237" s="1397"/>
      <c r="F237" s="1505"/>
      <c r="G237" s="1397"/>
      <c r="H237" s="1398"/>
      <c r="I237" s="896"/>
      <c r="J237" s="897"/>
      <c r="K237" s="897"/>
      <c r="L237" s="897"/>
      <c r="M237" s="898"/>
      <c r="N237" s="899"/>
      <c r="O237" s="903"/>
      <c r="P237" s="904"/>
      <c r="Q237" s="904"/>
      <c r="R237" s="1401"/>
      <c r="S237" s="1402"/>
      <c r="T237" s="922"/>
      <c r="U237" s="922"/>
      <c r="V237" s="922"/>
      <c r="W237" s="922"/>
      <c r="X237" s="902"/>
      <c r="Y237" s="738"/>
      <c r="Z237" s="760"/>
    </row>
    <row r="238" spans="1:26" s="695" customFormat="1" ht="15.75" customHeight="1">
      <c r="A238" s="690"/>
      <c r="B238" s="1495" t="s">
        <v>1460</v>
      </c>
      <c r="C238" s="1498"/>
      <c r="D238" s="1499"/>
      <c r="E238" s="1399"/>
      <c r="F238" s="1734"/>
      <c r="G238" s="1399"/>
      <c r="H238" s="1400"/>
      <c r="I238" s="906"/>
      <c r="J238" s="907"/>
      <c r="K238" s="907"/>
      <c r="L238" s="907"/>
      <c r="M238" s="908"/>
      <c r="N238" s="909"/>
      <c r="O238" s="910"/>
      <c r="P238" s="911"/>
      <c r="Q238" s="911"/>
      <c r="R238" s="1680"/>
      <c r="S238" s="1681"/>
      <c r="T238" s="1303"/>
      <c r="U238" s="1303"/>
      <c r="V238" s="1303"/>
      <c r="W238" s="1303"/>
      <c r="X238" s="692"/>
      <c r="Y238" s="696"/>
      <c r="Z238" s="694"/>
    </row>
    <row r="239" spans="1:26" s="19" customFormat="1" ht="15.75" customHeight="1">
      <c r="A239" s="731"/>
      <c r="B239" s="1495" t="s">
        <v>1456</v>
      </c>
      <c r="C239" s="1496"/>
      <c r="D239" s="1497"/>
      <c r="E239" s="1397"/>
      <c r="F239" s="1505"/>
      <c r="G239" s="1397"/>
      <c r="H239" s="1398"/>
      <c r="I239" s="896"/>
      <c r="J239" s="897"/>
      <c r="K239" s="897"/>
      <c r="L239" s="897"/>
      <c r="M239" s="898"/>
      <c r="N239" s="899"/>
      <c r="O239" s="903"/>
      <c r="P239" s="904"/>
      <c r="Q239" s="904"/>
      <c r="R239" s="1401"/>
      <c r="S239" s="1402"/>
      <c r="T239" s="922"/>
      <c r="U239" s="922"/>
      <c r="V239" s="922"/>
      <c r="W239" s="922"/>
      <c r="X239" s="902"/>
      <c r="Y239" s="738"/>
      <c r="Z239" s="760"/>
    </row>
    <row r="240" spans="1:26" s="19" customFormat="1" ht="15.75" customHeight="1">
      <c r="A240" s="912"/>
      <c r="B240" s="1511" t="s">
        <v>1457</v>
      </c>
      <c r="C240" s="1512"/>
      <c r="D240" s="1513"/>
      <c r="E240" s="1397"/>
      <c r="F240" s="1505"/>
      <c r="G240" s="1509"/>
      <c r="H240" s="1510"/>
      <c r="I240" s="896"/>
      <c r="J240" s="897"/>
      <c r="K240" s="897"/>
      <c r="L240" s="897"/>
      <c r="M240" s="898"/>
      <c r="N240" s="899"/>
      <c r="O240" s="900"/>
      <c r="P240" s="901"/>
      <c r="Q240" s="901"/>
      <c r="R240" s="1820"/>
      <c r="S240" s="1821"/>
      <c r="T240" s="922"/>
      <c r="U240" s="922"/>
      <c r="V240" s="922"/>
      <c r="W240" s="922"/>
      <c r="X240" s="902"/>
      <c r="Y240" s="738"/>
      <c r="Z240" s="760"/>
    </row>
    <row r="241" spans="1:26" s="19" customFormat="1" ht="15.75" customHeight="1">
      <c r="A241" s="731"/>
      <c r="B241" s="1489" t="s">
        <v>1458</v>
      </c>
      <c r="C241" s="1490"/>
      <c r="D241" s="1491"/>
      <c r="E241" s="1397"/>
      <c r="F241" s="1505"/>
      <c r="G241" s="1397"/>
      <c r="H241" s="1398"/>
      <c r="I241" s="896"/>
      <c r="J241" s="897"/>
      <c r="K241" s="897"/>
      <c r="L241" s="897"/>
      <c r="M241" s="898"/>
      <c r="N241" s="899"/>
      <c r="O241" s="903"/>
      <c r="P241" s="904"/>
      <c r="Q241" s="904"/>
      <c r="R241" s="1401"/>
      <c r="S241" s="1402"/>
      <c r="T241" s="922"/>
      <c r="U241" s="922"/>
      <c r="V241" s="922"/>
      <c r="W241" s="922"/>
      <c r="X241" s="902"/>
      <c r="Y241" s="738"/>
      <c r="Z241" s="760"/>
    </row>
    <row r="242" spans="1:26" s="19" customFormat="1" ht="15.75" customHeight="1">
      <c r="A242" s="731"/>
      <c r="B242" s="1495" t="s">
        <v>1459</v>
      </c>
      <c r="C242" s="1496"/>
      <c r="D242" s="1497"/>
      <c r="E242" s="1397"/>
      <c r="F242" s="1505"/>
      <c r="G242" s="1397"/>
      <c r="H242" s="1398"/>
      <c r="I242" s="896"/>
      <c r="J242" s="897"/>
      <c r="K242" s="897"/>
      <c r="L242" s="897"/>
      <c r="M242" s="898"/>
      <c r="N242" s="899"/>
      <c r="O242" s="903"/>
      <c r="P242" s="904"/>
      <c r="Q242" s="904"/>
      <c r="R242" s="1401"/>
      <c r="S242" s="1402"/>
      <c r="T242" s="922"/>
      <c r="U242" s="922"/>
      <c r="V242" s="922"/>
      <c r="W242" s="922"/>
      <c r="X242" s="902"/>
      <c r="Y242" s="738"/>
      <c r="Z242" s="760"/>
    </row>
    <row r="243" spans="1:26" s="19" customFormat="1" ht="15.75" customHeight="1">
      <c r="A243" s="731"/>
      <c r="B243" s="1489" t="s">
        <v>1461</v>
      </c>
      <c r="C243" s="1500"/>
      <c r="D243" s="1501"/>
      <c r="E243" s="1397"/>
      <c r="F243" s="1505"/>
      <c r="G243" s="1397"/>
      <c r="H243" s="1398"/>
      <c r="I243" s="896"/>
      <c r="J243" s="897"/>
      <c r="K243" s="897"/>
      <c r="L243" s="897"/>
      <c r="M243" s="898"/>
      <c r="N243" s="899"/>
      <c r="O243" s="903"/>
      <c r="P243" s="904"/>
      <c r="Q243" s="904"/>
      <c r="R243" s="1401"/>
      <c r="S243" s="1402"/>
      <c r="T243" s="922"/>
      <c r="U243" s="922"/>
      <c r="V243" s="922"/>
      <c r="W243" s="922"/>
      <c r="X243" s="902"/>
      <c r="Y243" s="738"/>
      <c r="Z243" s="760"/>
    </row>
    <row r="244" spans="1:26" s="19" customFormat="1" ht="15.75" customHeight="1">
      <c r="A244" s="731"/>
      <c r="B244" s="1489" t="s">
        <v>1456</v>
      </c>
      <c r="C244" s="1490"/>
      <c r="D244" s="1491"/>
      <c r="E244" s="1397"/>
      <c r="F244" s="1505"/>
      <c r="G244" s="1397"/>
      <c r="H244" s="1398"/>
      <c r="I244" s="896"/>
      <c r="J244" s="897"/>
      <c r="K244" s="897"/>
      <c r="L244" s="897"/>
      <c r="M244" s="897"/>
      <c r="N244" s="896"/>
      <c r="O244" s="913"/>
      <c r="P244" s="905"/>
      <c r="Q244" s="905"/>
      <c r="R244" s="1401"/>
      <c r="S244" s="1402"/>
      <c r="T244" s="922"/>
      <c r="U244" s="922"/>
      <c r="V244" s="922"/>
      <c r="W244" s="922"/>
      <c r="X244" s="902"/>
      <c r="Y244" s="738"/>
      <c r="Z244" s="760"/>
    </row>
    <row r="245" spans="1:26" s="19" customFormat="1" ht="15.75" customHeight="1">
      <c r="A245" s="731"/>
      <c r="B245" s="1495" t="s">
        <v>1457</v>
      </c>
      <c r="C245" s="1496"/>
      <c r="D245" s="1497"/>
      <c r="E245" s="1397"/>
      <c r="F245" s="1505"/>
      <c r="G245" s="1397"/>
      <c r="H245" s="1398"/>
      <c r="I245" s="896"/>
      <c r="J245" s="897"/>
      <c r="K245" s="897"/>
      <c r="L245" s="897"/>
      <c r="M245" s="897"/>
      <c r="N245" s="896"/>
      <c r="O245" s="913"/>
      <c r="P245" s="905"/>
      <c r="Q245" s="905"/>
      <c r="R245" s="1401"/>
      <c r="S245" s="1402"/>
      <c r="T245" s="922"/>
      <c r="U245" s="922"/>
      <c r="V245" s="922"/>
      <c r="W245" s="922"/>
      <c r="X245" s="902"/>
      <c r="Y245" s="738"/>
      <c r="Z245" s="760"/>
    </row>
    <row r="246" spans="1:26" s="19" customFormat="1" ht="15.75" customHeight="1">
      <c r="A246" s="731"/>
      <c r="B246" s="1489" t="s">
        <v>1458</v>
      </c>
      <c r="C246" s="1490"/>
      <c r="D246" s="1491"/>
      <c r="E246" s="1397"/>
      <c r="F246" s="1505"/>
      <c r="G246" s="1397"/>
      <c r="H246" s="1398"/>
      <c r="I246" s="896"/>
      <c r="J246" s="897"/>
      <c r="K246" s="897"/>
      <c r="L246" s="897"/>
      <c r="M246" s="897"/>
      <c r="N246" s="896"/>
      <c r="O246" s="913"/>
      <c r="P246" s="905"/>
      <c r="Q246" s="905"/>
      <c r="R246" s="1401"/>
      <c r="S246" s="1402"/>
      <c r="T246" s="922"/>
      <c r="U246" s="922"/>
      <c r="V246" s="922"/>
      <c r="W246" s="922"/>
      <c r="X246" s="902"/>
      <c r="Y246" s="738"/>
      <c r="Z246" s="760"/>
    </row>
    <row r="247" spans="1:26" s="19" customFormat="1" ht="15.75" customHeight="1">
      <c r="A247" s="731"/>
      <c r="B247" s="1495" t="s">
        <v>1459</v>
      </c>
      <c r="C247" s="1496"/>
      <c r="D247" s="1497"/>
      <c r="E247" s="1397"/>
      <c r="F247" s="1505"/>
      <c r="G247" s="1397"/>
      <c r="H247" s="1398"/>
      <c r="I247" s="896"/>
      <c r="J247" s="897"/>
      <c r="K247" s="897"/>
      <c r="L247" s="897"/>
      <c r="M247" s="897"/>
      <c r="N247" s="896"/>
      <c r="O247" s="913"/>
      <c r="P247" s="905"/>
      <c r="Q247" s="905"/>
      <c r="R247" s="1401"/>
      <c r="S247" s="1402"/>
      <c r="T247" s="922"/>
      <c r="U247" s="922"/>
      <c r="V247" s="922"/>
      <c r="W247" s="922"/>
      <c r="X247" s="902"/>
      <c r="Y247" s="738"/>
      <c r="Z247" s="760"/>
    </row>
    <row r="248" spans="1:26" s="19" customFormat="1" ht="15.75" customHeight="1">
      <c r="A248" s="731"/>
      <c r="B248" s="1506"/>
      <c r="C248" s="1507"/>
      <c r="D248" s="1508"/>
      <c r="E248" s="1503"/>
      <c r="F248" s="1504"/>
      <c r="G248" s="1503"/>
      <c r="H248" s="1679"/>
      <c r="I248" s="914"/>
      <c r="J248" s="915"/>
      <c r="K248" s="915"/>
      <c r="L248" s="915"/>
      <c r="M248" s="916"/>
      <c r="N248" s="917"/>
      <c r="O248" s="918"/>
      <c r="P248" s="919"/>
      <c r="Q248" s="919"/>
      <c r="R248" s="1677"/>
      <c r="S248" s="1678"/>
      <c r="T248" s="922"/>
      <c r="U248" s="922"/>
      <c r="V248" s="922"/>
      <c r="W248" s="922"/>
      <c r="X248" s="902"/>
      <c r="Y248" s="738"/>
      <c r="Z248" s="760"/>
    </row>
    <row r="249" spans="1:26" s="19" customFormat="1" ht="15.75" customHeight="1">
      <c r="A249" s="731"/>
      <c r="B249" s="920"/>
      <c r="C249" s="920"/>
      <c r="D249" s="920"/>
      <c r="E249" s="921"/>
      <c r="F249" s="921"/>
      <c r="G249" s="921"/>
      <c r="H249" s="921"/>
      <c r="I249" s="922"/>
      <c r="J249" s="922"/>
      <c r="K249" s="922"/>
      <c r="L249" s="922"/>
      <c r="M249" s="923"/>
      <c r="N249" s="923"/>
      <c r="O249" s="923"/>
      <c r="P249" s="923"/>
      <c r="Q249" s="923"/>
      <c r="R249" s="922"/>
      <c r="S249" s="922"/>
      <c r="T249" s="922"/>
      <c r="U249" s="922"/>
      <c r="V249" s="922"/>
      <c r="W249" s="922"/>
      <c r="X249" s="902"/>
      <c r="Y249" s="738"/>
      <c r="Z249" s="760"/>
    </row>
    <row r="250" spans="1:26" s="932" customFormat="1" ht="15.75" customHeight="1">
      <c r="A250" s="924"/>
      <c r="B250" s="925" t="s">
        <v>1462</v>
      </c>
      <c r="C250" s="925"/>
      <c r="D250" s="925"/>
      <c r="E250" s="926"/>
      <c r="F250" s="926"/>
      <c r="G250" s="926"/>
      <c r="H250" s="926"/>
      <c r="I250" s="927"/>
      <c r="J250" s="927"/>
      <c r="K250" s="927"/>
      <c r="L250" s="927"/>
      <c r="M250" s="928"/>
      <c r="N250" s="928"/>
      <c r="O250" s="928"/>
      <c r="P250" s="928"/>
      <c r="Q250" s="928"/>
      <c r="R250" s="927"/>
      <c r="S250" s="927"/>
      <c r="T250" s="927"/>
      <c r="U250" s="927"/>
      <c r="V250" s="927"/>
      <c r="W250" s="927"/>
      <c r="X250" s="929"/>
      <c r="Y250" s="930"/>
      <c r="Z250" s="931"/>
    </row>
    <row r="251" spans="1:26" s="691" customFormat="1" ht="15.75" customHeight="1">
      <c r="A251" s="690">
        <v>13</v>
      </c>
      <c r="B251" s="933" t="s">
        <v>1463</v>
      </c>
      <c r="C251" s="933"/>
      <c r="D251" s="933"/>
      <c r="E251" s="856"/>
      <c r="F251" s="856"/>
      <c r="G251" s="856"/>
      <c r="H251" s="1386" t="str">
        <f>K222</f>
        <v>Cuối kỳ</v>
      </c>
      <c r="I251" s="1386"/>
      <c r="J251" s="1386"/>
      <c r="K251" s="1386"/>
      <c r="L251" s="1386"/>
      <c r="M251" s="1386"/>
      <c r="N251" s="1386" t="s">
        <v>1317</v>
      </c>
      <c r="O251" s="1386"/>
      <c r="P251" s="1386"/>
      <c r="Q251" s="1386"/>
      <c r="R251" s="1386"/>
      <c r="S251" s="1386"/>
      <c r="T251" s="747"/>
      <c r="U251" s="747"/>
      <c r="V251" s="747"/>
      <c r="W251" s="747"/>
      <c r="X251" s="934"/>
      <c r="Y251" s="935"/>
      <c r="Z251" s="936"/>
    </row>
    <row r="252" spans="1:26" s="19" customFormat="1" ht="15.75" customHeight="1">
      <c r="A252" s="937"/>
      <c r="B252" s="920" t="s">
        <v>1464</v>
      </c>
      <c r="C252" s="938"/>
      <c r="D252" s="938"/>
      <c r="E252" s="939"/>
      <c r="F252" s="939"/>
      <c r="G252" s="939"/>
      <c r="H252" s="1485"/>
      <c r="I252" s="1485"/>
      <c r="J252" s="1485"/>
      <c r="K252" s="1485"/>
      <c r="L252" s="1485"/>
      <c r="M252" s="1485"/>
      <c r="N252" s="1485"/>
      <c r="O252" s="1485"/>
      <c r="P252" s="1485"/>
      <c r="Q252" s="1485"/>
      <c r="R252" s="1485"/>
      <c r="S252" s="1485"/>
      <c r="T252" s="940"/>
      <c r="U252" s="940"/>
      <c r="V252" s="940"/>
      <c r="W252" s="940"/>
      <c r="X252" s="902"/>
      <c r="Y252" s="738"/>
      <c r="Z252" s="760"/>
    </row>
    <row r="253" spans="1:26" s="19" customFormat="1" ht="15.75" customHeight="1">
      <c r="A253" s="937"/>
      <c r="B253" s="920" t="s">
        <v>1465</v>
      </c>
      <c r="C253" s="938"/>
      <c r="D253" s="938"/>
      <c r="E253" s="939"/>
      <c r="F253" s="939"/>
      <c r="G253" s="939"/>
      <c r="H253" s="1484"/>
      <c r="I253" s="1484"/>
      <c r="J253" s="1484"/>
      <c r="K253" s="1484"/>
      <c r="L253" s="1484"/>
      <c r="M253" s="1484"/>
      <c r="N253" s="1485"/>
      <c r="O253" s="1485"/>
      <c r="P253" s="1485"/>
      <c r="Q253" s="1485"/>
      <c r="R253" s="1485"/>
      <c r="S253" s="1485"/>
      <c r="T253" s="940"/>
      <c r="U253" s="940"/>
      <c r="V253" s="940"/>
      <c r="W253" s="940"/>
      <c r="X253" s="902"/>
      <c r="Y253" s="738"/>
      <c r="Z253" s="760"/>
    </row>
    <row r="254" spans="1:26" s="19" customFormat="1" ht="15.75" customHeight="1">
      <c r="A254" s="937"/>
      <c r="B254" s="920" t="s">
        <v>1466</v>
      </c>
      <c r="C254" s="938"/>
      <c r="D254" s="938"/>
      <c r="E254" s="939"/>
      <c r="F254" s="939"/>
      <c r="G254" s="939"/>
      <c r="H254" s="1484"/>
      <c r="I254" s="1484"/>
      <c r="J254" s="1484"/>
      <c r="K254" s="1484"/>
      <c r="L254" s="1484"/>
      <c r="M254" s="1484"/>
      <c r="N254" s="1485"/>
      <c r="O254" s="1485"/>
      <c r="P254" s="1485"/>
      <c r="Q254" s="1485"/>
      <c r="R254" s="1485"/>
      <c r="S254" s="1485"/>
      <c r="T254" s="940"/>
      <c r="U254" s="940"/>
      <c r="V254" s="940"/>
      <c r="W254" s="940"/>
      <c r="X254" s="902"/>
      <c r="Y254" s="738"/>
      <c r="Z254" s="760"/>
    </row>
    <row r="255" spans="1:26" s="19" customFormat="1" ht="15.75" customHeight="1">
      <c r="A255" s="937"/>
      <c r="B255" s="920" t="s">
        <v>1467</v>
      </c>
      <c r="C255" s="938"/>
      <c r="D255" s="938"/>
      <c r="E255" s="939"/>
      <c r="F255" s="939"/>
      <c r="G255" s="939"/>
      <c r="H255" s="1484"/>
      <c r="I255" s="1484"/>
      <c r="J255" s="1484"/>
      <c r="K255" s="1484"/>
      <c r="L255" s="1484"/>
      <c r="M255" s="1484"/>
      <c r="N255" s="1485"/>
      <c r="O255" s="1485"/>
      <c r="P255" s="1485"/>
      <c r="Q255" s="1485"/>
      <c r="R255" s="1485"/>
      <c r="S255" s="1485"/>
      <c r="T255" s="940"/>
      <c r="U255" s="940"/>
      <c r="V255" s="940"/>
      <c r="W255" s="940"/>
      <c r="X255" s="902"/>
      <c r="Y255" s="738"/>
      <c r="Z255" s="760"/>
    </row>
    <row r="256" spans="1:26" s="19" customFormat="1" ht="15.75" customHeight="1">
      <c r="A256" s="937"/>
      <c r="B256" s="920" t="s">
        <v>1468</v>
      </c>
      <c r="C256" s="938"/>
      <c r="D256" s="938"/>
      <c r="E256" s="939"/>
      <c r="F256" s="939"/>
      <c r="G256" s="939"/>
      <c r="H256" s="1484">
        <f>SUM(H257:M259)</f>
        <v>21799000000</v>
      </c>
      <c r="I256" s="1484"/>
      <c r="J256" s="1484"/>
      <c r="K256" s="1484"/>
      <c r="L256" s="1484"/>
      <c r="M256" s="1484"/>
      <c r="N256" s="1485">
        <f>SUM(N257:S259)</f>
        <v>21799000000</v>
      </c>
      <c r="O256" s="1485"/>
      <c r="P256" s="1485"/>
      <c r="Q256" s="1485"/>
      <c r="R256" s="1485"/>
      <c r="S256" s="1485"/>
      <c r="T256" s="940"/>
      <c r="U256" s="940"/>
      <c r="V256" s="940"/>
      <c r="W256" s="940"/>
      <c r="X256" s="902"/>
      <c r="Y256" s="738" t="s">
        <v>808</v>
      </c>
      <c r="Z256" s="778" t="s">
        <v>1469</v>
      </c>
    </row>
    <row r="257" spans="1:26" s="19" customFormat="1" ht="15.75" customHeight="1">
      <c r="A257" s="937"/>
      <c r="B257" s="938"/>
      <c r="C257" s="942" t="s">
        <v>1470</v>
      </c>
      <c r="D257" s="942"/>
      <c r="E257" s="942"/>
      <c r="F257" s="942"/>
      <c r="G257" s="939"/>
      <c r="H257" s="1484">
        <v>0</v>
      </c>
      <c r="I257" s="1484"/>
      <c r="J257" s="1484"/>
      <c r="K257" s="1484"/>
      <c r="L257" s="1484"/>
      <c r="M257" s="1484"/>
      <c r="N257" s="1485"/>
      <c r="O257" s="1485"/>
      <c r="P257" s="1485"/>
      <c r="Q257" s="1485"/>
      <c r="R257" s="1485"/>
      <c r="S257" s="1485"/>
      <c r="T257" s="940"/>
      <c r="U257" s="940"/>
      <c r="V257" s="940"/>
      <c r="W257" s="940"/>
      <c r="X257" s="902"/>
      <c r="Y257" s="738"/>
      <c r="Z257" s="760"/>
    </row>
    <row r="258" spans="1:26" s="19" customFormat="1" ht="15.75" customHeight="1">
      <c r="A258" s="937"/>
      <c r="B258" s="938"/>
      <c r="C258" s="943" t="s">
        <v>1471</v>
      </c>
      <c r="D258" s="943"/>
      <c r="E258" s="943"/>
      <c r="F258" s="943"/>
      <c r="G258" s="939"/>
      <c r="H258" s="1484">
        <f>11162707000+10489000000+147293000</f>
        <v>21799000000</v>
      </c>
      <c r="I258" s="1484"/>
      <c r="J258" s="1484"/>
      <c r="K258" s="1484"/>
      <c r="L258" s="1484"/>
      <c r="M258" s="1484"/>
      <c r="N258" s="1485">
        <v>21799000000</v>
      </c>
      <c r="O258" s="1485"/>
      <c r="P258" s="1485"/>
      <c r="Q258" s="1485"/>
      <c r="R258" s="1485"/>
      <c r="S258" s="1485"/>
      <c r="T258" s="940"/>
      <c r="U258" s="940"/>
      <c r="V258" s="940"/>
      <c r="W258" s="940"/>
      <c r="X258" s="902"/>
      <c r="Y258" s="738"/>
      <c r="Z258" s="760"/>
    </row>
    <row r="259" spans="1:26" s="19" customFormat="1" ht="15.75" customHeight="1">
      <c r="A259" s="937"/>
      <c r="B259" s="938"/>
      <c r="C259" s="942" t="s">
        <v>1472</v>
      </c>
      <c r="D259" s="942"/>
      <c r="E259" s="942"/>
      <c r="F259" s="942"/>
      <c r="G259" s="939"/>
      <c r="H259" s="1484"/>
      <c r="I259" s="1484"/>
      <c r="J259" s="1484"/>
      <c r="K259" s="1484"/>
      <c r="L259" s="1484"/>
      <c r="M259" s="1484"/>
      <c r="N259" s="1485"/>
      <c r="O259" s="1485"/>
      <c r="P259" s="1485"/>
      <c r="Q259" s="1485"/>
      <c r="R259" s="1485"/>
      <c r="S259" s="1485"/>
      <c r="T259" s="940"/>
      <c r="U259" s="940"/>
      <c r="V259" s="940"/>
      <c r="W259" s="940"/>
      <c r="X259" s="902"/>
      <c r="Y259" s="738"/>
      <c r="Z259" s="760"/>
    </row>
    <row r="260" spans="1:26" s="695" customFormat="1" ht="15.75" customHeight="1">
      <c r="A260" s="944"/>
      <c r="B260" s="945"/>
      <c r="C260" s="920" t="s">
        <v>1327</v>
      </c>
      <c r="D260" s="945"/>
      <c r="E260" s="946"/>
      <c r="F260" s="946"/>
      <c r="G260" s="946"/>
      <c r="H260" s="1473">
        <f>H256+H253</f>
        <v>21799000000</v>
      </c>
      <c r="I260" s="1473"/>
      <c r="J260" s="1473"/>
      <c r="K260" s="1473"/>
      <c r="L260" s="1473"/>
      <c r="M260" s="1473"/>
      <c r="N260" s="1473">
        <f>SUM(N252:S256)</f>
        <v>21799000000</v>
      </c>
      <c r="O260" s="1473"/>
      <c r="P260" s="1473"/>
      <c r="Q260" s="1473"/>
      <c r="R260" s="1473"/>
      <c r="S260" s="1473"/>
      <c r="T260" s="947"/>
      <c r="U260" s="947"/>
      <c r="V260" s="947"/>
      <c r="W260" s="947"/>
      <c r="X260" s="689">
        <f>H260-'[2]CDKT_T12 2008'!D57</f>
        <v>0</v>
      </c>
      <c r="Y260" s="696"/>
      <c r="Z260" s="694"/>
    </row>
    <row r="261" spans="1:26" s="691" customFormat="1" ht="15.75" customHeight="1">
      <c r="A261" s="690">
        <v>14</v>
      </c>
      <c r="B261" s="933" t="s">
        <v>1473</v>
      </c>
      <c r="C261" s="933"/>
      <c r="D261" s="933"/>
      <c r="E261" s="856"/>
      <c r="F261" s="856"/>
      <c r="G261" s="856"/>
      <c r="H261" s="1386" t="str">
        <f>H251</f>
        <v>Cuối kỳ</v>
      </c>
      <c r="I261" s="1386"/>
      <c r="J261" s="1386"/>
      <c r="K261" s="1386"/>
      <c r="L261" s="1386"/>
      <c r="M261" s="1386"/>
      <c r="N261" s="1386" t="s">
        <v>1317</v>
      </c>
      <c r="O261" s="1386"/>
      <c r="P261" s="1386"/>
      <c r="Q261" s="1386"/>
      <c r="R261" s="1386"/>
      <c r="S261" s="1386"/>
      <c r="T261" s="747"/>
      <c r="U261" s="747"/>
      <c r="V261" s="747"/>
      <c r="W261" s="747"/>
      <c r="X261" s="934"/>
      <c r="Y261" s="948"/>
      <c r="Z261" s="936"/>
    </row>
    <row r="262" spans="1:26" s="19" customFormat="1" ht="15.75" customHeight="1">
      <c r="A262" s="937"/>
      <c r="B262" s="920" t="s">
        <v>1474</v>
      </c>
      <c r="C262" s="920"/>
      <c r="D262" s="920"/>
      <c r="E262" s="921"/>
      <c r="F262" s="921"/>
      <c r="G262" s="921"/>
      <c r="H262" s="1485"/>
      <c r="I262" s="1485"/>
      <c r="J262" s="1485"/>
      <c r="K262" s="1485"/>
      <c r="L262" s="1485"/>
      <c r="M262" s="1485"/>
      <c r="N262" s="1676"/>
      <c r="O262" s="1676"/>
      <c r="P262" s="1676"/>
      <c r="Q262" s="1676"/>
      <c r="R262" s="1676"/>
      <c r="S262" s="1676"/>
      <c r="T262" s="949"/>
      <c r="U262" s="949"/>
      <c r="V262" s="949"/>
      <c r="W262" s="949"/>
      <c r="X262" s="902"/>
      <c r="Y262" s="948"/>
      <c r="Z262" s="760"/>
    </row>
    <row r="263" spans="1:26" s="19" customFormat="1" ht="15.75" customHeight="1">
      <c r="A263" s="937"/>
      <c r="B263" s="950" t="s">
        <v>1475</v>
      </c>
      <c r="C263" s="921"/>
      <c r="D263" s="921"/>
      <c r="E263" s="921"/>
      <c r="F263" s="921"/>
      <c r="G263" s="921"/>
      <c r="H263" s="1484">
        <v>211148123</v>
      </c>
      <c r="I263" s="1484"/>
      <c r="J263" s="1484"/>
      <c r="K263" s="1484"/>
      <c r="L263" s="1484"/>
      <c r="M263" s="1484"/>
      <c r="N263" s="1484">
        <v>316722185</v>
      </c>
      <c r="O263" s="1484"/>
      <c r="P263" s="1484"/>
      <c r="Q263" s="1484"/>
      <c r="R263" s="1484"/>
      <c r="S263" s="1484"/>
      <c r="T263" s="941"/>
      <c r="U263" s="941"/>
      <c r="V263" s="941"/>
      <c r="W263" s="941"/>
      <c r="X263" s="902"/>
      <c r="Y263" s="948"/>
      <c r="Z263" s="760"/>
    </row>
    <row r="264" spans="1:26" s="19" customFormat="1" ht="15.75" customHeight="1">
      <c r="A264" s="937"/>
      <c r="B264" s="920" t="s">
        <v>1476</v>
      </c>
      <c r="C264" s="920"/>
      <c r="D264" s="920"/>
      <c r="E264" s="921"/>
      <c r="F264" s="921"/>
      <c r="G264" s="921"/>
      <c r="H264" s="1485"/>
      <c r="I264" s="1485"/>
      <c r="J264" s="1485"/>
      <c r="K264" s="1485"/>
      <c r="L264" s="1485"/>
      <c r="M264" s="1485"/>
      <c r="N264" s="1485">
        <v>0</v>
      </c>
      <c r="O264" s="1485"/>
      <c r="P264" s="1485"/>
      <c r="Q264" s="1485"/>
      <c r="R264" s="1485"/>
      <c r="S264" s="1485"/>
      <c r="T264" s="940"/>
      <c r="U264" s="940"/>
      <c r="V264" s="940"/>
      <c r="W264" s="940"/>
      <c r="X264" s="902"/>
      <c r="Y264" s="948"/>
      <c r="Z264" s="760"/>
    </row>
    <row r="265" spans="1:26" s="19" customFormat="1" ht="15.75" customHeight="1">
      <c r="A265" s="937"/>
      <c r="B265" s="920" t="s">
        <v>1477</v>
      </c>
      <c r="C265" s="920"/>
      <c r="D265" s="920"/>
      <c r="E265" s="921"/>
      <c r="F265" s="921"/>
      <c r="G265" s="921"/>
      <c r="H265" s="1485"/>
      <c r="I265" s="1485"/>
      <c r="J265" s="1485"/>
      <c r="K265" s="1485"/>
      <c r="L265" s="1485"/>
      <c r="M265" s="1485"/>
      <c r="N265" s="1485"/>
      <c r="O265" s="1485"/>
      <c r="P265" s="1485"/>
      <c r="Q265" s="1485"/>
      <c r="R265" s="1485"/>
      <c r="S265" s="1485"/>
      <c r="T265" s="940"/>
      <c r="U265" s="940"/>
      <c r="V265" s="940"/>
      <c r="W265" s="940"/>
      <c r="X265" s="902"/>
      <c r="Y265" s="948"/>
      <c r="Z265" s="760"/>
    </row>
    <row r="266" spans="1:26" s="19" customFormat="1" ht="15.75" customHeight="1">
      <c r="A266" s="937"/>
      <c r="B266" s="920" t="s">
        <v>1478</v>
      </c>
      <c r="C266" s="920"/>
      <c r="D266" s="920"/>
      <c r="E266" s="921"/>
      <c r="F266" s="921"/>
      <c r="G266" s="921"/>
      <c r="H266" s="1485">
        <f>'[2]CDKT_T12 2008'!D63-H262-H263-H264-H265</f>
        <v>22475240988</v>
      </c>
      <c r="I266" s="1485"/>
      <c r="J266" s="1485"/>
      <c r="K266" s="1485"/>
      <c r="L266" s="1485"/>
      <c r="M266" s="1485"/>
      <c r="N266" s="1485">
        <v>16834147100</v>
      </c>
      <c r="O266" s="1485"/>
      <c r="P266" s="1485"/>
      <c r="Q266" s="1485"/>
      <c r="R266" s="1485"/>
      <c r="S266" s="1485"/>
      <c r="T266" s="940"/>
      <c r="U266" s="940"/>
      <c r="V266" s="940"/>
      <c r="W266" s="940"/>
      <c r="X266" s="902"/>
      <c r="Y266" s="948" t="s">
        <v>1479</v>
      </c>
      <c r="Z266" s="760"/>
    </row>
    <row r="267" spans="1:26" s="19" customFormat="1" ht="15.75" customHeight="1">
      <c r="A267" s="937"/>
      <c r="B267" s="920"/>
      <c r="C267" s="920" t="s">
        <v>1327</v>
      </c>
      <c r="D267" s="945"/>
      <c r="E267" s="946"/>
      <c r="F267" s="946"/>
      <c r="G267" s="946"/>
      <c r="H267" s="1473">
        <f>SUM(H263:M266)</f>
        <v>22686389111</v>
      </c>
      <c r="I267" s="1473"/>
      <c r="J267" s="1473"/>
      <c r="K267" s="1473"/>
      <c r="L267" s="1473"/>
      <c r="M267" s="1473"/>
      <c r="N267" s="1473">
        <f>SUM(N263:S266)</f>
        <v>17150869285</v>
      </c>
      <c r="O267" s="1473"/>
      <c r="P267" s="1473"/>
      <c r="Q267" s="1473"/>
      <c r="R267" s="1473"/>
      <c r="S267" s="1473"/>
      <c r="T267" s="947"/>
      <c r="U267" s="947"/>
      <c r="V267" s="947"/>
      <c r="W267" s="947"/>
      <c r="X267" s="902"/>
      <c r="Y267" s="948"/>
      <c r="Z267" s="760"/>
    </row>
    <row r="268" spans="1:26" s="691" customFormat="1" ht="15.75" customHeight="1">
      <c r="A268" s="690">
        <v>15</v>
      </c>
      <c r="B268" s="933" t="s">
        <v>1480</v>
      </c>
      <c r="C268" s="933"/>
      <c r="D268" s="933"/>
      <c r="E268" s="856"/>
      <c r="F268" s="856"/>
      <c r="G268" s="856"/>
      <c r="H268" s="1386" t="str">
        <f>H261</f>
        <v>Cuối kỳ</v>
      </c>
      <c r="I268" s="1386"/>
      <c r="J268" s="1386"/>
      <c r="K268" s="1386"/>
      <c r="L268" s="1386"/>
      <c r="M268" s="1386"/>
      <c r="N268" s="1386" t="s">
        <v>1317</v>
      </c>
      <c r="O268" s="1386"/>
      <c r="P268" s="1386"/>
      <c r="Q268" s="1386"/>
      <c r="R268" s="1386"/>
      <c r="S268" s="1386"/>
      <c r="T268" s="747"/>
      <c r="U268" s="747"/>
      <c r="V268" s="747"/>
      <c r="W268" s="747"/>
      <c r="X268" s="934"/>
      <c r="Y268" s="948"/>
      <c r="Z268" s="936"/>
    </row>
    <row r="269" spans="1:26" s="19" customFormat="1" ht="15.75" customHeight="1">
      <c r="A269" s="937"/>
      <c r="B269" s="920" t="s">
        <v>1481</v>
      </c>
      <c r="C269" s="920"/>
      <c r="D269" s="920"/>
      <c r="E269" s="939"/>
      <c r="F269" s="939"/>
      <c r="G269" s="939"/>
      <c r="H269" s="1485"/>
      <c r="I269" s="1485"/>
      <c r="J269" s="1485"/>
      <c r="K269" s="1485"/>
      <c r="L269" s="1485"/>
      <c r="M269" s="1485"/>
      <c r="N269" s="1485">
        <v>12589981787</v>
      </c>
      <c r="O269" s="1485"/>
      <c r="P269" s="1485"/>
      <c r="Q269" s="1485"/>
      <c r="R269" s="1485"/>
      <c r="S269" s="1485"/>
      <c r="T269" s="940"/>
      <c r="U269" s="940"/>
      <c r="V269" s="940"/>
      <c r="W269" s="940"/>
      <c r="X269" s="902"/>
      <c r="Y269" s="948" t="s">
        <v>1482</v>
      </c>
      <c r="Z269" s="760"/>
    </row>
    <row r="270" spans="1:26" s="19" customFormat="1" ht="15.75" customHeight="1">
      <c r="A270" s="937"/>
      <c r="B270" s="920" t="s">
        <v>1483</v>
      </c>
      <c r="C270" s="920"/>
      <c r="D270" s="920"/>
      <c r="E270" s="939"/>
      <c r="F270" s="939"/>
      <c r="G270" s="939"/>
      <c r="H270" s="1486"/>
      <c r="I270" s="1486"/>
      <c r="J270" s="1486"/>
      <c r="K270" s="1486"/>
      <c r="L270" s="1486"/>
      <c r="M270" s="1486"/>
      <c r="N270" s="1730"/>
      <c r="O270" s="1730"/>
      <c r="P270" s="1730"/>
      <c r="Q270" s="1730"/>
      <c r="R270" s="1730"/>
      <c r="S270" s="1730"/>
      <c r="T270" s="951"/>
      <c r="U270" s="951"/>
      <c r="V270" s="951"/>
      <c r="W270" s="951"/>
      <c r="X270" s="902"/>
      <c r="Y270" s="948" t="s">
        <v>1484</v>
      </c>
      <c r="Z270" s="760"/>
    </row>
    <row r="271" spans="1:26" s="19" customFormat="1" ht="15.75" customHeight="1">
      <c r="A271" s="937"/>
      <c r="B271" s="920"/>
      <c r="C271" s="920" t="s">
        <v>1327</v>
      </c>
      <c r="D271" s="945"/>
      <c r="E271" s="946"/>
      <c r="F271" s="946"/>
      <c r="G271" s="946"/>
      <c r="H271" s="1473">
        <f>SUM(H269:M270)</f>
        <v>0</v>
      </c>
      <c r="I271" s="1473"/>
      <c r="J271" s="1473"/>
      <c r="K271" s="1473"/>
      <c r="L271" s="1473"/>
      <c r="M271" s="1473"/>
      <c r="N271" s="1473">
        <f>SUM(N269:S270)</f>
        <v>12589981787</v>
      </c>
      <c r="O271" s="1473"/>
      <c r="P271" s="1473"/>
      <c r="Q271" s="1473"/>
      <c r="R271" s="1473"/>
      <c r="S271" s="1473"/>
      <c r="T271" s="947"/>
      <c r="U271" s="947"/>
      <c r="V271" s="947"/>
      <c r="W271" s="947"/>
      <c r="X271" s="689">
        <f>H271-'[2]CDKT_T12 2008'!D73</f>
        <v>0</v>
      </c>
      <c r="Y271" s="948"/>
      <c r="Z271" s="760"/>
    </row>
    <row r="272" spans="1:26" s="695" customFormat="1" ht="15.75" customHeight="1">
      <c r="A272" s="944">
        <v>16</v>
      </c>
      <c r="B272" s="933" t="s">
        <v>1040</v>
      </c>
      <c r="C272" s="945"/>
      <c r="D272" s="945"/>
      <c r="E272" s="946"/>
      <c r="F272" s="946"/>
      <c r="G272" s="946"/>
      <c r="H272" s="1386" t="str">
        <f>H268</f>
        <v>Cuối kỳ</v>
      </c>
      <c r="I272" s="1386"/>
      <c r="J272" s="1386"/>
      <c r="K272" s="1386"/>
      <c r="L272" s="1386"/>
      <c r="M272" s="1386"/>
      <c r="N272" s="1386" t="s">
        <v>1317</v>
      </c>
      <c r="O272" s="1386"/>
      <c r="P272" s="1386"/>
      <c r="Q272" s="1386"/>
      <c r="R272" s="1386"/>
      <c r="S272" s="1386"/>
      <c r="T272" s="747"/>
      <c r="U272" s="747"/>
      <c r="V272" s="747"/>
      <c r="W272" s="747"/>
      <c r="X272" s="692"/>
      <c r="Y272" s="9" t="s">
        <v>1485</v>
      </c>
      <c r="Z272" s="694"/>
    </row>
    <row r="273" spans="1:26" s="19" customFormat="1" ht="15.75" customHeight="1">
      <c r="A273" s="937"/>
      <c r="B273" s="920" t="s">
        <v>1486</v>
      </c>
      <c r="C273" s="938"/>
      <c r="D273" s="938"/>
      <c r="E273" s="939"/>
      <c r="F273" s="939"/>
      <c r="G273" s="939"/>
      <c r="H273" s="1484">
        <v>7076388743</v>
      </c>
      <c r="I273" s="1484"/>
      <c r="J273" s="1484"/>
      <c r="K273" s="1484"/>
      <c r="L273" s="1484"/>
      <c r="M273" s="1484"/>
      <c r="N273" s="1484">
        <v>10281533970</v>
      </c>
      <c r="O273" s="1484"/>
      <c r="P273" s="1484"/>
      <c r="Q273" s="1484"/>
      <c r="R273" s="1484"/>
      <c r="S273" s="1484"/>
      <c r="T273" s="941"/>
      <c r="U273" s="941"/>
      <c r="V273" s="941"/>
      <c r="W273" s="941"/>
      <c r="X273" s="902"/>
      <c r="Y273" s="952">
        <v>3331</v>
      </c>
      <c r="Z273" s="953"/>
    </row>
    <row r="274" spans="1:26" s="19" customFormat="1" ht="15.75" customHeight="1">
      <c r="A274" s="937"/>
      <c r="B274" s="920" t="s">
        <v>1487</v>
      </c>
      <c r="C274" s="938"/>
      <c r="D274" s="938"/>
      <c r="E274" s="939"/>
      <c r="F274" s="939"/>
      <c r="G274" s="939"/>
      <c r="H274" s="1484"/>
      <c r="I274" s="1484"/>
      <c r="J274" s="1484"/>
      <c r="K274" s="1484"/>
      <c r="L274" s="1484"/>
      <c r="M274" s="1484"/>
      <c r="N274" s="1484"/>
      <c r="O274" s="1484"/>
      <c r="P274" s="1484"/>
      <c r="Q274" s="1484"/>
      <c r="R274" s="1484"/>
      <c r="S274" s="1484"/>
      <c r="T274" s="941"/>
      <c r="U274" s="941"/>
      <c r="V274" s="941"/>
      <c r="W274" s="941"/>
      <c r="X274" s="902"/>
      <c r="Y274" s="954"/>
      <c r="Z274" s="953"/>
    </row>
    <row r="275" spans="1:26" s="19" customFormat="1" ht="15.75" customHeight="1">
      <c r="A275" s="937"/>
      <c r="B275" s="920" t="s">
        <v>1488</v>
      </c>
      <c r="C275" s="938"/>
      <c r="D275" s="938"/>
      <c r="E275" s="939"/>
      <c r="F275" s="939"/>
      <c r="G275" s="939"/>
      <c r="H275" s="1484"/>
      <c r="I275" s="1484"/>
      <c r="J275" s="1484"/>
      <c r="K275" s="1484"/>
      <c r="L275" s="1484"/>
      <c r="M275" s="1484"/>
      <c r="N275" s="1484"/>
      <c r="O275" s="1484"/>
      <c r="P275" s="1484"/>
      <c r="Q275" s="1484"/>
      <c r="R275" s="1484"/>
      <c r="S275" s="1484"/>
      <c r="T275" s="941"/>
      <c r="U275" s="941"/>
      <c r="V275" s="941"/>
      <c r="W275" s="941"/>
      <c r="X275" s="902"/>
      <c r="Y275" s="954"/>
      <c r="Z275" s="953"/>
    </row>
    <row r="276" spans="1:26" s="19" customFormat="1" ht="15.75" customHeight="1">
      <c r="A276" s="937"/>
      <c r="B276" s="920" t="s">
        <v>1489</v>
      </c>
      <c r="C276" s="938"/>
      <c r="D276" s="938"/>
      <c r="E276" s="939"/>
      <c r="F276" s="939"/>
      <c r="G276" s="939"/>
      <c r="H276" s="1485">
        <v>4584083342</v>
      </c>
      <c r="I276" s="1485"/>
      <c r="J276" s="1485"/>
      <c r="K276" s="1485"/>
      <c r="L276" s="1485"/>
      <c r="M276" s="1485"/>
      <c r="N276" s="1485">
        <v>5598954551</v>
      </c>
      <c r="O276" s="1485"/>
      <c r="P276" s="1485"/>
      <c r="Q276" s="1485"/>
      <c r="R276" s="1485"/>
      <c r="S276" s="1485"/>
      <c r="T276" s="940"/>
      <c r="U276" s="940"/>
      <c r="V276" s="940"/>
      <c r="W276" s="940"/>
      <c r="X276" s="902"/>
      <c r="Y276" s="954">
        <v>3334</v>
      </c>
      <c r="Z276" s="953"/>
    </row>
    <row r="277" spans="1:26" s="19" customFormat="1" ht="15.75" customHeight="1">
      <c r="A277" s="937"/>
      <c r="B277" s="920" t="s">
        <v>1490</v>
      </c>
      <c r="C277" s="938"/>
      <c r="D277" s="938"/>
      <c r="E277" s="939"/>
      <c r="F277" s="939"/>
      <c r="G277" s="939"/>
      <c r="H277" s="1484"/>
      <c r="I277" s="1484"/>
      <c r="J277" s="1484"/>
      <c r="K277" s="1484"/>
      <c r="L277" s="1484"/>
      <c r="M277" s="1484"/>
      <c r="N277" s="1484"/>
      <c r="O277" s="1484"/>
      <c r="P277" s="1484"/>
      <c r="Q277" s="1484"/>
      <c r="R277" s="1484"/>
      <c r="S277" s="1484"/>
      <c r="T277" s="941"/>
      <c r="U277" s="941"/>
      <c r="V277" s="941"/>
      <c r="W277" s="941"/>
      <c r="X277" s="902"/>
      <c r="Y277" s="738">
        <v>3335</v>
      </c>
      <c r="Z277" s="760">
        <v>1573434477</v>
      </c>
    </row>
    <row r="278" spans="1:26" s="959" customFormat="1" ht="15.75" customHeight="1">
      <c r="A278" s="955"/>
      <c r="B278" s="956" t="s">
        <v>1491</v>
      </c>
      <c r="C278" s="956"/>
      <c r="D278" s="956"/>
      <c r="E278" s="957"/>
      <c r="F278" s="957"/>
      <c r="G278" s="958"/>
      <c r="H278" s="1484">
        <v>16404479020</v>
      </c>
      <c r="I278" s="1484"/>
      <c r="J278" s="1484"/>
      <c r="K278" s="1484"/>
      <c r="L278" s="1484"/>
      <c r="M278" s="1484"/>
      <c r="N278" s="1484">
        <v>2175443906</v>
      </c>
      <c r="O278" s="1484"/>
      <c r="P278" s="1484"/>
      <c r="Q278" s="1484"/>
      <c r="R278" s="1484"/>
      <c r="S278" s="1484"/>
      <c r="T278" s="941"/>
      <c r="U278" s="941"/>
      <c r="V278" s="941"/>
      <c r="W278" s="941"/>
      <c r="X278" s="902"/>
      <c r="Y278" s="954">
        <v>3336</v>
      </c>
      <c r="Z278" s="953"/>
    </row>
    <row r="279" spans="1:26" s="19" customFormat="1" ht="15.75" customHeight="1">
      <c r="A279" s="937"/>
      <c r="B279" s="920" t="s">
        <v>1492</v>
      </c>
      <c r="C279" s="920"/>
      <c r="D279" s="920"/>
      <c r="E279" s="921"/>
      <c r="F279" s="921"/>
      <c r="G279" s="939"/>
      <c r="H279" s="1484"/>
      <c r="I279" s="1484"/>
      <c r="J279" s="1484"/>
      <c r="K279" s="1484"/>
      <c r="L279" s="1484"/>
      <c r="M279" s="1484"/>
      <c r="N279" s="1484">
        <v>608483762</v>
      </c>
      <c r="O279" s="1484"/>
      <c r="P279" s="1484"/>
      <c r="Q279" s="1484"/>
      <c r="R279" s="1484"/>
      <c r="S279" s="1484"/>
      <c r="T279" s="941"/>
      <c r="U279" s="941"/>
      <c r="V279" s="941"/>
      <c r="W279" s="941"/>
      <c r="X279" s="902"/>
      <c r="Y279" s="954">
        <v>3337</v>
      </c>
      <c r="Z279" s="760"/>
    </row>
    <row r="280" spans="1:26" s="19" customFormat="1" ht="15.75" customHeight="1">
      <c r="A280" s="937"/>
      <c r="B280" s="920" t="s">
        <v>1493</v>
      </c>
      <c r="C280" s="920"/>
      <c r="D280" s="920"/>
      <c r="E280" s="921"/>
      <c r="F280" s="921"/>
      <c r="G280" s="939"/>
      <c r="H280" s="1484">
        <v>2760000</v>
      </c>
      <c r="I280" s="1484"/>
      <c r="J280" s="1484"/>
      <c r="K280" s="1484"/>
      <c r="L280" s="1484"/>
      <c r="M280" s="1484"/>
      <c r="N280" s="1484">
        <v>5480000</v>
      </c>
      <c r="O280" s="1484"/>
      <c r="P280" s="1484"/>
      <c r="Q280" s="1484"/>
      <c r="R280" s="1484"/>
      <c r="S280" s="1484"/>
      <c r="T280" s="941"/>
      <c r="U280" s="941"/>
      <c r="V280" s="941"/>
      <c r="W280" s="941"/>
      <c r="X280" s="902"/>
      <c r="Y280" s="954">
        <v>3338</v>
      </c>
      <c r="Z280" s="760"/>
    </row>
    <row r="281" spans="1:26" s="19" customFormat="1" ht="15.75" customHeight="1">
      <c r="A281" s="937"/>
      <c r="B281" s="960" t="s">
        <v>1494</v>
      </c>
      <c r="C281" s="920"/>
      <c r="D281" s="920"/>
      <c r="E281" s="921"/>
      <c r="F281" s="921"/>
      <c r="G281" s="939"/>
      <c r="H281" s="1484">
        <v>250440000</v>
      </c>
      <c r="I281" s="1484"/>
      <c r="J281" s="1484"/>
      <c r="K281" s="1484"/>
      <c r="L281" s="1484"/>
      <c r="M281" s="1484"/>
      <c r="N281" s="1484">
        <v>237130000</v>
      </c>
      <c r="O281" s="1484"/>
      <c r="P281" s="1484"/>
      <c r="Q281" s="1484"/>
      <c r="R281" s="1484"/>
      <c r="S281" s="1484"/>
      <c r="T281" s="941"/>
      <c r="U281" s="941"/>
      <c r="V281" s="941"/>
      <c r="W281" s="941"/>
      <c r="X281" s="902"/>
      <c r="Y281" s="954">
        <v>3339</v>
      </c>
      <c r="Z281" s="760"/>
    </row>
    <row r="282" spans="1:26" s="695" customFormat="1" ht="15.75" customHeight="1">
      <c r="A282" s="944"/>
      <c r="B282" s="933"/>
      <c r="C282" s="920" t="s">
        <v>1327</v>
      </c>
      <c r="D282" s="933"/>
      <c r="E282" s="856"/>
      <c r="F282" s="856"/>
      <c r="G282" s="946"/>
      <c r="H282" s="1473">
        <f>SUM(H273:M281)</f>
        <v>28318151105</v>
      </c>
      <c r="I282" s="1473"/>
      <c r="J282" s="1473"/>
      <c r="K282" s="1473"/>
      <c r="L282" s="1473"/>
      <c r="M282" s="1473"/>
      <c r="N282" s="1473">
        <f>SUM(N273:S281)</f>
        <v>18907026189</v>
      </c>
      <c r="O282" s="1473"/>
      <c r="P282" s="1473"/>
      <c r="Q282" s="1473"/>
      <c r="R282" s="1473"/>
      <c r="S282" s="1473"/>
      <c r="T282" s="947"/>
      <c r="U282" s="947"/>
      <c r="V282" s="947"/>
      <c r="W282" s="947"/>
      <c r="X282" s="689">
        <f>H282-'[2]CDKT_T12 2008'!D76</f>
        <v>0</v>
      </c>
      <c r="Y282" s="696"/>
      <c r="Z282" s="694"/>
    </row>
    <row r="283" spans="1:26" s="695" customFormat="1" ht="15.75" customHeight="1">
      <c r="A283" s="690">
        <v>17</v>
      </c>
      <c r="B283" s="933" t="s">
        <v>1495</v>
      </c>
      <c r="C283" s="933"/>
      <c r="D283" s="933"/>
      <c r="E283" s="856"/>
      <c r="F283" s="856"/>
      <c r="G283" s="856"/>
      <c r="H283" s="1386" t="str">
        <f>H272</f>
        <v>Cuối kỳ</v>
      </c>
      <c r="I283" s="1386"/>
      <c r="J283" s="1386"/>
      <c r="K283" s="1386"/>
      <c r="L283" s="1386"/>
      <c r="M283" s="1386"/>
      <c r="N283" s="1386" t="s">
        <v>1317</v>
      </c>
      <c r="O283" s="1386"/>
      <c r="P283" s="1386"/>
      <c r="Q283" s="1386"/>
      <c r="R283" s="1386"/>
      <c r="S283" s="1386"/>
      <c r="T283" s="747"/>
      <c r="U283" s="747"/>
      <c r="V283" s="747"/>
      <c r="W283" s="747"/>
      <c r="X283" s="692"/>
      <c r="Y283" s="696"/>
      <c r="Z283" s="694"/>
    </row>
    <row r="284" spans="1:26" s="19" customFormat="1" ht="15.75" customHeight="1">
      <c r="A284" s="731"/>
      <c r="B284" s="960" t="s">
        <v>1496</v>
      </c>
      <c r="C284" s="920"/>
      <c r="D284" s="920"/>
      <c r="E284" s="921"/>
      <c r="F284" s="921"/>
      <c r="G284" s="921"/>
      <c r="H284" s="961"/>
      <c r="I284" s="961"/>
      <c r="J284" s="961"/>
      <c r="K284" s="961"/>
      <c r="L284" s="961"/>
      <c r="M284" s="961"/>
      <c r="N284" s="1387"/>
      <c r="O284" s="1387"/>
      <c r="P284" s="1387"/>
      <c r="Q284" s="1387"/>
      <c r="R284" s="1387"/>
      <c r="S284" s="1387"/>
      <c r="T284" s="749"/>
      <c r="U284" s="749"/>
      <c r="V284" s="749"/>
      <c r="W284" s="749"/>
      <c r="X284" s="902"/>
      <c r="Y284" s="738"/>
      <c r="Z284" s="760"/>
    </row>
    <row r="285" spans="1:26" s="19" customFormat="1" ht="15.75" customHeight="1">
      <c r="A285" s="731"/>
      <c r="B285" s="920" t="s">
        <v>1497</v>
      </c>
      <c r="C285" s="920"/>
      <c r="D285" s="920"/>
      <c r="E285" s="921"/>
      <c r="F285" s="921"/>
      <c r="G285" s="921"/>
      <c r="H285" s="1387"/>
      <c r="I285" s="1387"/>
      <c r="J285" s="1387"/>
      <c r="K285" s="1387"/>
      <c r="L285" s="1387"/>
      <c r="M285" s="1387"/>
      <c r="N285" s="1387"/>
      <c r="O285" s="1387"/>
      <c r="P285" s="1387"/>
      <c r="Q285" s="1387"/>
      <c r="R285" s="1387"/>
      <c r="S285" s="1387"/>
      <c r="T285" s="749"/>
      <c r="U285" s="749"/>
      <c r="V285" s="749"/>
      <c r="W285" s="749"/>
      <c r="X285" s="902"/>
      <c r="Y285" s="738">
        <v>3352</v>
      </c>
      <c r="Z285" s="760"/>
    </row>
    <row r="286" spans="1:26" s="19" customFormat="1" ht="15.75" customHeight="1">
      <c r="A286" s="731"/>
      <c r="B286" s="960" t="s">
        <v>1498</v>
      </c>
      <c r="C286" s="920"/>
      <c r="D286" s="920"/>
      <c r="E286" s="921"/>
      <c r="F286" s="921"/>
      <c r="G286" s="921"/>
      <c r="H286" s="961"/>
      <c r="I286" s="1387">
        <v>609394843</v>
      </c>
      <c r="J286" s="1387"/>
      <c r="K286" s="1387"/>
      <c r="L286" s="1387"/>
      <c r="M286" s="1387"/>
      <c r="N286" s="1387">
        <v>79258916</v>
      </c>
      <c r="O286" s="1387"/>
      <c r="P286" s="1387"/>
      <c r="Q286" s="1387"/>
      <c r="R286" s="1387"/>
      <c r="S286" s="1387"/>
      <c r="T286" s="749"/>
      <c r="U286" s="749"/>
      <c r="V286" s="749"/>
      <c r="W286" s="749"/>
      <c r="X286" s="902"/>
      <c r="Y286" s="738" t="s">
        <v>1499</v>
      </c>
      <c r="Z286" s="760"/>
    </row>
    <row r="287" spans="1:26" s="19" customFormat="1" ht="20.25" customHeight="1">
      <c r="A287" s="731"/>
      <c r="B287" s="960" t="s">
        <v>1500</v>
      </c>
      <c r="C287" s="920"/>
      <c r="D287" s="920"/>
      <c r="E287" s="921"/>
      <c r="F287" s="921"/>
      <c r="G287" s="921"/>
      <c r="H287" s="1387"/>
      <c r="I287" s="1387"/>
      <c r="J287" s="1387"/>
      <c r="K287" s="1387"/>
      <c r="L287" s="1387"/>
      <c r="M287" s="1387"/>
      <c r="N287" s="1387"/>
      <c r="O287" s="1387"/>
      <c r="P287" s="1387"/>
      <c r="Q287" s="1387"/>
      <c r="R287" s="1387"/>
      <c r="S287" s="1387"/>
      <c r="T287" s="749"/>
      <c r="U287" s="749"/>
      <c r="V287" s="749"/>
      <c r="W287" s="749"/>
      <c r="X287" s="902"/>
      <c r="Y287" s="962"/>
      <c r="Z287" s="760"/>
    </row>
    <row r="288" spans="1:26" s="695" customFormat="1" ht="20.25" customHeight="1">
      <c r="A288" s="690"/>
      <c r="B288" s="933"/>
      <c r="C288" s="920" t="s">
        <v>1327</v>
      </c>
      <c r="D288" s="933"/>
      <c r="E288" s="856"/>
      <c r="F288" s="856"/>
      <c r="G288" s="856"/>
      <c r="H288" s="1389">
        <f>SUM(H284:M287)</f>
        <v>609394843</v>
      </c>
      <c r="I288" s="1389"/>
      <c r="J288" s="1389"/>
      <c r="K288" s="1389"/>
      <c r="L288" s="1389"/>
      <c r="M288" s="1389"/>
      <c r="N288" s="1389">
        <f>SUM(N284:S287)</f>
        <v>79258916</v>
      </c>
      <c r="O288" s="1389"/>
      <c r="P288" s="1389"/>
      <c r="Q288" s="1389"/>
      <c r="R288" s="1389"/>
      <c r="S288" s="1389"/>
      <c r="T288" s="753"/>
      <c r="U288" s="753"/>
      <c r="V288" s="753"/>
      <c r="W288" s="753"/>
      <c r="X288" s="689">
        <f>H288-'[2]CDKT_T12 2008'!D78</f>
        <v>0</v>
      </c>
      <c r="Y288" s="696"/>
      <c r="Z288" s="694"/>
    </row>
    <row r="289" spans="1:26" s="695" customFormat="1" ht="20.25" customHeight="1">
      <c r="A289" s="690">
        <v>18</v>
      </c>
      <c r="B289" s="933" t="s">
        <v>1501</v>
      </c>
      <c r="C289" s="933"/>
      <c r="D289" s="933"/>
      <c r="E289" s="856"/>
      <c r="F289" s="856"/>
      <c r="G289" s="856"/>
      <c r="H289" s="1386" t="str">
        <f>H283</f>
        <v>Cuối kỳ</v>
      </c>
      <c r="I289" s="1386"/>
      <c r="J289" s="1386"/>
      <c r="K289" s="1386"/>
      <c r="L289" s="1386"/>
      <c r="M289" s="1386"/>
      <c r="N289" s="1386" t="s">
        <v>1317</v>
      </c>
      <c r="O289" s="1386"/>
      <c r="P289" s="1386"/>
      <c r="Q289" s="1386"/>
      <c r="R289" s="1386"/>
      <c r="S289" s="1386"/>
      <c r="T289" s="747"/>
      <c r="U289" s="747"/>
      <c r="V289" s="747"/>
      <c r="W289" s="747"/>
      <c r="X289" s="692"/>
      <c r="Y289" s="696" t="s">
        <v>847</v>
      </c>
      <c r="Z289" s="694"/>
    </row>
    <row r="290" spans="1:26" s="19" customFormat="1" ht="20.25" customHeight="1">
      <c r="A290" s="731"/>
      <c r="B290" s="920" t="s">
        <v>1502</v>
      </c>
      <c r="C290" s="920"/>
      <c r="D290" s="920"/>
      <c r="E290" s="921"/>
      <c r="F290" s="921"/>
      <c r="G290" s="921"/>
      <c r="H290" s="1387"/>
      <c r="I290" s="1387"/>
      <c r="J290" s="1387"/>
      <c r="K290" s="1387"/>
      <c r="L290" s="1387"/>
      <c r="M290" s="1387"/>
      <c r="N290" s="1387"/>
      <c r="O290" s="1387"/>
      <c r="P290" s="1387"/>
      <c r="Q290" s="1387"/>
      <c r="R290" s="1387"/>
      <c r="S290" s="1387"/>
      <c r="T290" s="749"/>
      <c r="U290" s="749"/>
      <c r="V290" s="749"/>
      <c r="W290" s="749"/>
      <c r="X290" s="902"/>
      <c r="Y290" s="738"/>
      <c r="Z290" s="760">
        <v>695435231</v>
      </c>
    </row>
    <row r="291" spans="1:26" s="19" customFormat="1" ht="20.25" customHeight="1">
      <c r="A291" s="731"/>
      <c r="B291" s="920" t="s">
        <v>1503</v>
      </c>
      <c r="C291" s="920"/>
      <c r="D291" s="920"/>
      <c r="E291" s="921"/>
      <c r="F291" s="921"/>
      <c r="G291" s="921"/>
      <c r="H291" s="1807"/>
      <c r="I291" s="1807"/>
      <c r="J291" s="1807"/>
      <c r="K291" s="1807"/>
      <c r="L291" s="1807"/>
      <c r="M291" s="1807"/>
      <c r="N291" s="1807">
        <v>195172379</v>
      </c>
      <c r="O291" s="1807"/>
      <c r="P291" s="1807"/>
      <c r="Q291" s="1807"/>
      <c r="R291" s="1807"/>
      <c r="S291" s="1807"/>
      <c r="T291" s="771"/>
      <c r="U291" s="771"/>
      <c r="V291" s="771"/>
      <c r="W291" s="771"/>
      <c r="X291" s="902"/>
      <c r="Y291" s="738" t="s">
        <v>1504</v>
      </c>
      <c r="Z291" s="760">
        <v>1787946959</v>
      </c>
    </row>
    <row r="292" spans="1:26" s="19" customFormat="1" ht="20.25" customHeight="1">
      <c r="A292" s="731"/>
      <c r="B292" s="920" t="s">
        <v>1505</v>
      </c>
      <c r="C292" s="920"/>
      <c r="D292" s="920"/>
      <c r="E292" s="921"/>
      <c r="F292" s="921"/>
      <c r="G292" s="921"/>
      <c r="H292" s="1388"/>
      <c r="I292" s="1388"/>
      <c r="J292" s="1388"/>
      <c r="K292" s="1388"/>
      <c r="L292" s="1388"/>
      <c r="M292" s="1388"/>
      <c r="N292" s="1388"/>
      <c r="O292" s="1388"/>
      <c r="P292" s="1388"/>
      <c r="Q292" s="1388"/>
      <c r="R292" s="1388"/>
      <c r="S292" s="1388"/>
      <c r="T292" s="766"/>
      <c r="U292" s="766"/>
      <c r="V292" s="766"/>
      <c r="W292" s="766"/>
      <c r="X292" s="902"/>
      <c r="Y292" s="738" t="s">
        <v>1506</v>
      </c>
      <c r="Z292" s="760">
        <v>488383679</v>
      </c>
    </row>
    <row r="293" spans="1:26" s="19" customFormat="1" ht="20.25" customHeight="1">
      <c r="A293" s="731"/>
      <c r="B293" s="920" t="s">
        <v>1507</v>
      </c>
      <c r="C293" s="920"/>
      <c r="D293" s="920"/>
      <c r="E293" s="921"/>
      <c r="F293" s="921"/>
      <c r="G293" s="921"/>
      <c r="H293" s="1387"/>
      <c r="I293" s="1387"/>
      <c r="J293" s="1387"/>
      <c r="K293" s="1387"/>
      <c r="L293" s="1387"/>
      <c r="M293" s="1387"/>
      <c r="N293" s="1387"/>
      <c r="O293" s="1387"/>
      <c r="P293" s="1387"/>
      <c r="Q293" s="1387"/>
      <c r="R293" s="1387"/>
      <c r="S293" s="1387"/>
      <c r="T293" s="749"/>
      <c r="U293" s="749"/>
      <c r="V293" s="749"/>
      <c r="W293" s="749"/>
      <c r="X293" s="902"/>
      <c r="Y293" s="738" t="s">
        <v>1508</v>
      </c>
      <c r="Z293" s="760">
        <v>117814850397</v>
      </c>
    </row>
    <row r="294" spans="1:26" s="19" customFormat="1" ht="20.25" customHeight="1">
      <c r="A294" s="731"/>
      <c r="B294" s="920" t="s">
        <v>1509</v>
      </c>
      <c r="C294" s="920"/>
      <c r="D294" s="920"/>
      <c r="E294" s="921"/>
      <c r="F294" s="921"/>
      <c r="G294" s="921"/>
      <c r="H294" s="1640">
        <v>19946333</v>
      </c>
      <c r="I294" s="1640"/>
      <c r="J294" s="1640"/>
      <c r="K294" s="1640"/>
      <c r="L294" s="1640"/>
      <c r="M294" s="1640"/>
      <c r="N294" s="1640">
        <v>71191981</v>
      </c>
      <c r="O294" s="1640"/>
      <c r="P294" s="1640"/>
      <c r="Q294" s="1640"/>
      <c r="R294" s="1640"/>
      <c r="S294" s="1640"/>
      <c r="T294" s="963"/>
      <c r="U294" s="963"/>
      <c r="V294" s="963"/>
      <c r="W294" s="963"/>
      <c r="X294" s="902"/>
      <c r="Y294" s="954" t="s">
        <v>565</v>
      </c>
      <c r="Z294" s="760">
        <v>28512348</v>
      </c>
    </row>
    <row r="295" spans="1:26" s="19" customFormat="1" ht="20.25" customHeight="1">
      <c r="A295" s="731"/>
      <c r="B295" s="920" t="s">
        <v>1510</v>
      </c>
      <c r="C295" s="920"/>
      <c r="D295" s="920"/>
      <c r="E295" s="921"/>
      <c r="F295" s="921"/>
      <c r="G295" s="921"/>
      <c r="H295" s="1387"/>
      <c r="I295" s="1387"/>
      <c r="J295" s="1387"/>
      <c r="K295" s="1387"/>
      <c r="L295" s="1387"/>
      <c r="M295" s="1387"/>
      <c r="N295" s="1387"/>
      <c r="O295" s="1387"/>
      <c r="P295" s="1387"/>
      <c r="Q295" s="1387"/>
      <c r="R295" s="1387"/>
      <c r="S295" s="1387"/>
      <c r="T295" s="749"/>
      <c r="U295" s="749"/>
      <c r="V295" s="749"/>
      <c r="W295" s="749"/>
      <c r="X295" s="902"/>
      <c r="Y295" s="738"/>
      <c r="Z295" s="760">
        <v>150064759</v>
      </c>
    </row>
    <row r="296" spans="1:26" s="19" customFormat="1" ht="20.25" customHeight="1">
      <c r="A296" s="731"/>
      <c r="B296" s="920" t="s">
        <v>1511</v>
      </c>
      <c r="C296" s="920"/>
      <c r="D296" s="920"/>
      <c r="E296" s="921"/>
      <c r="F296" s="921"/>
      <c r="G296" s="921"/>
      <c r="H296" s="749"/>
      <c r="I296" s="749"/>
      <c r="J296" s="749"/>
      <c r="K296" s="749"/>
      <c r="L296" s="749"/>
      <c r="M296" s="749"/>
      <c r="N296" s="749"/>
      <c r="O296" s="749"/>
      <c r="P296" s="749"/>
      <c r="Q296" s="749"/>
      <c r="R296" s="749"/>
      <c r="S296" s="749"/>
      <c r="T296" s="749"/>
      <c r="U296" s="749"/>
      <c r="V296" s="749"/>
      <c r="W296" s="749"/>
      <c r="X296" s="902"/>
      <c r="Y296" s="738"/>
      <c r="Z296" s="760">
        <v>1003295.1104321945</v>
      </c>
    </row>
    <row r="297" spans="1:26" s="19" customFormat="1" ht="20.25" customHeight="1">
      <c r="A297" s="731"/>
      <c r="B297" s="920" t="s">
        <v>1512</v>
      </c>
      <c r="C297" s="920"/>
      <c r="D297" s="920"/>
      <c r="E297" s="921"/>
      <c r="F297" s="921"/>
      <c r="G297" s="921"/>
      <c r="H297" s="1387"/>
      <c r="I297" s="1387"/>
      <c r="J297" s="1387"/>
      <c r="K297" s="1387"/>
      <c r="L297" s="1387"/>
      <c r="M297" s="1387"/>
      <c r="N297" s="1387"/>
      <c r="O297" s="1387"/>
      <c r="P297" s="1387"/>
      <c r="Q297" s="1387"/>
      <c r="R297" s="1387"/>
      <c r="S297" s="1387"/>
      <c r="T297" s="749"/>
      <c r="U297" s="749"/>
      <c r="V297" s="749"/>
      <c r="W297" s="749"/>
      <c r="X297" s="902"/>
      <c r="Y297" s="738"/>
      <c r="Z297" s="760">
        <f>SUM(Z290:Z295)</f>
        <v>120965193373</v>
      </c>
    </row>
    <row r="298" spans="1:26" s="19" customFormat="1" ht="20.25" customHeight="1">
      <c r="A298" s="731"/>
      <c r="B298" s="920" t="s">
        <v>1513</v>
      </c>
      <c r="C298" s="920"/>
      <c r="D298" s="920"/>
      <c r="E298" s="921"/>
      <c r="F298" s="921"/>
      <c r="G298" s="921"/>
      <c r="H298" s="1387"/>
      <c r="I298" s="1387"/>
      <c r="J298" s="1387"/>
      <c r="K298" s="1387"/>
      <c r="L298" s="1387"/>
      <c r="M298" s="1387"/>
      <c r="N298" s="1387"/>
      <c r="O298" s="1387"/>
      <c r="P298" s="1387"/>
      <c r="Q298" s="1387"/>
      <c r="R298" s="1387"/>
      <c r="S298" s="1387"/>
      <c r="T298" s="749"/>
      <c r="U298" s="749"/>
      <c r="V298" s="749"/>
      <c r="W298" s="749"/>
      <c r="X298" s="964"/>
      <c r="Y298" s="738"/>
      <c r="Z298" s="760">
        <v>123325688013</v>
      </c>
    </row>
    <row r="299" spans="1:26" s="19" customFormat="1" ht="20.25" customHeight="1">
      <c r="A299" s="731"/>
      <c r="B299" s="920" t="s">
        <v>1514</v>
      </c>
      <c r="C299" s="920"/>
      <c r="D299" s="920"/>
      <c r="E299" s="921"/>
      <c r="F299" s="921"/>
      <c r="G299" s="921"/>
      <c r="H299" s="1391"/>
      <c r="I299" s="1391"/>
      <c r="J299" s="1391"/>
      <c r="K299" s="1391"/>
      <c r="L299" s="1391"/>
      <c r="M299" s="1391"/>
      <c r="N299" s="1923"/>
      <c r="O299" s="1923"/>
      <c r="P299" s="1923"/>
      <c r="Q299" s="1923"/>
      <c r="R299" s="1923"/>
      <c r="S299" s="1923"/>
      <c r="T299" s="965"/>
      <c r="U299" s="965"/>
      <c r="V299" s="965"/>
      <c r="W299" s="965"/>
      <c r="X299" s="964"/>
      <c r="Y299" s="738"/>
      <c r="Z299" s="760"/>
    </row>
    <row r="300" spans="1:26" s="19" customFormat="1" ht="20.25" customHeight="1">
      <c r="A300" s="731"/>
      <c r="B300" s="920" t="s">
        <v>1515</v>
      </c>
      <c r="C300" s="920"/>
      <c r="D300" s="920"/>
      <c r="E300" s="921"/>
      <c r="F300" s="921"/>
      <c r="G300" s="921"/>
      <c r="H300" s="1387"/>
      <c r="I300" s="1387"/>
      <c r="J300" s="1387"/>
      <c r="K300" s="1387"/>
      <c r="L300" s="1387"/>
      <c r="M300" s="1387"/>
      <c r="N300" s="1923"/>
      <c r="O300" s="1923"/>
      <c r="P300" s="1923"/>
      <c r="Q300" s="1923"/>
      <c r="R300" s="1923"/>
      <c r="S300" s="1923"/>
      <c r="T300" s="965"/>
      <c r="U300" s="965"/>
      <c r="V300" s="965"/>
      <c r="W300" s="965"/>
      <c r="X300" s="964"/>
      <c r="Y300" s="738"/>
      <c r="Z300" s="966">
        <f>13179537744+189764418</f>
        <v>13369302162</v>
      </c>
    </row>
    <row r="301" spans="1:26" s="973" customFormat="1" ht="20.25" customHeight="1">
      <c r="A301" s="967"/>
      <c r="B301" s="968" t="s">
        <v>1516</v>
      </c>
      <c r="C301" s="968"/>
      <c r="D301" s="968"/>
      <c r="E301" s="969"/>
      <c r="F301" s="969"/>
      <c r="G301" s="969"/>
      <c r="H301" s="1388">
        <f>18238130287+12480388801+11000000000-H291-H293-H294-H292</f>
        <v>41698572755</v>
      </c>
      <c r="I301" s="1388"/>
      <c r="J301" s="1388"/>
      <c r="K301" s="1388"/>
      <c r="L301" s="1388"/>
      <c r="M301" s="1388"/>
      <c r="N301" s="1925">
        <v>15119726640</v>
      </c>
      <c r="O301" s="1925"/>
      <c r="P301" s="1925"/>
      <c r="Q301" s="1925"/>
      <c r="R301" s="1925"/>
      <c r="S301" s="1925"/>
      <c r="T301" s="970"/>
      <c r="U301" s="970"/>
      <c r="V301" s="970"/>
      <c r="W301" s="970"/>
      <c r="X301" s="971"/>
      <c r="Y301" s="738" t="s">
        <v>1517</v>
      </c>
      <c r="Z301" s="972">
        <f>Z297-Z298</f>
        <v>-2360494640</v>
      </c>
    </row>
    <row r="302" spans="1:26" s="19" customFormat="1" ht="18" customHeight="1">
      <c r="A302" s="731"/>
      <c r="B302" s="920"/>
      <c r="C302" s="920" t="s">
        <v>1327</v>
      </c>
      <c r="D302" s="933"/>
      <c r="E302" s="856"/>
      <c r="F302" s="856"/>
      <c r="G302" s="856"/>
      <c r="H302" s="1389">
        <f>SUM(H291:M301)</f>
        <v>41718519088</v>
      </c>
      <c r="I302" s="1389"/>
      <c r="J302" s="1389"/>
      <c r="K302" s="1389"/>
      <c r="L302" s="1389"/>
      <c r="M302" s="1389"/>
      <c r="N302" s="1892">
        <f>SUM(N290:S301)</f>
        <v>15386091000</v>
      </c>
      <c r="O302" s="1892"/>
      <c r="P302" s="1892"/>
      <c r="Q302" s="1892"/>
      <c r="R302" s="1892"/>
      <c r="S302" s="1892"/>
      <c r="T302" s="974"/>
      <c r="U302" s="974"/>
      <c r="V302" s="974"/>
      <c r="W302" s="974"/>
      <c r="X302" s="689">
        <f>H302-'[2]CDKT_T12 2008'!D81</f>
        <v>0</v>
      </c>
      <c r="Y302" s="738"/>
      <c r="Z302" s="760">
        <f>'[2]CDKT_T12 2008'!D81</f>
        <v>41718519088</v>
      </c>
    </row>
    <row r="303" spans="1:26" s="695" customFormat="1" ht="20.25" customHeight="1">
      <c r="A303" s="690">
        <v>19</v>
      </c>
      <c r="B303" s="933" t="s">
        <v>1518</v>
      </c>
      <c r="C303" s="933"/>
      <c r="D303" s="933"/>
      <c r="E303" s="856"/>
      <c r="F303" s="856"/>
      <c r="G303" s="856"/>
      <c r="H303" s="1386" t="str">
        <f>H289</f>
        <v>Cuối kỳ</v>
      </c>
      <c r="I303" s="1386"/>
      <c r="J303" s="1386"/>
      <c r="K303" s="1386"/>
      <c r="L303" s="1386"/>
      <c r="M303" s="1386"/>
      <c r="N303" s="1924" t="s">
        <v>1317</v>
      </c>
      <c r="O303" s="1924"/>
      <c r="P303" s="1924"/>
      <c r="Q303" s="1924"/>
      <c r="R303" s="1924"/>
      <c r="S303" s="1924"/>
      <c r="T303" s="975"/>
      <c r="U303" s="975"/>
      <c r="V303" s="975"/>
      <c r="W303" s="975"/>
      <c r="X303" s="692"/>
      <c r="Y303" s="696"/>
      <c r="Z303" s="694">
        <v>875694336</v>
      </c>
    </row>
    <row r="304" spans="1:26" s="19" customFormat="1" ht="32.25" customHeight="1">
      <c r="A304" s="731"/>
      <c r="B304" s="1474" t="s">
        <v>1519</v>
      </c>
      <c r="C304" s="1474"/>
      <c r="D304" s="1474"/>
      <c r="E304" s="1474"/>
      <c r="F304" s="1474"/>
      <c r="G304" s="1474"/>
      <c r="H304" s="1387">
        <f>'[2]CDKT_T12 2008'!D79</f>
        <v>12618256974</v>
      </c>
      <c r="I304" s="1387"/>
      <c r="J304" s="1387"/>
      <c r="K304" s="1387"/>
      <c r="L304" s="1387"/>
      <c r="M304" s="1387"/>
      <c r="N304" s="1387">
        <v>39730483173</v>
      </c>
      <c r="O304" s="1387"/>
      <c r="P304" s="1387"/>
      <c r="Q304" s="1387"/>
      <c r="R304" s="1387"/>
      <c r="S304" s="1387"/>
      <c r="T304" s="749"/>
      <c r="U304" s="749"/>
      <c r="V304" s="749"/>
      <c r="W304" s="749"/>
      <c r="X304" s="689">
        <f>H304-'[2]CDKT_T12 2008'!D79</f>
        <v>0</v>
      </c>
      <c r="Y304" s="738" t="s">
        <v>1520</v>
      </c>
      <c r="Z304" s="760">
        <v>2140071581</v>
      </c>
    </row>
    <row r="305" spans="1:26" s="19" customFormat="1" ht="33" customHeight="1">
      <c r="A305" s="731"/>
      <c r="B305" s="1945" t="s">
        <v>1521</v>
      </c>
      <c r="C305" s="1945"/>
      <c r="D305" s="1945"/>
      <c r="E305" s="1945"/>
      <c r="F305" s="1945"/>
      <c r="G305" s="1945"/>
      <c r="H305" s="1387">
        <f>'[2]CDKT_T12 2008'!D95</f>
        <v>0</v>
      </c>
      <c r="I305" s="1387"/>
      <c r="J305" s="1387"/>
      <c r="K305" s="1387"/>
      <c r="L305" s="1387"/>
      <c r="M305" s="1387"/>
      <c r="N305" s="1387">
        <f>'[2]CDKT_T12 2008'!J95</f>
        <v>0</v>
      </c>
      <c r="O305" s="1387"/>
      <c r="P305" s="1387"/>
      <c r="Q305" s="1387"/>
      <c r="R305" s="1387"/>
      <c r="S305" s="1387"/>
      <c r="T305" s="749"/>
      <c r="U305" s="749"/>
      <c r="V305" s="749"/>
      <c r="W305" s="749"/>
      <c r="X305" s="689">
        <f>H305-'[2]CDKT_T12 2008'!D95</f>
        <v>0</v>
      </c>
      <c r="Y305" s="738" t="s">
        <v>1522</v>
      </c>
      <c r="Z305" s="760">
        <f>Z303+Z304</f>
        <v>3015765917</v>
      </c>
    </row>
    <row r="306" spans="1:26" s="19" customFormat="1" ht="20.25" customHeight="1">
      <c r="A306" s="731"/>
      <c r="B306" s="920" t="s">
        <v>1523</v>
      </c>
      <c r="C306" s="920"/>
      <c r="D306" s="920"/>
      <c r="E306" s="921"/>
      <c r="F306" s="921"/>
      <c r="G306" s="921"/>
      <c r="H306" s="1387"/>
      <c r="I306" s="1387"/>
      <c r="J306" s="1387"/>
      <c r="K306" s="1387"/>
      <c r="L306" s="1387"/>
      <c r="M306" s="1387"/>
      <c r="N306" s="1387"/>
      <c r="O306" s="1387"/>
      <c r="P306" s="1387"/>
      <c r="Q306" s="1387"/>
      <c r="R306" s="1387"/>
      <c r="S306" s="1387"/>
      <c r="T306" s="749"/>
      <c r="U306" s="749"/>
      <c r="V306" s="749"/>
      <c r="W306" s="749"/>
      <c r="X306" s="902"/>
      <c r="Y306" s="738"/>
      <c r="Z306" s="760"/>
    </row>
    <row r="307" spans="1:26" s="19" customFormat="1" ht="18" customHeight="1">
      <c r="A307" s="731"/>
      <c r="B307" s="920"/>
      <c r="C307" s="920" t="s">
        <v>1327</v>
      </c>
      <c r="D307" s="933"/>
      <c r="E307" s="856"/>
      <c r="F307" s="856"/>
      <c r="G307" s="856"/>
      <c r="H307" s="1389">
        <f>SUM(H304:M306)</f>
        <v>12618256974</v>
      </c>
      <c r="I307" s="1389"/>
      <c r="J307" s="1389"/>
      <c r="K307" s="1389"/>
      <c r="L307" s="1389"/>
      <c r="M307" s="1389"/>
      <c r="N307" s="1389">
        <f>SUM(N304:S306)</f>
        <v>39730483173</v>
      </c>
      <c r="O307" s="1389"/>
      <c r="P307" s="1389"/>
      <c r="Q307" s="1389"/>
      <c r="R307" s="1389"/>
      <c r="S307" s="1389"/>
      <c r="T307" s="753"/>
      <c r="U307" s="753"/>
      <c r="V307" s="753"/>
      <c r="W307" s="753"/>
      <c r="X307" s="902"/>
      <c r="Y307" s="976"/>
      <c r="Z307" s="760"/>
    </row>
    <row r="308" spans="1:26" s="695" customFormat="1" ht="20.25" customHeight="1">
      <c r="A308" s="690">
        <v>20</v>
      </c>
      <c r="B308" s="977" t="s">
        <v>1524</v>
      </c>
      <c r="C308" s="933"/>
      <c r="D308" s="933"/>
      <c r="E308" s="856"/>
      <c r="F308" s="856"/>
      <c r="G308" s="856"/>
      <c r="H308" s="1386" t="str">
        <f>H303</f>
        <v>Cuối kỳ</v>
      </c>
      <c r="I308" s="1386"/>
      <c r="J308" s="1386"/>
      <c r="K308" s="1386"/>
      <c r="L308" s="1386"/>
      <c r="M308" s="1386"/>
      <c r="N308" s="1386" t="s">
        <v>1317</v>
      </c>
      <c r="O308" s="1386"/>
      <c r="P308" s="1386"/>
      <c r="Q308" s="1386"/>
      <c r="R308" s="1386"/>
      <c r="S308" s="1386"/>
      <c r="T308" s="747"/>
      <c r="U308" s="747"/>
      <c r="V308" s="747"/>
      <c r="W308" s="747"/>
      <c r="X308" s="692"/>
      <c r="Y308" s="696"/>
      <c r="Z308" s="694"/>
    </row>
    <row r="309" spans="1:26" s="695" customFormat="1" ht="20.25" customHeight="1">
      <c r="A309" s="690" t="s">
        <v>1525</v>
      </c>
      <c r="B309" s="933" t="s">
        <v>1526</v>
      </c>
      <c r="C309" s="933"/>
      <c r="D309" s="933"/>
      <c r="E309" s="856"/>
      <c r="F309" s="856"/>
      <c r="G309" s="856"/>
      <c r="H309" s="1644">
        <f>SUM(H310:M312)</f>
        <v>438371354245</v>
      </c>
      <c r="I309" s="1644"/>
      <c r="J309" s="1644"/>
      <c r="K309" s="1644"/>
      <c r="L309" s="1644"/>
      <c r="M309" s="1644"/>
      <c r="N309" s="1389">
        <f>SUM(N310:S312)</f>
        <v>535647839623</v>
      </c>
      <c r="O309" s="1389"/>
      <c r="P309" s="1389"/>
      <c r="Q309" s="1389"/>
      <c r="R309" s="1389"/>
      <c r="S309" s="1389"/>
      <c r="T309" s="753"/>
      <c r="U309" s="753"/>
      <c r="V309" s="753"/>
      <c r="W309" s="753"/>
      <c r="X309" s="689">
        <f>H309-'[2]CDKT_T12 2008'!D91</f>
        <v>0</v>
      </c>
      <c r="Y309" s="696"/>
      <c r="Z309" s="694"/>
    </row>
    <row r="310" spans="1:26" s="19" customFormat="1" ht="20.25" customHeight="1">
      <c r="A310" s="731"/>
      <c r="B310" s="920" t="s">
        <v>1527</v>
      </c>
      <c r="C310" s="933"/>
      <c r="D310" s="933"/>
      <c r="E310" s="856"/>
      <c r="F310" s="856"/>
      <c r="G310" s="856"/>
      <c r="H310" s="1404">
        <f>438371354245</f>
        <v>438371354245</v>
      </c>
      <c r="I310" s="1404"/>
      <c r="J310" s="1404"/>
      <c r="K310" s="1404"/>
      <c r="L310" s="1404"/>
      <c r="M310" s="1404"/>
      <c r="N310" s="1404">
        <f>473191839623+44456000000</f>
        <v>517647839623</v>
      </c>
      <c r="O310" s="1404"/>
      <c r="P310" s="1404"/>
      <c r="Q310" s="1404"/>
      <c r="R310" s="1404"/>
      <c r="S310" s="1404"/>
      <c r="T310" s="978"/>
      <c r="U310" s="978"/>
      <c r="V310" s="978"/>
      <c r="W310" s="978"/>
      <c r="X310" s="902"/>
      <c r="Y310" s="738" t="s">
        <v>1528</v>
      </c>
      <c r="Z310" s="760"/>
    </row>
    <row r="311" spans="1:26" s="19" customFormat="1" ht="20.25" customHeight="1">
      <c r="A311" s="731"/>
      <c r="B311" s="950" t="s">
        <v>1529</v>
      </c>
      <c r="C311" s="933"/>
      <c r="D311" s="933"/>
      <c r="E311" s="856"/>
      <c r="F311" s="856"/>
      <c r="G311" s="856"/>
      <c r="H311" s="1807"/>
      <c r="I311" s="1807"/>
      <c r="J311" s="1807"/>
      <c r="K311" s="1807"/>
      <c r="L311" s="1807"/>
      <c r="M311" s="1807"/>
      <c r="N311" s="1807">
        <f>18000000000+44456000000-44456000000</f>
        <v>18000000000</v>
      </c>
      <c r="O311" s="1807"/>
      <c r="P311" s="1807"/>
      <c r="Q311" s="1807"/>
      <c r="R311" s="1807"/>
      <c r="S311" s="1807"/>
      <c r="T311" s="771"/>
      <c r="U311" s="771"/>
      <c r="V311" s="771"/>
      <c r="W311" s="771"/>
      <c r="X311" s="902"/>
      <c r="Y311" s="738" t="s">
        <v>1530</v>
      </c>
      <c r="Z311" s="760"/>
    </row>
    <row r="312" spans="1:26" s="19" customFormat="1" ht="20.25" customHeight="1">
      <c r="A312" s="731"/>
      <c r="B312" s="920" t="s">
        <v>1531</v>
      </c>
      <c r="C312" s="933"/>
      <c r="D312" s="933"/>
      <c r="E312" s="856"/>
      <c r="F312" s="856"/>
      <c r="G312" s="856"/>
      <c r="H312" s="1387"/>
      <c r="I312" s="1387"/>
      <c r="J312" s="1387"/>
      <c r="K312" s="1387"/>
      <c r="L312" s="1387"/>
      <c r="M312" s="1387"/>
      <c r="N312" s="1387"/>
      <c r="O312" s="1387"/>
      <c r="P312" s="1387"/>
      <c r="Q312" s="1387"/>
      <c r="R312" s="1387"/>
      <c r="S312" s="1387"/>
      <c r="T312" s="749"/>
      <c r="U312" s="749"/>
      <c r="V312" s="749"/>
      <c r="W312" s="749"/>
      <c r="X312" s="902"/>
      <c r="Y312" s="738"/>
      <c r="Z312" s="760"/>
    </row>
    <row r="313" spans="1:26" s="19" customFormat="1" ht="20.25" customHeight="1">
      <c r="A313" s="979"/>
      <c r="B313" s="920" t="s">
        <v>1532</v>
      </c>
      <c r="C313" s="933"/>
      <c r="D313" s="933"/>
      <c r="E313" s="856"/>
      <c r="F313" s="856"/>
      <c r="G313" s="856"/>
      <c r="H313" s="1389"/>
      <c r="I313" s="1389"/>
      <c r="J313" s="1389"/>
      <c r="K313" s="1389"/>
      <c r="L313" s="1389"/>
      <c r="M313" s="1389"/>
      <c r="N313" s="1389"/>
      <c r="O313" s="1389"/>
      <c r="P313" s="1389"/>
      <c r="Q313" s="1389"/>
      <c r="R313" s="1389"/>
      <c r="S313" s="1389"/>
      <c r="T313" s="753"/>
      <c r="U313" s="753"/>
      <c r="V313" s="753"/>
      <c r="W313" s="753"/>
      <c r="X313" s="902"/>
      <c r="Y313" s="748" t="s">
        <v>1533</v>
      </c>
      <c r="Z313" s="760"/>
    </row>
    <row r="314" spans="1:26" s="19" customFormat="1" ht="20.25" customHeight="1">
      <c r="A314" s="731"/>
      <c r="B314" s="920" t="s">
        <v>1534</v>
      </c>
      <c r="C314" s="933"/>
      <c r="D314" s="933"/>
      <c r="E314" s="856"/>
      <c r="F314" s="856"/>
      <c r="G314" s="856"/>
      <c r="H314" s="1404">
        <v>220711000000</v>
      </c>
      <c r="I314" s="1404"/>
      <c r="J314" s="1404"/>
      <c r="K314" s="1404"/>
      <c r="L314" s="1404"/>
      <c r="M314" s="1404"/>
      <c r="N314" s="1404">
        <v>140469723116</v>
      </c>
      <c r="O314" s="1404"/>
      <c r="P314" s="1404"/>
      <c r="Q314" s="1404"/>
      <c r="R314" s="1404"/>
      <c r="S314" s="1404"/>
      <c r="T314" s="978"/>
      <c r="U314" s="978"/>
      <c r="V314" s="978"/>
      <c r="W314" s="978"/>
      <c r="X314" s="692" t="s">
        <v>1535</v>
      </c>
      <c r="Y314" s="738"/>
      <c r="Z314" s="760"/>
    </row>
    <row r="315" spans="1:26" s="19" customFormat="1" ht="20.25" customHeight="1">
      <c r="A315" s="731"/>
      <c r="B315" s="920" t="s">
        <v>1536</v>
      </c>
      <c r="C315" s="933"/>
      <c r="D315" s="933"/>
      <c r="E315" s="856"/>
      <c r="F315" s="856"/>
      <c r="G315" s="856"/>
      <c r="H315" s="1404"/>
      <c r="I315" s="1404"/>
      <c r="J315" s="1404"/>
      <c r="K315" s="1404"/>
      <c r="L315" s="1404"/>
      <c r="M315" s="1404"/>
      <c r="N315" s="1404">
        <v>6000000000</v>
      </c>
      <c r="O315" s="1404"/>
      <c r="P315" s="1404"/>
      <c r="Q315" s="1404"/>
      <c r="R315" s="1404"/>
      <c r="S315" s="1404"/>
      <c r="T315" s="978"/>
      <c r="U315" s="978"/>
      <c r="V315" s="978"/>
      <c r="W315" s="978"/>
      <c r="X315" s="902"/>
      <c r="Y315" s="738"/>
      <c r="Z315" s="760"/>
    </row>
    <row r="316" spans="1:26" s="695" customFormat="1" ht="20.25" customHeight="1">
      <c r="A316" s="690" t="s">
        <v>1537</v>
      </c>
      <c r="B316" s="933" t="s">
        <v>1538</v>
      </c>
      <c r="C316" s="933"/>
      <c r="D316" s="933"/>
      <c r="E316" s="856"/>
      <c r="F316" s="856"/>
      <c r="G316" s="856"/>
      <c r="H316" s="1389">
        <f>SUM(H317:M318)</f>
        <v>0</v>
      </c>
      <c r="I316" s="1389"/>
      <c r="J316" s="1389"/>
      <c r="K316" s="1389"/>
      <c r="L316" s="1389"/>
      <c r="M316" s="1389"/>
      <c r="N316" s="1389">
        <f>SUM(N317:S318)</f>
        <v>0</v>
      </c>
      <c r="O316" s="1389"/>
      <c r="P316" s="1389"/>
      <c r="Q316" s="1389"/>
      <c r="R316" s="1389"/>
      <c r="S316" s="1389"/>
      <c r="T316" s="753"/>
      <c r="U316" s="753"/>
      <c r="V316" s="753"/>
      <c r="W316" s="753"/>
      <c r="X316" s="692"/>
      <c r="Y316" s="696"/>
      <c r="Z316" s="694"/>
    </row>
    <row r="317" spans="1:26" s="19" customFormat="1" ht="20.25" customHeight="1">
      <c r="A317" s="731"/>
      <c r="B317" s="920" t="s">
        <v>1539</v>
      </c>
      <c r="C317" s="933"/>
      <c r="D317" s="933"/>
      <c r="E317" s="856"/>
      <c r="F317" s="856"/>
      <c r="G317" s="856"/>
      <c r="H317" s="1387"/>
      <c r="I317" s="1387"/>
      <c r="J317" s="1387"/>
      <c r="K317" s="1387"/>
      <c r="L317" s="1387"/>
      <c r="M317" s="1387"/>
      <c r="N317" s="1387"/>
      <c r="O317" s="1387"/>
      <c r="P317" s="1387"/>
      <c r="Q317" s="1387"/>
      <c r="R317" s="1387"/>
      <c r="S317" s="1387"/>
      <c r="T317" s="749"/>
      <c r="U317" s="749"/>
      <c r="V317" s="749"/>
      <c r="W317" s="749"/>
      <c r="X317" s="902"/>
      <c r="Y317" s="738"/>
      <c r="Z317" s="760"/>
    </row>
    <row r="318" spans="1:26" s="19" customFormat="1" ht="20.25" customHeight="1">
      <c r="A318" s="731"/>
      <c r="B318" s="920" t="s">
        <v>1540</v>
      </c>
      <c r="C318" s="933"/>
      <c r="D318" s="933"/>
      <c r="E318" s="856"/>
      <c r="F318" s="856"/>
      <c r="G318" s="856"/>
      <c r="H318" s="1387"/>
      <c r="I318" s="1387"/>
      <c r="J318" s="1387"/>
      <c r="K318" s="1387"/>
      <c r="L318" s="1387"/>
      <c r="M318" s="1387"/>
      <c r="N318" s="1387"/>
      <c r="O318" s="1387"/>
      <c r="P318" s="1387"/>
      <c r="Q318" s="1387"/>
      <c r="R318" s="1387"/>
      <c r="S318" s="1387"/>
      <c r="T318" s="749"/>
      <c r="U318" s="749"/>
      <c r="V318" s="749"/>
      <c r="W318" s="749"/>
      <c r="X318" s="902"/>
      <c r="Y318" s="767"/>
      <c r="Z318" s="760"/>
    </row>
    <row r="319" spans="1:26" s="19" customFormat="1" ht="20.25" customHeight="1">
      <c r="A319" s="731"/>
      <c r="B319" s="920"/>
      <c r="C319" s="920"/>
      <c r="D319" s="933"/>
      <c r="E319" s="856"/>
      <c r="F319" s="856"/>
      <c r="G319" s="856"/>
      <c r="H319" s="1389"/>
      <c r="I319" s="1389"/>
      <c r="J319" s="1389"/>
      <c r="K319" s="1389"/>
      <c r="L319" s="1389"/>
      <c r="M319" s="1389"/>
      <c r="N319" s="1389"/>
      <c r="O319" s="1389"/>
      <c r="P319" s="1389"/>
      <c r="Q319" s="1389"/>
      <c r="R319" s="1389"/>
      <c r="S319" s="1389"/>
      <c r="T319" s="753"/>
      <c r="U319" s="753"/>
      <c r="V319" s="753"/>
      <c r="W319" s="753"/>
      <c r="X319" s="980"/>
      <c r="Y319" s="981"/>
      <c r="Z319" s="760"/>
    </row>
    <row r="320" spans="1:26" s="19" customFormat="1" ht="20.25" customHeight="1">
      <c r="A320" s="731"/>
      <c r="B320" s="920"/>
      <c r="C320" s="933"/>
      <c r="D320" s="933"/>
      <c r="E320" s="856"/>
      <c r="F320" s="856"/>
      <c r="G320" s="856"/>
      <c r="H320" s="753"/>
      <c r="I320" s="753"/>
      <c r="J320" s="753"/>
      <c r="K320" s="753"/>
      <c r="L320" s="753"/>
      <c r="M320" s="753"/>
      <c r="N320" s="753"/>
      <c r="O320" s="753"/>
      <c r="P320" s="753"/>
      <c r="Q320" s="753"/>
      <c r="R320" s="753"/>
      <c r="S320" s="753"/>
      <c r="T320" s="753"/>
      <c r="U320" s="753"/>
      <c r="V320" s="753"/>
      <c r="W320" s="753"/>
      <c r="X320" s="902"/>
      <c r="Y320" s="738"/>
      <c r="Z320" s="760"/>
    </row>
    <row r="321" spans="1:26" s="695" customFormat="1" ht="18.75" customHeight="1">
      <c r="A321" s="690"/>
      <c r="B321" s="933" t="s">
        <v>1541</v>
      </c>
      <c r="C321" s="933"/>
      <c r="D321" s="933"/>
      <c r="E321" s="856"/>
      <c r="F321" s="856"/>
      <c r="G321" s="856"/>
      <c r="H321" s="1389"/>
      <c r="I321" s="1389"/>
      <c r="J321" s="1389"/>
      <c r="K321" s="1389"/>
      <c r="L321" s="1389"/>
      <c r="M321" s="1389"/>
      <c r="N321" s="1389"/>
      <c r="O321" s="1389"/>
      <c r="P321" s="1389"/>
      <c r="Q321" s="1389"/>
      <c r="R321" s="1389"/>
      <c r="S321" s="1389"/>
      <c r="T321" s="753"/>
      <c r="U321" s="753"/>
      <c r="V321" s="753"/>
      <c r="W321" s="753"/>
      <c r="X321" s="692"/>
      <c r="Y321" s="696"/>
      <c r="Z321" s="694"/>
    </row>
    <row r="322" spans="1:26" s="937" customFormat="1" ht="15.75" customHeight="1">
      <c r="A322" s="1467" t="s">
        <v>1542</v>
      </c>
      <c r="B322" s="1468"/>
      <c r="C322" s="1478" t="s">
        <v>1543</v>
      </c>
      <c r="D322" s="1479"/>
      <c r="E322" s="1479"/>
      <c r="F322" s="1479"/>
      <c r="G322" s="1480"/>
      <c r="H322" s="1717" t="s">
        <v>1544</v>
      </c>
      <c r="I322" s="1718"/>
      <c r="J322" s="1718"/>
      <c r="K322" s="1718"/>
      <c r="L322" s="1718"/>
      <c r="M322" s="1718"/>
      <c r="N322" s="1718"/>
      <c r="O322" s="1718"/>
      <c r="P322" s="1718"/>
      <c r="Q322" s="1718"/>
      <c r="R322" s="1718"/>
      <c r="S322" s="1718"/>
      <c r="T322" s="1303"/>
      <c r="U322" s="1303"/>
      <c r="V322" s="1303"/>
      <c r="W322" s="1303"/>
      <c r="X322" s="982"/>
      <c r="Y322" s="738"/>
      <c r="Z322" s="760"/>
    </row>
    <row r="323" spans="1:26" s="937" customFormat="1" ht="18.75" customHeight="1">
      <c r="A323" s="1469"/>
      <c r="B323" s="1470"/>
      <c r="C323" s="1481" t="s">
        <v>1545</v>
      </c>
      <c r="D323" s="1482"/>
      <c r="E323" s="1483"/>
      <c r="F323" s="1481" t="s">
        <v>1546</v>
      </c>
      <c r="G323" s="1483"/>
      <c r="H323" s="1719" t="s">
        <v>1547</v>
      </c>
      <c r="I323" s="1720"/>
      <c r="J323" s="1481" t="s">
        <v>1545</v>
      </c>
      <c r="K323" s="1482"/>
      <c r="L323" s="1482"/>
      <c r="M323" s="1483"/>
      <c r="N323" s="1481" t="s">
        <v>1546</v>
      </c>
      <c r="O323" s="1482"/>
      <c r="P323" s="1482"/>
      <c r="Q323" s="1483"/>
      <c r="R323" s="1719" t="s">
        <v>1547</v>
      </c>
      <c r="S323" s="1720"/>
      <c r="T323" s="856"/>
      <c r="U323" s="856"/>
      <c r="V323" s="856"/>
      <c r="W323" s="856"/>
      <c r="X323" s="982"/>
      <c r="Y323" s="738"/>
      <c r="Z323" s="760"/>
    </row>
    <row r="324" spans="1:26" s="937" customFormat="1" ht="18.75" customHeight="1">
      <c r="A324" s="1469"/>
      <c r="B324" s="1470"/>
      <c r="C324" s="1475" t="s">
        <v>1548</v>
      </c>
      <c r="D324" s="1448"/>
      <c r="E324" s="1476"/>
      <c r="F324" s="1475" t="s">
        <v>1549</v>
      </c>
      <c r="G324" s="1476"/>
      <c r="H324" s="1719" t="s">
        <v>1550</v>
      </c>
      <c r="I324" s="1720"/>
      <c r="J324" s="1721" t="s">
        <v>1548</v>
      </c>
      <c r="K324" s="1722"/>
      <c r="L324" s="1722"/>
      <c r="M324" s="1723"/>
      <c r="N324" s="1475" t="s">
        <v>1549</v>
      </c>
      <c r="O324" s="1448"/>
      <c r="P324" s="1448"/>
      <c r="Q324" s="1476"/>
      <c r="R324" s="1719" t="s">
        <v>1550</v>
      </c>
      <c r="S324" s="1720"/>
      <c r="T324" s="856"/>
      <c r="U324" s="856"/>
      <c r="V324" s="856"/>
      <c r="W324" s="856"/>
      <c r="X324" s="982"/>
      <c r="Y324" s="738"/>
      <c r="Z324" s="760"/>
    </row>
    <row r="325" spans="1:26" s="937" customFormat="1" ht="18.75" customHeight="1">
      <c r="A325" s="1471"/>
      <c r="B325" s="1472"/>
      <c r="C325" s="1736" t="s">
        <v>1551</v>
      </c>
      <c r="D325" s="1860"/>
      <c r="E325" s="1737"/>
      <c r="F325" s="1477"/>
      <c r="G325" s="1477"/>
      <c r="H325" s="884"/>
      <c r="I325" s="984"/>
      <c r="J325" s="1700" t="s">
        <v>1551</v>
      </c>
      <c r="K325" s="1701"/>
      <c r="L325" s="1701"/>
      <c r="M325" s="1702"/>
      <c r="N325" s="985"/>
      <c r="O325" s="983"/>
      <c r="P325" s="983"/>
      <c r="Q325" s="885"/>
      <c r="R325" s="1477"/>
      <c r="S325" s="1477"/>
      <c r="T325" s="856"/>
      <c r="U325" s="856"/>
      <c r="V325" s="856"/>
      <c r="W325" s="856"/>
      <c r="X325" s="982"/>
      <c r="Y325" s="738"/>
      <c r="Z325" s="760"/>
    </row>
    <row r="326" spans="1:26" s="19" customFormat="1" ht="29.25" customHeight="1">
      <c r="A326" s="1465" t="s">
        <v>1552</v>
      </c>
      <c r="B326" s="1466"/>
      <c r="C326" s="1861"/>
      <c r="D326" s="1862"/>
      <c r="E326" s="986"/>
      <c r="F326" s="1863"/>
      <c r="G326" s="1863"/>
      <c r="H326" s="1890"/>
      <c r="I326" s="1890"/>
      <c r="J326" s="987"/>
      <c r="K326" s="988"/>
      <c r="L326" s="988"/>
      <c r="M326" s="989"/>
      <c r="N326" s="990"/>
      <c r="O326" s="991"/>
      <c r="P326" s="991"/>
      <c r="Q326" s="992"/>
      <c r="R326" s="1705"/>
      <c r="S326" s="1705"/>
      <c r="T326" s="1304"/>
      <c r="U326" s="1304"/>
      <c r="V326" s="1304"/>
      <c r="W326" s="1304"/>
      <c r="X326" s="902"/>
      <c r="Y326" s="738"/>
      <c r="Z326" s="760"/>
    </row>
    <row r="327" spans="1:26" s="1002" customFormat="1" ht="33" customHeight="1">
      <c r="A327" s="1540" t="s">
        <v>1553</v>
      </c>
      <c r="B327" s="1541"/>
      <c r="C327" s="1545"/>
      <c r="D327" s="1546"/>
      <c r="E327" s="993"/>
      <c r="F327" s="1874"/>
      <c r="G327" s="1874"/>
      <c r="H327" s="1704"/>
      <c r="I327" s="1704"/>
      <c r="J327" s="994"/>
      <c r="K327" s="995"/>
      <c r="L327" s="995"/>
      <c r="M327" s="996"/>
      <c r="N327" s="997"/>
      <c r="O327" s="995"/>
      <c r="P327" s="995"/>
      <c r="Q327" s="998"/>
      <c r="R327" s="1704"/>
      <c r="S327" s="1704"/>
      <c r="T327" s="1305"/>
      <c r="U327" s="1305"/>
      <c r="V327" s="1305"/>
      <c r="W327" s="1305"/>
      <c r="X327" s="999"/>
      <c r="Y327" s="1000"/>
      <c r="Z327" s="1001"/>
    </row>
    <row r="328" spans="1:26" s="19" customFormat="1" ht="24.75" customHeight="1">
      <c r="A328" s="1538" t="s">
        <v>1554</v>
      </c>
      <c r="B328" s="1539"/>
      <c r="C328" s="1542"/>
      <c r="D328" s="1543"/>
      <c r="E328" s="1003"/>
      <c r="F328" s="1878"/>
      <c r="G328" s="1878"/>
      <c r="H328" s="1703"/>
      <c r="I328" s="1703"/>
      <c r="J328" s="1004"/>
      <c r="K328" s="1005"/>
      <c r="L328" s="1005"/>
      <c r="M328" s="1006"/>
      <c r="N328" s="1007"/>
      <c r="O328" s="1005"/>
      <c r="P328" s="1005"/>
      <c r="Q328" s="1008"/>
      <c r="R328" s="1703"/>
      <c r="S328" s="1703"/>
      <c r="T328" s="1304"/>
      <c r="U328" s="1304"/>
      <c r="V328" s="1304"/>
      <c r="W328" s="1304"/>
      <c r="X328" s="902"/>
      <c r="Y328" s="738"/>
      <c r="Z328" s="760"/>
    </row>
    <row r="329" spans="1:26" s="19" customFormat="1" ht="18.75" customHeight="1">
      <c r="A329" s="937"/>
      <c r="B329" s="938"/>
      <c r="C329" s="945"/>
      <c r="D329" s="945"/>
      <c r="E329" s="946"/>
      <c r="F329" s="946"/>
      <c r="G329" s="946"/>
      <c r="H329" s="940"/>
      <c r="I329" s="940"/>
      <c r="J329" s="940"/>
      <c r="K329" s="940"/>
      <c r="L329" s="940"/>
      <c r="M329" s="940"/>
      <c r="N329" s="940"/>
      <c r="O329" s="940"/>
      <c r="P329" s="940"/>
      <c r="Q329" s="940"/>
      <c r="R329" s="940"/>
      <c r="S329" s="940"/>
      <c r="T329" s="940"/>
      <c r="U329" s="940"/>
      <c r="V329" s="940"/>
      <c r="W329" s="940"/>
      <c r="X329" s="902"/>
      <c r="Y329" s="738"/>
      <c r="Z329" s="760"/>
    </row>
    <row r="330" spans="1:26" s="695" customFormat="1" ht="21" customHeight="1">
      <c r="A330" s="690">
        <v>21</v>
      </c>
      <c r="B330" s="933" t="s">
        <v>1555</v>
      </c>
      <c r="C330" s="933"/>
      <c r="D330" s="933"/>
      <c r="E330" s="856"/>
      <c r="F330" s="856"/>
      <c r="G330" s="856"/>
      <c r="H330" s="753"/>
      <c r="I330" s="753"/>
      <c r="J330" s="753"/>
      <c r="K330" s="753"/>
      <c r="L330" s="753"/>
      <c r="M330" s="753"/>
      <c r="N330" s="753"/>
      <c r="O330" s="753"/>
      <c r="P330" s="753"/>
      <c r="Q330" s="753"/>
      <c r="R330" s="753"/>
      <c r="S330" s="753"/>
      <c r="T330" s="753"/>
      <c r="U330" s="753"/>
      <c r="V330" s="753"/>
      <c r="W330" s="753"/>
      <c r="X330" s="692"/>
      <c r="Y330" s="696"/>
      <c r="Z330" s="694"/>
    </row>
    <row r="331" spans="1:26" s="695" customFormat="1" ht="21" customHeight="1">
      <c r="A331" s="690" t="s">
        <v>1525</v>
      </c>
      <c r="B331" s="933" t="s">
        <v>1556</v>
      </c>
      <c r="C331" s="933"/>
      <c r="D331" s="933"/>
      <c r="E331" s="856"/>
      <c r="F331" s="856"/>
      <c r="G331" s="856"/>
      <c r="H331" s="1405" t="str">
        <f>H308</f>
        <v>Cuối kỳ</v>
      </c>
      <c r="I331" s="1405"/>
      <c r="J331" s="1405"/>
      <c r="K331" s="1405"/>
      <c r="L331" s="1405"/>
      <c r="M331" s="1405"/>
      <c r="N331" s="1405" t="s">
        <v>1317</v>
      </c>
      <c r="O331" s="1405"/>
      <c r="P331" s="1405"/>
      <c r="Q331" s="1405"/>
      <c r="R331" s="1405"/>
      <c r="S331" s="1405"/>
      <c r="T331" s="690"/>
      <c r="U331" s="690"/>
      <c r="V331" s="690"/>
      <c r="W331" s="690"/>
      <c r="X331" s="692"/>
      <c r="Y331" s="696"/>
      <c r="Z331" s="694"/>
    </row>
    <row r="332" spans="1:26" s="19" customFormat="1" ht="21" customHeight="1">
      <c r="A332" s="731"/>
      <c r="B332" s="920" t="s">
        <v>1557</v>
      </c>
      <c r="C332" s="933"/>
      <c r="D332" s="933"/>
      <c r="E332" s="856"/>
      <c r="F332" s="856"/>
      <c r="G332" s="856"/>
      <c r="H332" s="961"/>
      <c r="I332" s="961"/>
      <c r="J332" s="961"/>
      <c r="K332" s="961"/>
      <c r="L332" s="961"/>
      <c r="M332" s="961"/>
      <c r="N332" s="1387"/>
      <c r="O332" s="1387"/>
      <c r="P332" s="1387"/>
      <c r="Q332" s="1387"/>
      <c r="R332" s="1387"/>
      <c r="S332" s="1387"/>
      <c r="T332" s="749"/>
      <c r="U332" s="749"/>
      <c r="V332" s="749"/>
      <c r="W332" s="749"/>
      <c r="X332" s="902"/>
      <c r="Y332" s="738"/>
      <c r="Z332" s="760"/>
    </row>
    <row r="333" spans="1:26" s="19" customFormat="1" ht="21" customHeight="1">
      <c r="A333" s="731"/>
      <c r="B333" s="920" t="s">
        <v>0</v>
      </c>
      <c r="C333" s="933"/>
      <c r="D333" s="933"/>
      <c r="E333" s="856"/>
      <c r="F333" s="856"/>
      <c r="G333" s="856"/>
      <c r="H333" s="961"/>
      <c r="I333" s="961"/>
      <c r="J333" s="961"/>
      <c r="K333" s="961"/>
      <c r="L333" s="961"/>
      <c r="M333" s="961"/>
      <c r="N333" s="1387"/>
      <c r="O333" s="1387"/>
      <c r="P333" s="1387"/>
      <c r="Q333" s="1387"/>
      <c r="R333" s="1387"/>
      <c r="S333" s="1387"/>
      <c r="T333" s="749"/>
      <c r="U333" s="749"/>
      <c r="V333" s="749"/>
      <c r="W333" s="749"/>
      <c r="X333" s="902"/>
      <c r="Y333" s="738"/>
      <c r="Z333" s="760"/>
    </row>
    <row r="334" spans="1:26" s="19" customFormat="1" ht="21" customHeight="1">
      <c r="A334" s="731"/>
      <c r="B334" s="920" t="s">
        <v>1557</v>
      </c>
      <c r="C334" s="933"/>
      <c r="D334" s="933"/>
      <c r="E334" s="856"/>
      <c r="F334" s="856"/>
      <c r="G334" s="856"/>
      <c r="H334" s="961"/>
      <c r="I334" s="961"/>
      <c r="J334" s="961"/>
      <c r="K334" s="961"/>
      <c r="L334" s="961"/>
      <c r="M334" s="961"/>
      <c r="N334" s="1387"/>
      <c r="O334" s="1387"/>
      <c r="P334" s="1387"/>
      <c r="Q334" s="1387"/>
      <c r="R334" s="1387"/>
      <c r="S334" s="1387"/>
      <c r="T334" s="749"/>
      <c r="U334" s="749"/>
      <c r="V334" s="749"/>
      <c r="W334" s="749"/>
      <c r="X334" s="902"/>
      <c r="Y334" s="738"/>
      <c r="Z334" s="760"/>
    </row>
    <row r="335" spans="1:26" s="19" customFormat="1" ht="19.5" customHeight="1">
      <c r="A335" s="731"/>
      <c r="B335" s="920" t="s">
        <v>1</v>
      </c>
      <c r="C335" s="933"/>
      <c r="D335" s="933"/>
      <c r="E335" s="856"/>
      <c r="F335" s="856"/>
      <c r="G335" s="856"/>
      <c r="H335" s="961"/>
      <c r="I335" s="961"/>
      <c r="J335" s="961"/>
      <c r="K335" s="961"/>
      <c r="L335" s="961"/>
      <c r="M335" s="961"/>
      <c r="N335" s="1387"/>
      <c r="O335" s="1387"/>
      <c r="P335" s="1387"/>
      <c r="Q335" s="1387"/>
      <c r="R335" s="1387"/>
      <c r="S335" s="1387"/>
      <c r="T335" s="749"/>
      <c r="U335" s="749"/>
      <c r="V335" s="749"/>
      <c r="W335" s="749"/>
      <c r="X335" s="902"/>
      <c r="Y335" s="738"/>
      <c r="Z335" s="760"/>
    </row>
    <row r="336" spans="1:26" s="19" customFormat="1" ht="19.5" customHeight="1">
      <c r="A336" s="731"/>
      <c r="B336" s="920" t="s">
        <v>1557</v>
      </c>
      <c r="C336" s="933"/>
      <c r="D336" s="933"/>
      <c r="E336" s="856"/>
      <c r="F336" s="856"/>
      <c r="G336" s="856"/>
      <c r="H336" s="961"/>
      <c r="I336" s="961"/>
      <c r="J336" s="961"/>
      <c r="K336" s="961"/>
      <c r="L336" s="961"/>
      <c r="M336" s="961"/>
      <c r="N336" s="1387"/>
      <c r="O336" s="1387"/>
      <c r="P336" s="1387"/>
      <c r="Q336" s="1387"/>
      <c r="R336" s="1387"/>
      <c r="S336" s="1387"/>
      <c r="T336" s="749"/>
      <c r="U336" s="749"/>
      <c r="V336" s="749"/>
      <c r="W336" s="749"/>
      <c r="X336" s="902"/>
      <c r="Y336" s="738"/>
      <c r="Z336" s="760"/>
    </row>
    <row r="337" spans="1:26" s="19" customFormat="1" ht="19.5" customHeight="1">
      <c r="A337" s="731"/>
      <c r="B337" s="920" t="s">
        <v>2</v>
      </c>
      <c r="C337" s="933"/>
      <c r="D337" s="933"/>
      <c r="E337" s="856"/>
      <c r="F337" s="856"/>
      <c r="G337" s="856"/>
      <c r="H337" s="961"/>
      <c r="I337" s="961"/>
      <c r="J337" s="961"/>
      <c r="K337" s="961"/>
      <c r="L337" s="961"/>
      <c r="M337" s="961"/>
      <c r="N337" s="1387"/>
      <c r="O337" s="1387"/>
      <c r="P337" s="1387"/>
      <c r="Q337" s="1387"/>
      <c r="R337" s="1387"/>
      <c r="S337" s="1387"/>
      <c r="T337" s="749"/>
      <c r="U337" s="749"/>
      <c r="V337" s="749"/>
      <c r="W337" s="749"/>
      <c r="X337" s="902"/>
      <c r="Y337" s="738"/>
      <c r="Z337" s="760"/>
    </row>
    <row r="338" spans="1:26" s="19" customFormat="1" ht="19.5" customHeight="1">
      <c r="A338" s="731"/>
      <c r="B338" s="920" t="s">
        <v>3</v>
      </c>
      <c r="C338" s="933"/>
      <c r="D338" s="933"/>
      <c r="E338" s="856"/>
      <c r="F338" s="856"/>
      <c r="G338" s="856"/>
      <c r="H338" s="707"/>
      <c r="I338" s="707"/>
      <c r="J338" s="707"/>
      <c r="K338" s="707"/>
      <c r="L338" s="707"/>
      <c r="M338" s="707"/>
      <c r="N338" s="1405"/>
      <c r="O338" s="1405"/>
      <c r="P338" s="1405"/>
      <c r="Q338" s="1405"/>
      <c r="R338" s="1405"/>
      <c r="S338" s="1405"/>
      <c r="T338" s="690"/>
      <c r="U338" s="690"/>
      <c r="V338" s="690"/>
      <c r="W338" s="690"/>
      <c r="X338" s="902"/>
      <c r="Y338" s="738"/>
      <c r="Z338" s="760"/>
    </row>
    <row r="339" spans="1:26" s="19" customFormat="1" ht="19.5" customHeight="1">
      <c r="A339" s="731"/>
      <c r="B339" s="920" t="s">
        <v>4</v>
      </c>
      <c r="C339" s="933"/>
      <c r="D339" s="933"/>
      <c r="E339" s="856"/>
      <c r="F339" s="856"/>
      <c r="G339" s="856"/>
      <c r="H339" s="707"/>
      <c r="I339" s="707"/>
      <c r="J339" s="707"/>
      <c r="K339" s="707"/>
      <c r="L339" s="707"/>
      <c r="M339" s="707"/>
      <c r="N339" s="1405"/>
      <c r="O339" s="1405"/>
      <c r="P339" s="1405"/>
      <c r="Q339" s="1405"/>
      <c r="R339" s="1405"/>
      <c r="S339" s="1405"/>
      <c r="T339" s="690"/>
      <c r="U339" s="690"/>
      <c r="V339" s="690"/>
      <c r="W339" s="690"/>
      <c r="X339" s="902"/>
      <c r="Y339" s="738"/>
      <c r="Z339" s="760"/>
    </row>
    <row r="340" spans="1:26" s="695" customFormat="1" ht="19.5" customHeight="1">
      <c r="A340" s="690" t="s">
        <v>1537</v>
      </c>
      <c r="B340" s="933" t="s">
        <v>5</v>
      </c>
      <c r="C340" s="933"/>
      <c r="D340" s="933"/>
      <c r="E340" s="856"/>
      <c r="F340" s="856"/>
      <c r="G340" s="856"/>
      <c r="H340" s="1405" t="str">
        <f>H331</f>
        <v>Cuối kỳ</v>
      </c>
      <c r="I340" s="1405"/>
      <c r="J340" s="1405"/>
      <c r="K340" s="1405"/>
      <c r="L340" s="1405"/>
      <c r="M340" s="1405"/>
      <c r="N340" s="1405" t="s">
        <v>1317</v>
      </c>
      <c r="O340" s="1405"/>
      <c r="P340" s="1405"/>
      <c r="Q340" s="1405"/>
      <c r="R340" s="1405"/>
      <c r="S340" s="1405"/>
      <c r="T340" s="690"/>
      <c r="U340" s="690"/>
      <c r="V340" s="690"/>
      <c r="W340" s="690"/>
      <c r="X340" s="692"/>
      <c r="Y340" s="696"/>
      <c r="Z340" s="694"/>
    </row>
    <row r="341" spans="1:26" s="19" customFormat="1" ht="19.5" customHeight="1">
      <c r="A341" s="731"/>
      <c r="B341" s="920" t="s">
        <v>6</v>
      </c>
      <c r="C341" s="933"/>
      <c r="D341" s="933"/>
      <c r="E341" s="856"/>
      <c r="F341" s="856"/>
      <c r="G341" s="856"/>
      <c r="H341" s="961"/>
      <c r="I341" s="961"/>
      <c r="J341" s="961"/>
      <c r="K341" s="961"/>
      <c r="L341" s="961"/>
      <c r="M341" s="961"/>
      <c r="N341" s="1387"/>
      <c r="O341" s="1387"/>
      <c r="P341" s="1387"/>
      <c r="Q341" s="1387"/>
      <c r="R341" s="1387"/>
      <c r="S341" s="1387"/>
      <c r="T341" s="749"/>
      <c r="U341" s="749"/>
      <c r="V341" s="749"/>
      <c r="W341" s="749"/>
      <c r="X341" s="902"/>
      <c r="Y341" s="738"/>
      <c r="Z341" s="760"/>
    </row>
    <row r="342" spans="1:26" s="19" customFormat="1" ht="21" customHeight="1">
      <c r="A342" s="731"/>
      <c r="B342" s="920" t="s">
        <v>7</v>
      </c>
      <c r="C342" s="933"/>
      <c r="D342" s="933"/>
      <c r="E342" s="856"/>
      <c r="F342" s="856"/>
      <c r="G342" s="856"/>
      <c r="H342" s="961"/>
      <c r="I342" s="961"/>
      <c r="J342" s="961"/>
      <c r="K342" s="961"/>
      <c r="L342" s="961"/>
      <c r="M342" s="961"/>
      <c r="N342" s="1387"/>
      <c r="O342" s="1387"/>
      <c r="P342" s="1387"/>
      <c r="Q342" s="1387"/>
      <c r="R342" s="1387"/>
      <c r="S342" s="1387"/>
      <c r="T342" s="749"/>
      <c r="U342" s="749"/>
      <c r="V342" s="749"/>
      <c r="W342" s="749"/>
      <c r="X342" s="902"/>
      <c r="Y342" s="738"/>
      <c r="Z342" s="760"/>
    </row>
    <row r="343" spans="1:26" s="19" customFormat="1" ht="21" customHeight="1">
      <c r="A343" s="731"/>
      <c r="B343" s="920" t="s">
        <v>8</v>
      </c>
      <c r="C343" s="933"/>
      <c r="D343" s="933"/>
      <c r="E343" s="856"/>
      <c r="F343" s="856"/>
      <c r="G343" s="856"/>
      <c r="H343" s="961"/>
      <c r="I343" s="961"/>
      <c r="J343" s="961"/>
      <c r="K343" s="961"/>
      <c r="L343" s="961"/>
      <c r="M343" s="961"/>
      <c r="N343" s="1387"/>
      <c r="O343" s="1387"/>
      <c r="P343" s="1387"/>
      <c r="Q343" s="1387"/>
      <c r="R343" s="1387"/>
      <c r="S343" s="1387"/>
      <c r="T343" s="749"/>
      <c r="U343" s="749"/>
      <c r="V343" s="749"/>
      <c r="W343" s="749"/>
      <c r="X343" s="902"/>
      <c r="Y343" s="738"/>
      <c r="Z343" s="760"/>
    </row>
    <row r="344" spans="1:26" s="19" customFormat="1" ht="21" customHeight="1">
      <c r="A344" s="731"/>
      <c r="B344" s="920" t="s">
        <v>9</v>
      </c>
      <c r="C344" s="933"/>
      <c r="D344" s="933"/>
      <c r="E344" s="856"/>
      <c r="F344" s="856"/>
      <c r="G344" s="856"/>
      <c r="H344" s="961"/>
      <c r="I344" s="961"/>
      <c r="J344" s="961"/>
      <c r="K344" s="961"/>
      <c r="L344" s="961"/>
      <c r="M344" s="961"/>
      <c r="N344" s="1387"/>
      <c r="O344" s="1387"/>
      <c r="P344" s="1387"/>
      <c r="Q344" s="1387"/>
      <c r="R344" s="1387"/>
      <c r="S344" s="1387"/>
      <c r="T344" s="749"/>
      <c r="U344" s="749"/>
      <c r="V344" s="749"/>
      <c r="W344" s="749"/>
      <c r="X344" s="902"/>
      <c r="Y344" s="738"/>
      <c r="Z344" s="760"/>
    </row>
    <row r="345" spans="1:26" s="19" customFormat="1" ht="21" customHeight="1">
      <c r="A345" s="731"/>
      <c r="B345" s="920" t="s">
        <v>10</v>
      </c>
      <c r="C345" s="933"/>
      <c r="D345" s="933"/>
      <c r="E345" s="856"/>
      <c r="F345" s="856"/>
      <c r="G345" s="856"/>
      <c r="H345" s="961"/>
      <c r="I345" s="961"/>
      <c r="J345" s="961"/>
      <c r="K345" s="961"/>
      <c r="L345" s="961"/>
      <c r="M345" s="961"/>
      <c r="N345" s="1387"/>
      <c r="O345" s="1387"/>
      <c r="P345" s="1387"/>
      <c r="Q345" s="1387"/>
      <c r="R345" s="1387"/>
      <c r="S345" s="1387"/>
      <c r="T345" s="749"/>
      <c r="U345" s="749"/>
      <c r="V345" s="749"/>
      <c r="W345" s="749"/>
      <c r="X345" s="902"/>
      <c r="Y345" s="738"/>
      <c r="Z345" s="760"/>
    </row>
    <row r="346" spans="1:26" s="695" customFormat="1" ht="21" customHeight="1">
      <c r="A346" s="690">
        <v>22</v>
      </c>
      <c r="B346" s="933" t="s">
        <v>11</v>
      </c>
      <c r="C346" s="933"/>
      <c r="D346" s="933"/>
      <c r="E346" s="856"/>
      <c r="F346" s="856"/>
      <c r="G346" s="856"/>
      <c r="H346" s="753"/>
      <c r="I346" s="753"/>
      <c r="J346" s="753"/>
      <c r="K346" s="753"/>
      <c r="L346" s="753"/>
      <c r="M346" s="753"/>
      <c r="N346" s="753"/>
      <c r="O346" s="753"/>
      <c r="P346" s="753"/>
      <c r="Q346" s="753"/>
      <c r="R346" s="753"/>
      <c r="S346" s="753"/>
      <c r="T346" s="753"/>
      <c r="U346" s="753"/>
      <c r="V346" s="753"/>
      <c r="W346" s="753"/>
      <c r="X346" s="692"/>
      <c r="Y346" s="696"/>
      <c r="Z346" s="694"/>
    </row>
    <row r="347" spans="1:26" s="777" customFormat="1" ht="21" customHeight="1">
      <c r="A347" s="979" t="s">
        <v>1525</v>
      </c>
      <c r="B347" s="727" t="s">
        <v>12</v>
      </c>
      <c r="S347" s="695"/>
      <c r="T347" s="695"/>
      <c r="U347" s="695"/>
      <c r="V347" s="695"/>
      <c r="W347" s="695"/>
      <c r="X347" s="692"/>
      <c r="Y347" s="775"/>
      <c r="Z347" s="776"/>
    </row>
    <row r="348" spans="1:26" ht="17.25" customHeight="1">
      <c r="X348" s="684"/>
      <c r="Y348" s="679"/>
    </row>
    <row r="349" spans="1:26" s="1011" customFormat="1" ht="17.25" customHeight="1">
      <c r="A349" s="1535"/>
      <c r="B349" s="1536"/>
      <c r="C349" s="1537"/>
      <c r="D349" s="1436" t="s">
        <v>13</v>
      </c>
      <c r="E349" s="1544"/>
      <c r="F349" s="1436" t="s">
        <v>14</v>
      </c>
      <c r="G349" s="1544"/>
      <c r="H349" s="1436" t="s">
        <v>15</v>
      </c>
      <c r="I349" s="1437"/>
      <c r="J349" s="1879" t="s">
        <v>16</v>
      </c>
      <c r="K349" s="1880"/>
      <c r="L349" s="1881"/>
      <c r="M349" s="1436" t="s">
        <v>17</v>
      </c>
      <c r="N349" s="1712"/>
      <c r="O349" s="1713"/>
      <c r="P349" s="1436" t="s">
        <v>18</v>
      </c>
      <c r="Q349" s="1891"/>
      <c r="R349" s="1544"/>
      <c r="S349" s="1714" t="s">
        <v>1322</v>
      </c>
      <c r="T349" s="1306"/>
      <c r="U349" s="1306"/>
      <c r="V349" s="1306"/>
      <c r="W349" s="1306"/>
      <c r="X349" s="1009"/>
      <c r="Y349" s="16">
        <v>28717206540</v>
      </c>
      <c r="Z349" s="1010"/>
    </row>
    <row r="350" spans="1:26" s="1011" customFormat="1" ht="17.25" customHeight="1">
      <c r="A350" s="1462" t="s">
        <v>19</v>
      </c>
      <c r="B350" s="1463"/>
      <c r="C350" s="1464"/>
      <c r="D350" s="1434" t="s">
        <v>20</v>
      </c>
      <c r="E350" s="1435"/>
      <c r="F350" s="1434" t="s">
        <v>21</v>
      </c>
      <c r="G350" s="1435"/>
      <c r="H350" s="1434" t="s">
        <v>20</v>
      </c>
      <c r="I350" s="1875"/>
      <c r="J350" s="1882" t="s">
        <v>22</v>
      </c>
      <c r="K350" s="1883"/>
      <c r="L350" s="1884"/>
      <c r="M350" s="1434" t="s">
        <v>21</v>
      </c>
      <c r="N350" s="1885"/>
      <c r="O350" s="1435"/>
      <c r="P350" s="1882" t="s">
        <v>23</v>
      </c>
      <c r="Q350" s="1883"/>
      <c r="R350" s="1884"/>
      <c r="S350" s="1715"/>
      <c r="T350" s="1306"/>
      <c r="U350" s="1306"/>
      <c r="V350" s="1306"/>
      <c r="W350" s="1306"/>
      <c r="X350" s="1009"/>
      <c r="Y350" s="1014"/>
      <c r="Z350" s="1010"/>
    </row>
    <row r="351" spans="1:26" s="1011" customFormat="1" ht="17.25" customHeight="1">
      <c r="A351" s="1450"/>
      <c r="B351" s="1451"/>
      <c r="C351" s="1452"/>
      <c r="D351" s="1453" t="s">
        <v>24</v>
      </c>
      <c r="E351" s="1454"/>
      <c r="F351" s="1453" t="s">
        <v>25</v>
      </c>
      <c r="G351" s="1454"/>
      <c r="H351" s="1876" t="s">
        <v>26</v>
      </c>
      <c r="I351" s="1877"/>
      <c r="J351" s="1706" t="s">
        <v>27</v>
      </c>
      <c r="K351" s="1707"/>
      <c r="L351" s="1708"/>
      <c r="M351" s="1876" t="s">
        <v>25</v>
      </c>
      <c r="N351" s="1888"/>
      <c r="O351" s="1889"/>
      <c r="P351" s="1706" t="s">
        <v>28</v>
      </c>
      <c r="Q351" s="1707"/>
      <c r="R351" s="1708"/>
      <c r="S351" s="1716"/>
      <c r="T351" s="1306"/>
      <c r="U351" s="1306"/>
      <c r="V351" s="1306"/>
      <c r="W351" s="1306"/>
      <c r="X351" s="1009"/>
      <c r="Y351" s="1014"/>
      <c r="Z351" s="1010"/>
    </row>
    <row r="352" spans="1:26" s="1011" customFormat="1" ht="17.25" customHeight="1">
      <c r="A352" s="1406" t="s">
        <v>719</v>
      </c>
      <c r="B352" s="1407"/>
      <c r="C352" s="1408"/>
      <c r="D352" s="1406">
        <v>1</v>
      </c>
      <c r="E352" s="1408"/>
      <c r="F352" s="1406">
        <v>2</v>
      </c>
      <c r="G352" s="1408"/>
      <c r="H352" s="1406">
        <v>3</v>
      </c>
      <c r="I352" s="1886"/>
      <c r="J352" s="1015"/>
      <c r="K352" s="1015"/>
      <c r="L352" s="1015"/>
      <c r="M352" s="1406">
        <v>4</v>
      </c>
      <c r="N352" s="1407"/>
      <c r="O352" s="1408"/>
      <c r="P352" s="1709">
        <v>6</v>
      </c>
      <c r="Q352" s="1710"/>
      <c r="R352" s="1711"/>
      <c r="S352" s="1016">
        <v>7</v>
      </c>
      <c r="T352" s="1012"/>
      <c r="U352" s="1012"/>
      <c r="V352" s="1012"/>
      <c r="W352" s="1012"/>
      <c r="X352" s="1009"/>
      <c r="Y352" s="1014"/>
      <c r="Z352" s="1010"/>
    </row>
    <row r="353" spans="1:34" ht="17.25" customHeight="1">
      <c r="A353" s="1693"/>
      <c r="B353" s="1694"/>
      <c r="C353" s="1695"/>
      <c r="D353" s="1696"/>
      <c r="E353" s="1697"/>
      <c r="F353" s="1698"/>
      <c r="G353" s="1699"/>
      <c r="H353" s="1668"/>
      <c r="I353" s="1669"/>
      <c r="J353" s="1018"/>
      <c r="K353" s="1018"/>
      <c r="L353" s="1018"/>
      <c r="M353" s="1019"/>
      <c r="N353" s="1018"/>
      <c r="O353" s="1018"/>
      <c r="P353" s="1020"/>
      <c r="Q353" s="1018"/>
      <c r="R353" s="1017"/>
      <c r="S353" s="1021"/>
      <c r="T353" s="1307"/>
      <c r="U353" s="1307"/>
      <c r="V353" s="1307"/>
      <c r="W353" s="1307"/>
      <c r="X353" s="684"/>
      <c r="Y353" s="679"/>
    </row>
    <row r="354" spans="1:34" s="1028" customFormat="1" ht="17.25" customHeight="1">
      <c r="A354" s="1580" t="s">
        <v>29</v>
      </c>
      <c r="B354" s="1581"/>
      <c r="C354" s="1582"/>
      <c r="D354" s="1553">
        <v>150839520000</v>
      </c>
      <c r="E354" s="1670"/>
      <c r="F354" s="1553">
        <v>11263667234</v>
      </c>
      <c r="G354" s="1555"/>
      <c r="H354" s="1553">
        <v>29341327108</v>
      </c>
      <c r="I354" s="1670"/>
      <c r="J354" s="1553">
        <v>14022062883</v>
      </c>
      <c r="K354" s="1675"/>
      <c r="L354" s="1555"/>
      <c r="M354" s="1553"/>
      <c r="N354" s="1675"/>
      <c r="O354" s="1555"/>
      <c r="P354" s="1023"/>
      <c r="Q354" s="1024"/>
      <c r="R354" s="1022"/>
      <c r="S354" s="1025">
        <f>SUM(D354:R354)</f>
        <v>205466577225</v>
      </c>
      <c r="T354" s="1308"/>
      <c r="U354" s="1308"/>
      <c r="V354" s="1308"/>
      <c r="W354" s="1308"/>
      <c r="X354" s="1026"/>
      <c r="Y354" s="1663">
        <v>27889082694</v>
      </c>
      <c r="Z354" s="1674"/>
      <c r="AA354" s="1663">
        <v>24845671376</v>
      </c>
      <c r="AB354" s="1664"/>
      <c r="AC354" s="1663">
        <v>7961700579</v>
      </c>
      <c r="AD354" s="1674"/>
      <c r="AE354" s="1671">
        <v>67264587457</v>
      </c>
      <c r="AF354" s="1672"/>
      <c r="AG354" s="1673"/>
      <c r="AH354" s="1027">
        <f>SUM(Y354:AG354)</f>
        <v>127961042106</v>
      </c>
    </row>
    <row r="355" spans="1:34" s="1035" customFormat="1" ht="17.25" customHeight="1">
      <c r="A355" s="1577" t="s">
        <v>30</v>
      </c>
      <c r="B355" s="1578"/>
      <c r="C355" s="1579"/>
      <c r="D355" s="1427"/>
      <c r="E355" s="1428"/>
      <c r="F355" s="1427"/>
      <c r="G355" s="1428"/>
      <c r="H355" s="1427"/>
      <c r="I355" s="1692"/>
      <c r="J355" s="1427"/>
      <c r="K355" s="1689"/>
      <c r="L355" s="1428"/>
      <c r="M355" s="1427"/>
      <c r="N355" s="1689"/>
      <c r="O355" s="1428"/>
      <c r="P355" s="1030"/>
      <c r="Q355" s="1031"/>
      <c r="R355" s="1029"/>
      <c r="S355" s="1032">
        <f>SUM(D355:R355)</f>
        <v>0</v>
      </c>
      <c r="T355" s="1309"/>
      <c r="U355" s="1309"/>
      <c r="V355" s="1309"/>
      <c r="W355" s="1309"/>
      <c r="X355" s="1033"/>
      <c r="Y355" s="1654"/>
      <c r="Z355" s="1660"/>
      <c r="AA355" s="1666"/>
      <c r="AB355" s="1667"/>
      <c r="AC355" s="1666"/>
      <c r="AD355" s="1656"/>
      <c r="AE355" s="1666"/>
      <c r="AF355" s="1655"/>
      <c r="AG355" s="1656"/>
      <c r="AH355" s="1034">
        <f>SUM(Y355:AG355)</f>
        <v>0</v>
      </c>
    </row>
    <row r="356" spans="1:34" s="1035" customFormat="1" ht="17.25" customHeight="1">
      <c r="A356" s="1550" t="s">
        <v>31</v>
      </c>
      <c r="B356" s="1551"/>
      <c r="C356" s="1552"/>
      <c r="D356" s="1427"/>
      <c r="E356" s="1429"/>
      <c r="F356" s="1430"/>
      <c r="G356" s="1431"/>
      <c r="H356" s="1445">
        <v>3184939242</v>
      </c>
      <c r="I356" s="1446"/>
      <c r="J356" s="1412"/>
      <c r="K356" s="1410"/>
      <c r="L356" s="1411"/>
      <c r="M356" s="1427"/>
      <c r="N356" s="1689"/>
      <c r="O356" s="1428"/>
      <c r="P356" s="1683">
        <v>28717206540</v>
      </c>
      <c r="Q356" s="1684"/>
      <c r="R356" s="1685"/>
      <c r="S356" s="1032">
        <f>SUM(D356:R356)</f>
        <v>31902145782</v>
      </c>
      <c r="T356" s="1309"/>
      <c r="U356" s="1309"/>
      <c r="V356" s="1309"/>
      <c r="W356" s="1309"/>
      <c r="X356" s="1033"/>
      <c r="Y356" s="1654"/>
      <c r="Z356" s="1656"/>
      <c r="AA356" s="1666"/>
      <c r="AB356" s="1667"/>
      <c r="AC356" s="1666"/>
      <c r="AD356" s="1656"/>
      <c r="AE356" s="1666"/>
      <c r="AF356" s="1655"/>
      <c r="AG356" s="1656"/>
      <c r="AH356" s="1034">
        <f>SUM(Y356:AG356)</f>
        <v>0</v>
      </c>
    </row>
    <row r="357" spans="1:34" s="1035" customFormat="1" ht="17.25" customHeight="1">
      <c r="A357" s="1547" t="s">
        <v>32</v>
      </c>
      <c r="B357" s="1548"/>
      <c r="C357" s="1549"/>
      <c r="D357" s="1427"/>
      <c r="E357" s="1429"/>
      <c r="F357" s="1432"/>
      <c r="G357" s="1433"/>
      <c r="H357" s="1432"/>
      <c r="I357" s="1429"/>
      <c r="J357" s="1409"/>
      <c r="K357" s="1410"/>
      <c r="L357" s="1411"/>
      <c r="M357" s="1038"/>
      <c r="N357" s="1039"/>
      <c r="O357" s="1039"/>
      <c r="P357" s="1040"/>
      <c r="Q357" s="1041"/>
      <c r="R357" s="1037"/>
      <c r="S357" s="1032">
        <f>SUM(D357:R357)</f>
        <v>0</v>
      </c>
      <c r="T357" s="1309"/>
      <c r="U357" s="1309"/>
      <c r="V357" s="1309"/>
      <c r="W357" s="1309"/>
      <c r="X357" s="1033"/>
      <c r="Y357" s="1654"/>
      <c r="Z357" s="1656"/>
      <c r="AA357" s="1666"/>
      <c r="AB357" s="1667"/>
      <c r="AC357" s="1666"/>
      <c r="AD357" s="1656"/>
      <c r="AE357" s="1666"/>
      <c r="AF357" s="1655"/>
      <c r="AG357" s="1656"/>
      <c r="AH357" s="1034">
        <f>SUM(Y357:AG357)</f>
        <v>0</v>
      </c>
    </row>
    <row r="358" spans="1:34" s="1035" customFormat="1" ht="17.25" customHeight="1">
      <c r="A358" s="1577" t="s">
        <v>33</v>
      </c>
      <c r="B358" s="1578"/>
      <c r="C358" s="1579"/>
      <c r="D358" s="1427"/>
      <c r="E358" s="1429"/>
      <c r="F358" s="1432"/>
      <c r="G358" s="1433"/>
      <c r="H358" s="1887"/>
      <c r="I358" s="1429"/>
      <c r="J358" s="1409"/>
      <c r="K358" s="1410"/>
      <c r="L358" s="1411"/>
      <c r="M358" s="1038"/>
      <c r="N358" s="1039"/>
      <c r="O358" s="1039"/>
      <c r="P358" s="1040"/>
      <c r="Q358" s="1041"/>
      <c r="R358" s="1037"/>
      <c r="S358" s="1032">
        <f>SUM(D358:R358)</f>
        <v>0</v>
      </c>
      <c r="T358" s="1309"/>
      <c r="U358" s="1309"/>
      <c r="V358" s="1309"/>
      <c r="W358" s="1309"/>
      <c r="X358" s="1033"/>
      <c r="Y358" s="1654"/>
      <c r="Z358" s="1656"/>
      <c r="AA358" s="1666"/>
      <c r="AB358" s="1667"/>
      <c r="AC358" s="1666"/>
      <c r="AD358" s="1656"/>
      <c r="AE358" s="1666"/>
      <c r="AF358" s="1655"/>
      <c r="AG358" s="1656"/>
      <c r="AH358" s="1034">
        <f>SUM(Y358:AG358)</f>
        <v>0</v>
      </c>
    </row>
    <row r="359" spans="1:34" s="1035" customFormat="1" ht="17.25" customHeight="1">
      <c r="A359" s="1577" t="s">
        <v>34</v>
      </c>
      <c r="B359" s="1578"/>
      <c r="C359" s="1579"/>
      <c r="D359" s="1432"/>
      <c r="E359" s="1433"/>
      <c r="F359" s="1432"/>
      <c r="G359" s="1433"/>
      <c r="H359" s="1432"/>
      <c r="I359" s="1429"/>
      <c r="J359" s="1409"/>
      <c r="K359" s="1410"/>
      <c r="L359" s="1411"/>
      <c r="M359" s="1038"/>
      <c r="N359" s="1039"/>
      <c r="O359" s="1039"/>
      <c r="P359" s="1040"/>
      <c r="Q359" s="1041"/>
      <c r="R359" s="1037"/>
      <c r="S359" s="1032"/>
      <c r="T359" s="1309"/>
      <c r="U359" s="1309"/>
      <c r="V359" s="1309"/>
      <c r="W359" s="1309"/>
      <c r="X359" s="1033"/>
      <c r="Y359" s="1666"/>
      <c r="Z359" s="1667"/>
      <c r="AA359" s="1666"/>
      <c r="AB359" s="1667"/>
      <c r="AC359" s="1666"/>
      <c r="AD359" s="1656"/>
      <c r="AE359" s="1666"/>
      <c r="AF359" s="1655"/>
      <c r="AG359" s="1656"/>
      <c r="AH359" s="1034"/>
    </row>
    <row r="360" spans="1:34" s="1035" customFormat="1" ht="17.25" customHeight="1">
      <c r="A360" s="1547" t="s">
        <v>1397</v>
      </c>
      <c r="B360" s="1548"/>
      <c r="C360" s="1549"/>
      <c r="D360" s="1427"/>
      <c r="E360" s="1429"/>
      <c r="F360" s="1427"/>
      <c r="G360" s="1428"/>
      <c r="H360" s="1427"/>
      <c r="I360" s="1429"/>
      <c r="J360" s="1409"/>
      <c r="K360" s="1410"/>
      <c r="L360" s="1411"/>
      <c r="M360" s="1432"/>
      <c r="N360" s="1682"/>
      <c r="O360" s="1433"/>
      <c r="P360" s="1439">
        <v>28717206540</v>
      </c>
      <c r="Q360" s="1440"/>
      <c r="R360" s="1441"/>
      <c r="S360" s="1032">
        <f t="shared" ref="S360:S369" si="2">SUM(D360:R360)</f>
        <v>28717206540</v>
      </c>
      <c r="T360" s="1309"/>
      <c r="U360" s="1309"/>
      <c r="V360" s="1309"/>
      <c r="W360" s="1309"/>
      <c r="X360" s="1033"/>
      <c r="Y360" s="1654"/>
      <c r="Z360" s="1656"/>
      <c r="AA360" s="1666"/>
      <c r="AB360" s="1667"/>
      <c r="AC360" s="1666"/>
      <c r="AD360" s="1656"/>
      <c r="AE360" s="1666"/>
      <c r="AF360" s="1655"/>
      <c r="AG360" s="1656"/>
      <c r="AH360" s="1034">
        <f>SUM(Y360:AG360)</f>
        <v>0</v>
      </c>
    </row>
    <row r="361" spans="1:34" s="777" customFormat="1" ht="17.25" customHeight="1">
      <c r="A361" s="1580" t="s">
        <v>35</v>
      </c>
      <c r="B361" s="1581"/>
      <c r="C361" s="1582"/>
      <c r="D361" s="1553">
        <f>D354+D355+D356+D357-D359-D360</f>
        <v>150839520000</v>
      </c>
      <c r="E361" s="1429"/>
      <c r="F361" s="1553">
        <f>F354+F355+F356+F357-F358-F359-F360</f>
        <v>11263667234</v>
      </c>
      <c r="G361" s="1555"/>
      <c r="H361" s="1553">
        <f>H354+H355+H356+H357-H358-H359-H360</f>
        <v>32526266350</v>
      </c>
      <c r="I361" s="1429"/>
      <c r="J361" s="1427">
        <f>J354+J355+J356+J357-J358-J359-J360</f>
        <v>14022062883</v>
      </c>
      <c r="K361" s="1689"/>
      <c r="L361" s="1428"/>
      <c r="M361" s="1686">
        <f>M354+M355+M356+M357-M359-M360</f>
        <v>0</v>
      </c>
      <c r="N361" s="1687"/>
      <c r="O361" s="1688"/>
      <c r="P361" s="1042">
        <f>P354+P355+P356+P357-P359-P360</f>
        <v>0</v>
      </c>
      <c r="Q361" s="1039"/>
      <c r="R361" s="1036"/>
      <c r="S361" s="1025">
        <f t="shared" si="2"/>
        <v>208651516467</v>
      </c>
      <c r="T361" s="1308"/>
      <c r="U361" s="1308"/>
      <c r="V361" s="1308"/>
      <c r="W361" s="1308"/>
      <c r="X361" s="692"/>
      <c r="Y361" s="1663">
        <f>Y354+Y355-Y358-Y360</f>
        <v>27889082694</v>
      </c>
      <c r="Z361" s="1656"/>
      <c r="AA361" s="1663">
        <f>AA354+AA356-AA358</f>
        <v>24845671376</v>
      </c>
      <c r="AB361" s="1664"/>
      <c r="AC361" s="1663">
        <f>AC354+AC355-AC358</f>
        <v>7961700579</v>
      </c>
      <c r="AD361" s="1656"/>
      <c r="AE361" s="1665">
        <f>AE354+AE355+AE357-AE358-AE360</f>
        <v>67264587457</v>
      </c>
      <c r="AF361" s="1655"/>
      <c r="AG361" s="1656"/>
      <c r="AH361" s="1027">
        <f>SUM(Y361:AG361)</f>
        <v>127961042106</v>
      </c>
    </row>
    <row r="362" spans="1:34" s="1043" customFormat="1" ht="17.25" customHeight="1">
      <c r="A362" s="1583" t="s">
        <v>36</v>
      </c>
      <c r="B362" s="1584"/>
      <c r="C362" s="1585"/>
      <c r="D362" s="1553">
        <f>D361</f>
        <v>150839520000</v>
      </c>
      <c r="E362" s="1429"/>
      <c r="F362" s="1553">
        <f>F361</f>
        <v>11263667234</v>
      </c>
      <c r="G362" s="1555"/>
      <c r="H362" s="1553">
        <f>H361</f>
        <v>32526266350</v>
      </c>
      <c r="I362" s="1429"/>
      <c r="J362" s="1686">
        <f>J361</f>
        <v>14022062883</v>
      </c>
      <c r="K362" s="1690"/>
      <c r="L362" s="1691"/>
      <c r="M362" s="1553">
        <f>M361</f>
        <v>0</v>
      </c>
      <c r="N362" s="1675"/>
      <c r="O362" s="1555"/>
      <c r="P362" s="1042"/>
      <c r="Q362" s="1039"/>
      <c r="R362" s="1036"/>
      <c r="S362" s="1025">
        <f t="shared" si="2"/>
        <v>208651516467</v>
      </c>
      <c r="T362" s="1308"/>
      <c r="U362" s="1308"/>
      <c r="V362" s="1308"/>
      <c r="W362" s="1308"/>
      <c r="X362" s="684"/>
      <c r="Y362" s="1663">
        <f>Y361</f>
        <v>27889082694</v>
      </c>
      <c r="Z362" s="1656"/>
      <c r="AA362" s="1663">
        <f>AA361</f>
        <v>24845671376</v>
      </c>
      <c r="AB362" s="1664"/>
      <c r="AC362" s="1663">
        <f>AC361</f>
        <v>7961700579</v>
      </c>
      <c r="AD362" s="1656"/>
      <c r="AE362" s="1663">
        <f>AE361</f>
        <v>67264587457</v>
      </c>
      <c r="AF362" s="1655"/>
      <c r="AG362" s="1656"/>
      <c r="AH362" s="1027">
        <f>SUM(Y362:AG362)</f>
        <v>127961042106</v>
      </c>
    </row>
    <row r="363" spans="1:34" s="1050" customFormat="1" ht="17.25" customHeight="1">
      <c r="A363" s="1455" t="s">
        <v>37</v>
      </c>
      <c r="B363" s="1456"/>
      <c r="C363" s="1457"/>
      <c r="D363" s="1445"/>
      <c r="E363" s="1554"/>
      <c r="F363" s="1445"/>
      <c r="G363" s="1449"/>
      <c r="H363" s="1445"/>
      <c r="I363" s="1449"/>
      <c r="J363" s="1439"/>
      <c r="K363" s="1440"/>
      <c r="L363" s="1441"/>
      <c r="M363" s="1044"/>
      <c r="N363" s="1045"/>
      <c r="O363" s="1046"/>
      <c r="P363" s="1040"/>
      <c r="Q363" s="1041"/>
      <c r="R363" s="1037"/>
      <c r="S363" s="1047">
        <f t="shared" si="2"/>
        <v>0</v>
      </c>
      <c r="T363" s="1310"/>
      <c r="U363" s="1310"/>
      <c r="V363" s="1310"/>
      <c r="W363" s="1310"/>
      <c r="X363" s="1048" t="s">
        <v>38</v>
      </c>
      <c r="Y363" s="1658"/>
      <c r="Z363" s="1662"/>
      <c r="AA363" s="1654"/>
      <c r="AB363" s="1660"/>
      <c r="AC363" s="1654"/>
      <c r="AD363" s="1656"/>
      <c r="AE363" s="1654"/>
      <c r="AF363" s="1655"/>
      <c r="AG363" s="1656"/>
      <c r="AH363" s="1049">
        <f>SUM(Y363:AG363)</f>
        <v>0</v>
      </c>
    </row>
    <row r="364" spans="1:34" s="1050" customFormat="1" ht="17.25" customHeight="1">
      <c r="A364" s="1455" t="s">
        <v>39</v>
      </c>
      <c r="B364" s="1456"/>
      <c r="C364" s="1457"/>
      <c r="D364" s="1445"/>
      <c r="E364" s="1554"/>
      <c r="F364" s="1445"/>
      <c r="G364" s="1449"/>
      <c r="H364" s="1445">
        <f>'[2]CDKT_T12 2008'!$D$104-H362</f>
        <v>5242938558</v>
      </c>
      <c r="I364" s="1446"/>
      <c r="J364" s="1442"/>
      <c r="K364" s="1443"/>
      <c r="L364" s="1444"/>
      <c r="M364" s="1439"/>
      <c r="N364" s="1440"/>
      <c r="O364" s="1441"/>
      <c r="P364" s="1683">
        <f>[5]KQSXKD!$F$29</f>
        <v>35577204259.962402</v>
      </c>
      <c r="Q364" s="1684"/>
      <c r="R364" s="1685"/>
      <c r="S364" s="1047">
        <f t="shared" si="2"/>
        <v>40820142817.962402</v>
      </c>
      <c r="T364" s="1310"/>
      <c r="U364" s="1310"/>
      <c r="V364" s="1310"/>
      <c r="W364" s="1310"/>
      <c r="X364" s="1051"/>
      <c r="Y364" s="1658"/>
      <c r="Z364" s="1661"/>
      <c r="AA364" s="1658"/>
      <c r="AB364" s="1659"/>
      <c r="AC364" s="1658"/>
      <c r="AD364" s="1656"/>
      <c r="AE364" s="1658"/>
      <c r="AF364" s="1655"/>
      <c r="AG364" s="1656"/>
      <c r="AH364" s="1049">
        <f>SUM(Y364:AG364)</f>
        <v>0</v>
      </c>
    </row>
    <row r="365" spans="1:34" s="1050" customFormat="1" ht="17.25" customHeight="1">
      <c r="A365" s="1455" t="s">
        <v>1388</v>
      </c>
      <c r="B365" s="1456"/>
      <c r="C365" s="1457"/>
      <c r="D365" s="1461"/>
      <c r="E365" s="1446"/>
      <c r="F365" s="1445"/>
      <c r="G365" s="1449"/>
      <c r="H365" s="1439"/>
      <c r="I365" s="1441"/>
      <c r="J365" s="1439"/>
      <c r="K365" s="1440"/>
      <c r="L365" s="1441"/>
      <c r="M365" s="1044"/>
      <c r="N365" s="1041"/>
      <c r="O365" s="1041"/>
      <c r="P365" s="1040"/>
      <c r="Q365" s="1041"/>
      <c r="R365" s="1037"/>
      <c r="S365" s="1047">
        <f t="shared" si="2"/>
        <v>0</v>
      </c>
      <c r="T365" s="1310"/>
      <c r="U365" s="1310"/>
      <c r="V365" s="1310"/>
      <c r="W365" s="1310"/>
      <c r="X365" s="1051"/>
      <c r="Y365" s="1657"/>
      <c r="Z365" s="1656"/>
      <c r="AA365" s="1658"/>
      <c r="AB365" s="1659"/>
      <c r="AC365" s="1658"/>
      <c r="AD365" s="1656"/>
      <c r="AE365" s="1658"/>
      <c r="AF365" s="1655"/>
      <c r="AG365" s="1656"/>
      <c r="AH365" s="1049"/>
    </row>
    <row r="366" spans="1:34" s="1050" customFormat="1" ht="17.25" customHeight="1">
      <c r="A366" s="1458" t="s">
        <v>40</v>
      </c>
      <c r="B366" s="1459"/>
      <c r="C366" s="1460"/>
      <c r="D366" s="1461"/>
      <c r="E366" s="1446"/>
      <c r="F366" s="1445"/>
      <c r="G366" s="1449"/>
      <c r="H366" s="1445"/>
      <c r="I366" s="1446"/>
      <c r="J366" s="1041"/>
      <c r="K366" s="1041"/>
      <c r="L366" s="1041"/>
      <c r="M366" s="1439"/>
      <c r="N366" s="1440"/>
      <c r="O366" s="1441"/>
      <c r="P366" s="1040"/>
      <c r="Q366" s="1041"/>
      <c r="R366" s="1037"/>
      <c r="S366" s="1047">
        <f t="shared" si="2"/>
        <v>0</v>
      </c>
      <c r="T366" s="1310"/>
      <c r="U366" s="1310"/>
      <c r="V366" s="1310"/>
      <c r="W366" s="1310"/>
      <c r="X366" s="1051"/>
      <c r="Y366" s="1657"/>
      <c r="Z366" s="1656"/>
      <c r="AA366" s="1658"/>
      <c r="AB366" s="1659"/>
      <c r="AC366" s="1658"/>
      <c r="AD366" s="1656"/>
      <c r="AE366" s="1658"/>
      <c r="AF366" s="1655"/>
      <c r="AG366" s="1656"/>
      <c r="AH366" s="1049"/>
    </row>
    <row r="367" spans="1:34" s="1050" customFormat="1" ht="17.25" customHeight="1">
      <c r="A367" s="1455" t="s">
        <v>41</v>
      </c>
      <c r="B367" s="1456"/>
      <c r="C367" s="1457"/>
      <c r="D367" s="1461"/>
      <c r="E367" s="1446"/>
      <c r="F367" s="1445"/>
      <c r="G367" s="1449"/>
      <c r="H367" s="1445"/>
      <c r="I367" s="1446"/>
      <c r="J367" s="1041"/>
      <c r="K367" s="1041"/>
      <c r="L367" s="1041"/>
      <c r="M367" s="1044"/>
      <c r="N367" s="1041"/>
      <c r="O367" s="1041"/>
      <c r="P367" s="1040"/>
      <c r="Q367" s="1041"/>
      <c r="R367" s="1037"/>
      <c r="S367" s="1047">
        <f t="shared" si="2"/>
        <v>0</v>
      </c>
      <c r="T367" s="1310"/>
      <c r="U367" s="1310"/>
      <c r="V367" s="1310"/>
      <c r="W367" s="1310"/>
      <c r="X367" s="1051"/>
      <c r="Y367" s="1657"/>
      <c r="Z367" s="1656"/>
      <c r="AA367" s="1658"/>
      <c r="AB367" s="1659"/>
      <c r="AC367" s="1658"/>
      <c r="AD367" s="1656"/>
      <c r="AE367" s="1658"/>
      <c r="AF367" s="1655"/>
      <c r="AG367" s="1656"/>
      <c r="AH367" s="1049"/>
    </row>
    <row r="368" spans="1:34" s="1050" customFormat="1" ht="17.25" customHeight="1">
      <c r="A368" s="1455" t="s">
        <v>1397</v>
      </c>
      <c r="B368" s="1456"/>
      <c r="C368" s="1457"/>
      <c r="D368" s="1461"/>
      <c r="E368" s="1446"/>
      <c r="F368" s="1445"/>
      <c r="G368" s="1449"/>
      <c r="H368" s="1445"/>
      <c r="I368" s="1446"/>
      <c r="J368" s="1041"/>
      <c r="K368" s="1041"/>
      <c r="L368" s="1041"/>
      <c r="M368" s="1439"/>
      <c r="N368" s="1440"/>
      <c r="O368" s="1441"/>
      <c r="P368" s="1439">
        <f>$P$364</f>
        <v>35577204259.962402</v>
      </c>
      <c r="Q368" s="1440"/>
      <c r="R368" s="1441"/>
      <c r="S368" s="1047">
        <f t="shared" si="2"/>
        <v>35577204259.962402</v>
      </c>
      <c r="T368" s="1310"/>
      <c r="U368" s="1310"/>
      <c r="V368" s="1310"/>
      <c r="W368" s="1310"/>
      <c r="X368" s="1051"/>
      <c r="Y368" s="1657"/>
      <c r="Z368" s="1656"/>
      <c r="AA368" s="1654"/>
      <c r="AB368" s="1660"/>
      <c r="AC368" s="1654"/>
      <c r="AD368" s="1656"/>
      <c r="AE368" s="1654"/>
      <c r="AF368" s="1655"/>
      <c r="AG368" s="1656"/>
      <c r="AH368" s="1049">
        <f>SUM(Y368:AG368)</f>
        <v>0</v>
      </c>
    </row>
    <row r="369" spans="1:34" s="695" customFormat="1" ht="17.25" customHeight="1">
      <c r="A369" s="1586" t="s">
        <v>42</v>
      </c>
      <c r="B369" s="1587"/>
      <c r="C369" s="1588"/>
      <c r="D369" s="1414">
        <f>D362+D363+D364+D365-D367-D368</f>
        <v>150839520000</v>
      </c>
      <c r="E369" s="1418"/>
      <c r="F369" s="1414">
        <f>F362+F363+F364+F365-F366-F367-F368</f>
        <v>11263667234</v>
      </c>
      <c r="G369" s="1418"/>
      <c r="H369" s="1414">
        <f>H362+H363+H364+H365-H366-H367-H368</f>
        <v>37769204908</v>
      </c>
      <c r="I369" s="1418"/>
      <c r="J369" s="1420">
        <f>J362+J363+J364+J365-J366-J367-J368</f>
        <v>14022062883</v>
      </c>
      <c r="K369" s="1421"/>
      <c r="L369" s="1422"/>
      <c r="M369" s="1414">
        <f>M362+M363+M364+M365-M367-M368</f>
        <v>0</v>
      </c>
      <c r="N369" s="1415"/>
      <c r="O369" s="1416"/>
      <c r="P369" s="1414">
        <f>P362+P363+P364+P365-P367-P368</f>
        <v>0</v>
      </c>
      <c r="Q369" s="1415"/>
      <c r="R369" s="1416"/>
      <c r="S369" s="1052">
        <f t="shared" si="2"/>
        <v>213894455025</v>
      </c>
      <c r="T369" s="1308"/>
      <c r="U369" s="1308"/>
      <c r="V369" s="1308"/>
      <c r="W369" s="1308"/>
      <c r="X369" s="689">
        <f>S369-'[2]CDKT_T12 2008'!D97</f>
        <v>0</v>
      </c>
      <c r="Y369" s="1649">
        <f>Y362+Y363+Y364+Y365-Y367-Y368</f>
        <v>27889082694</v>
      </c>
      <c r="Z369" s="1651"/>
      <c r="AA369" s="1649">
        <f>AA362+AA363+AA364+AA365-AA367-AA368</f>
        <v>24845671376</v>
      </c>
      <c r="AB369" s="1651"/>
      <c r="AC369" s="1649">
        <f>AC362+AC363+AC364+AC365-AC366-AC367-AC368</f>
        <v>7961700579</v>
      </c>
      <c r="AD369" s="1651"/>
      <c r="AE369" s="1649">
        <f>AE362+AE363+AE364+AE365-AE367-AE368</f>
        <v>67264587457</v>
      </c>
      <c r="AF369" s="1650"/>
      <c r="AG369" s="1651"/>
      <c r="AH369" s="1053">
        <f>SUM(Y369:AG369)</f>
        <v>127961042106</v>
      </c>
    </row>
    <row r="370" spans="1:34" ht="17.25" customHeight="1">
      <c r="D370" s="1054"/>
      <c r="E370" s="1054"/>
      <c r="F370" s="1054"/>
      <c r="G370" s="1054"/>
      <c r="H370" s="1054"/>
      <c r="I370" s="1054"/>
      <c r="J370" s="1054"/>
      <c r="K370" s="1054"/>
      <c r="L370" s="1054"/>
      <c r="M370" s="1054"/>
      <c r="N370" s="1054"/>
      <c r="O370" s="1054"/>
      <c r="P370" s="1054"/>
      <c r="Q370" s="1054"/>
      <c r="R370" s="1054"/>
      <c r="S370" s="1054"/>
      <c r="T370" s="1054"/>
      <c r="U370" s="1054"/>
      <c r="V370" s="1054"/>
      <c r="W370" s="1054"/>
      <c r="X370" s="684"/>
      <c r="Y370" s="679">
        <v>66776932747</v>
      </c>
    </row>
    <row r="371" spans="1:34" s="695" customFormat="1" ht="18.75" customHeight="1">
      <c r="A371" s="731" t="s">
        <v>1537</v>
      </c>
      <c r="B371" s="1055" t="s">
        <v>43</v>
      </c>
      <c r="C371" s="933"/>
      <c r="D371" s="933"/>
      <c r="E371" s="856"/>
      <c r="F371" s="856"/>
      <c r="G371" s="856"/>
      <c r="H371" s="1423" t="s">
        <v>1316</v>
      </c>
      <c r="I371" s="1405"/>
      <c r="J371" s="1405"/>
      <c r="K371" s="1405"/>
      <c r="L371" s="1405"/>
      <c r="M371" s="1405"/>
      <c r="N371" s="1447" t="s">
        <v>1317</v>
      </c>
      <c r="O371" s="1448"/>
      <c r="P371" s="1448"/>
      <c r="Q371" s="1448"/>
      <c r="R371" s="1448"/>
      <c r="S371" s="1448"/>
      <c r="T371" s="856"/>
      <c r="U371" s="856"/>
      <c r="V371" s="856"/>
      <c r="W371" s="856"/>
      <c r="X371" s="1056"/>
      <c r="Y371" s="696"/>
      <c r="Z371" s="694"/>
    </row>
    <row r="372" spans="1:34" s="19" customFormat="1" ht="18.75" customHeight="1">
      <c r="A372" s="731"/>
      <c r="B372" s="920" t="s">
        <v>44</v>
      </c>
      <c r="C372" s="920"/>
      <c r="D372" s="920"/>
      <c r="E372" s="921"/>
      <c r="F372" s="921"/>
      <c r="G372" s="1426">
        <v>81491930000</v>
      </c>
      <c r="H372" s="1426"/>
      <c r="I372" s="1426"/>
      <c r="J372" s="1426"/>
      <c r="K372" s="1426"/>
      <c r="L372" s="1426"/>
      <c r="M372" s="1426"/>
      <c r="N372" s="1384">
        <v>81491930000</v>
      </c>
      <c r="O372" s="1384"/>
      <c r="P372" s="1384"/>
      <c r="Q372" s="1384"/>
      <c r="R372" s="1384"/>
      <c r="S372" s="1384"/>
      <c r="T372" s="1057"/>
      <c r="U372" s="1057"/>
      <c r="V372" s="1057"/>
      <c r="W372" s="1057"/>
      <c r="X372" s="1058">
        <f>G372/G375*100</f>
        <v>54.025582950675002</v>
      </c>
      <c r="Y372" s="976">
        <v>20397461857</v>
      </c>
      <c r="Z372" s="760"/>
    </row>
    <row r="373" spans="1:34" s="19" customFormat="1" ht="18.75" customHeight="1">
      <c r="A373" s="731"/>
      <c r="B373" s="920" t="s">
        <v>45</v>
      </c>
      <c r="C373" s="920"/>
      <c r="D373" s="920"/>
      <c r="E373" s="921"/>
      <c r="F373" s="921"/>
      <c r="G373" s="1419">
        <v>69347590000</v>
      </c>
      <c r="H373" s="1419"/>
      <c r="I373" s="1419"/>
      <c r="J373" s="1419"/>
      <c r="K373" s="1419"/>
      <c r="L373" s="1419"/>
      <c r="M373" s="1419"/>
      <c r="N373" s="1384">
        <v>69347590000</v>
      </c>
      <c r="O373" s="1384"/>
      <c r="P373" s="1384"/>
      <c r="Q373" s="1384"/>
      <c r="R373" s="1384"/>
      <c r="S373" s="1384"/>
      <c r="T373" s="1057"/>
      <c r="U373" s="1057"/>
      <c r="V373" s="1057"/>
      <c r="W373" s="1057"/>
      <c r="X373" s="1058">
        <f>G373/G375*100</f>
        <v>45.974417049325005</v>
      </c>
      <c r="Y373" s="738"/>
      <c r="Z373" s="760"/>
    </row>
    <row r="374" spans="1:34" s="19" customFormat="1" ht="18.75" customHeight="1">
      <c r="A374" s="731"/>
      <c r="B374" s="920"/>
      <c r="C374" s="920"/>
      <c r="D374" s="920"/>
      <c r="E374" s="921"/>
      <c r="F374" s="921"/>
      <c r="G374" s="1057"/>
      <c r="H374" s="1057"/>
      <c r="I374" s="1057"/>
      <c r="J374" s="1057"/>
      <c r="K374" s="1057"/>
      <c r="L374" s="1057"/>
      <c r="M374" s="1059"/>
      <c r="N374" s="1405"/>
      <c r="O374" s="1405"/>
      <c r="P374" s="1405"/>
      <c r="Q374" s="1405"/>
      <c r="R374" s="1405"/>
      <c r="S374" s="1405"/>
      <c r="T374" s="690"/>
      <c r="U374" s="690"/>
      <c r="V374" s="690"/>
      <c r="W374" s="690"/>
      <c r="X374" s="902"/>
      <c r="Y374" s="738"/>
      <c r="Z374" s="760"/>
    </row>
    <row r="375" spans="1:34" s="19" customFormat="1" ht="18.75" customHeight="1">
      <c r="A375" s="731"/>
      <c r="B375" s="920"/>
      <c r="C375" s="920" t="s">
        <v>1322</v>
      </c>
      <c r="D375" s="933"/>
      <c r="E375" s="856"/>
      <c r="F375" s="856"/>
      <c r="G375" s="1417">
        <f>SUM(G372:I374)</f>
        <v>150839520000</v>
      </c>
      <c r="H375" s="1417"/>
      <c r="I375" s="1417"/>
      <c r="J375" s="1417"/>
      <c r="K375" s="1417"/>
      <c r="L375" s="1417"/>
      <c r="M375" s="1417"/>
      <c r="N375" s="1438">
        <f>SUM(N372:S374)</f>
        <v>150839520000</v>
      </c>
      <c r="O375" s="1438"/>
      <c r="P375" s="1438"/>
      <c r="Q375" s="1438"/>
      <c r="R375" s="1405"/>
      <c r="S375" s="1405"/>
      <c r="T375" s="690"/>
      <c r="U375" s="690"/>
      <c r="V375" s="690"/>
      <c r="W375" s="690"/>
      <c r="X375" s="902">
        <f>X374*X373</f>
        <v>0</v>
      </c>
      <c r="Y375" s="738"/>
      <c r="Z375" s="760"/>
    </row>
    <row r="376" spans="1:34" s="19" customFormat="1" ht="18.75" customHeight="1">
      <c r="A376" s="731"/>
      <c r="B376" s="920" t="s">
        <v>46</v>
      </c>
      <c r="C376" s="933"/>
      <c r="D376" s="933"/>
      <c r="E376" s="856"/>
      <c r="F376" s="856"/>
      <c r="G376" s="856"/>
      <c r="H376" s="707"/>
      <c r="I376" s="707"/>
      <c r="J376" s="707"/>
      <c r="K376" s="707"/>
      <c r="L376" s="707"/>
      <c r="M376" s="707"/>
      <c r="N376" s="1405"/>
      <c r="O376" s="1405"/>
      <c r="P376" s="1405"/>
      <c r="Q376" s="1405"/>
      <c r="R376" s="1405"/>
      <c r="S376" s="1405"/>
      <c r="T376" s="690"/>
      <c r="U376" s="690"/>
      <c r="V376" s="690"/>
      <c r="W376" s="690"/>
      <c r="X376" s="902">
        <f>X374-X375</f>
        <v>0</v>
      </c>
      <c r="Y376" s="738"/>
      <c r="Z376" s="760"/>
    </row>
    <row r="377" spans="1:34" s="19" customFormat="1" ht="18.75" customHeight="1">
      <c r="A377" s="731"/>
      <c r="B377" s="920" t="s">
        <v>47</v>
      </c>
      <c r="C377" s="933"/>
      <c r="D377" s="933"/>
      <c r="E377" s="856"/>
      <c r="F377" s="856"/>
      <c r="G377" s="856"/>
      <c r="H377" s="1405"/>
      <c r="I377" s="1405"/>
      <c r="J377" s="1405"/>
      <c r="K377" s="1405"/>
      <c r="L377" s="1405"/>
      <c r="M377" s="1405"/>
      <c r="N377" s="1405"/>
      <c r="O377" s="1405"/>
      <c r="P377" s="1405"/>
      <c r="Q377" s="1405"/>
      <c r="R377" s="1405"/>
      <c r="S377" s="1405"/>
      <c r="T377" s="690"/>
      <c r="U377" s="690"/>
      <c r="V377" s="690"/>
      <c r="W377" s="690"/>
      <c r="X377" s="902"/>
      <c r="Y377" s="738"/>
      <c r="Z377" s="760"/>
    </row>
    <row r="378" spans="1:34" s="695" customFormat="1" ht="18.75" customHeight="1">
      <c r="A378" s="690" t="s">
        <v>48</v>
      </c>
      <c r="B378" s="1060" t="s">
        <v>49</v>
      </c>
      <c r="C378" s="933"/>
      <c r="D378" s="933"/>
      <c r="E378" s="856"/>
      <c r="F378" s="856"/>
      <c r="G378" s="856"/>
      <c r="H378" s="691"/>
      <c r="I378" s="1405" t="str">
        <f>H371</f>
        <v>Cuối kỳ</v>
      </c>
      <c r="J378" s="1405"/>
      <c r="K378" s="1405"/>
      <c r="L378" s="1405"/>
      <c r="M378" s="1405"/>
      <c r="N378" s="1405" t="s">
        <v>1317</v>
      </c>
      <c r="O378" s="1405"/>
      <c r="P378" s="1405"/>
      <c r="Q378" s="1405"/>
      <c r="R378" s="1405"/>
      <c r="S378" s="1405"/>
      <c r="T378" s="690"/>
      <c r="U378" s="690"/>
      <c r="V378" s="690"/>
      <c r="W378" s="690"/>
      <c r="X378" s="692"/>
      <c r="Y378" s="696"/>
      <c r="Z378" s="694"/>
    </row>
    <row r="379" spans="1:34" s="19" customFormat="1" ht="18.75" customHeight="1">
      <c r="A379" s="731"/>
      <c r="B379" s="920" t="s">
        <v>50</v>
      </c>
      <c r="C379" s="933"/>
      <c r="D379" s="933"/>
      <c r="E379" s="856"/>
      <c r="F379" s="856"/>
      <c r="G379" s="856"/>
      <c r="H379" s="1405"/>
      <c r="I379" s="1405"/>
      <c r="J379" s="1405"/>
      <c r="K379" s="1405"/>
      <c r="L379" s="1405"/>
      <c r="M379" s="1405"/>
      <c r="N379" s="1405"/>
      <c r="O379" s="1405"/>
      <c r="P379" s="1405"/>
      <c r="Q379" s="1405"/>
      <c r="R379" s="1405"/>
      <c r="S379" s="1405"/>
      <c r="T379" s="690"/>
      <c r="U379" s="690"/>
      <c r="V379" s="690"/>
      <c r="W379" s="690"/>
      <c r="X379" s="902"/>
      <c r="Y379" s="976">
        <f>D369/10000</f>
        <v>15083952</v>
      </c>
      <c r="Z379" s="760"/>
    </row>
    <row r="380" spans="1:34" s="19" customFormat="1" ht="18.75" customHeight="1">
      <c r="A380" s="731"/>
      <c r="B380" s="920" t="s">
        <v>51</v>
      </c>
      <c r="C380" s="933"/>
      <c r="D380" s="933"/>
      <c r="E380" s="856"/>
      <c r="F380" s="856"/>
      <c r="G380" s="856"/>
      <c r="H380" s="1405"/>
      <c r="I380" s="1405"/>
      <c r="J380" s="1405"/>
      <c r="K380" s="1405"/>
      <c r="L380" s="1405"/>
      <c r="M380" s="1405"/>
      <c r="N380" s="1405"/>
      <c r="O380" s="1405"/>
      <c r="P380" s="1405"/>
      <c r="Q380" s="1405"/>
      <c r="R380" s="1405"/>
      <c r="S380" s="1405"/>
      <c r="T380" s="690"/>
      <c r="U380" s="690"/>
      <c r="V380" s="690"/>
      <c r="W380" s="690"/>
      <c r="X380" s="902"/>
      <c r="Y380" s="1061">
        <f>15085000-Y379</f>
        <v>1048</v>
      </c>
      <c r="Z380" s="760"/>
    </row>
    <row r="381" spans="1:34" s="19" customFormat="1" ht="18.75" customHeight="1">
      <c r="A381" s="731"/>
      <c r="B381" s="920" t="s">
        <v>52</v>
      </c>
      <c r="C381" s="933"/>
      <c r="D381" s="933"/>
      <c r="E381" s="856"/>
      <c r="F381" s="856"/>
      <c r="G381" s="856"/>
      <c r="H381" s="1405"/>
      <c r="I381" s="1405"/>
      <c r="J381" s="1405"/>
      <c r="K381" s="1405"/>
      <c r="L381" s="1405"/>
      <c r="M381" s="1405"/>
      <c r="N381" s="1405"/>
      <c r="O381" s="1405"/>
      <c r="P381" s="1405"/>
      <c r="Q381" s="1405"/>
      <c r="R381" s="1405"/>
      <c r="S381" s="1405"/>
      <c r="T381" s="690"/>
      <c r="U381" s="690"/>
      <c r="V381" s="690"/>
      <c r="W381" s="690"/>
      <c r="X381" s="902"/>
      <c r="Y381" s="738"/>
      <c r="Z381" s="760"/>
    </row>
    <row r="382" spans="1:34" s="19" customFormat="1" ht="18.75" customHeight="1">
      <c r="A382" s="731"/>
      <c r="B382" s="920" t="s">
        <v>53</v>
      </c>
      <c r="C382" s="933"/>
      <c r="D382" s="933"/>
      <c r="E382" s="856"/>
      <c r="F382" s="856"/>
      <c r="G382" s="856"/>
      <c r="H382" s="1405"/>
      <c r="I382" s="1405"/>
      <c r="J382" s="1405"/>
      <c r="K382" s="1405"/>
      <c r="L382" s="1405"/>
      <c r="M382" s="1405"/>
      <c r="N382" s="1405"/>
      <c r="O382" s="1405"/>
      <c r="P382" s="1405"/>
      <c r="Q382" s="1405"/>
      <c r="R382" s="1405"/>
      <c r="S382" s="1405"/>
      <c r="T382" s="690"/>
      <c r="U382" s="690"/>
      <c r="V382" s="690"/>
      <c r="W382" s="690"/>
      <c r="X382" s="902"/>
      <c r="Y382" s="738"/>
      <c r="Z382" s="760"/>
    </row>
    <row r="383" spans="1:34" s="19" customFormat="1" ht="18.75" customHeight="1">
      <c r="A383" s="731"/>
      <c r="B383" s="920" t="s">
        <v>54</v>
      </c>
      <c r="C383" s="933"/>
      <c r="D383" s="933"/>
      <c r="E383" s="856"/>
      <c r="F383" s="856"/>
      <c r="G383" s="856"/>
      <c r="H383" s="1405"/>
      <c r="I383" s="1405"/>
      <c r="J383" s="1405"/>
      <c r="K383" s="1405"/>
      <c r="L383" s="1405"/>
      <c r="M383" s="1405"/>
      <c r="N383" s="1405"/>
      <c r="O383" s="1405"/>
      <c r="P383" s="1405"/>
      <c r="Q383" s="1405"/>
      <c r="R383" s="1405"/>
      <c r="S383" s="1405"/>
      <c r="T383" s="690"/>
      <c r="U383" s="690"/>
      <c r="V383" s="690"/>
      <c r="W383" s="690"/>
      <c r="X383" s="902"/>
      <c r="Y383" s="738"/>
      <c r="Z383" s="760"/>
    </row>
    <row r="384" spans="1:34" s="19" customFormat="1" ht="18.75" customHeight="1">
      <c r="A384" s="731"/>
      <c r="B384" s="920" t="s">
        <v>54</v>
      </c>
      <c r="C384" s="933"/>
      <c r="D384" s="933"/>
      <c r="E384" s="856"/>
      <c r="F384" s="856"/>
      <c r="G384" s="856"/>
      <c r="H384" s="1405"/>
      <c r="I384" s="1405"/>
      <c r="J384" s="1405"/>
      <c r="K384" s="1405"/>
      <c r="L384" s="1405"/>
      <c r="M384" s="1405"/>
      <c r="N384" s="1405"/>
      <c r="O384" s="1405"/>
      <c r="P384" s="1405"/>
      <c r="Q384" s="1405"/>
      <c r="R384" s="1405"/>
      <c r="S384" s="1405"/>
      <c r="T384" s="690"/>
      <c r="U384" s="690"/>
      <c r="V384" s="690"/>
      <c r="W384" s="690"/>
      <c r="X384" s="902"/>
      <c r="Y384" s="738"/>
      <c r="Z384" s="760"/>
    </row>
    <row r="385" spans="1:26" s="19" customFormat="1" ht="18.75" customHeight="1">
      <c r="A385" s="731"/>
      <c r="B385" s="920" t="s">
        <v>55</v>
      </c>
      <c r="C385" s="933"/>
      <c r="D385" s="933"/>
      <c r="E385" s="856"/>
      <c r="F385" s="856"/>
      <c r="G385" s="856"/>
      <c r="H385" s="1405"/>
      <c r="I385" s="1405"/>
      <c r="J385" s="1405"/>
      <c r="K385" s="1405"/>
      <c r="L385" s="1405"/>
      <c r="M385" s="1405"/>
      <c r="N385" s="1405"/>
      <c r="O385" s="1405"/>
      <c r="P385" s="1405"/>
      <c r="Q385" s="1405"/>
      <c r="R385" s="1405"/>
      <c r="S385" s="1405"/>
      <c r="T385" s="690"/>
      <c r="U385" s="690"/>
      <c r="V385" s="690"/>
      <c r="W385" s="690"/>
      <c r="X385" s="902"/>
      <c r="Y385" s="738"/>
      <c r="Z385" s="760"/>
    </row>
    <row r="386" spans="1:26" s="19" customFormat="1" ht="18.75" customHeight="1">
      <c r="A386" s="731"/>
      <c r="B386" s="920" t="s">
        <v>56</v>
      </c>
      <c r="C386" s="933"/>
      <c r="D386" s="933"/>
      <c r="E386" s="856"/>
      <c r="F386" s="856"/>
      <c r="G386" s="856"/>
      <c r="H386" s="1405"/>
      <c r="I386" s="1405"/>
      <c r="J386" s="1405"/>
      <c r="K386" s="1405"/>
      <c r="L386" s="1405"/>
      <c r="M386" s="1405"/>
      <c r="N386" s="1405"/>
      <c r="O386" s="1405"/>
      <c r="P386" s="1405"/>
      <c r="Q386" s="1405"/>
      <c r="R386" s="1405"/>
      <c r="S386" s="1405"/>
      <c r="T386" s="690"/>
      <c r="U386" s="690"/>
      <c r="V386" s="690"/>
      <c r="W386" s="690"/>
      <c r="X386" s="902"/>
      <c r="Y386" s="738"/>
      <c r="Z386" s="760"/>
    </row>
    <row r="387" spans="1:26" s="695" customFormat="1" ht="18.75" customHeight="1">
      <c r="A387" s="690" t="s">
        <v>57</v>
      </c>
      <c r="B387" s="933" t="s">
        <v>58</v>
      </c>
      <c r="C387" s="933"/>
      <c r="D387" s="933"/>
      <c r="E387" s="856"/>
      <c r="F387" s="856"/>
      <c r="G387" s="856"/>
      <c r="H387" s="1405"/>
      <c r="I387" s="1405"/>
      <c r="J387" s="1405"/>
      <c r="K387" s="1405"/>
      <c r="L387" s="1405"/>
      <c r="M387" s="1405"/>
      <c r="N387" s="1405"/>
      <c r="O387" s="1405"/>
      <c r="P387" s="1405"/>
      <c r="Q387" s="1405"/>
      <c r="R387" s="1405"/>
      <c r="S387" s="1405"/>
      <c r="T387" s="690"/>
      <c r="U387" s="690"/>
      <c r="V387" s="690"/>
      <c r="W387" s="690"/>
      <c r="X387" s="692"/>
      <c r="Y387" s="696"/>
      <c r="Z387" s="694"/>
    </row>
    <row r="388" spans="1:26" s="19" customFormat="1" ht="18.75" customHeight="1">
      <c r="A388" s="731"/>
      <c r="B388" s="920" t="s">
        <v>59</v>
      </c>
      <c r="C388" s="933"/>
      <c r="D388" s="933"/>
      <c r="E388" s="856"/>
      <c r="F388" s="856"/>
      <c r="G388" s="856"/>
      <c r="H388" s="707"/>
      <c r="I388" s="707"/>
      <c r="J388" s="707"/>
      <c r="K388" s="707"/>
      <c r="L388" s="707"/>
      <c r="M388" s="707"/>
      <c r="N388" s="1405"/>
      <c r="O388" s="1405"/>
      <c r="P388" s="1405"/>
      <c r="Q388" s="1405"/>
      <c r="R388" s="1405"/>
      <c r="S388" s="1405"/>
      <c r="T388" s="690"/>
      <c r="U388" s="690"/>
      <c r="V388" s="690"/>
      <c r="W388" s="690"/>
      <c r="X388" s="902"/>
      <c r="Y388" s="738"/>
      <c r="Z388" s="760"/>
    </row>
    <row r="389" spans="1:26" s="19" customFormat="1" ht="18.75" customHeight="1">
      <c r="A389" s="731"/>
      <c r="B389" s="920" t="s">
        <v>60</v>
      </c>
      <c r="C389" s="933"/>
      <c r="D389" s="933"/>
      <c r="E389" s="856"/>
      <c r="F389" s="856"/>
      <c r="G389" s="856"/>
      <c r="H389" s="707"/>
      <c r="I389" s="707"/>
      <c r="J389" s="707"/>
      <c r="K389" s="707"/>
      <c r="L389" s="707"/>
      <c r="M389" s="707"/>
      <c r="N389" s="1405"/>
      <c r="O389" s="1405"/>
      <c r="P389" s="1405"/>
      <c r="Q389" s="1405"/>
      <c r="R389" s="1405"/>
      <c r="S389" s="1405"/>
      <c r="T389" s="690"/>
      <c r="U389" s="690"/>
      <c r="V389" s="690"/>
      <c r="W389" s="690"/>
      <c r="X389" s="902"/>
      <c r="Y389" s="738"/>
      <c r="Z389" s="760"/>
    </row>
    <row r="390" spans="1:26" s="19" customFormat="1" ht="18.75" customHeight="1">
      <c r="A390" s="731"/>
      <c r="B390" s="920" t="s">
        <v>61</v>
      </c>
      <c r="C390" s="933"/>
      <c r="D390" s="933"/>
      <c r="E390" s="856"/>
      <c r="F390" s="856"/>
      <c r="G390" s="856"/>
      <c r="H390" s="707"/>
      <c r="I390" s="707"/>
      <c r="J390" s="707"/>
      <c r="K390" s="707"/>
      <c r="L390" s="707"/>
      <c r="M390" s="707"/>
      <c r="N390" s="1405"/>
      <c r="O390" s="1405"/>
      <c r="P390" s="1405"/>
      <c r="Q390" s="1405"/>
      <c r="R390" s="1405"/>
      <c r="S390" s="1405"/>
      <c r="T390" s="690"/>
      <c r="U390" s="690"/>
      <c r="V390" s="690"/>
      <c r="W390" s="690"/>
      <c r="X390" s="902"/>
      <c r="Y390" s="738"/>
      <c r="Z390" s="760"/>
    </row>
    <row r="391" spans="1:26" s="19" customFormat="1" ht="18.75" customHeight="1">
      <c r="A391" s="731"/>
      <c r="B391" s="920" t="s">
        <v>62</v>
      </c>
      <c r="C391" s="933"/>
      <c r="D391" s="933"/>
      <c r="E391" s="856"/>
      <c r="F391" s="856"/>
      <c r="G391" s="856"/>
      <c r="H391" s="707"/>
      <c r="I391" s="707"/>
      <c r="J391" s="707"/>
      <c r="K391" s="707"/>
      <c r="L391" s="707"/>
      <c r="M391" s="707"/>
      <c r="N391" s="1405"/>
      <c r="O391" s="1405"/>
      <c r="P391" s="1405"/>
      <c r="Q391" s="1405"/>
      <c r="R391" s="1405"/>
      <c r="S391" s="1405"/>
      <c r="T391" s="690"/>
      <c r="U391" s="690"/>
      <c r="V391" s="690"/>
      <c r="W391" s="690"/>
      <c r="X391" s="902"/>
      <c r="Y391" s="738"/>
      <c r="Z391" s="760"/>
    </row>
    <row r="392" spans="1:26" s="695" customFormat="1" ht="18.75" customHeight="1">
      <c r="A392" s="690" t="s">
        <v>63</v>
      </c>
      <c r="B392" s="977" t="s">
        <v>998</v>
      </c>
      <c r="C392" s="933"/>
      <c r="D392" s="933"/>
      <c r="E392" s="856"/>
      <c r="F392" s="856"/>
      <c r="G392" s="856"/>
      <c r="H392" s="1405" t="str">
        <f>I378</f>
        <v>Cuối kỳ</v>
      </c>
      <c r="I392" s="1405"/>
      <c r="J392" s="1405"/>
      <c r="K392" s="1405"/>
      <c r="L392" s="1405"/>
      <c r="M392" s="1405"/>
      <c r="N392" s="1405" t="s">
        <v>1317</v>
      </c>
      <c r="O392" s="1405"/>
      <c r="P392" s="1405"/>
      <c r="Q392" s="1405"/>
      <c r="R392" s="1405"/>
      <c r="S392" s="1405"/>
      <c r="T392" s="690"/>
      <c r="U392" s="690"/>
      <c r="V392" s="690"/>
      <c r="W392" s="690"/>
      <c r="X392" s="692"/>
      <c r="Y392" s="696"/>
      <c r="Z392" s="694"/>
    </row>
    <row r="393" spans="1:26" s="19" customFormat="1" ht="18.75" customHeight="1">
      <c r="A393" s="731"/>
      <c r="B393" s="920" t="s">
        <v>64</v>
      </c>
      <c r="C393" s="933"/>
      <c r="D393" s="933"/>
      <c r="E393" s="856"/>
      <c r="F393" s="856"/>
      <c r="G393" s="856"/>
      <c r="H393" s="1384">
        <v>15083952</v>
      </c>
      <c r="I393" s="1384"/>
      <c r="J393" s="1384"/>
      <c r="K393" s="1384"/>
      <c r="L393" s="1384"/>
      <c r="M393" s="1384"/>
      <c r="N393" s="1384">
        <v>15083952</v>
      </c>
      <c r="O393" s="1384"/>
      <c r="P393" s="1384"/>
      <c r="Q393" s="1384"/>
      <c r="R393" s="1384"/>
      <c r="S393" s="1384"/>
      <c r="T393" s="1057"/>
      <c r="U393" s="1057"/>
      <c r="V393" s="1057"/>
      <c r="W393" s="1057"/>
      <c r="X393" s="902"/>
      <c r="Y393" s="738"/>
      <c r="Z393" s="760"/>
    </row>
    <row r="394" spans="1:26" s="19" customFormat="1" ht="18.75" customHeight="1">
      <c r="A394" s="731"/>
      <c r="B394" s="920" t="s">
        <v>65</v>
      </c>
      <c r="C394" s="933"/>
      <c r="D394" s="933"/>
      <c r="E394" s="856"/>
      <c r="F394" s="856"/>
      <c r="G394" s="856"/>
      <c r="H394" s="1413">
        <f>H393</f>
        <v>15083952</v>
      </c>
      <c r="I394" s="1413"/>
      <c r="J394" s="1413"/>
      <c r="K394" s="1413"/>
      <c r="L394" s="1413"/>
      <c r="M394" s="1413"/>
      <c r="N394" s="1384">
        <v>15083952</v>
      </c>
      <c r="O394" s="1384"/>
      <c r="P394" s="1384"/>
      <c r="Q394" s="1384"/>
      <c r="R394" s="1384"/>
      <c r="S394" s="1384"/>
      <c r="T394" s="1057"/>
      <c r="U394" s="1057"/>
      <c r="V394" s="1057"/>
      <c r="W394" s="1057"/>
      <c r="X394" s="902"/>
      <c r="Y394" s="738"/>
      <c r="Z394" s="760"/>
    </row>
    <row r="395" spans="1:26" s="19" customFormat="1" ht="18.75" customHeight="1">
      <c r="A395" s="731"/>
      <c r="B395" s="920" t="s">
        <v>66</v>
      </c>
      <c r="C395" s="933"/>
      <c r="D395" s="933"/>
      <c r="E395" s="856"/>
      <c r="F395" s="856"/>
      <c r="G395" s="856"/>
      <c r="H395" s="1384">
        <f>H394</f>
        <v>15083952</v>
      </c>
      <c r="I395" s="1384"/>
      <c r="J395" s="1384"/>
      <c r="K395" s="1384"/>
      <c r="L395" s="1384"/>
      <c r="M395" s="1384"/>
      <c r="N395" s="1384">
        <v>15083952</v>
      </c>
      <c r="O395" s="1384"/>
      <c r="P395" s="1384"/>
      <c r="Q395" s="1384"/>
      <c r="R395" s="1384"/>
      <c r="S395" s="1384"/>
      <c r="T395" s="1057"/>
      <c r="U395" s="1057"/>
      <c r="V395" s="1057"/>
      <c r="W395" s="1057"/>
      <c r="X395" s="902"/>
      <c r="Y395" s="738"/>
      <c r="Z395" s="760"/>
    </row>
    <row r="396" spans="1:26" s="19" customFormat="1" ht="18.75" customHeight="1">
      <c r="A396" s="731"/>
      <c r="B396" s="920" t="s">
        <v>67</v>
      </c>
      <c r="C396" s="933"/>
      <c r="D396" s="933"/>
      <c r="E396" s="856"/>
      <c r="F396" s="856"/>
      <c r="G396" s="856"/>
      <c r="H396" s="1384"/>
      <c r="I396" s="1384"/>
      <c r="J396" s="1384"/>
      <c r="K396" s="1384"/>
      <c r="L396" s="1384"/>
      <c r="M396" s="1384"/>
      <c r="N396" s="1384"/>
      <c r="O396" s="1384"/>
      <c r="P396" s="1384"/>
      <c r="Q396" s="1384"/>
      <c r="R396" s="1384"/>
      <c r="S396" s="1384"/>
      <c r="T396" s="1057"/>
      <c r="U396" s="1057"/>
      <c r="V396" s="1057"/>
      <c r="W396" s="1057"/>
      <c r="X396" s="902"/>
      <c r="Y396" s="738"/>
      <c r="Z396" s="760"/>
    </row>
    <row r="397" spans="1:26" s="19" customFormat="1" ht="18.75" customHeight="1">
      <c r="A397" s="731"/>
      <c r="B397" s="920" t="s">
        <v>68</v>
      </c>
      <c r="C397" s="933"/>
      <c r="D397" s="933"/>
      <c r="E397" s="856"/>
      <c r="F397" s="856"/>
      <c r="G397" s="856"/>
      <c r="H397" s="1384"/>
      <c r="I397" s="1384"/>
      <c r="J397" s="1384"/>
      <c r="K397" s="1384"/>
      <c r="L397" s="1384"/>
      <c r="M397" s="1384"/>
      <c r="N397" s="1384"/>
      <c r="O397" s="1384"/>
      <c r="P397" s="1384"/>
      <c r="Q397" s="1384"/>
      <c r="R397" s="1384"/>
      <c r="S397" s="1384"/>
      <c r="T397" s="1057"/>
      <c r="U397" s="1057"/>
      <c r="V397" s="1057"/>
      <c r="W397" s="1057"/>
      <c r="X397" s="902"/>
      <c r="Y397" s="738"/>
      <c r="Z397" s="760"/>
    </row>
    <row r="398" spans="1:26" s="19" customFormat="1" ht="18.75" customHeight="1">
      <c r="A398" s="731"/>
      <c r="B398" s="920" t="s">
        <v>66</v>
      </c>
      <c r="C398" s="933"/>
      <c r="D398" s="933"/>
      <c r="E398" s="856"/>
      <c r="F398" s="856"/>
      <c r="G398" s="856"/>
      <c r="H398" s="1384"/>
      <c r="I398" s="1384"/>
      <c r="J398" s="1384"/>
      <c r="K398" s="1384"/>
      <c r="L398" s="1384"/>
      <c r="M398" s="1384"/>
      <c r="N398" s="1384"/>
      <c r="O398" s="1384"/>
      <c r="P398" s="1384"/>
      <c r="Q398" s="1384"/>
      <c r="R398" s="1384"/>
      <c r="S398" s="1384"/>
      <c r="T398" s="1057"/>
      <c r="U398" s="1057"/>
      <c r="V398" s="1057"/>
      <c r="W398" s="1057"/>
      <c r="X398" s="902"/>
      <c r="Y398" s="738"/>
      <c r="Z398" s="760"/>
    </row>
    <row r="399" spans="1:26" s="19" customFormat="1" ht="18.75" customHeight="1">
      <c r="A399" s="731"/>
      <c r="B399" s="920" t="s">
        <v>67</v>
      </c>
      <c r="C399" s="933"/>
      <c r="D399" s="933"/>
      <c r="E399" s="856"/>
      <c r="F399" s="856"/>
      <c r="G399" s="856"/>
      <c r="H399" s="1384"/>
      <c r="I399" s="1384"/>
      <c r="J399" s="1384"/>
      <c r="K399" s="1384"/>
      <c r="L399" s="1384"/>
      <c r="M399" s="1384"/>
      <c r="N399" s="1384"/>
      <c r="O399" s="1384"/>
      <c r="P399" s="1384"/>
      <c r="Q399" s="1384"/>
      <c r="R399" s="1384"/>
      <c r="S399" s="1384"/>
      <c r="T399" s="1057"/>
      <c r="U399" s="1057"/>
      <c r="V399" s="1057"/>
      <c r="W399" s="1057"/>
      <c r="X399" s="902"/>
      <c r="Y399" s="738"/>
      <c r="Z399" s="760"/>
    </row>
    <row r="400" spans="1:26" s="19" customFormat="1" ht="18.75" customHeight="1">
      <c r="A400" s="731"/>
      <c r="B400" s="920" t="s">
        <v>69</v>
      </c>
      <c r="C400" s="933"/>
      <c r="D400" s="933"/>
      <c r="E400" s="856"/>
      <c r="F400" s="856"/>
      <c r="G400" s="856"/>
      <c r="H400" s="1384">
        <f>H393</f>
        <v>15083952</v>
      </c>
      <c r="I400" s="1384"/>
      <c r="J400" s="1384"/>
      <c r="K400" s="1384"/>
      <c r="L400" s="1384"/>
      <c r="M400" s="1384"/>
      <c r="N400" s="1384">
        <v>15083952</v>
      </c>
      <c r="O400" s="1384"/>
      <c r="P400" s="1384"/>
      <c r="Q400" s="1384"/>
      <c r="R400" s="1384"/>
      <c r="S400" s="1384"/>
      <c r="T400" s="1057"/>
      <c r="U400" s="1057"/>
      <c r="V400" s="1057"/>
      <c r="W400" s="1057"/>
      <c r="X400" s="902"/>
      <c r="Y400" s="738"/>
      <c r="Z400" s="760"/>
    </row>
    <row r="401" spans="1:26" s="19" customFormat="1" ht="18.75" customHeight="1">
      <c r="A401" s="731"/>
      <c r="B401" s="920" t="s">
        <v>66</v>
      </c>
      <c r="C401" s="933"/>
      <c r="D401" s="933"/>
      <c r="E401" s="856"/>
      <c r="F401" s="856"/>
      <c r="G401" s="856"/>
      <c r="H401" s="1384">
        <f>H393</f>
        <v>15083952</v>
      </c>
      <c r="I401" s="1384"/>
      <c r="J401" s="1384"/>
      <c r="K401" s="1384"/>
      <c r="L401" s="1384"/>
      <c r="M401" s="1384"/>
      <c r="N401" s="1384">
        <v>15083952</v>
      </c>
      <c r="O401" s="1384"/>
      <c r="P401" s="1384"/>
      <c r="Q401" s="1384"/>
      <c r="R401" s="1384"/>
      <c r="S401" s="1384"/>
      <c r="T401" s="1057"/>
      <c r="U401" s="1057"/>
      <c r="V401" s="1057"/>
      <c r="W401" s="1057"/>
      <c r="X401" s="902"/>
      <c r="Y401" s="738"/>
      <c r="Z401" s="760"/>
    </row>
    <row r="402" spans="1:26" s="19" customFormat="1" ht="18.75" customHeight="1">
      <c r="A402" s="731"/>
      <c r="B402" s="920" t="s">
        <v>70</v>
      </c>
      <c r="C402" s="933"/>
      <c r="D402" s="933"/>
      <c r="E402" s="856"/>
      <c r="F402" s="856"/>
      <c r="G402" s="856"/>
      <c r="H402" s="1386"/>
      <c r="I402" s="1386"/>
      <c r="J402" s="1386"/>
      <c r="K402" s="1386"/>
      <c r="L402" s="1386"/>
      <c r="M402" s="1386"/>
      <c r="N402" s="1384"/>
      <c r="O402" s="1384"/>
      <c r="P402" s="1384"/>
      <c r="Q402" s="1384"/>
      <c r="R402" s="1384"/>
      <c r="S402" s="1384"/>
      <c r="T402" s="1057"/>
      <c r="U402" s="1057"/>
      <c r="V402" s="1057"/>
      <c r="W402" s="1057"/>
      <c r="X402" s="902"/>
      <c r="Y402" s="738"/>
      <c r="Z402" s="760"/>
    </row>
    <row r="403" spans="1:26" s="19" customFormat="1" ht="6.75" customHeight="1">
      <c r="A403" s="731"/>
      <c r="B403" s="920"/>
      <c r="C403" s="933"/>
      <c r="D403" s="933"/>
      <c r="E403" s="856"/>
      <c r="F403" s="856"/>
      <c r="G403" s="856"/>
      <c r="H403" s="1386"/>
      <c r="I403" s="1386"/>
      <c r="J403" s="1386"/>
      <c r="K403" s="1386"/>
      <c r="L403" s="1386"/>
      <c r="M403" s="1386"/>
      <c r="N403" s="1386"/>
      <c r="O403" s="1386"/>
      <c r="P403" s="1386"/>
      <c r="Q403" s="1386"/>
      <c r="R403" s="1386"/>
      <c r="S403" s="1386"/>
      <c r="T403" s="747"/>
      <c r="U403" s="747"/>
      <c r="V403" s="747"/>
      <c r="W403" s="747"/>
      <c r="X403" s="902"/>
      <c r="Y403" s="738"/>
      <c r="Z403" s="760"/>
    </row>
    <row r="404" spans="1:26" s="19" customFormat="1" ht="18.75" customHeight="1">
      <c r="A404" s="731"/>
      <c r="B404" s="920" t="s">
        <v>71</v>
      </c>
      <c r="C404" s="933"/>
      <c r="D404" s="933"/>
      <c r="E404" s="856"/>
      <c r="F404" s="732"/>
      <c r="G404" s="856"/>
      <c r="H404" s="707"/>
      <c r="I404" s="920" t="s">
        <v>72</v>
      </c>
      <c r="J404" s="707"/>
      <c r="K404" s="707"/>
      <c r="L404" s="707"/>
      <c r="M404" s="707"/>
      <c r="N404" s="1632" t="str">
        <f>I404</f>
        <v>10.000 đồng/cổ phiếu</v>
      </c>
      <c r="O404" s="1632"/>
      <c r="P404" s="1632"/>
      <c r="Q404" s="1632"/>
      <c r="R404" s="1632"/>
      <c r="S404" s="1632"/>
      <c r="T404" s="1059"/>
      <c r="U404" s="1059"/>
      <c r="V404" s="1059"/>
      <c r="W404" s="1059"/>
      <c r="X404" s="902"/>
      <c r="Y404" s="767"/>
      <c r="Z404" s="760"/>
    </row>
    <row r="405" spans="1:26" s="695" customFormat="1" ht="18.75" customHeight="1">
      <c r="A405" s="690" t="s">
        <v>73</v>
      </c>
      <c r="B405" s="933" t="s">
        <v>74</v>
      </c>
      <c r="C405" s="933"/>
      <c r="D405" s="933"/>
      <c r="E405" s="856"/>
      <c r="F405" s="856"/>
      <c r="G405" s="856"/>
      <c r="H405" s="1405" t="str">
        <f>H392</f>
        <v>Cuối kỳ</v>
      </c>
      <c r="I405" s="1405"/>
      <c r="J405" s="1405"/>
      <c r="K405" s="1405"/>
      <c r="L405" s="1405"/>
      <c r="M405" s="1405"/>
      <c r="N405" s="1386" t="s">
        <v>1317</v>
      </c>
      <c r="O405" s="1386"/>
      <c r="P405" s="1386"/>
      <c r="Q405" s="1386"/>
      <c r="R405" s="1386"/>
      <c r="S405" s="1386"/>
      <c r="T405" s="747"/>
      <c r="U405" s="747"/>
      <c r="V405" s="747"/>
      <c r="W405" s="747"/>
      <c r="X405" s="692"/>
      <c r="Y405" s="696"/>
      <c r="Z405" s="694"/>
    </row>
    <row r="406" spans="1:26" s="19" customFormat="1" ht="18.75" customHeight="1">
      <c r="A406" s="731"/>
      <c r="B406" s="920" t="s">
        <v>75</v>
      </c>
      <c r="C406" s="933"/>
      <c r="D406" s="933"/>
      <c r="E406" s="856"/>
      <c r="F406" s="856"/>
      <c r="G406" s="856"/>
      <c r="H406" s="1387">
        <f>'[2]CDKT_T12 2008'!$D$104</f>
        <v>37769204908</v>
      </c>
      <c r="I406" s="1387"/>
      <c r="J406" s="1387"/>
      <c r="K406" s="1387"/>
      <c r="L406" s="1387"/>
      <c r="M406" s="1387"/>
      <c r="N406" s="1387">
        <v>32526266350</v>
      </c>
      <c r="O406" s="1387"/>
      <c r="P406" s="1387"/>
      <c r="Q406" s="1387"/>
      <c r="R406" s="1387"/>
      <c r="S406" s="1387"/>
      <c r="T406" s="749"/>
      <c r="U406" s="749"/>
      <c r="V406" s="749"/>
      <c r="W406" s="749"/>
      <c r="X406" s="714">
        <f>H406-'[2]CDKT_T12 2008'!D104</f>
        <v>0</v>
      </c>
      <c r="Y406" s="738" t="s">
        <v>76</v>
      </c>
      <c r="Z406" s="760"/>
    </row>
    <row r="407" spans="1:26" s="19" customFormat="1" ht="18.75" customHeight="1">
      <c r="A407" s="731"/>
      <c r="B407" s="920" t="s">
        <v>77</v>
      </c>
      <c r="C407" s="933"/>
      <c r="D407" s="933"/>
      <c r="E407" s="856"/>
      <c r="F407" s="856"/>
      <c r="G407" s="856"/>
      <c r="H407" s="1387">
        <f>11402543229+1325272272+1291547382+2700000</f>
        <v>14022062883</v>
      </c>
      <c r="I407" s="1387"/>
      <c r="J407" s="1387"/>
      <c r="K407" s="1387"/>
      <c r="L407" s="1387"/>
      <c r="M407" s="1387"/>
      <c r="N407" s="1387">
        <v>14022062883</v>
      </c>
      <c r="O407" s="1387"/>
      <c r="P407" s="1387"/>
      <c r="Q407" s="1387"/>
      <c r="R407" s="1387"/>
      <c r="S407" s="1387"/>
      <c r="T407" s="749"/>
      <c r="U407" s="749"/>
      <c r="V407" s="749"/>
      <c r="W407" s="749"/>
      <c r="X407" s="714">
        <f>H407-'[2]CDKT_T12 2008'!D105</f>
        <v>0</v>
      </c>
      <c r="Y407" s="738" t="s">
        <v>78</v>
      </c>
      <c r="Z407" s="760"/>
    </row>
    <row r="408" spans="1:26" s="19" customFormat="1" ht="18.75" customHeight="1">
      <c r="A408" s="731"/>
      <c r="B408" s="920" t="s">
        <v>79</v>
      </c>
      <c r="C408" s="933"/>
      <c r="D408" s="933"/>
      <c r="E408" s="856"/>
      <c r="F408" s="856"/>
      <c r="G408" s="856"/>
      <c r="H408" s="1387"/>
      <c r="I408" s="1387"/>
      <c r="J408" s="1387"/>
      <c r="K408" s="1387"/>
      <c r="L408" s="1387"/>
      <c r="M408" s="1387"/>
      <c r="N408" s="1387"/>
      <c r="O408" s="1387"/>
      <c r="P408" s="1387"/>
      <c r="Q408" s="1387"/>
      <c r="R408" s="1387"/>
      <c r="S408" s="1387"/>
      <c r="T408" s="749"/>
      <c r="U408" s="749"/>
      <c r="V408" s="749"/>
      <c r="W408" s="749"/>
      <c r="X408" s="701"/>
      <c r="Y408" s="738"/>
      <c r="Z408" s="760"/>
    </row>
    <row r="409" spans="1:26" s="19" customFormat="1" ht="18.75" customHeight="1">
      <c r="A409" s="731"/>
      <c r="B409" s="920" t="s">
        <v>80</v>
      </c>
      <c r="C409" s="933"/>
      <c r="D409" s="933"/>
      <c r="E409" s="856"/>
      <c r="F409" s="856"/>
      <c r="G409" s="856"/>
      <c r="H409" s="1387">
        <v>32197869514</v>
      </c>
      <c r="I409" s="1387"/>
      <c r="J409" s="1387"/>
      <c r="K409" s="1387"/>
      <c r="L409" s="1387"/>
      <c r="M409" s="1387"/>
      <c r="N409" s="1387">
        <v>30059497366</v>
      </c>
      <c r="O409" s="1387"/>
      <c r="P409" s="1387"/>
      <c r="Q409" s="1387"/>
      <c r="R409" s="1387"/>
      <c r="S409" s="1387"/>
      <c r="T409" s="749"/>
      <c r="U409" s="749"/>
      <c r="V409" s="749"/>
      <c r="W409" s="749"/>
      <c r="X409" s="714">
        <f>H409-'[2]CDKT_T12 2008'!D83</f>
        <v>0</v>
      </c>
      <c r="Y409" s="738">
        <v>353</v>
      </c>
      <c r="Z409" s="760"/>
    </row>
    <row r="410" spans="1:26" s="19" customFormat="1" ht="18.75" customHeight="1">
      <c r="A410" s="731"/>
      <c r="B410" s="960" t="s">
        <v>81</v>
      </c>
      <c r="C410" s="933"/>
      <c r="D410" s="933"/>
      <c r="E410" s="856"/>
      <c r="F410" s="856"/>
      <c r="G410" s="856"/>
      <c r="H410" s="1387">
        <v>30059497366</v>
      </c>
      <c r="I410" s="1387"/>
      <c r="J410" s="1387"/>
      <c r="K410" s="1387"/>
      <c r="L410" s="1387"/>
      <c r="M410" s="1387"/>
      <c r="N410" s="1387">
        <v>33490262605</v>
      </c>
      <c r="O410" s="1387"/>
      <c r="P410" s="1387"/>
      <c r="Q410" s="1387"/>
      <c r="R410" s="1387"/>
      <c r="S410" s="1387"/>
      <c r="T410" s="749"/>
      <c r="U410" s="749"/>
      <c r="V410" s="749"/>
      <c r="W410" s="749"/>
      <c r="X410" s="1062"/>
      <c r="Y410" s="738"/>
      <c r="Z410" s="760"/>
    </row>
    <row r="411" spans="1:26" s="1067" customFormat="1" ht="18.75" customHeight="1">
      <c r="A411" s="672"/>
      <c r="B411" s="960" t="s">
        <v>82</v>
      </c>
      <c r="C411" s="1060"/>
      <c r="D411" s="1060"/>
      <c r="E411" s="1012"/>
      <c r="F411" s="1012"/>
      <c r="G411" s="1012"/>
      <c r="H411" s="1403">
        <v>13998027777</v>
      </c>
      <c r="I411" s="1403"/>
      <c r="J411" s="1403"/>
      <c r="K411" s="1403"/>
      <c r="L411" s="1403"/>
      <c r="M411" s="1403"/>
      <c r="N411" s="1403">
        <v>7431524898</v>
      </c>
      <c r="O411" s="1403"/>
      <c r="P411" s="1403"/>
      <c r="Q411" s="1403"/>
      <c r="R411" s="1403"/>
      <c r="S411" s="1403"/>
      <c r="T411" s="1063"/>
      <c r="U411" s="1063"/>
      <c r="V411" s="1063"/>
      <c r="W411" s="1063"/>
      <c r="X411" s="1064"/>
      <c r="Y411" s="1065" t="s">
        <v>83</v>
      </c>
      <c r="Z411" s="1066"/>
    </row>
    <row r="412" spans="1:26" s="1067" customFormat="1" ht="18.75" customHeight="1">
      <c r="A412" s="672"/>
      <c r="B412" s="960" t="s">
        <v>84</v>
      </c>
      <c r="C412" s="1060"/>
      <c r="D412" s="1060"/>
      <c r="E412" s="1012"/>
      <c r="F412" s="1012"/>
      <c r="G412" s="1012"/>
      <c r="H412" s="1395">
        <v>10095951154</v>
      </c>
      <c r="I412" s="1395"/>
      <c r="J412" s="1395"/>
      <c r="K412" s="1395"/>
      <c r="L412" s="1395"/>
      <c r="M412" s="1395"/>
      <c r="N412" s="1395">
        <v>10862290137</v>
      </c>
      <c r="O412" s="1395"/>
      <c r="P412" s="1395"/>
      <c r="Q412" s="1395"/>
      <c r="R412" s="1395"/>
      <c r="S412" s="1395"/>
      <c r="T412" s="1068"/>
      <c r="U412" s="1068"/>
      <c r="V412" s="1068"/>
      <c r="W412" s="1068"/>
      <c r="X412" s="1069"/>
      <c r="Y412" s="1065" t="s">
        <v>85</v>
      </c>
      <c r="Z412" s="1066"/>
    </row>
    <row r="413" spans="1:26" s="1067" customFormat="1" ht="18.75" customHeight="1">
      <c r="A413" s="672"/>
      <c r="B413" s="960" t="s">
        <v>86</v>
      </c>
      <c r="C413" s="1060"/>
      <c r="D413" s="1060"/>
      <c r="E413" s="1012"/>
      <c r="F413" s="1012"/>
      <c r="G413" s="1012"/>
      <c r="H413" s="1395">
        <v>17154464178</v>
      </c>
      <c r="I413" s="1395"/>
      <c r="J413" s="1395"/>
      <c r="K413" s="1395"/>
      <c r="L413" s="1395"/>
      <c r="M413" s="1395"/>
      <c r="N413" s="1395">
        <v>19685010563</v>
      </c>
      <c r="O413" s="1395"/>
      <c r="P413" s="1395"/>
      <c r="Q413" s="1395"/>
      <c r="R413" s="1395"/>
      <c r="S413" s="1395"/>
      <c r="T413" s="1068"/>
      <c r="U413" s="1068"/>
      <c r="V413" s="1068"/>
      <c r="W413" s="1068"/>
      <c r="X413" s="1070" t="s">
        <v>87</v>
      </c>
      <c r="Y413" s="1071" t="s">
        <v>88</v>
      </c>
      <c r="Z413" s="1066"/>
    </row>
    <row r="414" spans="1:26" s="19" customFormat="1" ht="18.75" customHeight="1">
      <c r="A414" s="731"/>
      <c r="B414" s="1072" t="s">
        <v>89</v>
      </c>
      <c r="C414" s="933"/>
      <c r="D414" s="933"/>
      <c r="E414" s="856"/>
      <c r="F414" s="856"/>
      <c r="G414" s="856"/>
      <c r="H414" s="1057"/>
      <c r="I414" s="1057"/>
      <c r="J414" s="1057"/>
      <c r="K414" s="1057"/>
      <c r="L414" s="1057"/>
      <c r="M414" s="1057"/>
      <c r="N414" s="1384"/>
      <c r="O414" s="1384"/>
      <c r="P414" s="1384"/>
      <c r="Q414" s="1384"/>
      <c r="R414" s="1384"/>
      <c r="S414" s="1384"/>
      <c r="T414" s="1057"/>
      <c r="U414" s="1057"/>
      <c r="V414" s="1057"/>
      <c r="W414" s="1057"/>
      <c r="X414" s="902"/>
      <c r="Y414" s="767"/>
      <c r="Z414" s="760"/>
    </row>
    <row r="415" spans="1:26" s="695" customFormat="1" ht="18.75" customHeight="1">
      <c r="A415" s="731" t="s">
        <v>90</v>
      </c>
      <c r="B415" s="1396" t="s">
        <v>91</v>
      </c>
      <c r="C415" s="1396"/>
      <c r="D415" s="1396"/>
      <c r="E415" s="1396"/>
      <c r="F415" s="1396"/>
      <c r="G415" s="1396"/>
      <c r="H415" s="1396"/>
      <c r="I415" s="1396"/>
      <c r="J415" s="1396"/>
      <c r="K415" s="1396"/>
      <c r="L415" s="1396"/>
      <c r="M415" s="1396"/>
      <c r="N415" s="1396"/>
      <c r="O415" s="1396"/>
      <c r="P415" s="1396"/>
      <c r="Q415" s="1396"/>
      <c r="R415" s="1396"/>
      <c r="S415" s="1396"/>
      <c r="T415" s="1060"/>
      <c r="U415" s="1060"/>
      <c r="V415" s="1060"/>
      <c r="W415" s="1060"/>
      <c r="X415" s="692"/>
      <c r="Y415" s="696"/>
      <c r="Z415" s="694"/>
    </row>
    <row r="416" spans="1:26" s="695" customFormat="1" ht="18.75" customHeight="1">
      <c r="A416" s="690"/>
      <c r="B416" s="933" t="s">
        <v>92</v>
      </c>
      <c r="C416" s="933"/>
      <c r="D416" s="933"/>
      <c r="E416" s="856"/>
      <c r="F416" s="856"/>
      <c r="G416" s="856"/>
      <c r="H416" s="1386"/>
      <c r="I416" s="1386"/>
      <c r="J416" s="1386"/>
      <c r="K416" s="1386"/>
      <c r="L416" s="1386"/>
      <c r="M416" s="1386"/>
      <c r="N416" s="1386"/>
      <c r="O416" s="1386"/>
      <c r="P416" s="1386"/>
      <c r="Q416" s="1386"/>
      <c r="R416" s="1386"/>
      <c r="S416" s="1386"/>
      <c r="T416" s="747"/>
      <c r="U416" s="747"/>
      <c r="V416" s="747"/>
      <c r="W416" s="747"/>
      <c r="X416" s="692"/>
      <c r="Y416" s="696"/>
      <c r="Z416" s="694"/>
    </row>
    <row r="417" spans="1:26" s="19" customFormat="1" ht="18.75" customHeight="1">
      <c r="A417" s="731"/>
      <c r="B417" s="920" t="s">
        <v>93</v>
      </c>
      <c r="C417" s="933"/>
      <c r="D417" s="933"/>
      <c r="E417" s="856"/>
      <c r="F417" s="856"/>
      <c r="G417" s="856"/>
      <c r="H417" s="1386"/>
      <c r="I417" s="1386"/>
      <c r="J417" s="1386"/>
      <c r="K417" s="1386"/>
      <c r="L417" s="1386"/>
      <c r="M417" s="1386"/>
      <c r="N417" s="1386"/>
      <c r="O417" s="1386"/>
      <c r="P417" s="1386"/>
      <c r="Q417" s="1386"/>
      <c r="R417" s="1386"/>
      <c r="S417" s="1386"/>
      <c r="T417" s="747"/>
      <c r="U417" s="747"/>
      <c r="V417" s="747"/>
      <c r="W417" s="747"/>
      <c r="X417" s="902"/>
      <c r="Y417" s="738"/>
      <c r="Z417" s="760"/>
    </row>
    <row r="418" spans="1:26" s="19" customFormat="1" ht="18.75" customHeight="1">
      <c r="A418" s="731"/>
      <c r="B418" s="920" t="s">
        <v>93</v>
      </c>
      <c r="C418" s="933"/>
      <c r="D418" s="933"/>
      <c r="E418" s="856"/>
      <c r="F418" s="856"/>
      <c r="G418" s="856"/>
      <c r="H418" s="1386"/>
      <c r="I418" s="1386"/>
      <c r="J418" s="1386"/>
      <c r="K418" s="1386"/>
      <c r="L418" s="1386"/>
      <c r="M418" s="1386"/>
      <c r="N418" s="1386"/>
      <c r="O418" s="1386"/>
      <c r="P418" s="1386"/>
      <c r="Q418" s="1386"/>
      <c r="R418" s="1386"/>
      <c r="S418" s="1386"/>
      <c r="T418" s="747"/>
      <c r="U418" s="747"/>
      <c r="V418" s="747"/>
      <c r="W418" s="747"/>
      <c r="X418" s="902"/>
      <c r="Y418" s="738"/>
      <c r="Z418" s="760"/>
    </row>
    <row r="419" spans="1:26" s="695" customFormat="1" ht="18.75" customHeight="1">
      <c r="A419" s="690">
        <v>23</v>
      </c>
      <c r="B419" s="933" t="s">
        <v>94</v>
      </c>
      <c r="C419" s="933"/>
      <c r="D419" s="933"/>
      <c r="E419" s="856"/>
      <c r="F419" s="856"/>
      <c r="G419" s="856"/>
      <c r="H419" s="1405" t="str">
        <f>H405</f>
        <v>Cuối kỳ</v>
      </c>
      <c r="I419" s="1405"/>
      <c r="J419" s="1405"/>
      <c r="K419" s="1405"/>
      <c r="L419" s="1405"/>
      <c r="M419" s="1405"/>
      <c r="N419" s="1405" t="s">
        <v>1317</v>
      </c>
      <c r="O419" s="1405"/>
      <c r="P419" s="1405"/>
      <c r="Q419" s="1405"/>
      <c r="R419" s="1405"/>
      <c r="S419" s="1405"/>
      <c r="T419" s="690"/>
      <c r="U419" s="690"/>
      <c r="V419" s="690"/>
      <c r="W419" s="690"/>
      <c r="X419" s="692"/>
      <c r="Y419" s="696"/>
      <c r="Z419" s="694"/>
    </row>
    <row r="420" spans="1:26" s="19" customFormat="1" ht="18.75" customHeight="1">
      <c r="A420" s="731"/>
      <c r="B420" s="920" t="s">
        <v>95</v>
      </c>
      <c r="C420" s="933"/>
      <c r="D420" s="933"/>
      <c r="E420" s="856"/>
      <c r="F420" s="856"/>
      <c r="G420" s="856"/>
      <c r="H420" s="732"/>
      <c r="I420" s="1073"/>
      <c r="J420" s="1653"/>
      <c r="K420" s="1653"/>
      <c r="L420" s="1653"/>
      <c r="M420" s="1653"/>
      <c r="N420" s="1384"/>
      <c r="O420" s="1384"/>
      <c r="P420" s="1384"/>
      <c r="Q420" s="1384"/>
      <c r="R420" s="1384"/>
      <c r="S420" s="1384"/>
      <c r="T420" s="1057"/>
      <c r="U420" s="1057"/>
      <c r="V420" s="1057"/>
      <c r="W420" s="1057"/>
      <c r="X420" s="902"/>
      <c r="Y420" s="738"/>
      <c r="Z420" s="760"/>
    </row>
    <row r="421" spans="1:26" s="19" customFormat="1" ht="18.75" customHeight="1">
      <c r="A421" s="731"/>
      <c r="B421" s="920" t="s">
        <v>96</v>
      </c>
      <c r="C421" s="933"/>
      <c r="D421" s="933"/>
      <c r="E421" s="856"/>
      <c r="F421" s="856"/>
      <c r="G421" s="856"/>
      <c r="H421" s="1384"/>
      <c r="I421" s="1384"/>
      <c r="J421" s="1384"/>
      <c r="K421" s="1384"/>
      <c r="L421" s="1384"/>
      <c r="M421" s="1384"/>
      <c r="N421" s="1386"/>
      <c r="O421" s="1386"/>
      <c r="P421" s="1386"/>
      <c r="Q421" s="1386"/>
      <c r="R421" s="1386"/>
      <c r="S421" s="1386"/>
      <c r="T421" s="747"/>
      <c r="U421" s="747"/>
      <c r="V421" s="747"/>
      <c r="W421" s="747"/>
      <c r="X421" s="902"/>
      <c r="Y421" s="738"/>
      <c r="Z421" s="760"/>
    </row>
    <row r="422" spans="1:26" s="19" customFormat="1" ht="18.75" customHeight="1">
      <c r="A422" s="731"/>
      <c r="B422" s="920" t="s">
        <v>97</v>
      </c>
      <c r="C422" s="933"/>
      <c r="D422" s="933"/>
      <c r="E422" s="856"/>
      <c r="F422" s="856"/>
      <c r="G422" s="856"/>
      <c r="H422" s="1386"/>
      <c r="I422" s="1386"/>
      <c r="J422" s="1386"/>
      <c r="K422" s="1386"/>
      <c r="L422" s="1386"/>
      <c r="M422" s="1386"/>
      <c r="N422" s="1386"/>
      <c r="O422" s="1386"/>
      <c r="P422" s="1386"/>
      <c r="Q422" s="1386"/>
      <c r="R422" s="1386"/>
      <c r="S422" s="1386"/>
      <c r="T422" s="747"/>
      <c r="U422" s="747"/>
      <c r="V422" s="747"/>
      <c r="W422" s="747"/>
      <c r="X422" s="902"/>
      <c r="Y422" s="738"/>
      <c r="Z422" s="760"/>
    </row>
    <row r="423" spans="1:26" s="695" customFormat="1" ht="18.75" customHeight="1">
      <c r="A423" s="690">
        <v>24</v>
      </c>
      <c r="B423" s="933" t="s">
        <v>98</v>
      </c>
      <c r="C423" s="933"/>
      <c r="D423" s="933"/>
      <c r="E423" s="856"/>
      <c r="F423" s="856"/>
      <c r="G423" s="856"/>
      <c r="H423" s="1405" t="str">
        <f>H419</f>
        <v>Cuối kỳ</v>
      </c>
      <c r="I423" s="1405"/>
      <c r="J423" s="1405"/>
      <c r="K423" s="1405"/>
      <c r="L423" s="1405"/>
      <c r="M423" s="1405"/>
      <c r="N423" s="1405" t="s">
        <v>1317</v>
      </c>
      <c r="O423" s="1405"/>
      <c r="P423" s="1405"/>
      <c r="Q423" s="1405"/>
      <c r="R423" s="1405"/>
      <c r="S423" s="1405"/>
      <c r="T423" s="690"/>
      <c r="U423" s="690"/>
      <c r="V423" s="690"/>
      <c r="W423" s="690"/>
      <c r="X423" s="692"/>
      <c r="Y423" s="696"/>
      <c r="Z423" s="694"/>
    </row>
    <row r="424" spans="1:26" s="1080" customFormat="1" ht="18.75" customHeight="1">
      <c r="A424" s="1074" t="s">
        <v>99</v>
      </c>
      <c r="B424" s="1075" t="s">
        <v>100</v>
      </c>
      <c r="C424" s="925"/>
      <c r="D424" s="925"/>
      <c r="E424" s="926"/>
      <c r="F424" s="926"/>
      <c r="G424" s="926"/>
      <c r="H424" s="1652"/>
      <c r="I424" s="1652"/>
      <c r="J424" s="1652"/>
      <c r="K424" s="1652"/>
      <c r="L424" s="1652"/>
      <c r="M424" s="1652"/>
      <c r="N424" s="1652"/>
      <c r="O424" s="1652"/>
      <c r="P424" s="1652"/>
      <c r="Q424" s="1652"/>
      <c r="R424" s="1652"/>
      <c r="S424" s="1652"/>
      <c r="T424" s="1076"/>
      <c r="U424" s="1076"/>
      <c r="V424" s="1076"/>
      <c r="W424" s="1076"/>
      <c r="X424" s="1077"/>
      <c r="Y424" s="1078"/>
      <c r="Z424" s="1079"/>
    </row>
    <row r="425" spans="1:26" s="19" customFormat="1" ht="18.75" customHeight="1">
      <c r="A425" s="731"/>
      <c r="B425" s="920" t="s">
        <v>101</v>
      </c>
      <c r="C425" s="933"/>
      <c r="D425" s="933"/>
      <c r="E425" s="856"/>
      <c r="F425" s="856"/>
      <c r="G425" s="856"/>
      <c r="H425" s="1386"/>
      <c r="I425" s="1386"/>
      <c r="J425" s="1386"/>
      <c r="K425" s="1386"/>
      <c r="L425" s="1386"/>
      <c r="M425" s="1386"/>
      <c r="N425" s="1386"/>
      <c r="O425" s="1386"/>
      <c r="P425" s="1386"/>
      <c r="Q425" s="1386"/>
      <c r="R425" s="1386"/>
      <c r="S425" s="1386"/>
      <c r="T425" s="747"/>
      <c r="U425" s="747"/>
      <c r="V425" s="747"/>
      <c r="W425" s="747"/>
      <c r="X425" s="902"/>
      <c r="Y425" s="738"/>
      <c r="Z425" s="760"/>
    </row>
    <row r="426" spans="1:26" s="19" customFormat="1" ht="18.75" customHeight="1">
      <c r="A426" s="731"/>
      <c r="B426" s="920" t="s">
        <v>102</v>
      </c>
      <c r="C426" s="933"/>
      <c r="D426" s="933"/>
      <c r="E426" s="856"/>
      <c r="F426" s="856"/>
      <c r="G426" s="856"/>
      <c r="H426" s="1386"/>
      <c r="I426" s="1386"/>
      <c r="J426" s="1386"/>
      <c r="K426" s="1386"/>
      <c r="L426" s="1386"/>
      <c r="M426" s="1386"/>
      <c r="N426" s="1386"/>
      <c r="O426" s="1386"/>
      <c r="P426" s="1386"/>
      <c r="Q426" s="1386"/>
      <c r="R426" s="1386"/>
      <c r="S426" s="1386"/>
      <c r="T426" s="747"/>
      <c r="U426" s="747"/>
      <c r="V426" s="747"/>
      <c r="W426" s="747"/>
      <c r="X426" s="902"/>
      <c r="Y426" s="738"/>
      <c r="Z426" s="760"/>
    </row>
    <row r="427" spans="1:26" s="1080" customFormat="1" ht="18.75" customHeight="1">
      <c r="A427" s="1074" t="s">
        <v>103</v>
      </c>
      <c r="B427" s="1075" t="s">
        <v>104</v>
      </c>
      <c r="C427" s="925"/>
      <c r="D427" s="925"/>
      <c r="E427" s="926"/>
      <c r="F427" s="926"/>
      <c r="G427" s="926"/>
      <c r="H427" s="1081"/>
      <c r="I427" s="1081"/>
      <c r="J427" s="1081"/>
      <c r="K427" s="1081"/>
      <c r="L427" s="1081"/>
      <c r="M427" s="1081"/>
      <c r="N427" s="1652"/>
      <c r="O427" s="1652"/>
      <c r="P427" s="1652"/>
      <c r="Q427" s="1652"/>
      <c r="R427" s="1652"/>
      <c r="S427" s="1652"/>
      <c r="T427" s="1076"/>
      <c r="U427" s="1076"/>
      <c r="V427" s="1076"/>
      <c r="W427" s="1076"/>
      <c r="X427" s="1077"/>
      <c r="Y427" s="1078"/>
      <c r="Z427" s="1079"/>
    </row>
    <row r="428" spans="1:26" s="19" customFormat="1" ht="18.75" customHeight="1">
      <c r="A428" s="731"/>
      <c r="B428" s="1082" t="s">
        <v>105</v>
      </c>
      <c r="C428" s="925"/>
      <c r="D428" s="925"/>
      <c r="E428" s="926"/>
      <c r="F428" s="926"/>
      <c r="G428" s="926"/>
      <c r="H428" s="1081"/>
      <c r="I428" s="1081"/>
      <c r="J428" s="1081"/>
      <c r="K428" s="1081"/>
      <c r="L428" s="1081"/>
      <c r="M428" s="1081"/>
      <c r="N428" s="1386"/>
      <c r="O428" s="1386"/>
      <c r="P428" s="1386"/>
      <c r="Q428" s="1386"/>
      <c r="R428" s="1386"/>
      <c r="S428" s="1386"/>
      <c r="T428" s="747"/>
      <c r="U428" s="747"/>
      <c r="V428" s="747"/>
      <c r="W428" s="747"/>
      <c r="X428" s="902"/>
      <c r="Y428" s="738"/>
      <c r="Z428" s="760"/>
    </row>
    <row r="429" spans="1:26" s="19" customFormat="1" ht="18.75" customHeight="1">
      <c r="A429" s="731"/>
      <c r="B429" s="920" t="s">
        <v>106</v>
      </c>
      <c r="C429" s="933"/>
      <c r="D429" s="933"/>
      <c r="E429" s="856"/>
      <c r="F429" s="856"/>
      <c r="G429" s="856"/>
      <c r="H429" s="1386"/>
      <c r="I429" s="1386"/>
      <c r="J429" s="1386"/>
      <c r="K429" s="1386"/>
      <c r="L429" s="1386"/>
      <c r="M429" s="1386"/>
      <c r="N429" s="1386"/>
      <c r="O429" s="1386"/>
      <c r="P429" s="1386"/>
      <c r="Q429" s="1386"/>
      <c r="R429" s="1386"/>
      <c r="S429" s="1386"/>
      <c r="T429" s="747"/>
      <c r="U429" s="747"/>
      <c r="V429" s="747"/>
      <c r="W429" s="747"/>
      <c r="X429" s="902"/>
      <c r="Y429" s="738"/>
      <c r="Z429" s="760"/>
    </row>
    <row r="430" spans="1:26" s="19" customFormat="1" ht="18.75" customHeight="1">
      <c r="A430" s="731"/>
      <c r="B430" s="920" t="s">
        <v>107</v>
      </c>
      <c r="C430" s="933"/>
      <c r="D430" s="933"/>
      <c r="E430" s="856"/>
      <c r="F430" s="856"/>
      <c r="G430" s="856"/>
      <c r="H430" s="1386"/>
      <c r="I430" s="1386"/>
      <c r="J430" s="1386"/>
      <c r="K430" s="1386"/>
      <c r="L430" s="1386"/>
      <c r="M430" s="1386"/>
      <c r="N430" s="1386"/>
      <c r="O430" s="1386"/>
      <c r="P430" s="1386"/>
      <c r="Q430" s="1386"/>
      <c r="R430" s="1386"/>
      <c r="S430" s="1386"/>
      <c r="T430" s="747"/>
      <c r="U430" s="747"/>
      <c r="V430" s="747"/>
      <c r="W430" s="747"/>
      <c r="X430" s="902"/>
      <c r="Y430" s="738"/>
      <c r="Z430" s="760"/>
    </row>
    <row r="431" spans="1:26" s="19" customFormat="1" ht="18.75" customHeight="1">
      <c r="A431" s="731"/>
      <c r="B431" s="920" t="s">
        <v>108</v>
      </c>
      <c r="C431" s="933"/>
      <c r="D431" s="933"/>
      <c r="E431" s="856"/>
      <c r="F431" s="856"/>
      <c r="G431" s="856"/>
      <c r="H431" s="1386"/>
      <c r="I431" s="1386"/>
      <c r="J431" s="1386"/>
      <c r="K431" s="1386"/>
      <c r="L431" s="1386"/>
      <c r="M431" s="1386"/>
      <c r="N431" s="1386"/>
      <c r="O431" s="1386"/>
      <c r="P431" s="1386"/>
      <c r="Q431" s="1386"/>
      <c r="R431" s="1386"/>
      <c r="S431" s="1386"/>
      <c r="T431" s="747"/>
      <c r="U431" s="747"/>
      <c r="V431" s="747"/>
      <c r="W431" s="747"/>
      <c r="X431" s="902"/>
      <c r="Y431" s="738"/>
      <c r="Z431" s="760"/>
    </row>
    <row r="432" spans="1:26" s="695" customFormat="1" ht="18.75" customHeight="1">
      <c r="A432" s="690" t="s">
        <v>109</v>
      </c>
      <c r="B432" s="1394" t="s">
        <v>110</v>
      </c>
      <c r="C432" s="1394"/>
      <c r="D432" s="1394"/>
      <c r="E432" s="1394"/>
      <c r="F432" s="1394"/>
      <c r="G432" s="1394"/>
      <c r="H432" s="1394"/>
      <c r="I432" s="1394"/>
      <c r="J432" s="1394"/>
      <c r="K432" s="1394"/>
      <c r="L432" s="1394"/>
      <c r="M432" s="1394"/>
      <c r="N432" s="1394"/>
      <c r="O432" s="1394"/>
      <c r="P432" s="1394"/>
      <c r="Q432" s="1394"/>
      <c r="R432" s="1394"/>
      <c r="S432" s="1394"/>
      <c r="T432" s="933"/>
      <c r="U432" s="933"/>
      <c r="V432" s="933"/>
      <c r="W432" s="933"/>
      <c r="X432" s="692"/>
      <c r="Y432" s="696"/>
      <c r="Z432" s="694"/>
    </row>
    <row r="433" spans="1:26" s="695" customFormat="1" ht="18.75" customHeight="1">
      <c r="A433" s="944"/>
      <c r="B433" s="945"/>
      <c r="C433" s="945"/>
      <c r="D433" s="945"/>
      <c r="E433" s="945"/>
      <c r="F433" s="945"/>
      <c r="G433" s="945"/>
      <c r="H433" s="945"/>
      <c r="I433" s="945"/>
      <c r="J433" s="945"/>
      <c r="K433" s="945"/>
      <c r="L433" s="945"/>
      <c r="M433" s="945"/>
      <c r="N433" s="1731" t="s">
        <v>111</v>
      </c>
      <c r="O433" s="1731"/>
      <c r="P433" s="1731"/>
      <c r="Q433" s="1731"/>
      <c r="R433" s="1731"/>
      <c r="S433" s="1731"/>
      <c r="T433" s="1083"/>
      <c r="U433" s="1083"/>
      <c r="V433" s="1083"/>
      <c r="W433" s="1083"/>
      <c r="X433" s="692"/>
      <c r="Y433" s="696"/>
      <c r="Z433" s="694"/>
    </row>
    <row r="434" spans="1:26" s="691" customFormat="1" ht="18.75" customHeight="1">
      <c r="A434" s="690"/>
      <c r="B434" s="933"/>
      <c r="C434" s="933"/>
      <c r="D434" s="933"/>
      <c r="E434" s="933"/>
      <c r="F434" s="933"/>
      <c r="G434" s="933"/>
      <c r="H434" s="1386" t="s">
        <v>112</v>
      </c>
      <c r="I434" s="1386"/>
      <c r="J434" s="1386"/>
      <c r="K434" s="1386"/>
      <c r="L434" s="1386"/>
      <c r="M434" s="1386"/>
      <c r="N434" s="1390" t="s">
        <v>113</v>
      </c>
      <c r="O434" s="1390"/>
      <c r="P434" s="1390"/>
      <c r="Q434" s="1390"/>
      <c r="R434" s="1390"/>
      <c r="S434" s="1390"/>
      <c r="T434" s="1084"/>
      <c r="U434" s="1084"/>
      <c r="V434" s="1084"/>
      <c r="W434" s="1084"/>
      <c r="X434" s="1085" t="s">
        <v>114</v>
      </c>
      <c r="Y434" s="1086"/>
      <c r="Z434" s="936"/>
    </row>
    <row r="435" spans="1:26" s="695" customFormat="1" ht="18.75" customHeight="1">
      <c r="A435" s="690">
        <v>25</v>
      </c>
      <c r="B435" s="1060" t="s">
        <v>115</v>
      </c>
      <c r="C435" s="933"/>
      <c r="D435" s="933"/>
      <c r="E435" s="856"/>
      <c r="F435" s="856"/>
      <c r="G435" s="856"/>
      <c r="H435" s="691"/>
      <c r="I435" s="1389">
        <f>SUM(H436:M444)</f>
        <v>1707221549220.51</v>
      </c>
      <c r="J435" s="1389"/>
      <c r="K435" s="1389"/>
      <c r="L435" s="1389"/>
      <c r="M435" s="1389"/>
      <c r="N435" s="1389">
        <f>SUM(N436:S444)</f>
        <v>1544327469210</v>
      </c>
      <c r="O435" s="1389"/>
      <c r="P435" s="1389"/>
      <c r="Q435" s="1389"/>
      <c r="R435" s="1389"/>
      <c r="S435" s="1389"/>
      <c r="T435" s="753"/>
      <c r="U435" s="753"/>
      <c r="V435" s="753"/>
      <c r="W435" s="753"/>
      <c r="X435" s="689">
        <f>N435-N453</f>
        <v>0</v>
      </c>
      <c r="Y435" s="767">
        <f>[5]KQSXKD!$F$10</f>
        <v>1707221549220.51</v>
      </c>
      <c r="Z435" s="1087">
        <f>[5]KQSXKD!$G$10</f>
        <v>1544327469210</v>
      </c>
    </row>
    <row r="436" spans="1:26" s="19" customFormat="1" ht="18.75" customHeight="1">
      <c r="A436" s="731"/>
      <c r="B436" s="920" t="s">
        <v>116</v>
      </c>
      <c r="C436" s="933"/>
      <c r="D436" s="933"/>
      <c r="E436" s="856"/>
      <c r="F436" s="856"/>
      <c r="G436" s="856"/>
      <c r="H436" s="1387"/>
      <c r="I436" s="1387"/>
      <c r="J436" s="1387"/>
      <c r="K436" s="1387"/>
      <c r="L436" s="1387"/>
      <c r="M436" s="1387"/>
      <c r="N436" s="1387"/>
      <c r="O436" s="1387"/>
      <c r="P436" s="1387"/>
      <c r="Q436" s="1387"/>
      <c r="R436" s="1387"/>
      <c r="S436" s="1387"/>
      <c r="T436" s="749"/>
      <c r="U436" s="749"/>
      <c r="V436" s="749"/>
      <c r="W436" s="749"/>
      <c r="X436" s="902"/>
      <c r="Y436" s="1088">
        <f>I435-Y435</f>
        <v>0</v>
      </c>
      <c r="Z436" s="1089">
        <f>N435-Z435</f>
        <v>0</v>
      </c>
    </row>
    <row r="437" spans="1:26" s="19" customFormat="1" ht="18.75" customHeight="1">
      <c r="A437" s="731"/>
      <c r="B437" s="920" t="s">
        <v>117</v>
      </c>
      <c r="C437" s="933"/>
      <c r="D437" s="933"/>
      <c r="E437" s="856"/>
      <c r="F437" s="856"/>
      <c r="G437" s="856"/>
      <c r="H437" s="1387">
        <f>I455</f>
        <v>1618550276670</v>
      </c>
      <c r="I437" s="1387"/>
      <c r="J437" s="1387"/>
      <c r="K437" s="1387"/>
      <c r="L437" s="1387"/>
      <c r="M437" s="1387"/>
      <c r="N437" s="1387">
        <v>1424715509967</v>
      </c>
      <c r="O437" s="1387"/>
      <c r="P437" s="1387"/>
      <c r="Q437" s="1387"/>
      <c r="R437" s="1387"/>
      <c r="S437" s="1387"/>
      <c r="T437" s="749"/>
      <c r="U437" s="749"/>
      <c r="V437" s="749"/>
      <c r="W437" s="749"/>
      <c r="X437" s="902"/>
      <c r="Y437" s="738"/>
      <c r="Z437" s="760"/>
    </row>
    <row r="438" spans="1:26" s="19" customFormat="1" ht="18.75" customHeight="1">
      <c r="A438" s="731"/>
      <c r="B438" s="920" t="s">
        <v>118</v>
      </c>
      <c r="C438" s="933"/>
      <c r="D438" s="933"/>
      <c r="E438" s="856"/>
      <c r="F438" s="856"/>
      <c r="G438" s="856"/>
      <c r="H438" s="1387">
        <f>H456</f>
        <v>88671272550.509995</v>
      </c>
      <c r="I438" s="1387"/>
      <c r="J438" s="1387"/>
      <c r="K438" s="1387"/>
      <c r="L438" s="1387"/>
      <c r="M438" s="1387"/>
      <c r="N438" s="1387">
        <v>119611959243</v>
      </c>
      <c r="O438" s="1387"/>
      <c r="P438" s="1387"/>
      <c r="Q438" s="1387"/>
      <c r="R438" s="1387"/>
      <c r="S438" s="1387"/>
      <c r="T438" s="749"/>
      <c r="U438" s="749"/>
      <c r="V438" s="749"/>
      <c r="W438" s="749"/>
      <c r="X438" s="902"/>
      <c r="Y438" s="738"/>
      <c r="Z438" s="760"/>
    </row>
    <row r="439" spans="1:26" s="19" customFormat="1" ht="18.75" customHeight="1">
      <c r="A439" s="731"/>
      <c r="B439" s="920" t="s">
        <v>119</v>
      </c>
      <c r="C439" s="933"/>
      <c r="D439" s="933"/>
      <c r="E439" s="856"/>
      <c r="F439" s="856"/>
      <c r="G439" s="856"/>
      <c r="H439" s="1073"/>
      <c r="I439" s="1073"/>
      <c r="J439" s="1073"/>
      <c r="K439" s="1073"/>
      <c r="L439" s="1073"/>
      <c r="M439" s="1073"/>
      <c r="N439" s="1384"/>
      <c r="O439" s="1384"/>
      <c r="P439" s="1384"/>
      <c r="Q439" s="1384"/>
      <c r="R439" s="1384"/>
      <c r="S439" s="1384"/>
      <c r="T439" s="1057"/>
      <c r="U439" s="1057"/>
      <c r="V439" s="1057"/>
      <c r="W439" s="1057"/>
      <c r="X439" s="902"/>
      <c r="Y439" s="738"/>
      <c r="Z439" s="760"/>
    </row>
    <row r="440" spans="1:26" s="19" customFormat="1" ht="18.75" customHeight="1">
      <c r="A440" s="731"/>
      <c r="B440" s="920" t="s">
        <v>120</v>
      </c>
      <c r="C440" s="933"/>
      <c r="D440" s="933"/>
      <c r="E440" s="856"/>
      <c r="F440" s="856"/>
      <c r="G440" s="856"/>
      <c r="H440" s="1073"/>
      <c r="I440" s="1073"/>
      <c r="J440" s="1073"/>
      <c r="K440" s="1073"/>
      <c r="L440" s="1073"/>
      <c r="M440" s="1073"/>
      <c r="N440" s="1384"/>
      <c r="O440" s="1384"/>
      <c r="P440" s="1384"/>
      <c r="Q440" s="1384"/>
      <c r="R440" s="1384"/>
      <c r="S440" s="1384"/>
      <c r="T440" s="1057"/>
      <c r="U440" s="1057"/>
      <c r="V440" s="1057"/>
      <c r="W440" s="1057"/>
      <c r="X440" s="902"/>
      <c r="Y440" s="738"/>
      <c r="Z440" s="760"/>
    </row>
    <row r="441" spans="1:26" s="19" customFormat="1" ht="18.75" customHeight="1">
      <c r="A441" s="731"/>
      <c r="B441" s="920" t="s">
        <v>121</v>
      </c>
      <c r="C441" s="933"/>
      <c r="D441" s="933"/>
      <c r="E441" s="856"/>
      <c r="F441" s="856"/>
      <c r="G441" s="856"/>
      <c r="H441" s="1073"/>
      <c r="I441" s="1073"/>
      <c r="J441" s="1073"/>
      <c r="K441" s="1073"/>
      <c r="L441" s="1073"/>
      <c r="M441" s="1073"/>
      <c r="N441" s="1384"/>
      <c r="O441" s="1384"/>
      <c r="P441" s="1384"/>
      <c r="Q441" s="1384"/>
      <c r="R441" s="1384"/>
      <c r="S441" s="1384"/>
      <c r="T441" s="1057"/>
      <c r="U441" s="1057"/>
      <c r="V441" s="1057"/>
      <c r="W441" s="1057"/>
      <c r="X441" s="902"/>
      <c r="Y441" s="738"/>
      <c r="Z441" s="760"/>
    </row>
    <row r="442" spans="1:26" s="19" customFormat="1" ht="18.75" customHeight="1">
      <c r="A442" s="731"/>
      <c r="B442" s="920" t="s">
        <v>122</v>
      </c>
      <c r="C442" s="933"/>
      <c r="D442" s="933"/>
      <c r="E442" s="856"/>
      <c r="F442" s="856"/>
      <c r="G442" s="856"/>
      <c r="H442" s="1073"/>
      <c r="I442" s="1073"/>
      <c r="J442" s="1073"/>
      <c r="K442" s="1073"/>
      <c r="L442" s="1073"/>
      <c r="M442" s="1073"/>
      <c r="N442" s="1384"/>
      <c r="O442" s="1384"/>
      <c r="P442" s="1384"/>
      <c r="Q442" s="1384"/>
      <c r="R442" s="1384"/>
      <c r="S442" s="1384"/>
      <c r="T442" s="1057"/>
      <c r="U442" s="1057"/>
      <c r="V442" s="1057"/>
      <c r="W442" s="1057"/>
      <c r="X442" s="902"/>
      <c r="Y442" s="738"/>
      <c r="Z442" s="760"/>
    </row>
    <row r="443" spans="1:26" s="19" customFormat="1" ht="18.75" customHeight="1">
      <c r="A443" s="731"/>
      <c r="B443" s="920" t="s">
        <v>123</v>
      </c>
      <c r="C443" s="933"/>
      <c r="D443" s="933"/>
      <c r="E443" s="856"/>
      <c r="F443" s="856"/>
      <c r="G443" s="856"/>
      <c r="H443" s="1073"/>
      <c r="I443" s="1073"/>
      <c r="J443" s="1073"/>
      <c r="K443" s="1073"/>
      <c r="L443" s="1073"/>
      <c r="M443" s="1073"/>
      <c r="N443" s="1384"/>
      <c r="O443" s="1384"/>
      <c r="P443" s="1384"/>
      <c r="Q443" s="1384"/>
      <c r="R443" s="1384"/>
      <c r="S443" s="1384"/>
      <c r="T443" s="1057"/>
      <c r="U443" s="1057"/>
      <c r="V443" s="1057"/>
      <c r="W443" s="1057"/>
      <c r="X443" s="902"/>
      <c r="Y443" s="738"/>
      <c r="Z443" s="760"/>
    </row>
    <row r="444" spans="1:26" s="19" customFormat="1" ht="18.75" customHeight="1">
      <c r="A444" s="731"/>
      <c r="B444" s="920" t="s">
        <v>124</v>
      </c>
      <c r="C444" s="933"/>
      <c r="D444" s="933"/>
      <c r="E444" s="856"/>
      <c r="F444" s="856"/>
      <c r="G444" s="856"/>
      <c r="H444" s="1073"/>
      <c r="I444" s="1073"/>
      <c r="J444" s="1073"/>
      <c r="K444" s="1073"/>
      <c r="L444" s="1073"/>
      <c r="M444" s="1073"/>
      <c r="N444" s="1384"/>
      <c r="O444" s="1384"/>
      <c r="P444" s="1384"/>
      <c r="Q444" s="1384"/>
      <c r="R444" s="1384"/>
      <c r="S444" s="1384"/>
      <c r="T444" s="1057"/>
      <c r="U444" s="1057"/>
      <c r="V444" s="1057"/>
      <c r="W444" s="1057"/>
      <c r="X444" s="902"/>
      <c r="Y444" s="738"/>
      <c r="Z444" s="760"/>
    </row>
    <row r="445" spans="1:26" s="695" customFormat="1" ht="18.75" customHeight="1">
      <c r="A445" s="690">
        <v>26</v>
      </c>
      <c r="B445" s="933" t="s">
        <v>125</v>
      </c>
      <c r="C445" s="933"/>
      <c r="D445" s="933"/>
      <c r="E445" s="856"/>
      <c r="F445" s="856"/>
      <c r="G445" s="856"/>
      <c r="H445" s="1392">
        <f>SUM(H446:M452)</f>
        <v>0</v>
      </c>
      <c r="I445" s="1392"/>
      <c r="J445" s="1392"/>
      <c r="K445" s="1392"/>
      <c r="L445" s="1392"/>
      <c r="M445" s="1392"/>
      <c r="N445" s="1392">
        <f>SUM(N446:S452)</f>
        <v>0</v>
      </c>
      <c r="O445" s="1392"/>
      <c r="P445" s="1392"/>
      <c r="Q445" s="1392"/>
      <c r="R445" s="1392"/>
      <c r="S445" s="1392"/>
      <c r="T445" s="936"/>
      <c r="U445" s="936"/>
      <c r="V445" s="936"/>
      <c r="W445" s="936"/>
      <c r="X445" s="692"/>
      <c r="Y445" s="696"/>
      <c r="Z445" s="694"/>
    </row>
    <row r="446" spans="1:26" s="19" customFormat="1" ht="18.75" customHeight="1">
      <c r="A446" s="731"/>
      <c r="B446" s="920" t="s">
        <v>116</v>
      </c>
      <c r="C446" s="933"/>
      <c r="D446" s="933"/>
      <c r="E446" s="856"/>
      <c r="F446" s="856"/>
      <c r="G446" s="856"/>
      <c r="H446" s="1384"/>
      <c r="I446" s="1384"/>
      <c r="J446" s="1384"/>
      <c r="K446" s="1384"/>
      <c r="L446" s="1384"/>
      <c r="M446" s="1384"/>
      <c r="N446" s="1384"/>
      <c r="O446" s="1384"/>
      <c r="P446" s="1384"/>
      <c r="Q446" s="1384"/>
      <c r="R446" s="1384"/>
      <c r="S446" s="1384"/>
      <c r="T446" s="1057"/>
      <c r="U446" s="1057"/>
      <c r="V446" s="1057"/>
      <c r="W446" s="1057"/>
      <c r="X446" s="902"/>
      <c r="Y446" s="738"/>
      <c r="Z446" s="760"/>
    </row>
    <row r="447" spans="1:26" s="19" customFormat="1" ht="18.75" customHeight="1">
      <c r="A447" s="731"/>
      <c r="B447" s="920" t="s">
        <v>126</v>
      </c>
      <c r="C447" s="933"/>
      <c r="D447" s="933"/>
      <c r="E447" s="856"/>
      <c r="F447" s="856"/>
      <c r="G447" s="856"/>
      <c r="H447" s="1384"/>
      <c r="I447" s="1384"/>
      <c r="J447" s="1384"/>
      <c r="K447" s="1384"/>
      <c r="L447" s="1384"/>
      <c r="M447" s="1384"/>
      <c r="N447" s="1384"/>
      <c r="O447" s="1384"/>
      <c r="P447" s="1384"/>
      <c r="Q447" s="1384"/>
      <c r="R447" s="1384"/>
      <c r="S447" s="1384"/>
      <c r="T447" s="1057"/>
      <c r="U447" s="1057"/>
      <c r="V447" s="1057"/>
      <c r="W447" s="1057"/>
      <c r="X447" s="902"/>
      <c r="Y447" s="738"/>
      <c r="Z447" s="760"/>
    </row>
    <row r="448" spans="1:26" s="19" customFormat="1" ht="18.75" customHeight="1">
      <c r="A448" s="731"/>
      <c r="B448" s="920" t="s">
        <v>127</v>
      </c>
      <c r="C448" s="933"/>
      <c r="D448" s="933"/>
      <c r="E448" s="856"/>
      <c r="F448" s="856"/>
      <c r="G448" s="856"/>
      <c r="H448" s="1384"/>
      <c r="I448" s="1384"/>
      <c r="J448" s="1384"/>
      <c r="K448" s="1384"/>
      <c r="L448" s="1384"/>
      <c r="M448" s="1384"/>
      <c r="N448" s="1384"/>
      <c r="O448" s="1384"/>
      <c r="P448" s="1384"/>
      <c r="Q448" s="1384"/>
      <c r="R448" s="1384"/>
      <c r="S448" s="1384"/>
      <c r="T448" s="1057"/>
      <c r="U448" s="1057"/>
      <c r="V448" s="1057"/>
      <c r="W448" s="1057"/>
      <c r="X448" s="902"/>
      <c r="Y448" s="738"/>
      <c r="Z448" s="760"/>
    </row>
    <row r="449" spans="1:30" s="19" customFormat="1" ht="18.75" customHeight="1">
      <c r="A449" s="731"/>
      <c r="B449" s="920" t="s">
        <v>128</v>
      </c>
      <c r="C449" s="933"/>
      <c r="D449" s="933"/>
      <c r="E449" s="856"/>
      <c r="F449" s="856"/>
      <c r="G449" s="856"/>
      <c r="H449" s="1384"/>
      <c r="I449" s="1384"/>
      <c r="J449" s="1384"/>
      <c r="K449" s="1384"/>
      <c r="L449" s="1384"/>
      <c r="M449" s="1384"/>
      <c r="N449" s="1384"/>
      <c r="O449" s="1384"/>
      <c r="P449" s="1384"/>
      <c r="Q449" s="1384"/>
      <c r="R449" s="1384"/>
      <c r="S449" s="1384"/>
      <c r="T449" s="1057"/>
      <c r="U449" s="1057"/>
      <c r="V449" s="1057"/>
      <c r="W449" s="1057"/>
      <c r="X449" s="902"/>
      <c r="Y449" s="738"/>
      <c r="Z449" s="760"/>
    </row>
    <row r="450" spans="1:30" s="19" customFormat="1" ht="18.75" customHeight="1">
      <c r="A450" s="731"/>
      <c r="B450" s="920" t="s">
        <v>129</v>
      </c>
      <c r="C450" s="933"/>
      <c r="D450" s="933"/>
      <c r="E450" s="856"/>
      <c r="F450" s="856"/>
      <c r="G450" s="856"/>
      <c r="H450" s="1073"/>
      <c r="I450" s="1073"/>
      <c r="J450" s="1073"/>
      <c r="K450" s="1073"/>
      <c r="L450" s="1073"/>
      <c r="M450" s="1073"/>
      <c r="N450" s="1384"/>
      <c r="O450" s="1384"/>
      <c r="P450" s="1384"/>
      <c r="Q450" s="1384"/>
      <c r="R450" s="1384"/>
      <c r="S450" s="1384"/>
      <c r="T450" s="1057"/>
      <c r="U450" s="1057"/>
      <c r="V450" s="1057"/>
      <c r="W450" s="1057"/>
      <c r="X450" s="902"/>
      <c r="Y450" s="738"/>
      <c r="Z450" s="760"/>
    </row>
    <row r="451" spans="1:30" s="19" customFormat="1" ht="18.75" customHeight="1">
      <c r="A451" s="731"/>
      <c r="B451" s="920" t="s">
        <v>1487</v>
      </c>
      <c r="C451" s="933"/>
      <c r="D451" s="933"/>
      <c r="E451" s="856"/>
      <c r="F451" s="856"/>
      <c r="G451" s="856"/>
      <c r="H451" s="1384"/>
      <c r="I451" s="1384"/>
      <c r="J451" s="1384"/>
      <c r="K451" s="1384"/>
      <c r="L451" s="1384"/>
      <c r="M451" s="1384"/>
      <c r="N451" s="1384"/>
      <c r="O451" s="1384"/>
      <c r="P451" s="1384"/>
      <c r="Q451" s="1384"/>
      <c r="R451" s="1384"/>
      <c r="S451" s="1384"/>
      <c r="T451" s="1057"/>
      <c r="U451" s="1057"/>
      <c r="V451" s="1057"/>
      <c r="W451" s="1057"/>
      <c r="X451" s="902"/>
      <c r="Y451" s="738" t="s">
        <v>130</v>
      </c>
      <c r="Z451" s="760"/>
    </row>
    <row r="452" spans="1:30" s="19" customFormat="1" ht="18.75" customHeight="1">
      <c r="A452" s="731"/>
      <c r="B452" s="920" t="s">
        <v>131</v>
      </c>
      <c r="C452" s="933"/>
      <c r="D452" s="933"/>
      <c r="E452" s="856"/>
      <c r="F452" s="856"/>
      <c r="G452" s="856"/>
      <c r="H452" s="1384"/>
      <c r="I452" s="1384"/>
      <c r="J452" s="1384"/>
      <c r="K452" s="1384"/>
      <c r="L452" s="1384"/>
      <c r="M452" s="1384"/>
      <c r="N452" s="1384"/>
      <c r="O452" s="1384"/>
      <c r="P452" s="1384"/>
      <c r="Q452" s="1384"/>
      <c r="R452" s="1384"/>
      <c r="S452" s="1384"/>
      <c r="T452" s="1057"/>
      <c r="U452" s="1057"/>
      <c r="V452" s="1057"/>
      <c r="W452" s="1057"/>
      <c r="X452" s="902"/>
      <c r="Y452" s="976">
        <f>N455/895588</f>
        <v>1590815.7656947167</v>
      </c>
      <c r="Z452" s="765">
        <f>Y453/Y452*100-100</f>
        <v>38.898479990307209</v>
      </c>
    </row>
    <row r="453" spans="1:30" s="695" customFormat="1" ht="18.75" customHeight="1">
      <c r="A453" s="690">
        <v>27</v>
      </c>
      <c r="B453" s="1060" t="s">
        <v>132</v>
      </c>
      <c r="C453" s="933"/>
      <c r="D453" s="933"/>
      <c r="E453" s="856"/>
      <c r="F453" s="856"/>
      <c r="G453" s="856"/>
      <c r="H453" s="691"/>
      <c r="I453" s="1389">
        <f>SUM(H454:M456)</f>
        <v>1707221549220.51</v>
      </c>
      <c r="J453" s="1389"/>
      <c r="K453" s="1389"/>
      <c r="L453" s="1389"/>
      <c r="M453" s="1389"/>
      <c r="N453" s="1389">
        <f>SUM(N454:S456)</f>
        <v>1544327469210</v>
      </c>
      <c r="O453" s="1389"/>
      <c r="P453" s="1389"/>
      <c r="Q453" s="1389"/>
      <c r="R453" s="1389"/>
      <c r="S453" s="1389"/>
      <c r="T453" s="753"/>
      <c r="U453" s="753"/>
      <c r="V453" s="753"/>
      <c r="W453" s="753"/>
      <c r="X453" s="689">
        <f>I453-[5]KQSXKD!$F$10</f>
        <v>0</v>
      </c>
      <c r="Y453" s="693">
        <f>I455/732502</f>
        <v>2209618.9179961286</v>
      </c>
      <c r="Z453" s="694"/>
    </row>
    <row r="454" spans="1:30" s="1080" customFormat="1" ht="18.75" customHeight="1">
      <c r="A454" s="1090"/>
      <c r="B454" s="1075" t="s">
        <v>116</v>
      </c>
      <c r="C454" s="925"/>
      <c r="D454" s="925"/>
      <c r="E454" s="926"/>
      <c r="F454" s="926"/>
      <c r="G454" s="926"/>
      <c r="H454" s="1393"/>
      <c r="I454" s="1393"/>
      <c r="J454" s="1393"/>
      <c r="K454" s="1393"/>
      <c r="L454" s="1393"/>
      <c r="M454" s="1393"/>
      <c r="N454" s="1393"/>
      <c r="O454" s="1393"/>
      <c r="P454" s="1393"/>
      <c r="Q454" s="1393"/>
      <c r="R454" s="1393"/>
      <c r="S454" s="1393"/>
      <c r="T454" s="1091"/>
      <c r="U454" s="1091"/>
      <c r="V454" s="1091"/>
      <c r="W454" s="1091"/>
      <c r="X454" s="1077"/>
      <c r="Y454" s="1078">
        <f>81.79-100</f>
        <v>-18.209999999999994</v>
      </c>
      <c r="Z454" s="1079" t="s">
        <v>133</v>
      </c>
    </row>
    <row r="455" spans="1:30" s="19" customFormat="1" ht="18.75" customHeight="1">
      <c r="A455" s="731"/>
      <c r="B455" s="920" t="s">
        <v>134</v>
      </c>
      <c r="C455" s="933"/>
      <c r="D455" s="933"/>
      <c r="E455" s="856"/>
      <c r="F455" s="856"/>
      <c r="G455" s="856"/>
      <c r="H455" s="732"/>
      <c r="I455" s="1387">
        <f>[5]Lolainam!$G$14</f>
        <v>1618550276670</v>
      </c>
      <c r="J455" s="1387"/>
      <c r="K455" s="1387"/>
      <c r="L455" s="1387"/>
      <c r="M455" s="1387"/>
      <c r="N455" s="1387">
        <f>N437</f>
        <v>1424715509967</v>
      </c>
      <c r="O455" s="1387"/>
      <c r="P455" s="1387"/>
      <c r="Q455" s="1387"/>
      <c r="R455" s="1387"/>
      <c r="S455" s="1387"/>
      <c r="T455" s="749"/>
      <c r="U455" s="749"/>
      <c r="V455" s="749"/>
      <c r="W455" s="749"/>
      <c r="X455" s="902"/>
      <c r="Y455" s="1092">
        <f>I455/N455*100-100</f>
        <v>13.605155930919139</v>
      </c>
      <c r="Z455" s="749" t="s">
        <v>135</v>
      </c>
      <c r="AA455" s="749"/>
      <c r="AB455" s="749"/>
      <c r="AC455" s="749"/>
      <c r="AD455" s="749"/>
    </row>
    <row r="456" spans="1:30" s="19" customFormat="1" ht="18.75" customHeight="1">
      <c r="A456" s="731"/>
      <c r="B456" s="920" t="s">
        <v>136</v>
      </c>
      <c r="C456" s="933"/>
      <c r="D456" s="933"/>
      <c r="E456" s="856"/>
      <c r="F456" s="856"/>
      <c r="G456" s="856"/>
      <c r="H456" s="1387">
        <f>[5]Lolainam!$G$19</f>
        <v>88671272550.509995</v>
      </c>
      <c r="I456" s="1387"/>
      <c r="J456" s="1387"/>
      <c r="K456" s="1387"/>
      <c r="L456" s="1387"/>
      <c r="M456" s="1387"/>
      <c r="N456" s="1387">
        <f>N438</f>
        <v>119611959243</v>
      </c>
      <c r="O456" s="1387"/>
      <c r="P456" s="1387"/>
      <c r="Q456" s="1387"/>
      <c r="R456" s="1387"/>
      <c r="S456" s="1387"/>
      <c r="T456" s="749"/>
      <c r="U456" s="749"/>
      <c r="V456" s="749"/>
      <c r="W456" s="749"/>
      <c r="X456" s="902"/>
      <c r="Y456" s="1387"/>
      <c r="Z456" s="1387"/>
      <c r="AA456" s="1387"/>
      <c r="AB456" s="1387"/>
      <c r="AC456" s="1387"/>
      <c r="AD456" s="1387"/>
    </row>
    <row r="457" spans="1:30" s="695" customFormat="1" ht="18.75" customHeight="1">
      <c r="A457" s="690">
        <v>28</v>
      </c>
      <c r="B457" s="933" t="s">
        <v>137</v>
      </c>
      <c r="C457" s="933"/>
      <c r="D457" s="933"/>
      <c r="E457" s="856"/>
      <c r="F457" s="856"/>
      <c r="G457" s="856"/>
      <c r="H457" s="1389" t="str">
        <f>H434</f>
        <v>Kỳ này</v>
      </c>
      <c r="I457" s="1389"/>
      <c r="J457" s="1389"/>
      <c r="K457" s="1389"/>
      <c r="L457" s="1389"/>
      <c r="M457" s="1389"/>
      <c r="N457" s="1390" t="s">
        <v>113</v>
      </c>
      <c r="O457" s="1390"/>
      <c r="P457" s="1390"/>
      <c r="Q457" s="1390"/>
      <c r="R457" s="1390"/>
      <c r="S457" s="1390"/>
      <c r="T457" s="1084"/>
      <c r="U457" s="1084"/>
      <c r="V457" s="1084"/>
      <c r="W457" s="1084"/>
      <c r="X457" s="692"/>
      <c r="Y457" s="696"/>
      <c r="Z457" s="694"/>
    </row>
    <row r="458" spans="1:30" s="19" customFormat="1" ht="18.75" customHeight="1">
      <c r="A458" s="731"/>
      <c r="B458" s="920" t="s">
        <v>138</v>
      </c>
      <c r="C458" s="933"/>
      <c r="D458" s="933"/>
      <c r="E458" s="856"/>
      <c r="F458" s="856"/>
      <c r="G458" s="856"/>
      <c r="H458" s="1387"/>
      <c r="I458" s="1387"/>
      <c r="J458" s="1387"/>
      <c r="K458" s="1387"/>
      <c r="L458" s="1387"/>
      <c r="M458" s="1387"/>
      <c r="N458" s="1387"/>
      <c r="O458" s="1387"/>
      <c r="P458" s="1387"/>
      <c r="Q458" s="1387"/>
      <c r="R458" s="1387"/>
      <c r="S458" s="1387"/>
      <c r="T458" s="749"/>
      <c r="U458" s="749"/>
      <c r="V458" s="749"/>
      <c r="W458" s="749"/>
      <c r="X458" s="902"/>
      <c r="Y458" s="738"/>
      <c r="Z458" s="760"/>
    </row>
    <row r="459" spans="1:30" s="19" customFormat="1" ht="18.75" customHeight="1">
      <c r="A459" s="731"/>
      <c r="B459" s="920" t="s">
        <v>139</v>
      </c>
      <c r="C459" s="933"/>
      <c r="D459" s="933"/>
      <c r="E459" s="856"/>
      <c r="F459" s="856"/>
      <c r="G459" s="856"/>
      <c r="H459" s="1387">
        <f>[5]Lolainam!$I$14</f>
        <v>1378934098515.0376</v>
      </c>
      <c r="I459" s="1387"/>
      <c r="J459" s="1387"/>
      <c r="K459" s="1387"/>
      <c r="L459" s="1387"/>
      <c r="M459" s="1387"/>
      <c r="N459" s="1387">
        <v>1184457937104</v>
      </c>
      <c r="O459" s="1387"/>
      <c r="P459" s="1387"/>
      <c r="Q459" s="1387"/>
      <c r="R459" s="1387"/>
      <c r="S459" s="1387"/>
      <c r="T459" s="749"/>
      <c r="U459" s="749"/>
      <c r="V459" s="749"/>
      <c r="W459" s="749"/>
      <c r="X459" s="902"/>
      <c r="Y459" s="738"/>
      <c r="Z459" s="760"/>
    </row>
    <row r="460" spans="1:30" s="19" customFormat="1" ht="18.75" customHeight="1">
      <c r="A460" s="731"/>
      <c r="B460" s="920" t="s">
        <v>140</v>
      </c>
      <c r="C460" s="933"/>
      <c r="D460" s="933"/>
      <c r="E460" s="856"/>
      <c r="F460" s="856"/>
      <c r="G460" s="856"/>
      <c r="H460" s="1387">
        <f>[5]Lolainam!$I$19</f>
        <v>88311247460.509995</v>
      </c>
      <c r="I460" s="1387"/>
      <c r="J460" s="1387"/>
      <c r="K460" s="1387"/>
      <c r="L460" s="1387"/>
      <c r="M460" s="1387"/>
      <c r="N460" s="1387">
        <v>119526898505</v>
      </c>
      <c r="O460" s="1387"/>
      <c r="P460" s="1387"/>
      <c r="Q460" s="1387"/>
      <c r="R460" s="1387"/>
      <c r="S460" s="1387"/>
      <c r="T460" s="749"/>
      <c r="U460" s="749"/>
      <c r="V460" s="749"/>
      <c r="W460" s="749"/>
      <c r="X460" s="902"/>
      <c r="Y460" s="1895"/>
      <c r="Z460" s="1895"/>
      <c r="AA460" s="1895"/>
      <c r="AB460" s="1895"/>
      <c r="AC460" s="1895"/>
      <c r="AD460" s="1895"/>
    </row>
    <row r="461" spans="1:30" s="19" customFormat="1" ht="18.75" customHeight="1">
      <c r="A461" s="731"/>
      <c r="B461" s="920" t="s">
        <v>141</v>
      </c>
      <c r="C461" s="933"/>
      <c r="D461" s="933"/>
      <c r="E461" s="856"/>
      <c r="F461" s="856"/>
      <c r="G461" s="856"/>
      <c r="H461" s="961"/>
      <c r="I461" s="961"/>
      <c r="J461" s="961"/>
      <c r="K461" s="961"/>
      <c r="L461" s="961"/>
      <c r="M461" s="961"/>
      <c r="N461" s="1387"/>
      <c r="O461" s="1387"/>
      <c r="P461" s="1387"/>
      <c r="Q461" s="1387"/>
      <c r="R461" s="1387"/>
      <c r="S461" s="1387"/>
      <c r="T461" s="749"/>
      <c r="U461" s="749"/>
      <c r="V461" s="749"/>
      <c r="W461" s="749"/>
      <c r="X461" s="902"/>
      <c r="Y461" s="738"/>
      <c r="Z461" s="760"/>
    </row>
    <row r="462" spans="1:30" s="19" customFormat="1" ht="18.75" customHeight="1">
      <c r="A462" s="731"/>
      <c r="B462" s="920" t="s">
        <v>142</v>
      </c>
      <c r="C462" s="933"/>
      <c r="D462" s="933"/>
      <c r="E462" s="856"/>
      <c r="F462" s="856"/>
      <c r="G462" s="856"/>
      <c r="H462" s="1387"/>
      <c r="I462" s="1387"/>
      <c r="J462" s="1387"/>
      <c r="K462" s="1387"/>
      <c r="L462" s="1387"/>
      <c r="M462" s="1387"/>
      <c r="N462" s="1387"/>
      <c r="O462" s="1387"/>
      <c r="P462" s="1387"/>
      <c r="Q462" s="1387"/>
      <c r="R462" s="1387"/>
      <c r="S462" s="1387"/>
      <c r="T462" s="749"/>
      <c r="U462" s="749"/>
      <c r="V462" s="749"/>
      <c r="W462" s="749"/>
      <c r="X462" s="902"/>
      <c r="Y462" s="738"/>
      <c r="Z462" s="760"/>
    </row>
    <row r="463" spans="1:30" s="19" customFormat="1" ht="18.75" customHeight="1">
      <c r="A463" s="731"/>
      <c r="B463" s="920" t="s">
        <v>143</v>
      </c>
      <c r="C463" s="933"/>
      <c r="D463" s="933"/>
      <c r="E463" s="856"/>
      <c r="F463" s="856"/>
      <c r="G463" s="856"/>
      <c r="H463" s="961"/>
      <c r="I463" s="961"/>
      <c r="J463" s="961"/>
      <c r="K463" s="961"/>
      <c r="L463" s="961"/>
      <c r="M463" s="961"/>
      <c r="N463" s="1387"/>
      <c r="O463" s="1387"/>
      <c r="P463" s="1387"/>
      <c r="Q463" s="1387"/>
      <c r="R463" s="1387"/>
      <c r="S463" s="1387"/>
      <c r="T463" s="749"/>
      <c r="U463" s="749"/>
      <c r="V463" s="749"/>
      <c r="W463" s="749"/>
      <c r="X463" s="902"/>
      <c r="Y463" s="738"/>
      <c r="Z463" s="760"/>
    </row>
    <row r="464" spans="1:30" s="19" customFormat="1" ht="18.75" customHeight="1">
      <c r="A464" s="731"/>
      <c r="B464" s="920" t="s">
        <v>144</v>
      </c>
      <c r="C464" s="933"/>
      <c r="D464" s="933"/>
      <c r="E464" s="856"/>
      <c r="F464" s="856"/>
      <c r="G464" s="856"/>
      <c r="H464" s="1387"/>
      <c r="I464" s="1387"/>
      <c r="J464" s="1387"/>
      <c r="K464" s="1387"/>
      <c r="L464" s="1387"/>
      <c r="M464" s="1387"/>
      <c r="N464" s="1387"/>
      <c r="O464" s="1387"/>
      <c r="P464" s="1387"/>
      <c r="Q464" s="1387"/>
      <c r="R464" s="1387"/>
      <c r="S464" s="1387"/>
      <c r="T464" s="749"/>
      <c r="U464" s="749"/>
      <c r="V464" s="749"/>
      <c r="W464" s="749"/>
      <c r="X464" s="902"/>
      <c r="Y464" s="738"/>
      <c r="Z464" s="760"/>
    </row>
    <row r="465" spans="1:30" s="19" customFormat="1" ht="18.75" customHeight="1">
      <c r="A465" s="731"/>
      <c r="B465" s="920" t="s">
        <v>145</v>
      </c>
      <c r="C465" s="933"/>
      <c r="D465" s="933"/>
      <c r="E465" s="856"/>
      <c r="F465" s="856"/>
      <c r="G465" s="856"/>
      <c r="H465" s="961"/>
      <c r="I465" s="961"/>
      <c r="J465" s="961"/>
      <c r="K465" s="961"/>
      <c r="L465" s="961"/>
      <c r="M465" s="961"/>
      <c r="N465" s="1387"/>
      <c r="O465" s="1387"/>
      <c r="P465" s="1387"/>
      <c r="Q465" s="1387"/>
      <c r="R465" s="1387"/>
      <c r="S465" s="1387"/>
      <c r="T465" s="749"/>
      <c r="U465" s="749"/>
      <c r="V465" s="749"/>
      <c r="W465" s="749"/>
      <c r="X465" s="902"/>
      <c r="Y465" s="1093"/>
      <c r="Z465" s="760"/>
    </row>
    <row r="466" spans="1:30" s="19" customFormat="1" ht="18.75" customHeight="1">
      <c r="A466" s="731"/>
      <c r="B466" s="1055" t="s">
        <v>146</v>
      </c>
      <c r="C466" s="933"/>
      <c r="D466" s="933"/>
      <c r="E466" s="856"/>
      <c r="F466" s="856"/>
      <c r="G466" s="856"/>
      <c r="H466" s="1388"/>
      <c r="I466" s="1388"/>
      <c r="J466" s="1388"/>
      <c r="K466" s="1388"/>
      <c r="L466" s="1388"/>
      <c r="M466" s="1388"/>
      <c r="N466" s="1387">
        <v>-666333259</v>
      </c>
      <c r="O466" s="1387"/>
      <c r="P466" s="1387"/>
      <c r="Q466" s="1387"/>
      <c r="R466" s="1387"/>
      <c r="S466" s="1387"/>
      <c r="T466" s="749"/>
      <c r="U466" s="749"/>
      <c r="V466" s="749"/>
      <c r="W466" s="749"/>
      <c r="X466" s="902"/>
      <c r="Y466" s="767"/>
      <c r="Z466" s="760"/>
    </row>
    <row r="467" spans="1:30" s="695" customFormat="1" ht="18.75" customHeight="1">
      <c r="A467" s="690"/>
      <c r="B467" s="933"/>
      <c r="C467" s="933" t="s">
        <v>1327</v>
      </c>
      <c r="D467" s="933"/>
      <c r="E467" s="856"/>
      <c r="F467" s="856"/>
      <c r="G467" s="856"/>
      <c r="H467" s="1389">
        <f>SUM(H458:M466)</f>
        <v>1467245345975.5476</v>
      </c>
      <c r="I467" s="1389"/>
      <c r="J467" s="1389"/>
      <c r="K467" s="1389"/>
      <c r="L467" s="1389"/>
      <c r="M467" s="1389"/>
      <c r="N467" s="1389">
        <f>SUM(N458:S466)</f>
        <v>1303318502350</v>
      </c>
      <c r="O467" s="1389"/>
      <c r="P467" s="1389"/>
      <c r="Q467" s="1389"/>
      <c r="R467" s="1389"/>
      <c r="S467" s="1389"/>
      <c r="T467" s="753"/>
      <c r="U467" s="753"/>
      <c r="V467" s="753"/>
      <c r="W467" s="753"/>
      <c r="X467" s="689">
        <f>H467-[5]KQSXKD!$F$13</f>
        <v>0</v>
      </c>
      <c r="Y467" s="1094"/>
      <c r="Z467" s="694"/>
    </row>
    <row r="468" spans="1:30" s="695" customFormat="1" ht="18.75" customHeight="1">
      <c r="A468" s="690">
        <v>29</v>
      </c>
      <c r="B468" s="933" t="s">
        <v>147</v>
      </c>
      <c r="C468" s="933"/>
      <c r="D468" s="933"/>
      <c r="E468" s="856"/>
      <c r="F468" s="856"/>
      <c r="G468" s="856"/>
      <c r="H468" s="1639" t="str">
        <f>H457</f>
        <v>Kỳ này</v>
      </c>
      <c r="I468" s="1639"/>
      <c r="J468" s="1639"/>
      <c r="K468" s="1639"/>
      <c r="L468" s="1639"/>
      <c r="M468" s="1639"/>
      <c r="N468" s="1390" t="s">
        <v>113</v>
      </c>
      <c r="O468" s="1390"/>
      <c r="P468" s="1390"/>
      <c r="Q468" s="1390"/>
      <c r="R468" s="1390"/>
      <c r="S468" s="1390"/>
      <c r="T468" s="1084"/>
      <c r="U468" s="1084"/>
      <c r="V468" s="1084"/>
      <c r="W468" s="1084"/>
      <c r="X468" s="692"/>
      <c r="Y468" s="1095"/>
      <c r="Z468" s="694"/>
    </row>
    <row r="469" spans="1:30" s="19" customFormat="1" ht="16.5" customHeight="1">
      <c r="A469" s="731"/>
      <c r="B469" s="920" t="s">
        <v>148</v>
      </c>
      <c r="C469" s="933"/>
      <c r="D469" s="933"/>
      <c r="E469" s="856"/>
      <c r="F469" s="856"/>
      <c r="G469" s="856"/>
      <c r="H469" s="1391">
        <f>[5]Lolainam!$E$27</f>
        <v>200208173</v>
      </c>
      <c r="I469" s="1391"/>
      <c r="J469" s="1391"/>
      <c r="K469" s="1391"/>
      <c r="L469" s="1391"/>
      <c r="M469" s="1391"/>
      <c r="N469" s="1640">
        <v>358788743</v>
      </c>
      <c r="O469" s="1640"/>
      <c r="P469" s="1640"/>
      <c r="Q469" s="1640"/>
      <c r="R469" s="1640"/>
      <c r="S469" s="1640"/>
      <c r="T469" s="963"/>
      <c r="U469" s="963"/>
      <c r="V469" s="963"/>
      <c r="W469" s="963"/>
      <c r="X469" s="902"/>
      <c r="Y469" s="1391">
        <f>'[339]thuchiTC+BT'!$P$9</f>
        <v>3735701089</v>
      </c>
      <c r="Z469" s="1391"/>
      <c r="AA469" s="1391"/>
      <c r="AB469" s="1391"/>
      <c r="AC469" s="1391"/>
      <c r="AD469" s="1391"/>
    </row>
    <row r="470" spans="1:30" s="19" customFormat="1" ht="16.5" customHeight="1">
      <c r="A470" s="731"/>
      <c r="B470" s="920" t="s">
        <v>149</v>
      </c>
      <c r="C470" s="933"/>
      <c r="D470" s="933"/>
      <c r="E470" s="856"/>
      <c r="F470" s="856"/>
      <c r="G470" s="856"/>
      <c r="H470" s="1391">
        <f>'[5]thuchiTC+BT'!$P$10</f>
        <v>0</v>
      </c>
      <c r="I470" s="1391"/>
      <c r="J470" s="1391"/>
      <c r="K470" s="1391"/>
      <c r="L470" s="1391"/>
      <c r="M470" s="1391"/>
      <c r="N470" s="963"/>
      <c r="O470" s="963"/>
      <c r="P470" s="963"/>
      <c r="Q470" s="963"/>
      <c r="R470" s="963"/>
      <c r="S470" s="963"/>
      <c r="T470" s="963"/>
      <c r="U470" s="963"/>
      <c r="V470" s="963"/>
      <c r="W470" s="963"/>
      <c r="X470" s="902"/>
      <c r="Y470" s="738"/>
      <c r="Z470" s="760"/>
    </row>
    <row r="471" spans="1:30" s="19" customFormat="1" ht="16.5" customHeight="1">
      <c r="A471" s="731"/>
      <c r="B471" s="920" t="s">
        <v>150</v>
      </c>
      <c r="C471" s="933"/>
      <c r="D471" s="933"/>
      <c r="E471" s="856"/>
      <c r="F471" s="856"/>
      <c r="G471" s="856"/>
      <c r="H471" s="1391">
        <f>'[5]thuchiTC+BT'!$P$12</f>
        <v>0</v>
      </c>
      <c r="I471" s="1391"/>
      <c r="J471" s="1391"/>
      <c r="K471" s="1391"/>
      <c r="L471" s="1391"/>
      <c r="M471" s="1391"/>
      <c r="N471" s="1640"/>
      <c r="O471" s="1640"/>
      <c r="P471" s="1640"/>
      <c r="Q471" s="1640"/>
      <c r="R471" s="1640"/>
      <c r="S471" s="1640"/>
      <c r="T471" s="963"/>
      <c r="U471" s="963"/>
      <c r="V471" s="963"/>
      <c r="W471" s="963"/>
      <c r="X471" s="1096" t="s">
        <v>151</v>
      </c>
      <c r="Y471" s="738"/>
      <c r="Z471" s="760"/>
    </row>
    <row r="472" spans="1:30" s="19" customFormat="1" ht="16.5" customHeight="1">
      <c r="A472" s="731"/>
      <c r="B472" s="732" t="s">
        <v>152</v>
      </c>
      <c r="C472" s="933"/>
      <c r="D472" s="933"/>
      <c r="E472" s="856"/>
      <c r="F472" s="856"/>
      <c r="G472" s="856"/>
      <c r="H472" s="1387"/>
      <c r="I472" s="1387"/>
      <c r="J472" s="1387"/>
      <c r="K472" s="1387"/>
      <c r="L472" s="1387"/>
      <c r="M472" s="1387"/>
      <c r="N472" s="1640"/>
      <c r="O472" s="1640"/>
      <c r="P472" s="1640"/>
      <c r="Q472" s="1640"/>
      <c r="R472" s="1640"/>
      <c r="S472" s="1640"/>
      <c r="T472" s="963"/>
      <c r="U472" s="963"/>
      <c r="V472" s="963"/>
      <c r="W472" s="963"/>
      <c r="X472" s="902"/>
      <c r="Y472" s="738"/>
      <c r="Z472" s="760"/>
    </row>
    <row r="473" spans="1:30" s="19" customFormat="1" ht="16.5" customHeight="1">
      <c r="A473" s="731"/>
      <c r="B473" s="732" t="s">
        <v>153</v>
      </c>
      <c r="C473" s="933"/>
      <c r="D473" s="933"/>
      <c r="E473" s="856"/>
      <c r="F473" s="856"/>
      <c r="G473" s="856"/>
      <c r="H473" s="1387">
        <f>'[5]thuchiTC+BT'!$P$14</f>
        <v>0</v>
      </c>
      <c r="I473" s="1387"/>
      <c r="J473" s="1387"/>
      <c r="K473" s="1387"/>
      <c r="L473" s="1387"/>
      <c r="M473" s="1387"/>
      <c r="N473" s="1640"/>
      <c r="O473" s="1640"/>
      <c r="P473" s="1640"/>
      <c r="Q473" s="1640"/>
      <c r="R473" s="1640"/>
      <c r="S473" s="1640"/>
      <c r="T473" s="963"/>
      <c r="U473" s="963"/>
      <c r="V473" s="963"/>
      <c r="W473" s="963"/>
      <c r="X473" s="902"/>
      <c r="Y473" s="738"/>
      <c r="Z473" s="760"/>
    </row>
    <row r="474" spans="1:30" s="19" customFormat="1" ht="16.5" customHeight="1">
      <c r="A474" s="731"/>
      <c r="B474" s="732" t="s">
        <v>154</v>
      </c>
      <c r="C474" s="933"/>
      <c r="D474" s="933"/>
      <c r="E474" s="856"/>
      <c r="F474" s="856"/>
      <c r="G474" s="856"/>
      <c r="H474" s="1387"/>
      <c r="I474" s="1387"/>
      <c r="J474" s="1387"/>
      <c r="K474" s="1387"/>
      <c r="L474" s="1387"/>
      <c r="M474" s="1387"/>
      <c r="N474" s="1640"/>
      <c r="O474" s="1640"/>
      <c r="P474" s="1640"/>
      <c r="Q474" s="1640"/>
      <c r="R474" s="1640"/>
      <c r="S474" s="1640"/>
      <c r="T474" s="963"/>
      <c r="U474" s="963"/>
      <c r="V474" s="963"/>
      <c r="W474" s="963"/>
      <c r="X474" s="902"/>
      <c r="Y474" s="738"/>
      <c r="Z474" s="760"/>
    </row>
    <row r="475" spans="1:30" s="19" customFormat="1" ht="16.5" customHeight="1">
      <c r="A475" s="731"/>
      <c r="B475" s="732" t="s">
        <v>155</v>
      </c>
      <c r="C475" s="933"/>
      <c r="D475" s="933"/>
      <c r="E475" s="856"/>
      <c r="F475" s="856"/>
      <c r="G475" s="856"/>
      <c r="H475" s="1387"/>
      <c r="I475" s="1387"/>
      <c r="J475" s="1387"/>
      <c r="K475" s="1387"/>
      <c r="L475" s="1387"/>
      <c r="M475" s="1387"/>
      <c r="N475" s="1640"/>
      <c r="O475" s="1640"/>
      <c r="P475" s="1640"/>
      <c r="Q475" s="1640"/>
      <c r="R475" s="1640"/>
      <c r="S475" s="1640"/>
      <c r="T475" s="963"/>
      <c r="U475" s="963"/>
      <c r="V475" s="963"/>
      <c r="W475" s="963"/>
      <c r="X475" s="902"/>
      <c r="Y475" s="738"/>
      <c r="Z475" s="760"/>
    </row>
    <row r="476" spans="1:30" s="19" customFormat="1" ht="16.5" customHeight="1">
      <c r="A476" s="731"/>
      <c r="B476" s="732" t="s">
        <v>156</v>
      </c>
      <c r="C476" s="933"/>
      <c r="D476" s="933"/>
      <c r="E476" s="856"/>
      <c r="F476" s="856"/>
      <c r="G476" s="856"/>
      <c r="H476" s="1387"/>
      <c r="I476" s="1387"/>
      <c r="J476" s="1387"/>
      <c r="K476" s="1387"/>
      <c r="L476" s="1387"/>
      <c r="M476" s="1387"/>
      <c r="N476" s="1640"/>
      <c r="O476" s="1640"/>
      <c r="P476" s="1640"/>
      <c r="Q476" s="1640"/>
      <c r="R476" s="1640"/>
      <c r="S476" s="1640"/>
      <c r="T476" s="963"/>
      <c r="U476" s="963"/>
      <c r="V476" s="963"/>
      <c r="W476" s="963"/>
      <c r="X476" s="902"/>
      <c r="Y476" s="738"/>
      <c r="Z476" s="760"/>
    </row>
    <row r="477" spans="1:30" s="695" customFormat="1" ht="18.75" customHeight="1">
      <c r="A477" s="690"/>
      <c r="B477" s="933"/>
      <c r="C477" s="933" t="s">
        <v>1327</v>
      </c>
      <c r="D477" s="933"/>
      <c r="E477" s="856"/>
      <c r="F477" s="856"/>
      <c r="G477" s="856"/>
      <c r="H477" s="1389">
        <f>SUM(H469:M476)</f>
        <v>200208173</v>
      </c>
      <c r="I477" s="1389"/>
      <c r="J477" s="1389"/>
      <c r="K477" s="1389"/>
      <c r="L477" s="1389"/>
      <c r="M477" s="1389"/>
      <c r="N477" s="1389">
        <f>SUM(N469:S476)</f>
        <v>358788743</v>
      </c>
      <c r="O477" s="1389"/>
      <c r="P477" s="1389"/>
      <c r="Q477" s="1389"/>
      <c r="R477" s="1389"/>
      <c r="S477" s="1389"/>
      <c r="T477" s="753"/>
      <c r="U477" s="753"/>
      <c r="V477" s="753"/>
      <c r="W477" s="753"/>
      <c r="X477" s="689">
        <f>H477-[5]Lolainam!$E$27</f>
        <v>0</v>
      </c>
      <c r="Y477" s="696"/>
      <c r="Z477" s="694"/>
    </row>
    <row r="478" spans="1:30" s="695" customFormat="1" ht="18.75" customHeight="1">
      <c r="A478" s="690">
        <v>30</v>
      </c>
      <c r="B478" s="933" t="s">
        <v>157</v>
      </c>
      <c r="C478" s="933"/>
      <c r="D478" s="933"/>
      <c r="E478" s="856"/>
      <c r="F478" s="856"/>
      <c r="G478" s="856"/>
      <c r="H478" s="1389" t="str">
        <f>H468</f>
        <v>Kỳ này</v>
      </c>
      <c r="I478" s="1389"/>
      <c r="J478" s="1389"/>
      <c r="K478" s="1389"/>
      <c r="L478" s="1389"/>
      <c r="M478" s="1389"/>
      <c r="N478" s="1390" t="s">
        <v>113</v>
      </c>
      <c r="O478" s="1390"/>
      <c r="P478" s="1390"/>
      <c r="Q478" s="1390"/>
      <c r="R478" s="1390"/>
      <c r="S478" s="1390"/>
      <c r="T478" s="1084"/>
      <c r="U478" s="1084"/>
      <c r="V478" s="1084"/>
      <c r="W478" s="1084"/>
      <c r="X478" s="692"/>
      <c r="Y478" s="696"/>
      <c r="Z478" s="694"/>
    </row>
    <row r="479" spans="1:30" s="19" customFormat="1" ht="18.75" customHeight="1">
      <c r="A479" s="731"/>
      <c r="B479" s="920" t="s">
        <v>158</v>
      </c>
      <c r="C479" s="933"/>
      <c r="D479" s="933"/>
      <c r="E479" s="856"/>
      <c r="F479" s="856"/>
      <c r="G479" s="856"/>
      <c r="H479" s="1391">
        <f>SUM(H480:M481)</f>
        <v>51354026774</v>
      </c>
      <c r="I479" s="1391"/>
      <c r="J479" s="1391"/>
      <c r="K479" s="1391"/>
      <c r="L479" s="1391"/>
      <c r="M479" s="1391"/>
      <c r="N479" s="1391">
        <f>SUM(N480:S481)</f>
        <v>71488786741</v>
      </c>
      <c r="O479" s="1391"/>
      <c r="P479" s="1391"/>
      <c r="Q479" s="1391"/>
      <c r="R479" s="1391"/>
      <c r="S479" s="1391"/>
      <c r="T479" s="770"/>
      <c r="U479" s="770"/>
      <c r="V479" s="770"/>
      <c r="W479" s="770"/>
      <c r="X479" s="902"/>
      <c r="Y479" s="738"/>
      <c r="Z479" s="760"/>
    </row>
    <row r="480" spans="1:30" s="19" customFormat="1" ht="18.75" customHeight="1">
      <c r="A480" s="731"/>
      <c r="B480" s="920"/>
      <c r="C480" s="920" t="s">
        <v>159</v>
      </c>
      <c r="D480" s="1075"/>
      <c r="E480" s="1097"/>
      <c r="F480" s="1097"/>
      <c r="G480" s="1097"/>
      <c r="H480" s="1729">
        <f>'[5]thuchiTC+BT'!$P$20</f>
        <v>923365574</v>
      </c>
      <c r="I480" s="1729"/>
      <c r="J480" s="1729"/>
      <c r="K480" s="1729"/>
      <c r="L480" s="1729"/>
      <c r="M480" s="1729"/>
      <c r="N480" s="1729">
        <v>7377164262</v>
      </c>
      <c r="O480" s="1729"/>
      <c r="P480" s="1729"/>
      <c r="Q480" s="1729"/>
      <c r="R480" s="1729"/>
      <c r="S480" s="1729"/>
      <c r="T480" s="1098"/>
      <c r="U480" s="1098"/>
      <c r="V480" s="1098"/>
      <c r="W480" s="1098"/>
      <c r="X480" s="1096"/>
      <c r="Y480" s="738"/>
      <c r="Z480" s="760"/>
    </row>
    <row r="481" spans="1:26" s="19" customFormat="1" ht="18.75" customHeight="1">
      <c r="A481" s="731"/>
      <c r="B481" s="920"/>
      <c r="C481" s="920" t="s">
        <v>160</v>
      </c>
      <c r="D481" s="1075"/>
      <c r="E481" s="1097"/>
      <c r="F481" s="1097"/>
      <c r="G481" s="1097"/>
      <c r="H481" s="1391">
        <f>'[5]thuchiTC+BT'!$P$19-H480</f>
        <v>50430661200</v>
      </c>
      <c r="I481" s="1391"/>
      <c r="J481" s="1391"/>
      <c r="K481" s="1391"/>
      <c r="L481" s="1391"/>
      <c r="M481" s="1391"/>
      <c r="N481" s="1391">
        <v>64111622479</v>
      </c>
      <c r="O481" s="1391"/>
      <c r="P481" s="1391"/>
      <c r="Q481" s="1391"/>
      <c r="R481" s="1391"/>
      <c r="S481" s="1391"/>
      <c r="T481" s="770"/>
      <c r="U481" s="770"/>
      <c r="V481" s="770"/>
      <c r="W481" s="770"/>
      <c r="X481" s="1096"/>
      <c r="Y481" s="738"/>
      <c r="Z481" s="760"/>
    </row>
    <row r="482" spans="1:26" s="19" customFormat="1" ht="18.75" customHeight="1">
      <c r="A482" s="731"/>
      <c r="B482" s="920" t="s">
        <v>161</v>
      </c>
      <c r="C482" s="933"/>
      <c r="D482" s="933"/>
      <c r="E482" s="856"/>
      <c r="F482" s="856"/>
      <c r="G482" s="856"/>
      <c r="H482" s="961"/>
      <c r="I482" s="961"/>
      <c r="J482" s="961"/>
      <c r="K482" s="961"/>
      <c r="L482" s="961"/>
      <c r="M482" s="961"/>
      <c r="N482" s="961"/>
      <c r="O482" s="961"/>
      <c r="P482" s="961"/>
      <c r="Q482" s="961"/>
      <c r="R482" s="961"/>
      <c r="S482" s="961"/>
      <c r="T482" s="961"/>
      <c r="U482" s="961"/>
      <c r="V482" s="961"/>
      <c r="W482" s="961"/>
      <c r="X482" s="902"/>
      <c r="Y482" s="738"/>
      <c r="Z482" s="760"/>
    </row>
    <row r="483" spans="1:26" s="19" customFormat="1" ht="18.75" customHeight="1">
      <c r="A483" s="731"/>
      <c r="B483" s="920" t="s">
        <v>162</v>
      </c>
      <c r="C483" s="933"/>
      <c r="D483" s="933"/>
      <c r="E483" s="856"/>
      <c r="F483" s="856"/>
      <c r="G483" s="856"/>
      <c r="H483" s="961"/>
      <c r="I483" s="961"/>
      <c r="J483" s="961"/>
      <c r="K483" s="961"/>
      <c r="L483" s="961"/>
      <c r="M483" s="961"/>
      <c r="N483" s="961"/>
      <c r="O483" s="961"/>
      <c r="P483" s="961"/>
      <c r="Q483" s="961"/>
      <c r="R483" s="961"/>
      <c r="S483" s="961"/>
      <c r="T483" s="961"/>
      <c r="U483" s="961"/>
      <c r="V483" s="961"/>
      <c r="W483" s="961"/>
      <c r="X483" s="902"/>
      <c r="Y483" s="738"/>
      <c r="Z483" s="760"/>
    </row>
    <row r="484" spans="1:26" s="19" customFormat="1" ht="18.75" customHeight="1">
      <c r="A484" s="731"/>
      <c r="B484" s="920" t="s">
        <v>163</v>
      </c>
      <c r="C484" s="933"/>
      <c r="D484" s="933"/>
      <c r="E484" s="856"/>
      <c r="F484" s="856"/>
      <c r="G484" s="856"/>
      <c r="H484" s="961"/>
      <c r="I484" s="961"/>
      <c r="J484" s="961"/>
      <c r="K484" s="961"/>
      <c r="L484" s="961"/>
      <c r="M484" s="961"/>
      <c r="N484" s="961"/>
      <c r="O484" s="961"/>
      <c r="P484" s="961"/>
      <c r="Q484" s="961"/>
      <c r="R484" s="961"/>
      <c r="S484" s="961"/>
      <c r="T484" s="961"/>
      <c r="U484" s="961"/>
      <c r="V484" s="961"/>
      <c r="W484" s="961"/>
      <c r="X484" s="902"/>
      <c r="Y484" s="738"/>
      <c r="Z484" s="760"/>
    </row>
    <row r="485" spans="1:26" s="19" customFormat="1" ht="18.75" customHeight="1">
      <c r="A485" s="731"/>
      <c r="B485" s="920" t="s">
        <v>164</v>
      </c>
      <c r="C485" s="933"/>
      <c r="D485" s="933"/>
      <c r="E485" s="856"/>
      <c r="F485" s="856"/>
      <c r="G485" s="856"/>
      <c r="H485" s="961"/>
      <c r="I485" s="961"/>
      <c r="J485" s="1387">
        <f>'[5]thuchiTC+BT'!$P$26</f>
        <v>0</v>
      </c>
      <c r="K485" s="1387"/>
      <c r="L485" s="1387"/>
      <c r="M485" s="1387"/>
      <c r="N485" s="1387"/>
      <c r="O485" s="1387"/>
      <c r="P485" s="1387"/>
      <c r="Q485" s="1387"/>
      <c r="R485" s="1387"/>
      <c r="S485" s="1387"/>
      <c r="T485" s="749"/>
      <c r="U485" s="749"/>
      <c r="V485" s="749"/>
      <c r="W485" s="749"/>
      <c r="X485" s="902"/>
      <c r="Y485" s="738"/>
      <c r="Z485" s="760"/>
    </row>
    <row r="486" spans="1:26" s="19" customFormat="1" ht="18.75" customHeight="1">
      <c r="A486" s="731"/>
      <c r="B486" s="920" t="s">
        <v>165</v>
      </c>
      <c r="C486" s="933"/>
      <c r="D486" s="933"/>
      <c r="E486" s="856"/>
      <c r="F486" s="856"/>
      <c r="G486" s="856"/>
      <c r="H486" s="1391"/>
      <c r="I486" s="1391"/>
      <c r="J486" s="1391"/>
      <c r="K486" s="1391"/>
      <c r="L486" s="1391"/>
      <c r="M486" s="1391"/>
      <c r="N486" s="1387"/>
      <c r="O486" s="1387"/>
      <c r="P486" s="1387"/>
      <c r="Q486" s="1387"/>
      <c r="R486" s="1387"/>
      <c r="S486" s="1387"/>
      <c r="T486" s="749"/>
      <c r="U486" s="749"/>
      <c r="V486" s="749"/>
      <c r="W486" s="749"/>
      <c r="X486" s="902"/>
      <c r="Y486" s="738"/>
      <c r="Z486" s="760"/>
    </row>
    <row r="487" spans="1:26" s="19" customFormat="1" ht="18.75" customHeight="1">
      <c r="A487" s="731"/>
      <c r="B487" s="920" t="s">
        <v>166</v>
      </c>
      <c r="C487" s="933"/>
      <c r="D487" s="933"/>
      <c r="E487" s="856"/>
      <c r="F487" s="856"/>
      <c r="G487" s="856"/>
      <c r="H487" s="961"/>
      <c r="I487" s="961"/>
      <c r="J487" s="961"/>
      <c r="K487" s="961"/>
      <c r="L487" s="961"/>
      <c r="M487" s="961"/>
      <c r="N487" s="961"/>
      <c r="O487" s="961"/>
      <c r="P487" s="961"/>
      <c r="Q487" s="961"/>
      <c r="R487" s="961"/>
      <c r="S487" s="961"/>
      <c r="T487" s="961"/>
      <c r="U487" s="961"/>
      <c r="V487" s="961"/>
      <c r="W487" s="961"/>
      <c r="X487" s="902"/>
      <c r="Y487" s="738"/>
      <c r="Z487" s="760"/>
    </row>
    <row r="488" spans="1:26" s="19" customFormat="1" ht="18.75" customHeight="1">
      <c r="A488" s="731"/>
      <c r="B488" s="920" t="s">
        <v>167</v>
      </c>
      <c r="C488" s="933"/>
      <c r="D488" s="933"/>
      <c r="E488" s="856"/>
      <c r="F488" s="856"/>
      <c r="G488" s="856"/>
      <c r="H488" s="961"/>
      <c r="I488" s="961"/>
      <c r="J488" s="961"/>
      <c r="K488" s="961"/>
      <c r="L488" s="961"/>
      <c r="M488" s="961"/>
      <c r="N488" s="961"/>
      <c r="O488" s="961"/>
      <c r="P488" s="961"/>
      <c r="Q488" s="961"/>
      <c r="R488" s="961"/>
      <c r="S488" s="961"/>
      <c r="T488" s="961"/>
      <c r="U488" s="961"/>
      <c r="V488" s="961"/>
      <c r="W488" s="961"/>
      <c r="X488" s="902"/>
      <c r="Y488" s="738"/>
      <c r="Z488" s="760"/>
    </row>
    <row r="489" spans="1:26" s="695" customFormat="1" ht="18.75" customHeight="1">
      <c r="A489" s="690"/>
      <c r="B489" s="933"/>
      <c r="C489" s="933" t="s">
        <v>1327</v>
      </c>
      <c r="D489" s="933"/>
      <c r="E489" s="856"/>
      <c r="F489" s="856"/>
      <c r="G489" s="856"/>
      <c r="H489" s="1389">
        <f>SUM(H482:M488,H479)</f>
        <v>51354026774</v>
      </c>
      <c r="I489" s="1389"/>
      <c r="J489" s="1389"/>
      <c r="K489" s="1389"/>
      <c r="L489" s="1389"/>
      <c r="M489" s="1389"/>
      <c r="N489" s="1389">
        <f>SUM(N482:S488,N479)</f>
        <v>71488786741</v>
      </c>
      <c r="O489" s="1389"/>
      <c r="P489" s="1389"/>
      <c r="Q489" s="1389"/>
      <c r="R489" s="1389"/>
      <c r="S489" s="1389"/>
      <c r="T489" s="753"/>
      <c r="U489" s="753"/>
      <c r="V489" s="753"/>
      <c r="W489" s="753"/>
      <c r="X489" s="689">
        <f>'[5]CPSX 12T'!$I$18-H489</f>
        <v>0</v>
      </c>
      <c r="Y489" s="1094"/>
      <c r="Z489" s="694"/>
    </row>
    <row r="490" spans="1:26" s="695" customFormat="1" ht="18.75" customHeight="1">
      <c r="A490" s="944">
        <v>31</v>
      </c>
      <c r="B490" s="933" t="s">
        <v>168</v>
      </c>
      <c r="C490" s="933"/>
      <c r="D490" s="933"/>
      <c r="E490" s="856"/>
      <c r="F490" s="856"/>
      <c r="G490" s="856"/>
      <c r="H490" s="691"/>
      <c r="I490" s="764"/>
      <c r="J490" s="764"/>
      <c r="K490" s="764" t="str">
        <f>H478</f>
        <v>Kỳ này</v>
      </c>
      <c r="L490" s="764"/>
      <c r="M490" s="764"/>
      <c r="N490" s="1390" t="s">
        <v>113</v>
      </c>
      <c r="O490" s="1390"/>
      <c r="P490" s="1390"/>
      <c r="Q490" s="1390"/>
      <c r="R490" s="1390"/>
      <c r="S490" s="1390"/>
      <c r="T490" s="1084"/>
      <c r="U490" s="1084"/>
      <c r="V490" s="1084"/>
      <c r="W490" s="1084"/>
      <c r="X490" s="692"/>
      <c r="Y490" s="696"/>
      <c r="Z490" s="694"/>
    </row>
    <row r="491" spans="1:26" s="19" customFormat="1" ht="18.75" customHeight="1">
      <c r="A491" s="937"/>
      <c r="B491" s="920" t="s">
        <v>169</v>
      </c>
      <c r="C491" s="933"/>
      <c r="D491" s="933"/>
      <c r="E491" s="856"/>
      <c r="F491" s="856"/>
      <c r="G491" s="856"/>
      <c r="H491" s="961"/>
      <c r="I491" s="961"/>
      <c r="J491" s="961"/>
      <c r="K491" s="961"/>
      <c r="L491" s="961"/>
      <c r="M491" s="961"/>
      <c r="N491" s="1387"/>
      <c r="O491" s="1387"/>
      <c r="P491" s="1387"/>
      <c r="Q491" s="1387"/>
      <c r="R491" s="1387"/>
      <c r="S491" s="1387"/>
      <c r="T491" s="749"/>
      <c r="U491" s="749"/>
      <c r="V491" s="749"/>
      <c r="W491" s="749"/>
      <c r="X491" s="902"/>
      <c r="Y491" s="738"/>
      <c r="Z491" s="760"/>
    </row>
    <row r="492" spans="1:26" s="19" customFormat="1" ht="18.75" customHeight="1">
      <c r="A492" s="937"/>
      <c r="B492" s="920" t="s">
        <v>170</v>
      </c>
      <c r="C492" s="933"/>
      <c r="D492" s="933"/>
      <c r="E492" s="856"/>
      <c r="F492" s="856"/>
      <c r="G492" s="856"/>
      <c r="H492" s="1388">
        <f>[5]KQSXKD!$F$25</f>
        <v>9942079868</v>
      </c>
      <c r="I492" s="1388"/>
      <c r="J492" s="1388"/>
      <c r="K492" s="1388"/>
      <c r="L492" s="1388"/>
      <c r="M492" s="1388"/>
      <c r="N492" s="732"/>
      <c r="O492" s="961"/>
      <c r="P492" s="1387">
        <v>8635567439</v>
      </c>
      <c r="Q492" s="1387"/>
      <c r="R492" s="1387"/>
      <c r="S492" s="1387"/>
      <c r="T492" s="749"/>
      <c r="U492" s="749"/>
      <c r="V492" s="749"/>
      <c r="W492" s="749"/>
      <c r="X492" s="902"/>
      <c r="Y492" s="738"/>
      <c r="Z492" s="760"/>
    </row>
    <row r="493" spans="1:26" s="19" customFormat="1" ht="18.75" customHeight="1">
      <c r="A493" s="937"/>
      <c r="B493" s="920" t="s">
        <v>171</v>
      </c>
      <c r="C493" s="933"/>
      <c r="D493" s="933"/>
      <c r="E493" s="856"/>
      <c r="F493" s="856"/>
      <c r="G493" s="856"/>
      <c r="H493" s="1404">
        <f>H494+J495-J502</f>
        <v>45191272128.962402</v>
      </c>
      <c r="I493" s="1404"/>
      <c r="J493" s="1404"/>
      <c r="K493" s="1404"/>
      <c r="L493" s="1404"/>
      <c r="M493" s="1404"/>
      <c r="N493" s="732"/>
      <c r="O493" s="749"/>
      <c r="P493" s="1387">
        <v>23949118441</v>
      </c>
      <c r="Q493" s="1387"/>
      <c r="R493" s="1387"/>
      <c r="S493" s="1387"/>
      <c r="T493" s="749"/>
      <c r="U493" s="749"/>
      <c r="V493" s="749"/>
      <c r="W493" s="749"/>
      <c r="X493" s="902"/>
      <c r="Y493" s="767"/>
      <c r="Z493" s="1079"/>
    </row>
    <row r="494" spans="1:26" s="19" customFormat="1" ht="18.75" customHeight="1">
      <c r="A494" s="937"/>
      <c r="B494" s="920" t="s">
        <v>172</v>
      </c>
      <c r="C494" s="933"/>
      <c r="D494" s="933"/>
      <c r="E494" s="856"/>
      <c r="F494" s="856"/>
      <c r="G494" s="856"/>
      <c r="H494" s="1404">
        <f>[5]KQSXKD!$F$24</f>
        <v>45519284127.962402</v>
      </c>
      <c r="I494" s="1404"/>
      <c r="J494" s="1404"/>
      <c r="K494" s="1404"/>
      <c r="L494" s="1404"/>
      <c r="M494" s="1404"/>
      <c r="N494" s="732"/>
      <c r="O494" s="749"/>
      <c r="P494" s="1387">
        <v>37352773979</v>
      </c>
      <c r="Q494" s="1387"/>
      <c r="R494" s="1387"/>
      <c r="S494" s="1387"/>
      <c r="T494" s="749"/>
      <c r="U494" s="749"/>
      <c r="V494" s="749"/>
      <c r="W494" s="749"/>
      <c r="X494" s="902"/>
      <c r="Y494" s="738"/>
      <c r="Z494" s="1079"/>
    </row>
    <row r="495" spans="1:26" s="19" customFormat="1" ht="18.75" customHeight="1">
      <c r="A495" s="937" t="s">
        <v>173</v>
      </c>
      <c r="B495" s="1060" t="s">
        <v>174</v>
      </c>
      <c r="C495" s="933"/>
      <c r="D495" s="933"/>
      <c r="E495" s="856"/>
      <c r="F495" s="856"/>
      <c r="G495" s="856"/>
      <c r="H495" s="1099"/>
      <c r="I495" s="1100"/>
      <c r="J495" s="1644">
        <f>SUM(J496:M501)</f>
        <v>1006557016</v>
      </c>
      <c r="K495" s="1644"/>
      <c r="L495" s="1644"/>
      <c r="M495" s="1644"/>
      <c r="N495" s="732"/>
      <c r="O495" s="749"/>
      <c r="P495" s="1644">
        <f>SUM(P496:S501)</f>
        <v>601330546</v>
      </c>
      <c r="Q495" s="1644"/>
      <c r="R495" s="1644"/>
      <c r="S495" s="1644"/>
      <c r="T495" s="779"/>
      <c r="U495" s="779"/>
      <c r="V495" s="779"/>
      <c r="W495" s="779"/>
      <c r="X495" s="902"/>
      <c r="Y495" s="767"/>
      <c r="Z495" s="1079"/>
    </row>
    <row r="496" spans="1:26" s="1080" customFormat="1" ht="18" customHeight="1">
      <c r="A496" s="1101"/>
      <c r="B496" s="1083" t="s">
        <v>175</v>
      </c>
      <c r="C496" s="1385" t="s">
        <v>176</v>
      </c>
      <c r="D496" s="1385"/>
      <c r="E496" s="1385"/>
      <c r="F496" s="1385"/>
      <c r="G496" s="1385"/>
      <c r="H496" s="1385"/>
      <c r="I496" s="1385"/>
      <c r="J496" s="1646">
        <v>126360660</v>
      </c>
      <c r="K496" s="1646"/>
      <c r="L496" s="1646"/>
      <c r="M496" s="1646"/>
      <c r="N496" s="1102"/>
      <c r="O496" s="1091"/>
      <c r="P496" s="1645"/>
      <c r="Q496" s="1645"/>
      <c r="R496" s="1645"/>
      <c r="S496" s="1645"/>
      <c r="T496" s="1103"/>
      <c r="U496" s="1103"/>
      <c r="V496" s="1103"/>
      <c r="W496" s="1103"/>
      <c r="X496" s="1077"/>
      <c r="Y496" s="1078"/>
      <c r="Z496" s="1079"/>
    </row>
    <row r="497" spans="1:26" s="1080" customFormat="1" ht="18" customHeight="1">
      <c r="A497" s="1101"/>
      <c r="B497" s="1083" t="s">
        <v>175</v>
      </c>
      <c r="C497" s="1385" t="s">
        <v>177</v>
      </c>
      <c r="D497" s="1385"/>
      <c r="E497" s="1385"/>
      <c r="F497" s="1385"/>
      <c r="G497" s="1385"/>
      <c r="H497" s="1385"/>
      <c r="I497" s="1385"/>
      <c r="J497" s="1646">
        <f>78748913+448447443</f>
        <v>527196356</v>
      </c>
      <c r="K497" s="1646"/>
      <c r="L497" s="1646"/>
      <c r="M497" s="1646"/>
      <c r="N497" s="1102"/>
      <c r="O497" s="1091"/>
      <c r="P497" s="1393"/>
      <c r="Q497" s="1393"/>
      <c r="R497" s="1393"/>
      <c r="S497" s="1393"/>
      <c r="T497" s="1091"/>
      <c r="U497" s="1091"/>
      <c r="V497" s="1091"/>
      <c r="W497" s="1091"/>
      <c r="X497" s="1077"/>
      <c r="Y497" s="1078"/>
      <c r="Z497" s="1079"/>
    </row>
    <row r="498" spans="1:26" s="1080" customFormat="1" ht="33.75" customHeight="1">
      <c r="A498" s="1101"/>
      <c r="B498" s="1083" t="s">
        <v>175</v>
      </c>
      <c r="C498" s="1385" t="s">
        <v>178</v>
      </c>
      <c r="D498" s="1385"/>
      <c r="E498" s="1385"/>
      <c r="F498" s="1385"/>
      <c r="G498" s="1385"/>
      <c r="H498" s="1385"/>
      <c r="I498" s="1385"/>
      <c r="J498" s="1646">
        <v>13000000</v>
      </c>
      <c r="K498" s="1646"/>
      <c r="L498" s="1646"/>
      <c r="M498" s="1646"/>
      <c r="N498" s="1102"/>
      <c r="O498" s="1091"/>
      <c r="P498" s="1091"/>
      <c r="Q498" s="1091"/>
      <c r="R498" s="1091"/>
      <c r="S498" s="1091"/>
      <c r="T498" s="1091"/>
      <c r="U498" s="1091"/>
      <c r="V498" s="1091"/>
      <c r="W498" s="1091"/>
      <c r="X498" s="1077"/>
      <c r="Y498" s="1078"/>
      <c r="Z498" s="1079"/>
    </row>
    <row r="499" spans="1:26" s="1080" customFormat="1" ht="33.75" customHeight="1">
      <c r="A499" s="1101"/>
      <c r="B499" s="1083" t="s">
        <v>175</v>
      </c>
      <c r="C499" s="1385" t="s">
        <v>566</v>
      </c>
      <c r="D499" s="1385"/>
      <c r="E499" s="1385"/>
      <c r="F499" s="1385"/>
      <c r="G499" s="1385"/>
      <c r="H499" s="1385"/>
      <c r="I499" s="1385"/>
      <c r="J499" s="1646">
        <v>60000000</v>
      </c>
      <c r="K499" s="1646"/>
      <c r="L499" s="1646"/>
      <c r="M499" s="1646"/>
      <c r="N499" s="1102"/>
      <c r="O499" s="1091"/>
      <c r="P499" s="1091"/>
      <c r="Q499" s="1091"/>
      <c r="R499" s="1091"/>
      <c r="S499" s="1091"/>
      <c r="T499" s="1091"/>
      <c r="U499" s="1091"/>
      <c r="V499" s="1091"/>
      <c r="W499" s="1091"/>
      <c r="X499" s="1077"/>
      <c r="Y499" s="1078"/>
      <c r="Z499" s="1079"/>
    </row>
    <row r="500" spans="1:26" s="1080" customFormat="1" ht="18" customHeight="1">
      <c r="A500" s="1101"/>
      <c r="B500" s="1083" t="s">
        <v>175</v>
      </c>
      <c r="C500" s="1385" t="s">
        <v>179</v>
      </c>
      <c r="D500" s="1385"/>
      <c r="E500" s="1385"/>
      <c r="F500" s="1385"/>
      <c r="G500" s="1385"/>
      <c r="H500" s="1385"/>
      <c r="I500" s="1385"/>
      <c r="J500" s="1648">
        <v>280000000</v>
      </c>
      <c r="K500" s="1648"/>
      <c r="L500" s="1648"/>
      <c r="M500" s="1648"/>
      <c r="N500" s="1102"/>
      <c r="O500" s="1091"/>
      <c r="P500" s="1393"/>
      <c r="Q500" s="1393"/>
      <c r="R500" s="1393"/>
      <c r="S500" s="1393"/>
      <c r="T500" s="1091"/>
      <c r="U500" s="1091"/>
      <c r="V500" s="1091"/>
      <c r="W500" s="1091"/>
      <c r="X500" s="1077"/>
      <c r="Y500" s="1104"/>
      <c r="Z500" s="1079"/>
    </row>
    <row r="501" spans="1:26" s="1080" customFormat="1" ht="16.5" customHeight="1">
      <c r="A501" s="1101"/>
      <c r="B501" s="1083" t="s">
        <v>175</v>
      </c>
      <c r="C501" s="1385" t="s">
        <v>180</v>
      </c>
      <c r="D501" s="1385"/>
      <c r="E501" s="1385"/>
      <c r="F501" s="1385"/>
      <c r="G501" s="1385"/>
      <c r="H501" s="1385"/>
      <c r="I501" s="1385"/>
      <c r="J501" s="1647"/>
      <c r="K501" s="1647"/>
      <c r="L501" s="1647"/>
      <c r="M501" s="1647"/>
      <c r="N501" s="1102"/>
      <c r="O501" s="1091"/>
      <c r="P501" s="1393">
        <v>601330546</v>
      </c>
      <c r="Q501" s="1393"/>
      <c r="R501" s="1393"/>
      <c r="S501" s="1393"/>
      <c r="T501" s="1091"/>
      <c r="U501" s="1091"/>
      <c r="V501" s="1091"/>
      <c r="W501" s="1091"/>
      <c r="X501" s="929" t="s">
        <v>181</v>
      </c>
      <c r="Y501" s="1078"/>
      <c r="Z501" s="1079"/>
    </row>
    <row r="502" spans="1:26" s="19" customFormat="1" ht="18.75" customHeight="1">
      <c r="A502" s="937" t="s">
        <v>173</v>
      </c>
      <c r="B502" s="950" t="s">
        <v>182</v>
      </c>
      <c r="C502" s="933"/>
      <c r="D502" s="933"/>
      <c r="E502" s="856"/>
      <c r="F502" s="856"/>
      <c r="G502" s="856"/>
      <c r="H502" s="1099"/>
      <c r="I502" s="770"/>
      <c r="J502" s="1644">
        <f>SUM(J503:M509)</f>
        <v>1334569015</v>
      </c>
      <c r="K502" s="1644"/>
      <c r="L502" s="1644"/>
      <c r="M502" s="1644"/>
      <c r="N502" s="1059"/>
      <c r="O502" s="749"/>
      <c r="P502" s="1644">
        <f>SUM(P503:S511)</f>
        <v>14004986084</v>
      </c>
      <c r="Q502" s="1644"/>
      <c r="R502" s="1644"/>
      <c r="S502" s="1644"/>
      <c r="T502" s="779"/>
      <c r="U502" s="779"/>
      <c r="V502" s="779"/>
      <c r="W502" s="779"/>
      <c r="X502" s="902"/>
      <c r="Y502" s="976"/>
      <c r="Z502" s="1079"/>
    </row>
    <row r="503" spans="1:26" s="1080" customFormat="1" ht="18.75" customHeight="1">
      <c r="A503" s="1101"/>
      <c r="B503" s="1105" t="s">
        <v>183</v>
      </c>
      <c r="C503" s="925"/>
      <c r="D503" s="925"/>
      <c r="E503" s="926"/>
      <c r="F503" s="926"/>
      <c r="G503" s="926"/>
      <c r="H503" s="1091"/>
      <c r="I503" s="1091"/>
      <c r="J503" s="1393"/>
      <c r="K503" s="1393"/>
      <c r="L503" s="1393"/>
      <c r="M503" s="1393"/>
      <c r="N503" s="1091"/>
      <c r="O503" s="1091"/>
      <c r="P503" s="1393"/>
      <c r="Q503" s="1393"/>
      <c r="R503" s="1393"/>
      <c r="S503" s="1393"/>
      <c r="T503" s="1091"/>
      <c r="U503" s="1091"/>
      <c r="V503" s="1091"/>
      <c r="W503" s="1091"/>
      <c r="X503" s="1077"/>
      <c r="Y503" s="1106"/>
      <c r="Z503" s="1079"/>
    </row>
    <row r="504" spans="1:26" s="1080" customFormat="1" ht="18.75" customHeight="1">
      <c r="A504" s="1101"/>
      <c r="B504" s="1105" t="s">
        <v>184</v>
      </c>
      <c r="C504" s="925"/>
      <c r="D504" s="925"/>
      <c r="E504" s="926"/>
      <c r="F504" s="926"/>
      <c r="G504" s="926"/>
      <c r="H504" s="1107"/>
      <c r="I504" s="1107"/>
      <c r="J504" s="1502">
        <v>102547935</v>
      </c>
      <c r="K504" s="1502"/>
      <c r="L504" s="1502"/>
      <c r="M504" s="1502"/>
      <c r="N504" s="1091"/>
      <c r="O504" s="1091"/>
      <c r="P504" s="1393"/>
      <c r="Q504" s="1393"/>
      <c r="R504" s="1393"/>
      <c r="S504" s="1393"/>
      <c r="T504" s="1091"/>
      <c r="U504" s="1091"/>
      <c r="V504" s="1091"/>
      <c r="W504" s="1091"/>
      <c r="X504" s="1077"/>
      <c r="Y504" s="1078"/>
      <c r="Z504" s="1079"/>
    </row>
    <row r="505" spans="1:26" s="1080" customFormat="1" ht="18.75" customHeight="1">
      <c r="A505" s="1101"/>
      <c r="B505" s="1108" t="s">
        <v>185</v>
      </c>
      <c r="C505" s="925"/>
      <c r="D505" s="925"/>
      <c r="E505" s="926"/>
      <c r="F505" s="926"/>
      <c r="G505" s="926"/>
      <c r="H505" s="1107"/>
      <c r="I505" s="1107"/>
      <c r="J505" s="1393">
        <v>145801339</v>
      </c>
      <c r="K505" s="1393"/>
      <c r="L505" s="1393"/>
      <c r="M505" s="1393"/>
      <c r="N505" s="1091"/>
      <c r="O505" s="1091"/>
      <c r="P505" s="1393"/>
      <c r="Q505" s="1393"/>
      <c r="R505" s="1393"/>
      <c r="S505" s="1393"/>
      <c r="T505" s="1091"/>
      <c r="U505" s="1091"/>
      <c r="V505" s="1091"/>
      <c r="W505" s="1091"/>
      <c r="X505" s="1077"/>
      <c r="Y505" s="1078"/>
      <c r="Z505" s="1079"/>
    </row>
    <row r="506" spans="1:26" s="1080" customFormat="1" ht="18.75" customHeight="1">
      <c r="A506" s="1101"/>
      <c r="B506" s="1105" t="s">
        <v>186</v>
      </c>
      <c r="C506" s="925"/>
      <c r="D506" s="925"/>
      <c r="E506" s="926"/>
      <c r="F506" s="926"/>
      <c r="G506" s="926"/>
      <c r="H506" s="1107"/>
      <c r="I506" s="1107"/>
      <c r="J506" s="1393">
        <v>8</v>
      </c>
      <c r="K506" s="1393"/>
      <c r="L506" s="1393"/>
      <c r="M506" s="1393"/>
      <c r="N506" s="1091"/>
      <c r="O506" s="1091"/>
      <c r="P506" s="1091"/>
      <c r="Q506" s="1091"/>
      <c r="R506" s="1091"/>
      <c r="S506" s="1091"/>
      <c r="T506" s="1091"/>
      <c r="U506" s="1091"/>
      <c r="V506" s="1091"/>
      <c r="W506" s="1091"/>
      <c r="X506" s="1077"/>
      <c r="Y506" s="1078"/>
      <c r="Z506" s="1079"/>
    </row>
    <row r="507" spans="1:26" s="1080" customFormat="1" ht="18.75" customHeight="1">
      <c r="A507" s="1101"/>
      <c r="B507" s="1105" t="s">
        <v>187</v>
      </c>
      <c r="C507" s="925"/>
      <c r="D507" s="925"/>
      <c r="E507" s="926"/>
      <c r="F507" s="926"/>
      <c r="G507" s="926"/>
      <c r="H507" s="1107"/>
      <c r="I507" s="1107"/>
      <c r="J507" s="1393">
        <v>771894589</v>
      </c>
      <c r="K507" s="1393"/>
      <c r="L507" s="1393"/>
      <c r="M507" s="1393"/>
      <c r="N507" s="1091"/>
      <c r="O507" s="1091"/>
      <c r="P507" s="1091"/>
      <c r="Q507" s="1091"/>
      <c r="R507" s="1091"/>
      <c r="S507" s="1091"/>
      <c r="T507" s="1091"/>
      <c r="U507" s="1091"/>
      <c r="V507" s="1091"/>
      <c r="W507" s="1091"/>
      <c r="X507" s="1077"/>
      <c r="Y507" s="1078"/>
      <c r="Z507" s="1079"/>
    </row>
    <row r="508" spans="1:26" s="1080" customFormat="1" ht="18.75" customHeight="1">
      <c r="A508" s="1101"/>
      <c r="B508" s="1105" t="s">
        <v>188</v>
      </c>
      <c r="C508" s="925"/>
      <c r="D508" s="925"/>
      <c r="E508" s="926"/>
      <c r="F508" s="926"/>
      <c r="G508" s="926"/>
      <c r="H508" s="1107"/>
      <c r="I508" s="1107"/>
      <c r="J508" s="1393">
        <v>235066230</v>
      </c>
      <c r="K508" s="1393"/>
      <c r="L508" s="1393"/>
      <c r="M508" s="1393"/>
      <c r="N508" s="1091"/>
      <c r="O508" s="1091"/>
      <c r="P508" s="1091"/>
      <c r="Q508" s="1091"/>
      <c r="R508" s="1091"/>
      <c r="S508" s="1091"/>
      <c r="T508" s="1091"/>
      <c r="U508" s="1091"/>
      <c r="V508" s="1091"/>
      <c r="W508" s="1091"/>
      <c r="X508" s="1077"/>
      <c r="Y508" s="1078"/>
      <c r="Z508" s="1079"/>
    </row>
    <row r="509" spans="1:26" s="1080" customFormat="1" ht="18.75" customHeight="1">
      <c r="A509" s="1101"/>
      <c r="B509" s="1105" t="s">
        <v>189</v>
      </c>
      <c r="C509" s="925"/>
      <c r="D509" s="925"/>
      <c r="E509" s="926"/>
      <c r="F509" s="926"/>
      <c r="G509" s="926"/>
      <c r="H509" s="1107"/>
      <c r="I509" s="1107"/>
      <c r="J509" s="1393">
        <v>79258914</v>
      </c>
      <c r="K509" s="1393"/>
      <c r="L509" s="1393"/>
      <c r="M509" s="1393"/>
      <c r="N509" s="1091"/>
      <c r="O509" s="1091"/>
      <c r="P509" s="1091"/>
      <c r="Q509" s="1091"/>
      <c r="R509" s="1091"/>
      <c r="S509" s="1091"/>
      <c r="T509" s="1091"/>
      <c r="U509" s="1091"/>
      <c r="V509" s="1091"/>
      <c r="W509" s="1091"/>
      <c r="X509" s="1077"/>
      <c r="Y509" s="1078"/>
      <c r="Z509" s="1079"/>
    </row>
    <row r="510" spans="1:26" s="1080" customFormat="1" ht="18.75" customHeight="1">
      <c r="A510" s="1101"/>
      <c r="B510" s="1105" t="s">
        <v>190</v>
      </c>
      <c r="C510" s="925"/>
      <c r="D510" s="925"/>
      <c r="E510" s="926"/>
      <c r="F510" s="926"/>
      <c r="G510" s="926"/>
      <c r="H510" s="1107"/>
      <c r="I510" s="1107"/>
      <c r="J510" s="1091"/>
      <c r="K510" s="1091"/>
      <c r="L510" s="1091"/>
      <c r="M510" s="1091"/>
      <c r="N510" s="1091"/>
      <c r="O510" s="1091"/>
      <c r="P510" s="1091"/>
      <c r="Q510" s="1091"/>
      <c r="R510" s="1091"/>
      <c r="S510" s="1068">
        <v>3681967001</v>
      </c>
      <c r="T510" s="1068"/>
      <c r="U510" s="1068"/>
      <c r="V510" s="1068"/>
      <c r="W510" s="1068"/>
      <c r="X510" s="1077"/>
      <c r="Y510" s="1078"/>
      <c r="Z510" s="1079"/>
    </row>
    <row r="511" spans="1:26" s="1080" customFormat="1" ht="18.75" customHeight="1">
      <c r="A511" s="1101"/>
      <c r="B511" s="1105" t="s">
        <v>191</v>
      </c>
      <c r="C511" s="925"/>
      <c r="D511" s="925"/>
      <c r="E511" s="926"/>
      <c r="F511" s="926"/>
      <c r="G511" s="926"/>
      <c r="H511" s="1107"/>
      <c r="I511" s="1107"/>
      <c r="J511" s="1091"/>
      <c r="K511" s="1091"/>
      <c r="L511" s="1091"/>
      <c r="M511" s="1091"/>
      <c r="N511" s="1091"/>
      <c r="O511" s="1091"/>
      <c r="P511" s="1091"/>
      <c r="Q511" s="1091"/>
      <c r="R511" s="1091"/>
      <c r="S511" s="1068">
        <v>10323019083</v>
      </c>
      <c r="T511" s="1068"/>
      <c r="U511" s="1068"/>
      <c r="V511" s="1068"/>
      <c r="W511" s="1068"/>
      <c r="X511" s="1077"/>
      <c r="Y511" s="1078"/>
      <c r="Z511" s="1079"/>
    </row>
    <row r="512" spans="1:26" s="695" customFormat="1" ht="18.75" customHeight="1">
      <c r="A512" s="944"/>
      <c r="B512" s="933" t="s">
        <v>192</v>
      </c>
      <c r="C512" s="933"/>
      <c r="D512" s="933"/>
      <c r="E512" s="856"/>
      <c r="F512" s="856"/>
      <c r="G512" s="856"/>
      <c r="H512" s="1389">
        <f>H492</f>
        <v>9942079868</v>
      </c>
      <c r="I512" s="1389"/>
      <c r="J512" s="1389"/>
      <c r="K512" s="1389"/>
      <c r="L512" s="1389"/>
      <c r="M512" s="1389"/>
      <c r="N512" s="1389">
        <f>P492</f>
        <v>8635567439</v>
      </c>
      <c r="O512" s="1389"/>
      <c r="P512" s="1389"/>
      <c r="Q512" s="1389"/>
      <c r="R512" s="1389"/>
      <c r="S512" s="1389"/>
      <c r="T512" s="753"/>
      <c r="U512" s="753"/>
      <c r="V512" s="753"/>
      <c r="W512" s="753"/>
      <c r="X512" s="689">
        <f>H512-[5]KQSXKD!$F$25</f>
        <v>0</v>
      </c>
      <c r="Y512" s="1094"/>
      <c r="Z512" s="694"/>
    </row>
    <row r="513" spans="1:30" s="19" customFormat="1" ht="8.25" customHeight="1">
      <c r="A513" s="937"/>
      <c r="B513" s="938"/>
      <c r="C513" s="945"/>
      <c r="D513" s="945"/>
      <c r="E513" s="946"/>
      <c r="F513" s="946"/>
      <c r="G513" s="946"/>
      <c r="H513" s="1473"/>
      <c r="I513" s="1473"/>
      <c r="J513" s="1473"/>
      <c r="K513" s="1473"/>
      <c r="L513" s="1473"/>
      <c r="M513" s="1473"/>
      <c r="N513" s="1473"/>
      <c r="O513" s="1473"/>
      <c r="P513" s="1473"/>
      <c r="Q513" s="1473"/>
      <c r="R513" s="1473"/>
      <c r="S513" s="1473"/>
      <c r="T513" s="947"/>
      <c r="U513" s="947"/>
      <c r="V513" s="947"/>
      <c r="W513" s="947"/>
      <c r="X513" s="902"/>
      <c r="Y513" s="738"/>
      <c r="Z513" s="760"/>
    </row>
    <row r="514" spans="1:30" s="691" customFormat="1" ht="18.75" customHeight="1">
      <c r="A514" s="690">
        <v>32</v>
      </c>
      <c r="B514" s="933" t="s">
        <v>193</v>
      </c>
      <c r="C514" s="933"/>
      <c r="D514" s="933"/>
      <c r="E514" s="856"/>
      <c r="F514" s="856"/>
      <c r="G514" s="856"/>
      <c r="I514" s="757"/>
      <c r="J514" s="1389" t="str">
        <f>K490</f>
        <v>Kỳ này</v>
      </c>
      <c r="K514" s="1389"/>
      <c r="L514" s="1389"/>
      <c r="M514" s="1389"/>
      <c r="N514" s="1390" t="s">
        <v>113</v>
      </c>
      <c r="O514" s="1390"/>
      <c r="P514" s="1390"/>
      <c r="Q514" s="1390"/>
      <c r="R514" s="1390"/>
      <c r="S514" s="1390"/>
      <c r="T514" s="1084"/>
      <c r="U514" s="1084"/>
      <c r="V514" s="1084"/>
      <c r="W514" s="1084"/>
      <c r="X514" s="934"/>
      <c r="Y514" s="935"/>
      <c r="Z514" s="936"/>
    </row>
    <row r="515" spans="1:30" s="732" customFormat="1" ht="18.75" customHeight="1">
      <c r="A515" s="731"/>
      <c r="B515" s="920" t="s">
        <v>194</v>
      </c>
      <c r="C515" s="933"/>
      <c r="D515" s="933"/>
      <c r="E515" s="856"/>
      <c r="F515" s="856"/>
      <c r="G515" s="856"/>
      <c r="H515" s="961"/>
      <c r="I515" s="961"/>
      <c r="J515" s="961"/>
      <c r="K515" s="961"/>
      <c r="L515" s="961"/>
      <c r="M515" s="961"/>
      <c r="N515" s="1387"/>
      <c r="O515" s="1387"/>
      <c r="P515" s="1387"/>
      <c r="Q515" s="1387"/>
      <c r="R515" s="1387"/>
      <c r="S515" s="1387"/>
      <c r="T515" s="749"/>
      <c r="U515" s="749"/>
      <c r="V515" s="749"/>
      <c r="W515" s="749"/>
      <c r="X515" s="1109"/>
      <c r="Y515" s="1092"/>
      <c r="Z515" s="1057"/>
    </row>
    <row r="516" spans="1:30" s="732" customFormat="1" ht="18.75" customHeight="1">
      <c r="A516" s="731"/>
      <c r="B516" s="920" t="s">
        <v>195</v>
      </c>
      <c r="C516" s="933"/>
      <c r="D516" s="933"/>
      <c r="E516" s="856"/>
      <c r="F516" s="856"/>
      <c r="G516" s="856"/>
      <c r="H516" s="1387"/>
      <c r="I516" s="1387"/>
      <c r="J516" s="1387"/>
      <c r="K516" s="1387"/>
      <c r="L516" s="1387"/>
      <c r="M516" s="1387"/>
      <c r="N516" s="1387"/>
      <c r="O516" s="1387"/>
      <c r="P516" s="1387"/>
      <c r="Q516" s="1387"/>
      <c r="R516" s="1387"/>
      <c r="S516" s="1387"/>
      <c r="T516" s="749"/>
      <c r="U516" s="749"/>
      <c r="V516" s="749"/>
      <c r="W516" s="749"/>
      <c r="X516" s="1109"/>
      <c r="Y516" s="976"/>
      <c r="Z516" s="1057"/>
    </row>
    <row r="517" spans="1:30" s="732" customFormat="1" ht="18.75" customHeight="1">
      <c r="A517" s="731"/>
      <c r="B517" s="920" t="s">
        <v>194</v>
      </c>
      <c r="C517" s="933"/>
      <c r="D517" s="933"/>
      <c r="E517" s="856"/>
      <c r="F517" s="856"/>
      <c r="G517" s="856"/>
      <c r="H517" s="961"/>
      <c r="I517" s="961"/>
      <c r="J517" s="961"/>
      <c r="K517" s="961"/>
      <c r="L517" s="961"/>
      <c r="M517" s="961"/>
      <c r="N517" s="1387"/>
      <c r="O517" s="1387"/>
      <c r="P517" s="1387"/>
      <c r="Q517" s="1387"/>
      <c r="R517" s="1387"/>
      <c r="S517" s="1387"/>
      <c r="T517" s="749"/>
      <c r="U517" s="749"/>
      <c r="V517" s="749"/>
      <c r="W517" s="749"/>
      <c r="X517" s="1109"/>
      <c r="Y517" s="1092"/>
      <c r="Z517" s="1057"/>
    </row>
    <row r="518" spans="1:30" s="732" customFormat="1" ht="18.75" customHeight="1">
      <c r="A518" s="731"/>
      <c r="B518" s="920" t="s">
        <v>196</v>
      </c>
      <c r="C518" s="933"/>
      <c r="D518" s="933"/>
      <c r="E518" s="856"/>
      <c r="F518" s="856"/>
      <c r="G518" s="856"/>
      <c r="H518" s="961"/>
      <c r="I518" s="961"/>
      <c r="J518" s="961"/>
      <c r="K518" s="961"/>
      <c r="L518" s="961"/>
      <c r="M518" s="961"/>
      <c r="N518" s="1387"/>
      <c r="O518" s="1387"/>
      <c r="P518" s="1387"/>
      <c r="Q518" s="1387"/>
      <c r="R518" s="1387"/>
      <c r="S518" s="1387"/>
      <c r="T518" s="749"/>
      <c r="U518" s="749"/>
      <c r="V518" s="749"/>
      <c r="W518" s="749"/>
      <c r="X518" s="1109"/>
      <c r="Y518" s="1092"/>
      <c r="Z518" s="1057"/>
    </row>
    <row r="519" spans="1:30" s="732" customFormat="1" ht="18.75" customHeight="1">
      <c r="A519" s="731"/>
      <c r="B519" s="920" t="s">
        <v>197</v>
      </c>
      <c r="C519" s="933"/>
      <c r="D519" s="933"/>
      <c r="E519" s="856"/>
      <c r="F519" s="856"/>
      <c r="G519" s="856"/>
      <c r="H519" s="961"/>
      <c r="I519" s="961"/>
      <c r="J519" s="961"/>
      <c r="K519" s="961"/>
      <c r="L519" s="961"/>
      <c r="M519" s="961"/>
      <c r="N519" s="1387"/>
      <c r="O519" s="1387"/>
      <c r="P519" s="1387"/>
      <c r="Q519" s="1387"/>
      <c r="R519" s="1387"/>
      <c r="S519" s="1387"/>
      <c r="T519" s="749"/>
      <c r="U519" s="749"/>
      <c r="V519" s="749"/>
      <c r="W519" s="749"/>
      <c r="X519" s="1109"/>
      <c r="Y519" s="1642"/>
      <c r="Z519" s="1642"/>
      <c r="AA519" s="1642"/>
      <c r="AB519" s="1642"/>
      <c r="AC519" s="1642"/>
      <c r="AD519" s="1642"/>
    </row>
    <row r="520" spans="1:30" s="732" customFormat="1" ht="18.75" customHeight="1">
      <c r="A520" s="731"/>
      <c r="B520" s="920" t="s">
        <v>0</v>
      </c>
      <c r="C520" s="933"/>
      <c r="D520" s="933"/>
      <c r="E520" s="856"/>
      <c r="F520" s="856"/>
      <c r="G520" s="856"/>
      <c r="H520" s="1387"/>
      <c r="I520" s="1387"/>
      <c r="J520" s="1387"/>
      <c r="K520" s="1387"/>
      <c r="L520" s="1387"/>
      <c r="M520" s="1387"/>
      <c r="N520" s="1387"/>
      <c r="O520" s="1387"/>
      <c r="P520" s="1387"/>
      <c r="Q520" s="1387"/>
      <c r="R520" s="1387"/>
      <c r="S520" s="1387"/>
      <c r="T520" s="749"/>
      <c r="U520" s="749"/>
      <c r="V520" s="749"/>
      <c r="W520" s="749"/>
      <c r="X520" s="1109"/>
      <c r="Y520" s="1642">
        <f>'[340]CPSX 12T'!$B$8</f>
        <v>104360221602</v>
      </c>
      <c r="Z520" s="1642"/>
      <c r="AA520" s="1642"/>
      <c r="AB520" s="1642"/>
      <c r="AC520" s="1642"/>
      <c r="AD520" s="1642"/>
    </row>
    <row r="521" spans="1:30" s="732" customFormat="1" ht="18.75" customHeight="1">
      <c r="A521" s="731"/>
      <c r="B521" s="920" t="s">
        <v>197</v>
      </c>
      <c r="C521" s="933"/>
      <c r="D521" s="933"/>
      <c r="E521" s="856"/>
      <c r="F521" s="856"/>
      <c r="G521" s="856"/>
      <c r="H521" s="961"/>
      <c r="I521" s="961"/>
      <c r="J521" s="961"/>
      <c r="K521" s="961"/>
      <c r="L521" s="961"/>
      <c r="M521" s="961"/>
      <c r="N521" s="1387"/>
      <c r="O521" s="1387"/>
      <c r="P521" s="1387"/>
      <c r="Q521" s="1387"/>
      <c r="R521" s="1387"/>
      <c r="S521" s="1387"/>
      <c r="T521" s="749"/>
      <c r="U521" s="749"/>
      <c r="V521" s="749"/>
      <c r="W521" s="749"/>
      <c r="X521" s="1109"/>
      <c r="Y521" s="1642">
        <f>'[339]CPSX 12T'!$B$8</f>
        <v>414590676592</v>
      </c>
      <c r="Z521" s="1642"/>
      <c r="AA521" s="1642"/>
      <c r="AB521" s="1642"/>
      <c r="AC521" s="1642"/>
      <c r="AD521" s="1642"/>
    </row>
    <row r="522" spans="1:30" s="732" customFormat="1" ht="18.75" customHeight="1">
      <c r="A522" s="731"/>
      <c r="B522" s="920" t="s">
        <v>198</v>
      </c>
      <c r="C522" s="933"/>
      <c r="D522" s="933"/>
      <c r="E522" s="856"/>
      <c r="F522" s="856"/>
      <c r="G522" s="856"/>
      <c r="H522" s="961"/>
      <c r="I522" s="961"/>
      <c r="J522" s="961"/>
      <c r="K522" s="961"/>
      <c r="L522" s="961"/>
      <c r="M522" s="961"/>
      <c r="N522" s="1387"/>
      <c r="O522" s="1387"/>
      <c r="P522" s="1387"/>
      <c r="Q522" s="1387"/>
      <c r="R522" s="1387"/>
      <c r="S522" s="1387"/>
      <c r="T522" s="749"/>
      <c r="U522" s="749"/>
      <c r="V522" s="749"/>
      <c r="W522" s="749"/>
      <c r="X522" s="1109"/>
      <c r="Y522" s="1111"/>
      <c r="Z522" s="1112"/>
      <c r="AA522" s="1112"/>
      <c r="AB522" s="1112"/>
      <c r="AC522" s="1112"/>
      <c r="AD522" s="1112"/>
    </row>
    <row r="523" spans="1:30" s="732" customFormat="1" ht="18.75" customHeight="1">
      <c r="A523" s="731"/>
      <c r="B523" s="920" t="s">
        <v>199</v>
      </c>
      <c r="C523" s="933"/>
      <c r="D523" s="933"/>
      <c r="E523" s="856"/>
      <c r="F523" s="856"/>
      <c r="G523" s="856"/>
      <c r="H523" s="961"/>
      <c r="I523" s="961"/>
      <c r="J523" s="961"/>
      <c r="K523" s="961"/>
      <c r="L523" s="961"/>
      <c r="M523" s="961"/>
      <c r="N523" s="1387"/>
      <c r="O523" s="1387"/>
      <c r="P523" s="1387"/>
      <c r="Q523" s="1387"/>
      <c r="R523" s="1387"/>
      <c r="S523" s="1387"/>
      <c r="T523" s="749"/>
      <c r="U523" s="749"/>
      <c r="V523" s="749"/>
      <c r="W523" s="749"/>
      <c r="X523" s="1109"/>
      <c r="Y523" s="1111">
        <f>SUM(AD523:AM523)</f>
        <v>0</v>
      </c>
      <c r="Z523" s="1112"/>
      <c r="AA523" s="1112"/>
      <c r="AB523" s="1112"/>
      <c r="AC523" s="1112"/>
      <c r="AD523" s="1112"/>
    </row>
    <row r="524" spans="1:30" s="732" customFormat="1" ht="18.75" customHeight="1">
      <c r="A524" s="731"/>
      <c r="B524" s="920" t="s">
        <v>200</v>
      </c>
      <c r="C524" s="933"/>
      <c r="D524" s="933"/>
      <c r="E524" s="856"/>
      <c r="F524" s="856"/>
      <c r="G524" s="856"/>
      <c r="H524" s="1387"/>
      <c r="I524" s="1387"/>
      <c r="J524" s="1387"/>
      <c r="K524" s="1387"/>
      <c r="L524" s="1387"/>
      <c r="M524" s="1387"/>
      <c r="N524" s="1387"/>
      <c r="O524" s="1387"/>
      <c r="P524" s="1387"/>
      <c r="Q524" s="1387"/>
      <c r="R524" s="1387"/>
      <c r="S524" s="1387"/>
      <c r="T524" s="749"/>
      <c r="U524" s="749"/>
      <c r="V524" s="749"/>
      <c r="W524" s="749"/>
      <c r="X524" s="1109"/>
      <c r="Y524" s="1111">
        <f>SUM(AD524:AM524)</f>
        <v>0</v>
      </c>
      <c r="Z524" s="1112"/>
      <c r="AA524" s="1112"/>
      <c r="AB524" s="1112"/>
      <c r="AC524" s="1112"/>
      <c r="AD524" s="1112"/>
    </row>
    <row r="525" spans="1:30" s="732" customFormat="1" ht="18.75" customHeight="1">
      <c r="A525" s="731"/>
      <c r="B525" s="920" t="s">
        <v>201</v>
      </c>
      <c r="C525" s="933"/>
      <c r="D525" s="933"/>
      <c r="E525" s="856"/>
      <c r="F525" s="856"/>
      <c r="G525" s="856"/>
      <c r="H525" s="1387"/>
      <c r="I525" s="1387"/>
      <c r="J525" s="1387"/>
      <c r="K525" s="1387"/>
      <c r="L525" s="1387"/>
      <c r="M525" s="1387"/>
      <c r="N525" s="1387"/>
      <c r="O525" s="1387"/>
      <c r="P525" s="1387"/>
      <c r="Q525" s="1387"/>
      <c r="R525" s="1387"/>
      <c r="S525" s="1387"/>
      <c r="T525" s="749"/>
      <c r="U525" s="749"/>
      <c r="V525" s="749"/>
      <c r="W525" s="749"/>
      <c r="X525" s="1109"/>
      <c r="Y525" s="1643">
        <f>'[339]CPSX 12T'!$B$12</f>
        <v>591442000239</v>
      </c>
      <c r="Z525" s="1643"/>
      <c r="AA525" s="1643"/>
      <c r="AB525" s="1643"/>
      <c r="AC525" s="1643"/>
      <c r="AD525" s="1643"/>
    </row>
    <row r="526" spans="1:30" s="19" customFormat="1" ht="18.75" customHeight="1">
      <c r="A526" s="944">
        <v>33</v>
      </c>
      <c r="B526" s="920" t="s">
        <v>202</v>
      </c>
      <c r="C526" s="933"/>
      <c r="D526" s="933"/>
      <c r="E526" s="856"/>
      <c r="F526" s="856"/>
      <c r="G526" s="946"/>
      <c r="H526" s="1639" t="str">
        <f>J514</f>
        <v>Kỳ này</v>
      </c>
      <c r="I526" s="1386"/>
      <c r="J526" s="1386"/>
      <c r="K526" s="1386"/>
      <c r="L526" s="1386"/>
      <c r="M526" s="1386"/>
      <c r="N526" s="1390" t="s">
        <v>113</v>
      </c>
      <c r="O526" s="1390"/>
      <c r="P526" s="1390"/>
      <c r="Q526" s="1390"/>
      <c r="R526" s="1390"/>
      <c r="S526" s="1390"/>
      <c r="T526" s="1084"/>
      <c r="U526" s="1084"/>
      <c r="V526" s="1084"/>
      <c r="W526" s="1084"/>
      <c r="X526" s="1113"/>
      <c r="Y526" s="1111">
        <f>SUM(AD526:AM526)</f>
        <v>0</v>
      </c>
      <c r="Z526" s="1112"/>
      <c r="AA526" s="1112"/>
      <c r="AB526" s="1112"/>
      <c r="AC526" s="1112"/>
      <c r="AD526" s="1112"/>
    </row>
    <row r="527" spans="1:30" s="19" customFormat="1" ht="18.75" customHeight="1">
      <c r="A527" s="937"/>
      <c r="B527" s="920" t="s">
        <v>203</v>
      </c>
      <c r="C527" s="920"/>
      <c r="D527" s="920"/>
      <c r="E527" s="921"/>
      <c r="F527" s="856"/>
      <c r="G527" s="946"/>
      <c r="H527" s="1642">
        <f>'[5]CPSX 12T'!$B$8</f>
        <v>347766189552</v>
      </c>
      <c r="I527" s="1642"/>
      <c r="J527" s="1642"/>
      <c r="K527" s="1642"/>
      <c r="L527" s="1642"/>
      <c r="M527" s="1642"/>
      <c r="N527" s="1640">
        <v>329580656139</v>
      </c>
      <c r="O527" s="1640"/>
      <c r="P527" s="1640"/>
      <c r="Q527" s="1640"/>
      <c r="R527" s="1640"/>
      <c r="S527" s="1640"/>
      <c r="T527" s="963"/>
      <c r="U527" s="963"/>
      <c r="V527" s="963"/>
      <c r="W527" s="963"/>
      <c r="X527" s="1113"/>
      <c r="Y527" s="1111"/>
      <c r="Z527" s="1112"/>
      <c r="AA527" s="1112"/>
      <c r="AB527" s="1112"/>
      <c r="AC527" s="1112"/>
      <c r="AD527" s="1112"/>
    </row>
    <row r="528" spans="1:30" s="1119" customFormat="1" ht="18.75" hidden="1" customHeight="1">
      <c r="A528" s="1114"/>
      <c r="B528" s="1082"/>
      <c r="C528" s="960" t="s">
        <v>204</v>
      </c>
      <c r="D528" s="1082"/>
      <c r="E528" s="1115"/>
      <c r="F528" s="1115"/>
      <c r="G528" s="1116"/>
      <c r="H528" s="1112">
        <f>SUM(M528:Z528)</f>
        <v>157592331462</v>
      </c>
      <c r="I528" s="1112"/>
      <c r="J528" s="1112"/>
      <c r="K528" s="1112"/>
      <c r="L528" s="1112"/>
      <c r="M528" s="1112"/>
      <c r="N528" s="1117">
        <v>157592331462</v>
      </c>
      <c r="O528" s="1117"/>
      <c r="P528" s="1117"/>
      <c r="Q528" s="1117"/>
      <c r="R528" s="1117"/>
      <c r="S528" s="1117"/>
      <c r="T528" s="1117"/>
      <c r="U528" s="1117"/>
      <c r="V528" s="1117"/>
      <c r="W528" s="1117"/>
      <c r="X528" s="1118"/>
      <c r="Y528" s="1111"/>
      <c r="Z528" s="1112"/>
      <c r="AA528" s="1112"/>
      <c r="AB528" s="1112"/>
      <c r="AC528" s="1112"/>
      <c r="AD528" s="1112"/>
    </row>
    <row r="529" spans="1:30" s="1119" customFormat="1" ht="18.75" hidden="1" customHeight="1">
      <c r="A529" s="1114"/>
      <c r="B529" s="1082"/>
      <c r="C529" s="960" t="s">
        <v>205</v>
      </c>
      <c r="D529" s="1082"/>
      <c r="E529" s="1115"/>
      <c r="F529" s="1115"/>
      <c r="G529" s="1116"/>
      <c r="H529" s="1112">
        <f>SUM(M529:Z529)</f>
        <v>35351412750</v>
      </c>
      <c r="I529" s="1112"/>
      <c r="J529" s="1112"/>
      <c r="K529" s="1112"/>
      <c r="L529" s="1112"/>
      <c r="M529" s="1112"/>
      <c r="N529" s="1117">
        <v>35351412750</v>
      </c>
      <c r="O529" s="1117"/>
      <c r="P529" s="1117"/>
      <c r="Q529" s="1117"/>
      <c r="R529" s="1117"/>
      <c r="S529" s="1117"/>
      <c r="T529" s="1117"/>
      <c r="U529" s="1117"/>
      <c r="V529" s="1117"/>
      <c r="W529" s="1117"/>
      <c r="X529" s="1118"/>
      <c r="Y529" s="1111"/>
      <c r="Z529" s="1110"/>
      <c r="AA529" s="1110"/>
      <c r="AB529" s="1110"/>
      <c r="AC529" s="1110"/>
      <c r="AD529" s="1110"/>
    </row>
    <row r="530" spans="1:30" s="1119" customFormat="1" ht="18.75" hidden="1" customHeight="1">
      <c r="A530" s="1114"/>
      <c r="B530" s="1082"/>
      <c r="C530" s="960" t="s">
        <v>206</v>
      </c>
      <c r="D530" s="1082"/>
      <c r="E530" s="1115"/>
      <c r="F530" s="1115"/>
      <c r="G530" s="1116"/>
      <c r="H530" s="1112">
        <f>SUM(M530:Z530)</f>
        <v>14909496623</v>
      </c>
      <c r="I530" s="1112"/>
      <c r="J530" s="1112"/>
      <c r="K530" s="1112"/>
      <c r="L530" s="1112"/>
      <c r="M530" s="1112"/>
      <c r="N530" s="1117">
        <v>14909496623</v>
      </c>
      <c r="O530" s="1117"/>
      <c r="P530" s="1117"/>
      <c r="Q530" s="1117"/>
      <c r="R530" s="1117"/>
      <c r="S530" s="1117"/>
      <c r="T530" s="1117"/>
      <c r="U530" s="1117"/>
      <c r="V530" s="1117"/>
      <c r="W530" s="1117"/>
      <c r="X530" s="1118"/>
      <c r="Y530" s="1111"/>
      <c r="Z530" s="1110"/>
      <c r="AA530" s="1110"/>
      <c r="AB530" s="1110"/>
      <c r="AC530" s="1110"/>
      <c r="AD530" s="1110"/>
    </row>
    <row r="531" spans="1:30" s="19" customFormat="1" ht="18.75" customHeight="1">
      <c r="A531" s="937"/>
      <c r="B531" s="920" t="s">
        <v>207</v>
      </c>
      <c r="C531" s="920"/>
      <c r="D531" s="920"/>
      <c r="E531" s="921"/>
      <c r="F531" s="921"/>
      <c r="G531" s="939"/>
      <c r="H531" s="1643">
        <f>'[5]CPSX 12T'!$B$12</f>
        <v>600844307649</v>
      </c>
      <c r="I531" s="1643"/>
      <c r="J531" s="1643"/>
      <c r="K531" s="1643"/>
      <c r="L531" s="1643"/>
      <c r="M531" s="1643"/>
      <c r="N531" s="1640">
        <v>556228785548</v>
      </c>
      <c r="O531" s="1640"/>
      <c r="P531" s="1640"/>
      <c r="Q531" s="1640"/>
      <c r="R531" s="1640"/>
      <c r="S531" s="1640"/>
      <c r="T531" s="963"/>
      <c r="U531" s="963"/>
      <c r="V531" s="963"/>
      <c r="W531" s="963"/>
      <c r="X531" s="1113"/>
      <c r="Y531" s="1111"/>
      <c r="Z531" s="1110"/>
      <c r="AA531" s="1110"/>
      <c r="AB531" s="1110"/>
      <c r="AC531" s="1110"/>
      <c r="AD531" s="1110"/>
    </row>
    <row r="532" spans="1:30" s="1119" customFormat="1" ht="18.75" hidden="1" customHeight="1">
      <c r="A532" s="1114"/>
      <c r="B532" s="1082"/>
      <c r="C532" s="960" t="s">
        <v>208</v>
      </c>
      <c r="D532" s="1082"/>
      <c r="E532" s="1115"/>
      <c r="F532" s="1115"/>
      <c r="G532" s="1116"/>
      <c r="H532" s="1112">
        <f>SUM(M532:Z532)</f>
        <v>251084916347</v>
      </c>
      <c r="I532" s="1112"/>
      <c r="J532" s="1112"/>
      <c r="K532" s="1112"/>
      <c r="L532" s="1112"/>
      <c r="M532" s="1112"/>
      <c r="N532" s="1117">
        <v>251084916347</v>
      </c>
      <c r="O532" s="1117"/>
      <c r="P532" s="1117"/>
      <c r="Q532" s="1117"/>
      <c r="R532" s="1117"/>
      <c r="S532" s="1117"/>
      <c r="T532" s="1117"/>
      <c r="U532" s="1117"/>
      <c r="V532" s="1117"/>
      <c r="W532" s="1117"/>
      <c r="X532" s="1118"/>
      <c r="Y532" s="1111"/>
      <c r="Z532" s="1112"/>
      <c r="AA532" s="1112"/>
      <c r="AB532" s="1112"/>
      <c r="AC532" s="1112"/>
      <c r="AD532" s="1112"/>
    </row>
    <row r="533" spans="1:30" s="1119" customFormat="1" ht="18.75" hidden="1" customHeight="1">
      <c r="A533" s="1114"/>
      <c r="B533" s="1082"/>
      <c r="C533" s="960" t="s">
        <v>209</v>
      </c>
      <c r="D533" s="1082"/>
      <c r="E533" s="1115"/>
      <c r="F533" s="1115"/>
      <c r="G533" s="1116"/>
      <c r="H533" s="1112">
        <f>SUM(M533:Z533)</f>
        <v>17392045597</v>
      </c>
      <c r="I533" s="1112"/>
      <c r="J533" s="1112"/>
      <c r="K533" s="1112"/>
      <c r="L533" s="1112"/>
      <c r="M533" s="1112"/>
      <c r="N533" s="1117">
        <v>17392045597</v>
      </c>
      <c r="O533" s="1117"/>
      <c r="P533" s="1117"/>
      <c r="Q533" s="1117"/>
      <c r="R533" s="1117"/>
      <c r="S533" s="1117"/>
      <c r="T533" s="1117"/>
      <c r="U533" s="1117"/>
      <c r="V533" s="1117"/>
      <c r="W533" s="1117"/>
      <c r="X533" s="1118"/>
      <c r="Y533" s="1111"/>
      <c r="Z533" s="1112"/>
      <c r="AA533" s="1112"/>
      <c r="AB533" s="1112"/>
      <c r="AC533" s="1112"/>
      <c r="AD533" s="1112"/>
    </row>
    <row r="534" spans="1:30" s="1119" customFormat="1" ht="18.75" hidden="1" customHeight="1">
      <c r="A534" s="1114"/>
      <c r="B534" s="1082"/>
      <c r="C534" s="960" t="s">
        <v>210</v>
      </c>
      <c r="D534" s="1082"/>
      <c r="E534" s="1115"/>
      <c r="F534" s="1115"/>
      <c r="G534" s="1116"/>
      <c r="H534" s="1112">
        <f>SUM(M534:Z534)</f>
        <v>2109413440</v>
      </c>
      <c r="I534" s="1112"/>
      <c r="J534" s="1112"/>
      <c r="K534" s="1112"/>
      <c r="L534" s="1112"/>
      <c r="M534" s="1112"/>
      <c r="N534" s="1117">
        <v>2109413440</v>
      </c>
      <c r="O534" s="1117"/>
      <c r="P534" s="1117"/>
      <c r="Q534" s="1117"/>
      <c r="R534" s="1117"/>
      <c r="S534" s="1117"/>
      <c r="T534" s="1117"/>
      <c r="U534" s="1117"/>
      <c r="V534" s="1117"/>
      <c r="W534" s="1117"/>
      <c r="X534" s="1118"/>
      <c r="Y534" s="1111"/>
      <c r="Z534" s="1112"/>
      <c r="AA534" s="1112"/>
      <c r="AB534" s="1112"/>
      <c r="AC534" s="1112"/>
      <c r="AD534" s="1112"/>
    </row>
    <row r="535" spans="1:30" s="19" customFormat="1" ht="18.75" customHeight="1">
      <c r="A535" s="937"/>
      <c r="B535" s="920" t="s">
        <v>211</v>
      </c>
      <c r="C535" s="920"/>
      <c r="D535" s="920"/>
      <c r="E535" s="921"/>
      <c r="F535" s="856"/>
      <c r="G535" s="946"/>
      <c r="H535" s="1642">
        <f>'[5]CPSX 12T'!$B$16</f>
        <v>143390069669</v>
      </c>
      <c r="I535" s="1642"/>
      <c r="J535" s="1642"/>
      <c r="K535" s="1642"/>
      <c r="L535" s="1642"/>
      <c r="M535" s="1642"/>
      <c r="N535" s="1640">
        <v>129668613877</v>
      </c>
      <c r="O535" s="1640"/>
      <c r="P535" s="1640"/>
      <c r="Q535" s="1640"/>
      <c r="R535" s="1640"/>
      <c r="S535" s="1640"/>
      <c r="T535" s="963"/>
      <c r="U535" s="963"/>
      <c r="V535" s="963"/>
      <c r="W535" s="963"/>
      <c r="X535" s="1113"/>
      <c r="Y535" s="1111"/>
      <c r="Z535" s="1110"/>
      <c r="AA535" s="1110"/>
      <c r="AB535" s="1110"/>
      <c r="AC535" s="1110"/>
      <c r="AD535" s="1110"/>
    </row>
    <row r="536" spans="1:30" s="19" customFormat="1" ht="18.75" customHeight="1">
      <c r="A536" s="937"/>
      <c r="B536" s="920" t="s">
        <v>212</v>
      </c>
      <c r="C536" s="920"/>
      <c r="D536" s="920"/>
      <c r="E536" s="921"/>
      <c r="F536" s="856"/>
      <c r="G536" s="946"/>
      <c r="H536" s="1642">
        <f>'[5]CPSX 12T'!$B$17</f>
        <v>133458437476</v>
      </c>
      <c r="I536" s="1642"/>
      <c r="J536" s="1642"/>
      <c r="K536" s="1642"/>
      <c r="L536" s="1642"/>
      <c r="M536" s="1642"/>
      <c r="N536" s="1640">
        <v>142421243134</v>
      </c>
      <c r="O536" s="1640"/>
      <c r="P536" s="1640"/>
      <c r="Q536" s="1640"/>
      <c r="R536" s="1640"/>
      <c r="S536" s="1640"/>
      <c r="T536" s="963"/>
      <c r="U536" s="963"/>
      <c r="V536" s="963"/>
      <c r="W536" s="963"/>
      <c r="X536" s="1113"/>
      <c r="Y536" s="1111"/>
      <c r="Z536" s="1110"/>
      <c r="AA536" s="1110"/>
      <c r="AB536" s="1110"/>
      <c r="AC536" s="1110"/>
      <c r="AD536" s="1110"/>
    </row>
    <row r="537" spans="1:30" s="19" customFormat="1" ht="18.75" customHeight="1">
      <c r="A537" s="937"/>
      <c r="B537" s="920" t="s">
        <v>213</v>
      </c>
      <c r="C537" s="920"/>
      <c r="D537" s="920"/>
      <c r="E537" s="921"/>
      <c r="F537" s="856"/>
      <c r="G537" s="946"/>
      <c r="H537" s="1642">
        <f>'[5]CPSX 12T'!$B$18</f>
        <v>405694618466</v>
      </c>
      <c r="I537" s="1642"/>
      <c r="J537" s="1642"/>
      <c r="K537" s="1642"/>
      <c r="L537" s="1642"/>
      <c r="M537" s="1642"/>
      <c r="N537" s="1640">
        <v>343931224919</v>
      </c>
      <c r="O537" s="1640"/>
      <c r="P537" s="1640"/>
      <c r="Q537" s="1640"/>
      <c r="R537" s="1640"/>
      <c r="S537" s="1640"/>
      <c r="T537" s="963"/>
      <c r="U537" s="963"/>
      <c r="V537" s="963"/>
      <c r="W537" s="963"/>
      <c r="X537" s="1113"/>
      <c r="Y537" s="1111"/>
      <c r="Z537" s="1110"/>
      <c r="AA537" s="1110"/>
      <c r="AB537" s="1110"/>
      <c r="AC537" s="1110"/>
      <c r="AD537" s="1110"/>
    </row>
    <row r="538" spans="1:30" s="695" customFormat="1" ht="18.75" customHeight="1">
      <c r="A538" s="944"/>
      <c r="B538" s="933"/>
      <c r="C538" s="933" t="s">
        <v>1327</v>
      </c>
      <c r="D538" s="933"/>
      <c r="E538" s="856"/>
      <c r="F538" s="856"/>
      <c r="G538" s="946"/>
      <c r="H538" s="1641">
        <f>H527+H531+H535+H536+H537</f>
        <v>1631153622812</v>
      </c>
      <c r="I538" s="1641"/>
      <c r="J538" s="1641"/>
      <c r="K538" s="1641"/>
      <c r="L538" s="1641"/>
      <c r="M538" s="1641"/>
      <c r="N538" s="1638">
        <f>N527+N531+N535+N536+N537</f>
        <v>1501830523617</v>
      </c>
      <c r="O538" s="1638"/>
      <c r="P538" s="1638"/>
      <c r="Q538" s="1638"/>
      <c r="R538" s="1638"/>
      <c r="S538" s="1638"/>
      <c r="T538" s="1120"/>
      <c r="U538" s="1120"/>
      <c r="V538" s="1120"/>
      <c r="W538" s="1120"/>
      <c r="X538" s="689">
        <f>H538-'[5]CPSX 12T'!$B$20</f>
        <v>0</v>
      </c>
      <c r="Y538" s="1121"/>
      <c r="Z538" s="694"/>
      <c r="AA538" s="1122"/>
      <c r="AB538" s="1122"/>
      <c r="AC538" s="1122"/>
      <c r="AD538" s="1122"/>
    </row>
    <row r="539" spans="1:30" s="691" customFormat="1" ht="17.25" customHeight="1">
      <c r="A539" s="690" t="s">
        <v>214</v>
      </c>
      <c r="B539" s="1951" t="s">
        <v>215</v>
      </c>
      <c r="C539" s="1951"/>
      <c r="D539" s="1951"/>
      <c r="E539" s="1951"/>
      <c r="F539" s="1951"/>
      <c r="G539" s="1951"/>
      <c r="H539" s="1951"/>
      <c r="I539" s="1951"/>
      <c r="J539" s="1951"/>
      <c r="K539" s="1951"/>
      <c r="L539" s="1951"/>
      <c r="M539" s="1951"/>
      <c r="N539" s="1951"/>
      <c r="O539" s="1951"/>
      <c r="P539" s="1951"/>
      <c r="Q539" s="1951"/>
      <c r="R539" s="1951"/>
      <c r="S539" s="1951"/>
      <c r="T539" s="1123"/>
      <c r="U539" s="1123"/>
      <c r="V539" s="1123"/>
      <c r="W539" s="1123"/>
      <c r="X539" s="1124"/>
      <c r="Y539" s="1121"/>
      <c r="Z539" s="936"/>
    </row>
    <row r="540" spans="1:30" s="691" customFormat="1" ht="18.75" customHeight="1">
      <c r="A540" s="690">
        <v>34</v>
      </c>
      <c r="B540" s="1396" t="s">
        <v>216</v>
      </c>
      <c r="C540" s="1396"/>
      <c r="D540" s="1396"/>
      <c r="E540" s="1396"/>
      <c r="F540" s="1396"/>
      <c r="G540" s="1396"/>
      <c r="H540" s="1396"/>
      <c r="I540" s="1396"/>
      <c r="J540" s="1396"/>
      <c r="K540" s="1396"/>
      <c r="L540" s="1396"/>
      <c r="M540" s="1396"/>
      <c r="N540" s="1396"/>
      <c r="O540" s="1396"/>
      <c r="P540" s="1396"/>
      <c r="Q540" s="1396"/>
      <c r="R540" s="1396"/>
      <c r="S540" s="1396"/>
      <c r="T540" s="1060"/>
      <c r="U540" s="1060"/>
      <c r="V540" s="1060"/>
      <c r="W540" s="1060"/>
      <c r="X540" s="1124"/>
      <c r="Y540" s="1121"/>
      <c r="Z540" s="936"/>
    </row>
    <row r="541" spans="1:30" s="691" customFormat="1" ht="18.75" customHeight="1">
      <c r="A541" s="690"/>
      <c r="B541" s="933" t="s">
        <v>217</v>
      </c>
      <c r="C541" s="933"/>
      <c r="D541" s="933"/>
      <c r="E541" s="856"/>
      <c r="F541" s="856"/>
      <c r="G541" s="856"/>
      <c r="H541" s="1639" t="str">
        <f>H526</f>
        <v>Kỳ này</v>
      </c>
      <c r="I541" s="1386"/>
      <c r="J541" s="1386"/>
      <c r="K541" s="1386"/>
      <c r="L541" s="1386"/>
      <c r="M541" s="1386"/>
      <c r="N541" s="1386" t="s">
        <v>1544</v>
      </c>
      <c r="O541" s="1386"/>
      <c r="P541" s="1386"/>
      <c r="Q541" s="1386"/>
      <c r="R541" s="1386"/>
      <c r="S541" s="1386"/>
      <c r="T541" s="747"/>
      <c r="U541" s="747"/>
      <c r="V541" s="747"/>
      <c r="W541" s="747"/>
      <c r="X541" s="1124"/>
      <c r="Y541" s="768"/>
      <c r="Z541" s="936"/>
    </row>
    <row r="542" spans="1:30" s="691" customFormat="1" ht="18.75" customHeight="1">
      <c r="A542" s="690" t="s">
        <v>1525</v>
      </c>
      <c r="B542" s="933" t="s">
        <v>218</v>
      </c>
      <c r="C542" s="933"/>
      <c r="D542" s="933"/>
      <c r="E542" s="856"/>
      <c r="F542" s="856"/>
      <c r="G542" s="856"/>
      <c r="H542" s="707"/>
      <c r="I542" s="707"/>
      <c r="J542" s="707"/>
      <c r="K542" s="707"/>
      <c r="L542" s="707"/>
      <c r="M542" s="707"/>
      <c r="N542" s="1386"/>
      <c r="O542" s="1386"/>
      <c r="P542" s="1386"/>
      <c r="Q542" s="1386"/>
      <c r="R542" s="1386"/>
      <c r="S542" s="1386"/>
      <c r="T542" s="747"/>
      <c r="U542" s="747"/>
      <c r="V542" s="747"/>
      <c r="W542" s="747"/>
      <c r="X542" s="1124"/>
      <c r="Y542" s="768"/>
      <c r="Z542" s="936"/>
    </row>
    <row r="543" spans="1:30" s="691" customFormat="1" ht="18.75" customHeight="1">
      <c r="A543" s="690"/>
      <c r="B543" s="933" t="s">
        <v>219</v>
      </c>
      <c r="C543" s="933"/>
      <c r="D543" s="933"/>
      <c r="E543" s="856"/>
      <c r="F543" s="856"/>
      <c r="G543" s="856"/>
      <c r="H543" s="707"/>
      <c r="I543" s="707"/>
      <c r="J543" s="707"/>
      <c r="K543" s="707"/>
      <c r="L543" s="707"/>
      <c r="M543" s="707"/>
      <c r="N543" s="1386"/>
      <c r="O543" s="1386"/>
      <c r="P543" s="1386"/>
      <c r="Q543" s="1386"/>
      <c r="R543" s="1386"/>
      <c r="S543" s="1386"/>
      <c r="T543" s="747"/>
      <c r="U543" s="747"/>
      <c r="V543" s="747"/>
      <c r="W543" s="747"/>
      <c r="X543" s="1124"/>
      <c r="Y543" s="768"/>
      <c r="Z543" s="936"/>
    </row>
    <row r="544" spans="1:30" s="732" customFormat="1" ht="18.75" customHeight="1">
      <c r="A544" s="731"/>
      <c r="B544" s="920" t="s">
        <v>220</v>
      </c>
      <c r="C544" s="933"/>
      <c r="D544" s="933"/>
      <c r="E544" s="856"/>
      <c r="F544" s="856"/>
      <c r="G544" s="856"/>
      <c r="H544" s="751"/>
      <c r="I544" s="751"/>
      <c r="J544" s="751"/>
      <c r="K544" s="751"/>
      <c r="L544" s="751"/>
      <c r="M544" s="751"/>
      <c r="N544" s="1632"/>
      <c r="O544" s="1632"/>
      <c r="P544" s="1632"/>
      <c r="Q544" s="1632"/>
      <c r="R544" s="1632"/>
      <c r="S544" s="1632"/>
      <c r="T544" s="1059"/>
      <c r="U544" s="1059"/>
      <c r="V544" s="1059"/>
      <c r="W544" s="1059"/>
      <c r="X544" s="1109"/>
      <c r="Y544" s="763"/>
      <c r="Z544" s="1057"/>
    </row>
    <row r="545" spans="1:26" s="732" customFormat="1" ht="18.75" customHeight="1">
      <c r="A545" s="731"/>
      <c r="B545" s="920" t="s">
        <v>221</v>
      </c>
      <c r="C545" s="933"/>
      <c r="D545" s="933"/>
      <c r="E545" s="856"/>
      <c r="F545" s="856"/>
      <c r="G545" s="856"/>
      <c r="H545" s="1632"/>
      <c r="I545" s="1632"/>
      <c r="J545" s="1632"/>
      <c r="K545" s="1632"/>
      <c r="L545" s="1632"/>
      <c r="M545" s="1632"/>
      <c r="N545" s="1632"/>
      <c r="O545" s="1632"/>
      <c r="P545" s="1632"/>
      <c r="Q545" s="1632"/>
      <c r="R545" s="1632"/>
      <c r="S545" s="1632"/>
      <c r="T545" s="1059"/>
      <c r="U545" s="1059"/>
      <c r="V545" s="1059"/>
      <c r="W545" s="1059"/>
      <c r="X545" s="1109"/>
      <c r="Y545" s="763"/>
      <c r="Z545" s="1057"/>
    </row>
    <row r="546" spans="1:26" s="691" customFormat="1" ht="18.75" customHeight="1">
      <c r="A546" s="690" t="s">
        <v>1537</v>
      </c>
      <c r="B546" s="1060" t="s">
        <v>222</v>
      </c>
      <c r="C546" s="933"/>
      <c r="D546" s="933"/>
      <c r="E546" s="856"/>
      <c r="F546" s="856"/>
      <c r="G546" s="856"/>
      <c r="H546" s="707"/>
      <c r="I546" s="707"/>
      <c r="J546" s="707"/>
      <c r="K546" s="707"/>
      <c r="L546" s="707"/>
      <c r="M546" s="707"/>
      <c r="N546" s="1386"/>
      <c r="O546" s="1386"/>
      <c r="P546" s="1386"/>
      <c r="Q546" s="1386"/>
      <c r="R546" s="1386"/>
      <c r="S546" s="1386"/>
      <c r="T546" s="747"/>
      <c r="U546" s="747"/>
      <c r="V546" s="747"/>
      <c r="W546" s="747"/>
      <c r="X546" s="1124"/>
      <c r="Y546" s="768"/>
      <c r="Z546" s="936"/>
    </row>
    <row r="547" spans="1:26" s="691" customFormat="1" ht="18.75" customHeight="1">
      <c r="A547" s="690"/>
      <c r="B547" s="933" t="s">
        <v>223</v>
      </c>
      <c r="C547" s="933"/>
      <c r="D547" s="933"/>
      <c r="E547" s="856"/>
      <c r="F547" s="856"/>
      <c r="G547" s="856"/>
      <c r="H547" s="1386"/>
      <c r="I547" s="1386"/>
      <c r="J547" s="1386"/>
      <c r="K547" s="1386"/>
      <c r="L547" s="1386"/>
      <c r="M547" s="1386"/>
      <c r="N547" s="1386"/>
      <c r="O547" s="1386"/>
      <c r="P547" s="1386"/>
      <c r="Q547" s="1386"/>
      <c r="R547" s="1386"/>
      <c r="S547" s="1386"/>
      <c r="T547" s="747"/>
      <c r="U547" s="747"/>
      <c r="V547" s="747"/>
      <c r="W547" s="747"/>
      <c r="X547" s="1124"/>
      <c r="Y547" s="768"/>
      <c r="Z547" s="936"/>
    </row>
    <row r="548" spans="1:26" s="732" customFormat="1" ht="18.75" customHeight="1">
      <c r="A548" s="731"/>
      <c r="B548" s="920" t="s">
        <v>224</v>
      </c>
      <c r="C548" s="920"/>
      <c r="D548" s="920"/>
      <c r="E548" s="921"/>
      <c r="F548" s="921"/>
      <c r="G548" s="921"/>
      <c r="H548" s="1632"/>
      <c r="I548" s="1632"/>
      <c r="J548" s="1632"/>
      <c r="K548" s="1632"/>
      <c r="L548" s="1632"/>
      <c r="M548" s="1632"/>
      <c r="N548" s="1632"/>
      <c r="O548" s="1632"/>
      <c r="P548" s="1632"/>
      <c r="Q548" s="1632"/>
      <c r="R548" s="1632"/>
      <c r="S548" s="1632"/>
      <c r="T548" s="1059"/>
      <c r="U548" s="1059"/>
      <c r="V548" s="1059"/>
      <c r="W548" s="1059"/>
      <c r="X548" s="1109"/>
      <c r="Y548" s="763"/>
      <c r="Z548" s="1057"/>
    </row>
    <row r="549" spans="1:26" s="732" customFormat="1" ht="18.75" customHeight="1">
      <c r="A549" s="731"/>
      <c r="B549" s="920" t="s">
        <v>225</v>
      </c>
      <c r="C549" s="920"/>
      <c r="D549" s="920"/>
      <c r="E549" s="921"/>
      <c r="F549" s="921"/>
      <c r="G549" s="921"/>
      <c r="H549" s="751"/>
      <c r="I549" s="751"/>
      <c r="J549" s="751"/>
      <c r="K549" s="751"/>
      <c r="L549" s="751"/>
      <c r="M549" s="751"/>
      <c r="N549" s="1632"/>
      <c r="O549" s="1632"/>
      <c r="P549" s="1632"/>
      <c r="Q549" s="1632"/>
      <c r="R549" s="1632"/>
      <c r="S549" s="1632"/>
      <c r="T549" s="1059"/>
      <c r="U549" s="1059"/>
      <c r="V549" s="1059"/>
      <c r="W549" s="1059"/>
      <c r="X549" s="1109"/>
      <c r="Y549" s="763"/>
      <c r="Z549" s="1057"/>
    </row>
    <row r="550" spans="1:26" s="732" customFormat="1" ht="18.75" customHeight="1">
      <c r="A550" s="731"/>
      <c r="B550" s="920" t="s">
        <v>226</v>
      </c>
      <c r="C550" s="920"/>
      <c r="D550" s="920"/>
      <c r="E550" s="921"/>
      <c r="F550" s="921"/>
      <c r="G550" s="921"/>
      <c r="H550" s="1632"/>
      <c r="I550" s="1632"/>
      <c r="J550" s="1632"/>
      <c r="K550" s="1632"/>
      <c r="L550" s="1632"/>
      <c r="M550" s="1632"/>
      <c r="N550" s="1632"/>
      <c r="O550" s="1632"/>
      <c r="P550" s="1632"/>
      <c r="Q550" s="1632"/>
      <c r="R550" s="1632"/>
      <c r="S550" s="1632"/>
      <c r="T550" s="1059"/>
      <c r="U550" s="1059"/>
      <c r="V550" s="1059"/>
      <c r="W550" s="1059"/>
      <c r="X550" s="1109"/>
      <c r="Y550" s="763"/>
      <c r="Z550" s="1057"/>
    </row>
    <row r="551" spans="1:26" s="732" customFormat="1" ht="18.75" customHeight="1">
      <c r="A551" s="731"/>
      <c r="B551" s="920" t="s">
        <v>227</v>
      </c>
      <c r="C551" s="920"/>
      <c r="D551" s="920"/>
      <c r="E551" s="921"/>
      <c r="F551" s="921"/>
      <c r="G551" s="921"/>
      <c r="H551" s="751"/>
      <c r="I551" s="751"/>
      <c r="J551" s="751"/>
      <c r="K551" s="751"/>
      <c r="L551" s="751"/>
      <c r="M551" s="751"/>
      <c r="N551" s="1632"/>
      <c r="O551" s="1632"/>
      <c r="P551" s="1632"/>
      <c r="Q551" s="1632"/>
      <c r="R551" s="1632"/>
      <c r="S551" s="1632"/>
      <c r="T551" s="1059"/>
      <c r="U551" s="1059"/>
      <c r="V551" s="1059"/>
      <c r="W551" s="1059"/>
      <c r="X551" s="1109"/>
      <c r="Y551" s="763"/>
      <c r="Z551" s="1057"/>
    </row>
    <row r="552" spans="1:26" s="732" customFormat="1" ht="18.75" customHeight="1">
      <c r="A552" s="731"/>
      <c r="B552" s="920" t="s">
        <v>228</v>
      </c>
      <c r="C552" s="920"/>
      <c r="D552" s="920"/>
      <c r="E552" s="921"/>
      <c r="F552" s="921"/>
      <c r="G552" s="921"/>
      <c r="H552" s="751"/>
      <c r="I552" s="751"/>
      <c r="J552" s="751"/>
      <c r="K552" s="751"/>
      <c r="L552" s="751"/>
      <c r="M552" s="751"/>
      <c r="N552" s="1632"/>
      <c r="O552" s="1632"/>
      <c r="P552" s="1632"/>
      <c r="Q552" s="1632"/>
      <c r="R552" s="1632"/>
      <c r="S552" s="1632"/>
      <c r="T552" s="1059"/>
      <c r="U552" s="1059"/>
      <c r="V552" s="1059"/>
      <c r="W552" s="1059"/>
      <c r="X552" s="1109"/>
      <c r="Y552" s="763"/>
      <c r="Z552" s="1057"/>
    </row>
    <row r="553" spans="1:26" s="732" customFormat="1" ht="18.75" customHeight="1">
      <c r="A553" s="731"/>
      <c r="B553" s="920" t="s">
        <v>229</v>
      </c>
      <c r="C553" s="920"/>
      <c r="D553" s="920"/>
      <c r="E553" s="921"/>
      <c r="F553" s="921"/>
      <c r="G553" s="921"/>
      <c r="H553" s="1632"/>
      <c r="I553" s="1632"/>
      <c r="J553" s="1632"/>
      <c r="K553" s="1632"/>
      <c r="L553" s="1632"/>
      <c r="M553" s="1632"/>
      <c r="N553" s="1632"/>
      <c r="O553" s="1632"/>
      <c r="P553" s="1632"/>
      <c r="Q553" s="1632"/>
      <c r="R553" s="1632"/>
      <c r="S553" s="1632"/>
      <c r="T553" s="1059"/>
      <c r="U553" s="1059"/>
      <c r="V553" s="1059"/>
      <c r="W553" s="1059"/>
      <c r="X553" s="1109"/>
      <c r="Y553" s="763"/>
      <c r="Z553" s="1057"/>
    </row>
    <row r="554" spans="1:26" s="732" customFormat="1" ht="18.75" customHeight="1">
      <c r="A554" s="731"/>
      <c r="B554" s="920" t="s">
        <v>230</v>
      </c>
      <c r="C554" s="920"/>
      <c r="D554" s="920"/>
      <c r="E554" s="921"/>
      <c r="F554" s="921"/>
      <c r="G554" s="921"/>
      <c r="H554" s="751"/>
      <c r="I554" s="751"/>
      <c r="J554" s="751"/>
      <c r="K554" s="751"/>
      <c r="L554" s="751"/>
      <c r="M554" s="751"/>
      <c r="N554" s="1632"/>
      <c r="O554" s="1632"/>
      <c r="P554" s="1632"/>
      <c r="Q554" s="1632"/>
      <c r="R554" s="1632"/>
      <c r="S554" s="1632"/>
      <c r="T554" s="1059"/>
      <c r="U554" s="1059"/>
      <c r="V554" s="1059"/>
      <c r="W554" s="1059"/>
      <c r="X554" s="1109"/>
      <c r="Y554" s="763"/>
      <c r="Z554" s="1057"/>
    </row>
    <row r="555" spans="1:26" s="732" customFormat="1" ht="18.75" customHeight="1">
      <c r="A555" s="731"/>
      <c r="B555" s="920" t="s">
        <v>231</v>
      </c>
      <c r="C555" s="920"/>
      <c r="D555" s="920"/>
      <c r="E555" s="921"/>
      <c r="F555" s="921"/>
      <c r="G555" s="921"/>
      <c r="H555" s="751"/>
      <c r="I555" s="751"/>
      <c r="J555" s="751"/>
      <c r="K555" s="751"/>
      <c r="L555" s="751"/>
      <c r="M555" s="751"/>
      <c r="N555" s="1632"/>
      <c r="O555" s="1632"/>
      <c r="P555" s="1632"/>
      <c r="Q555" s="1632"/>
      <c r="R555" s="1632"/>
      <c r="S555" s="1632"/>
      <c r="T555" s="1059"/>
      <c r="U555" s="1059"/>
      <c r="V555" s="1059"/>
      <c r="W555" s="1059"/>
      <c r="X555" s="1109"/>
      <c r="Y555" s="763"/>
      <c r="Z555" s="1057"/>
    </row>
    <row r="556" spans="1:26" s="732" customFormat="1" ht="18.75" customHeight="1">
      <c r="A556" s="731"/>
      <c r="B556" s="920" t="s">
        <v>232</v>
      </c>
      <c r="C556" s="920"/>
      <c r="D556" s="920"/>
      <c r="E556" s="921"/>
      <c r="F556" s="921"/>
      <c r="G556" s="921"/>
      <c r="H556" s="751"/>
      <c r="I556" s="751"/>
      <c r="J556" s="751"/>
      <c r="K556" s="751"/>
      <c r="L556" s="751"/>
      <c r="M556" s="751"/>
      <c r="N556" s="1632"/>
      <c r="O556" s="1632"/>
      <c r="P556" s="1632"/>
      <c r="Q556" s="1632"/>
      <c r="R556" s="1632"/>
      <c r="S556" s="1632"/>
      <c r="T556" s="1059"/>
      <c r="U556" s="1059"/>
      <c r="V556" s="1059"/>
      <c r="W556" s="1059"/>
      <c r="X556" s="1109"/>
      <c r="Y556" s="763"/>
      <c r="Z556" s="1057"/>
    </row>
    <row r="557" spans="1:26" s="732" customFormat="1" ht="18.75" customHeight="1">
      <c r="A557" s="731"/>
      <c r="B557" s="920" t="s">
        <v>233</v>
      </c>
      <c r="C557" s="920"/>
      <c r="D557" s="920"/>
      <c r="E557" s="921"/>
      <c r="F557" s="921"/>
      <c r="G557" s="921"/>
      <c r="H557" s="751"/>
      <c r="I557" s="751"/>
      <c r="J557" s="751"/>
      <c r="K557" s="751"/>
      <c r="L557" s="751"/>
      <c r="M557" s="751"/>
      <c r="N557" s="1632"/>
      <c r="O557" s="1632"/>
      <c r="P557" s="1632"/>
      <c r="Q557" s="1632"/>
      <c r="R557" s="1632"/>
      <c r="S557" s="1632"/>
      <c r="T557" s="1059"/>
      <c r="U557" s="1059"/>
      <c r="V557" s="1059"/>
      <c r="W557" s="1059"/>
      <c r="X557" s="1109"/>
      <c r="Y557" s="763"/>
      <c r="Z557" s="1057"/>
    </row>
    <row r="558" spans="1:26" s="691" customFormat="1" ht="18.75" customHeight="1">
      <c r="A558" s="690" t="s">
        <v>48</v>
      </c>
      <c r="B558" s="1396" t="s">
        <v>234</v>
      </c>
      <c r="C558" s="1396"/>
      <c r="D558" s="1396"/>
      <c r="E558" s="1396"/>
      <c r="F558" s="1396"/>
      <c r="G558" s="1396"/>
      <c r="H558" s="1396"/>
      <c r="I558" s="1396"/>
      <c r="J558" s="1396"/>
      <c r="K558" s="1396"/>
      <c r="L558" s="1396"/>
      <c r="M558" s="1396"/>
      <c r="N558" s="1396"/>
      <c r="O558" s="1396"/>
      <c r="P558" s="1396"/>
      <c r="Q558" s="1396"/>
      <c r="R558" s="1396"/>
      <c r="S558" s="1396"/>
      <c r="T558" s="1060"/>
      <c r="U558" s="1060"/>
      <c r="V558" s="1060"/>
      <c r="W558" s="1060"/>
      <c r="X558" s="1124"/>
      <c r="Y558" s="768"/>
      <c r="Z558" s="936"/>
    </row>
    <row r="559" spans="1:26" s="691" customFormat="1" ht="18.75" customHeight="1">
      <c r="A559" s="690"/>
      <c r="B559" s="1394" t="s">
        <v>235</v>
      </c>
      <c r="C559" s="1394"/>
      <c r="D559" s="1394"/>
      <c r="E559" s="1394"/>
      <c r="F559" s="1394"/>
      <c r="G559" s="1394"/>
      <c r="H559" s="1394"/>
      <c r="I559" s="1394"/>
      <c r="J559" s="1394"/>
      <c r="K559" s="1394"/>
      <c r="L559" s="1394"/>
      <c r="M559" s="1394"/>
      <c r="N559" s="1394"/>
      <c r="O559" s="1394"/>
      <c r="P559" s="1394"/>
      <c r="Q559" s="1394"/>
      <c r="R559" s="1394"/>
      <c r="S559" s="1394"/>
      <c r="T559" s="933"/>
      <c r="U559" s="933"/>
      <c r="V559" s="933"/>
      <c r="W559" s="933"/>
      <c r="X559" s="1124"/>
      <c r="Y559" s="768"/>
      <c r="Z559" s="936"/>
    </row>
    <row r="560" spans="1:26" s="691" customFormat="1" ht="18.75" customHeight="1">
      <c r="A560" s="1125" t="s">
        <v>236</v>
      </c>
      <c r="B560" s="691" t="s">
        <v>237</v>
      </c>
      <c r="C560" s="933"/>
      <c r="D560" s="933"/>
      <c r="E560" s="856"/>
      <c r="F560" s="856"/>
      <c r="G560" s="856"/>
      <c r="H560" s="1386"/>
      <c r="I560" s="1386"/>
      <c r="J560" s="1386"/>
      <c r="K560" s="1386"/>
      <c r="L560" s="1386"/>
      <c r="M560" s="1386"/>
      <c r="N560" s="1386"/>
      <c r="O560" s="1386"/>
      <c r="P560" s="1386"/>
      <c r="Q560" s="1386"/>
      <c r="R560" s="1386"/>
      <c r="S560" s="1386"/>
      <c r="T560" s="747"/>
      <c r="U560" s="747"/>
      <c r="V560" s="747"/>
      <c r="W560" s="747"/>
      <c r="X560" s="1124"/>
      <c r="Y560" s="768"/>
      <c r="Z560" s="936"/>
    </row>
    <row r="561" spans="1:26" s="732" customFormat="1" ht="18.75" customHeight="1">
      <c r="A561" s="731">
        <v>1</v>
      </c>
      <c r="B561" s="1635" t="s">
        <v>238</v>
      </c>
      <c r="C561" s="1635"/>
      <c r="D561" s="1635"/>
      <c r="E561" s="1635"/>
      <c r="F561" s="1635"/>
      <c r="G561" s="1635"/>
      <c r="H561" s="1635"/>
      <c r="I561" s="1635"/>
      <c r="J561" s="1635"/>
      <c r="K561" s="1635"/>
      <c r="L561" s="1635"/>
      <c r="M561" s="1635"/>
      <c r="N561" s="1632"/>
      <c r="O561" s="1632"/>
      <c r="P561" s="1632"/>
      <c r="Q561" s="1632"/>
      <c r="R561" s="1632"/>
      <c r="S561" s="1632"/>
      <c r="T561" s="1059"/>
      <c r="U561" s="1059"/>
      <c r="V561" s="1059"/>
      <c r="W561" s="1059"/>
      <c r="X561" s="1109"/>
      <c r="Y561" s="763"/>
      <c r="Z561" s="1057"/>
    </row>
    <row r="562" spans="1:26" s="732" customFormat="1" ht="18.75" customHeight="1">
      <c r="A562" s="731">
        <v>2</v>
      </c>
      <c r="B562" s="920" t="s">
        <v>239</v>
      </c>
      <c r="C562" s="920"/>
      <c r="D562" s="920"/>
      <c r="E562" s="921"/>
      <c r="F562" s="921"/>
      <c r="G562" s="921"/>
      <c r="H562" s="751"/>
      <c r="I562" s="751"/>
      <c r="J562" s="751"/>
      <c r="K562" s="751"/>
      <c r="L562" s="751"/>
      <c r="M562" s="751"/>
      <c r="N562" s="1632"/>
      <c r="O562" s="1632"/>
      <c r="P562" s="1632"/>
      <c r="Q562" s="1632"/>
      <c r="R562" s="1632"/>
      <c r="S562" s="1632"/>
      <c r="T562" s="1059"/>
      <c r="U562" s="1059"/>
      <c r="V562" s="1059"/>
      <c r="W562" s="1059"/>
      <c r="X562" s="1109"/>
      <c r="Y562" s="763"/>
      <c r="Z562" s="1057"/>
    </row>
    <row r="563" spans="1:26" s="732" customFormat="1" ht="18.75" customHeight="1">
      <c r="A563" s="731">
        <v>3</v>
      </c>
      <c r="B563" s="920" t="s">
        <v>240</v>
      </c>
      <c r="C563" s="920"/>
      <c r="D563" s="920"/>
      <c r="E563" s="921"/>
      <c r="F563" s="921"/>
      <c r="G563" s="921"/>
      <c r="H563" s="1632"/>
      <c r="I563" s="1632"/>
      <c r="J563" s="1632"/>
      <c r="K563" s="1632"/>
      <c r="L563" s="1632"/>
      <c r="M563" s="1632"/>
      <c r="N563" s="1632"/>
      <c r="O563" s="1632"/>
      <c r="P563" s="1632"/>
      <c r="Q563" s="1632"/>
      <c r="R563" s="1632"/>
      <c r="S563" s="1632"/>
      <c r="T563" s="1059"/>
      <c r="U563" s="1059"/>
      <c r="V563" s="1059"/>
      <c r="W563" s="1059"/>
      <c r="X563" s="1109"/>
      <c r="Y563" s="763"/>
      <c r="Z563" s="1057"/>
    </row>
    <row r="564" spans="1:26" s="732" customFormat="1" ht="30.75" customHeight="1">
      <c r="A564" s="731">
        <v>4</v>
      </c>
      <c r="B564" s="1726" t="s">
        <v>241</v>
      </c>
      <c r="C564" s="1726"/>
      <c r="D564" s="1726"/>
      <c r="E564" s="1726"/>
      <c r="F564" s="1726"/>
      <c r="G564" s="1726"/>
      <c r="H564" s="1726"/>
      <c r="I564" s="1726"/>
      <c r="J564" s="1726"/>
      <c r="K564" s="1726"/>
      <c r="L564" s="1726"/>
      <c r="M564" s="1726"/>
      <c r="N564" s="1726"/>
      <c r="O564" s="1726"/>
      <c r="P564" s="1726"/>
      <c r="Q564" s="1726"/>
      <c r="R564" s="1726"/>
      <c r="S564" s="1726"/>
      <c r="T564" s="1126"/>
      <c r="U564" s="1126"/>
      <c r="V564" s="1126"/>
      <c r="W564" s="1126"/>
      <c r="X564" s="1109"/>
      <c r="Y564" s="763"/>
      <c r="Z564" s="1057"/>
    </row>
    <row r="565" spans="1:26" s="732" customFormat="1" ht="18.75" customHeight="1">
      <c r="A565" s="731">
        <v>5</v>
      </c>
      <c r="B565" s="1635" t="s">
        <v>242</v>
      </c>
      <c r="C565" s="1635"/>
      <c r="D565" s="1635"/>
      <c r="E565" s="1635"/>
      <c r="F565" s="1635"/>
      <c r="G565" s="1635"/>
      <c r="H565" s="1635"/>
      <c r="I565" s="1635"/>
      <c r="J565" s="1635"/>
      <c r="K565" s="1635"/>
      <c r="L565" s="1635"/>
      <c r="M565" s="1635"/>
      <c r="N565" s="1635"/>
      <c r="O565" s="1635"/>
      <c r="P565" s="1635"/>
      <c r="Q565" s="1635"/>
      <c r="R565" s="1635"/>
      <c r="S565" s="1635"/>
      <c r="T565" s="920"/>
      <c r="U565" s="920"/>
      <c r="V565" s="920"/>
      <c r="W565" s="920"/>
      <c r="X565" s="1109"/>
      <c r="Y565" s="763"/>
      <c r="Z565" s="1057"/>
    </row>
    <row r="566" spans="1:26" s="732" customFormat="1" ht="26.25" hidden="1" customHeight="1">
      <c r="A566" s="731"/>
      <c r="B566" s="1727" t="s">
        <v>243</v>
      </c>
      <c r="C566" s="1727"/>
      <c r="D566" s="1727"/>
      <c r="E566" s="1727"/>
      <c r="F566" s="1727"/>
      <c r="G566" s="1727"/>
      <c r="I566" s="1727" t="s">
        <v>244</v>
      </c>
      <c r="J566" s="1727"/>
      <c r="L566" s="1728" t="s">
        <v>245</v>
      </c>
      <c r="M566" s="1728"/>
      <c r="N566" s="1728"/>
      <c r="O566" s="1728"/>
      <c r="P566" s="1728"/>
      <c r="Q566" s="1727" t="s">
        <v>246</v>
      </c>
      <c r="R566" s="1727"/>
      <c r="S566" s="1727"/>
      <c r="T566" s="1127"/>
      <c r="U566" s="1127"/>
      <c r="V566" s="1127"/>
      <c r="W566" s="1127"/>
      <c r="X566" s="1109"/>
      <c r="Y566" s="763"/>
      <c r="Z566" s="1057"/>
    </row>
    <row r="567" spans="1:26" s="732" customFormat="1" ht="18.75" hidden="1" customHeight="1">
      <c r="A567" s="731"/>
      <c r="B567" s="1524" t="s">
        <v>247</v>
      </c>
      <c r="C567" s="1524"/>
      <c r="D567" s="1524"/>
      <c r="E567" s="1524"/>
      <c r="F567" s="1524"/>
      <c r="G567" s="1524"/>
      <c r="H567" s="1524"/>
      <c r="I567" s="1634">
        <v>319</v>
      </c>
      <c r="J567" s="1634"/>
      <c r="K567" s="920"/>
      <c r="L567" s="1636">
        <v>17224960317</v>
      </c>
      <c r="M567" s="1636"/>
      <c r="N567" s="1636"/>
      <c r="O567" s="1636"/>
      <c r="P567" s="1636"/>
      <c r="Q567" s="1725">
        <v>17653624652</v>
      </c>
      <c r="R567" s="1725"/>
      <c r="S567" s="1725"/>
      <c r="T567" s="869"/>
      <c r="U567" s="869"/>
      <c r="V567" s="869"/>
      <c r="W567" s="869"/>
      <c r="X567" s="1109"/>
      <c r="Y567" s="763"/>
      <c r="Z567" s="1057"/>
    </row>
    <row r="568" spans="1:26" s="732" customFormat="1" ht="18.75" hidden="1" customHeight="1">
      <c r="A568" s="731"/>
      <c r="B568" s="1524" t="s">
        <v>248</v>
      </c>
      <c r="C568" s="1524"/>
      <c r="D568" s="1524"/>
      <c r="E568" s="1524"/>
      <c r="F568" s="1524"/>
      <c r="G568" s="1524"/>
      <c r="H568" s="1524"/>
      <c r="I568" s="1634">
        <v>339</v>
      </c>
      <c r="J568" s="1634"/>
      <c r="K568" s="920"/>
      <c r="L568" s="1636">
        <v>428664335</v>
      </c>
      <c r="M568" s="1636"/>
      <c r="N568" s="1636"/>
      <c r="O568" s="1636"/>
      <c r="P568" s="1636"/>
      <c r="Q568" s="1725"/>
      <c r="R568" s="1725"/>
      <c r="S568" s="1725"/>
      <c r="T568" s="869"/>
      <c r="U568" s="869"/>
      <c r="V568" s="869"/>
      <c r="W568" s="869"/>
      <c r="X568" s="1109"/>
      <c r="Y568" s="763"/>
      <c r="Z568" s="1057"/>
    </row>
    <row r="569" spans="1:26" s="732" customFormat="1" ht="18.75" hidden="1" customHeight="1">
      <c r="A569" s="731"/>
      <c r="B569" s="1524" t="s">
        <v>249</v>
      </c>
      <c r="C569" s="1524"/>
      <c r="D569" s="1524"/>
      <c r="E569" s="1524"/>
      <c r="F569" s="1524"/>
      <c r="G569" s="1524"/>
      <c r="H569" s="1524"/>
      <c r="I569" s="1634">
        <v>431</v>
      </c>
      <c r="J569" s="1634"/>
      <c r="K569" s="920"/>
      <c r="L569" s="1636"/>
      <c r="M569" s="1636"/>
      <c r="N569" s="1636"/>
      <c r="O569" s="1636"/>
      <c r="P569" s="1636"/>
      <c r="Q569" s="1725">
        <v>29069225844</v>
      </c>
      <c r="R569" s="1725"/>
      <c r="S569" s="1725"/>
      <c r="T569" s="869"/>
      <c r="U569" s="869"/>
      <c r="V569" s="869"/>
      <c r="W569" s="869"/>
      <c r="X569" s="1109"/>
      <c r="Y569" s="763"/>
      <c r="Z569" s="1057"/>
    </row>
    <row r="570" spans="1:26" s="732" customFormat="1" ht="18.75" hidden="1" customHeight="1">
      <c r="A570" s="731"/>
      <c r="B570" s="1524" t="s">
        <v>250</v>
      </c>
      <c r="C570" s="1524"/>
      <c r="D570" s="1524"/>
      <c r="E570" s="1524"/>
      <c r="F570" s="1524"/>
      <c r="G570" s="1524"/>
      <c r="H570" s="1524"/>
      <c r="I570" s="1634">
        <v>419</v>
      </c>
      <c r="J570" s="1634"/>
      <c r="K570" s="920"/>
      <c r="L570" s="1636"/>
      <c r="M570" s="1636"/>
      <c r="N570" s="1636"/>
      <c r="O570" s="1636"/>
      <c r="P570" s="1636"/>
      <c r="Q570" s="1725">
        <v>200000000</v>
      </c>
      <c r="R570" s="1725"/>
      <c r="S570" s="1725"/>
      <c r="T570" s="869"/>
      <c r="U570" s="869"/>
      <c r="V570" s="869"/>
      <c r="W570" s="869"/>
      <c r="X570" s="1109"/>
      <c r="Y570" s="763"/>
      <c r="Z570" s="1057"/>
    </row>
    <row r="571" spans="1:26" s="732" customFormat="1" ht="18.75" hidden="1" customHeight="1">
      <c r="A571" s="731"/>
      <c r="B571" s="1524" t="s">
        <v>249</v>
      </c>
      <c r="C571" s="1524"/>
      <c r="D571" s="1524"/>
      <c r="E571" s="1524"/>
      <c r="F571" s="1524"/>
      <c r="G571" s="1524"/>
      <c r="H571" s="1524"/>
      <c r="I571" s="1634">
        <v>323</v>
      </c>
      <c r="J571" s="1634"/>
      <c r="K571" s="920"/>
      <c r="L571" s="1636">
        <v>29269225844</v>
      </c>
      <c r="M571" s="1636"/>
      <c r="N571" s="1636"/>
      <c r="O571" s="1636"/>
      <c r="P571" s="1636"/>
      <c r="Q571" s="1725"/>
      <c r="R571" s="1725"/>
      <c r="S571" s="1725"/>
      <c r="T571" s="869"/>
      <c r="U571" s="869"/>
      <c r="V571" s="869"/>
      <c r="W571" s="869"/>
      <c r="X571" s="1109"/>
      <c r="Y571" s="763"/>
      <c r="Z571" s="1057"/>
    </row>
    <row r="572" spans="1:26" s="732" customFormat="1" ht="18.75" customHeight="1">
      <c r="A572" s="731">
        <v>6</v>
      </c>
      <c r="B572" s="920" t="s">
        <v>251</v>
      </c>
      <c r="C572" s="920"/>
      <c r="D572" s="920"/>
      <c r="E572" s="921"/>
      <c r="F572" s="921"/>
      <c r="G572" s="921"/>
      <c r="H572" s="1632"/>
      <c r="I572" s="1632"/>
      <c r="J572" s="1632"/>
      <c r="K572" s="1632"/>
      <c r="L572" s="1632"/>
      <c r="M572" s="1632"/>
      <c r="N572" s="1632"/>
      <c r="O572" s="1632"/>
      <c r="P572" s="1632"/>
      <c r="Q572" s="1632"/>
      <c r="R572" s="1632"/>
      <c r="S572" s="1632"/>
      <c r="T572" s="1059"/>
      <c r="U572" s="1059"/>
      <c r="V572" s="1059"/>
      <c r="W572" s="1059"/>
      <c r="X572" s="1109"/>
      <c r="Y572" s="763"/>
      <c r="Z572" s="1057"/>
    </row>
    <row r="573" spans="1:26" s="732" customFormat="1" ht="18.75" customHeight="1">
      <c r="A573" s="731">
        <v>7</v>
      </c>
      <c r="B573" s="920" t="s">
        <v>252</v>
      </c>
      <c r="C573" s="920"/>
      <c r="D573" s="920"/>
      <c r="E573" s="921"/>
      <c r="F573" s="921"/>
      <c r="G573" s="921"/>
      <c r="H573" s="1632"/>
      <c r="I573" s="1632"/>
      <c r="J573" s="1632"/>
      <c r="K573" s="1632"/>
      <c r="L573" s="1632"/>
      <c r="M573" s="1632"/>
      <c r="N573" s="1632"/>
      <c r="O573" s="1632"/>
      <c r="P573" s="1632"/>
      <c r="Q573" s="1632"/>
      <c r="R573" s="1632"/>
      <c r="S573" s="1632"/>
      <c r="T573" s="1059"/>
      <c r="U573" s="1059"/>
      <c r="V573" s="1059"/>
      <c r="W573" s="1059"/>
      <c r="X573" s="1109"/>
      <c r="Y573" s="763"/>
      <c r="Z573" s="1057"/>
    </row>
    <row r="574" spans="1:26" s="19" customFormat="1" ht="18.75" customHeight="1">
      <c r="A574" s="937"/>
      <c r="B574" s="938"/>
      <c r="C574" s="938"/>
      <c r="D574" s="938"/>
      <c r="E574" s="939"/>
      <c r="F574" s="1724"/>
      <c r="G574" s="1724"/>
      <c r="H574" s="1724"/>
      <c r="I574" s="1724"/>
      <c r="J574" s="1724"/>
      <c r="K574" s="1724"/>
      <c r="L574" s="1724"/>
      <c r="M574" s="1724"/>
      <c r="N574" s="1724"/>
      <c r="O574" s="1724"/>
      <c r="P574" s="1724"/>
      <c r="Q574" s="1724"/>
      <c r="R574" s="1724"/>
      <c r="S574" s="1724"/>
      <c r="T574" s="1128"/>
      <c r="U574" s="1128"/>
      <c r="V574" s="1128"/>
      <c r="W574" s="1128"/>
      <c r="X574" s="1113"/>
      <c r="Y574" s="1129"/>
      <c r="Z574" s="760"/>
    </row>
    <row r="575" spans="1:26" s="691" customFormat="1" ht="18.75" customHeight="1">
      <c r="A575" s="690"/>
      <c r="B575" s="1394" t="s">
        <v>253</v>
      </c>
      <c r="C575" s="1394"/>
      <c r="D575" s="1394"/>
      <c r="F575" s="1633" t="s">
        <v>254</v>
      </c>
      <c r="G575" s="1633"/>
      <c r="H575" s="1633"/>
      <c r="I575" s="1633"/>
      <c r="J575" s="1633"/>
      <c r="K575" s="707"/>
      <c r="L575" s="707"/>
      <c r="M575" s="1515" t="s">
        <v>255</v>
      </c>
      <c r="N575" s="1515"/>
      <c r="O575" s="1515"/>
      <c r="P575" s="1515"/>
      <c r="Q575" s="1515"/>
      <c r="R575" s="1515"/>
      <c r="S575" s="707"/>
      <c r="T575" s="707"/>
      <c r="U575" s="707"/>
      <c r="V575" s="707"/>
      <c r="W575" s="707"/>
      <c r="X575" s="1124"/>
      <c r="Y575" s="768"/>
      <c r="Z575" s="936"/>
    </row>
    <row r="576" spans="1:26" s="19" customFormat="1" ht="18.75" customHeight="1">
      <c r="A576" s="937"/>
      <c r="B576" s="938"/>
      <c r="C576" s="938"/>
      <c r="D576" s="938"/>
      <c r="E576" s="939"/>
      <c r="F576" s="939"/>
      <c r="G576" s="939"/>
      <c r="H576" s="1631"/>
      <c r="I576" s="1631"/>
      <c r="J576" s="1631"/>
      <c r="K576" s="1631"/>
      <c r="L576" s="1631"/>
      <c r="M576" s="1631"/>
      <c r="N576" s="1631"/>
      <c r="O576" s="1631"/>
      <c r="P576" s="1631"/>
      <c r="Q576" s="1631"/>
      <c r="R576" s="1631"/>
      <c r="S576" s="1631"/>
      <c r="T576" s="1130"/>
      <c r="U576" s="1130"/>
      <c r="V576" s="1130"/>
      <c r="W576" s="1130"/>
      <c r="X576" s="1113"/>
      <c r="Y576" s="1129"/>
      <c r="Z576" s="760"/>
    </row>
    <row r="577" spans="1:26" s="19" customFormat="1" ht="18.75" customHeight="1">
      <c r="A577" s="937"/>
      <c r="B577" s="938"/>
      <c r="C577" s="938"/>
      <c r="D577" s="938"/>
      <c r="E577" s="939"/>
      <c r="F577" s="939"/>
      <c r="G577" s="939"/>
      <c r="H577" s="1631"/>
      <c r="I577" s="1631"/>
      <c r="J577" s="1631"/>
      <c r="K577" s="1631"/>
      <c r="L577" s="1631"/>
      <c r="M577" s="1631"/>
      <c r="N577" s="1631"/>
      <c r="O577" s="1631"/>
      <c r="P577" s="1631"/>
      <c r="Q577" s="1631"/>
      <c r="R577" s="1631"/>
      <c r="S577" s="1631"/>
      <c r="T577" s="1130"/>
      <c r="U577" s="1130"/>
      <c r="V577" s="1130"/>
      <c r="W577" s="1130"/>
      <c r="X577" s="1113"/>
      <c r="Y577" s="1129"/>
      <c r="Z577" s="760"/>
    </row>
    <row r="578" spans="1:26" s="19" customFormat="1" ht="18.75" customHeight="1">
      <c r="A578" s="937"/>
      <c r="B578" s="938"/>
      <c r="C578" s="938"/>
      <c r="D578" s="938"/>
      <c r="E578" s="939"/>
      <c r="F578" s="939"/>
      <c r="G578" s="939"/>
      <c r="H578" s="1631"/>
      <c r="I578" s="1631"/>
      <c r="J578" s="1631"/>
      <c r="K578" s="1631"/>
      <c r="L578" s="1631"/>
      <c r="M578" s="1631"/>
      <c r="N578" s="1631"/>
      <c r="O578" s="1631"/>
      <c r="P578" s="1631"/>
      <c r="Q578" s="1631"/>
      <c r="R578" s="1631"/>
      <c r="S578" s="1631"/>
      <c r="T578" s="1130"/>
      <c r="U578" s="1130"/>
      <c r="V578" s="1130"/>
      <c r="W578" s="1130"/>
      <c r="X578" s="1113"/>
      <c r="Y578" s="1129"/>
      <c r="Z578" s="760"/>
    </row>
    <row r="579" spans="1:26" s="19" customFormat="1" ht="18.75" customHeight="1">
      <c r="A579" s="937"/>
      <c r="B579" s="938"/>
      <c r="C579" s="938"/>
      <c r="D579" s="938"/>
      <c r="E579" s="939"/>
      <c r="F579" s="939"/>
      <c r="G579" s="939"/>
      <c r="H579" s="1631"/>
      <c r="I579" s="1631"/>
      <c r="J579" s="1631"/>
      <c r="K579" s="1631"/>
      <c r="L579" s="1631"/>
      <c r="M579" s="1631"/>
      <c r="N579" s="1631"/>
      <c r="O579" s="1631"/>
      <c r="P579" s="1631"/>
      <c r="Q579" s="1631"/>
      <c r="R579" s="1631"/>
      <c r="S579" s="1631"/>
      <c r="T579" s="1130"/>
      <c r="U579" s="1130"/>
      <c r="V579" s="1130"/>
      <c r="W579" s="1130"/>
      <c r="X579" s="1113"/>
      <c r="Y579" s="1129"/>
      <c r="Z579" s="760"/>
    </row>
    <row r="580" spans="1:26" s="691" customFormat="1" ht="18.75" customHeight="1">
      <c r="A580" s="690"/>
      <c r="B580" s="1394" t="s">
        <v>256</v>
      </c>
      <c r="C580" s="1394"/>
      <c r="D580" s="1394"/>
      <c r="F580" s="1448" t="s">
        <v>257</v>
      </c>
      <c r="G580" s="1448"/>
      <c r="H580" s="1448"/>
      <c r="I580" s="1448"/>
      <c r="J580" s="1448"/>
      <c r="K580" s="707"/>
      <c r="L580" s="707"/>
      <c r="M580" s="707"/>
      <c r="N580" s="707"/>
      <c r="P580" s="690" t="s">
        <v>258</v>
      </c>
      <c r="Q580" s="707"/>
      <c r="R580" s="707"/>
      <c r="S580" s="707"/>
      <c r="T580" s="707"/>
      <c r="U580" s="707"/>
      <c r="V580" s="707"/>
      <c r="W580" s="707"/>
      <c r="X580" s="1124"/>
      <c r="Y580" s="768"/>
      <c r="Z580" s="936"/>
    </row>
    <row r="581" spans="1:26" s="19" customFormat="1" ht="18.75" customHeight="1">
      <c r="A581" s="937"/>
      <c r="B581" s="938"/>
      <c r="C581" s="938"/>
      <c r="D581" s="938"/>
      <c r="E581" s="939"/>
      <c r="F581" s="939"/>
      <c r="G581" s="939"/>
      <c r="H581" s="1631"/>
      <c r="I581" s="1631"/>
      <c r="J581" s="1631"/>
      <c r="K581" s="1631"/>
      <c r="L581" s="1631"/>
      <c r="M581" s="1631"/>
      <c r="N581" s="1631"/>
      <c r="O581" s="1631"/>
      <c r="P581" s="1631"/>
      <c r="Q581" s="1631"/>
      <c r="R581" s="1631"/>
      <c r="S581" s="1631"/>
      <c r="T581" s="1130"/>
      <c r="U581" s="1130"/>
      <c r="V581" s="1130"/>
      <c r="W581" s="1130"/>
      <c r="X581" s="1113"/>
      <c r="Y581" s="1129"/>
      <c r="Z581" s="760"/>
    </row>
    <row r="582" spans="1:26" s="19" customFormat="1" ht="18.75" customHeight="1">
      <c r="A582" s="937"/>
      <c r="B582" s="938"/>
      <c r="C582" s="938"/>
      <c r="D582" s="938"/>
      <c r="E582" s="939"/>
      <c r="F582" s="939"/>
      <c r="G582" s="939"/>
      <c r="H582" s="1631"/>
      <c r="I582" s="1631"/>
      <c r="J582" s="1631"/>
      <c r="K582" s="1631"/>
      <c r="L582" s="1631"/>
      <c r="M582" s="1631"/>
      <c r="N582" s="1631"/>
      <c r="O582" s="1631"/>
      <c r="P582" s="1631"/>
      <c r="Q582" s="1631"/>
      <c r="R582" s="1631"/>
      <c r="S582" s="1631"/>
      <c r="T582" s="1130"/>
      <c r="U582" s="1130"/>
      <c r="V582" s="1130"/>
      <c r="W582" s="1130"/>
      <c r="X582" s="1113"/>
      <c r="Y582" s="1129"/>
      <c r="Z582" s="760"/>
    </row>
    <row r="583" spans="1:26" s="19" customFormat="1" ht="18.75" customHeight="1">
      <c r="A583" s="937"/>
      <c r="B583" s="938"/>
      <c r="C583" s="938"/>
      <c r="D583" s="938"/>
      <c r="E583" s="939"/>
      <c r="F583" s="939"/>
      <c r="G583" s="939"/>
      <c r="H583" s="1631"/>
      <c r="I583" s="1631"/>
      <c r="J583" s="1631"/>
      <c r="K583" s="1631"/>
      <c r="L583" s="1631"/>
      <c r="M583" s="1631"/>
      <c r="N583" s="1631"/>
      <c r="O583" s="1631"/>
      <c r="P583" s="1631"/>
      <c r="Q583" s="1631"/>
      <c r="R583" s="1631"/>
      <c r="S583" s="1631"/>
      <c r="T583" s="1130"/>
      <c r="U583" s="1130"/>
      <c r="V583" s="1130"/>
      <c r="W583" s="1130"/>
      <c r="X583" s="1113"/>
      <c r="Y583" s="1129"/>
      <c r="Z583" s="760"/>
    </row>
    <row r="584" spans="1:26" s="19" customFormat="1" ht="18.75" hidden="1" customHeight="1">
      <c r="A584" s="937"/>
      <c r="B584" s="938"/>
      <c r="C584" s="938"/>
      <c r="D584" s="938"/>
      <c r="E584" s="939"/>
      <c r="F584" s="939"/>
      <c r="G584" s="939"/>
      <c r="H584" s="1631"/>
      <c r="I584" s="1631"/>
      <c r="J584" s="1631"/>
      <c r="K584" s="1631"/>
      <c r="L584" s="1631"/>
      <c r="M584" s="1631"/>
      <c r="N584" s="1631"/>
      <c r="O584" s="1631"/>
      <c r="P584" s="1631"/>
      <c r="Q584" s="1631"/>
      <c r="R584" s="1631"/>
      <c r="S584" s="1631"/>
      <c r="T584" s="1130"/>
      <c r="U584" s="1130"/>
      <c r="V584" s="1130"/>
      <c r="W584" s="1130"/>
      <c r="X584" s="1113"/>
      <c r="Y584" s="1129"/>
      <c r="Z584" s="760"/>
    </row>
    <row r="585" spans="1:26" s="19" customFormat="1" ht="18.75" hidden="1" customHeight="1">
      <c r="A585" s="937"/>
      <c r="B585" s="938"/>
      <c r="C585" s="938"/>
      <c r="D585" s="938"/>
      <c r="E585" s="939"/>
      <c r="F585" s="939"/>
      <c r="G585" s="939"/>
      <c r="H585" s="1631"/>
      <c r="I585" s="1631"/>
      <c r="J585" s="1631"/>
      <c r="K585" s="1631"/>
      <c r="L585" s="1631"/>
      <c r="M585" s="1631"/>
      <c r="N585" s="1631"/>
      <c r="O585" s="1631"/>
      <c r="P585" s="1631"/>
      <c r="Q585" s="1631"/>
      <c r="R585" s="1631"/>
      <c r="S585" s="1631"/>
      <c r="T585" s="1130"/>
      <c r="U585" s="1130"/>
      <c r="V585" s="1130"/>
      <c r="W585" s="1130"/>
      <c r="X585" s="1113"/>
      <c r="Y585" s="1129"/>
      <c r="Z585" s="760"/>
    </row>
    <row r="586" spans="1:26" s="19" customFormat="1" ht="18.75" hidden="1" customHeight="1">
      <c r="A586" s="937"/>
      <c r="B586" s="938"/>
      <c r="C586" s="938"/>
      <c r="D586" s="938"/>
      <c r="E586" s="939"/>
      <c r="F586" s="939"/>
      <c r="G586" s="939"/>
      <c r="H586" s="1631"/>
      <c r="I586" s="1631"/>
      <c r="J586" s="1631"/>
      <c r="K586" s="1631"/>
      <c r="L586" s="1631"/>
      <c r="M586" s="1631"/>
      <c r="N586" s="1631"/>
      <c r="O586" s="1631"/>
      <c r="P586" s="1631"/>
      <c r="Q586" s="1631"/>
      <c r="R586" s="1631"/>
      <c r="S586" s="1631"/>
      <c r="T586" s="1130"/>
      <c r="U586" s="1130"/>
      <c r="V586" s="1130"/>
      <c r="W586" s="1130"/>
      <c r="X586" s="1113"/>
      <c r="Y586" s="1129"/>
      <c r="Z586" s="760"/>
    </row>
    <row r="587" spans="1:26" s="19" customFormat="1" ht="18.75" hidden="1" customHeight="1">
      <c r="A587" s="937"/>
      <c r="B587" s="938"/>
      <c r="C587" s="938"/>
      <c r="D587" s="938"/>
      <c r="E587" s="939"/>
      <c r="F587" s="939"/>
      <c r="G587" s="939"/>
      <c r="H587" s="1631"/>
      <c r="I587" s="1631"/>
      <c r="J587" s="1631"/>
      <c r="K587" s="1631"/>
      <c r="L587" s="1631"/>
      <c r="M587" s="1631"/>
      <c r="N587" s="1631"/>
      <c r="O587" s="1631"/>
      <c r="P587" s="1631"/>
      <c r="Q587" s="1631"/>
      <c r="R587" s="1631"/>
      <c r="S587" s="1631"/>
      <c r="T587" s="1130"/>
      <c r="U587" s="1130"/>
      <c r="V587" s="1130"/>
      <c r="W587" s="1130"/>
      <c r="X587" s="1113"/>
      <c r="Y587" s="1129"/>
      <c r="Z587" s="760"/>
    </row>
    <row r="588" spans="1:26" s="19" customFormat="1" ht="18.75" hidden="1" customHeight="1">
      <c r="A588" s="937"/>
      <c r="B588" s="938"/>
      <c r="C588" s="938"/>
      <c r="D588" s="938"/>
      <c r="E588" s="939"/>
      <c r="F588" s="939"/>
      <c r="G588" s="939"/>
      <c r="H588" s="1631"/>
      <c r="I588" s="1631"/>
      <c r="J588" s="1631"/>
      <c r="K588" s="1631"/>
      <c r="L588" s="1631"/>
      <c r="M588" s="1631"/>
      <c r="N588" s="1631"/>
      <c r="O588" s="1631"/>
      <c r="P588" s="1631"/>
      <c r="Q588" s="1631"/>
      <c r="R588" s="1631"/>
      <c r="S588" s="1631"/>
      <c r="T588" s="1130"/>
      <c r="U588" s="1130"/>
      <c r="V588" s="1130"/>
      <c r="W588" s="1130"/>
      <c r="X588" s="1113"/>
      <c r="Y588" s="1129"/>
      <c r="Z588" s="760"/>
    </row>
    <row r="589" spans="1:26" s="19" customFormat="1" ht="18.75" hidden="1" customHeight="1">
      <c r="A589" s="937"/>
      <c r="B589" s="938"/>
      <c r="C589" s="938"/>
      <c r="D589" s="938"/>
      <c r="E589" s="939"/>
      <c r="F589" s="939"/>
      <c r="G589" s="939"/>
      <c r="H589" s="1631"/>
      <c r="I589" s="1631"/>
      <c r="J589" s="1631"/>
      <c r="K589" s="1631"/>
      <c r="L589" s="1631"/>
      <c r="M589" s="1631"/>
      <c r="N589" s="1631"/>
      <c r="O589" s="1631"/>
      <c r="P589" s="1631"/>
      <c r="Q589" s="1631"/>
      <c r="R589" s="1631"/>
      <c r="S589" s="1631"/>
      <c r="T589" s="1130"/>
      <c r="U589" s="1130"/>
      <c r="V589" s="1130"/>
      <c r="W589" s="1130"/>
      <c r="X589" s="1113"/>
      <c r="Y589" s="1129"/>
      <c r="Z589" s="760"/>
    </row>
    <row r="590" spans="1:26" s="735" customFormat="1" ht="17.25" hidden="1" customHeight="1">
      <c r="A590" s="748">
        <v>2</v>
      </c>
      <c r="B590" s="1131" t="s">
        <v>259</v>
      </c>
      <c r="H590" s="1626" t="s">
        <v>1543</v>
      </c>
      <c r="I590" s="1817"/>
      <c r="J590" s="1817"/>
      <c r="K590" s="1817"/>
      <c r="L590" s="1817"/>
      <c r="M590" s="1817"/>
      <c r="N590" s="1626" t="s">
        <v>1544</v>
      </c>
      <c r="O590" s="1817"/>
      <c r="P590" s="1817"/>
      <c r="Q590" s="1817"/>
      <c r="R590" s="1817"/>
      <c r="S590" s="1817"/>
      <c r="T590" s="748"/>
      <c r="U590" s="748"/>
      <c r="V590" s="748"/>
      <c r="W590" s="748"/>
      <c r="X590" s="1133"/>
      <c r="Y590" s="696"/>
      <c r="Z590" s="734"/>
    </row>
    <row r="591" spans="1:26" s="740" customFormat="1" ht="18.75" hidden="1" customHeight="1">
      <c r="A591" s="1134"/>
      <c r="B591" s="1131" t="s">
        <v>260</v>
      </c>
      <c r="H591" s="1608">
        <v>24666933877</v>
      </c>
      <c r="I591" s="1608"/>
      <c r="J591" s="1608"/>
      <c r="K591" s="1608"/>
      <c r="L591" s="1608"/>
      <c r="M591" s="1608"/>
      <c r="N591" s="1608">
        <v>5835700130</v>
      </c>
      <c r="O591" s="1608"/>
      <c r="P591" s="1608"/>
      <c r="Q591" s="1608"/>
      <c r="R591" s="1608"/>
      <c r="S591" s="1608"/>
      <c r="T591" s="1135"/>
      <c r="U591" s="1135"/>
      <c r="V591" s="1135"/>
      <c r="W591" s="1135"/>
      <c r="X591" s="1136"/>
      <c r="Y591" s="738"/>
      <c r="Z591" s="739"/>
    </row>
    <row r="592" spans="1:26" s="740" customFormat="1" ht="18.75" hidden="1" customHeight="1">
      <c r="A592" s="1134"/>
      <c r="B592" s="1131" t="s">
        <v>261</v>
      </c>
      <c r="H592" s="1608">
        <v>9909897487</v>
      </c>
      <c r="I592" s="1608"/>
      <c r="J592" s="1608"/>
      <c r="K592" s="1608"/>
      <c r="L592" s="1608"/>
      <c r="M592" s="1608"/>
      <c r="N592" s="1608">
        <v>6555661447</v>
      </c>
      <c r="O592" s="1608"/>
      <c r="P592" s="1608"/>
      <c r="Q592" s="1608"/>
      <c r="R592" s="1608"/>
      <c r="S592" s="1608"/>
      <c r="T592" s="1135"/>
      <c r="U592" s="1135"/>
      <c r="V592" s="1135"/>
      <c r="W592" s="1135"/>
      <c r="X592" s="1136"/>
      <c r="Y592" s="738"/>
      <c r="Z592" s="739"/>
    </row>
    <row r="593" spans="1:26" s="740" customFormat="1" ht="18.75" hidden="1" customHeight="1">
      <c r="A593" s="1134"/>
      <c r="B593" s="1131" t="s">
        <v>262</v>
      </c>
      <c r="H593" s="1608"/>
      <c r="I593" s="1608"/>
      <c r="J593" s="1608"/>
      <c r="K593" s="1608"/>
      <c r="L593" s="1608"/>
      <c r="M593" s="1608"/>
      <c r="N593" s="1608"/>
      <c r="O593" s="1608"/>
      <c r="P593" s="1608"/>
      <c r="Q593" s="1608"/>
      <c r="R593" s="1608"/>
      <c r="S593" s="1608"/>
      <c r="T593" s="1135"/>
      <c r="U593" s="1135"/>
      <c r="V593" s="1135"/>
      <c r="W593" s="1135"/>
      <c r="X593" s="1136"/>
      <c r="Y593" s="738"/>
      <c r="Z593" s="739"/>
    </row>
    <row r="594" spans="1:26" s="740" customFormat="1" ht="18.75" hidden="1" customHeight="1">
      <c r="A594" s="1134"/>
      <c r="B594" s="1131" t="s">
        <v>263</v>
      </c>
      <c r="H594" s="1608">
        <v>343305795</v>
      </c>
      <c r="I594" s="1608"/>
      <c r="J594" s="1608"/>
      <c r="K594" s="1608"/>
      <c r="L594" s="1608"/>
      <c r="M594" s="1608"/>
      <c r="N594" s="1608">
        <v>343305795</v>
      </c>
      <c r="O594" s="1608"/>
      <c r="P594" s="1608"/>
      <c r="Q594" s="1608"/>
      <c r="R594" s="1608"/>
      <c r="S594" s="1608"/>
      <c r="T594" s="1135"/>
      <c r="U594" s="1135"/>
      <c r="V594" s="1135"/>
      <c r="W594" s="1135"/>
      <c r="X594" s="1136"/>
      <c r="Y594" s="738"/>
      <c r="Z594" s="739"/>
    </row>
    <row r="595" spans="1:26" s="740" customFormat="1" ht="18.75" hidden="1" customHeight="1">
      <c r="A595" s="1134"/>
      <c r="B595" s="1131" t="s">
        <v>264</v>
      </c>
      <c r="H595" s="1608"/>
      <c r="I595" s="1608"/>
      <c r="J595" s="1608"/>
      <c r="K595" s="1608"/>
      <c r="L595" s="1608"/>
      <c r="M595" s="1608"/>
      <c r="N595" s="1608"/>
      <c r="O595" s="1608"/>
      <c r="P595" s="1608"/>
      <c r="Q595" s="1608"/>
      <c r="R595" s="1608"/>
      <c r="S595" s="1608"/>
      <c r="T595" s="1135"/>
      <c r="U595" s="1135"/>
      <c r="V595" s="1135"/>
      <c r="W595" s="1135"/>
      <c r="X595" s="1136"/>
      <c r="Y595" s="738"/>
      <c r="Z595" s="739"/>
    </row>
    <row r="596" spans="1:26" s="740" customFormat="1" ht="18.75" hidden="1" customHeight="1">
      <c r="A596" s="1134"/>
      <c r="B596" s="1131" t="s">
        <v>265</v>
      </c>
      <c r="H596" s="1608">
        <v>384916500</v>
      </c>
      <c r="I596" s="1608"/>
      <c r="J596" s="1608"/>
      <c r="K596" s="1608"/>
      <c r="L596" s="1608"/>
      <c r="M596" s="1608"/>
      <c r="N596" s="1608">
        <v>1600000</v>
      </c>
      <c r="O596" s="1608"/>
      <c r="P596" s="1608"/>
      <c r="Q596" s="1608"/>
      <c r="R596" s="1608"/>
      <c r="S596" s="1608"/>
      <c r="T596" s="1135"/>
      <c r="U596" s="1135"/>
      <c r="V596" s="1135"/>
      <c r="W596" s="1135"/>
      <c r="X596" s="1136"/>
      <c r="Y596" s="738"/>
      <c r="Z596" s="739"/>
    </row>
    <row r="597" spans="1:26" s="740" customFormat="1" ht="18.75" hidden="1" customHeight="1">
      <c r="A597" s="1134"/>
      <c r="B597" s="1131" t="s">
        <v>266</v>
      </c>
      <c r="H597" s="1608"/>
      <c r="I597" s="1608"/>
      <c r="J597" s="1608"/>
      <c r="K597" s="1608"/>
      <c r="L597" s="1608"/>
      <c r="M597" s="1608"/>
      <c r="N597" s="1608"/>
      <c r="O597" s="1608"/>
      <c r="P597" s="1608"/>
      <c r="Q597" s="1608"/>
      <c r="R597" s="1608"/>
      <c r="S597" s="1608"/>
      <c r="T597" s="1135"/>
      <c r="U597" s="1135"/>
      <c r="V597" s="1135"/>
      <c r="W597" s="1135"/>
      <c r="X597" s="1136"/>
      <c r="Y597" s="738"/>
      <c r="Z597" s="739"/>
    </row>
    <row r="598" spans="1:26" s="740" customFormat="1" ht="18.75" hidden="1" customHeight="1">
      <c r="A598" s="1134"/>
      <c r="B598" s="1131" t="s">
        <v>267</v>
      </c>
      <c r="H598" s="1608"/>
      <c r="I598" s="1608"/>
      <c r="J598" s="1608"/>
      <c r="K598" s="1608"/>
      <c r="L598" s="1608"/>
      <c r="M598" s="1608"/>
      <c r="N598" s="1608"/>
      <c r="O598" s="1608"/>
      <c r="P598" s="1608"/>
      <c r="Q598" s="1608"/>
      <c r="R598" s="1608"/>
      <c r="S598" s="1608"/>
      <c r="T598" s="1135"/>
      <c r="U598" s="1135"/>
      <c r="V598" s="1135"/>
      <c r="W598" s="1135"/>
      <c r="X598" s="1136"/>
      <c r="Y598" s="738"/>
      <c r="Z598" s="739"/>
    </row>
    <row r="599" spans="1:26" s="740" customFormat="1" ht="18.75" hidden="1" customHeight="1">
      <c r="A599" s="1134"/>
      <c r="B599" s="1131" t="s">
        <v>268</v>
      </c>
      <c r="H599" s="1608">
        <f>3057547795+2813628187</f>
        <v>5871175982</v>
      </c>
      <c r="I599" s="1608"/>
      <c r="J599" s="1608"/>
      <c r="K599" s="1608"/>
      <c r="L599" s="1608"/>
      <c r="M599" s="1608"/>
      <c r="N599" s="1608">
        <f>3188444740+2079907007</f>
        <v>5268351747</v>
      </c>
      <c r="O599" s="1608"/>
      <c r="P599" s="1608"/>
      <c r="Q599" s="1608"/>
      <c r="R599" s="1608"/>
      <c r="S599" s="1608"/>
      <c r="T599" s="1135"/>
      <c r="U599" s="1135"/>
      <c r="V599" s="1135"/>
      <c r="W599" s="1135"/>
      <c r="X599" s="1136"/>
      <c r="Y599" s="738"/>
      <c r="Z599" s="739"/>
    </row>
    <row r="600" spans="1:26" s="740" customFormat="1" ht="18.75" hidden="1" customHeight="1">
      <c r="A600" s="1134"/>
      <c r="B600" s="1131" t="s">
        <v>269</v>
      </c>
      <c r="H600" s="1608">
        <v>-232246355</v>
      </c>
      <c r="I600" s="1608"/>
      <c r="J600" s="1608"/>
      <c r="K600" s="1608"/>
      <c r="L600" s="1608"/>
      <c r="M600" s="1608"/>
      <c r="N600" s="1608">
        <v>-232246355</v>
      </c>
      <c r="O600" s="1608"/>
      <c r="P600" s="1608"/>
      <c r="Q600" s="1608"/>
      <c r="R600" s="1608"/>
      <c r="S600" s="1608"/>
      <c r="T600" s="1135"/>
      <c r="U600" s="1135"/>
      <c r="V600" s="1135"/>
      <c r="W600" s="1135"/>
      <c r="X600" s="1136"/>
      <c r="Y600" s="738"/>
      <c r="Z600" s="739"/>
    </row>
    <row r="601" spans="1:26" s="740" customFormat="1" ht="18.75" hidden="1" customHeight="1">
      <c r="A601" s="1134"/>
      <c r="B601" s="1131" t="s">
        <v>270</v>
      </c>
      <c r="H601" s="1608"/>
      <c r="I601" s="1608"/>
      <c r="J601" s="1608"/>
      <c r="K601" s="1608"/>
      <c r="L601" s="1608"/>
      <c r="M601" s="1608"/>
      <c r="N601" s="1608"/>
      <c r="O601" s="1608"/>
      <c r="P601" s="1608"/>
      <c r="Q601" s="1608"/>
      <c r="R601" s="1608"/>
      <c r="S601" s="1608"/>
      <c r="T601" s="1135"/>
      <c r="U601" s="1135"/>
      <c r="V601" s="1135"/>
      <c r="W601" s="1135"/>
      <c r="X601" s="1136"/>
      <c r="Y601" s="738"/>
      <c r="Z601" s="739"/>
    </row>
    <row r="602" spans="1:26" s="735" customFormat="1" ht="18.75" hidden="1" customHeight="1">
      <c r="A602" s="748"/>
      <c r="C602" s="1132" t="s">
        <v>1322</v>
      </c>
      <c r="H602" s="1596">
        <f>SUM(H591:M601)</f>
        <v>40943983286</v>
      </c>
      <c r="I602" s="1596"/>
      <c r="J602" s="1596"/>
      <c r="K602" s="1596"/>
      <c r="L602" s="1596"/>
      <c r="M602" s="1596"/>
      <c r="N602" s="1596">
        <f>SUM(N591:S601)</f>
        <v>17772372764</v>
      </c>
      <c r="O602" s="1596"/>
      <c r="P602" s="1596"/>
      <c r="Q602" s="1596"/>
      <c r="R602" s="1596"/>
      <c r="S602" s="1596"/>
      <c r="T602" s="1137"/>
      <c r="U602" s="1137"/>
      <c r="V602" s="1137"/>
      <c r="W602" s="1137"/>
      <c r="X602" s="1133"/>
      <c r="Y602" s="696"/>
      <c r="Z602" s="734"/>
    </row>
    <row r="603" spans="1:26" s="735" customFormat="1" ht="17.25" hidden="1" customHeight="1">
      <c r="A603" s="748"/>
      <c r="C603" s="748"/>
      <c r="H603" s="1137"/>
      <c r="I603" s="1137"/>
      <c r="J603" s="1137"/>
      <c r="K603" s="1137"/>
      <c r="L603" s="1137"/>
      <c r="M603" s="1137"/>
      <c r="N603" s="1137"/>
      <c r="O603" s="1137"/>
      <c r="P603" s="1137"/>
      <c r="Q603" s="1137"/>
      <c r="R603" s="1137"/>
      <c r="S603" s="1137"/>
      <c r="T603" s="1137"/>
      <c r="U603" s="1137"/>
      <c r="V603" s="1137"/>
      <c r="W603" s="1137"/>
      <c r="X603" s="1133"/>
      <c r="Y603" s="696"/>
      <c r="Z603" s="734"/>
    </row>
    <row r="604" spans="1:26" s="735" customFormat="1" ht="17.25" hidden="1" customHeight="1">
      <c r="A604" s="748"/>
      <c r="C604" s="748"/>
      <c r="H604" s="1137"/>
      <c r="I604" s="1137"/>
      <c r="J604" s="1137"/>
      <c r="K604" s="1137"/>
      <c r="L604" s="1137"/>
      <c r="M604" s="1137"/>
      <c r="N604" s="1137"/>
      <c r="O604" s="1137"/>
      <c r="P604" s="1137"/>
      <c r="Q604" s="1137"/>
      <c r="R604" s="1137"/>
      <c r="S604" s="1137"/>
      <c r="T604" s="1137"/>
      <c r="U604" s="1137"/>
      <c r="V604" s="1137"/>
      <c r="W604" s="1137"/>
      <c r="X604" s="1133"/>
      <c r="Y604" s="696"/>
      <c r="Z604" s="734"/>
    </row>
    <row r="605" spans="1:26" s="735" customFormat="1" ht="17.25" hidden="1" customHeight="1">
      <c r="A605" s="748">
        <v>3</v>
      </c>
      <c r="B605" s="1131" t="s">
        <v>1334</v>
      </c>
      <c r="H605" s="1626" t="s">
        <v>1543</v>
      </c>
      <c r="I605" s="1817"/>
      <c r="J605" s="1817"/>
      <c r="K605" s="1817"/>
      <c r="L605" s="1817"/>
      <c r="M605" s="1817"/>
      <c r="N605" s="1626" t="s">
        <v>1544</v>
      </c>
      <c r="O605" s="1817"/>
      <c r="P605" s="1817"/>
      <c r="Q605" s="1817"/>
      <c r="R605" s="1817"/>
      <c r="S605" s="1817"/>
      <c r="T605" s="748"/>
      <c r="U605" s="748"/>
      <c r="V605" s="748"/>
      <c r="W605" s="748"/>
      <c r="X605" s="1133"/>
      <c r="Y605" s="696"/>
      <c r="Z605" s="734"/>
    </row>
    <row r="606" spans="1:26" s="740" customFormat="1" ht="17.25" hidden="1" customHeight="1">
      <c r="A606" s="1134"/>
      <c r="B606" s="1131" t="s">
        <v>271</v>
      </c>
      <c r="H606" s="1608"/>
      <c r="I606" s="1608"/>
      <c r="J606" s="1608"/>
      <c r="K606" s="1608"/>
      <c r="L606" s="1608"/>
      <c r="M606" s="1608"/>
      <c r="N606" s="1608"/>
      <c r="O606" s="1608"/>
      <c r="P606" s="1608"/>
      <c r="Q606" s="1608"/>
      <c r="R606" s="1608"/>
      <c r="S606" s="1608"/>
      <c r="T606" s="1135"/>
      <c r="U606" s="1135"/>
      <c r="V606" s="1135"/>
      <c r="W606" s="1135"/>
      <c r="X606" s="1136"/>
      <c r="Y606" s="738"/>
      <c r="Z606" s="739"/>
    </row>
    <row r="607" spans="1:26" s="740" customFormat="1" ht="17.25" hidden="1" customHeight="1">
      <c r="A607" s="1134"/>
      <c r="B607" s="1131" t="s">
        <v>1336</v>
      </c>
      <c r="H607" s="1608">
        <v>10266762103</v>
      </c>
      <c r="I607" s="1608"/>
      <c r="J607" s="1608"/>
      <c r="K607" s="1608"/>
      <c r="L607" s="1608"/>
      <c r="M607" s="1608"/>
      <c r="N607" s="1608">
        <v>10211044365</v>
      </c>
      <c r="O607" s="1608"/>
      <c r="P607" s="1608"/>
      <c r="Q607" s="1608"/>
      <c r="R607" s="1608"/>
      <c r="S607" s="1608"/>
      <c r="T607" s="1135"/>
      <c r="U607" s="1135"/>
      <c r="V607" s="1135"/>
      <c r="W607" s="1135"/>
      <c r="X607" s="1136"/>
      <c r="Y607" s="738"/>
      <c r="Z607" s="739"/>
    </row>
    <row r="608" spans="1:26" s="740" customFormat="1" ht="17.25" hidden="1" customHeight="1">
      <c r="A608" s="1134"/>
      <c r="B608" s="1131" t="s">
        <v>1338</v>
      </c>
      <c r="H608" s="1608"/>
      <c r="I608" s="1608"/>
      <c r="J608" s="1608"/>
      <c r="K608" s="1608"/>
      <c r="L608" s="1608"/>
      <c r="M608" s="1608"/>
      <c r="N608" s="1608"/>
      <c r="O608" s="1608"/>
      <c r="P608" s="1608"/>
      <c r="Q608" s="1608"/>
      <c r="R608" s="1608"/>
      <c r="S608" s="1608"/>
      <c r="T608" s="1135"/>
      <c r="U608" s="1135"/>
      <c r="V608" s="1135"/>
      <c r="W608" s="1135"/>
      <c r="X608" s="1136"/>
      <c r="Y608" s="738"/>
      <c r="Z608" s="739"/>
    </row>
    <row r="609" spans="1:26" s="740" customFormat="1" ht="17.25" hidden="1" customHeight="1">
      <c r="A609" s="1134"/>
      <c r="B609" s="1131" t="s">
        <v>272</v>
      </c>
      <c r="H609" s="1608">
        <v>11625354790</v>
      </c>
      <c r="I609" s="1608"/>
      <c r="J609" s="1608"/>
      <c r="K609" s="1608"/>
      <c r="L609" s="1608"/>
      <c r="M609" s="1608"/>
      <c r="N609" s="1608">
        <f>8163571329+131985283</f>
        <v>8295556612</v>
      </c>
      <c r="O609" s="1608"/>
      <c r="P609" s="1608"/>
      <c r="Q609" s="1608"/>
      <c r="R609" s="1608"/>
      <c r="S609" s="1608"/>
      <c r="T609" s="1135"/>
      <c r="U609" s="1135"/>
      <c r="V609" s="1135"/>
      <c r="W609" s="1135"/>
      <c r="X609" s="1136"/>
      <c r="Y609" s="738"/>
      <c r="Z609" s="739"/>
    </row>
    <row r="610" spans="1:26" s="740" customFormat="1" ht="17.25" hidden="1" customHeight="1">
      <c r="A610" s="1134"/>
      <c r="B610" s="1131" t="s">
        <v>1342</v>
      </c>
      <c r="H610" s="1608"/>
      <c r="I610" s="1608"/>
      <c r="J610" s="1608"/>
      <c r="K610" s="1608"/>
      <c r="L610" s="1608"/>
      <c r="M610" s="1608"/>
      <c r="N610" s="1608"/>
      <c r="O610" s="1608"/>
      <c r="P610" s="1608"/>
      <c r="Q610" s="1608"/>
      <c r="R610" s="1608"/>
      <c r="S610" s="1608"/>
      <c r="T610" s="1135"/>
      <c r="U610" s="1135"/>
      <c r="V610" s="1135"/>
      <c r="W610" s="1135"/>
      <c r="X610" s="1136"/>
      <c r="Y610" s="738"/>
      <c r="Z610" s="739"/>
    </row>
    <row r="611" spans="1:26" s="740" customFormat="1" ht="17.25" hidden="1" customHeight="1">
      <c r="A611" s="1134"/>
      <c r="B611" s="1131" t="s">
        <v>1344</v>
      </c>
      <c r="H611" s="1608"/>
      <c r="I611" s="1608"/>
      <c r="J611" s="1608"/>
      <c r="K611" s="1608"/>
      <c r="L611" s="1608"/>
      <c r="M611" s="1608"/>
      <c r="N611" s="1608"/>
      <c r="O611" s="1608"/>
      <c r="P611" s="1608"/>
      <c r="Q611" s="1608"/>
      <c r="R611" s="1608"/>
      <c r="S611" s="1608"/>
      <c r="T611" s="1135"/>
      <c r="U611" s="1135"/>
      <c r="V611" s="1135"/>
      <c r="W611" s="1135"/>
      <c r="X611" s="1136"/>
      <c r="Y611" s="738"/>
      <c r="Z611" s="739"/>
    </row>
    <row r="612" spans="1:26" s="740" customFormat="1" ht="17.25" hidden="1" customHeight="1">
      <c r="A612" s="1134"/>
      <c r="B612" s="1131" t="s">
        <v>1345</v>
      </c>
      <c r="H612" s="1608"/>
      <c r="I612" s="1608"/>
      <c r="J612" s="1608"/>
      <c r="K612" s="1608"/>
      <c r="L612" s="1608"/>
      <c r="M612" s="1608"/>
      <c r="N612" s="1608"/>
      <c r="O612" s="1608"/>
      <c r="P612" s="1608"/>
      <c r="Q612" s="1608"/>
      <c r="R612" s="1608"/>
      <c r="S612" s="1608"/>
      <c r="T612" s="1135"/>
      <c r="U612" s="1135"/>
      <c r="V612" s="1135"/>
      <c r="W612" s="1135"/>
      <c r="X612" s="1136"/>
      <c r="Y612" s="738"/>
      <c r="Z612" s="739"/>
    </row>
    <row r="613" spans="1:26" s="735" customFormat="1" ht="17.25" hidden="1" customHeight="1">
      <c r="A613" s="748"/>
      <c r="C613" s="1131" t="s">
        <v>1348</v>
      </c>
      <c r="H613" s="1596">
        <f>SUM(H606:M612)</f>
        <v>21892116893</v>
      </c>
      <c r="I613" s="1596"/>
      <c r="J613" s="1596"/>
      <c r="K613" s="1596"/>
      <c r="L613" s="1596"/>
      <c r="M613" s="1596"/>
      <c r="N613" s="1596">
        <f>SUM(N606:S612)</f>
        <v>18506600977</v>
      </c>
      <c r="O613" s="1596"/>
      <c r="P613" s="1596"/>
      <c r="Q613" s="1596"/>
      <c r="R613" s="1596"/>
      <c r="S613" s="1596"/>
      <c r="T613" s="1137"/>
      <c r="U613" s="1137"/>
      <c r="V613" s="1137"/>
      <c r="W613" s="1137"/>
      <c r="X613" s="1133"/>
      <c r="Y613" s="696"/>
      <c r="Z613" s="734"/>
    </row>
    <row r="614" spans="1:26" s="740" customFormat="1" ht="17.25" hidden="1" customHeight="1">
      <c r="A614" s="1134"/>
      <c r="B614" s="1131" t="s">
        <v>146</v>
      </c>
      <c r="H614" s="1608">
        <v>-984080488</v>
      </c>
      <c r="I614" s="1608"/>
      <c r="J614" s="1608"/>
      <c r="K614" s="1608"/>
      <c r="L614" s="1608"/>
      <c r="M614" s="1608"/>
      <c r="N614" s="1608">
        <v>-782095487</v>
      </c>
      <c r="O614" s="1608"/>
      <c r="P614" s="1608"/>
      <c r="Q614" s="1608"/>
      <c r="R614" s="1608"/>
      <c r="S614" s="1608"/>
      <c r="T614" s="1135"/>
      <c r="U614" s="1135"/>
      <c r="V614" s="1135"/>
      <c r="W614" s="1135"/>
      <c r="X614" s="1136"/>
      <c r="Y614" s="738"/>
      <c r="Z614" s="739"/>
    </row>
    <row r="615" spans="1:26" s="740" customFormat="1" ht="17.25" hidden="1" customHeight="1">
      <c r="A615" s="1134"/>
      <c r="B615" s="1138" t="s">
        <v>273</v>
      </c>
      <c r="C615" s="738"/>
      <c r="D615" s="738"/>
      <c r="E615" s="738"/>
      <c r="F615" s="738"/>
      <c r="G615" s="738"/>
      <c r="H615" s="1593">
        <f>H613+H614</f>
        <v>20908036405</v>
      </c>
      <c r="I615" s="1823"/>
      <c r="J615" s="1823"/>
      <c r="K615" s="1823"/>
      <c r="L615" s="1823"/>
      <c r="M615" s="1823"/>
      <c r="N615" s="1593">
        <f>N613+N614</f>
        <v>17724505490</v>
      </c>
      <c r="O615" s="1593"/>
      <c r="P615" s="1593"/>
      <c r="Q615" s="1593"/>
      <c r="R615" s="1823"/>
      <c r="S615" s="1823"/>
      <c r="T615" s="1140"/>
      <c r="U615" s="1140"/>
      <c r="V615" s="1140"/>
      <c r="W615" s="1140"/>
      <c r="X615" s="1136"/>
      <c r="Y615" s="738"/>
      <c r="Z615" s="739"/>
    </row>
    <row r="616" spans="1:26" s="740" customFormat="1" ht="17.25" hidden="1" customHeight="1">
      <c r="A616" s="1134"/>
      <c r="B616" s="1131"/>
      <c r="H616" s="1141"/>
      <c r="I616" s="1141"/>
      <c r="J616" s="1141"/>
      <c r="K616" s="1141"/>
      <c r="L616" s="1141"/>
      <c r="M616" s="1141"/>
      <c r="N616" s="1141"/>
      <c r="O616" s="1141"/>
      <c r="P616" s="1141"/>
      <c r="Q616" s="1141"/>
      <c r="R616" s="1141"/>
      <c r="S616" s="1141"/>
      <c r="T616" s="1141"/>
      <c r="U616" s="1141"/>
      <c r="V616" s="1141"/>
      <c r="W616" s="1141"/>
      <c r="X616" s="1136"/>
      <c r="Y616" s="738"/>
      <c r="Z616" s="739"/>
    </row>
    <row r="617" spans="1:26" s="740" customFormat="1" ht="18.75" hidden="1" customHeight="1">
      <c r="A617" s="1134"/>
      <c r="B617" s="1131" t="s">
        <v>1350</v>
      </c>
      <c r="H617" s="1141"/>
      <c r="I617" s="1141"/>
      <c r="J617" s="1141"/>
      <c r="K617" s="1141"/>
      <c r="L617" s="1141"/>
      <c r="M617" s="1822"/>
      <c r="N617" s="1822"/>
      <c r="O617" s="1822"/>
      <c r="P617" s="1822"/>
      <c r="Q617" s="1822"/>
      <c r="R617" s="1822"/>
      <c r="S617" s="1822"/>
      <c r="T617" s="1141"/>
      <c r="U617" s="1141"/>
      <c r="V617" s="1141"/>
      <c r="W617" s="1141"/>
      <c r="X617" s="1136"/>
      <c r="Y617" s="738"/>
      <c r="Z617" s="739"/>
    </row>
    <row r="618" spans="1:26" s="740" customFormat="1" ht="18.75" hidden="1" customHeight="1">
      <c r="A618" s="1134"/>
      <c r="B618" s="1131" t="s">
        <v>274</v>
      </c>
      <c r="H618" s="1141"/>
      <c r="I618" s="1141"/>
      <c r="J618" s="1141"/>
      <c r="K618" s="1141"/>
      <c r="L618" s="1141"/>
      <c r="M618" s="1822"/>
      <c r="N618" s="1822"/>
      <c r="O618" s="1822"/>
      <c r="P618" s="1822"/>
      <c r="Q618" s="1822"/>
      <c r="R618" s="1822"/>
      <c r="S618" s="1822"/>
      <c r="T618" s="1141"/>
      <c r="U618" s="1141"/>
      <c r="V618" s="1141"/>
      <c r="W618" s="1141"/>
      <c r="X618" s="1136"/>
      <c r="Y618" s="738"/>
      <c r="Z618" s="739"/>
    </row>
    <row r="619" spans="1:26" s="740" customFormat="1" ht="18.75" hidden="1" customHeight="1">
      <c r="A619" s="1134"/>
      <c r="B619" s="1131" t="s">
        <v>275</v>
      </c>
      <c r="H619" s="1141"/>
      <c r="I619" s="1141"/>
      <c r="J619" s="1141"/>
      <c r="K619" s="1141"/>
      <c r="L619" s="1141"/>
      <c r="M619" s="1141"/>
      <c r="N619" s="1141"/>
      <c r="O619" s="1141"/>
      <c r="P619" s="1141"/>
      <c r="Q619" s="1141"/>
      <c r="R619" s="1141"/>
      <c r="S619" s="1141"/>
      <c r="T619" s="1141"/>
      <c r="U619" s="1141"/>
      <c r="V619" s="1141"/>
      <c r="W619" s="1141"/>
      <c r="X619" s="1136"/>
      <c r="Y619" s="738"/>
      <c r="Z619" s="739"/>
    </row>
    <row r="620" spans="1:26" s="740" customFormat="1" ht="18.75" hidden="1" customHeight="1">
      <c r="A620" s="1134"/>
      <c r="B620" s="1131" t="s">
        <v>276</v>
      </c>
      <c r="H620" s="1142"/>
      <c r="I620" s="1142"/>
      <c r="J620" s="1142"/>
      <c r="K620" s="1142"/>
      <c r="L620" s="1142"/>
      <c r="M620" s="1142"/>
      <c r="N620" s="1142"/>
      <c r="O620" s="1142"/>
      <c r="P620" s="1142"/>
      <c r="Q620" s="1142"/>
      <c r="R620" s="1142"/>
      <c r="S620" s="1142"/>
      <c r="T620" s="1142"/>
      <c r="U620" s="1142"/>
      <c r="V620" s="1142"/>
      <c r="W620" s="1142"/>
      <c r="X620" s="1136"/>
      <c r="Y620" s="738"/>
      <c r="Z620" s="739"/>
    </row>
    <row r="621" spans="1:26" s="735" customFormat="1" ht="18.75" hidden="1" customHeight="1">
      <c r="A621" s="748">
        <v>4</v>
      </c>
      <c r="B621" s="1131" t="s">
        <v>277</v>
      </c>
      <c r="H621" s="1597" t="s">
        <v>1543</v>
      </c>
      <c r="I621" s="1598"/>
      <c r="J621" s="1598"/>
      <c r="K621" s="1598"/>
      <c r="L621" s="1598"/>
      <c r="M621" s="1598"/>
      <c r="N621" s="1597" t="s">
        <v>1544</v>
      </c>
      <c r="O621" s="1598"/>
      <c r="P621" s="1598"/>
      <c r="Q621" s="1598"/>
      <c r="R621" s="1598"/>
      <c r="S621" s="1598"/>
      <c r="T621" s="1143"/>
      <c r="U621" s="1143"/>
      <c r="V621" s="1143"/>
      <c r="W621" s="1143"/>
      <c r="X621" s="1133"/>
      <c r="Y621" s="696"/>
      <c r="Z621" s="734"/>
    </row>
    <row r="622" spans="1:26" s="740" customFormat="1" ht="18.75" hidden="1" customHeight="1">
      <c r="A622" s="1134"/>
      <c r="B622" s="1131" t="s">
        <v>278</v>
      </c>
      <c r="H622" s="1608"/>
      <c r="I622" s="1608"/>
      <c r="J622" s="1608"/>
      <c r="K622" s="1608"/>
      <c r="L622" s="1608"/>
      <c r="M622" s="1608"/>
      <c r="N622" s="1608">
        <v>1280866251</v>
      </c>
      <c r="O622" s="1608"/>
      <c r="P622" s="1608"/>
      <c r="Q622" s="1608"/>
      <c r="R622" s="1608"/>
      <c r="S622" s="1608"/>
      <c r="T622" s="1135"/>
      <c r="U622" s="1135"/>
      <c r="V622" s="1135"/>
      <c r="W622" s="1135"/>
      <c r="X622" s="1136"/>
      <c r="Y622" s="738"/>
      <c r="Z622" s="739"/>
    </row>
    <row r="623" spans="1:26" s="740" customFormat="1" ht="18.75" hidden="1" customHeight="1">
      <c r="A623" s="1134"/>
      <c r="B623" s="1131" t="s">
        <v>279</v>
      </c>
      <c r="H623" s="1608">
        <f>SUM(H624:M626)</f>
        <v>927137693</v>
      </c>
      <c r="I623" s="1608"/>
      <c r="J623" s="1608"/>
      <c r="K623" s="1608"/>
      <c r="L623" s="1608"/>
      <c r="M623" s="1608"/>
      <c r="N623" s="1608">
        <f>SUM(N624:S626)</f>
        <v>2000982117</v>
      </c>
      <c r="O623" s="1608"/>
      <c r="P623" s="1608"/>
      <c r="Q623" s="1608"/>
      <c r="R623" s="1608"/>
      <c r="S623" s="1608"/>
      <c r="T623" s="1135"/>
      <c r="U623" s="1135"/>
      <c r="V623" s="1135"/>
      <c r="W623" s="1135"/>
      <c r="X623" s="1136"/>
      <c r="Y623" s="738"/>
      <c r="Z623" s="739"/>
    </row>
    <row r="624" spans="1:26" s="740" customFormat="1" ht="18.75" hidden="1" customHeight="1">
      <c r="A624" s="1134"/>
      <c r="B624" s="1131" t="s">
        <v>280</v>
      </c>
      <c r="H624" s="1805"/>
      <c r="I624" s="1805"/>
      <c r="J624" s="1805"/>
      <c r="K624" s="1805"/>
      <c r="L624" s="1805"/>
      <c r="M624" s="1805"/>
      <c r="N624" s="1805">
        <v>477992366</v>
      </c>
      <c r="O624" s="1805"/>
      <c r="P624" s="1805"/>
      <c r="Q624" s="1805"/>
      <c r="R624" s="1805"/>
      <c r="S624" s="1805"/>
      <c r="T624" s="1144"/>
      <c r="U624" s="1144"/>
      <c r="V624" s="1144"/>
      <c r="W624" s="1144"/>
      <c r="X624" s="1136"/>
      <c r="Y624" s="738"/>
      <c r="Z624" s="739"/>
    </row>
    <row r="625" spans="1:26" s="740" customFormat="1" ht="18.75" hidden="1" customHeight="1">
      <c r="A625" s="1134"/>
      <c r="B625" s="1131" t="s">
        <v>281</v>
      </c>
      <c r="H625" s="1805">
        <v>927137693</v>
      </c>
      <c r="I625" s="1805"/>
      <c r="J625" s="1805"/>
      <c r="K625" s="1805"/>
      <c r="L625" s="1805"/>
      <c r="M625" s="1805"/>
      <c r="N625" s="1805">
        <v>927137693</v>
      </c>
      <c r="O625" s="1805"/>
      <c r="P625" s="1805"/>
      <c r="Q625" s="1805"/>
      <c r="R625" s="1805"/>
      <c r="S625" s="1805"/>
      <c r="T625" s="1144"/>
      <c r="U625" s="1144"/>
      <c r="V625" s="1144"/>
      <c r="W625" s="1144"/>
      <c r="X625" s="1136"/>
      <c r="Y625" s="738"/>
      <c r="Z625" s="739"/>
    </row>
    <row r="626" spans="1:26" s="740" customFormat="1" ht="17.25" hidden="1" customHeight="1">
      <c r="A626" s="1134"/>
      <c r="B626" s="1131" t="s">
        <v>282</v>
      </c>
      <c r="H626" s="1805"/>
      <c r="I626" s="1805"/>
      <c r="J626" s="1805"/>
      <c r="K626" s="1805"/>
      <c r="L626" s="1805"/>
      <c r="M626" s="1805"/>
      <c r="N626" s="1805">
        <v>595852058</v>
      </c>
      <c r="O626" s="1805"/>
      <c r="P626" s="1805"/>
      <c r="Q626" s="1805"/>
      <c r="R626" s="1805"/>
      <c r="S626" s="1805"/>
      <c r="T626" s="1144"/>
      <c r="U626" s="1144"/>
      <c r="V626" s="1144"/>
      <c r="W626" s="1144"/>
      <c r="X626" s="1136"/>
      <c r="Y626" s="738"/>
      <c r="Z626" s="739"/>
    </row>
    <row r="627" spans="1:26" s="735" customFormat="1" ht="17.25" hidden="1" customHeight="1">
      <c r="A627" s="748"/>
      <c r="C627" s="1132" t="s">
        <v>1322</v>
      </c>
      <c r="H627" s="1596">
        <f>H623+H622</f>
        <v>927137693</v>
      </c>
      <c r="I627" s="1596"/>
      <c r="J627" s="1596"/>
      <c r="K627" s="1596"/>
      <c r="L627" s="1596"/>
      <c r="M627" s="1596"/>
      <c r="N627" s="1596">
        <f>N623+N622</f>
        <v>3281848368</v>
      </c>
      <c r="O627" s="1596"/>
      <c r="P627" s="1596"/>
      <c r="Q627" s="1596"/>
      <c r="R627" s="1596"/>
      <c r="S627" s="1596"/>
      <c r="T627" s="1137"/>
      <c r="U627" s="1137"/>
      <c r="V627" s="1137"/>
      <c r="W627" s="1137"/>
      <c r="X627" s="1133"/>
      <c r="Y627" s="696"/>
      <c r="Z627" s="734"/>
    </row>
    <row r="628" spans="1:26" s="735" customFormat="1" ht="17.25" hidden="1" customHeight="1">
      <c r="A628" s="748"/>
      <c r="C628" s="748"/>
      <c r="H628" s="1137"/>
      <c r="I628" s="1137"/>
      <c r="J628" s="1137"/>
      <c r="K628" s="1137"/>
      <c r="L628" s="1137"/>
      <c r="M628" s="1137"/>
      <c r="N628" s="1137"/>
      <c r="O628" s="1137"/>
      <c r="P628" s="1137"/>
      <c r="Q628" s="1137"/>
      <c r="R628" s="1137"/>
      <c r="S628" s="1137"/>
      <c r="T628" s="1137"/>
      <c r="U628" s="1137"/>
      <c r="V628" s="1137"/>
      <c r="W628" s="1137"/>
      <c r="X628" s="1133"/>
      <c r="Y628" s="696"/>
      <c r="Z628" s="734"/>
    </row>
    <row r="629" spans="1:26" s="735" customFormat="1" ht="17.25" hidden="1" customHeight="1">
      <c r="A629" s="748"/>
      <c r="C629" s="748"/>
      <c r="H629" s="1137"/>
      <c r="I629" s="1137"/>
      <c r="J629" s="1137"/>
      <c r="K629" s="1137"/>
      <c r="L629" s="1137"/>
      <c r="M629" s="1137"/>
      <c r="N629" s="1137"/>
      <c r="O629" s="1137"/>
      <c r="P629" s="1137"/>
      <c r="Q629" s="1137"/>
      <c r="R629" s="1137"/>
      <c r="S629" s="1137"/>
      <c r="T629" s="1137"/>
      <c r="U629" s="1137"/>
      <c r="V629" s="1137"/>
      <c r="W629" s="1137"/>
      <c r="X629" s="1133"/>
      <c r="Y629" s="696"/>
      <c r="Z629" s="734"/>
    </row>
    <row r="630" spans="1:26" s="740" customFormat="1" ht="17.25" hidden="1" customHeight="1">
      <c r="A630" s="748">
        <v>5</v>
      </c>
      <c r="B630" s="1131" t="s">
        <v>283</v>
      </c>
      <c r="H630" s="1597" t="s">
        <v>1543</v>
      </c>
      <c r="I630" s="1598"/>
      <c r="J630" s="1598"/>
      <c r="K630" s="1598"/>
      <c r="L630" s="1598"/>
      <c r="M630" s="1598"/>
      <c r="N630" s="1597" t="s">
        <v>1544</v>
      </c>
      <c r="O630" s="1598"/>
      <c r="P630" s="1598"/>
      <c r="Q630" s="1598"/>
      <c r="R630" s="1598"/>
      <c r="S630" s="1598"/>
      <c r="T630" s="1143"/>
      <c r="U630" s="1143"/>
      <c r="V630" s="1143"/>
      <c r="W630" s="1143"/>
      <c r="X630" s="1136"/>
      <c r="Y630" s="738"/>
      <c r="Z630" s="739"/>
    </row>
    <row r="631" spans="1:26" s="740" customFormat="1" ht="17.25" hidden="1" customHeight="1">
      <c r="A631" s="1134"/>
      <c r="B631" s="1131" t="s">
        <v>284</v>
      </c>
      <c r="H631" s="1608"/>
      <c r="I631" s="1608"/>
      <c r="J631" s="1608"/>
      <c r="K631" s="1608"/>
      <c r="L631" s="1608"/>
      <c r="M631" s="1608"/>
      <c r="N631" s="1608"/>
      <c r="O631" s="1608"/>
      <c r="P631" s="1608"/>
      <c r="Q631" s="1608"/>
      <c r="R631" s="1608"/>
      <c r="S631" s="1608"/>
      <c r="T631" s="1135"/>
      <c r="U631" s="1135"/>
      <c r="V631" s="1135"/>
      <c r="W631" s="1135"/>
      <c r="X631" s="1136"/>
      <c r="Y631" s="738"/>
      <c r="Z631" s="739"/>
    </row>
    <row r="632" spans="1:26" s="740" customFormat="1" ht="17.25" hidden="1" customHeight="1">
      <c r="A632" s="1134"/>
      <c r="B632" s="1131" t="s">
        <v>285</v>
      </c>
      <c r="H632" s="1608"/>
      <c r="I632" s="1608"/>
      <c r="J632" s="1608"/>
      <c r="K632" s="1608"/>
      <c r="L632" s="1608"/>
      <c r="M632" s="1608"/>
      <c r="N632" s="1608"/>
      <c r="O632" s="1608"/>
      <c r="P632" s="1608"/>
      <c r="Q632" s="1608"/>
      <c r="R632" s="1608"/>
      <c r="S632" s="1608"/>
      <c r="T632" s="1135"/>
      <c r="U632" s="1135"/>
      <c r="V632" s="1135"/>
      <c r="W632" s="1135"/>
      <c r="X632" s="1136"/>
      <c r="Y632" s="738"/>
      <c r="Z632" s="739"/>
    </row>
    <row r="633" spans="1:26" s="740" customFormat="1" ht="17.25" hidden="1" customHeight="1">
      <c r="A633" s="1134"/>
      <c r="B633" s="1131" t="s">
        <v>286</v>
      </c>
      <c r="H633" s="1608"/>
      <c r="I633" s="1608"/>
      <c r="J633" s="1608"/>
      <c r="K633" s="1608"/>
      <c r="L633" s="1608"/>
      <c r="M633" s="1608"/>
      <c r="N633" s="1608"/>
      <c r="O633" s="1608"/>
      <c r="P633" s="1608"/>
      <c r="Q633" s="1608"/>
      <c r="R633" s="1608"/>
      <c r="S633" s="1608"/>
      <c r="T633" s="1135"/>
      <c r="U633" s="1135"/>
      <c r="V633" s="1135"/>
      <c r="W633" s="1135"/>
      <c r="X633" s="1136"/>
      <c r="Y633" s="738"/>
      <c r="Z633" s="739"/>
    </row>
    <row r="634" spans="1:26" s="740" customFormat="1" ht="17.25" hidden="1" customHeight="1">
      <c r="A634" s="1134"/>
      <c r="B634" s="1131" t="s">
        <v>287</v>
      </c>
      <c r="H634" s="1608"/>
      <c r="I634" s="1608"/>
      <c r="J634" s="1608"/>
      <c r="K634" s="1608"/>
      <c r="L634" s="1608"/>
      <c r="M634" s="1608"/>
      <c r="N634" s="1608"/>
      <c r="O634" s="1608"/>
      <c r="P634" s="1608"/>
      <c r="Q634" s="1608"/>
      <c r="R634" s="1608"/>
      <c r="S634" s="1608"/>
      <c r="T634" s="1135"/>
      <c r="U634" s="1135"/>
      <c r="V634" s="1135"/>
      <c r="W634" s="1135"/>
      <c r="X634" s="1136"/>
      <c r="Y634" s="738"/>
      <c r="Z634" s="739"/>
    </row>
    <row r="635" spans="1:26" s="740" customFormat="1" ht="17.25" hidden="1" customHeight="1">
      <c r="A635" s="1134"/>
      <c r="B635" s="1131" t="s">
        <v>288</v>
      </c>
      <c r="H635" s="1608"/>
      <c r="I635" s="1608"/>
      <c r="J635" s="1608"/>
      <c r="K635" s="1608"/>
      <c r="L635" s="1608"/>
      <c r="M635" s="1608"/>
      <c r="N635" s="1608"/>
      <c r="O635" s="1608"/>
      <c r="P635" s="1608"/>
      <c r="Q635" s="1608"/>
      <c r="R635" s="1608"/>
      <c r="S635" s="1608"/>
      <c r="T635" s="1135"/>
      <c r="U635" s="1135"/>
      <c r="V635" s="1135"/>
      <c r="W635" s="1135"/>
      <c r="X635" s="1136"/>
      <c r="Y635" s="738"/>
      <c r="Z635" s="739"/>
    </row>
    <row r="636" spans="1:26" s="740" customFormat="1" ht="17.25" hidden="1" customHeight="1">
      <c r="A636" s="1134"/>
      <c r="B636" s="1131" t="s">
        <v>1373</v>
      </c>
      <c r="H636" s="1608"/>
      <c r="I636" s="1608"/>
      <c r="J636" s="1608"/>
      <c r="K636" s="1608"/>
      <c r="L636" s="1608"/>
      <c r="M636" s="1608"/>
      <c r="N636" s="1608"/>
      <c r="O636" s="1608"/>
      <c r="P636" s="1608"/>
      <c r="Q636" s="1608"/>
      <c r="R636" s="1608"/>
      <c r="S636" s="1608"/>
      <c r="T636" s="1135"/>
      <c r="U636" s="1135"/>
      <c r="V636" s="1135"/>
      <c r="W636" s="1135"/>
      <c r="X636" s="1136"/>
      <c r="Y636" s="738"/>
      <c r="Z636" s="739"/>
    </row>
    <row r="637" spans="1:26" s="740" customFormat="1" ht="17.25" hidden="1" customHeight="1">
      <c r="A637" s="1134"/>
      <c r="B637" s="1131" t="s">
        <v>289</v>
      </c>
      <c r="H637" s="1608"/>
      <c r="I637" s="1608"/>
      <c r="J637" s="1608"/>
      <c r="K637" s="1608"/>
      <c r="L637" s="1608"/>
      <c r="M637" s="1608"/>
      <c r="N637" s="1608"/>
      <c r="O637" s="1608"/>
      <c r="P637" s="1608"/>
      <c r="Q637" s="1608"/>
      <c r="R637" s="1608"/>
      <c r="S637" s="1608"/>
      <c r="T637" s="1135"/>
      <c r="U637" s="1135"/>
      <c r="V637" s="1135"/>
      <c r="W637" s="1135"/>
      <c r="X637" s="1136"/>
      <c r="Y637" s="738"/>
      <c r="Z637" s="739"/>
    </row>
    <row r="638" spans="1:26" s="740" customFormat="1" ht="17.25" hidden="1" customHeight="1">
      <c r="A638" s="1134"/>
      <c r="B638" s="1131" t="s">
        <v>290</v>
      </c>
      <c r="H638" s="1608"/>
      <c r="I638" s="1608"/>
      <c r="J638" s="1608"/>
      <c r="K638" s="1608"/>
      <c r="L638" s="1608"/>
      <c r="M638" s="1608"/>
      <c r="N638" s="1608"/>
      <c r="O638" s="1608"/>
      <c r="P638" s="1608"/>
      <c r="Q638" s="1608"/>
      <c r="R638" s="1608"/>
      <c r="S638" s="1608"/>
      <c r="T638" s="1135"/>
      <c r="U638" s="1135"/>
      <c r="V638" s="1135"/>
      <c r="W638" s="1135"/>
      <c r="X638" s="1136"/>
      <c r="Y638" s="738"/>
      <c r="Z638" s="739"/>
    </row>
    <row r="639" spans="1:26" s="735" customFormat="1" ht="17.25" hidden="1" customHeight="1">
      <c r="A639" s="748"/>
      <c r="C639" s="1131" t="s">
        <v>1322</v>
      </c>
      <c r="H639" s="1596"/>
      <c r="I639" s="1596"/>
      <c r="J639" s="1596"/>
      <c r="K639" s="1596"/>
      <c r="L639" s="1596"/>
      <c r="M639" s="1596"/>
      <c r="N639" s="1596"/>
      <c r="O639" s="1596"/>
      <c r="P639" s="1596"/>
      <c r="Q639" s="1596"/>
      <c r="R639" s="1596"/>
      <c r="S639" s="1596"/>
      <c r="T639" s="1137"/>
      <c r="U639" s="1137"/>
      <c r="V639" s="1137"/>
      <c r="W639" s="1137"/>
      <c r="X639" s="1133"/>
      <c r="Y639" s="696"/>
      <c r="Z639" s="734"/>
    </row>
    <row r="640" spans="1:26" s="735" customFormat="1" ht="17.25" hidden="1" customHeight="1">
      <c r="A640" s="748"/>
      <c r="H640" s="1137"/>
      <c r="I640" s="1137"/>
      <c r="J640" s="1137"/>
      <c r="K640" s="1137"/>
      <c r="L640" s="1137"/>
      <c r="M640" s="1137"/>
      <c r="N640" s="1137"/>
      <c r="O640" s="1137"/>
      <c r="P640" s="1137"/>
      <c r="Q640" s="1137"/>
      <c r="R640" s="1137"/>
      <c r="S640" s="1137"/>
      <c r="T640" s="1137"/>
      <c r="U640" s="1137"/>
      <c r="V640" s="1137"/>
      <c r="W640" s="1137"/>
      <c r="X640" s="1133"/>
      <c r="Y640" s="696"/>
      <c r="Z640" s="734"/>
    </row>
    <row r="641" spans="1:26" s="735" customFormat="1" ht="17.25" hidden="1" customHeight="1">
      <c r="A641" s="748"/>
      <c r="H641" s="1137"/>
      <c r="I641" s="1137"/>
      <c r="J641" s="1137"/>
      <c r="K641" s="1137"/>
      <c r="L641" s="1137"/>
      <c r="M641" s="1137"/>
      <c r="N641" s="1137"/>
      <c r="O641" s="1137"/>
      <c r="P641" s="1137"/>
      <c r="Q641" s="1137"/>
      <c r="R641" s="1137"/>
      <c r="S641" s="1137"/>
      <c r="T641" s="1137"/>
      <c r="U641" s="1137"/>
      <c r="V641" s="1137"/>
      <c r="W641" s="1137"/>
      <c r="X641" s="1133"/>
      <c r="Y641" s="696"/>
      <c r="Z641" s="734"/>
    </row>
    <row r="642" spans="1:26" s="735" customFormat="1" ht="17.25" hidden="1" customHeight="1">
      <c r="A642" s="748"/>
      <c r="H642" s="1137"/>
      <c r="I642" s="1137"/>
      <c r="J642" s="1137"/>
      <c r="K642" s="1137"/>
      <c r="L642" s="1137"/>
      <c r="M642" s="1137"/>
      <c r="N642" s="1137"/>
      <c r="O642" s="1137"/>
      <c r="P642" s="1137"/>
      <c r="Q642" s="1137"/>
      <c r="R642" s="1137"/>
      <c r="S642" s="1137"/>
      <c r="T642" s="1137"/>
      <c r="U642" s="1137"/>
      <c r="V642" s="1137"/>
      <c r="W642" s="1137"/>
      <c r="X642" s="1133"/>
      <c r="Y642" s="696"/>
      <c r="Z642" s="734"/>
    </row>
    <row r="643" spans="1:26" s="735" customFormat="1" ht="17.25" hidden="1" customHeight="1">
      <c r="A643" s="748"/>
      <c r="H643" s="1137"/>
      <c r="I643" s="1137"/>
      <c r="J643" s="1137"/>
      <c r="K643" s="1137"/>
      <c r="L643" s="1137"/>
      <c r="M643" s="1137"/>
      <c r="N643" s="1137"/>
      <c r="O643" s="1137"/>
      <c r="P643" s="1137"/>
      <c r="Q643" s="1137"/>
      <c r="R643" s="1137"/>
      <c r="S643" s="1137"/>
      <c r="T643" s="1137"/>
      <c r="U643" s="1137"/>
      <c r="V643" s="1137"/>
      <c r="W643" s="1137"/>
      <c r="X643" s="1133"/>
      <c r="Y643" s="696"/>
      <c r="Z643" s="734"/>
    </row>
    <row r="644" spans="1:26" s="735" customFormat="1" ht="17.25" hidden="1" customHeight="1">
      <c r="A644" s="748"/>
      <c r="H644" s="1137"/>
      <c r="I644" s="1137"/>
      <c r="J644" s="1137"/>
      <c r="K644" s="1137"/>
      <c r="L644" s="1137"/>
      <c r="M644" s="1137"/>
      <c r="N644" s="1137"/>
      <c r="O644" s="1137"/>
      <c r="P644" s="1137"/>
      <c r="Q644" s="1137"/>
      <c r="R644" s="1137"/>
      <c r="S644" s="1137"/>
      <c r="T644" s="1137"/>
      <c r="U644" s="1137"/>
      <c r="V644" s="1137"/>
      <c r="W644" s="1137"/>
      <c r="X644" s="1133"/>
      <c r="Y644" s="696"/>
      <c r="Z644" s="734"/>
    </row>
    <row r="645" spans="1:26" s="695" customFormat="1" ht="17.25" hidden="1" customHeight="1">
      <c r="A645" s="944"/>
      <c r="H645" s="944"/>
      <c r="I645" s="944"/>
      <c r="J645" s="944"/>
      <c r="K645" s="944"/>
      <c r="L645" s="944"/>
      <c r="M645" s="944"/>
      <c r="N645" s="944"/>
      <c r="O645" s="944"/>
      <c r="P645" s="944"/>
      <c r="Q645" s="944"/>
      <c r="R645" s="944"/>
      <c r="S645" s="944"/>
      <c r="T645" s="944"/>
      <c r="U645" s="944"/>
      <c r="V645" s="944"/>
      <c r="W645" s="944"/>
      <c r="X645" s="715"/>
      <c r="Y645" s="1145"/>
      <c r="Z645" s="694"/>
    </row>
    <row r="646" spans="1:26" s="735" customFormat="1" ht="17.25" hidden="1" customHeight="1">
      <c r="A646" s="748">
        <v>10</v>
      </c>
      <c r="B646" s="1131" t="s">
        <v>291</v>
      </c>
      <c r="X646" s="1133"/>
      <c r="Y646" s="696"/>
      <c r="Z646" s="734"/>
    </row>
    <row r="647" spans="1:26" s="735" customFormat="1" ht="17.25" hidden="1" customHeight="1">
      <c r="A647" s="1758"/>
      <c r="B647" s="1763" t="s">
        <v>1377</v>
      </c>
      <c r="C647" s="1764"/>
      <c r="D647" s="1765"/>
      <c r="E647" s="1630" t="s">
        <v>1449</v>
      </c>
      <c r="F647" s="1571"/>
      <c r="G647" s="1825" t="s">
        <v>1450</v>
      </c>
      <c r="H647" s="1758"/>
      <c r="I647" s="1758"/>
      <c r="J647" s="1146"/>
      <c r="K647" s="1146"/>
      <c r="L647" s="1146"/>
      <c r="M647" s="1825" t="s">
        <v>1451</v>
      </c>
      <c r="N647" s="1758"/>
      <c r="O647" s="1146"/>
      <c r="P647" s="1146"/>
      <c r="Q647" s="1146"/>
      <c r="R647" s="1825" t="s">
        <v>1449</v>
      </c>
      <c r="S647" s="1758"/>
      <c r="T647" s="1194"/>
      <c r="U647" s="1194"/>
      <c r="V647" s="1194"/>
      <c r="W647" s="1194"/>
      <c r="X647" s="1133"/>
      <c r="Y647" s="696"/>
      <c r="Z647" s="734"/>
    </row>
    <row r="648" spans="1:26" s="735" customFormat="1" ht="17.25" hidden="1" customHeight="1">
      <c r="A648" s="1759"/>
      <c r="B648" s="1766"/>
      <c r="C648" s="1767"/>
      <c r="D648" s="1768"/>
      <c r="E648" s="1835" t="s">
        <v>1452</v>
      </c>
      <c r="F648" s="1836"/>
      <c r="G648" s="1824" t="s">
        <v>1453</v>
      </c>
      <c r="H648" s="1759"/>
      <c r="I648" s="1759"/>
      <c r="J648" s="1147"/>
      <c r="K648" s="1147"/>
      <c r="L648" s="1147"/>
      <c r="M648" s="1824" t="s">
        <v>1453</v>
      </c>
      <c r="N648" s="1759"/>
      <c r="O648" s="1147"/>
      <c r="P648" s="1147"/>
      <c r="Q648" s="1147"/>
      <c r="R648" s="1824" t="s">
        <v>292</v>
      </c>
      <c r="S648" s="1759"/>
      <c r="T648" s="1194"/>
      <c r="U648" s="1194"/>
      <c r="V648" s="1194"/>
      <c r="W648" s="1194"/>
      <c r="X648" s="1133"/>
      <c r="Y648" s="696"/>
      <c r="Z648" s="734"/>
    </row>
    <row r="649" spans="1:26" s="735" customFormat="1" ht="17.25" hidden="1" customHeight="1">
      <c r="A649" s="1148" t="s">
        <v>1525</v>
      </c>
      <c r="B649" s="1760" t="s">
        <v>293</v>
      </c>
      <c r="C649" s="1761"/>
      <c r="D649" s="1762"/>
      <c r="E649" s="1837"/>
      <c r="F649" s="1838"/>
      <c r="G649" s="1804"/>
      <c r="H649" s="1804"/>
      <c r="I649" s="1804"/>
      <c r="J649" s="1149"/>
      <c r="K649" s="1149"/>
      <c r="L649" s="1149"/>
      <c r="M649" s="1804"/>
      <c r="N649" s="1804"/>
      <c r="O649" s="1149"/>
      <c r="P649" s="1149"/>
      <c r="Q649" s="1149"/>
      <c r="R649" s="1804"/>
      <c r="S649" s="1804"/>
      <c r="T649" s="1311"/>
      <c r="U649" s="1311"/>
      <c r="V649" s="1311"/>
      <c r="W649" s="1311"/>
      <c r="X649" s="1133"/>
      <c r="Y649" s="696"/>
      <c r="Z649" s="734"/>
    </row>
    <row r="650" spans="1:26" s="61" customFormat="1" ht="17.25" hidden="1" customHeight="1">
      <c r="A650" s="1150"/>
      <c r="B650" s="1564" t="s">
        <v>294</v>
      </c>
      <c r="C650" s="1565"/>
      <c r="D650" s="1566"/>
      <c r="E650" s="1562"/>
      <c r="F650" s="1563"/>
      <c r="G650" s="1594"/>
      <c r="H650" s="1594"/>
      <c r="I650" s="1594"/>
      <c r="J650" s="1151"/>
      <c r="K650" s="1151"/>
      <c r="L650" s="1151"/>
      <c r="M650" s="1594"/>
      <c r="N650" s="1594"/>
      <c r="O650" s="1151"/>
      <c r="P650" s="1151"/>
      <c r="Q650" s="1151"/>
      <c r="R650" s="1594"/>
      <c r="S650" s="1594"/>
      <c r="T650" s="1312"/>
      <c r="U650" s="1312"/>
      <c r="V650" s="1312"/>
      <c r="W650" s="1312"/>
      <c r="X650" s="1152"/>
      <c r="Y650" s="679"/>
      <c r="Z650" s="1153"/>
    </row>
    <row r="651" spans="1:26" s="61" customFormat="1" ht="17.25" hidden="1" customHeight="1">
      <c r="A651" s="1150"/>
      <c r="B651" s="1564" t="s">
        <v>295</v>
      </c>
      <c r="C651" s="1565"/>
      <c r="D651" s="1566"/>
      <c r="E651" s="1562"/>
      <c r="F651" s="1563"/>
      <c r="G651" s="1594"/>
      <c r="H651" s="1594"/>
      <c r="I651" s="1594"/>
      <c r="J651" s="1151"/>
      <c r="K651" s="1151"/>
      <c r="L651" s="1151"/>
      <c r="M651" s="1594"/>
      <c r="N651" s="1594"/>
      <c r="O651" s="1151"/>
      <c r="P651" s="1151"/>
      <c r="Q651" s="1151"/>
      <c r="R651" s="1594"/>
      <c r="S651" s="1594"/>
      <c r="T651" s="1312"/>
      <c r="U651" s="1312"/>
      <c r="V651" s="1312"/>
      <c r="W651" s="1312"/>
      <c r="X651" s="1152"/>
      <c r="Y651" s="679"/>
      <c r="Z651" s="1153"/>
    </row>
    <row r="652" spans="1:26" s="61" customFormat="1" ht="17.25" hidden="1" customHeight="1">
      <c r="A652" s="1150"/>
      <c r="B652" s="1154" t="s">
        <v>296</v>
      </c>
      <c r="C652" s="1154"/>
      <c r="D652" s="1154"/>
      <c r="E652" s="1562"/>
      <c r="F652" s="1563"/>
      <c r="G652" s="1594"/>
      <c r="H652" s="1594"/>
      <c r="I652" s="1594"/>
      <c r="J652" s="1151"/>
      <c r="K652" s="1151"/>
      <c r="L652" s="1151"/>
      <c r="M652" s="1594"/>
      <c r="N652" s="1594"/>
      <c r="O652" s="1151"/>
      <c r="P652" s="1151"/>
      <c r="Q652" s="1151"/>
      <c r="R652" s="1594"/>
      <c r="S652" s="1594"/>
      <c r="T652" s="1312"/>
      <c r="U652" s="1312"/>
      <c r="V652" s="1312"/>
      <c r="W652" s="1312"/>
      <c r="X652" s="1152"/>
      <c r="Y652" s="679"/>
      <c r="Z652" s="1153"/>
    </row>
    <row r="653" spans="1:26" s="735" customFormat="1" ht="17.25" hidden="1" customHeight="1">
      <c r="A653" s="1155" t="s">
        <v>1537</v>
      </c>
      <c r="B653" s="1567" t="s">
        <v>1460</v>
      </c>
      <c r="C653" s="1568"/>
      <c r="D653" s="1569"/>
      <c r="E653" s="1560"/>
      <c r="F653" s="1561"/>
      <c r="G653" s="1803"/>
      <c r="H653" s="1803"/>
      <c r="I653" s="1803"/>
      <c r="J653" s="1156"/>
      <c r="K653" s="1156"/>
      <c r="L653" s="1156"/>
      <c r="M653" s="1803"/>
      <c r="N653" s="1803"/>
      <c r="O653" s="1156"/>
      <c r="P653" s="1156"/>
      <c r="Q653" s="1156"/>
      <c r="R653" s="1803"/>
      <c r="S653" s="1803"/>
      <c r="T653" s="1311"/>
      <c r="U653" s="1311"/>
      <c r="V653" s="1311"/>
      <c r="W653" s="1311"/>
      <c r="X653" s="1133"/>
      <c r="Y653" s="696"/>
      <c r="Z653" s="734"/>
    </row>
    <row r="654" spans="1:26" s="61" customFormat="1" ht="17.25" hidden="1" customHeight="1">
      <c r="A654" s="1150"/>
      <c r="B654" s="1564" t="s">
        <v>297</v>
      </c>
      <c r="C654" s="1565"/>
      <c r="D654" s="1566"/>
      <c r="E654" s="1562"/>
      <c r="F654" s="1563"/>
      <c r="G654" s="1594"/>
      <c r="H654" s="1594"/>
      <c r="I654" s="1594"/>
      <c r="J654" s="1151"/>
      <c r="K654" s="1151"/>
      <c r="L654" s="1151"/>
      <c r="M654" s="1594"/>
      <c r="N654" s="1594"/>
      <c r="O654" s="1151"/>
      <c r="P654" s="1151"/>
      <c r="Q654" s="1151"/>
      <c r="R654" s="1594"/>
      <c r="S654" s="1594"/>
      <c r="T654" s="1312"/>
      <c r="U654" s="1312"/>
      <c r="V654" s="1312"/>
      <c r="W654" s="1312"/>
      <c r="X654" s="1152"/>
      <c r="Y654" s="679"/>
      <c r="Z654" s="1153"/>
    </row>
    <row r="655" spans="1:26" s="61" customFormat="1" ht="17.25" hidden="1" customHeight="1">
      <c r="A655" s="1150"/>
      <c r="B655" s="1564" t="s">
        <v>295</v>
      </c>
      <c r="C655" s="1565"/>
      <c r="D655" s="1566"/>
      <c r="E655" s="1562"/>
      <c r="F655" s="1563"/>
      <c r="G655" s="1594"/>
      <c r="H655" s="1594"/>
      <c r="I655" s="1594"/>
      <c r="J655" s="1151"/>
      <c r="K655" s="1151"/>
      <c r="L655" s="1151"/>
      <c r="M655" s="1594"/>
      <c r="N655" s="1594"/>
      <c r="O655" s="1151"/>
      <c r="P655" s="1151"/>
      <c r="Q655" s="1151"/>
      <c r="R655" s="1594"/>
      <c r="S655" s="1594"/>
      <c r="T655" s="1312"/>
      <c r="U655" s="1312"/>
      <c r="V655" s="1312"/>
      <c r="W655" s="1312"/>
      <c r="X655" s="1152"/>
      <c r="Y655" s="679"/>
      <c r="Z655" s="1153"/>
    </row>
    <row r="656" spans="1:26" s="61" customFormat="1" ht="17.25" hidden="1" customHeight="1">
      <c r="A656" s="1150"/>
      <c r="B656" s="1564" t="s">
        <v>296</v>
      </c>
      <c r="C656" s="1565"/>
      <c r="D656" s="1566"/>
      <c r="E656" s="1562"/>
      <c r="F656" s="1563"/>
      <c r="G656" s="1594"/>
      <c r="H656" s="1594"/>
      <c r="I656" s="1594"/>
      <c r="J656" s="1151"/>
      <c r="K656" s="1151"/>
      <c r="L656" s="1151"/>
      <c r="M656" s="1594"/>
      <c r="N656" s="1594"/>
      <c r="O656" s="1151"/>
      <c r="P656" s="1151"/>
      <c r="Q656" s="1151"/>
      <c r="R656" s="1594"/>
      <c r="S656" s="1594"/>
      <c r="T656" s="1312"/>
      <c r="U656" s="1312"/>
      <c r="V656" s="1312"/>
      <c r="W656" s="1312"/>
      <c r="X656" s="1152"/>
      <c r="Y656" s="679"/>
      <c r="Z656" s="1153"/>
    </row>
    <row r="657" spans="1:26" s="735" customFormat="1" ht="17.25" hidden="1" customHeight="1">
      <c r="A657" s="1155" t="s">
        <v>48</v>
      </c>
      <c r="B657" s="1567" t="s">
        <v>298</v>
      </c>
      <c r="C657" s="1568"/>
      <c r="D657" s="1569"/>
      <c r="E657" s="1560"/>
      <c r="F657" s="1561"/>
      <c r="G657" s="1803"/>
      <c r="H657" s="1803"/>
      <c r="I657" s="1803"/>
      <c r="J657" s="1156"/>
      <c r="K657" s="1156"/>
      <c r="L657" s="1156"/>
      <c r="M657" s="1803"/>
      <c r="N657" s="1803"/>
      <c r="O657" s="1156"/>
      <c r="P657" s="1156"/>
      <c r="Q657" s="1156"/>
      <c r="R657" s="1803"/>
      <c r="S657" s="1803"/>
      <c r="T657" s="1311"/>
      <c r="U657" s="1311"/>
      <c r="V657" s="1311"/>
      <c r="W657" s="1311"/>
      <c r="X657" s="1133"/>
      <c r="Y657" s="696"/>
      <c r="Z657" s="734"/>
    </row>
    <row r="658" spans="1:26" s="61" customFormat="1" ht="17.25" hidden="1" customHeight="1">
      <c r="A658" s="1150"/>
      <c r="B658" s="1564" t="s">
        <v>297</v>
      </c>
      <c r="C658" s="1565"/>
      <c r="D658" s="1566"/>
      <c r="E658" s="1562"/>
      <c r="F658" s="1563"/>
      <c r="G658" s="1594"/>
      <c r="H658" s="1594"/>
      <c r="I658" s="1594"/>
      <c r="J658" s="1151"/>
      <c r="K658" s="1151"/>
      <c r="L658" s="1151"/>
      <c r="M658" s="1594"/>
      <c r="N658" s="1594"/>
      <c r="O658" s="1151"/>
      <c r="P658" s="1151"/>
      <c r="Q658" s="1151"/>
      <c r="R658" s="1594"/>
      <c r="S658" s="1594"/>
      <c r="T658" s="1312"/>
      <c r="U658" s="1312"/>
      <c r="V658" s="1312"/>
      <c r="W658" s="1312"/>
      <c r="X658" s="1152"/>
      <c r="Y658" s="679"/>
      <c r="Z658" s="1153"/>
    </row>
    <row r="659" spans="1:26" s="61" customFormat="1" ht="17.25" hidden="1" customHeight="1">
      <c r="A659" s="1150"/>
      <c r="B659" s="1564" t="s">
        <v>295</v>
      </c>
      <c r="C659" s="1565"/>
      <c r="D659" s="1566"/>
      <c r="E659" s="1562"/>
      <c r="F659" s="1563"/>
      <c r="G659" s="1594"/>
      <c r="H659" s="1594"/>
      <c r="I659" s="1594"/>
      <c r="J659" s="1151"/>
      <c r="K659" s="1151"/>
      <c r="L659" s="1151"/>
      <c r="M659" s="1594"/>
      <c r="N659" s="1594"/>
      <c r="O659" s="1151"/>
      <c r="P659" s="1151"/>
      <c r="Q659" s="1151"/>
      <c r="R659" s="1594"/>
      <c r="S659" s="1594"/>
      <c r="T659" s="1312"/>
      <c r="U659" s="1312"/>
      <c r="V659" s="1312"/>
      <c r="W659" s="1312"/>
      <c r="X659" s="1152"/>
      <c r="Y659" s="679"/>
      <c r="Z659" s="1153"/>
    </row>
    <row r="660" spans="1:26" s="61" customFormat="1" ht="17.25" hidden="1" customHeight="1">
      <c r="A660" s="1150"/>
      <c r="B660" s="1564" t="s">
        <v>296</v>
      </c>
      <c r="C660" s="1565"/>
      <c r="D660" s="1566"/>
      <c r="E660" s="1562"/>
      <c r="F660" s="1563"/>
      <c r="G660" s="1594"/>
      <c r="H660" s="1594"/>
      <c r="I660" s="1594"/>
      <c r="J660" s="1151"/>
      <c r="K660" s="1151"/>
      <c r="L660" s="1151"/>
      <c r="M660" s="1594"/>
      <c r="N660" s="1594"/>
      <c r="O660" s="1151"/>
      <c r="P660" s="1151"/>
      <c r="Q660" s="1151"/>
      <c r="R660" s="1594"/>
      <c r="S660" s="1594"/>
      <c r="T660" s="1312"/>
      <c r="U660" s="1312"/>
      <c r="V660" s="1312"/>
      <c r="W660" s="1312"/>
      <c r="X660" s="1152"/>
      <c r="Y660" s="679"/>
      <c r="Z660" s="1153"/>
    </row>
    <row r="661" spans="1:26" s="61" customFormat="1" ht="17.25" hidden="1" customHeight="1">
      <c r="A661" s="1157"/>
      <c r="B661" s="1832"/>
      <c r="C661" s="1833"/>
      <c r="D661" s="1834"/>
      <c r="E661" s="1575"/>
      <c r="F661" s="1576"/>
      <c r="G661" s="1589"/>
      <c r="H661" s="1589"/>
      <c r="I661" s="1589"/>
      <c r="J661" s="1158"/>
      <c r="K661" s="1158"/>
      <c r="L661" s="1158"/>
      <c r="M661" s="1589"/>
      <c r="N661" s="1589"/>
      <c r="O661" s="1158"/>
      <c r="P661" s="1158"/>
      <c r="Q661" s="1158"/>
      <c r="R661" s="1589"/>
      <c r="S661" s="1589"/>
      <c r="T661" s="1312"/>
      <c r="U661" s="1312"/>
      <c r="V661" s="1312"/>
      <c r="W661" s="1312"/>
      <c r="X661" s="1152"/>
      <c r="Y661" s="679"/>
      <c r="Z661" s="1153"/>
    </row>
    <row r="662" spans="1:26" s="61" customFormat="1" ht="17.25" hidden="1" customHeight="1">
      <c r="A662" s="1831" t="s">
        <v>299</v>
      </c>
      <c r="B662" s="1831"/>
      <c r="C662" s="1831"/>
      <c r="D662" s="1831"/>
      <c r="E662" s="1831"/>
      <c r="F662" s="1831"/>
      <c r="G662" s="1831"/>
      <c r="H662" s="1831"/>
      <c r="I662" s="1831"/>
      <c r="J662" s="1831"/>
      <c r="K662" s="1831"/>
      <c r="L662" s="1831"/>
      <c r="M662" s="1831"/>
      <c r="N662" s="1831"/>
      <c r="O662" s="1831"/>
      <c r="P662" s="1831"/>
      <c r="Q662" s="1831"/>
      <c r="R662" s="1831"/>
      <c r="S662" s="1831"/>
      <c r="T662" s="1313"/>
      <c r="U662" s="1313"/>
      <c r="V662" s="1313"/>
      <c r="W662" s="1313"/>
      <c r="X662" s="1152"/>
      <c r="Y662" s="679"/>
      <c r="Z662" s="1153"/>
    </row>
    <row r="663" spans="1:26" s="61" customFormat="1" ht="17.25" hidden="1" customHeight="1">
      <c r="A663" s="1159"/>
      <c r="X663" s="1152"/>
      <c r="Y663" s="679"/>
      <c r="Z663" s="1153"/>
    </row>
    <row r="664" spans="1:26" s="735" customFormat="1" ht="17.25" hidden="1" customHeight="1">
      <c r="A664" s="748">
        <v>11</v>
      </c>
      <c r="B664" s="1131" t="s">
        <v>300</v>
      </c>
      <c r="H664" s="1817"/>
      <c r="I664" s="1817"/>
      <c r="J664" s="1817"/>
      <c r="K664" s="1817"/>
      <c r="L664" s="1817"/>
      <c r="M664" s="1817"/>
      <c r="N664" s="1817"/>
      <c r="O664" s="1817"/>
      <c r="P664" s="1817"/>
      <c r="Q664" s="1817"/>
      <c r="R664" s="1817"/>
      <c r="S664" s="1817"/>
      <c r="T664" s="748"/>
      <c r="U664" s="748"/>
      <c r="V664" s="748"/>
      <c r="W664" s="748"/>
      <c r="X664" s="1133"/>
      <c r="Y664" s="696"/>
      <c r="Z664" s="734"/>
    </row>
    <row r="665" spans="1:26" s="735" customFormat="1" ht="17.25" hidden="1" customHeight="1">
      <c r="A665" s="748" t="s">
        <v>301</v>
      </c>
      <c r="B665" s="1131" t="s">
        <v>302</v>
      </c>
      <c r="H665" s="1626" t="s">
        <v>1543</v>
      </c>
      <c r="I665" s="1817"/>
      <c r="J665" s="1817"/>
      <c r="K665" s="1817"/>
      <c r="L665" s="1817"/>
      <c r="M665" s="1817"/>
      <c r="N665" s="1626" t="s">
        <v>1544</v>
      </c>
      <c r="O665" s="1817"/>
      <c r="P665" s="1817"/>
      <c r="Q665" s="1817"/>
      <c r="R665" s="1817"/>
      <c r="S665" s="1817"/>
      <c r="T665" s="748"/>
      <c r="U665" s="748"/>
      <c r="V665" s="748"/>
      <c r="W665" s="748"/>
      <c r="X665" s="1133"/>
      <c r="Y665" s="696"/>
      <c r="Z665" s="734"/>
    </row>
    <row r="666" spans="1:26" s="61" customFormat="1" ht="17.25" hidden="1" customHeight="1">
      <c r="A666" s="1159"/>
      <c r="B666" s="61" t="s">
        <v>303</v>
      </c>
      <c r="H666" s="1590"/>
      <c r="I666" s="1590"/>
      <c r="J666" s="1590"/>
      <c r="K666" s="1590"/>
      <c r="L666" s="1590"/>
      <c r="M666" s="1590"/>
      <c r="N666" s="1590"/>
      <c r="O666" s="1590"/>
      <c r="P666" s="1590"/>
      <c r="Q666" s="1590"/>
      <c r="R666" s="1590"/>
      <c r="S666" s="1590"/>
      <c r="T666" s="1160"/>
      <c r="U666" s="1160"/>
      <c r="V666" s="1160"/>
      <c r="W666" s="1160"/>
      <c r="X666" s="1152"/>
      <c r="Y666" s="679"/>
      <c r="Z666" s="1153"/>
    </row>
    <row r="667" spans="1:26" s="61" customFormat="1" ht="17.25" hidden="1" customHeight="1">
      <c r="A667" s="1159"/>
      <c r="B667" s="61" t="s">
        <v>304</v>
      </c>
      <c r="H667" s="1590"/>
      <c r="I667" s="1590"/>
      <c r="J667" s="1590"/>
      <c r="K667" s="1590"/>
      <c r="L667" s="1590"/>
      <c r="M667" s="1590"/>
      <c r="N667" s="1590"/>
      <c r="O667" s="1590"/>
      <c r="P667" s="1590"/>
      <c r="Q667" s="1590"/>
      <c r="R667" s="1590"/>
      <c r="S667" s="1590"/>
      <c r="T667" s="1160"/>
      <c r="U667" s="1160"/>
      <c r="V667" s="1160"/>
      <c r="W667" s="1160"/>
      <c r="X667" s="1152"/>
      <c r="Y667" s="679"/>
      <c r="Z667" s="1153"/>
    </row>
    <row r="668" spans="1:26" s="61" customFormat="1" ht="17.25" hidden="1" customHeight="1">
      <c r="A668" s="1159"/>
      <c r="B668" s="61" t="s">
        <v>305</v>
      </c>
      <c r="H668" s="1590"/>
      <c r="I668" s="1590"/>
      <c r="J668" s="1590"/>
      <c r="K668" s="1590"/>
      <c r="L668" s="1590"/>
      <c r="M668" s="1590"/>
      <c r="N668" s="1590"/>
      <c r="O668" s="1590"/>
      <c r="P668" s="1590"/>
      <c r="Q668" s="1590"/>
      <c r="R668" s="1590"/>
      <c r="S668" s="1590"/>
      <c r="T668" s="1160"/>
      <c r="U668" s="1160"/>
      <c r="V668" s="1160"/>
      <c r="W668" s="1160"/>
      <c r="X668" s="1152"/>
      <c r="Y668" s="679"/>
      <c r="Z668" s="1153"/>
    </row>
    <row r="669" spans="1:26" s="61" customFormat="1" ht="17.25" hidden="1" customHeight="1">
      <c r="A669" s="1159"/>
      <c r="B669" s="61" t="s">
        <v>306</v>
      </c>
      <c r="H669" s="1590"/>
      <c r="I669" s="1590"/>
      <c r="J669" s="1590"/>
      <c r="K669" s="1590"/>
      <c r="L669" s="1590"/>
      <c r="M669" s="1590"/>
      <c r="N669" s="1590"/>
      <c r="O669" s="1590"/>
      <c r="P669" s="1590"/>
      <c r="Q669" s="1590"/>
      <c r="R669" s="1590"/>
      <c r="S669" s="1590"/>
      <c r="T669" s="1160"/>
      <c r="U669" s="1160"/>
      <c r="V669" s="1160"/>
      <c r="W669" s="1160"/>
      <c r="X669" s="1152"/>
      <c r="Y669" s="679"/>
      <c r="Z669" s="1153"/>
    </row>
    <row r="670" spans="1:26" s="61" customFormat="1" ht="17.25" hidden="1" customHeight="1">
      <c r="A670" s="1159"/>
      <c r="B670" s="61" t="s">
        <v>307</v>
      </c>
      <c r="H670" s="1590"/>
      <c r="I670" s="1590"/>
      <c r="J670" s="1590"/>
      <c r="K670" s="1590"/>
      <c r="L670" s="1590"/>
      <c r="M670" s="1590"/>
      <c r="N670" s="1590"/>
      <c r="O670" s="1590"/>
      <c r="P670" s="1590"/>
      <c r="Q670" s="1590"/>
      <c r="R670" s="1590"/>
      <c r="S670" s="1590"/>
      <c r="T670" s="1160"/>
      <c r="U670" s="1160"/>
      <c r="V670" s="1160"/>
      <c r="W670" s="1160"/>
      <c r="X670" s="1152"/>
      <c r="Y670" s="679"/>
      <c r="Z670" s="1153"/>
    </row>
    <row r="671" spans="1:26" s="61" customFormat="1" ht="17.25" hidden="1" customHeight="1">
      <c r="A671" s="1159"/>
      <c r="B671" s="61" t="s">
        <v>308</v>
      </c>
      <c r="H671" s="1590"/>
      <c r="I671" s="1590"/>
      <c r="J671" s="1590"/>
      <c r="K671" s="1590"/>
      <c r="L671" s="1590"/>
      <c r="M671" s="1590"/>
      <c r="N671" s="1590"/>
      <c r="O671" s="1590"/>
      <c r="P671" s="1590"/>
      <c r="Q671" s="1590"/>
      <c r="R671" s="1590"/>
      <c r="S671" s="1590"/>
      <c r="T671" s="1160"/>
      <c r="U671" s="1160"/>
      <c r="V671" s="1160"/>
      <c r="W671" s="1160"/>
      <c r="X671" s="1152"/>
      <c r="Y671" s="679"/>
      <c r="Z671" s="1153"/>
    </row>
    <row r="672" spans="1:26" s="735" customFormat="1" ht="17.25" hidden="1" customHeight="1">
      <c r="A672" s="748" t="s">
        <v>309</v>
      </c>
      <c r="B672" s="1131" t="s">
        <v>310</v>
      </c>
      <c r="H672" s="1591" t="s">
        <v>1543</v>
      </c>
      <c r="I672" s="1592"/>
      <c r="J672" s="1592"/>
      <c r="K672" s="1592"/>
      <c r="L672" s="1592"/>
      <c r="M672" s="1592"/>
      <c r="N672" s="1591" t="s">
        <v>1544</v>
      </c>
      <c r="O672" s="1592"/>
      <c r="P672" s="1592"/>
      <c r="Q672" s="1592"/>
      <c r="R672" s="1592"/>
      <c r="S672" s="1592"/>
      <c r="T672" s="1161"/>
      <c r="U672" s="1161"/>
      <c r="V672" s="1161"/>
      <c r="W672" s="1161"/>
      <c r="X672" s="1133"/>
      <c r="Y672" s="696"/>
      <c r="Z672" s="734"/>
    </row>
    <row r="673" spans="1:26" s="61" customFormat="1" ht="17.25" hidden="1" customHeight="1">
      <c r="A673" s="1159"/>
      <c r="B673" s="61" t="s">
        <v>311</v>
      </c>
      <c r="H673" s="1590"/>
      <c r="I673" s="1590"/>
      <c r="J673" s="1590"/>
      <c r="K673" s="1590"/>
      <c r="L673" s="1590"/>
      <c r="M673" s="1590"/>
      <c r="N673" s="1590"/>
      <c r="O673" s="1590"/>
      <c r="P673" s="1590"/>
      <c r="Q673" s="1590"/>
      <c r="R673" s="1590"/>
      <c r="S673" s="1590"/>
      <c r="T673" s="1160"/>
      <c r="U673" s="1160"/>
      <c r="V673" s="1160"/>
      <c r="W673" s="1160"/>
      <c r="X673" s="1152"/>
      <c r="Y673" s="679"/>
      <c r="Z673" s="1153"/>
    </row>
    <row r="674" spans="1:26" s="61" customFormat="1" ht="17.25" hidden="1" customHeight="1">
      <c r="A674" s="1159"/>
      <c r="B674" s="61" t="s">
        <v>312</v>
      </c>
      <c r="H674" s="1593"/>
      <c r="I674" s="1593"/>
      <c r="J674" s="1593"/>
      <c r="K674" s="1593"/>
      <c r="L674" s="1593"/>
      <c r="M674" s="1593"/>
      <c r="N674" s="1593"/>
      <c r="O674" s="1593"/>
      <c r="P674" s="1593"/>
      <c r="Q674" s="1593"/>
      <c r="R674" s="1593"/>
      <c r="S674" s="1593"/>
      <c r="T674" s="1139"/>
      <c r="U674" s="1139"/>
      <c r="V674" s="1139"/>
      <c r="W674" s="1139"/>
      <c r="X674" s="1152"/>
      <c r="Y674" s="679"/>
      <c r="Z674" s="1153"/>
    </row>
    <row r="675" spans="1:26" s="61" customFormat="1" ht="17.25" hidden="1" customHeight="1">
      <c r="A675" s="1159"/>
      <c r="B675" s="61" t="s">
        <v>313</v>
      </c>
      <c r="H675" s="1593"/>
      <c r="I675" s="1593"/>
      <c r="J675" s="1593"/>
      <c r="K675" s="1593"/>
      <c r="L675" s="1593"/>
      <c r="M675" s="1593"/>
      <c r="N675" s="1593"/>
      <c r="O675" s="1593"/>
      <c r="P675" s="1593"/>
      <c r="Q675" s="1593"/>
      <c r="R675" s="1593"/>
      <c r="S675" s="1593"/>
      <c r="T675" s="1139"/>
      <c r="U675" s="1139"/>
      <c r="V675" s="1139"/>
      <c r="W675" s="1139"/>
      <c r="X675" s="1152"/>
      <c r="Y675" s="679"/>
      <c r="Z675" s="1153"/>
    </row>
    <row r="676" spans="1:26" s="61" customFormat="1" ht="17.25" hidden="1" customHeight="1">
      <c r="A676" s="1159"/>
      <c r="B676" s="61" t="s">
        <v>314</v>
      </c>
      <c r="H676" s="1593"/>
      <c r="I676" s="1593"/>
      <c r="J676" s="1593"/>
      <c r="K676" s="1593"/>
      <c r="L676" s="1593"/>
      <c r="M676" s="1593"/>
      <c r="N676" s="1593"/>
      <c r="O676" s="1593"/>
      <c r="P676" s="1593"/>
      <c r="Q676" s="1593"/>
      <c r="R676" s="1593"/>
      <c r="S676" s="1593"/>
      <c r="T676" s="1139"/>
      <c r="U676" s="1139"/>
      <c r="V676" s="1139"/>
      <c r="W676" s="1139"/>
      <c r="X676" s="1152"/>
      <c r="Y676" s="679"/>
      <c r="Z676" s="1153"/>
    </row>
    <row r="677" spans="1:26" s="61" customFormat="1" ht="17.25" hidden="1" customHeight="1">
      <c r="A677" s="1159"/>
      <c r="B677" s="61" t="s">
        <v>315</v>
      </c>
      <c r="H677" s="1593">
        <v>1268000000</v>
      </c>
      <c r="I677" s="1593"/>
      <c r="J677" s="1593"/>
      <c r="K677" s="1593"/>
      <c r="L677" s="1593"/>
      <c r="M677" s="1593"/>
      <c r="N677" s="1593">
        <v>1268000000</v>
      </c>
      <c r="O677" s="1593"/>
      <c r="P677" s="1593"/>
      <c r="Q677" s="1593"/>
      <c r="R677" s="1593"/>
      <c r="S677" s="1593"/>
      <c r="T677" s="1139"/>
      <c r="U677" s="1139"/>
      <c r="V677" s="1139"/>
      <c r="W677" s="1139"/>
      <c r="X677" s="1152"/>
      <c r="Y677" s="679"/>
      <c r="Z677" s="1153"/>
    </row>
    <row r="678" spans="1:26" s="61" customFormat="1" ht="17.25" hidden="1" customHeight="1">
      <c r="A678" s="1159"/>
      <c r="B678" s="61" t="s">
        <v>316</v>
      </c>
      <c r="H678" s="1593"/>
      <c r="I678" s="1593"/>
      <c r="J678" s="1593"/>
      <c r="K678" s="1593"/>
      <c r="L678" s="1593"/>
      <c r="M678" s="1593"/>
      <c r="N678" s="1593"/>
      <c r="O678" s="1593"/>
      <c r="P678" s="1593"/>
      <c r="Q678" s="1593"/>
      <c r="R678" s="1593"/>
      <c r="S678" s="1593"/>
      <c r="T678" s="1139"/>
      <c r="U678" s="1139"/>
      <c r="V678" s="1139"/>
      <c r="W678" s="1139"/>
      <c r="X678" s="1152"/>
      <c r="Y678" s="679"/>
      <c r="Z678" s="1153"/>
    </row>
    <row r="679" spans="1:26" s="61" customFormat="1" ht="17.25" hidden="1" customHeight="1">
      <c r="A679" s="1159"/>
      <c r="B679" s="61" t="s">
        <v>317</v>
      </c>
      <c r="H679" s="1593"/>
      <c r="I679" s="1593"/>
      <c r="J679" s="1593"/>
      <c r="K679" s="1593"/>
      <c r="L679" s="1593"/>
      <c r="M679" s="1593"/>
      <c r="N679" s="1593"/>
      <c r="O679" s="1593"/>
      <c r="P679" s="1593"/>
      <c r="Q679" s="1593"/>
      <c r="R679" s="1593"/>
      <c r="S679" s="1593"/>
      <c r="T679" s="1139"/>
      <c r="U679" s="1139"/>
      <c r="V679" s="1139"/>
      <c r="W679" s="1139"/>
      <c r="X679" s="1152"/>
      <c r="Y679" s="679"/>
      <c r="Z679" s="1153"/>
    </row>
    <row r="680" spans="1:26" s="61" customFormat="1" ht="17.25" hidden="1" customHeight="1">
      <c r="A680" s="1159"/>
      <c r="B680" s="61" t="s">
        <v>318</v>
      </c>
      <c r="H680" s="1593"/>
      <c r="I680" s="1593"/>
      <c r="J680" s="1593"/>
      <c r="K680" s="1593"/>
      <c r="L680" s="1593"/>
      <c r="M680" s="1593"/>
      <c r="N680" s="1593"/>
      <c r="O680" s="1593"/>
      <c r="P680" s="1593"/>
      <c r="Q680" s="1593"/>
      <c r="R680" s="1593"/>
      <c r="S680" s="1593"/>
      <c r="T680" s="1139"/>
      <c r="U680" s="1139"/>
      <c r="V680" s="1139"/>
      <c r="W680" s="1139"/>
      <c r="X680" s="1152"/>
      <c r="Y680" s="679"/>
      <c r="Z680" s="1153"/>
    </row>
    <row r="681" spans="1:26" s="61" customFormat="1" ht="17.25" hidden="1" customHeight="1">
      <c r="A681" s="1159"/>
      <c r="B681" s="61" t="s">
        <v>319</v>
      </c>
      <c r="H681" s="1593"/>
      <c r="I681" s="1593"/>
      <c r="J681" s="1593"/>
      <c r="K681" s="1593"/>
      <c r="L681" s="1593"/>
      <c r="M681" s="1593"/>
      <c r="N681" s="1593"/>
      <c r="O681" s="1593"/>
      <c r="P681" s="1593"/>
      <c r="Q681" s="1593"/>
      <c r="R681" s="1593"/>
      <c r="S681" s="1593"/>
      <c r="T681" s="1139"/>
      <c r="U681" s="1139"/>
      <c r="V681" s="1139"/>
      <c r="W681" s="1139"/>
      <c r="X681" s="1152"/>
      <c r="Y681" s="679"/>
      <c r="Z681" s="1153"/>
    </row>
    <row r="682" spans="1:26" s="735" customFormat="1" ht="17.25" hidden="1" customHeight="1">
      <c r="A682" s="748"/>
      <c r="C682" s="1132" t="s">
        <v>1322</v>
      </c>
      <c r="H682" s="1590">
        <f>SUM(H673:M681)</f>
        <v>1268000000</v>
      </c>
      <c r="I682" s="1590"/>
      <c r="J682" s="1590"/>
      <c r="K682" s="1590"/>
      <c r="L682" s="1590"/>
      <c r="M682" s="1590"/>
      <c r="N682" s="1590">
        <f>SUM(N673:S681)</f>
        <v>1268000000</v>
      </c>
      <c r="O682" s="1590"/>
      <c r="P682" s="1590"/>
      <c r="Q682" s="1590"/>
      <c r="R682" s="1590"/>
      <c r="S682" s="1590"/>
      <c r="T682" s="1160"/>
      <c r="U682" s="1160"/>
      <c r="V682" s="1160"/>
      <c r="W682" s="1160"/>
      <c r="X682" s="1133"/>
      <c r="Y682" s="696"/>
      <c r="Z682" s="734"/>
    </row>
    <row r="683" spans="1:26" s="61" customFormat="1" ht="17.25" hidden="1" customHeight="1">
      <c r="A683" s="1159"/>
      <c r="B683" s="1131" t="s">
        <v>320</v>
      </c>
      <c r="C683" s="748"/>
      <c r="H683" s="1162"/>
      <c r="I683" s="1162"/>
      <c r="J683" s="1162"/>
      <c r="K683" s="1162"/>
      <c r="L683" s="1162"/>
      <c r="M683" s="1162"/>
      <c r="N683" s="1162"/>
      <c r="O683" s="1162"/>
      <c r="P683" s="1162"/>
      <c r="Q683" s="1162"/>
      <c r="R683" s="1162"/>
      <c r="S683" s="1162"/>
      <c r="T683" s="1162"/>
      <c r="U683" s="1162"/>
      <c r="V683" s="1162"/>
      <c r="W683" s="1162"/>
      <c r="X683" s="1152"/>
      <c r="Y683" s="679"/>
      <c r="Z683" s="1153"/>
    </row>
    <row r="684" spans="1:26" s="735" customFormat="1" ht="17.25" hidden="1" customHeight="1">
      <c r="A684" s="748">
        <v>12</v>
      </c>
      <c r="B684" s="1131" t="s">
        <v>1016</v>
      </c>
      <c r="H684" s="1591" t="s">
        <v>1543</v>
      </c>
      <c r="I684" s="1592"/>
      <c r="J684" s="1592"/>
      <c r="K684" s="1592"/>
      <c r="L684" s="1592"/>
      <c r="M684" s="1592"/>
      <c r="N684" s="1591" t="s">
        <v>1544</v>
      </c>
      <c r="O684" s="1592"/>
      <c r="P684" s="1592"/>
      <c r="Q684" s="1592"/>
      <c r="R684" s="1592"/>
      <c r="S684" s="1592"/>
      <c r="T684" s="1161"/>
      <c r="U684" s="1161"/>
      <c r="V684" s="1161"/>
      <c r="W684" s="1161"/>
      <c r="X684" s="1133"/>
      <c r="Y684" s="696"/>
      <c r="Z684" s="734"/>
    </row>
    <row r="685" spans="1:26" s="61" customFormat="1" ht="17.25" hidden="1" customHeight="1">
      <c r="A685" s="1159"/>
      <c r="B685" s="61" t="s">
        <v>321</v>
      </c>
      <c r="H685" s="1590"/>
      <c r="I685" s="1590"/>
      <c r="J685" s="1590"/>
      <c r="K685" s="1590"/>
      <c r="L685" s="1590"/>
      <c r="M685" s="1590"/>
      <c r="N685" s="1590"/>
      <c r="O685" s="1590"/>
      <c r="P685" s="1590"/>
      <c r="Q685" s="1590"/>
      <c r="R685" s="1590"/>
      <c r="S685" s="1590"/>
      <c r="T685" s="1160"/>
      <c r="U685" s="1160"/>
      <c r="V685" s="1160"/>
      <c r="W685" s="1160"/>
      <c r="X685" s="1152"/>
      <c r="Y685" s="679"/>
      <c r="Z685" s="1153"/>
    </row>
    <row r="686" spans="1:26" s="61" customFormat="1" ht="17.25" hidden="1" customHeight="1">
      <c r="A686" s="1159"/>
      <c r="B686" s="61" t="s">
        <v>322</v>
      </c>
      <c r="H686" s="1590"/>
      <c r="I686" s="1590"/>
      <c r="J686" s="1590"/>
      <c r="K686" s="1590"/>
      <c r="L686" s="1590"/>
      <c r="M686" s="1590"/>
      <c r="N686" s="1590"/>
      <c r="O686" s="1590"/>
      <c r="P686" s="1590"/>
      <c r="Q686" s="1590"/>
      <c r="R686" s="1590"/>
      <c r="S686" s="1590"/>
      <c r="T686" s="1160"/>
      <c r="U686" s="1160"/>
      <c r="V686" s="1160"/>
      <c r="W686" s="1160"/>
      <c r="X686" s="1152"/>
      <c r="Y686" s="679"/>
      <c r="Z686" s="1153"/>
    </row>
    <row r="687" spans="1:26" s="61" customFormat="1" ht="17.25" hidden="1" customHeight="1">
      <c r="A687" s="1159"/>
      <c r="B687" s="61" t="s">
        <v>323</v>
      </c>
      <c r="H687" s="1590"/>
      <c r="I687" s="1590"/>
      <c r="J687" s="1590"/>
      <c r="K687" s="1590"/>
      <c r="L687" s="1590"/>
      <c r="M687" s="1590"/>
      <c r="N687" s="1590"/>
      <c r="O687" s="1590"/>
      <c r="P687" s="1590"/>
      <c r="Q687" s="1590"/>
      <c r="R687" s="1590"/>
      <c r="S687" s="1590"/>
      <c r="T687" s="1160"/>
      <c r="U687" s="1160"/>
      <c r="V687" s="1160"/>
      <c r="W687" s="1160"/>
      <c r="X687" s="1152"/>
      <c r="Y687" s="679"/>
      <c r="Z687" s="1153"/>
    </row>
    <row r="688" spans="1:26" s="61" customFormat="1" ht="17.25" hidden="1" customHeight="1">
      <c r="A688" s="1159"/>
      <c r="B688" s="61" t="s">
        <v>324</v>
      </c>
      <c r="H688" s="1590"/>
      <c r="I688" s="1590"/>
      <c r="J688" s="1590"/>
      <c r="K688" s="1590"/>
      <c r="L688" s="1590"/>
      <c r="M688" s="1590"/>
      <c r="N688" s="1590"/>
      <c r="O688" s="1590"/>
      <c r="P688" s="1590"/>
      <c r="Q688" s="1590"/>
      <c r="R688" s="1590"/>
      <c r="S688" s="1590"/>
      <c r="T688" s="1160"/>
      <c r="U688" s="1160"/>
      <c r="V688" s="1160"/>
      <c r="W688" s="1160"/>
      <c r="X688" s="1152"/>
      <c r="Y688" s="679"/>
      <c r="Z688" s="1153"/>
    </row>
    <row r="689" spans="1:26" s="61" customFormat="1" ht="17.25" hidden="1" customHeight="1">
      <c r="A689" s="1159"/>
      <c r="B689" s="61" t="s">
        <v>325</v>
      </c>
      <c r="H689" s="1590"/>
      <c r="I689" s="1590"/>
      <c r="J689" s="1590"/>
      <c r="K689" s="1590"/>
      <c r="L689" s="1590"/>
      <c r="M689" s="1590"/>
      <c r="N689" s="1590"/>
      <c r="O689" s="1590"/>
      <c r="P689" s="1590"/>
      <c r="Q689" s="1590"/>
      <c r="R689" s="1590"/>
      <c r="S689" s="1590"/>
      <c r="T689" s="1160"/>
      <c r="U689" s="1160"/>
      <c r="V689" s="1160"/>
      <c r="W689" s="1160"/>
      <c r="X689" s="1152"/>
      <c r="Y689" s="679"/>
      <c r="Z689" s="1153"/>
    </row>
    <row r="690" spans="1:26" s="735" customFormat="1" ht="17.25" hidden="1" customHeight="1">
      <c r="A690" s="748">
        <v>13</v>
      </c>
      <c r="B690" s="1131" t="s">
        <v>326</v>
      </c>
      <c r="H690" s="1590"/>
      <c r="I690" s="1590"/>
      <c r="J690" s="1590"/>
      <c r="K690" s="1590"/>
      <c r="L690" s="1590"/>
      <c r="M690" s="1590"/>
      <c r="N690" s="1590"/>
      <c r="O690" s="1590"/>
      <c r="P690" s="1590"/>
      <c r="Q690" s="1590"/>
      <c r="R690" s="1590"/>
      <c r="S690" s="1590"/>
      <c r="T690" s="1160"/>
      <c r="U690" s="1160"/>
      <c r="V690" s="1160"/>
      <c r="W690" s="1160"/>
      <c r="X690" s="1133"/>
      <c r="Y690" s="696"/>
      <c r="Z690" s="734"/>
    </row>
    <row r="691" spans="1:26" s="61" customFormat="1" ht="17.25" hidden="1" customHeight="1">
      <c r="A691" s="1159"/>
      <c r="B691" s="1131" t="s">
        <v>327</v>
      </c>
      <c r="H691" s="1590"/>
      <c r="I691" s="1590"/>
      <c r="J691" s="1590"/>
      <c r="K691" s="1590"/>
      <c r="L691" s="1590"/>
      <c r="M691" s="1590"/>
      <c r="N691" s="1590"/>
      <c r="O691" s="1590"/>
      <c r="P691" s="1590"/>
      <c r="Q691" s="1590"/>
      <c r="R691" s="1590"/>
      <c r="S691" s="1590"/>
      <c r="T691" s="1160"/>
      <c r="U691" s="1160"/>
      <c r="V691" s="1160"/>
      <c r="W691" s="1160"/>
      <c r="X691" s="1152"/>
      <c r="Y691" s="679"/>
      <c r="Z691" s="1153"/>
    </row>
    <row r="692" spans="1:26" s="735" customFormat="1" ht="17.25" hidden="1" customHeight="1">
      <c r="A692" s="748">
        <v>14</v>
      </c>
      <c r="B692" s="1131" t="s">
        <v>328</v>
      </c>
      <c r="H692" s="1591" t="s">
        <v>1543</v>
      </c>
      <c r="I692" s="1592"/>
      <c r="J692" s="1592"/>
      <c r="K692" s="1592"/>
      <c r="L692" s="1592"/>
      <c r="M692" s="1592"/>
      <c r="N692" s="1591" t="s">
        <v>1544</v>
      </c>
      <c r="O692" s="1592"/>
      <c r="P692" s="1592"/>
      <c r="Q692" s="1592"/>
      <c r="R692" s="1592"/>
      <c r="S692" s="1592"/>
      <c r="T692" s="1161"/>
      <c r="U692" s="1161"/>
      <c r="V692" s="1161"/>
      <c r="W692" s="1161"/>
      <c r="X692" s="1133"/>
      <c r="Y692" s="696"/>
      <c r="Z692" s="734"/>
    </row>
    <row r="693" spans="1:26" s="61" customFormat="1" ht="17.25" hidden="1" customHeight="1">
      <c r="A693" s="1159"/>
      <c r="B693" s="61" t="s">
        <v>329</v>
      </c>
      <c r="H693" s="1593">
        <v>3785522665</v>
      </c>
      <c r="I693" s="1593"/>
      <c r="J693" s="1593"/>
      <c r="K693" s="1593"/>
      <c r="L693" s="1593"/>
      <c r="M693" s="1593"/>
      <c r="N693" s="1593">
        <v>3797755653</v>
      </c>
      <c r="O693" s="1593"/>
      <c r="P693" s="1593"/>
      <c r="Q693" s="1593"/>
      <c r="R693" s="1593"/>
      <c r="S693" s="1593"/>
      <c r="T693" s="1139"/>
      <c r="U693" s="1139"/>
      <c r="V693" s="1139"/>
      <c r="W693" s="1139"/>
      <c r="X693" s="1152"/>
      <c r="Y693" s="679"/>
      <c r="Z693" s="1153"/>
    </row>
    <row r="694" spans="1:26" s="61" customFormat="1" ht="17.25" hidden="1" customHeight="1">
      <c r="A694" s="1159"/>
      <c r="B694" s="61" t="s">
        <v>330</v>
      </c>
      <c r="H694" s="1593">
        <v>4495637500</v>
      </c>
      <c r="I694" s="1593"/>
      <c r="J694" s="1593"/>
      <c r="K694" s="1593"/>
      <c r="L694" s="1593"/>
      <c r="M694" s="1593"/>
      <c r="N694" s="1593">
        <v>4772137500</v>
      </c>
      <c r="O694" s="1593"/>
      <c r="P694" s="1593"/>
      <c r="Q694" s="1593"/>
      <c r="R694" s="1593"/>
      <c r="S694" s="1593"/>
      <c r="T694" s="1139"/>
      <c r="U694" s="1139"/>
      <c r="V694" s="1139"/>
      <c r="W694" s="1139"/>
      <c r="X694" s="1152"/>
      <c r="Y694" s="679"/>
      <c r="Z694" s="1153"/>
    </row>
    <row r="695" spans="1:26" s="61" customFormat="1" ht="17.25" hidden="1" customHeight="1">
      <c r="A695" s="1159"/>
      <c r="B695" s="61" t="s">
        <v>331</v>
      </c>
      <c r="H695" s="1593"/>
      <c r="I695" s="1593"/>
      <c r="J695" s="1593"/>
      <c r="K695" s="1593"/>
      <c r="L695" s="1593"/>
      <c r="M695" s="1593"/>
      <c r="N695" s="1593"/>
      <c r="O695" s="1593"/>
      <c r="P695" s="1593"/>
      <c r="Q695" s="1593"/>
      <c r="R695" s="1593"/>
      <c r="S695" s="1593"/>
      <c r="T695" s="1139"/>
      <c r="U695" s="1139"/>
      <c r="V695" s="1139"/>
      <c r="W695" s="1139"/>
      <c r="X695" s="1152"/>
      <c r="Y695" s="679"/>
      <c r="Z695" s="1153"/>
    </row>
    <row r="696" spans="1:26" s="61" customFormat="1" ht="17.25" hidden="1" customHeight="1">
      <c r="A696" s="1159"/>
      <c r="B696" s="61" t="s">
        <v>332</v>
      </c>
      <c r="H696" s="1593"/>
      <c r="I696" s="1593"/>
      <c r="J696" s="1593"/>
      <c r="K696" s="1593"/>
      <c r="L696" s="1593"/>
      <c r="M696" s="1593"/>
      <c r="N696" s="1593"/>
      <c r="O696" s="1593"/>
      <c r="P696" s="1593"/>
      <c r="Q696" s="1593"/>
      <c r="R696" s="1593"/>
      <c r="S696" s="1593"/>
      <c r="T696" s="1139"/>
      <c r="U696" s="1139"/>
      <c r="V696" s="1139"/>
      <c r="W696" s="1139"/>
      <c r="X696" s="1152"/>
      <c r="Y696" s="679"/>
      <c r="Z696" s="1153"/>
    </row>
    <row r="697" spans="1:26" s="735" customFormat="1" ht="17.25" hidden="1" customHeight="1">
      <c r="A697" s="748"/>
      <c r="C697" s="1132" t="s">
        <v>1322</v>
      </c>
      <c r="H697" s="1590">
        <f>SUM(H693:M696)</f>
        <v>8281160165</v>
      </c>
      <c r="I697" s="1590"/>
      <c r="J697" s="1590"/>
      <c r="K697" s="1590"/>
      <c r="L697" s="1590"/>
      <c r="M697" s="1590"/>
      <c r="N697" s="1590">
        <f>SUM(N693:S696)</f>
        <v>8569893153</v>
      </c>
      <c r="O697" s="1590"/>
      <c r="P697" s="1590"/>
      <c r="Q697" s="1590"/>
      <c r="R697" s="1590"/>
      <c r="S697" s="1590"/>
      <c r="T697" s="1160"/>
      <c r="U697" s="1160"/>
      <c r="V697" s="1160"/>
      <c r="W697" s="1160"/>
      <c r="X697" s="1133"/>
      <c r="Y697" s="696"/>
      <c r="Z697" s="734"/>
    </row>
    <row r="698" spans="1:26" s="735" customFormat="1" ht="17.25" hidden="1" customHeight="1">
      <c r="A698" s="748">
        <v>15</v>
      </c>
      <c r="B698" s="1131" t="s">
        <v>333</v>
      </c>
      <c r="H698" s="1637" t="s">
        <v>1543</v>
      </c>
      <c r="I698" s="1590"/>
      <c r="J698" s="1590"/>
      <c r="K698" s="1590"/>
      <c r="L698" s="1590"/>
      <c r="M698" s="1590"/>
      <c r="N698" s="1637" t="s">
        <v>1544</v>
      </c>
      <c r="O698" s="1590"/>
      <c r="P698" s="1590"/>
      <c r="Q698" s="1590"/>
      <c r="R698" s="1590"/>
      <c r="S698" s="1590"/>
      <c r="T698" s="1160"/>
      <c r="U698" s="1160"/>
      <c r="V698" s="1160"/>
      <c r="W698" s="1160"/>
      <c r="X698" s="1133"/>
      <c r="Y698" s="696"/>
      <c r="Z698" s="734"/>
    </row>
    <row r="699" spans="1:26" s="61" customFormat="1" ht="17.25" hidden="1" customHeight="1">
      <c r="A699" s="1159"/>
      <c r="B699" s="61" t="s">
        <v>334</v>
      </c>
      <c r="H699" s="1593">
        <v>21171659154</v>
      </c>
      <c r="I699" s="1593"/>
      <c r="J699" s="1593"/>
      <c r="K699" s="1593"/>
      <c r="L699" s="1593"/>
      <c r="M699" s="1593"/>
      <c r="N699" s="1593">
        <v>15749116904</v>
      </c>
      <c r="O699" s="1593"/>
      <c r="P699" s="1593"/>
      <c r="Q699" s="1593"/>
      <c r="R699" s="1593"/>
      <c r="S699" s="1593"/>
      <c r="T699" s="1139"/>
      <c r="U699" s="1139"/>
      <c r="V699" s="1139"/>
      <c r="W699" s="1139"/>
      <c r="X699" s="1152"/>
      <c r="Y699" s="679"/>
      <c r="Z699" s="1153"/>
    </row>
    <row r="700" spans="1:26" s="61" customFormat="1" ht="17.25" hidden="1" customHeight="1">
      <c r="A700" s="1159"/>
      <c r="B700" s="61" t="s">
        <v>335</v>
      </c>
      <c r="H700" s="1593"/>
      <c r="I700" s="1593"/>
      <c r="J700" s="1593"/>
      <c r="K700" s="1593"/>
      <c r="L700" s="1593"/>
      <c r="M700" s="1593"/>
      <c r="N700" s="1593">
        <v>2791356470</v>
      </c>
      <c r="O700" s="1593"/>
      <c r="P700" s="1593"/>
      <c r="Q700" s="1593"/>
      <c r="R700" s="1593"/>
      <c r="S700" s="1593"/>
      <c r="T700" s="1139"/>
      <c r="U700" s="1139"/>
      <c r="V700" s="1139"/>
      <c r="W700" s="1139"/>
      <c r="X700" s="1152"/>
      <c r="Y700" s="679"/>
      <c r="Z700" s="1153"/>
    </row>
    <row r="701" spans="1:26" s="735" customFormat="1" ht="17.25" hidden="1" customHeight="1">
      <c r="A701" s="748"/>
      <c r="C701" s="1131" t="s">
        <v>1322</v>
      </c>
      <c r="H701" s="1590">
        <f>SUM(H699:M700)</f>
        <v>21171659154</v>
      </c>
      <c r="I701" s="1590"/>
      <c r="J701" s="1590"/>
      <c r="K701" s="1590"/>
      <c r="L701" s="1590"/>
      <c r="M701" s="1590"/>
      <c r="N701" s="1590">
        <f>SUM(N699:S700)</f>
        <v>18540473374</v>
      </c>
      <c r="O701" s="1590"/>
      <c r="P701" s="1590"/>
      <c r="Q701" s="1590"/>
      <c r="R701" s="1590"/>
      <c r="S701" s="1590"/>
      <c r="T701" s="1160"/>
      <c r="U701" s="1160"/>
      <c r="V701" s="1160"/>
      <c r="W701" s="1160"/>
      <c r="X701" s="1133"/>
      <c r="Y701" s="696"/>
      <c r="Z701" s="734"/>
    </row>
    <row r="702" spans="1:26" s="735" customFormat="1" ht="17.25" hidden="1" customHeight="1">
      <c r="A702" s="748">
        <v>16</v>
      </c>
      <c r="B702" s="1131" t="s">
        <v>1040</v>
      </c>
      <c r="H702" s="1637" t="s">
        <v>1543</v>
      </c>
      <c r="I702" s="1590"/>
      <c r="J702" s="1590"/>
      <c r="K702" s="1590"/>
      <c r="L702" s="1590"/>
      <c r="M702" s="1590"/>
      <c r="N702" s="1637" t="s">
        <v>1544</v>
      </c>
      <c r="O702" s="1590"/>
      <c r="P702" s="1590"/>
      <c r="Q702" s="1590"/>
      <c r="R702" s="1590"/>
      <c r="S702" s="1590"/>
      <c r="T702" s="1160"/>
      <c r="U702" s="1160"/>
      <c r="V702" s="1160"/>
      <c r="W702" s="1160"/>
      <c r="X702" s="1133"/>
      <c r="Y702" s="696"/>
      <c r="Z702" s="734"/>
    </row>
    <row r="703" spans="1:26" s="735" customFormat="1" ht="17.25" hidden="1" customHeight="1">
      <c r="A703" s="748" t="s">
        <v>336</v>
      </c>
      <c r="B703" s="1131" t="s">
        <v>337</v>
      </c>
      <c r="H703" s="1590">
        <f>SUM(H704:M711)</f>
        <v>2531221465</v>
      </c>
      <c r="I703" s="1590"/>
      <c r="J703" s="1590"/>
      <c r="K703" s="1590"/>
      <c r="L703" s="1590"/>
      <c r="M703" s="1590"/>
      <c r="N703" s="1590">
        <f>SUM(N704:S711)</f>
        <v>31390036</v>
      </c>
      <c r="O703" s="1590"/>
      <c r="P703" s="1590"/>
      <c r="Q703" s="1590"/>
      <c r="R703" s="1590"/>
      <c r="S703" s="1590"/>
      <c r="T703" s="1160"/>
      <c r="U703" s="1160"/>
      <c r="V703" s="1160"/>
      <c r="W703" s="1160"/>
      <c r="X703" s="1133"/>
      <c r="Y703" s="696"/>
      <c r="Z703" s="734"/>
    </row>
    <row r="704" spans="1:26" s="61" customFormat="1" ht="17.25" hidden="1" customHeight="1">
      <c r="A704" s="1159"/>
      <c r="B704" s="61" t="s">
        <v>338</v>
      </c>
      <c r="H704" s="1593">
        <v>953125678</v>
      </c>
      <c r="I704" s="1593"/>
      <c r="J704" s="1593"/>
      <c r="K704" s="1593"/>
      <c r="L704" s="1593"/>
      <c r="M704" s="1593"/>
      <c r="N704" s="1593"/>
      <c r="O704" s="1593"/>
      <c r="P704" s="1593"/>
      <c r="Q704" s="1593"/>
      <c r="R704" s="1593"/>
      <c r="S704" s="1593"/>
      <c r="T704" s="1139"/>
      <c r="U704" s="1139"/>
      <c r="V704" s="1139"/>
      <c r="W704" s="1139"/>
      <c r="X704" s="1152"/>
      <c r="Y704" s="679"/>
      <c r="Z704" s="1153"/>
    </row>
    <row r="705" spans="1:26" s="61" customFormat="1" ht="17.25" hidden="1" customHeight="1">
      <c r="A705" s="1159"/>
      <c r="B705" s="61" t="s">
        <v>339</v>
      </c>
      <c r="H705" s="1593"/>
      <c r="I705" s="1593"/>
      <c r="J705" s="1593"/>
      <c r="K705" s="1593"/>
      <c r="L705" s="1593"/>
      <c r="M705" s="1593"/>
      <c r="N705" s="1593"/>
      <c r="O705" s="1593"/>
      <c r="P705" s="1593"/>
      <c r="Q705" s="1593"/>
      <c r="R705" s="1593"/>
      <c r="S705" s="1593"/>
      <c r="T705" s="1139"/>
      <c r="U705" s="1139"/>
      <c r="V705" s="1139"/>
      <c r="W705" s="1139"/>
      <c r="X705" s="1152"/>
      <c r="Y705" s="679"/>
      <c r="Z705" s="1153"/>
    </row>
    <row r="706" spans="1:26" s="61" customFormat="1" ht="17.25" hidden="1" customHeight="1">
      <c r="A706" s="1159"/>
      <c r="B706" s="61" t="s">
        <v>340</v>
      </c>
      <c r="H706" s="1593"/>
      <c r="I706" s="1593"/>
      <c r="J706" s="1593"/>
      <c r="K706" s="1593"/>
      <c r="L706" s="1593"/>
      <c r="M706" s="1593"/>
      <c r="N706" s="1593"/>
      <c r="O706" s="1593"/>
      <c r="P706" s="1593"/>
      <c r="Q706" s="1593"/>
      <c r="R706" s="1593"/>
      <c r="S706" s="1593"/>
      <c r="T706" s="1139"/>
      <c r="U706" s="1139"/>
      <c r="V706" s="1139"/>
      <c r="W706" s="1139"/>
      <c r="X706" s="1152"/>
      <c r="Y706" s="679"/>
      <c r="Z706" s="1153"/>
    </row>
    <row r="707" spans="1:26" s="61" customFormat="1" ht="17.25" hidden="1" customHeight="1">
      <c r="A707" s="1159"/>
      <c r="B707" s="61" t="s">
        <v>341</v>
      </c>
      <c r="H707" s="1593"/>
      <c r="I707" s="1593"/>
      <c r="J707" s="1593"/>
      <c r="K707" s="1593"/>
      <c r="L707" s="1593"/>
      <c r="M707" s="1593"/>
      <c r="N707" s="1593"/>
      <c r="O707" s="1593"/>
      <c r="P707" s="1593"/>
      <c r="Q707" s="1593"/>
      <c r="R707" s="1593"/>
      <c r="S707" s="1593"/>
      <c r="T707" s="1139"/>
      <c r="U707" s="1139"/>
      <c r="V707" s="1139"/>
      <c r="W707" s="1139"/>
      <c r="X707" s="1152"/>
      <c r="Y707" s="679"/>
      <c r="Z707" s="1153"/>
    </row>
    <row r="708" spans="1:26" s="61" customFormat="1" ht="17.25" hidden="1" customHeight="1">
      <c r="A708" s="1159"/>
      <c r="B708" s="61" t="s">
        <v>342</v>
      </c>
      <c r="H708" s="1593">
        <v>847813662</v>
      </c>
      <c r="I708" s="1593"/>
      <c r="J708" s="1593"/>
      <c r="K708" s="1593"/>
      <c r="L708" s="1593"/>
      <c r="M708" s="1593"/>
      <c r="N708" s="1593">
        <v>31390036</v>
      </c>
      <c r="O708" s="1593"/>
      <c r="P708" s="1593"/>
      <c r="Q708" s="1593"/>
      <c r="R708" s="1593"/>
      <c r="S708" s="1593"/>
      <c r="T708" s="1139"/>
      <c r="U708" s="1139"/>
      <c r="V708" s="1139"/>
      <c r="W708" s="1139"/>
      <c r="X708" s="1152"/>
      <c r="Y708" s="679"/>
      <c r="Z708" s="1153"/>
    </row>
    <row r="709" spans="1:26" s="61" customFormat="1" ht="17.25" hidden="1" customHeight="1">
      <c r="A709" s="1159"/>
      <c r="B709" s="61" t="s">
        <v>343</v>
      </c>
      <c r="H709" s="1593"/>
      <c r="I709" s="1593"/>
      <c r="J709" s="1593"/>
      <c r="K709" s="1593"/>
      <c r="L709" s="1593"/>
      <c r="M709" s="1593"/>
      <c r="N709" s="1593"/>
      <c r="O709" s="1593"/>
      <c r="P709" s="1593"/>
      <c r="Q709" s="1593"/>
      <c r="R709" s="1593"/>
      <c r="S709" s="1593"/>
      <c r="T709" s="1139"/>
      <c r="U709" s="1139"/>
      <c r="V709" s="1139"/>
      <c r="W709" s="1139"/>
      <c r="X709" s="1152"/>
      <c r="Y709" s="679"/>
      <c r="Z709" s="1153"/>
    </row>
    <row r="710" spans="1:26" s="61" customFormat="1" ht="17.25" hidden="1" customHeight="1">
      <c r="A710" s="1159"/>
      <c r="B710" s="61" t="s">
        <v>344</v>
      </c>
      <c r="H710" s="1593"/>
      <c r="I710" s="1593"/>
      <c r="J710" s="1593"/>
      <c r="K710" s="1593"/>
      <c r="L710" s="1593"/>
      <c r="M710" s="1593"/>
      <c r="N710" s="1593"/>
      <c r="O710" s="1593"/>
      <c r="P710" s="1593"/>
      <c r="Q710" s="1593"/>
      <c r="R710" s="1593"/>
      <c r="S710" s="1593"/>
      <c r="T710" s="1139"/>
      <c r="U710" s="1139"/>
      <c r="V710" s="1139"/>
      <c r="W710" s="1139"/>
      <c r="X710" s="1152"/>
      <c r="Y710" s="679"/>
      <c r="Z710" s="1153"/>
    </row>
    <row r="711" spans="1:26" s="61" customFormat="1" ht="17.25" hidden="1" customHeight="1">
      <c r="A711" s="1159"/>
      <c r="B711" s="61" t="s">
        <v>345</v>
      </c>
      <c r="H711" s="1593">
        <v>730282125</v>
      </c>
      <c r="I711" s="1593"/>
      <c r="J711" s="1593"/>
      <c r="K711" s="1593"/>
      <c r="L711" s="1593"/>
      <c r="M711" s="1593"/>
      <c r="N711" s="1593"/>
      <c r="O711" s="1593"/>
      <c r="P711" s="1593"/>
      <c r="Q711" s="1593"/>
      <c r="R711" s="1593"/>
      <c r="S711" s="1593"/>
      <c r="T711" s="1139"/>
      <c r="U711" s="1139"/>
      <c r="V711" s="1139"/>
      <c r="W711" s="1139"/>
      <c r="X711" s="1152"/>
      <c r="Y711" s="679"/>
      <c r="Z711" s="1153"/>
    </row>
    <row r="712" spans="1:26" s="735" customFormat="1" ht="17.25" hidden="1" customHeight="1">
      <c r="A712" s="748" t="s">
        <v>346</v>
      </c>
      <c r="B712" s="1131" t="s">
        <v>347</v>
      </c>
      <c r="H712" s="1590">
        <f>SUM(H713:M715)</f>
        <v>1891164000</v>
      </c>
      <c r="I712" s="1590"/>
      <c r="J712" s="1590"/>
      <c r="K712" s="1590"/>
      <c r="L712" s="1590"/>
      <c r="M712" s="1590"/>
      <c r="N712" s="1590">
        <f>SUM(N713:S715)</f>
        <v>0</v>
      </c>
      <c r="O712" s="1590"/>
      <c r="P712" s="1590"/>
      <c r="Q712" s="1590"/>
      <c r="R712" s="1590"/>
      <c r="S712" s="1590"/>
      <c r="T712" s="1160"/>
      <c r="U712" s="1160"/>
      <c r="V712" s="1160"/>
      <c r="W712" s="1160"/>
      <c r="X712" s="1133"/>
      <c r="Y712" s="696"/>
      <c r="Z712" s="734"/>
    </row>
    <row r="713" spans="1:26" s="61" customFormat="1" ht="17.25" hidden="1" customHeight="1">
      <c r="A713" s="1159"/>
      <c r="B713" s="61" t="s">
        <v>348</v>
      </c>
      <c r="H713" s="1590"/>
      <c r="I713" s="1590"/>
      <c r="J713" s="1590"/>
      <c r="K713" s="1590"/>
      <c r="L713" s="1590"/>
      <c r="M713" s="1590"/>
      <c r="N713" s="1590"/>
      <c r="O713" s="1590"/>
      <c r="P713" s="1590"/>
      <c r="Q713" s="1590"/>
      <c r="R713" s="1590"/>
      <c r="S713" s="1590"/>
      <c r="T713" s="1160"/>
      <c r="U713" s="1160"/>
      <c r="V713" s="1160"/>
      <c r="W713" s="1160"/>
      <c r="X713" s="1152"/>
      <c r="Y713" s="679"/>
      <c r="Z713" s="1153"/>
    </row>
    <row r="714" spans="1:26" s="61" customFormat="1" ht="17.25" hidden="1" customHeight="1">
      <c r="A714" s="1159"/>
      <c r="B714" s="61" t="s">
        <v>349</v>
      </c>
      <c r="H714" s="1593">
        <v>1891164000</v>
      </c>
      <c r="I714" s="1593"/>
      <c r="J714" s="1593"/>
      <c r="K714" s="1593"/>
      <c r="L714" s="1593"/>
      <c r="M714" s="1593"/>
      <c r="N714" s="1593">
        <v>0</v>
      </c>
      <c r="O714" s="1593"/>
      <c r="P714" s="1593"/>
      <c r="Q714" s="1593"/>
      <c r="R714" s="1593"/>
      <c r="S714" s="1593"/>
      <c r="T714" s="1139"/>
      <c r="U714" s="1139"/>
      <c r="V714" s="1139"/>
      <c r="W714" s="1139"/>
      <c r="X714" s="1152"/>
      <c r="Y714" s="679"/>
      <c r="Z714" s="1153"/>
    </row>
    <row r="715" spans="1:26" s="61" customFormat="1" ht="17.25" hidden="1" customHeight="1">
      <c r="A715" s="1159"/>
      <c r="B715" s="61" t="s">
        <v>350</v>
      </c>
      <c r="H715" s="1590"/>
      <c r="I715" s="1590"/>
      <c r="J715" s="1590"/>
      <c r="K715" s="1590"/>
      <c r="L715" s="1590"/>
      <c r="M715" s="1590"/>
      <c r="N715" s="1590"/>
      <c r="O715" s="1590"/>
      <c r="P715" s="1590"/>
      <c r="Q715" s="1590"/>
      <c r="R715" s="1590"/>
      <c r="S715" s="1590"/>
      <c r="T715" s="1160"/>
      <c r="U715" s="1160"/>
      <c r="V715" s="1160"/>
      <c r="W715" s="1160"/>
      <c r="X715" s="1152"/>
      <c r="Y715" s="679"/>
      <c r="Z715" s="1153"/>
    </row>
    <row r="716" spans="1:26" s="61" customFormat="1" ht="17.25" hidden="1" customHeight="1">
      <c r="A716" s="1159"/>
      <c r="C716" s="1131" t="s">
        <v>1322</v>
      </c>
      <c r="H716" s="1590">
        <f>H712+H703</f>
        <v>4422385465</v>
      </c>
      <c r="I716" s="1590"/>
      <c r="J716" s="1590"/>
      <c r="K716" s="1590"/>
      <c r="L716" s="1590"/>
      <c r="M716" s="1590"/>
      <c r="N716" s="1590">
        <f>N712+N703</f>
        <v>31390036</v>
      </c>
      <c r="O716" s="1590"/>
      <c r="P716" s="1590"/>
      <c r="Q716" s="1590"/>
      <c r="R716" s="1590"/>
      <c r="S716" s="1590"/>
      <c r="T716" s="1160"/>
      <c r="U716" s="1160"/>
      <c r="V716" s="1160"/>
      <c r="W716" s="1160"/>
      <c r="X716" s="1152"/>
      <c r="Y716" s="679"/>
      <c r="Z716" s="1153"/>
    </row>
    <row r="717" spans="1:26" s="735" customFormat="1" ht="17.25" hidden="1" customHeight="1">
      <c r="A717" s="748">
        <v>17</v>
      </c>
      <c r="B717" s="1131" t="s">
        <v>351</v>
      </c>
      <c r="H717" s="1591" t="s">
        <v>1543</v>
      </c>
      <c r="I717" s="1592"/>
      <c r="J717" s="1592"/>
      <c r="K717" s="1592"/>
      <c r="L717" s="1592"/>
      <c r="M717" s="1592"/>
      <c r="N717" s="1591" t="s">
        <v>1544</v>
      </c>
      <c r="O717" s="1592"/>
      <c r="P717" s="1592"/>
      <c r="Q717" s="1592"/>
      <c r="R717" s="1592"/>
      <c r="S717" s="1592"/>
      <c r="T717" s="1161"/>
      <c r="U717" s="1161"/>
      <c r="V717" s="1161"/>
      <c r="W717" s="1161"/>
      <c r="X717" s="1133"/>
      <c r="Y717" s="696"/>
      <c r="Z717" s="734"/>
    </row>
    <row r="718" spans="1:26" s="61" customFormat="1" ht="17.25" hidden="1" customHeight="1">
      <c r="A718" s="1159"/>
      <c r="B718" s="61" t="s">
        <v>352</v>
      </c>
      <c r="H718" s="1593">
        <f>3500000000+8052500084</f>
        <v>11552500084</v>
      </c>
      <c r="I718" s="1593"/>
      <c r="J718" s="1593"/>
      <c r="K718" s="1593"/>
      <c r="L718" s="1593"/>
      <c r="M718" s="1593"/>
      <c r="N718" s="1593"/>
      <c r="O718" s="1593"/>
      <c r="P718" s="1593"/>
      <c r="Q718" s="1593"/>
      <c r="R718" s="1593"/>
      <c r="S718" s="1593"/>
      <c r="T718" s="1139"/>
      <c r="U718" s="1139"/>
      <c r="V718" s="1139"/>
      <c r="W718" s="1139"/>
      <c r="X718" s="1152"/>
      <c r="Y718" s="679"/>
      <c r="Z718" s="1153"/>
    </row>
    <row r="719" spans="1:26" s="61" customFormat="1" ht="17.25" hidden="1" customHeight="1">
      <c r="A719" s="1159"/>
      <c r="B719" s="61" t="s">
        <v>353</v>
      </c>
      <c r="H719" s="1593">
        <v>2367686551</v>
      </c>
      <c r="I719" s="1593"/>
      <c r="J719" s="1593"/>
      <c r="K719" s="1593"/>
      <c r="L719" s="1593"/>
      <c r="M719" s="1593"/>
      <c r="N719" s="1593">
        <v>2413578552</v>
      </c>
      <c r="O719" s="1593"/>
      <c r="P719" s="1593"/>
      <c r="Q719" s="1593"/>
      <c r="R719" s="1593"/>
      <c r="S719" s="1593"/>
      <c r="T719" s="1139"/>
      <c r="U719" s="1139"/>
      <c r="V719" s="1139"/>
      <c r="W719" s="1139"/>
      <c r="X719" s="1152"/>
      <c r="Y719" s="679"/>
      <c r="Z719" s="1153"/>
    </row>
    <row r="720" spans="1:26" s="61" customFormat="1" ht="17.25" hidden="1" customHeight="1">
      <c r="A720" s="1159"/>
      <c r="C720" s="1131" t="s">
        <v>1322</v>
      </c>
      <c r="H720" s="1590">
        <f>SUM(H718:M719)</f>
        <v>13920186635</v>
      </c>
      <c r="I720" s="1590"/>
      <c r="J720" s="1590"/>
      <c r="K720" s="1590"/>
      <c r="L720" s="1590"/>
      <c r="M720" s="1590"/>
      <c r="N720" s="1590">
        <f>SUM(N718:S719)</f>
        <v>2413578552</v>
      </c>
      <c r="O720" s="1590"/>
      <c r="P720" s="1590"/>
      <c r="Q720" s="1590"/>
      <c r="R720" s="1590"/>
      <c r="S720" s="1590"/>
      <c r="T720" s="1160"/>
      <c r="U720" s="1160"/>
      <c r="V720" s="1160"/>
      <c r="W720" s="1160"/>
      <c r="X720" s="1152"/>
      <c r="Y720" s="679"/>
      <c r="Z720" s="1153"/>
    </row>
    <row r="721" spans="1:26" s="735" customFormat="1" ht="17.25" hidden="1" customHeight="1">
      <c r="A721" s="748">
        <v>18</v>
      </c>
      <c r="B721" s="1131" t="s">
        <v>354</v>
      </c>
      <c r="H721" s="1591" t="s">
        <v>1543</v>
      </c>
      <c r="I721" s="1592"/>
      <c r="J721" s="1592"/>
      <c r="K721" s="1592"/>
      <c r="L721" s="1592"/>
      <c r="M721" s="1592"/>
      <c r="N721" s="1591" t="s">
        <v>1544</v>
      </c>
      <c r="O721" s="1592"/>
      <c r="P721" s="1592"/>
      <c r="Q721" s="1592"/>
      <c r="R721" s="1592"/>
      <c r="S721" s="1592"/>
      <c r="T721" s="1161"/>
      <c r="U721" s="1161"/>
      <c r="V721" s="1161"/>
      <c r="W721" s="1161"/>
      <c r="X721" s="1133"/>
      <c r="Y721" s="696"/>
      <c r="Z721" s="734"/>
    </row>
    <row r="722" spans="1:26" s="61" customFormat="1" ht="17.25" hidden="1" customHeight="1">
      <c r="A722" s="1159"/>
      <c r="B722" s="61" t="s">
        <v>355</v>
      </c>
      <c r="H722" s="1593"/>
      <c r="I722" s="1593"/>
      <c r="J722" s="1593"/>
      <c r="K722" s="1593"/>
      <c r="L722" s="1593"/>
      <c r="M722" s="1593"/>
      <c r="N722" s="1593"/>
      <c r="O722" s="1593"/>
      <c r="P722" s="1593"/>
      <c r="Q722" s="1593"/>
      <c r="R722" s="1593"/>
      <c r="S722" s="1593"/>
      <c r="T722" s="1139"/>
      <c r="U722" s="1139"/>
      <c r="V722" s="1139"/>
      <c r="W722" s="1139"/>
      <c r="X722" s="1152"/>
      <c r="Y722" s="679"/>
      <c r="Z722" s="1153"/>
    </row>
    <row r="723" spans="1:26" s="61" customFormat="1" ht="17.25" hidden="1" customHeight="1">
      <c r="A723" s="1159"/>
      <c r="B723" s="61" t="s">
        <v>356</v>
      </c>
      <c r="H723" s="1593">
        <f>281254634</f>
        <v>281254634</v>
      </c>
      <c r="I723" s="1593"/>
      <c r="J723" s="1593"/>
      <c r="K723" s="1593"/>
      <c r="L723" s="1593"/>
      <c r="M723" s="1593"/>
      <c r="N723" s="1593">
        <v>0</v>
      </c>
      <c r="O723" s="1593"/>
      <c r="P723" s="1593"/>
      <c r="Q723" s="1593"/>
      <c r="R723" s="1593"/>
      <c r="S723" s="1593"/>
      <c r="T723" s="1139"/>
      <c r="U723" s="1139"/>
      <c r="V723" s="1139"/>
      <c r="W723" s="1139"/>
      <c r="X723" s="1152"/>
      <c r="Y723" s="679"/>
      <c r="Z723" s="1153"/>
    </row>
    <row r="724" spans="1:26" s="61" customFormat="1" ht="17.25" hidden="1" customHeight="1">
      <c r="A724" s="1159"/>
      <c r="B724" s="61" t="s">
        <v>357</v>
      </c>
      <c r="H724" s="1593">
        <f>1000858243</f>
        <v>1000858243</v>
      </c>
      <c r="I724" s="1593"/>
      <c r="J724" s="1593"/>
      <c r="K724" s="1593"/>
      <c r="L724" s="1593"/>
      <c r="M724" s="1593"/>
      <c r="N724" s="1593">
        <v>283859060</v>
      </c>
      <c r="O724" s="1593"/>
      <c r="P724" s="1593"/>
      <c r="Q724" s="1593"/>
      <c r="R724" s="1593"/>
      <c r="S724" s="1593"/>
      <c r="T724" s="1139"/>
      <c r="U724" s="1139"/>
      <c r="V724" s="1139"/>
      <c r="W724" s="1139"/>
      <c r="X724" s="1152"/>
      <c r="Y724" s="679"/>
      <c r="Z724" s="1153"/>
    </row>
    <row r="725" spans="1:26" s="61" customFormat="1" ht="17.25" hidden="1" customHeight="1">
      <c r="A725" s="1159"/>
      <c r="B725" s="61" t="s">
        <v>358</v>
      </c>
      <c r="H725" s="1593">
        <v>660487551</v>
      </c>
      <c r="I725" s="1593"/>
      <c r="J725" s="1593"/>
      <c r="K725" s="1593"/>
      <c r="L725" s="1593"/>
      <c r="M725" s="1593"/>
      <c r="N725" s="1593">
        <v>76468676</v>
      </c>
      <c r="O725" s="1593"/>
      <c r="P725" s="1593"/>
      <c r="Q725" s="1593"/>
      <c r="R725" s="1593"/>
      <c r="S725" s="1593"/>
      <c r="T725" s="1139"/>
      <c r="U725" s="1139"/>
      <c r="V725" s="1139"/>
      <c r="W725" s="1139"/>
      <c r="X725" s="1152"/>
      <c r="Y725" s="679"/>
      <c r="Z725" s="1153"/>
    </row>
    <row r="726" spans="1:26" s="61" customFormat="1" ht="17.25" hidden="1" customHeight="1">
      <c r="A726" s="1159"/>
      <c r="B726" s="61" t="s">
        <v>359</v>
      </c>
      <c r="H726" s="1593">
        <v>212351775</v>
      </c>
      <c r="I726" s="1593"/>
      <c r="J726" s="1593"/>
      <c r="K726" s="1593"/>
      <c r="L726" s="1593"/>
      <c r="M726" s="1593"/>
      <c r="N726" s="1593">
        <v>273451919</v>
      </c>
      <c r="O726" s="1593"/>
      <c r="P726" s="1593"/>
      <c r="Q726" s="1593"/>
      <c r="R726" s="1593"/>
      <c r="S726" s="1593"/>
      <c r="T726" s="1139"/>
      <c r="U726" s="1139"/>
      <c r="V726" s="1139"/>
      <c r="W726" s="1139"/>
      <c r="X726" s="1152"/>
      <c r="Y726" s="679"/>
      <c r="Z726" s="1153"/>
    </row>
    <row r="727" spans="1:26" s="61" customFormat="1" ht="17.25" hidden="1" customHeight="1">
      <c r="A727" s="1159"/>
      <c r="B727" s="61" t="s">
        <v>360</v>
      </c>
      <c r="H727" s="1593"/>
      <c r="I727" s="1593"/>
      <c r="J727" s="1593"/>
      <c r="K727" s="1593"/>
      <c r="L727" s="1593"/>
      <c r="M727" s="1593"/>
      <c r="N727" s="1593"/>
      <c r="O727" s="1593"/>
      <c r="P727" s="1593"/>
      <c r="Q727" s="1593"/>
      <c r="R727" s="1593"/>
      <c r="S727" s="1593"/>
      <c r="T727" s="1139"/>
      <c r="U727" s="1139"/>
      <c r="V727" s="1139"/>
      <c r="W727" s="1139"/>
      <c r="X727" s="1152"/>
      <c r="Y727" s="679"/>
      <c r="Z727" s="1153"/>
    </row>
    <row r="728" spans="1:26" s="61" customFormat="1" ht="17.25" hidden="1" customHeight="1">
      <c r="A728" s="1159"/>
      <c r="B728" s="61" t="s">
        <v>361</v>
      </c>
      <c r="H728" s="1593"/>
      <c r="I728" s="1593"/>
      <c r="J728" s="1593"/>
      <c r="K728" s="1593"/>
      <c r="L728" s="1593"/>
      <c r="M728" s="1593"/>
      <c r="N728" s="1593"/>
      <c r="O728" s="1593"/>
      <c r="P728" s="1593"/>
      <c r="Q728" s="1593"/>
      <c r="R728" s="1593"/>
      <c r="S728" s="1593"/>
      <c r="T728" s="1139"/>
      <c r="U728" s="1139"/>
      <c r="V728" s="1139"/>
      <c r="W728" s="1139"/>
      <c r="X728" s="1152"/>
      <c r="Y728" s="679"/>
      <c r="Z728" s="1153"/>
    </row>
    <row r="729" spans="1:26" s="61" customFormat="1" ht="17.25" hidden="1" customHeight="1">
      <c r="A729" s="1159"/>
      <c r="B729" s="61" t="s">
        <v>362</v>
      </c>
      <c r="H729" s="1593"/>
      <c r="I729" s="1593"/>
      <c r="J729" s="1593"/>
      <c r="K729" s="1593"/>
      <c r="L729" s="1593"/>
      <c r="M729" s="1593"/>
      <c r="N729" s="1593"/>
      <c r="O729" s="1593"/>
      <c r="P729" s="1593"/>
      <c r="Q729" s="1593"/>
      <c r="R729" s="1593"/>
      <c r="S729" s="1593"/>
      <c r="T729" s="1139"/>
      <c r="U729" s="1139"/>
      <c r="V729" s="1139"/>
      <c r="W729" s="1139"/>
      <c r="X729" s="1152"/>
      <c r="Y729" s="679"/>
      <c r="Z729" s="1153"/>
    </row>
    <row r="730" spans="1:26" s="61" customFormat="1" ht="17.25" hidden="1" customHeight="1">
      <c r="A730" s="1159"/>
      <c r="B730" s="61" t="s">
        <v>363</v>
      </c>
      <c r="H730" s="1593">
        <f>1769306085+6367740</f>
        <v>1775673825</v>
      </c>
      <c r="I730" s="1593"/>
      <c r="J730" s="1593"/>
      <c r="K730" s="1593"/>
      <c r="L730" s="1593"/>
      <c r="M730" s="1593"/>
      <c r="N730" s="1593">
        <f>911310686</f>
        <v>911310686</v>
      </c>
      <c r="O730" s="1593"/>
      <c r="P730" s="1593"/>
      <c r="Q730" s="1593"/>
      <c r="R730" s="1593"/>
      <c r="S730" s="1593"/>
      <c r="T730" s="1139"/>
      <c r="U730" s="1139"/>
      <c r="V730" s="1139"/>
      <c r="W730" s="1139"/>
      <c r="X730" s="1152"/>
      <c r="Y730" s="679"/>
      <c r="Z730" s="1153"/>
    </row>
    <row r="731" spans="1:26" s="61" customFormat="1" ht="17.25" hidden="1" customHeight="1">
      <c r="A731" s="1159"/>
      <c r="C731" s="1131" t="s">
        <v>1322</v>
      </c>
      <c r="H731" s="1590">
        <f>SUM(H722:M730)</f>
        <v>3930626028</v>
      </c>
      <c r="I731" s="1590"/>
      <c r="J731" s="1590"/>
      <c r="K731" s="1590"/>
      <c r="L731" s="1590"/>
      <c r="M731" s="1590"/>
      <c r="N731" s="1590">
        <f>SUM(N722:S730)</f>
        <v>1545090341</v>
      </c>
      <c r="O731" s="1590"/>
      <c r="P731" s="1590"/>
      <c r="Q731" s="1590"/>
      <c r="R731" s="1590"/>
      <c r="S731" s="1590"/>
      <c r="T731" s="1160"/>
      <c r="U731" s="1160"/>
      <c r="V731" s="1160"/>
      <c r="W731" s="1160"/>
      <c r="X731" s="1152"/>
      <c r="Y731" s="679"/>
      <c r="Z731" s="1153"/>
    </row>
    <row r="732" spans="1:26" s="735" customFormat="1" ht="17.25" hidden="1" customHeight="1">
      <c r="A732" s="748">
        <v>19</v>
      </c>
      <c r="B732" s="1131" t="s">
        <v>364</v>
      </c>
      <c r="H732" s="1591" t="s">
        <v>1543</v>
      </c>
      <c r="I732" s="1592"/>
      <c r="J732" s="1592"/>
      <c r="K732" s="1592"/>
      <c r="L732" s="1592"/>
      <c r="M732" s="1592"/>
      <c r="N732" s="1591" t="s">
        <v>1544</v>
      </c>
      <c r="O732" s="1592"/>
      <c r="P732" s="1592"/>
      <c r="Q732" s="1592"/>
      <c r="R732" s="1592"/>
      <c r="S732" s="1592"/>
      <c r="T732" s="1161"/>
      <c r="U732" s="1161"/>
      <c r="V732" s="1161"/>
      <c r="W732" s="1161"/>
      <c r="X732" s="1133"/>
      <c r="Y732" s="696"/>
      <c r="Z732" s="734"/>
    </row>
    <row r="733" spans="1:26" s="740" customFormat="1" ht="17.25" hidden="1" customHeight="1">
      <c r="A733" s="1134"/>
      <c r="B733" s="1131" t="s">
        <v>365</v>
      </c>
      <c r="H733" s="1593">
        <f>4537117104-1757040000</f>
        <v>2780077104</v>
      </c>
      <c r="I733" s="1593"/>
      <c r="J733" s="1593"/>
      <c r="K733" s="1593"/>
      <c r="L733" s="1593"/>
      <c r="M733" s="1593"/>
      <c r="N733" s="1593">
        <f>1949700039-1757040000</f>
        <v>192660039</v>
      </c>
      <c r="O733" s="1593"/>
      <c r="P733" s="1593"/>
      <c r="Q733" s="1593"/>
      <c r="R733" s="1593"/>
      <c r="S733" s="1593"/>
      <c r="T733" s="1139"/>
      <c r="U733" s="1139"/>
      <c r="V733" s="1139"/>
      <c r="W733" s="1139"/>
      <c r="X733" s="1136"/>
      <c r="Y733" s="738"/>
      <c r="Z733" s="739"/>
    </row>
    <row r="734" spans="1:26" s="740" customFormat="1" ht="17.25" hidden="1" customHeight="1">
      <c r="A734" s="1134"/>
      <c r="B734" s="1131" t="s">
        <v>366</v>
      </c>
      <c r="H734" s="1593">
        <v>1757040000</v>
      </c>
      <c r="I734" s="1593"/>
      <c r="J734" s="1593"/>
      <c r="K734" s="1593"/>
      <c r="L734" s="1593"/>
      <c r="M734" s="1593"/>
      <c r="N734" s="1593">
        <v>1757040000</v>
      </c>
      <c r="O734" s="1593"/>
      <c r="P734" s="1593"/>
      <c r="Q734" s="1593"/>
      <c r="R734" s="1593"/>
      <c r="S734" s="1593"/>
      <c r="T734" s="1139"/>
      <c r="U734" s="1139"/>
      <c r="V734" s="1139"/>
      <c r="W734" s="1139"/>
      <c r="X734" s="1136"/>
      <c r="Y734" s="738"/>
      <c r="Z734" s="739"/>
    </row>
    <row r="735" spans="1:26" s="740" customFormat="1" ht="17.25" hidden="1" customHeight="1">
      <c r="A735" s="1134"/>
      <c r="B735" s="1131" t="s">
        <v>367</v>
      </c>
      <c r="H735" s="1590"/>
      <c r="I735" s="1590"/>
      <c r="J735" s="1590"/>
      <c r="K735" s="1590"/>
      <c r="L735" s="1590"/>
      <c r="M735" s="1590"/>
      <c r="N735" s="1590"/>
      <c r="O735" s="1590"/>
      <c r="P735" s="1590"/>
      <c r="Q735" s="1590"/>
      <c r="R735" s="1590"/>
      <c r="S735" s="1590"/>
      <c r="T735" s="1160"/>
      <c r="U735" s="1160"/>
      <c r="V735" s="1160"/>
      <c r="W735" s="1160"/>
      <c r="X735" s="1136"/>
      <c r="Y735" s="738"/>
      <c r="Z735" s="739"/>
    </row>
    <row r="736" spans="1:26" s="61" customFormat="1" ht="17.25" hidden="1" customHeight="1">
      <c r="A736" s="1159"/>
      <c r="C736" s="1131" t="s">
        <v>1322</v>
      </c>
      <c r="H736" s="1590">
        <f>SUM(H733:M735)</f>
        <v>4537117104</v>
      </c>
      <c r="I736" s="1590"/>
      <c r="J736" s="1590"/>
      <c r="K736" s="1590"/>
      <c r="L736" s="1590"/>
      <c r="M736" s="1590"/>
      <c r="N736" s="1590">
        <f>SUM(N733:S735)</f>
        <v>1949700039</v>
      </c>
      <c r="O736" s="1590"/>
      <c r="P736" s="1590"/>
      <c r="Q736" s="1590"/>
      <c r="R736" s="1590"/>
      <c r="S736" s="1590"/>
      <c r="T736" s="1160"/>
      <c r="U736" s="1160"/>
      <c r="V736" s="1160"/>
      <c r="W736" s="1160"/>
      <c r="X736" s="1152"/>
      <c r="Y736" s="679"/>
      <c r="Z736" s="1153"/>
    </row>
    <row r="737" spans="1:26" s="735" customFormat="1" ht="17.25" hidden="1" customHeight="1">
      <c r="A737" s="748">
        <v>20</v>
      </c>
      <c r="B737" s="1131" t="s">
        <v>368</v>
      </c>
      <c r="H737" s="1591" t="s">
        <v>1543</v>
      </c>
      <c r="I737" s="1592"/>
      <c r="J737" s="1592"/>
      <c r="K737" s="1592"/>
      <c r="L737" s="1592"/>
      <c r="M737" s="1592"/>
      <c r="N737" s="1591" t="s">
        <v>1544</v>
      </c>
      <c r="O737" s="1592"/>
      <c r="P737" s="1592"/>
      <c r="Q737" s="1592"/>
      <c r="R737" s="1592"/>
      <c r="S737" s="1592"/>
      <c r="T737" s="1161"/>
      <c r="U737" s="1161"/>
      <c r="V737" s="1161"/>
      <c r="W737" s="1161"/>
      <c r="X737" s="1133"/>
      <c r="Y737" s="696"/>
      <c r="Z737" s="734"/>
    </row>
    <row r="738" spans="1:26" s="735" customFormat="1" ht="17.25" hidden="1" customHeight="1">
      <c r="A738" s="748" t="s">
        <v>369</v>
      </c>
      <c r="B738" s="1131" t="s">
        <v>1106</v>
      </c>
      <c r="H738" s="1590">
        <f>SUM(H739:M740)</f>
        <v>35807406982</v>
      </c>
      <c r="I738" s="1590"/>
      <c r="J738" s="1590"/>
      <c r="K738" s="1590"/>
      <c r="L738" s="1590"/>
      <c r="M738" s="1590"/>
      <c r="N738" s="1590">
        <f>SUM(N739:S740)</f>
        <v>13423113100</v>
      </c>
      <c r="O738" s="1590"/>
      <c r="P738" s="1590"/>
      <c r="Q738" s="1590"/>
      <c r="R738" s="1590"/>
      <c r="S738" s="1590"/>
      <c r="T738" s="1160"/>
      <c r="U738" s="1160"/>
      <c r="V738" s="1160"/>
      <c r="W738" s="1160"/>
      <c r="X738" s="1133"/>
      <c r="Y738" s="696"/>
      <c r="Z738" s="734"/>
    </row>
    <row r="739" spans="1:26" s="61" customFormat="1" ht="17.25" hidden="1" customHeight="1">
      <c r="A739" s="1159"/>
      <c r="B739" s="61" t="s">
        <v>370</v>
      </c>
      <c r="H739" s="1593">
        <v>32210293882</v>
      </c>
      <c r="I739" s="1593"/>
      <c r="J739" s="1593"/>
      <c r="K739" s="1593"/>
      <c r="L739" s="1593"/>
      <c r="M739" s="1593"/>
      <c r="N739" s="1593">
        <f>13423113100-N740</f>
        <v>9826000000</v>
      </c>
      <c r="O739" s="1593"/>
      <c r="P739" s="1593"/>
      <c r="Q739" s="1593"/>
      <c r="R739" s="1593"/>
      <c r="S739" s="1593"/>
      <c r="T739" s="1139"/>
      <c r="U739" s="1139"/>
      <c r="V739" s="1139"/>
      <c r="W739" s="1139"/>
      <c r="X739" s="1152"/>
      <c r="Y739" s="679"/>
      <c r="Z739" s="1153"/>
    </row>
    <row r="740" spans="1:26" s="61" customFormat="1" ht="17.25" hidden="1" customHeight="1">
      <c r="A740" s="1159"/>
      <c r="B740" s="61" t="s">
        <v>371</v>
      </c>
      <c r="H740" s="1593">
        <v>3597113100</v>
      </c>
      <c r="I740" s="1593"/>
      <c r="J740" s="1593"/>
      <c r="K740" s="1593"/>
      <c r="L740" s="1593"/>
      <c r="M740" s="1593"/>
      <c r="N740" s="1593">
        <v>3597113100</v>
      </c>
      <c r="O740" s="1593"/>
      <c r="P740" s="1593"/>
      <c r="Q740" s="1593"/>
      <c r="R740" s="1593"/>
      <c r="S740" s="1593"/>
      <c r="T740" s="1139"/>
      <c r="U740" s="1139"/>
      <c r="V740" s="1139"/>
      <c r="W740" s="1139"/>
      <c r="X740" s="1152"/>
      <c r="Y740" s="679"/>
      <c r="Z740" s="1153"/>
    </row>
    <row r="741" spans="1:26" s="735" customFormat="1" ht="17.25" hidden="1" customHeight="1">
      <c r="A741" s="748" t="s">
        <v>372</v>
      </c>
      <c r="B741" s="1131" t="s">
        <v>373</v>
      </c>
      <c r="H741" s="1590">
        <f>SUM(H742:M744)</f>
        <v>0</v>
      </c>
      <c r="I741" s="1590"/>
      <c r="J741" s="1590"/>
      <c r="K741" s="1590"/>
      <c r="L741" s="1590"/>
      <c r="M741" s="1590"/>
      <c r="N741" s="1590">
        <f>SUM(N742:S744)</f>
        <v>0</v>
      </c>
      <c r="O741" s="1590"/>
      <c r="P741" s="1590"/>
      <c r="Q741" s="1590"/>
      <c r="R741" s="1590"/>
      <c r="S741" s="1590"/>
      <c r="T741" s="1160"/>
      <c r="U741" s="1160"/>
      <c r="V741" s="1160"/>
      <c r="W741" s="1160"/>
      <c r="X741" s="1133"/>
      <c r="Y741" s="696"/>
      <c r="Z741" s="734"/>
    </row>
    <row r="742" spans="1:26" s="61" customFormat="1" ht="17.25" hidden="1" customHeight="1">
      <c r="A742" s="1159"/>
      <c r="B742" s="61" t="s">
        <v>374</v>
      </c>
      <c r="H742" s="1590"/>
      <c r="I742" s="1590"/>
      <c r="J742" s="1590"/>
      <c r="K742" s="1590"/>
      <c r="L742" s="1590"/>
      <c r="M742" s="1590"/>
      <c r="N742" s="1590"/>
      <c r="O742" s="1590"/>
      <c r="P742" s="1590"/>
      <c r="Q742" s="1590"/>
      <c r="R742" s="1590"/>
      <c r="S742" s="1590"/>
      <c r="T742" s="1160"/>
      <c r="U742" s="1160"/>
      <c r="V742" s="1160"/>
      <c r="W742" s="1160"/>
      <c r="X742" s="1152"/>
      <c r="Y742" s="679"/>
      <c r="Z742" s="1153"/>
    </row>
    <row r="743" spans="1:26" s="61" customFormat="1" ht="17.25" hidden="1" customHeight="1">
      <c r="A743" s="1159"/>
      <c r="B743" s="61" t="s">
        <v>375</v>
      </c>
      <c r="H743" s="1590"/>
      <c r="I743" s="1590"/>
      <c r="J743" s="1590"/>
      <c r="K743" s="1590"/>
      <c r="L743" s="1590"/>
      <c r="M743" s="1590"/>
      <c r="N743" s="1590"/>
      <c r="O743" s="1590"/>
      <c r="P743" s="1590"/>
      <c r="Q743" s="1590"/>
      <c r="R743" s="1590"/>
      <c r="S743" s="1590"/>
      <c r="T743" s="1160"/>
      <c r="U743" s="1160"/>
      <c r="V743" s="1160"/>
      <c r="W743" s="1160"/>
      <c r="X743" s="1152"/>
      <c r="Y743" s="679"/>
      <c r="Z743" s="1153"/>
    </row>
    <row r="744" spans="1:26" s="61" customFormat="1" ht="17.25" hidden="1" customHeight="1">
      <c r="A744" s="1159"/>
      <c r="B744" s="61" t="s">
        <v>376</v>
      </c>
      <c r="H744" s="1590"/>
      <c r="I744" s="1590"/>
      <c r="J744" s="1590"/>
      <c r="K744" s="1590"/>
      <c r="L744" s="1590"/>
      <c r="M744" s="1590"/>
      <c r="N744" s="1590"/>
      <c r="O744" s="1590"/>
      <c r="P744" s="1590"/>
      <c r="Q744" s="1590"/>
      <c r="R744" s="1590"/>
      <c r="S744" s="1590"/>
      <c r="T744" s="1160"/>
      <c r="U744" s="1160"/>
      <c r="V744" s="1160"/>
      <c r="W744" s="1160"/>
      <c r="X744" s="1152"/>
      <c r="Y744" s="679"/>
      <c r="Z744" s="1153"/>
    </row>
    <row r="745" spans="1:26" s="61" customFormat="1" ht="17.25" hidden="1" customHeight="1">
      <c r="A745" s="1159"/>
      <c r="C745" s="1131" t="s">
        <v>1322</v>
      </c>
      <c r="H745" s="1590">
        <f>H741+H738</f>
        <v>35807406982</v>
      </c>
      <c r="I745" s="1590"/>
      <c r="J745" s="1590"/>
      <c r="K745" s="1590"/>
      <c r="L745" s="1590"/>
      <c r="M745" s="1590"/>
      <c r="N745" s="1590">
        <f>N741+N738</f>
        <v>13423113100</v>
      </c>
      <c r="O745" s="1590"/>
      <c r="P745" s="1590"/>
      <c r="Q745" s="1590"/>
      <c r="R745" s="1590"/>
      <c r="S745" s="1590"/>
      <c r="T745" s="1160"/>
      <c r="U745" s="1160"/>
      <c r="V745" s="1160"/>
      <c r="W745" s="1160"/>
      <c r="X745" s="1152"/>
      <c r="Y745" s="679"/>
      <c r="Z745" s="1153"/>
    </row>
    <row r="746" spans="1:26" s="61" customFormat="1" ht="17.25" hidden="1" customHeight="1">
      <c r="A746" s="1159"/>
      <c r="B746" s="1131" t="s">
        <v>377</v>
      </c>
      <c r="C746" s="735"/>
      <c r="H746" s="1590"/>
      <c r="I746" s="1590"/>
      <c r="J746" s="1590"/>
      <c r="K746" s="1590"/>
      <c r="L746" s="1590"/>
      <c r="M746" s="1590"/>
      <c r="N746" s="1590"/>
      <c r="O746" s="1590"/>
      <c r="P746" s="1590"/>
      <c r="Q746" s="1590"/>
      <c r="R746" s="1590"/>
      <c r="S746" s="1590"/>
      <c r="T746" s="1160"/>
      <c r="U746" s="1160"/>
      <c r="V746" s="1160"/>
      <c r="W746" s="1160"/>
      <c r="X746" s="1152"/>
      <c r="Y746" s="679"/>
      <c r="Z746" s="1153"/>
    </row>
    <row r="747" spans="1:26" s="61" customFormat="1" ht="17.25" hidden="1" customHeight="1">
      <c r="A747" s="1159"/>
      <c r="B747" s="1131" t="s">
        <v>378</v>
      </c>
      <c r="C747" s="735"/>
      <c r="H747" s="1590"/>
      <c r="I747" s="1590"/>
      <c r="J747" s="1590"/>
      <c r="K747" s="1590"/>
      <c r="L747" s="1590"/>
      <c r="M747" s="1590"/>
      <c r="N747" s="1590"/>
      <c r="O747" s="1590"/>
      <c r="P747" s="1590"/>
      <c r="Q747" s="1590"/>
      <c r="R747" s="1590"/>
      <c r="S747" s="1590"/>
      <c r="T747" s="1160"/>
      <c r="U747" s="1160"/>
      <c r="V747" s="1160"/>
      <c r="W747" s="1160"/>
      <c r="X747" s="1152"/>
      <c r="Y747" s="679"/>
      <c r="Z747" s="1153"/>
    </row>
    <row r="748" spans="1:26" s="61" customFormat="1" ht="17.25" hidden="1" customHeight="1">
      <c r="A748" s="1159"/>
      <c r="C748" s="735"/>
      <c r="X748" s="1152"/>
      <c r="Y748" s="679"/>
      <c r="Z748" s="1153"/>
    </row>
    <row r="749" spans="1:26" s="735" customFormat="1" ht="17.25" hidden="1" customHeight="1">
      <c r="A749" s="748" t="s">
        <v>379</v>
      </c>
      <c r="B749" s="1131" t="s">
        <v>1541</v>
      </c>
      <c r="X749" s="1133"/>
      <c r="Y749" s="696"/>
      <c r="Z749" s="734"/>
    </row>
    <row r="750" spans="1:26" s="735" customFormat="1" ht="17.25" hidden="1" customHeight="1">
      <c r="A750" s="1570"/>
      <c r="B750" s="1571"/>
      <c r="C750" s="1572" t="s">
        <v>1543</v>
      </c>
      <c r="D750" s="1573"/>
      <c r="E750" s="1573"/>
      <c r="F750" s="1573"/>
      <c r="G750" s="1574"/>
      <c r="H750" s="1572" t="s">
        <v>1544</v>
      </c>
      <c r="I750" s="1573"/>
      <c r="J750" s="1573"/>
      <c r="K750" s="1573"/>
      <c r="L750" s="1573"/>
      <c r="M750" s="1573"/>
      <c r="N750" s="1573"/>
      <c r="O750" s="1573"/>
      <c r="P750" s="1573"/>
      <c r="Q750" s="1573"/>
      <c r="R750" s="1573"/>
      <c r="S750" s="1574"/>
      <c r="T750" s="1194"/>
      <c r="U750" s="1194"/>
      <c r="V750" s="1194"/>
      <c r="W750" s="1194"/>
      <c r="X750" s="1133"/>
      <c r="Y750" s="696"/>
      <c r="Z750" s="734"/>
    </row>
    <row r="751" spans="1:26" s="1167" customFormat="1" ht="17.25" hidden="1" customHeight="1">
      <c r="A751" s="1752"/>
      <c r="B751" s="1753"/>
      <c r="C751" s="1773" t="s">
        <v>380</v>
      </c>
      <c r="D751" s="1773"/>
      <c r="E751" s="1163" t="s">
        <v>381</v>
      </c>
      <c r="F751" s="1788" t="s">
        <v>382</v>
      </c>
      <c r="G751" s="1790"/>
      <c r="H751" s="1788" t="s">
        <v>380</v>
      </c>
      <c r="I751" s="1789"/>
      <c r="J751" s="1789"/>
      <c r="K751" s="1789"/>
      <c r="L751" s="1789"/>
      <c r="M751" s="1789"/>
      <c r="N751" s="1788" t="s">
        <v>381</v>
      </c>
      <c r="O751" s="1789"/>
      <c r="P751" s="1789"/>
      <c r="Q751" s="1789"/>
      <c r="R751" s="1790"/>
      <c r="S751" s="1163" t="s">
        <v>382</v>
      </c>
      <c r="T751" s="1168"/>
      <c r="U751" s="1168"/>
      <c r="V751" s="1168"/>
      <c r="W751" s="1168"/>
      <c r="X751" s="1165"/>
      <c r="Y751" s="1014"/>
      <c r="Z751" s="1166"/>
    </row>
    <row r="752" spans="1:26" s="1167" customFormat="1" ht="17.25" hidden="1" customHeight="1">
      <c r="A752" s="1752"/>
      <c r="B752" s="1753"/>
      <c r="C752" s="1773" t="s">
        <v>383</v>
      </c>
      <c r="D752" s="1773"/>
      <c r="E752" s="1163" t="s">
        <v>384</v>
      </c>
      <c r="F752" s="1752" t="s">
        <v>385</v>
      </c>
      <c r="G752" s="1753"/>
      <c r="H752" s="1752" t="s">
        <v>383</v>
      </c>
      <c r="I752" s="1791"/>
      <c r="J752" s="1791"/>
      <c r="K752" s="1791"/>
      <c r="L752" s="1791"/>
      <c r="M752" s="1791"/>
      <c r="N752" s="1752" t="s">
        <v>384</v>
      </c>
      <c r="O752" s="1791"/>
      <c r="P752" s="1791"/>
      <c r="Q752" s="1791"/>
      <c r="R752" s="1753"/>
      <c r="S752" s="1163" t="s">
        <v>385</v>
      </c>
      <c r="T752" s="1168"/>
      <c r="U752" s="1168"/>
      <c r="V752" s="1168"/>
      <c r="W752" s="1168"/>
      <c r="X752" s="1165"/>
      <c r="Y752" s="1014"/>
      <c r="Z752" s="1166"/>
    </row>
    <row r="753" spans="1:26" s="1167" customFormat="1" ht="17.25" hidden="1" customHeight="1">
      <c r="A753" s="1558"/>
      <c r="B753" s="1559"/>
      <c r="C753" s="1830" t="s">
        <v>386</v>
      </c>
      <c r="D753" s="1830"/>
      <c r="E753" s="1169"/>
      <c r="F753" s="1558"/>
      <c r="G753" s="1559"/>
      <c r="H753" s="1558" t="s">
        <v>386</v>
      </c>
      <c r="I753" s="1757"/>
      <c r="J753" s="1757"/>
      <c r="K753" s="1757"/>
      <c r="L753" s="1757"/>
      <c r="M753" s="1757"/>
      <c r="N753" s="1558"/>
      <c r="O753" s="1757"/>
      <c r="P753" s="1757"/>
      <c r="Q753" s="1757"/>
      <c r="R753" s="1559"/>
      <c r="S753" s="1170"/>
      <c r="T753" s="1314"/>
      <c r="U753" s="1314"/>
      <c r="V753" s="1314"/>
      <c r="W753" s="1314"/>
      <c r="X753" s="1165"/>
      <c r="Y753" s="1014"/>
      <c r="Z753" s="1166"/>
    </row>
    <row r="754" spans="1:26" s="61" customFormat="1" ht="17.25" hidden="1" customHeight="1">
      <c r="A754" s="1826"/>
      <c r="B754" s="1827"/>
      <c r="C754" s="1828"/>
      <c r="D754" s="1829"/>
      <c r="E754" s="1171"/>
      <c r="F754" s="1779"/>
      <c r="G754" s="1781"/>
      <c r="H754" s="1779"/>
      <c r="I754" s="1780"/>
      <c r="J754" s="1780"/>
      <c r="K754" s="1780"/>
      <c r="L754" s="1780"/>
      <c r="M754" s="1780"/>
      <c r="N754" s="1779"/>
      <c r="O754" s="1780"/>
      <c r="P754" s="1780"/>
      <c r="Q754" s="1780"/>
      <c r="R754" s="1781"/>
      <c r="S754" s="1171"/>
      <c r="T754" s="1315"/>
      <c r="U754" s="1315"/>
      <c r="V754" s="1315"/>
      <c r="W754" s="1315"/>
      <c r="X754" s="1152"/>
      <c r="Y754" s="679"/>
      <c r="Z754" s="1153"/>
    </row>
    <row r="755" spans="1:26" s="61" customFormat="1" ht="17.25" hidden="1" customHeight="1">
      <c r="A755" s="1556" t="s">
        <v>387</v>
      </c>
      <c r="B755" s="1557"/>
      <c r="C755" s="1556"/>
      <c r="D755" s="1557"/>
      <c r="E755" s="1172"/>
      <c r="F755" s="1556"/>
      <c r="G755" s="1557"/>
      <c r="H755" s="1556"/>
      <c r="I755" s="1775"/>
      <c r="J755" s="1775"/>
      <c r="K755" s="1775"/>
      <c r="L755" s="1775"/>
      <c r="M755" s="1775"/>
      <c r="N755" s="1556"/>
      <c r="O755" s="1775"/>
      <c r="P755" s="1775"/>
      <c r="Q755" s="1775"/>
      <c r="R755" s="1557"/>
      <c r="S755" s="1172"/>
      <c r="T755" s="1315"/>
      <c r="U755" s="1315"/>
      <c r="V755" s="1315"/>
      <c r="W755" s="1315"/>
      <c r="X755" s="1152"/>
      <c r="Y755" s="679"/>
      <c r="Z755" s="1153"/>
    </row>
    <row r="756" spans="1:26" s="61" customFormat="1" ht="17.25" hidden="1" customHeight="1">
      <c r="A756" s="1556" t="s">
        <v>388</v>
      </c>
      <c r="B756" s="1557"/>
      <c r="C756" s="1556"/>
      <c r="D756" s="1557"/>
      <c r="E756" s="1172"/>
      <c r="F756" s="1556"/>
      <c r="G756" s="1557"/>
      <c r="H756" s="1556"/>
      <c r="I756" s="1775"/>
      <c r="J756" s="1775"/>
      <c r="K756" s="1775"/>
      <c r="L756" s="1775"/>
      <c r="M756" s="1775"/>
      <c r="N756" s="1556"/>
      <c r="O756" s="1775"/>
      <c r="P756" s="1775"/>
      <c r="Q756" s="1775"/>
      <c r="R756" s="1557"/>
      <c r="S756" s="1172"/>
      <c r="T756" s="1315"/>
      <c r="U756" s="1315"/>
      <c r="V756" s="1315"/>
      <c r="W756" s="1315"/>
      <c r="X756" s="1152"/>
      <c r="Y756" s="679"/>
      <c r="Z756" s="1153"/>
    </row>
    <row r="757" spans="1:26" s="61" customFormat="1" ht="17.25" hidden="1" customHeight="1">
      <c r="A757" s="1556" t="s">
        <v>389</v>
      </c>
      <c r="B757" s="1557"/>
      <c r="C757" s="1556"/>
      <c r="D757" s="1557"/>
      <c r="E757" s="1172"/>
      <c r="F757" s="1556"/>
      <c r="G757" s="1557"/>
      <c r="H757" s="1556"/>
      <c r="I757" s="1775"/>
      <c r="J757" s="1775"/>
      <c r="K757" s="1775"/>
      <c r="L757" s="1775"/>
      <c r="M757" s="1775"/>
      <c r="N757" s="1556"/>
      <c r="O757" s="1775"/>
      <c r="P757" s="1775"/>
      <c r="Q757" s="1775"/>
      <c r="R757" s="1557"/>
      <c r="S757" s="1172"/>
      <c r="T757" s="1315"/>
      <c r="U757" s="1315"/>
      <c r="V757" s="1315"/>
      <c r="W757" s="1315"/>
      <c r="X757" s="1152"/>
      <c r="Y757" s="679"/>
      <c r="Z757" s="1153"/>
    </row>
    <row r="758" spans="1:26" s="61" customFormat="1" ht="17.25" hidden="1" customHeight="1">
      <c r="A758" s="1628"/>
      <c r="B758" s="1629"/>
      <c r="C758" s="1628"/>
      <c r="D758" s="1629"/>
      <c r="E758" s="1173"/>
      <c r="F758" s="1628"/>
      <c r="G758" s="1629"/>
      <c r="H758" s="1628"/>
      <c r="I758" s="1793"/>
      <c r="J758" s="1793"/>
      <c r="K758" s="1793"/>
      <c r="L758" s="1793"/>
      <c r="M758" s="1793"/>
      <c r="N758" s="1628"/>
      <c r="O758" s="1793"/>
      <c r="P758" s="1793"/>
      <c r="Q758" s="1793"/>
      <c r="R758" s="1629"/>
      <c r="S758" s="1173"/>
      <c r="T758" s="1315"/>
      <c r="U758" s="1315"/>
      <c r="V758" s="1315"/>
      <c r="W758" s="1315"/>
      <c r="X758" s="1152"/>
      <c r="Y758" s="679"/>
      <c r="Z758" s="1153"/>
    </row>
    <row r="759" spans="1:26" s="735" customFormat="1" ht="17.25" hidden="1" customHeight="1">
      <c r="A759" s="748">
        <v>21</v>
      </c>
      <c r="B759" s="1131" t="s">
        <v>390</v>
      </c>
      <c r="X759" s="1133"/>
      <c r="Y759" s="696"/>
      <c r="Z759" s="734"/>
    </row>
    <row r="760" spans="1:26" s="735" customFormat="1" ht="17.25" hidden="1" customHeight="1">
      <c r="A760" s="748" t="s">
        <v>391</v>
      </c>
      <c r="B760" s="1131" t="s">
        <v>12</v>
      </c>
      <c r="X760" s="1133"/>
      <c r="Y760" s="696"/>
      <c r="Z760" s="734"/>
    </row>
    <row r="761" spans="1:26" s="61" customFormat="1" ht="17.25" hidden="1" customHeight="1">
      <c r="A761" s="1159"/>
      <c r="X761" s="1152"/>
      <c r="Y761" s="679"/>
      <c r="Z761" s="1153"/>
    </row>
    <row r="762" spans="1:26" s="1175" customFormat="1" ht="17.25" hidden="1" customHeight="1">
      <c r="A762" s="1788"/>
      <c r="B762" s="1789"/>
      <c r="C762" s="1790"/>
      <c r="D762" s="1788" t="s">
        <v>392</v>
      </c>
      <c r="E762" s="1790"/>
      <c r="F762" s="1788" t="s">
        <v>393</v>
      </c>
      <c r="G762" s="1790"/>
      <c r="H762" s="1788" t="s">
        <v>393</v>
      </c>
      <c r="I762" s="1790"/>
      <c r="J762" s="1164"/>
      <c r="K762" s="1164"/>
      <c r="L762" s="1164"/>
      <c r="M762" s="1788" t="s">
        <v>393</v>
      </c>
      <c r="N762" s="1789"/>
      <c r="O762" s="1789"/>
      <c r="P762" s="1789"/>
      <c r="Q762" s="1789"/>
      <c r="R762" s="1790"/>
      <c r="S762" s="1782" t="s">
        <v>394</v>
      </c>
      <c r="T762" s="1316"/>
      <c r="U762" s="1316"/>
      <c r="V762" s="1316"/>
      <c r="W762" s="1316"/>
      <c r="X762" s="1174"/>
      <c r="Y762" s="1014"/>
      <c r="Z762" s="1166"/>
    </row>
    <row r="763" spans="1:26" s="1175" customFormat="1" ht="17.25" hidden="1" customHeight="1">
      <c r="A763" s="1752" t="s">
        <v>395</v>
      </c>
      <c r="B763" s="1791"/>
      <c r="C763" s="1753"/>
      <c r="D763" s="1752" t="s">
        <v>396</v>
      </c>
      <c r="E763" s="1753"/>
      <c r="F763" s="1752" t="s">
        <v>397</v>
      </c>
      <c r="G763" s="1753"/>
      <c r="H763" s="1752" t="s">
        <v>398</v>
      </c>
      <c r="I763" s="1753"/>
      <c r="J763" s="1168"/>
      <c r="K763" s="1168"/>
      <c r="L763" s="1168"/>
      <c r="M763" s="1752" t="s">
        <v>397</v>
      </c>
      <c r="N763" s="1791"/>
      <c r="O763" s="1791"/>
      <c r="P763" s="1791"/>
      <c r="Q763" s="1791"/>
      <c r="R763" s="1753"/>
      <c r="S763" s="1783"/>
      <c r="T763" s="1316"/>
      <c r="U763" s="1316"/>
      <c r="V763" s="1316"/>
      <c r="W763" s="1316"/>
      <c r="X763" s="1174"/>
      <c r="Y763" s="1014"/>
      <c r="Z763" s="1166"/>
    </row>
    <row r="764" spans="1:26" s="1175" customFormat="1" ht="17.25" hidden="1" customHeight="1">
      <c r="A764" s="1558"/>
      <c r="B764" s="1757"/>
      <c r="C764" s="1559"/>
      <c r="D764" s="1785" t="s">
        <v>399</v>
      </c>
      <c r="E764" s="1787"/>
      <c r="F764" s="1785" t="s">
        <v>400</v>
      </c>
      <c r="G764" s="1787"/>
      <c r="H764" s="1785" t="s">
        <v>401</v>
      </c>
      <c r="I764" s="1787"/>
      <c r="J764" s="1176"/>
      <c r="K764" s="1176"/>
      <c r="L764" s="1176"/>
      <c r="M764" s="1785" t="s">
        <v>402</v>
      </c>
      <c r="N764" s="1786"/>
      <c r="O764" s="1786"/>
      <c r="P764" s="1786"/>
      <c r="Q764" s="1786"/>
      <c r="R764" s="1787"/>
      <c r="S764" s="1784"/>
      <c r="T764" s="1316"/>
      <c r="U764" s="1316"/>
      <c r="V764" s="1316"/>
      <c r="W764" s="1316"/>
      <c r="X764" s="1174"/>
      <c r="Y764" s="1014"/>
      <c r="Z764" s="1166"/>
    </row>
    <row r="765" spans="1:26" s="1175" customFormat="1" ht="17.25" hidden="1" customHeight="1">
      <c r="A765" s="1794" t="s">
        <v>719</v>
      </c>
      <c r="B765" s="1795"/>
      <c r="C765" s="1796"/>
      <c r="D765" s="1794">
        <v>1</v>
      </c>
      <c r="E765" s="1796"/>
      <c r="F765" s="1794">
        <v>2</v>
      </c>
      <c r="G765" s="1796"/>
      <c r="H765" s="1794">
        <v>3</v>
      </c>
      <c r="I765" s="1796"/>
      <c r="J765" s="1177"/>
      <c r="K765" s="1177"/>
      <c r="L765" s="1177"/>
      <c r="M765" s="1794">
        <v>4</v>
      </c>
      <c r="N765" s="1795"/>
      <c r="O765" s="1795"/>
      <c r="P765" s="1795"/>
      <c r="Q765" s="1795"/>
      <c r="R765" s="1796"/>
      <c r="S765" s="1178">
        <v>5</v>
      </c>
      <c r="T765" s="1168"/>
      <c r="U765" s="1168"/>
      <c r="V765" s="1168"/>
      <c r="W765" s="1168"/>
      <c r="X765" s="1174"/>
      <c r="Y765" s="1014"/>
      <c r="Z765" s="1166"/>
    </row>
    <row r="766" spans="1:26" s="61" customFormat="1" ht="17.25" hidden="1" customHeight="1">
      <c r="A766" s="1615"/>
      <c r="B766" s="1616"/>
      <c r="C766" s="1617"/>
      <c r="D766" s="1851"/>
      <c r="E766" s="1852"/>
      <c r="F766" s="1842"/>
      <c r="G766" s="1843"/>
      <c r="H766" s="1842"/>
      <c r="I766" s="1843"/>
      <c r="J766" s="1179"/>
      <c r="K766" s="1179"/>
      <c r="L766" s="1179"/>
      <c r="M766" s="1798"/>
      <c r="N766" s="1799"/>
      <c r="O766" s="1799"/>
      <c r="P766" s="1799"/>
      <c r="Q766" s="1799"/>
      <c r="R766" s="1800"/>
      <c r="S766" s="1180"/>
      <c r="T766" s="1317"/>
      <c r="U766" s="1317"/>
      <c r="V766" s="1317"/>
      <c r="W766" s="1317"/>
      <c r="X766" s="1152"/>
      <c r="Y766" s="679"/>
      <c r="Z766" s="1153"/>
    </row>
    <row r="767" spans="1:26" s="735" customFormat="1" ht="17.25" hidden="1" customHeight="1">
      <c r="A767" s="1567" t="s">
        <v>29</v>
      </c>
      <c r="B767" s="1568"/>
      <c r="C767" s="1569"/>
      <c r="D767" s="1622">
        <v>27859261305</v>
      </c>
      <c r="E767" s="1845"/>
      <c r="F767" s="1622">
        <v>12721435911</v>
      </c>
      <c r="G767" s="1623"/>
      <c r="H767" s="1622">
        <v>2680400856</v>
      </c>
      <c r="I767" s="1623"/>
      <c r="J767" s="1181"/>
      <c r="K767" s="1181"/>
      <c r="L767" s="1181"/>
      <c r="M767" s="1622">
        <v>21451935</v>
      </c>
      <c r="N767" s="1797"/>
      <c r="O767" s="1797"/>
      <c r="P767" s="1797"/>
      <c r="Q767" s="1797"/>
      <c r="R767" s="1623"/>
      <c r="S767" s="1182">
        <f t="shared" ref="S767:S780" si="3">SUM(D767:R767)</f>
        <v>43282550007</v>
      </c>
      <c r="T767" s="1318"/>
      <c r="U767" s="1318"/>
      <c r="V767" s="1318"/>
      <c r="W767" s="1318"/>
      <c r="X767" s="1133"/>
      <c r="Y767" s="696"/>
      <c r="Z767" s="734"/>
    </row>
    <row r="768" spans="1:26" s="61" customFormat="1" ht="17.25" hidden="1" customHeight="1">
      <c r="A768" s="1602" t="s">
        <v>403</v>
      </c>
      <c r="B768" s="1603"/>
      <c r="C768" s="1604"/>
      <c r="D768" s="1611">
        <v>10567304284</v>
      </c>
      <c r="E768" s="1845"/>
      <c r="F768" s="1611">
        <v>1131827093</v>
      </c>
      <c r="G768" s="1612"/>
      <c r="H768" s="1611">
        <v>1176712787</v>
      </c>
      <c r="I768" s="1612"/>
      <c r="J768" s="1183"/>
      <c r="K768" s="1183"/>
      <c r="L768" s="1183"/>
      <c r="M768" s="1624">
        <v>702888419</v>
      </c>
      <c r="N768" s="1792"/>
      <c r="O768" s="1792"/>
      <c r="P768" s="1792"/>
      <c r="Q768" s="1792"/>
      <c r="R768" s="1625"/>
      <c r="S768" s="1185">
        <f t="shared" si="3"/>
        <v>13578732583</v>
      </c>
      <c r="T768" s="1319"/>
      <c r="U768" s="1319"/>
      <c r="V768" s="1319"/>
      <c r="W768" s="1319"/>
      <c r="X768" s="1152"/>
      <c r="Y768" s="679"/>
      <c r="Z768" s="1153"/>
    </row>
    <row r="769" spans="1:26" s="61" customFormat="1" ht="17.25" hidden="1" customHeight="1">
      <c r="A769" s="1564" t="s">
        <v>404</v>
      </c>
      <c r="B769" s="1565"/>
      <c r="C769" s="1566"/>
      <c r="D769" s="1611"/>
      <c r="E769" s="1845"/>
      <c r="F769" s="1611"/>
      <c r="G769" s="1612"/>
      <c r="H769" s="1611"/>
      <c r="I769" s="1612"/>
      <c r="J769" s="1183"/>
      <c r="K769" s="1183"/>
      <c r="L769" s="1183"/>
      <c r="M769" s="1754"/>
      <c r="N769" s="1755"/>
      <c r="O769" s="1755"/>
      <c r="P769" s="1755"/>
      <c r="Q769" s="1755"/>
      <c r="R769" s="1756"/>
      <c r="S769" s="1185">
        <f t="shared" si="3"/>
        <v>0</v>
      </c>
      <c r="T769" s="1319"/>
      <c r="U769" s="1319"/>
      <c r="V769" s="1319"/>
      <c r="W769" s="1319"/>
      <c r="X769" s="1152"/>
      <c r="Y769" s="679"/>
      <c r="Z769" s="1153"/>
    </row>
    <row r="770" spans="1:26" s="61" customFormat="1" ht="17.25" hidden="1" customHeight="1">
      <c r="A770" s="1564" t="s">
        <v>405</v>
      </c>
      <c r="B770" s="1565"/>
      <c r="C770" s="1566"/>
      <c r="D770" s="1611"/>
      <c r="E770" s="1845"/>
      <c r="F770" s="1611"/>
      <c r="G770" s="1612"/>
      <c r="H770" s="1611"/>
      <c r="I770" s="1612"/>
      <c r="J770" s="1183"/>
      <c r="K770" s="1183"/>
      <c r="L770" s="1183"/>
      <c r="M770" s="1754"/>
      <c r="N770" s="1755"/>
      <c r="O770" s="1755"/>
      <c r="P770" s="1755"/>
      <c r="Q770" s="1755"/>
      <c r="R770" s="1756"/>
      <c r="S770" s="1185">
        <f t="shared" si="3"/>
        <v>0</v>
      </c>
      <c r="T770" s="1319"/>
      <c r="U770" s="1319"/>
      <c r="V770" s="1319"/>
      <c r="W770" s="1319"/>
      <c r="X770" s="1152"/>
      <c r="Y770" s="679"/>
      <c r="Z770" s="1153"/>
    </row>
    <row r="771" spans="1:26" s="61" customFormat="1" ht="17.25" hidden="1" customHeight="1">
      <c r="A771" s="1564" t="s">
        <v>406</v>
      </c>
      <c r="B771" s="1565"/>
      <c r="C771" s="1566"/>
      <c r="D771" s="1611"/>
      <c r="E771" s="1845"/>
      <c r="F771" s="1611"/>
      <c r="G771" s="1612"/>
      <c r="H771" s="1611"/>
      <c r="I771" s="1612"/>
      <c r="J771" s="1183"/>
      <c r="K771" s="1183"/>
      <c r="L771" s="1183"/>
      <c r="M771" s="1754"/>
      <c r="N771" s="1755"/>
      <c r="O771" s="1755"/>
      <c r="P771" s="1755"/>
      <c r="Q771" s="1755"/>
      <c r="R771" s="1756"/>
      <c r="S771" s="1185">
        <f t="shared" si="3"/>
        <v>0</v>
      </c>
      <c r="T771" s="1319"/>
      <c r="U771" s="1319"/>
      <c r="V771" s="1319"/>
      <c r="W771" s="1319"/>
      <c r="X771" s="1152"/>
      <c r="Y771" s="679"/>
      <c r="Z771" s="1153"/>
    </row>
    <row r="772" spans="1:26" s="61" customFormat="1" ht="17.25" hidden="1" customHeight="1">
      <c r="A772" s="1602" t="s">
        <v>407</v>
      </c>
      <c r="B772" s="1603"/>
      <c r="C772" s="1604"/>
      <c r="D772" s="1611">
        <v>183037812</v>
      </c>
      <c r="E772" s="1845"/>
      <c r="F772" s="1750">
        <v>2356348180</v>
      </c>
      <c r="G772" s="1751"/>
      <c r="H772" s="1750">
        <v>66843320</v>
      </c>
      <c r="I772" s="1751"/>
      <c r="J772" s="1186"/>
      <c r="K772" s="1186"/>
      <c r="L772" s="1186"/>
      <c r="M772" s="1611">
        <v>724340354</v>
      </c>
      <c r="N772" s="1769"/>
      <c r="O772" s="1769"/>
      <c r="P772" s="1769"/>
      <c r="Q772" s="1769"/>
      <c r="R772" s="1612"/>
      <c r="S772" s="1185">
        <f t="shared" si="3"/>
        <v>3330569666</v>
      </c>
      <c r="T772" s="1319"/>
      <c r="U772" s="1319"/>
      <c r="V772" s="1319"/>
      <c r="W772" s="1319"/>
      <c r="X772" s="1152"/>
      <c r="Y772" s="679"/>
      <c r="Z772" s="1153"/>
    </row>
    <row r="773" spans="1:26" s="735" customFormat="1" ht="17.25" hidden="1" customHeight="1">
      <c r="A773" s="1567" t="s">
        <v>35</v>
      </c>
      <c r="B773" s="1568"/>
      <c r="C773" s="1569"/>
      <c r="D773" s="1622">
        <f>D767+D768-D772</f>
        <v>38243527777</v>
      </c>
      <c r="E773" s="1845"/>
      <c r="F773" s="1622">
        <f>F767+F768-F772</f>
        <v>11496914824</v>
      </c>
      <c r="G773" s="1623"/>
      <c r="H773" s="1622">
        <f>H767+H768-H772</f>
        <v>3790270323</v>
      </c>
      <c r="I773" s="1623"/>
      <c r="J773" s="1181"/>
      <c r="K773" s="1181"/>
      <c r="L773" s="1181"/>
      <c r="M773" s="1839">
        <f>M767+M768-M772</f>
        <v>0</v>
      </c>
      <c r="N773" s="1840"/>
      <c r="O773" s="1840"/>
      <c r="P773" s="1840"/>
      <c r="Q773" s="1840"/>
      <c r="R773" s="1841"/>
      <c r="S773" s="1182">
        <f t="shared" si="3"/>
        <v>53530712924</v>
      </c>
      <c r="T773" s="1318"/>
      <c r="U773" s="1318"/>
      <c r="V773" s="1318"/>
      <c r="W773" s="1318"/>
      <c r="X773" s="1133"/>
      <c r="Y773" s="696"/>
      <c r="Z773" s="734"/>
    </row>
    <row r="774" spans="1:26" s="61" customFormat="1" ht="17.25" hidden="1" customHeight="1">
      <c r="A774" s="1567" t="s">
        <v>36</v>
      </c>
      <c r="B774" s="1568"/>
      <c r="C774" s="1569"/>
      <c r="D774" s="1622">
        <v>38243527777</v>
      </c>
      <c r="E774" s="1845"/>
      <c r="F774" s="1622">
        <v>11496914824</v>
      </c>
      <c r="G774" s="1623"/>
      <c r="H774" s="1622">
        <v>3790270323</v>
      </c>
      <c r="I774" s="1623"/>
      <c r="J774" s="1181"/>
      <c r="K774" s="1181"/>
      <c r="L774" s="1181"/>
      <c r="M774" s="1622">
        <v>0</v>
      </c>
      <c r="N774" s="1797"/>
      <c r="O774" s="1797"/>
      <c r="P774" s="1797"/>
      <c r="Q774" s="1797"/>
      <c r="R774" s="1623"/>
      <c r="S774" s="1182">
        <f t="shared" si="3"/>
        <v>53530712924</v>
      </c>
      <c r="T774" s="1318"/>
      <c r="U774" s="1318"/>
      <c r="V774" s="1318"/>
      <c r="W774" s="1318"/>
      <c r="X774" s="1152"/>
      <c r="Y774" s="679"/>
      <c r="Z774" s="1153"/>
    </row>
    <row r="775" spans="1:26" s="740" customFormat="1" ht="17.25" hidden="1" customHeight="1">
      <c r="A775" s="1567" t="s">
        <v>408</v>
      </c>
      <c r="B775" s="1609"/>
      <c r="C775" s="1610"/>
      <c r="D775" s="1850"/>
      <c r="E775" s="1845"/>
      <c r="F775" s="1611"/>
      <c r="G775" s="1612"/>
      <c r="H775" s="1611"/>
      <c r="I775" s="1612"/>
      <c r="J775" s="1183"/>
      <c r="K775" s="1183"/>
      <c r="L775" s="1183"/>
      <c r="M775" s="1611">
        <f>SUM(M776:R778)</f>
        <v>0</v>
      </c>
      <c r="N775" s="1769"/>
      <c r="O775" s="1769"/>
      <c r="P775" s="1769"/>
      <c r="Q775" s="1769"/>
      <c r="R775" s="1612"/>
      <c r="S775" s="1185">
        <f t="shared" si="3"/>
        <v>0</v>
      </c>
      <c r="T775" s="1319"/>
      <c r="U775" s="1319"/>
      <c r="V775" s="1319"/>
      <c r="W775" s="1319"/>
      <c r="X775" s="1136"/>
      <c r="Y775" s="738"/>
      <c r="Z775" s="739"/>
    </row>
    <row r="776" spans="1:26" s="1191" customFormat="1" ht="17.25" hidden="1" customHeight="1">
      <c r="A776" s="1602" t="s">
        <v>37</v>
      </c>
      <c r="B776" s="1853"/>
      <c r="C776" s="1854"/>
      <c r="D776" s="1849"/>
      <c r="E776" s="1845"/>
      <c r="F776" s="1624"/>
      <c r="G776" s="1625"/>
      <c r="H776" s="1624"/>
      <c r="I776" s="1625"/>
      <c r="J776" s="1184"/>
      <c r="K776" s="1184"/>
      <c r="L776" s="1184"/>
      <c r="M776" s="1624"/>
      <c r="N776" s="1792"/>
      <c r="O776" s="1792"/>
      <c r="P776" s="1792"/>
      <c r="Q776" s="1792"/>
      <c r="R776" s="1625"/>
      <c r="S776" s="1187">
        <f t="shared" si="3"/>
        <v>0</v>
      </c>
      <c r="T776" s="1320"/>
      <c r="U776" s="1320"/>
      <c r="V776" s="1320"/>
      <c r="W776" s="1320"/>
      <c r="X776" s="1188"/>
      <c r="Y776" s="1189"/>
      <c r="Z776" s="1190"/>
    </row>
    <row r="777" spans="1:26" s="1191" customFormat="1" ht="17.25" hidden="1" customHeight="1">
      <c r="A777" s="1602" t="s">
        <v>409</v>
      </c>
      <c r="B777" s="1853"/>
      <c r="C777" s="1854"/>
      <c r="D777" s="1844"/>
      <c r="E777" s="1845"/>
      <c r="F777" s="1624"/>
      <c r="G777" s="1625"/>
      <c r="H777" s="1624"/>
      <c r="I777" s="1625"/>
      <c r="J777" s="1184"/>
      <c r="K777" s="1184"/>
      <c r="L777" s="1184"/>
      <c r="M777" s="1624"/>
      <c r="N777" s="1792"/>
      <c r="O777" s="1792"/>
      <c r="P777" s="1792"/>
      <c r="Q777" s="1792"/>
      <c r="R777" s="1625"/>
      <c r="S777" s="1187">
        <f t="shared" si="3"/>
        <v>0</v>
      </c>
      <c r="T777" s="1320"/>
      <c r="U777" s="1320"/>
      <c r="V777" s="1320"/>
      <c r="W777" s="1320"/>
      <c r="X777" s="1188"/>
      <c r="Y777" s="1189"/>
      <c r="Z777" s="1190"/>
    </row>
    <row r="778" spans="1:26" s="1191" customFormat="1" ht="17.25" hidden="1" customHeight="1">
      <c r="A778" s="1602" t="s">
        <v>410</v>
      </c>
      <c r="B778" s="1853"/>
      <c r="C778" s="1854"/>
      <c r="D778" s="1844"/>
      <c r="E778" s="1845"/>
      <c r="F778" s="1624"/>
      <c r="G778" s="1625"/>
      <c r="H778" s="1624"/>
      <c r="I778" s="1625"/>
      <c r="J778" s="1184"/>
      <c r="K778" s="1184"/>
      <c r="L778" s="1184"/>
      <c r="M778" s="1624"/>
      <c r="N778" s="1792"/>
      <c r="O778" s="1792"/>
      <c r="P778" s="1792"/>
      <c r="Q778" s="1792"/>
      <c r="R778" s="1625"/>
      <c r="S778" s="1187">
        <f t="shared" si="3"/>
        <v>0</v>
      </c>
      <c r="T778" s="1320"/>
      <c r="U778" s="1320"/>
      <c r="V778" s="1320"/>
      <c r="W778" s="1320"/>
      <c r="X778" s="1188"/>
      <c r="Y778" s="1189"/>
      <c r="Z778" s="1190"/>
    </row>
    <row r="779" spans="1:26" s="740" customFormat="1" ht="17.25" hidden="1" customHeight="1">
      <c r="A779" s="1567" t="s">
        <v>411</v>
      </c>
      <c r="B779" s="1609"/>
      <c r="C779" s="1610"/>
      <c r="D779" s="1846"/>
      <c r="E779" s="1847"/>
      <c r="F779" s="1611"/>
      <c r="G779" s="1612"/>
      <c r="H779" s="1611"/>
      <c r="I779" s="1612"/>
      <c r="J779" s="1183"/>
      <c r="K779" s="1183"/>
      <c r="L779" s="1183"/>
      <c r="M779" s="1611"/>
      <c r="N779" s="1769"/>
      <c r="O779" s="1769"/>
      <c r="P779" s="1769"/>
      <c r="Q779" s="1769"/>
      <c r="R779" s="1612"/>
      <c r="S779" s="1185">
        <f t="shared" si="3"/>
        <v>0</v>
      </c>
      <c r="T779" s="1319"/>
      <c r="U779" s="1319"/>
      <c r="V779" s="1319"/>
      <c r="W779" s="1319"/>
      <c r="X779" s="1136"/>
      <c r="Y779" s="738"/>
      <c r="Z779" s="739"/>
    </row>
    <row r="780" spans="1:26" s="735" customFormat="1" ht="17.25" hidden="1" customHeight="1">
      <c r="A780" s="1619" t="s">
        <v>412</v>
      </c>
      <c r="B780" s="1620"/>
      <c r="C780" s="1621"/>
      <c r="D780" s="1776">
        <f>D774+D775-D779</f>
        <v>38243527777</v>
      </c>
      <c r="E780" s="1848"/>
      <c r="F780" s="1776">
        <f>F774+F775-F779</f>
        <v>11496914824</v>
      </c>
      <c r="G780" s="1778"/>
      <c r="H780" s="1776">
        <f>H774+H775-H779</f>
        <v>3790270323</v>
      </c>
      <c r="I780" s="1778"/>
      <c r="J780" s="1192"/>
      <c r="K780" s="1192"/>
      <c r="L780" s="1192"/>
      <c r="M780" s="1776">
        <f>M774+M775-M779</f>
        <v>0</v>
      </c>
      <c r="N780" s="1777"/>
      <c r="O780" s="1777"/>
      <c r="P780" s="1777"/>
      <c r="Q780" s="1777"/>
      <c r="R780" s="1778"/>
      <c r="S780" s="1193">
        <f t="shared" si="3"/>
        <v>53530712924</v>
      </c>
      <c r="T780" s="1318"/>
      <c r="U780" s="1318"/>
      <c r="V780" s="1318"/>
      <c r="W780" s="1318"/>
      <c r="X780" s="1133"/>
      <c r="Y780" s="696"/>
      <c r="Z780" s="734"/>
    </row>
    <row r="781" spans="1:26" s="61" customFormat="1" ht="17.25" hidden="1" customHeight="1">
      <c r="A781" s="1159"/>
      <c r="X781" s="1152"/>
      <c r="Y781" s="679"/>
      <c r="Z781" s="1153"/>
    </row>
    <row r="782" spans="1:26" s="735" customFormat="1" ht="17.25" hidden="1" customHeight="1">
      <c r="A782" s="748" t="s">
        <v>413</v>
      </c>
      <c r="B782" s="1131" t="s">
        <v>43</v>
      </c>
      <c r="X782" s="1133"/>
      <c r="Y782" s="696"/>
      <c r="Z782" s="734"/>
    </row>
    <row r="783" spans="1:26" s="61" customFormat="1" ht="17.25" hidden="1" customHeight="1">
      <c r="A783" s="1159"/>
      <c r="X783" s="1152"/>
      <c r="Y783" s="679"/>
      <c r="Z783" s="1153"/>
    </row>
    <row r="784" spans="1:26" s="735" customFormat="1" ht="17.25" hidden="1" customHeight="1">
      <c r="A784" s="1570"/>
      <c r="B784" s="1618"/>
      <c r="C784" s="1571"/>
      <c r="D784" s="1572" t="s">
        <v>1543</v>
      </c>
      <c r="E784" s="1573"/>
      <c r="F784" s="1573"/>
      <c r="G784" s="1573"/>
      <c r="H784" s="1574"/>
      <c r="I784" s="1801" t="s">
        <v>1544</v>
      </c>
      <c r="J784" s="1802"/>
      <c r="K784" s="1802"/>
      <c r="L784" s="1802"/>
      <c r="M784" s="1802"/>
      <c r="N784" s="1802"/>
      <c r="O784" s="1802"/>
      <c r="P784" s="1802"/>
      <c r="Q784" s="1802"/>
      <c r="R784" s="1802"/>
      <c r="S784" s="1802"/>
      <c r="T784" s="1194"/>
      <c r="U784" s="1194"/>
      <c r="V784" s="1194"/>
      <c r="W784" s="1194"/>
      <c r="X784" s="1133"/>
      <c r="Y784" s="696"/>
      <c r="Z784" s="734"/>
    </row>
    <row r="785" spans="1:26" s="735" customFormat="1" ht="17.25" hidden="1" customHeight="1">
      <c r="A785" s="1599"/>
      <c r="B785" s="1600"/>
      <c r="C785" s="1601"/>
      <c r="D785" s="1195" t="s">
        <v>1422</v>
      </c>
      <c r="E785" s="1630" t="s">
        <v>414</v>
      </c>
      <c r="F785" s="1571"/>
      <c r="G785" s="1613" t="s">
        <v>415</v>
      </c>
      <c r="H785" s="1614"/>
      <c r="I785" s="1613" t="s">
        <v>1422</v>
      </c>
      <c r="J785" s="1614"/>
      <c r="K785" s="1614"/>
      <c r="L785" s="1614"/>
      <c r="M785" s="1614"/>
      <c r="N785" s="1613" t="s">
        <v>414</v>
      </c>
      <c r="O785" s="1614"/>
      <c r="P785" s="1614"/>
      <c r="Q785" s="1614"/>
      <c r="R785" s="1614"/>
      <c r="S785" s="1195" t="s">
        <v>416</v>
      </c>
      <c r="T785" s="1321"/>
      <c r="U785" s="1321"/>
      <c r="V785" s="1321"/>
      <c r="W785" s="1321"/>
      <c r="X785" s="1133"/>
      <c r="Y785" s="696"/>
      <c r="Z785" s="734"/>
    </row>
    <row r="786" spans="1:26" s="735" customFormat="1" ht="17.25" hidden="1" customHeight="1">
      <c r="A786" s="1864"/>
      <c r="B786" s="1865"/>
      <c r="C786" s="1836"/>
      <c r="D786" s="1195" t="s">
        <v>417</v>
      </c>
      <c r="E786" s="1835" t="s">
        <v>418</v>
      </c>
      <c r="F786" s="1836"/>
      <c r="G786" s="1613" t="s">
        <v>419</v>
      </c>
      <c r="H786" s="1614"/>
      <c r="I786" s="1613" t="s">
        <v>1449</v>
      </c>
      <c r="J786" s="1614"/>
      <c r="K786" s="1614"/>
      <c r="L786" s="1614"/>
      <c r="M786" s="1614"/>
      <c r="N786" s="1773" t="s">
        <v>420</v>
      </c>
      <c r="O786" s="1773"/>
      <c r="P786" s="1773"/>
      <c r="Q786" s="1773"/>
      <c r="R786" s="1773"/>
      <c r="S786" s="1195" t="s">
        <v>419</v>
      </c>
      <c r="T786" s="1321"/>
      <c r="U786" s="1321"/>
      <c r="V786" s="1321"/>
      <c r="W786" s="1321"/>
      <c r="X786" s="1133"/>
      <c r="Y786" s="696"/>
      <c r="Z786" s="734"/>
    </row>
    <row r="787" spans="1:26" s="61" customFormat="1" ht="17.25" hidden="1" customHeight="1">
      <c r="A787" s="1866" t="s">
        <v>421</v>
      </c>
      <c r="B787" s="1867"/>
      <c r="C787" s="1868"/>
      <c r="D787" s="1196"/>
      <c r="E787" s="1779"/>
      <c r="F787" s="1781"/>
      <c r="G787" s="1779"/>
      <c r="H787" s="1781"/>
      <c r="I787" s="1779"/>
      <c r="J787" s="1780"/>
      <c r="K787" s="1780"/>
      <c r="L787" s="1780"/>
      <c r="M787" s="1781"/>
      <c r="N787" s="1779"/>
      <c r="O787" s="1780"/>
      <c r="P787" s="1780"/>
      <c r="Q787" s="1780"/>
      <c r="R787" s="1781"/>
      <c r="S787" s="1196"/>
      <c r="T787" s="1315"/>
      <c r="U787" s="1315"/>
      <c r="V787" s="1315"/>
      <c r="W787" s="1315"/>
      <c r="X787" s="1152"/>
      <c r="Y787" s="679"/>
      <c r="Z787" s="1153"/>
    </row>
    <row r="788" spans="1:26" s="61" customFormat="1" ht="17.25" hidden="1" customHeight="1">
      <c r="A788" s="1602" t="s">
        <v>422</v>
      </c>
      <c r="B788" s="1603"/>
      <c r="C788" s="1604"/>
      <c r="D788" s="1172"/>
      <c r="E788" s="1556"/>
      <c r="F788" s="1557"/>
      <c r="G788" s="1556"/>
      <c r="H788" s="1557"/>
      <c r="I788" s="1556"/>
      <c r="J788" s="1775"/>
      <c r="K788" s="1775"/>
      <c r="L788" s="1775"/>
      <c r="M788" s="1557"/>
      <c r="N788" s="1556"/>
      <c r="O788" s="1775"/>
      <c r="P788" s="1775"/>
      <c r="Q788" s="1775"/>
      <c r="R788" s="1557"/>
      <c r="S788" s="1172"/>
      <c r="T788" s="1315"/>
      <c r="U788" s="1315"/>
      <c r="V788" s="1315"/>
      <c r="W788" s="1315"/>
      <c r="X788" s="1152"/>
      <c r="Y788" s="679"/>
      <c r="Z788" s="1153"/>
    </row>
    <row r="789" spans="1:26" s="61" customFormat="1" ht="17.25" hidden="1" customHeight="1">
      <c r="A789" s="1602" t="s">
        <v>423</v>
      </c>
      <c r="B789" s="1603"/>
      <c r="C789" s="1604"/>
      <c r="D789" s="1172"/>
      <c r="E789" s="1556"/>
      <c r="F789" s="1557"/>
      <c r="G789" s="1556"/>
      <c r="H789" s="1557"/>
      <c r="I789" s="1556"/>
      <c r="J789" s="1775"/>
      <c r="K789" s="1775"/>
      <c r="L789" s="1775"/>
      <c r="M789" s="1557"/>
      <c r="N789" s="1556"/>
      <c r="O789" s="1775"/>
      <c r="P789" s="1775"/>
      <c r="Q789" s="1775"/>
      <c r="R789" s="1557"/>
      <c r="S789" s="1172"/>
      <c r="T789" s="1315"/>
      <c r="U789" s="1315"/>
      <c r="V789" s="1315"/>
      <c r="W789" s="1315"/>
      <c r="X789" s="1152"/>
      <c r="Y789" s="679"/>
      <c r="Z789" s="1153"/>
    </row>
    <row r="790" spans="1:26" s="61" customFormat="1" ht="17.25" hidden="1" customHeight="1">
      <c r="A790" s="1605" t="s">
        <v>424</v>
      </c>
      <c r="B790" s="1606"/>
      <c r="C790" s="1607"/>
      <c r="D790" s="1197"/>
      <c r="E790" s="1628"/>
      <c r="F790" s="1629"/>
      <c r="G790" s="1770"/>
      <c r="H790" s="1772"/>
      <c r="I790" s="1770"/>
      <c r="J790" s="1771"/>
      <c r="K790" s="1771"/>
      <c r="L790" s="1771"/>
      <c r="M790" s="1772"/>
      <c r="N790" s="1770"/>
      <c r="O790" s="1771"/>
      <c r="P790" s="1771"/>
      <c r="Q790" s="1771"/>
      <c r="R790" s="1772"/>
      <c r="S790" s="1197"/>
      <c r="T790" s="1315"/>
      <c r="U790" s="1315"/>
      <c r="V790" s="1315"/>
      <c r="W790" s="1315"/>
      <c r="X790" s="1152"/>
      <c r="Y790" s="679"/>
      <c r="Z790" s="1153"/>
    </row>
    <row r="791" spans="1:26" s="735" customFormat="1" ht="17.25" hidden="1" customHeight="1">
      <c r="A791" s="1572" t="s">
        <v>1322</v>
      </c>
      <c r="B791" s="1573"/>
      <c r="C791" s="1574"/>
      <c r="D791" s="1198"/>
      <c r="E791" s="1774"/>
      <c r="F791" s="1574"/>
      <c r="G791" s="1774"/>
      <c r="H791" s="1574"/>
      <c r="I791" s="1774"/>
      <c r="J791" s="1573"/>
      <c r="K791" s="1573"/>
      <c r="L791" s="1573"/>
      <c r="M791" s="1574"/>
      <c r="N791" s="1774"/>
      <c r="O791" s="1573"/>
      <c r="P791" s="1573"/>
      <c r="Q791" s="1573"/>
      <c r="R791" s="1574"/>
      <c r="S791" s="1198"/>
      <c r="T791" s="1322"/>
      <c r="U791" s="1322"/>
      <c r="V791" s="1322"/>
      <c r="W791" s="1322"/>
      <c r="X791" s="1133"/>
      <c r="Y791" s="696"/>
      <c r="Z791" s="734"/>
    </row>
    <row r="792" spans="1:26" s="61" customFormat="1" ht="17.25" hidden="1" customHeight="1">
      <c r="A792" s="1872" t="s">
        <v>46</v>
      </c>
      <c r="B792" s="1873"/>
      <c r="C792" s="1873"/>
      <c r="D792" s="1873"/>
      <c r="E792" s="1873"/>
      <c r="F792" s="1873"/>
      <c r="G792" s="1873"/>
      <c r="H792" s="1873"/>
      <c r="I792" s="1873"/>
      <c r="J792" s="1873"/>
      <c r="K792" s="1873"/>
      <c r="L792" s="1873"/>
      <c r="M792" s="1873"/>
      <c r="N792" s="1873"/>
      <c r="O792" s="1873"/>
      <c r="P792" s="1873"/>
      <c r="Q792" s="1873"/>
      <c r="R792" s="1873"/>
      <c r="S792" s="1873"/>
      <c r="T792" s="1323"/>
      <c r="U792" s="1323"/>
      <c r="V792" s="1323"/>
      <c r="W792" s="1323"/>
      <c r="X792" s="1152"/>
      <c r="Y792" s="679"/>
      <c r="Z792" s="1153"/>
    </row>
    <row r="793" spans="1:26" s="61" customFormat="1" ht="17.25" hidden="1" customHeight="1">
      <c r="A793" s="1159"/>
      <c r="X793" s="1152"/>
      <c r="Y793" s="679"/>
      <c r="Z793" s="1153"/>
    </row>
    <row r="794" spans="1:26" s="735" customFormat="1" ht="17.25" hidden="1" customHeight="1">
      <c r="A794" s="748" t="s">
        <v>425</v>
      </c>
      <c r="B794" s="1131" t="s">
        <v>426</v>
      </c>
      <c r="H794" s="1591" t="s">
        <v>1543</v>
      </c>
      <c r="I794" s="1592"/>
      <c r="J794" s="1592"/>
      <c r="K794" s="1592"/>
      <c r="L794" s="1592"/>
      <c r="M794" s="1592"/>
      <c r="N794" s="1591" t="s">
        <v>1544</v>
      </c>
      <c r="O794" s="1592"/>
      <c r="P794" s="1592"/>
      <c r="Q794" s="1592"/>
      <c r="R794" s="1592"/>
      <c r="S794" s="1592"/>
      <c r="T794" s="1161"/>
      <c r="U794" s="1161"/>
      <c r="V794" s="1161"/>
      <c r="W794" s="1161"/>
      <c r="X794" s="1133"/>
      <c r="Y794" s="696"/>
      <c r="Z794" s="734"/>
    </row>
    <row r="795" spans="1:26" s="735" customFormat="1" ht="17.25" hidden="1" customHeight="1">
      <c r="A795" s="748"/>
      <c r="B795" s="1131" t="s">
        <v>427</v>
      </c>
      <c r="H795" s="1596"/>
      <c r="I795" s="1596"/>
      <c r="J795" s="1596"/>
      <c r="K795" s="1596"/>
      <c r="L795" s="1596"/>
      <c r="M795" s="1596"/>
      <c r="N795" s="1596"/>
      <c r="O795" s="1596"/>
      <c r="P795" s="1596"/>
      <c r="Q795" s="1596"/>
      <c r="R795" s="1596"/>
      <c r="S795" s="1596"/>
      <c r="T795" s="1137"/>
      <c r="U795" s="1137"/>
      <c r="V795" s="1137"/>
      <c r="W795" s="1137"/>
      <c r="X795" s="1133"/>
      <c r="Y795" s="696"/>
      <c r="Z795" s="734"/>
    </row>
    <row r="796" spans="1:26" s="61" customFormat="1" ht="17.25" hidden="1" customHeight="1">
      <c r="A796" s="1159"/>
      <c r="B796" s="61" t="s">
        <v>428</v>
      </c>
      <c r="H796" s="1595"/>
      <c r="I796" s="1595"/>
      <c r="J796" s="1595"/>
      <c r="K796" s="1595"/>
      <c r="L796" s="1595"/>
      <c r="M796" s="1595"/>
      <c r="N796" s="1595"/>
      <c r="O796" s="1595"/>
      <c r="P796" s="1595"/>
      <c r="Q796" s="1595"/>
      <c r="R796" s="1595"/>
      <c r="S796" s="1595"/>
      <c r="T796" s="1199"/>
      <c r="U796" s="1199"/>
      <c r="V796" s="1199"/>
      <c r="W796" s="1199"/>
      <c r="X796" s="1152"/>
      <c r="Y796" s="679"/>
      <c r="Z796" s="1153"/>
    </row>
    <row r="797" spans="1:26" s="61" customFormat="1" ht="17.25" hidden="1" customHeight="1">
      <c r="A797" s="1159"/>
      <c r="B797" s="61" t="s">
        <v>429</v>
      </c>
      <c r="H797" s="1595"/>
      <c r="I797" s="1595"/>
      <c r="J797" s="1595"/>
      <c r="K797" s="1595"/>
      <c r="L797" s="1595"/>
      <c r="M797" s="1595"/>
      <c r="N797" s="1595"/>
      <c r="O797" s="1595"/>
      <c r="P797" s="1595"/>
      <c r="Q797" s="1595"/>
      <c r="R797" s="1595"/>
      <c r="S797" s="1595"/>
      <c r="T797" s="1199"/>
      <c r="U797" s="1199"/>
      <c r="V797" s="1199"/>
      <c r="W797" s="1199"/>
      <c r="X797" s="1152"/>
      <c r="Y797" s="679"/>
      <c r="Z797" s="1153"/>
    </row>
    <row r="798" spans="1:26" s="61" customFormat="1" ht="17.25" hidden="1" customHeight="1">
      <c r="A798" s="1159"/>
      <c r="B798" s="61" t="s">
        <v>430</v>
      </c>
      <c r="H798" s="1595"/>
      <c r="I798" s="1595"/>
      <c r="J798" s="1595"/>
      <c r="K798" s="1595"/>
      <c r="L798" s="1595"/>
      <c r="M798" s="1595"/>
      <c r="N798" s="1595"/>
      <c r="O798" s="1595"/>
      <c r="P798" s="1595"/>
      <c r="Q798" s="1595"/>
      <c r="R798" s="1595"/>
      <c r="S798" s="1595"/>
      <c r="T798" s="1199"/>
      <c r="U798" s="1199"/>
      <c r="V798" s="1199"/>
      <c r="W798" s="1199"/>
      <c r="X798" s="1152"/>
      <c r="Y798" s="679"/>
      <c r="Z798" s="1153"/>
    </row>
    <row r="799" spans="1:26" s="61" customFormat="1" ht="17.25" hidden="1" customHeight="1">
      <c r="A799" s="1159"/>
      <c r="B799" s="61" t="s">
        <v>431</v>
      </c>
      <c r="H799" s="1595"/>
      <c r="I799" s="1595"/>
      <c r="J799" s="1595"/>
      <c r="K799" s="1595"/>
      <c r="L799" s="1595"/>
      <c r="M799" s="1595"/>
      <c r="N799" s="1595"/>
      <c r="O799" s="1595"/>
      <c r="P799" s="1595"/>
      <c r="Q799" s="1595"/>
      <c r="R799" s="1595"/>
      <c r="S799" s="1595"/>
      <c r="T799" s="1199"/>
      <c r="U799" s="1199"/>
      <c r="V799" s="1199"/>
      <c r="W799" s="1199"/>
      <c r="X799" s="1152"/>
      <c r="Y799" s="679"/>
      <c r="Z799" s="1153"/>
    </row>
    <row r="800" spans="1:26" s="61" customFormat="1" ht="17.25" hidden="1" customHeight="1">
      <c r="A800" s="1159"/>
      <c r="B800" s="61" t="s">
        <v>432</v>
      </c>
      <c r="H800" s="1595"/>
      <c r="I800" s="1595"/>
      <c r="J800" s="1595"/>
      <c r="K800" s="1595"/>
      <c r="L800" s="1595"/>
      <c r="M800" s="1595"/>
      <c r="N800" s="1595"/>
      <c r="O800" s="1595"/>
      <c r="P800" s="1595"/>
      <c r="Q800" s="1595"/>
      <c r="R800" s="1595"/>
      <c r="S800" s="1595"/>
      <c r="T800" s="1199"/>
      <c r="U800" s="1199"/>
      <c r="V800" s="1199"/>
      <c r="W800" s="1199"/>
      <c r="X800" s="1152"/>
      <c r="Y800" s="679"/>
      <c r="Z800" s="1153"/>
    </row>
    <row r="801" spans="1:26" s="61" customFormat="1" ht="17.25" hidden="1" customHeight="1">
      <c r="A801" s="1159"/>
      <c r="B801" s="61" t="s">
        <v>433</v>
      </c>
      <c r="H801" s="1595"/>
      <c r="I801" s="1595"/>
      <c r="J801" s="1595"/>
      <c r="K801" s="1595"/>
      <c r="L801" s="1595"/>
      <c r="M801" s="1595"/>
      <c r="N801" s="1595"/>
      <c r="O801" s="1595"/>
      <c r="P801" s="1595"/>
      <c r="Q801" s="1595"/>
      <c r="R801" s="1595"/>
      <c r="S801" s="1595"/>
      <c r="T801" s="1199"/>
      <c r="U801" s="1199"/>
      <c r="V801" s="1199"/>
      <c r="W801" s="1199"/>
      <c r="X801" s="1152"/>
      <c r="Y801" s="679"/>
      <c r="Z801" s="1153"/>
    </row>
    <row r="802" spans="1:26" s="735" customFormat="1" ht="17.25" hidden="1" customHeight="1">
      <c r="A802" s="748" t="s">
        <v>434</v>
      </c>
      <c r="B802" s="1131" t="s">
        <v>58</v>
      </c>
      <c r="H802" s="1595"/>
      <c r="I802" s="1595"/>
      <c r="J802" s="1595"/>
      <c r="K802" s="1595"/>
      <c r="L802" s="1595"/>
      <c r="M802" s="1595"/>
      <c r="N802" s="1595"/>
      <c r="O802" s="1595"/>
      <c r="P802" s="1595"/>
      <c r="Q802" s="1595"/>
      <c r="R802" s="1595"/>
      <c r="S802" s="1595"/>
      <c r="T802" s="1199"/>
      <c r="U802" s="1199"/>
      <c r="V802" s="1199"/>
      <c r="W802" s="1199"/>
      <c r="X802" s="1133"/>
      <c r="Y802" s="696"/>
      <c r="Z802" s="734"/>
    </row>
    <row r="803" spans="1:26" s="61" customFormat="1" ht="17.25" hidden="1" customHeight="1">
      <c r="A803" s="1159"/>
      <c r="B803" s="61" t="s">
        <v>435</v>
      </c>
      <c r="H803" s="1595"/>
      <c r="I803" s="1595"/>
      <c r="J803" s="1595"/>
      <c r="K803" s="1595"/>
      <c r="L803" s="1595"/>
      <c r="M803" s="1595"/>
      <c r="N803" s="1595"/>
      <c r="O803" s="1595"/>
      <c r="P803" s="1595"/>
      <c r="Q803" s="1595"/>
      <c r="R803" s="1595"/>
      <c r="S803" s="1595"/>
      <c r="T803" s="1199"/>
      <c r="U803" s="1199"/>
      <c r="V803" s="1199"/>
      <c r="W803" s="1199"/>
      <c r="X803" s="1152"/>
      <c r="Y803" s="679"/>
      <c r="Z803" s="1153"/>
    </row>
    <row r="804" spans="1:26" s="61" customFormat="1" ht="17.25" hidden="1" customHeight="1">
      <c r="A804" s="1159"/>
      <c r="B804" s="61" t="s">
        <v>436</v>
      </c>
      <c r="H804" s="1595"/>
      <c r="I804" s="1595"/>
      <c r="J804" s="1595"/>
      <c r="K804" s="1595"/>
      <c r="L804" s="1595"/>
      <c r="M804" s="1595"/>
      <c r="N804" s="1595"/>
      <c r="O804" s="1595"/>
      <c r="P804" s="1595"/>
      <c r="Q804" s="1595"/>
      <c r="R804" s="1595"/>
      <c r="S804" s="1595"/>
      <c r="T804" s="1199"/>
      <c r="U804" s="1199"/>
      <c r="V804" s="1199"/>
      <c r="W804" s="1199"/>
      <c r="X804" s="1152"/>
      <c r="Y804" s="679"/>
      <c r="Z804" s="1153"/>
    </row>
    <row r="805" spans="1:26" s="61" customFormat="1" ht="17.25" hidden="1" customHeight="1">
      <c r="A805" s="1159"/>
      <c r="B805" s="61" t="s">
        <v>437</v>
      </c>
      <c r="H805" s="1595"/>
      <c r="I805" s="1595"/>
      <c r="J805" s="1595"/>
      <c r="K805" s="1595"/>
      <c r="L805" s="1595"/>
      <c r="M805" s="1595"/>
      <c r="N805" s="1595"/>
      <c r="O805" s="1595"/>
      <c r="P805" s="1595"/>
      <c r="Q805" s="1595"/>
      <c r="R805" s="1595"/>
      <c r="S805" s="1595"/>
      <c r="T805" s="1199"/>
      <c r="U805" s="1199"/>
      <c r="V805" s="1199"/>
      <c r="W805" s="1199"/>
      <c r="X805" s="1152"/>
      <c r="Y805" s="679"/>
      <c r="Z805" s="1153"/>
    </row>
    <row r="806" spans="1:26" s="61" customFormat="1" ht="17.25" hidden="1" customHeight="1">
      <c r="A806" s="1159"/>
      <c r="B806" s="61" t="s">
        <v>438</v>
      </c>
      <c r="H806" s="1595"/>
      <c r="I806" s="1595"/>
      <c r="J806" s="1595"/>
      <c r="K806" s="1595"/>
      <c r="L806" s="1595"/>
      <c r="M806" s="1595"/>
      <c r="N806" s="1595"/>
      <c r="O806" s="1595"/>
      <c r="P806" s="1595"/>
      <c r="Q806" s="1595"/>
      <c r="R806" s="1595"/>
      <c r="S806" s="1595"/>
      <c r="T806" s="1199"/>
      <c r="U806" s="1199"/>
      <c r="V806" s="1199"/>
      <c r="W806" s="1199"/>
      <c r="X806" s="1152"/>
      <c r="Y806" s="679"/>
      <c r="Z806" s="1153"/>
    </row>
    <row r="807" spans="1:26" s="735" customFormat="1" ht="17.25" hidden="1" customHeight="1">
      <c r="A807" s="748" t="s">
        <v>439</v>
      </c>
      <c r="B807" s="1131" t="s">
        <v>998</v>
      </c>
      <c r="H807" s="1597" t="s">
        <v>1543</v>
      </c>
      <c r="I807" s="1598"/>
      <c r="J807" s="1598"/>
      <c r="K807" s="1598"/>
      <c r="L807" s="1598"/>
      <c r="M807" s="1598"/>
      <c r="N807" s="1597" t="s">
        <v>1544</v>
      </c>
      <c r="O807" s="1598"/>
      <c r="P807" s="1598"/>
      <c r="Q807" s="1598"/>
      <c r="R807" s="1598"/>
      <c r="S807" s="1598"/>
      <c r="T807" s="1143"/>
      <c r="U807" s="1143"/>
      <c r="V807" s="1143"/>
      <c r="W807" s="1143"/>
      <c r="X807" s="1133"/>
      <c r="Y807" s="696"/>
      <c r="Z807" s="734"/>
    </row>
    <row r="808" spans="1:26" s="61" customFormat="1" ht="17.25" hidden="1" customHeight="1">
      <c r="A808" s="1159"/>
      <c r="B808" s="61" t="s">
        <v>440</v>
      </c>
      <c r="H808" s="1595"/>
      <c r="I808" s="1595"/>
      <c r="J808" s="1595"/>
      <c r="K808" s="1595"/>
      <c r="L808" s="1595"/>
      <c r="M808" s="1595"/>
      <c r="N808" s="1595"/>
      <c r="O808" s="1595"/>
      <c r="P808" s="1595"/>
      <c r="Q808" s="1595"/>
      <c r="R808" s="1595"/>
      <c r="S808" s="1595"/>
      <c r="T808" s="1199"/>
      <c r="U808" s="1199"/>
      <c r="V808" s="1199"/>
      <c r="W808" s="1199"/>
      <c r="X808" s="1152"/>
      <c r="Y808" s="679"/>
      <c r="Z808" s="1153"/>
    </row>
    <row r="809" spans="1:26" s="61" customFormat="1" ht="17.25" hidden="1" customHeight="1">
      <c r="A809" s="1159"/>
      <c r="B809" s="1200" t="s">
        <v>441</v>
      </c>
      <c r="H809" s="1595"/>
      <c r="I809" s="1595"/>
      <c r="J809" s="1595"/>
      <c r="K809" s="1595"/>
      <c r="L809" s="1595"/>
      <c r="M809" s="1595"/>
      <c r="N809" s="1595"/>
      <c r="O809" s="1595"/>
      <c r="P809" s="1595"/>
      <c r="Q809" s="1595"/>
      <c r="R809" s="1595"/>
      <c r="S809" s="1595"/>
      <c r="T809" s="1199"/>
      <c r="U809" s="1199"/>
      <c r="V809" s="1199"/>
      <c r="W809" s="1199"/>
      <c r="X809" s="1152"/>
      <c r="Y809" s="679"/>
      <c r="Z809" s="1153"/>
    </row>
    <row r="810" spans="1:26" s="61" customFormat="1" ht="17.25" hidden="1" customHeight="1">
      <c r="A810" s="1159"/>
      <c r="B810" s="61" t="s">
        <v>442</v>
      </c>
      <c r="H810" s="1595"/>
      <c r="I810" s="1595"/>
      <c r="J810" s="1595"/>
      <c r="K810" s="1595"/>
      <c r="L810" s="1595"/>
      <c r="M810" s="1595"/>
      <c r="N810" s="1595"/>
      <c r="O810" s="1595"/>
      <c r="P810" s="1595"/>
      <c r="Q810" s="1595"/>
      <c r="R810" s="1595"/>
      <c r="S810" s="1595"/>
      <c r="T810" s="1199"/>
      <c r="U810" s="1199"/>
      <c r="V810" s="1199"/>
      <c r="W810" s="1199"/>
      <c r="X810" s="1152"/>
      <c r="Y810" s="679"/>
      <c r="Z810" s="1153"/>
    </row>
    <row r="811" spans="1:26" s="61" customFormat="1" ht="17.25" hidden="1" customHeight="1">
      <c r="A811" s="1159"/>
      <c r="B811" s="61" t="s">
        <v>443</v>
      </c>
      <c r="H811" s="1595"/>
      <c r="I811" s="1595"/>
      <c r="J811" s="1595"/>
      <c r="K811" s="1595"/>
      <c r="L811" s="1595"/>
      <c r="M811" s="1595"/>
      <c r="N811" s="1595"/>
      <c r="O811" s="1595"/>
      <c r="P811" s="1595"/>
      <c r="Q811" s="1595"/>
      <c r="R811" s="1595"/>
      <c r="S811" s="1595"/>
      <c r="T811" s="1199"/>
      <c r="U811" s="1199"/>
      <c r="V811" s="1199"/>
      <c r="W811" s="1199"/>
      <c r="X811" s="1152"/>
      <c r="Y811" s="679"/>
      <c r="Z811" s="1153"/>
    </row>
    <row r="812" spans="1:26" s="61" customFormat="1" ht="17.25" hidden="1" customHeight="1">
      <c r="A812" s="1159"/>
      <c r="B812" s="61" t="s">
        <v>444</v>
      </c>
      <c r="H812" s="1595"/>
      <c r="I812" s="1595"/>
      <c r="J812" s="1595"/>
      <c r="K812" s="1595"/>
      <c r="L812" s="1595"/>
      <c r="M812" s="1595"/>
      <c r="N812" s="1595"/>
      <c r="O812" s="1595"/>
      <c r="P812" s="1595"/>
      <c r="Q812" s="1595"/>
      <c r="R812" s="1595"/>
      <c r="S812" s="1595"/>
      <c r="T812" s="1199"/>
      <c r="U812" s="1199"/>
      <c r="V812" s="1199"/>
      <c r="W812" s="1199"/>
      <c r="X812" s="1152"/>
      <c r="Y812" s="679"/>
      <c r="Z812" s="1153"/>
    </row>
    <row r="813" spans="1:26" s="61" customFormat="1" ht="17.25" hidden="1" customHeight="1">
      <c r="A813" s="1159"/>
      <c r="B813" s="61" t="s">
        <v>442</v>
      </c>
      <c r="H813" s="1595"/>
      <c r="I813" s="1595"/>
      <c r="J813" s="1595"/>
      <c r="K813" s="1595"/>
      <c r="L813" s="1595"/>
      <c r="M813" s="1595"/>
      <c r="N813" s="1595"/>
      <c r="O813" s="1595"/>
      <c r="P813" s="1595"/>
      <c r="Q813" s="1595"/>
      <c r="R813" s="1595"/>
      <c r="S813" s="1595"/>
      <c r="T813" s="1199"/>
      <c r="U813" s="1199"/>
      <c r="V813" s="1199"/>
      <c r="W813" s="1199"/>
      <c r="X813" s="1152"/>
      <c r="Y813" s="679"/>
      <c r="Z813" s="1153"/>
    </row>
    <row r="814" spans="1:26" s="61" customFormat="1" ht="17.25" hidden="1" customHeight="1">
      <c r="A814" s="1159"/>
      <c r="B814" s="61" t="s">
        <v>443</v>
      </c>
      <c r="H814" s="1595"/>
      <c r="I814" s="1595"/>
      <c r="J814" s="1595"/>
      <c r="K814" s="1595"/>
      <c r="L814" s="1595"/>
      <c r="M814" s="1595"/>
      <c r="N814" s="1595"/>
      <c r="O814" s="1595"/>
      <c r="P814" s="1595"/>
      <c r="Q814" s="1595"/>
      <c r="R814" s="1595"/>
      <c r="S814" s="1595"/>
      <c r="T814" s="1199"/>
      <c r="U814" s="1199"/>
      <c r="V814" s="1199"/>
      <c r="W814" s="1199"/>
      <c r="X814" s="1152"/>
      <c r="Y814" s="679"/>
      <c r="Z814" s="1153"/>
    </row>
    <row r="815" spans="1:26" s="61" customFormat="1" ht="17.25" hidden="1" customHeight="1">
      <c r="A815" s="1159"/>
      <c r="B815" s="61" t="s">
        <v>445</v>
      </c>
      <c r="H815" s="1595"/>
      <c r="I815" s="1595"/>
      <c r="J815" s="1595"/>
      <c r="K815" s="1595"/>
      <c r="L815" s="1595"/>
      <c r="M815" s="1595"/>
      <c r="N815" s="1595"/>
      <c r="O815" s="1595"/>
      <c r="P815" s="1595"/>
      <c r="Q815" s="1595"/>
      <c r="R815" s="1595"/>
      <c r="S815" s="1595"/>
      <c r="T815" s="1199"/>
      <c r="U815" s="1199"/>
      <c r="V815" s="1199"/>
      <c r="W815" s="1199"/>
      <c r="X815" s="1152"/>
      <c r="Y815" s="679"/>
      <c r="Z815" s="1153"/>
    </row>
    <row r="816" spans="1:26" s="61" customFormat="1" ht="17.25" hidden="1" customHeight="1">
      <c r="A816" s="1159"/>
      <c r="B816" s="61" t="s">
        <v>442</v>
      </c>
      <c r="H816" s="1595"/>
      <c r="I816" s="1595"/>
      <c r="J816" s="1595"/>
      <c r="K816" s="1595"/>
      <c r="L816" s="1595"/>
      <c r="M816" s="1595"/>
      <c r="N816" s="1595"/>
      <c r="O816" s="1595"/>
      <c r="P816" s="1595"/>
      <c r="Q816" s="1595"/>
      <c r="R816" s="1595"/>
      <c r="S816" s="1595"/>
      <c r="T816" s="1199"/>
      <c r="U816" s="1199"/>
      <c r="V816" s="1199"/>
      <c r="W816" s="1199"/>
      <c r="X816" s="1152"/>
      <c r="Y816" s="679"/>
      <c r="Z816" s="1153"/>
    </row>
    <row r="817" spans="1:26" s="61" customFormat="1" ht="17.25" hidden="1" customHeight="1">
      <c r="A817" s="1159"/>
      <c r="B817" s="61" t="s">
        <v>443</v>
      </c>
      <c r="H817" s="1595"/>
      <c r="I817" s="1595"/>
      <c r="J817" s="1595"/>
      <c r="K817" s="1595"/>
      <c r="L817" s="1595"/>
      <c r="M817" s="1595"/>
      <c r="N817" s="1595"/>
      <c r="O817" s="1595"/>
      <c r="P817" s="1595"/>
      <c r="Q817" s="1595"/>
      <c r="R817" s="1595"/>
      <c r="S817" s="1595"/>
      <c r="T817" s="1199"/>
      <c r="U817" s="1199"/>
      <c r="V817" s="1199"/>
      <c r="W817" s="1199"/>
      <c r="X817" s="1152"/>
      <c r="Y817" s="679"/>
      <c r="Z817" s="1153"/>
    </row>
    <row r="818" spans="1:26" s="61" customFormat="1" ht="17.25" hidden="1" customHeight="1">
      <c r="A818" s="1159"/>
      <c r="H818" s="1595"/>
      <c r="I818" s="1595"/>
      <c r="J818" s="1595"/>
      <c r="K818" s="1595"/>
      <c r="L818" s="1595"/>
      <c r="M818" s="1595"/>
      <c r="N818" s="1595"/>
      <c r="O818" s="1595"/>
      <c r="P818" s="1595"/>
      <c r="Q818" s="1595"/>
      <c r="R818" s="1595"/>
      <c r="S818" s="1595"/>
      <c r="T818" s="1199"/>
      <c r="U818" s="1199"/>
      <c r="V818" s="1199"/>
      <c r="W818" s="1199"/>
      <c r="X818" s="1152"/>
      <c r="Y818" s="679"/>
      <c r="Z818" s="1153"/>
    </row>
    <row r="819" spans="1:26" s="61" customFormat="1" ht="17.25" hidden="1" customHeight="1">
      <c r="A819" s="1159"/>
      <c r="B819" s="1131" t="s">
        <v>446</v>
      </c>
      <c r="H819" s="1595"/>
      <c r="I819" s="1595"/>
      <c r="J819" s="1595"/>
      <c r="K819" s="1595"/>
      <c r="L819" s="1595"/>
      <c r="M819" s="1595"/>
      <c r="N819" s="1595"/>
      <c r="O819" s="1595"/>
      <c r="P819" s="1595"/>
      <c r="Q819" s="1595"/>
      <c r="R819" s="1595"/>
      <c r="S819" s="1595"/>
      <c r="T819" s="1199"/>
      <c r="U819" s="1199"/>
      <c r="V819" s="1199"/>
      <c r="W819" s="1199"/>
      <c r="X819" s="1152"/>
      <c r="Y819" s="679"/>
      <c r="Z819" s="1153"/>
    </row>
    <row r="820" spans="1:26" s="735" customFormat="1" ht="17.25" hidden="1" customHeight="1">
      <c r="A820" s="748" t="s">
        <v>447</v>
      </c>
      <c r="B820" s="1131" t="s">
        <v>448</v>
      </c>
      <c r="H820" s="1595"/>
      <c r="I820" s="1595"/>
      <c r="J820" s="1595"/>
      <c r="K820" s="1595"/>
      <c r="L820" s="1595"/>
      <c r="M820" s="1595"/>
      <c r="N820" s="1595"/>
      <c r="O820" s="1595"/>
      <c r="P820" s="1595"/>
      <c r="Q820" s="1595"/>
      <c r="R820" s="1595"/>
      <c r="S820" s="1595"/>
      <c r="T820" s="1199"/>
      <c r="U820" s="1199"/>
      <c r="V820" s="1199"/>
      <c r="W820" s="1199"/>
      <c r="X820" s="1133"/>
      <c r="Y820" s="696"/>
      <c r="Z820" s="734"/>
    </row>
    <row r="821" spans="1:26" s="61" customFormat="1" ht="17.25" hidden="1" customHeight="1">
      <c r="A821" s="1159"/>
      <c r="B821" s="61" t="s">
        <v>449</v>
      </c>
      <c r="H821" s="1595"/>
      <c r="I821" s="1595"/>
      <c r="J821" s="1595"/>
      <c r="K821" s="1595"/>
      <c r="L821" s="1595"/>
      <c r="M821" s="1595"/>
      <c r="N821" s="1595"/>
      <c r="O821" s="1595"/>
      <c r="P821" s="1595"/>
      <c r="Q821" s="1595"/>
      <c r="R821" s="1595"/>
      <c r="S821" s="1595"/>
      <c r="T821" s="1199"/>
      <c r="U821" s="1199"/>
      <c r="V821" s="1199"/>
      <c r="W821" s="1199"/>
      <c r="X821" s="1152"/>
      <c r="Y821" s="679"/>
      <c r="Z821" s="1153"/>
    </row>
    <row r="822" spans="1:26" s="61" customFormat="1" ht="17.25" hidden="1" customHeight="1">
      <c r="A822" s="1159"/>
      <c r="H822" s="1199"/>
      <c r="I822" s="1199"/>
      <c r="J822" s="1199"/>
      <c r="K822" s="1199"/>
      <c r="L822" s="1199"/>
      <c r="M822" s="1199"/>
      <c r="N822" s="1199"/>
      <c r="O822" s="1199"/>
      <c r="P822" s="1199"/>
      <c r="Q822" s="1199"/>
      <c r="R822" s="1199"/>
      <c r="S822" s="1199"/>
      <c r="T822" s="1199"/>
      <c r="U822" s="1199"/>
      <c r="V822" s="1199"/>
      <c r="W822" s="1199"/>
      <c r="X822" s="1152"/>
      <c r="Y822" s="679"/>
      <c r="Z822" s="1153"/>
    </row>
    <row r="823" spans="1:26" s="735" customFormat="1" ht="17.25" hidden="1" customHeight="1">
      <c r="A823" s="748" t="s">
        <v>450</v>
      </c>
      <c r="B823" s="1131" t="s">
        <v>451</v>
      </c>
      <c r="H823" s="1137"/>
      <c r="I823" s="1137"/>
      <c r="J823" s="1137"/>
      <c r="K823" s="1137"/>
      <c r="L823" s="1137"/>
      <c r="M823" s="1137"/>
      <c r="N823" s="1137"/>
      <c r="O823" s="1137"/>
      <c r="P823" s="1137"/>
      <c r="Q823" s="1137"/>
      <c r="R823" s="1137"/>
      <c r="S823" s="1137"/>
      <c r="T823" s="1137"/>
      <c r="U823" s="1137"/>
      <c r="V823" s="1137"/>
      <c r="W823" s="1137"/>
      <c r="X823" s="1133"/>
      <c r="Y823" s="696"/>
      <c r="Z823" s="734"/>
    </row>
    <row r="824" spans="1:26" s="61" customFormat="1" ht="17.25" hidden="1" customHeight="1">
      <c r="A824" s="1159"/>
      <c r="H824" s="1199"/>
      <c r="I824" s="1199"/>
      <c r="J824" s="1199"/>
      <c r="K824" s="1199"/>
      <c r="L824" s="1199"/>
      <c r="M824" s="1199"/>
      <c r="N824" s="1199"/>
      <c r="O824" s="1199"/>
      <c r="P824" s="1199"/>
      <c r="Q824" s="1199"/>
      <c r="R824" s="1199"/>
      <c r="S824" s="1199"/>
      <c r="T824" s="1199"/>
      <c r="U824" s="1199"/>
      <c r="V824" s="1199"/>
      <c r="W824" s="1199"/>
      <c r="X824" s="1152"/>
      <c r="Y824" s="679"/>
      <c r="Z824" s="1153"/>
    </row>
    <row r="825" spans="1:26" s="735" customFormat="1" ht="17.25" hidden="1" customHeight="1">
      <c r="A825" s="748" t="s">
        <v>452</v>
      </c>
      <c r="B825" s="1131" t="s">
        <v>453</v>
      </c>
      <c r="H825" s="1137"/>
      <c r="I825" s="1137"/>
      <c r="J825" s="1137"/>
      <c r="K825" s="1137"/>
      <c r="L825" s="1137"/>
      <c r="M825" s="1137"/>
      <c r="N825" s="1137"/>
      <c r="O825" s="1137"/>
      <c r="P825" s="1137"/>
      <c r="Q825" s="1137"/>
      <c r="R825" s="1137"/>
      <c r="S825" s="1137"/>
      <c r="T825" s="1137"/>
      <c r="U825" s="1137"/>
      <c r="V825" s="1137"/>
      <c r="W825" s="1137"/>
      <c r="X825" s="1133"/>
      <c r="Y825" s="696"/>
      <c r="Z825" s="734"/>
    </row>
    <row r="826" spans="1:26" s="735" customFormat="1" ht="17.25" hidden="1" customHeight="1">
      <c r="A826" s="748"/>
      <c r="B826" s="1131" t="s">
        <v>454</v>
      </c>
      <c r="H826" s="1137"/>
      <c r="I826" s="1137"/>
      <c r="J826" s="1137"/>
      <c r="K826" s="1137"/>
      <c r="L826" s="1137"/>
      <c r="M826" s="1137"/>
      <c r="N826" s="1137"/>
      <c r="O826" s="1137"/>
      <c r="P826" s="1137"/>
      <c r="Q826" s="1137"/>
      <c r="R826" s="1137"/>
      <c r="S826" s="1137"/>
      <c r="T826" s="1137"/>
      <c r="U826" s="1137"/>
      <c r="V826" s="1137"/>
      <c r="W826" s="1137"/>
      <c r="X826" s="1133"/>
      <c r="Y826" s="696"/>
      <c r="Z826" s="734"/>
    </row>
    <row r="827" spans="1:26" s="61" customFormat="1" ht="17.25" hidden="1" customHeight="1">
      <c r="A827" s="1159"/>
      <c r="H827" s="1199"/>
      <c r="I827" s="1199"/>
      <c r="J827" s="1199"/>
      <c r="K827" s="1199"/>
      <c r="L827" s="1199"/>
      <c r="M827" s="1199"/>
      <c r="N827" s="1199"/>
      <c r="O827" s="1199"/>
      <c r="P827" s="1199"/>
      <c r="Q827" s="1199"/>
      <c r="R827" s="1199"/>
      <c r="S827" s="1199"/>
      <c r="T827" s="1199"/>
      <c r="U827" s="1199"/>
      <c r="V827" s="1199"/>
      <c r="W827" s="1199"/>
      <c r="X827" s="1152"/>
      <c r="Y827" s="679"/>
      <c r="Z827" s="1153"/>
    </row>
    <row r="828" spans="1:26" s="735" customFormat="1" ht="17.25" hidden="1" customHeight="1">
      <c r="A828" s="748">
        <v>22</v>
      </c>
      <c r="B828" s="1131" t="s">
        <v>455</v>
      </c>
      <c r="H828" s="1597" t="s">
        <v>1543</v>
      </c>
      <c r="I828" s="1598"/>
      <c r="J828" s="1598"/>
      <c r="K828" s="1598"/>
      <c r="L828" s="1598"/>
      <c r="M828" s="1598"/>
      <c r="N828" s="1597" t="s">
        <v>1544</v>
      </c>
      <c r="O828" s="1598"/>
      <c r="P828" s="1598"/>
      <c r="Q828" s="1598"/>
      <c r="R828" s="1598"/>
      <c r="S828" s="1598"/>
      <c r="T828" s="1143"/>
      <c r="U828" s="1143"/>
      <c r="V828" s="1143"/>
      <c r="W828" s="1143"/>
      <c r="X828" s="1133"/>
      <c r="Y828" s="696"/>
      <c r="Z828" s="734"/>
    </row>
    <row r="829" spans="1:26" s="61" customFormat="1" ht="17.25" hidden="1" customHeight="1">
      <c r="A829" s="1159"/>
      <c r="B829" s="61" t="s">
        <v>456</v>
      </c>
      <c r="H829" s="1595"/>
      <c r="I829" s="1595"/>
      <c r="J829" s="1595"/>
      <c r="K829" s="1595"/>
      <c r="L829" s="1595"/>
      <c r="M829" s="1595"/>
      <c r="N829" s="1595"/>
      <c r="O829" s="1595"/>
      <c r="P829" s="1595"/>
      <c r="Q829" s="1595"/>
      <c r="R829" s="1595"/>
      <c r="S829" s="1595"/>
      <c r="T829" s="1199"/>
      <c r="U829" s="1199"/>
      <c r="V829" s="1199"/>
      <c r="W829" s="1199"/>
      <c r="X829" s="1152"/>
      <c r="Y829" s="679"/>
      <c r="Z829" s="1153"/>
    </row>
    <row r="830" spans="1:26" s="61" customFormat="1" ht="17.25" hidden="1" customHeight="1">
      <c r="A830" s="1159"/>
      <c r="B830" s="61" t="s">
        <v>457</v>
      </c>
      <c r="H830" s="1595"/>
      <c r="I830" s="1595"/>
      <c r="J830" s="1595"/>
      <c r="K830" s="1595"/>
      <c r="L830" s="1595"/>
      <c r="M830" s="1595"/>
      <c r="N830" s="1595"/>
      <c r="O830" s="1595"/>
      <c r="P830" s="1595"/>
      <c r="Q830" s="1595"/>
      <c r="R830" s="1595"/>
      <c r="S830" s="1595"/>
      <c r="T830" s="1199"/>
      <c r="U830" s="1199"/>
      <c r="V830" s="1199"/>
      <c r="W830" s="1199"/>
      <c r="X830" s="1152"/>
      <c r="Y830" s="679"/>
      <c r="Z830" s="1153"/>
    </row>
    <row r="831" spans="1:26" s="61" customFormat="1" ht="17.25" hidden="1" customHeight="1">
      <c r="A831" s="1159"/>
      <c r="B831" s="61" t="s">
        <v>458</v>
      </c>
      <c r="H831" s="1595"/>
      <c r="I831" s="1595"/>
      <c r="J831" s="1595"/>
      <c r="K831" s="1595"/>
      <c r="L831" s="1595"/>
      <c r="M831" s="1595"/>
      <c r="N831" s="1595"/>
      <c r="O831" s="1595"/>
      <c r="P831" s="1595"/>
      <c r="Q831" s="1595"/>
      <c r="R831" s="1595"/>
      <c r="S831" s="1595"/>
      <c r="T831" s="1199"/>
      <c r="U831" s="1199"/>
      <c r="V831" s="1199"/>
      <c r="W831" s="1199"/>
      <c r="X831" s="1152"/>
      <c r="Y831" s="679"/>
      <c r="Z831" s="1153"/>
    </row>
    <row r="832" spans="1:26" s="61" customFormat="1" ht="17.25" hidden="1" customHeight="1">
      <c r="A832" s="1159"/>
      <c r="H832" s="1595"/>
      <c r="I832" s="1595"/>
      <c r="J832" s="1595"/>
      <c r="K832" s="1595"/>
      <c r="L832" s="1595"/>
      <c r="M832" s="1595"/>
      <c r="N832" s="1595"/>
      <c r="O832" s="1595"/>
      <c r="P832" s="1595"/>
      <c r="Q832" s="1595"/>
      <c r="R832" s="1595"/>
      <c r="S832" s="1595"/>
      <c r="T832" s="1199"/>
      <c r="U832" s="1199"/>
      <c r="V832" s="1199"/>
      <c r="W832" s="1199"/>
      <c r="X832" s="1152"/>
      <c r="Y832" s="679"/>
      <c r="Z832" s="1153"/>
    </row>
    <row r="833" spans="1:26" s="735" customFormat="1" ht="17.25" hidden="1" customHeight="1">
      <c r="A833" s="748">
        <v>23</v>
      </c>
      <c r="B833" s="1131" t="s">
        <v>459</v>
      </c>
      <c r="H833" s="1597" t="s">
        <v>1543</v>
      </c>
      <c r="I833" s="1598"/>
      <c r="J833" s="1598"/>
      <c r="K833" s="1598"/>
      <c r="L833" s="1598"/>
      <c r="M833" s="1598"/>
      <c r="N833" s="1597" t="s">
        <v>1544</v>
      </c>
      <c r="O833" s="1598"/>
      <c r="P833" s="1598"/>
      <c r="Q833" s="1598"/>
      <c r="R833" s="1598"/>
      <c r="S833" s="1598"/>
      <c r="T833" s="1143"/>
      <c r="U833" s="1143"/>
      <c r="V833" s="1143"/>
      <c r="W833" s="1143"/>
      <c r="X833" s="1133"/>
      <c r="Y833" s="696"/>
      <c r="Z833" s="734"/>
    </row>
    <row r="834" spans="1:26" s="735" customFormat="1" ht="17.25" hidden="1" customHeight="1">
      <c r="A834" s="748" t="s">
        <v>460</v>
      </c>
      <c r="B834" s="1131" t="s">
        <v>461</v>
      </c>
      <c r="H834" s="1595"/>
      <c r="I834" s="1595"/>
      <c r="J834" s="1595"/>
      <c r="K834" s="1595"/>
      <c r="L834" s="1595"/>
      <c r="M834" s="1595"/>
      <c r="N834" s="1595"/>
      <c r="O834" s="1595"/>
      <c r="P834" s="1595"/>
      <c r="Q834" s="1595"/>
      <c r="R834" s="1595"/>
      <c r="S834" s="1595"/>
      <c r="T834" s="1199"/>
      <c r="U834" s="1199"/>
      <c r="V834" s="1199"/>
      <c r="W834" s="1199"/>
      <c r="X834" s="1133"/>
      <c r="Y834" s="696"/>
      <c r="Z834" s="734"/>
    </row>
    <row r="835" spans="1:26" s="61" customFormat="1" ht="17.25" hidden="1" customHeight="1">
      <c r="A835" s="1159"/>
      <c r="B835" s="61" t="s">
        <v>462</v>
      </c>
      <c r="H835" s="1595"/>
      <c r="I835" s="1595"/>
      <c r="J835" s="1595"/>
      <c r="K835" s="1595"/>
      <c r="L835" s="1595"/>
      <c r="M835" s="1595"/>
      <c r="N835" s="1595"/>
      <c r="O835" s="1595"/>
      <c r="P835" s="1595"/>
      <c r="Q835" s="1595"/>
      <c r="R835" s="1595"/>
      <c r="S835" s="1595"/>
      <c r="T835" s="1199"/>
      <c r="U835" s="1199"/>
      <c r="V835" s="1199"/>
      <c r="W835" s="1199"/>
      <c r="X835" s="1152"/>
      <c r="Y835" s="679"/>
      <c r="Z835" s="1153"/>
    </row>
    <row r="836" spans="1:26" s="61" customFormat="1" ht="17.25" hidden="1" customHeight="1">
      <c r="A836" s="1159"/>
      <c r="B836" s="61" t="s">
        <v>463</v>
      </c>
      <c r="H836" s="1595"/>
      <c r="I836" s="1595"/>
      <c r="J836" s="1595"/>
      <c r="K836" s="1595"/>
      <c r="L836" s="1595"/>
      <c r="M836" s="1595"/>
      <c r="N836" s="1595"/>
      <c r="O836" s="1595"/>
      <c r="P836" s="1595"/>
      <c r="Q836" s="1595"/>
      <c r="R836" s="1595"/>
      <c r="S836" s="1595"/>
      <c r="T836" s="1199"/>
      <c r="U836" s="1199"/>
      <c r="V836" s="1199"/>
      <c r="W836" s="1199"/>
      <c r="X836" s="1152"/>
      <c r="Y836" s="679"/>
      <c r="Z836" s="1153"/>
    </row>
    <row r="837" spans="1:26" s="735" customFormat="1" ht="17.25" hidden="1" customHeight="1">
      <c r="A837" s="748">
        <v>23.2</v>
      </c>
      <c r="B837" s="1131" t="s">
        <v>464</v>
      </c>
      <c r="H837" s="1595"/>
      <c r="I837" s="1595"/>
      <c r="J837" s="1595"/>
      <c r="K837" s="1595"/>
      <c r="L837" s="1595"/>
      <c r="M837" s="1595"/>
      <c r="N837" s="1595"/>
      <c r="O837" s="1595"/>
      <c r="P837" s="1595"/>
      <c r="Q837" s="1595"/>
      <c r="R837" s="1595"/>
      <c r="S837" s="1595"/>
      <c r="T837" s="1199"/>
      <c r="U837" s="1199"/>
      <c r="V837" s="1199"/>
      <c r="W837" s="1199"/>
      <c r="X837" s="1133"/>
      <c r="Y837" s="696"/>
      <c r="Z837" s="734"/>
    </row>
    <row r="838" spans="1:26" s="735" customFormat="1" ht="17.25" hidden="1" customHeight="1">
      <c r="A838" s="748"/>
      <c r="B838" s="1131" t="s">
        <v>465</v>
      </c>
      <c r="H838" s="1595"/>
      <c r="I838" s="1595"/>
      <c r="J838" s="1595"/>
      <c r="K838" s="1595"/>
      <c r="L838" s="1595"/>
      <c r="M838" s="1595"/>
      <c r="N838" s="1595"/>
      <c r="O838" s="1595"/>
      <c r="P838" s="1595"/>
      <c r="Q838" s="1595"/>
      <c r="R838" s="1595"/>
      <c r="S838" s="1595"/>
      <c r="T838" s="1199"/>
      <c r="U838" s="1199"/>
      <c r="V838" s="1199"/>
      <c r="W838" s="1199"/>
      <c r="X838" s="1133"/>
      <c r="Y838" s="696"/>
      <c r="Z838" s="734"/>
    </row>
    <row r="839" spans="1:26" s="735" customFormat="1" ht="17.25" hidden="1" customHeight="1">
      <c r="A839" s="748"/>
      <c r="B839" s="1131" t="s">
        <v>466</v>
      </c>
      <c r="H839" s="1595"/>
      <c r="I839" s="1595"/>
      <c r="J839" s="1595"/>
      <c r="K839" s="1595"/>
      <c r="L839" s="1595"/>
      <c r="M839" s="1595"/>
      <c r="N839" s="1595"/>
      <c r="O839" s="1595"/>
      <c r="P839" s="1595"/>
      <c r="Q839" s="1595"/>
      <c r="R839" s="1595"/>
      <c r="S839" s="1595"/>
      <c r="T839" s="1199"/>
      <c r="U839" s="1199"/>
      <c r="V839" s="1199"/>
      <c r="W839" s="1199"/>
      <c r="X839" s="1133"/>
      <c r="Y839" s="696"/>
      <c r="Z839" s="734"/>
    </row>
    <row r="840" spans="1:26" s="61" customFormat="1" ht="17.25" hidden="1" customHeight="1">
      <c r="A840" s="1159"/>
      <c r="B840" s="61" t="s">
        <v>467</v>
      </c>
      <c r="H840" s="1595"/>
      <c r="I840" s="1595"/>
      <c r="J840" s="1595"/>
      <c r="K840" s="1595"/>
      <c r="L840" s="1595"/>
      <c r="M840" s="1595"/>
      <c r="N840" s="1595"/>
      <c r="O840" s="1595"/>
      <c r="P840" s="1595"/>
      <c r="Q840" s="1595"/>
      <c r="R840" s="1595"/>
      <c r="S840" s="1595"/>
      <c r="T840" s="1199"/>
      <c r="U840" s="1199"/>
      <c r="V840" s="1199"/>
      <c r="W840" s="1199"/>
      <c r="X840" s="1152"/>
      <c r="Y840" s="679"/>
      <c r="Z840" s="1153"/>
    </row>
    <row r="841" spans="1:26" s="61" customFormat="1" ht="17.25" hidden="1" customHeight="1">
      <c r="A841" s="1159"/>
      <c r="B841" s="61" t="s">
        <v>468</v>
      </c>
      <c r="H841" s="1595"/>
      <c r="I841" s="1595"/>
      <c r="J841" s="1595"/>
      <c r="K841" s="1595"/>
      <c r="L841" s="1595"/>
      <c r="M841" s="1595"/>
      <c r="N841" s="1595"/>
      <c r="O841" s="1595"/>
      <c r="P841" s="1595"/>
      <c r="Q841" s="1595"/>
      <c r="R841" s="1595"/>
      <c r="S841" s="1595"/>
      <c r="T841" s="1199"/>
      <c r="U841" s="1199"/>
      <c r="V841" s="1199"/>
      <c r="W841" s="1199"/>
      <c r="X841" s="1152"/>
      <c r="Y841" s="679"/>
      <c r="Z841" s="1153"/>
    </row>
    <row r="842" spans="1:26" s="61" customFormat="1" ht="17.25" hidden="1" customHeight="1">
      <c r="A842" s="1159"/>
      <c r="B842" s="61" t="s">
        <v>469</v>
      </c>
      <c r="H842" s="1595"/>
      <c r="I842" s="1595"/>
      <c r="J842" s="1595"/>
      <c r="K842" s="1595"/>
      <c r="L842" s="1595"/>
      <c r="M842" s="1595"/>
      <c r="N842" s="1595"/>
      <c r="O842" s="1595"/>
      <c r="P842" s="1595"/>
      <c r="Q842" s="1595"/>
      <c r="R842" s="1595"/>
      <c r="S842" s="1595"/>
      <c r="T842" s="1199"/>
      <c r="U842" s="1199"/>
      <c r="V842" s="1199"/>
      <c r="W842" s="1199"/>
      <c r="X842" s="1152"/>
      <c r="Y842" s="679"/>
      <c r="Z842" s="1153"/>
    </row>
    <row r="843" spans="1:26" s="735" customFormat="1" ht="17.25" hidden="1" customHeight="1">
      <c r="A843" s="748">
        <v>24</v>
      </c>
      <c r="B843" s="1131" t="s">
        <v>470</v>
      </c>
      <c r="H843" s="1597" t="s">
        <v>1543</v>
      </c>
      <c r="I843" s="1598"/>
      <c r="J843" s="1598"/>
      <c r="K843" s="1598"/>
      <c r="L843" s="1598"/>
      <c r="M843" s="1598"/>
      <c r="N843" s="1597" t="s">
        <v>1544</v>
      </c>
      <c r="O843" s="1598"/>
      <c r="P843" s="1598"/>
      <c r="Q843" s="1598"/>
      <c r="R843" s="1598"/>
      <c r="S843" s="1598"/>
      <c r="T843" s="1143"/>
      <c r="U843" s="1143"/>
      <c r="V843" s="1143"/>
      <c r="W843" s="1143"/>
      <c r="X843" s="1133"/>
      <c r="Y843" s="696"/>
      <c r="Z843" s="734"/>
    </row>
    <row r="844" spans="1:26" s="735" customFormat="1" ht="17.25" hidden="1" customHeight="1">
      <c r="A844" s="748" t="s">
        <v>471</v>
      </c>
      <c r="B844" s="1131" t="s">
        <v>472</v>
      </c>
      <c r="H844" s="1596">
        <f>SUM(H846:M847)</f>
        <v>130359177850</v>
      </c>
      <c r="I844" s="1596"/>
      <c r="J844" s="1596"/>
      <c r="K844" s="1596"/>
      <c r="L844" s="1596"/>
      <c r="M844" s="1596"/>
      <c r="N844" s="1596">
        <f>SUM(N846:S847)</f>
        <v>475539723362</v>
      </c>
      <c r="O844" s="1596"/>
      <c r="P844" s="1596"/>
      <c r="Q844" s="1596"/>
      <c r="R844" s="1596"/>
      <c r="S844" s="1596"/>
      <c r="T844" s="1137"/>
      <c r="U844" s="1137"/>
      <c r="V844" s="1137"/>
      <c r="W844" s="1137"/>
      <c r="X844" s="1133"/>
      <c r="Y844" s="696"/>
      <c r="Z844" s="734"/>
    </row>
    <row r="845" spans="1:26" s="61" customFormat="1" ht="17.25" hidden="1" customHeight="1">
      <c r="A845" s="1159"/>
      <c r="B845" s="61" t="s">
        <v>473</v>
      </c>
      <c r="H845" s="1595"/>
      <c r="I845" s="1595"/>
      <c r="J845" s="1595"/>
      <c r="K845" s="1595"/>
      <c r="L845" s="1595"/>
      <c r="M845" s="1595"/>
      <c r="N845" s="1595"/>
      <c r="O845" s="1595"/>
      <c r="P845" s="1595"/>
      <c r="Q845" s="1595"/>
      <c r="R845" s="1595"/>
      <c r="S845" s="1595"/>
      <c r="T845" s="1199"/>
      <c r="U845" s="1199"/>
      <c r="V845" s="1199"/>
      <c r="W845" s="1199"/>
      <c r="X845" s="1152"/>
      <c r="Y845" s="679"/>
      <c r="Z845" s="1153"/>
    </row>
    <row r="846" spans="1:26" s="61" customFormat="1" ht="17.25" hidden="1" customHeight="1">
      <c r="A846" s="1159"/>
      <c r="B846" s="61" t="s">
        <v>474</v>
      </c>
      <c r="H846" s="1595">
        <f>130222664737+68463000</f>
        <v>130291127737</v>
      </c>
      <c r="I846" s="1595"/>
      <c r="J846" s="1595"/>
      <c r="K846" s="1595"/>
      <c r="L846" s="1595"/>
      <c r="M846" s="1595"/>
      <c r="N846" s="1595">
        <f>470876682721+3989649458</f>
        <v>474866332179</v>
      </c>
      <c r="O846" s="1595"/>
      <c r="P846" s="1595"/>
      <c r="Q846" s="1595"/>
      <c r="R846" s="1595"/>
      <c r="S846" s="1595"/>
      <c r="T846" s="1199"/>
      <c r="U846" s="1199"/>
      <c r="V846" s="1199"/>
      <c r="W846" s="1199"/>
      <c r="X846" s="1152"/>
      <c r="Y846" s="679"/>
      <c r="Z846" s="1153"/>
    </row>
    <row r="847" spans="1:26" s="61" customFormat="1" ht="17.25" hidden="1" customHeight="1">
      <c r="A847" s="1159"/>
      <c r="B847" s="61" t="s">
        <v>475</v>
      </c>
      <c r="H847" s="1595">
        <v>68050113</v>
      </c>
      <c r="I847" s="1595"/>
      <c r="J847" s="1595"/>
      <c r="K847" s="1595"/>
      <c r="L847" s="1595"/>
      <c r="M847" s="1595"/>
      <c r="N847" s="1595">
        <v>673391183</v>
      </c>
      <c r="O847" s="1595"/>
      <c r="P847" s="1595"/>
      <c r="Q847" s="1595"/>
      <c r="R847" s="1595"/>
      <c r="S847" s="1595"/>
      <c r="T847" s="1199"/>
      <c r="U847" s="1199"/>
      <c r="V847" s="1199"/>
      <c r="W847" s="1199"/>
      <c r="X847" s="1152"/>
      <c r="Y847" s="679"/>
      <c r="Z847" s="1153"/>
    </row>
    <row r="848" spans="1:26" s="61" customFormat="1" ht="17.25" hidden="1" customHeight="1">
      <c r="A848" s="1159"/>
      <c r="B848" s="61" t="s">
        <v>476</v>
      </c>
      <c r="H848" s="1595"/>
      <c r="I848" s="1595"/>
      <c r="J848" s="1595"/>
      <c r="K848" s="1595"/>
      <c r="L848" s="1595"/>
      <c r="M848" s="1595"/>
      <c r="N848" s="1595"/>
      <c r="O848" s="1595"/>
      <c r="P848" s="1595"/>
      <c r="Q848" s="1595"/>
      <c r="R848" s="1595"/>
      <c r="S848" s="1595"/>
      <c r="T848" s="1199"/>
      <c r="U848" s="1199"/>
      <c r="V848" s="1199"/>
      <c r="W848" s="1199"/>
      <c r="X848" s="1152"/>
      <c r="Y848" s="679"/>
      <c r="Z848" s="1153"/>
    </row>
    <row r="849" spans="1:26" s="61" customFormat="1" ht="17.25" hidden="1" customHeight="1">
      <c r="A849" s="1159"/>
      <c r="B849" s="61" t="s">
        <v>477</v>
      </c>
      <c r="H849" s="1595"/>
      <c r="I849" s="1595"/>
      <c r="J849" s="1595"/>
      <c r="K849" s="1595"/>
      <c r="L849" s="1595"/>
      <c r="M849" s="1595"/>
      <c r="N849" s="1595"/>
      <c r="O849" s="1595"/>
      <c r="P849" s="1595"/>
      <c r="Q849" s="1595"/>
      <c r="R849" s="1595"/>
      <c r="S849" s="1595"/>
      <c r="T849" s="1199"/>
      <c r="U849" s="1199"/>
      <c r="V849" s="1199"/>
      <c r="W849" s="1199"/>
      <c r="X849" s="1152"/>
      <c r="Y849" s="679"/>
      <c r="Z849" s="1153"/>
    </row>
    <row r="850" spans="1:26" s="61" customFormat="1" ht="17.25" hidden="1" customHeight="1">
      <c r="A850" s="1159"/>
      <c r="B850" s="61" t="s">
        <v>478</v>
      </c>
      <c r="H850" s="1595"/>
      <c r="I850" s="1595"/>
      <c r="J850" s="1595"/>
      <c r="K850" s="1595"/>
      <c r="L850" s="1595"/>
      <c r="M850" s="1595"/>
      <c r="N850" s="1595"/>
      <c r="O850" s="1595"/>
      <c r="P850" s="1595"/>
      <c r="Q850" s="1595"/>
      <c r="R850" s="1595"/>
      <c r="S850" s="1595"/>
      <c r="T850" s="1199"/>
      <c r="U850" s="1199"/>
      <c r="V850" s="1199"/>
      <c r="W850" s="1199"/>
      <c r="X850" s="1152"/>
      <c r="Y850" s="679"/>
      <c r="Z850" s="1153"/>
    </row>
    <row r="851" spans="1:26" s="61" customFormat="1" ht="17.25" hidden="1" customHeight="1">
      <c r="A851" s="1159"/>
      <c r="B851" s="61" t="s">
        <v>479</v>
      </c>
      <c r="H851" s="1595"/>
      <c r="I851" s="1595"/>
      <c r="J851" s="1595"/>
      <c r="K851" s="1595"/>
      <c r="L851" s="1595"/>
      <c r="M851" s="1595"/>
      <c r="N851" s="1595"/>
      <c r="O851" s="1595"/>
      <c r="P851" s="1595"/>
      <c r="Q851" s="1595"/>
      <c r="R851" s="1595"/>
      <c r="S851" s="1595"/>
      <c r="T851" s="1199"/>
      <c r="U851" s="1199"/>
      <c r="V851" s="1199"/>
      <c r="W851" s="1199"/>
      <c r="X851" s="1152"/>
      <c r="Y851" s="679"/>
      <c r="Z851" s="1153"/>
    </row>
    <row r="852" spans="1:26" s="61" customFormat="1" ht="17.25" hidden="1" customHeight="1">
      <c r="A852" s="1159"/>
      <c r="B852" s="61" t="s">
        <v>480</v>
      </c>
      <c r="H852" s="1595"/>
      <c r="I852" s="1595"/>
      <c r="J852" s="1595"/>
      <c r="K852" s="1595"/>
      <c r="L852" s="1595"/>
      <c r="M852" s="1595"/>
      <c r="N852" s="1595"/>
      <c r="O852" s="1595"/>
      <c r="P852" s="1595"/>
      <c r="Q852" s="1595"/>
      <c r="R852" s="1595"/>
      <c r="S852" s="1595"/>
      <c r="T852" s="1199"/>
      <c r="U852" s="1199"/>
      <c r="V852" s="1199"/>
      <c r="W852" s="1199"/>
      <c r="X852" s="1152"/>
      <c r="Y852" s="679"/>
      <c r="Z852" s="1153"/>
    </row>
    <row r="853" spans="1:26" s="61" customFormat="1" ht="17.25" hidden="1" customHeight="1">
      <c r="A853" s="1159"/>
      <c r="B853" s="61" t="s">
        <v>481</v>
      </c>
      <c r="H853" s="1595"/>
      <c r="I853" s="1595"/>
      <c r="J853" s="1595"/>
      <c r="K853" s="1595"/>
      <c r="L853" s="1595"/>
      <c r="M853" s="1595"/>
      <c r="N853" s="1595"/>
      <c r="O853" s="1595"/>
      <c r="P853" s="1595"/>
      <c r="Q853" s="1595"/>
      <c r="R853" s="1595"/>
      <c r="S853" s="1595"/>
      <c r="T853" s="1199"/>
      <c r="U853" s="1199"/>
      <c r="V853" s="1199"/>
      <c r="W853" s="1199"/>
      <c r="X853" s="1152"/>
      <c r="Y853" s="679"/>
      <c r="Z853" s="1153"/>
    </row>
    <row r="854" spans="1:26" s="61" customFormat="1" ht="17.25" hidden="1" customHeight="1">
      <c r="A854" s="1159"/>
      <c r="B854" s="61" t="s">
        <v>482</v>
      </c>
      <c r="H854" s="1595"/>
      <c r="I854" s="1595"/>
      <c r="J854" s="1595"/>
      <c r="K854" s="1595"/>
      <c r="L854" s="1595"/>
      <c r="M854" s="1595"/>
      <c r="N854" s="1595"/>
      <c r="O854" s="1595"/>
      <c r="P854" s="1595"/>
      <c r="Q854" s="1595"/>
      <c r="R854" s="1595"/>
      <c r="S854" s="1595"/>
      <c r="T854" s="1199"/>
      <c r="U854" s="1199"/>
      <c r="V854" s="1199"/>
      <c r="W854" s="1199"/>
      <c r="X854" s="1152"/>
      <c r="Y854" s="679"/>
      <c r="Z854" s="1153"/>
    </row>
    <row r="855" spans="1:26" s="61" customFormat="1" ht="17.25" hidden="1" customHeight="1">
      <c r="A855" s="1159"/>
      <c r="B855" s="61" t="s">
        <v>483</v>
      </c>
      <c r="H855" s="1595"/>
      <c r="I855" s="1595"/>
      <c r="J855" s="1595"/>
      <c r="K855" s="1595"/>
      <c r="L855" s="1595"/>
      <c r="M855" s="1595"/>
      <c r="N855" s="1595"/>
      <c r="O855" s="1595"/>
      <c r="P855" s="1595"/>
      <c r="Q855" s="1595"/>
      <c r="R855" s="1595"/>
      <c r="S855" s="1595"/>
      <c r="T855" s="1199"/>
      <c r="U855" s="1199"/>
      <c r="V855" s="1199"/>
      <c r="W855" s="1199"/>
      <c r="X855" s="1152"/>
      <c r="Y855" s="679"/>
      <c r="Z855" s="1153"/>
    </row>
    <row r="856" spans="1:26" s="61" customFormat="1" ht="17.25" hidden="1" customHeight="1">
      <c r="A856" s="1159"/>
      <c r="B856" s="61" t="s">
        <v>484</v>
      </c>
      <c r="H856" s="1595">
        <f>H846</f>
        <v>130291127737</v>
      </c>
      <c r="I856" s="1595"/>
      <c r="J856" s="1595"/>
      <c r="K856" s="1595"/>
      <c r="L856" s="1595"/>
      <c r="M856" s="1595"/>
      <c r="N856" s="1595">
        <f>N846</f>
        <v>474866332179</v>
      </c>
      <c r="O856" s="1595"/>
      <c r="P856" s="1595"/>
      <c r="Q856" s="1595"/>
      <c r="R856" s="1595"/>
      <c r="S856" s="1595"/>
      <c r="T856" s="1199"/>
      <c r="U856" s="1199"/>
      <c r="V856" s="1199"/>
      <c r="W856" s="1199"/>
      <c r="X856" s="1152"/>
      <c r="Y856" s="679"/>
      <c r="Z856" s="1153"/>
    </row>
    <row r="857" spans="1:26" s="61" customFormat="1" ht="17.25" hidden="1" customHeight="1">
      <c r="A857" s="1159"/>
      <c r="B857" s="61" t="s">
        <v>485</v>
      </c>
      <c r="H857" s="1595">
        <f>H847</f>
        <v>68050113</v>
      </c>
      <c r="I857" s="1595"/>
      <c r="J857" s="1595"/>
      <c r="K857" s="1595"/>
      <c r="L857" s="1595"/>
      <c r="M857" s="1595"/>
      <c r="N857" s="1595">
        <f>N847</f>
        <v>673391183</v>
      </c>
      <c r="O857" s="1595"/>
      <c r="P857" s="1595"/>
      <c r="Q857" s="1595"/>
      <c r="R857" s="1595"/>
      <c r="S857" s="1595"/>
      <c r="T857" s="1199"/>
      <c r="U857" s="1199"/>
      <c r="V857" s="1199"/>
      <c r="W857" s="1199"/>
      <c r="X857" s="1152"/>
      <c r="Y857" s="679"/>
      <c r="Z857" s="1153"/>
    </row>
    <row r="858" spans="1:26" s="61" customFormat="1" ht="17.25" hidden="1" customHeight="1">
      <c r="A858" s="1159"/>
      <c r="H858" s="1199"/>
      <c r="I858" s="1199"/>
      <c r="J858" s="1199"/>
      <c r="K858" s="1199"/>
      <c r="L858" s="1199"/>
      <c r="M858" s="1199"/>
      <c r="N858" s="1199"/>
      <c r="O858" s="1199"/>
      <c r="P858" s="1199"/>
      <c r="Q858" s="1199"/>
      <c r="R858" s="1199"/>
      <c r="S858" s="1199"/>
      <c r="T858" s="1199"/>
      <c r="U858" s="1199"/>
      <c r="V858" s="1199"/>
      <c r="W858" s="1199"/>
      <c r="X858" s="1152"/>
      <c r="Y858" s="679"/>
      <c r="Z858" s="1153"/>
    </row>
    <row r="859" spans="1:26" s="735" customFormat="1" ht="17.25" hidden="1" customHeight="1">
      <c r="A859" s="748" t="s">
        <v>486</v>
      </c>
      <c r="B859" s="1131" t="s">
        <v>487</v>
      </c>
      <c r="H859" s="1596">
        <f>SUM(H860:M865)</f>
        <v>41934197</v>
      </c>
      <c r="I859" s="1596"/>
      <c r="J859" s="1596"/>
      <c r="K859" s="1596"/>
      <c r="L859" s="1596"/>
      <c r="M859" s="1596"/>
      <c r="N859" s="1596">
        <f>SUM(N860:S865)</f>
        <v>878907730</v>
      </c>
      <c r="O859" s="1596"/>
      <c r="P859" s="1596"/>
      <c r="Q859" s="1596"/>
      <c r="R859" s="1596"/>
      <c r="S859" s="1596"/>
      <c r="T859" s="1137"/>
      <c r="U859" s="1137"/>
      <c r="V859" s="1137"/>
      <c r="W859" s="1137"/>
      <c r="X859" s="1133"/>
      <c r="Y859" s="696"/>
      <c r="Z859" s="734"/>
    </row>
    <row r="860" spans="1:26" s="740" customFormat="1" ht="17.25" hidden="1" customHeight="1">
      <c r="A860" s="1134"/>
      <c r="B860" s="1131" t="s">
        <v>488</v>
      </c>
      <c r="H860" s="1608">
        <v>41934197</v>
      </c>
      <c r="I860" s="1608"/>
      <c r="J860" s="1608"/>
      <c r="K860" s="1608"/>
      <c r="L860" s="1608"/>
      <c r="M860" s="1608"/>
      <c r="N860" s="1608">
        <v>582897524</v>
      </c>
      <c r="O860" s="1608"/>
      <c r="P860" s="1608"/>
      <c r="Q860" s="1608"/>
      <c r="R860" s="1608"/>
      <c r="S860" s="1608"/>
      <c r="T860" s="1135"/>
      <c r="U860" s="1135"/>
      <c r="V860" s="1135"/>
      <c r="W860" s="1135"/>
      <c r="X860" s="1136"/>
      <c r="Y860" s="738"/>
      <c r="Z860" s="739"/>
    </row>
    <row r="861" spans="1:26" s="740" customFormat="1" ht="17.25" hidden="1" customHeight="1">
      <c r="A861" s="1134"/>
      <c r="B861" s="1131" t="s">
        <v>489</v>
      </c>
      <c r="H861" s="1608"/>
      <c r="I861" s="1608"/>
      <c r="J861" s="1608"/>
      <c r="K861" s="1608"/>
      <c r="L861" s="1608"/>
      <c r="M861" s="1608"/>
      <c r="N861" s="1608">
        <f>8000000+42462777</f>
        <v>50462777</v>
      </c>
      <c r="O861" s="1608"/>
      <c r="P861" s="1608"/>
      <c r="Q861" s="1608"/>
      <c r="R861" s="1608"/>
      <c r="S861" s="1608"/>
      <c r="T861" s="1135"/>
      <c r="U861" s="1135"/>
      <c r="V861" s="1135"/>
      <c r="W861" s="1135"/>
      <c r="X861" s="1136"/>
      <c r="Y861" s="738"/>
      <c r="Z861" s="739"/>
    </row>
    <row r="862" spans="1:26" s="740" customFormat="1" ht="17.25" hidden="1" customHeight="1">
      <c r="A862" s="1134"/>
      <c r="B862" s="1131" t="s">
        <v>490</v>
      </c>
      <c r="H862" s="1608"/>
      <c r="I862" s="1608"/>
      <c r="J862" s="1608"/>
      <c r="K862" s="1608"/>
      <c r="L862" s="1608"/>
      <c r="M862" s="1608"/>
      <c r="N862" s="1608"/>
      <c r="O862" s="1608"/>
      <c r="P862" s="1608"/>
      <c r="Q862" s="1608"/>
      <c r="R862" s="1608"/>
      <c r="S862" s="1608"/>
      <c r="T862" s="1135"/>
      <c r="U862" s="1135"/>
      <c r="V862" s="1135"/>
      <c r="W862" s="1135"/>
      <c r="X862" s="1136"/>
      <c r="Y862" s="738"/>
      <c r="Z862" s="739"/>
    </row>
    <row r="863" spans="1:26" s="740" customFormat="1" ht="17.25" hidden="1" customHeight="1">
      <c r="A863" s="1134"/>
      <c r="B863" s="1131" t="s">
        <v>491</v>
      </c>
      <c r="H863" s="1608"/>
      <c r="I863" s="1608"/>
      <c r="J863" s="1608"/>
      <c r="K863" s="1608"/>
      <c r="L863" s="1608"/>
      <c r="M863" s="1608"/>
      <c r="N863" s="1608">
        <v>47937829</v>
      </c>
      <c r="O863" s="1608"/>
      <c r="P863" s="1608"/>
      <c r="Q863" s="1608"/>
      <c r="R863" s="1608"/>
      <c r="S863" s="1608"/>
      <c r="T863" s="1135"/>
      <c r="U863" s="1135"/>
      <c r="V863" s="1135"/>
      <c r="W863" s="1135"/>
      <c r="X863" s="1136"/>
      <c r="Y863" s="738"/>
      <c r="Z863" s="739"/>
    </row>
    <row r="864" spans="1:26" s="740" customFormat="1" ht="17.25" hidden="1" customHeight="1">
      <c r="A864" s="1134"/>
      <c r="B864" s="1131" t="s">
        <v>492</v>
      </c>
      <c r="H864" s="1608"/>
      <c r="I864" s="1608"/>
      <c r="J864" s="1608"/>
      <c r="K864" s="1608"/>
      <c r="L864" s="1608"/>
      <c r="M864" s="1608"/>
      <c r="N864" s="1608"/>
      <c r="O864" s="1608"/>
      <c r="P864" s="1608"/>
      <c r="Q864" s="1608"/>
      <c r="R864" s="1608"/>
      <c r="S864" s="1608"/>
      <c r="T864" s="1135"/>
      <c r="U864" s="1135"/>
      <c r="V864" s="1135"/>
      <c r="W864" s="1135"/>
      <c r="X864" s="1136"/>
      <c r="Y864" s="738"/>
      <c r="Z864" s="739"/>
    </row>
    <row r="865" spans="1:26" s="740" customFormat="1" ht="17.25" hidden="1" customHeight="1">
      <c r="A865" s="1134"/>
      <c r="B865" s="1131" t="s">
        <v>493</v>
      </c>
      <c r="H865" s="1608">
        <f>41934197-H860-H861-H863</f>
        <v>0</v>
      </c>
      <c r="I865" s="1608"/>
      <c r="J865" s="1608"/>
      <c r="K865" s="1608"/>
      <c r="L865" s="1608"/>
      <c r="M865" s="1608"/>
      <c r="N865" s="1608">
        <f>878907730-N860-N861-N863</f>
        <v>197609600</v>
      </c>
      <c r="O865" s="1608"/>
      <c r="P865" s="1608"/>
      <c r="Q865" s="1608"/>
      <c r="R865" s="1608"/>
      <c r="S865" s="1608"/>
      <c r="T865" s="1135"/>
      <c r="U865" s="1135"/>
      <c r="V865" s="1135"/>
      <c r="W865" s="1135"/>
      <c r="X865" s="1136"/>
      <c r="Y865" s="738"/>
      <c r="Z865" s="739"/>
    </row>
    <row r="866" spans="1:26" s="61" customFormat="1" ht="17.25" hidden="1" customHeight="1">
      <c r="A866" s="1159"/>
      <c r="H866" s="1199"/>
      <c r="I866" s="1199"/>
      <c r="J866" s="1199"/>
      <c r="K866" s="1199"/>
      <c r="L866" s="1199"/>
      <c r="M866" s="1199"/>
      <c r="N866" s="1199"/>
      <c r="O866" s="1199"/>
      <c r="P866" s="1199"/>
      <c r="Q866" s="1199"/>
      <c r="R866" s="1199"/>
      <c r="S866" s="1199"/>
      <c r="T866" s="1199"/>
      <c r="U866" s="1199"/>
      <c r="V866" s="1199"/>
      <c r="W866" s="1199"/>
      <c r="X866" s="1152"/>
      <c r="Y866" s="679"/>
      <c r="Z866" s="1153"/>
    </row>
    <row r="867" spans="1:26" s="735" customFormat="1" ht="17.25" hidden="1" customHeight="1">
      <c r="A867" s="748" t="s">
        <v>494</v>
      </c>
      <c r="B867" s="1131" t="s">
        <v>495</v>
      </c>
      <c r="H867" s="1595"/>
      <c r="I867" s="1595"/>
      <c r="J867" s="1595"/>
      <c r="K867" s="1595"/>
      <c r="L867" s="1595"/>
      <c r="M867" s="1595"/>
      <c r="N867" s="1595"/>
      <c r="O867" s="1595"/>
      <c r="P867" s="1595"/>
      <c r="Q867" s="1595"/>
      <c r="R867" s="1595"/>
      <c r="S867" s="1595"/>
      <c r="T867" s="1199"/>
      <c r="U867" s="1199"/>
      <c r="V867" s="1199"/>
      <c r="W867" s="1199"/>
      <c r="X867" s="1133"/>
      <c r="Y867" s="696"/>
      <c r="Z867" s="734"/>
    </row>
    <row r="868" spans="1:26" s="61" customFormat="1" ht="17.25" hidden="1" customHeight="1">
      <c r="A868" s="1159"/>
      <c r="B868" s="61" t="s">
        <v>496</v>
      </c>
      <c r="H868" s="1199"/>
      <c r="I868" s="1199"/>
      <c r="J868" s="1199"/>
      <c r="K868" s="1199"/>
      <c r="L868" s="1199"/>
      <c r="M868" s="1199"/>
      <c r="N868" s="1199"/>
      <c r="O868" s="1199"/>
      <c r="P868" s="1199"/>
      <c r="Q868" s="1199"/>
      <c r="R868" s="1199"/>
      <c r="S868" s="1199"/>
      <c r="T868" s="1199"/>
      <c r="U868" s="1199"/>
      <c r="V868" s="1199"/>
      <c r="W868" s="1199"/>
      <c r="X868" s="1152"/>
      <c r="Y868" s="679"/>
      <c r="Z868" s="1153"/>
    </row>
    <row r="869" spans="1:26" s="61" customFormat="1" ht="17.25" hidden="1" customHeight="1">
      <c r="A869" s="1159"/>
      <c r="B869" s="61" t="s">
        <v>497</v>
      </c>
      <c r="H869" s="1199"/>
      <c r="I869" s="1199"/>
      <c r="J869" s="1199"/>
      <c r="K869" s="1199"/>
      <c r="L869" s="1199"/>
      <c r="M869" s="1199"/>
      <c r="N869" s="1199"/>
      <c r="O869" s="1199"/>
      <c r="P869" s="1199"/>
      <c r="Q869" s="1199"/>
      <c r="R869" s="1199"/>
      <c r="S869" s="1199"/>
      <c r="T869" s="1199"/>
      <c r="U869" s="1199"/>
      <c r="V869" s="1199"/>
      <c r="W869" s="1199"/>
      <c r="X869" s="1152"/>
      <c r="Y869" s="679"/>
      <c r="Z869" s="1153"/>
    </row>
    <row r="870" spans="1:26" s="61" customFormat="1" ht="17.25" hidden="1" customHeight="1">
      <c r="A870" s="1159"/>
      <c r="B870" s="61" t="s">
        <v>498</v>
      </c>
      <c r="H870" s="1199"/>
      <c r="I870" s="1199"/>
      <c r="J870" s="1199"/>
      <c r="K870" s="1199"/>
      <c r="L870" s="1199"/>
      <c r="M870" s="1199"/>
      <c r="N870" s="1199"/>
      <c r="O870" s="1199"/>
      <c r="P870" s="1199"/>
      <c r="Q870" s="1199"/>
      <c r="R870" s="1199"/>
      <c r="S870" s="1199"/>
      <c r="T870" s="1199"/>
      <c r="U870" s="1199"/>
      <c r="V870" s="1199"/>
      <c r="W870" s="1199"/>
      <c r="X870" s="1152"/>
      <c r="Y870" s="679"/>
      <c r="Z870" s="1153"/>
    </row>
    <row r="871" spans="1:26" s="61" customFormat="1" ht="17.25" hidden="1" customHeight="1">
      <c r="A871" s="1159"/>
      <c r="B871" s="61" t="s">
        <v>499</v>
      </c>
      <c r="H871" s="1199"/>
      <c r="I871" s="1199"/>
      <c r="J871" s="1199"/>
      <c r="K871" s="1199"/>
      <c r="L871" s="1199"/>
      <c r="M871" s="1199"/>
      <c r="N871" s="1199"/>
      <c r="O871" s="1199"/>
      <c r="P871" s="1199"/>
      <c r="Q871" s="1199"/>
      <c r="R871" s="1199"/>
      <c r="S871" s="1199"/>
      <c r="T871" s="1199"/>
      <c r="U871" s="1199"/>
      <c r="V871" s="1199"/>
      <c r="W871" s="1199"/>
      <c r="X871" s="1152"/>
      <c r="Y871" s="679"/>
      <c r="Z871" s="1153"/>
    </row>
    <row r="872" spans="1:26" s="735" customFormat="1" ht="17.25" hidden="1" customHeight="1">
      <c r="A872" s="748">
        <v>25</v>
      </c>
      <c r="B872" s="1131" t="s">
        <v>1173</v>
      </c>
      <c r="H872" s="1597" t="s">
        <v>1543</v>
      </c>
      <c r="I872" s="1598"/>
      <c r="J872" s="1598"/>
      <c r="K872" s="1598"/>
      <c r="L872" s="1598"/>
      <c r="M872" s="1598"/>
      <c r="N872" s="1597" t="s">
        <v>1544</v>
      </c>
      <c r="O872" s="1598"/>
      <c r="P872" s="1598"/>
      <c r="Q872" s="1598"/>
      <c r="R872" s="1598"/>
      <c r="S872" s="1598"/>
      <c r="T872" s="1143"/>
      <c r="U872" s="1143"/>
      <c r="V872" s="1143"/>
      <c r="W872" s="1143"/>
      <c r="X872" s="1133"/>
      <c r="Y872" s="696"/>
      <c r="Z872" s="734"/>
    </row>
    <row r="873" spans="1:26" s="61" customFormat="1" ht="17.25" hidden="1" customHeight="1">
      <c r="A873" s="1159"/>
      <c r="B873" s="61" t="s">
        <v>500</v>
      </c>
      <c r="H873" s="1608">
        <v>113771062725</v>
      </c>
      <c r="I873" s="1608"/>
      <c r="J873" s="1608"/>
      <c r="K873" s="1608"/>
      <c r="L873" s="1608"/>
      <c r="M873" s="1608"/>
      <c r="N873" s="1608">
        <f>410783461201+3989649458-468758651</f>
        <v>414304352008</v>
      </c>
      <c r="O873" s="1608"/>
      <c r="P873" s="1608"/>
      <c r="Q873" s="1608"/>
      <c r="R873" s="1608"/>
      <c r="S873" s="1608"/>
      <c r="T873" s="1135"/>
      <c r="U873" s="1135"/>
      <c r="V873" s="1135"/>
      <c r="W873" s="1135"/>
      <c r="X873" s="1152"/>
      <c r="Y873" s="679"/>
      <c r="Z873" s="1153"/>
    </row>
    <row r="874" spans="1:26" s="61" customFormat="1" ht="17.25" hidden="1" customHeight="1">
      <c r="A874" s="1159"/>
      <c r="B874" s="61" t="s">
        <v>501</v>
      </c>
      <c r="H874" s="1608"/>
      <c r="I874" s="1608"/>
      <c r="J874" s="1608"/>
      <c r="K874" s="1608"/>
      <c r="L874" s="1608"/>
      <c r="M874" s="1608"/>
      <c r="N874" s="1608"/>
      <c r="O874" s="1608"/>
      <c r="P874" s="1608"/>
      <c r="Q874" s="1608"/>
      <c r="R874" s="1608"/>
      <c r="S874" s="1608"/>
      <c r="T874" s="1135"/>
      <c r="U874" s="1135"/>
      <c r="V874" s="1135"/>
      <c r="W874" s="1135"/>
      <c r="X874" s="1152"/>
      <c r="Y874" s="679"/>
      <c r="Z874" s="1153"/>
    </row>
    <row r="875" spans="1:26" s="61" customFormat="1" ht="17.25" hidden="1" customHeight="1">
      <c r="A875" s="1159"/>
      <c r="B875" s="61" t="s">
        <v>502</v>
      </c>
      <c r="H875" s="1608">
        <v>1360545</v>
      </c>
      <c r="I875" s="1608"/>
      <c r="J875" s="1608"/>
      <c r="K875" s="1608"/>
      <c r="L875" s="1608"/>
      <c r="M875" s="1608"/>
      <c r="N875" s="1608">
        <v>244874315</v>
      </c>
      <c r="O875" s="1608"/>
      <c r="P875" s="1608"/>
      <c r="Q875" s="1608"/>
      <c r="R875" s="1608"/>
      <c r="S875" s="1608"/>
      <c r="T875" s="1135"/>
      <c r="U875" s="1135"/>
      <c r="V875" s="1135"/>
      <c r="W875" s="1135"/>
      <c r="X875" s="1152"/>
      <c r="Y875" s="679"/>
      <c r="Z875" s="1153"/>
    </row>
    <row r="876" spans="1:26" s="735" customFormat="1" ht="17.25" hidden="1" customHeight="1">
      <c r="A876" s="748"/>
      <c r="C876" s="1131" t="s">
        <v>1322</v>
      </c>
      <c r="H876" s="1596">
        <f>SUM(H873:M875)</f>
        <v>113772423270</v>
      </c>
      <c r="I876" s="1596"/>
      <c r="J876" s="1596"/>
      <c r="K876" s="1596"/>
      <c r="L876" s="1596"/>
      <c r="M876" s="1596"/>
      <c r="N876" s="1596">
        <f>SUM(N873:S875)</f>
        <v>414549226323</v>
      </c>
      <c r="O876" s="1596"/>
      <c r="P876" s="1596"/>
      <c r="Q876" s="1596"/>
      <c r="R876" s="1596"/>
      <c r="S876" s="1596"/>
      <c r="T876" s="1137"/>
      <c r="U876" s="1137"/>
      <c r="V876" s="1137"/>
      <c r="W876" s="1137"/>
      <c r="X876" s="1133"/>
      <c r="Y876" s="696"/>
      <c r="Z876" s="734"/>
    </row>
    <row r="877" spans="1:26" s="735" customFormat="1" ht="17.25" hidden="1" customHeight="1">
      <c r="A877" s="748">
        <v>26</v>
      </c>
      <c r="B877" s="1131" t="s">
        <v>1183</v>
      </c>
      <c r="H877" s="1597" t="s">
        <v>1543</v>
      </c>
      <c r="I877" s="1598"/>
      <c r="J877" s="1598"/>
      <c r="K877" s="1598"/>
      <c r="L877" s="1598"/>
      <c r="M877" s="1598"/>
      <c r="N877" s="1597" t="s">
        <v>1544</v>
      </c>
      <c r="O877" s="1598"/>
      <c r="P877" s="1598"/>
      <c r="Q877" s="1598"/>
      <c r="R877" s="1598"/>
      <c r="S877" s="1598"/>
      <c r="T877" s="1143"/>
      <c r="U877" s="1143"/>
      <c r="V877" s="1143"/>
      <c r="W877" s="1143"/>
      <c r="X877" s="1133"/>
      <c r="Y877" s="696"/>
      <c r="Z877" s="734"/>
    </row>
    <row r="878" spans="1:26" s="61" customFormat="1" ht="17.25" hidden="1" customHeight="1">
      <c r="A878" s="1159"/>
      <c r="B878" s="61" t="s">
        <v>503</v>
      </c>
      <c r="H878" s="1595">
        <v>350526125</v>
      </c>
      <c r="I878" s="1595"/>
      <c r="J878" s="1595"/>
      <c r="K878" s="1595"/>
      <c r="L878" s="1595"/>
      <c r="M878" s="1595"/>
      <c r="N878" s="1595">
        <v>2656417343</v>
      </c>
      <c r="O878" s="1595"/>
      <c r="P878" s="1595"/>
      <c r="Q878" s="1595"/>
      <c r="R878" s="1595"/>
      <c r="S878" s="1595"/>
      <c r="T878" s="1199"/>
      <c r="U878" s="1199"/>
      <c r="V878" s="1199"/>
      <c r="W878" s="1199"/>
      <c r="X878" s="1152"/>
      <c r="Y878" s="679"/>
      <c r="Z878" s="1153"/>
    </row>
    <row r="879" spans="1:26" s="61" customFormat="1" ht="17.25" hidden="1" customHeight="1">
      <c r="A879" s="1159"/>
      <c r="B879" s="61" t="s">
        <v>504</v>
      </c>
      <c r="H879" s="1595"/>
      <c r="I879" s="1595"/>
      <c r="J879" s="1595"/>
      <c r="K879" s="1595"/>
      <c r="L879" s="1595"/>
      <c r="M879" s="1595"/>
      <c r="N879" s="1595"/>
      <c r="O879" s="1595"/>
      <c r="P879" s="1595"/>
      <c r="Q879" s="1595"/>
      <c r="R879" s="1595"/>
      <c r="S879" s="1595"/>
      <c r="T879" s="1199"/>
      <c r="U879" s="1199"/>
      <c r="V879" s="1199"/>
      <c r="W879" s="1199"/>
      <c r="X879" s="1152"/>
      <c r="Y879" s="679"/>
      <c r="Z879" s="1153"/>
    </row>
    <row r="880" spans="1:26" s="61" customFormat="1" ht="17.25" hidden="1" customHeight="1">
      <c r="A880" s="1159"/>
      <c r="B880" s="61" t="s">
        <v>505</v>
      </c>
      <c r="H880" s="1595"/>
      <c r="I880" s="1595"/>
      <c r="J880" s="1595"/>
      <c r="K880" s="1595"/>
      <c r="L880" s="1595"/>
      <c r="M880" s="1595"/>
      <c r="N880" s="1595"/>
      <c r="O880" s="1595"/>
      <c r="P880" s="1595"/>
      <c r="Q880" s="1595"/>
      <c r="R880" s="1595"/>
      <c r="S880" s="1595"/>
      <c r="T880" s="1199"/>
      <c r="U880" s="1199"/>
      <c r="V880" s="1199"/>
      <c r="W880" s="1199"/>
      <c r="X880" s="1152"/>
      <c r="Y880" s="679"/>
      <c r="Z880" s="1153"/>
    </row>
    <row r="881" spans="1:26" s="735" customFormat="1" ht="17.25" hidden="1" customHeight="1">
      <c r="A881" s="748"/>
      <c r="C881" s="1132" t="s">
        <v>1322</v>
      </c>
      <c r="H881" s="1596">
        <f>SUM(H878:M880)</f>
        <v>350526125</v>
      </c>
      <c r="I881" s="1596"/>
      <c r="J881" s="1596"/>
      <c r="K881" s="1596"/>
      <c r="L881" s="1596"/>
      <c r="M881" s="1596"/>
      <c r="N881" s="1596">
        <f>SUM(N878:S880)</f>
        <v>2656417343</v>
      </c>
      <c r="O881" s="1596"/>
      <c r="P881" s="1596"/>
      <c r="Q881" s="1596"/>
      <c r="R881" s="1596"/>
      <c r="S881" s="1596"/>
      <c r="T881" s="1137"/>
      <c r="U881" s="1137"/>
      <c r="V881" s="1137"/>
      <c r="W881" s="1137"/>
      <c r="X881" s="1133"/>
      <c r="Y881" s="696"/>
      <c r="Z881" s="734"/>
    </row>
    <row r="882" spans="1:26" s="735" customFormat="1" ht="17.25" hidden="1" customHeight="1">
      <c r="A882" s="748">
        <v>27</v>
      </c>
      <c r="B882" s="1131" t="s">
        <v>202</v>
      </c>
      <c r="H882" s="1597" t="s">
        <v>1543</v>
      </c>
      <c r="I882" s="1598"/>
      <c r="J882" s="1598"/>
      <c r="K882" s="1598"/>
      <c r="L882" s="1598"/>
      <c r="M882" s="1598"/>
      <c r="N882" s="1597" t="s">
        <v>1544</v>
      </c>
      <c r="O882" s="1598"/>
      <c r="P882" s="1598"/>
      <c r="Q882" s="1598"/>
      <c r="R882" s="1598"/>
      <c r="S882" s="1598"/>
      <c r="T882" s="1143"/>
      <c r="U882" s="1143"/>
      <c r="V882" s="1143"/>
      <c r="W882" s="1143"/>
      <c r="X882" s="1133"/>
      <c r="Y882" s="696"/>
      <c r="Z882" s="734"/>
    </row>
    <row r="883" spans="1:26" s="735" customFormat="1" ht="17.25" hidden="1" customHeight="1">
      <c r="A883" s="748" t="s">
        <v>506</v>
      </c>
      <c r="B883" s="1131" t="s">
        <v>507</v>
      </c>
      <c r="H883" s="1596">
        <f>SUM(H884:M886)</f>
        <v>36815796298</v>
      </c>
      <c r="I883" s="1596"/>
      <c r="J883" s="1596"/>
      <c r="K883" s="1596"/>
      <c r="L883" s="1596"/>
      <c r="M883" s="1596"/>
      <c r="N883" s="1596">
        <f>SUM(N884:S886)</f>
        <v>157009480162</v>
      </c>
      <c r="O883" s="1596"/>
      <c r="P883" s="1596"/>
      <c r="Q883" s="1596"/>
      <c r="R883" s="1596"/>
      <c r="S883" s="1596"/>
      <c r="T883" s="1137"/>
      <c r="U883" s="1137"/>
      <c r="V883" s="1137"/>
      <c r="W883" s="1137"/>
      <c r="X883" s="1133"/>
      <c r="Y883" s="696"/>
      <c r="Z883" s="734"/>
    </row>
    <row r="884" spans="1:26" s="61" customFormat="1" ht="17.25" hidden="1" customHeight="1">
      <c r="A884" s="1159"/>
      <c r="B884" s="61" t="s">
        <v>508</v>
      </c>
      <c r="H884" s="1595">
        <v>27409153702</v>
      </c>
      <c r="I884" s="1595"/>
      <c r="J884" s="1595"/>
      <c r="K884" s="1595"/>
      <c r="L884" s="1595"/>
      <c r="M884" s="1595"/>
      <c r="N884" s="1595">
        <v>124435206179</v>
      </c>
      <c r="O884" s="1595"/>
      <c r="P884" s="1595"/>
      <c r="Q884" s="1595"/>
      <c r="R884" s="1595"/>
      <c r="S884" s="1595"/>
      <c r="T884" s="1199"/>
      <c r="U884" s="1199"/>
      <c r="V884" s="1199"/>
      <c r="W884" s="1199"/>
      <c r="X884" s="1152"/>
      <c r="Y884" s="679"/>
      <c r="Z884" s="1153"/>
    </row>
    <row r="885" spans="1:26" s="61" customFormat="1" ht="17.25" hidden="1" customHeight="1">
      <c r="A885" s="1159"/>
      <c r="B885" s="61" t="s">
        <v>509</v>
      </c>
      <c r="H885" s="1595">
        <v>6683775076</v>
      </c>
      <c r="I885" s="1595"/>
      <c r="J885" s="1595"/>
      <c r="K885" s="1595"/>
      <c r="L885" s="1595"/>
      <c r="M885" s="1595"/>
      <c r="N885" s="1595">
        <v>21761563083</v>
      </c>
      <c r="O885" s="1595"/>
      <c r="P885" s="1595"/>
      <c r="Q885" s="1595"/>
      <c r="R885" s="1595"/>
      <c r="S885" s="1595"/>
      <c r="T885" s="1199"/>
      <c r="U885" s="1199"/>
      <c r="V885" s="1199"/>
      <c r="W885" s="1199"/>
      <c r="X885" s="1152"/>
      <c r="Y885" s="679"/>
      <c r="Z885" s="1153"/>
    </row>
    <row r="886" spans="1:26" s="61" customFormat="1" ht="17.25" hidden="1" customHeight="1">
      <c r="A886" s="1159"/>
      <c r="B886" s="61" t="s">
        <v>510</v>
      </c>
      <c r="H886" s="1595">
        <v>2722867520</v>
      </c>
      <c r="I886" s="1595"/>
      <c r="J886" s="1595"/>
      <c r="K886" s="1595"/>
      <c r="L886" s="1595"/>
      <c r="M886" s="1595"/>
      <c r="N886" s="1595">
        <v>10812710900</v>
      </c>
      <c r="O886" s="1595"/>
      <c r="P886" s="1595"/>
      <c r="Q886" s="1595"/>
      <c r="R886" s="1595"/>
      <c r="S886" s="1595"/>
      <c r="T886" s="1199"/>
      <c r="U886" s="1199"/>
      <c r="V886" s="1199"/>
      <c r="W886" s="1199"/>
      <c r="X886" s="1152"/>
      <c r="Y886" s="679"/>
      <c r="Z886" s="1153"/>
    </row>
    <row r="887" spans="1:26" s="735" customFormat="1" ht="17.25" hidden="1" customHeight="1">
      <c r="A887" s="748" t="s">
        <v>511</v>
      </c>
      <c r="B887" s="1131" t="s">
        <v>512</v>
      </c>
      <c r="H887" s="1596">
        <f>SUM(H888:M890)</f>
        <v>58425728664</v>
      </c>
      <c r="I887" s="1596"/>
      <c r="J887" s="1596"/>
      <c r="K887" s="1596"/>
      <c r="L887" s="1596"/>
      <c r="M887" s="1596"/>
      <c r="N887" s="1596">
        <f>SUM(N888:S890)</f>
        <v>216946712431</v>
      </c>
      <c r="O887" s="1596"/>
      <c r="P887" s="1596"/>
      <c r="Q887" s="1596"/>
      <c r="R887" s="1596"/>
      <c r="S887" s="1596"/>
      <c r="T887" s="1137"/>
      <c r="U887" s="1137"/>
      <c r="V887" s="1137"/>
      <c r="W887" s="1137"/>
      <c r="X887" s="1133"/>
      <c r="Y887" s="696"/>
      <c r="Z887" s="734"/>
    </row>
    <row r="888" spans="1:26" s="61" customFormat="1" ht="17.25" hidden="1" customHeight="1">
      <c r="A888" s="1159"/>
      <c r="B888" s="61" t="s">
        <v>513</v>
      </c>
      <c r="H888" s="1595">
        <v>54200943750</v>
      </c>
      <c r="I888" s="1595"/>
      <c r="J888" s="1595"/>
      <c r="K888" s="1595"/>
      <c r="L888" s="1595"/>
      <c r="M888" s="1595"/>
      <c r="N888" s="1595">
        <v>201573433810</v>
      </c>
      <c r="O888" s="1595"/>
      <c r="P888" s="1595"/>
      <c r="Q888" s="1595"/>
      <c r="R888" s="1595"/>
      <c r="S888" s="1595"/>
      <c r="T888" s="1199"/>
      <c r="U888" s="1199"/>
      <c r="V888" s="1199"/>
      <c r="W888" s="1199"/>
      <c r="X888" s="1152"/>
      <c r="Y888" s="679"/>
      <c r="Z888" s="1153"/>
    </row>
    <row r="889" spans="1:26" s="61" customFormat="1" ht="17.25" hidden="1" customHeight="1">
      <c r="A889" s="1159"/>
      <c r="B889" s="61" t="s">
        <v>514</v>
      </c>
      <c r="H889" s="1595">
        <v>3696106414</v>
      </c>
      <c r="I889" s="1595"/>
      <c r="J889" s="1595"/>
      <c r="K889" s="1595"/>
      <c r="L889" s="1595"/>
      <c r="M889" s="1595"/>
      <c r="N889" s="1595">
        <v>12543835908</v>
      </c>
      <c r="O889" s="1595"/>
      <c r="P889" s="1595"/>
      <c r="Q889" s="1595"/>
      <c r="R889" s="1595"/>
      <c r="S889" s="1595"/>
      <c r="T889" s="1199"/>
      <c r="U889" s="1199"/>
      <c r="V889" s="1199"/>
      <c r="W889" s="1199"/>
      <c r="X889" s="1152"/>
      <c r="Y889" s="679"/>
      <c r="Z889" s="1153"/>
    </row>
    <row r="890" spans="1:26" s="61" customFormat="1" ht="17.25" hidden="1" customHeight="1">
      <c r="A890" s="1159"/>
      <c r="B890" s="61" t="s">
        <v>515</v>
      </c>
      <c r="H890" s="1595">
        <v>528678500</v>
      </c>
      <c r="I890" s="1595"/>
      <c r="J890" s="1595"/>
      <c r="K890" s="1595"/>
      <c r="L890" s="1595"/>
      <c r="M890" s="1595"/>
      <c r="N890" s="1595">
        <v>2829442713</v>
      </c>
      <c r="O890" s="1595"/>
      <c r="P890" s="1595"/>
      <c r="Q890" s="1595"/>
      <c r="R890" s="1595"/>
      <c r="S890" s="1595"/>
      <c r="T890" s="1199"/>
      <c r="U890" s="1199"/>
      <c r="V890" s="1199"/>
      <c r="W890" s="1199"/>
      <c r="X890" s="1152"/>
      <c r="Y890" s="679"/>
      <c r="Z890" s="1153"/>
    </row>
    <row r="891" spans="1:26" s="735" customFormat="1" ht="17.25" hidden="1" customHeight="1">
      <c r="A891" s="748" t="s">
        <v>516</v>
      </c>
      <c r="B891" s="1131" t="s">
        <v>1167</v>
      </c>
      <c r="H891" s="1596">
        <v>7346122665</v>
      </c>
      <c r="I891" s="1596"/>
      <c r="J891" s="1596"/>
      <c r="K891" s="1596"/>
      <c r="L891" s="1596"/>
      <c r="M891" s="1596"/>
      <c r="N891" s="1596">
        <v>27309469628</v>
      </c>
      <c r="O891" s="1596"/>
      <c r="P891" s="1596"/>
      <c r="Q891" s="1596"/>
      <c r="R891" s="1596"/>
      <c r="S891" s="1596"/>
      <c r="T891" s="1137"/>
      <c r="U891" s="1137"/>
      <c r="V891" s="1137"/>
      <c r="W891" s="1137"/>
      <c r="X891" s="1133"/>
      <c r="Y891" s="696"/>
      <c r="Z891" s="734"/>
    </row>
    <row r="892" spans="1:26" s="735" customFormat="1" ht="17.25" hidden="1" customHeight="1">
      <c r="A892" s="748" t="s">
        <v>517</v>
      </c>
      <c r="B892" s="1131" t="s">
        <v>1169</v>
      </c>
      <c r="H892" s="1596">
        <v>5617027503</v>
      </c>
      <c r="I892" s="1596"/>
      <c r="J892" s="1596"/>
      <c r="K892" s="1596"/>
      <c r="L892" s="1596"/>
      <c r="M892" s="1596"/>
      <c r="N892" s="1596">
        <v>28211756051</v>
      </c>
      <c r="O892" s="1596"/>
      <c r="P892" s="1596"/>
      <c r="Q892" s="1596"/>
      <c r="R892" s="1596"/>
      <c r="S892" s="1596"/>
      <c r="T892" s="1137"/>
      <c r="U892" s="1137"/>
      <c r="V892" s="1137"/>
      <c r="W892" s="1137"/>
      <c r="X892" s="1133"/>
      <c r="Y892" s="696"/>
      <c r="Z892" s="734"/>
    </row>
    <row r="893" spans="1:26" s="735" customFormat="1" ht="17.25" hidden="1" customHeight="1">
      <c r="A893" s="748" t="s">
        <v>518</v>
      </c>
      <c r="B893" s="1131" t="s">
        <v>519</v>
      </c>
      <c r="H893" s="1596">
        <v>19798764596</v>
      </c>
      <c r="I893" s="1596"/>
      <c r="J893" s="1596"/>
      <c r="K893" s="1596"/>
      <c r="L893" s="1596"/>
      <c r="M893" s="1596"/>
      <c r="N893" s="1596">
        <f>43503397715+232246355</f>
        <v>43735644070</v>
      </c>
      <c r="O893" s="1596"/>
      <c r="P893" s="1596"/>
      <c r="Q893" s="1596"/>
      <c r="R893" s="1596"/>
      <c r="S893" s="1596"/>
      <c r="T893" s="1137"/>
      <c r="U893" s="1137"/>
      <c r="V893" s="1137"/>
      <c r="W893" s="1137"/>
      <c r="X893" s="1133"/>
      <c r="Y893" s="696"/>
      <c r="Z893" s="734"/>
    </row>
    <row r="894" spans="1:26" s="735" customFormat="1" ht="17.25" hidden="1" customHeight="1">
      <c r="A894" s="748"/>
      <c r="C894" s="1132" t="s">
        <v>1322</v>
      </c>
      <c r="H894" s="1596">
        <f>H883+H887+H891+H892+H893</f>
        <v>128003439726</v>
      </c>
      <c r="I894" s="1596"/>
      <c r="J894" s="1596"/>
      <c r="K894" s="1596"/>
      <c r="L894" s="1596"/>
      <c r="M894" s="1596"/>
      <c r="N894" s="1596">
        <f>N883+N887+N891+N892+N893</f>
        <v>473213062342</v>
      </c>
      <c r="O894" s="1596"/>
      <c r="P894" s="1596"/>
      <c r="Q894" s="1596"/>
      <c r="R894" s="1596"/>
      <c r="S894" s="1596"/>
      <c r="T894" s="1137"/>
      <c r="U894" s="1137"/>
      <c r="V894" s="1137"/>
      <c r="W894" s="1137"/>
      <c r="X894" s="1133"/>
      <c r="Y894" s="696"/>
      <c r="Z894" s="734"/>
    </row>
    <row r="895" spans="1:26" s="735" customFormat="1" ht="17.25" hidden="1" customHeight="1">
      <c r="A895" s="748">
        <v>28</v>
      </c>
      <c r="B895" s="1131" t="s">
        <v>520</v>
      </c>
      <c r="H895" s="1597" t="s">
        <v>1543</v>
      </c>
      <c r="I895" s="1598"/>
      <c r="J895" s="1598"/>
      <c r="K895" s="1598"/>
      <c r="L895" s="1598"/>
      <c r="M895" s="1598"/>
      <c r="N895" s="1597" t="s">
        <v>1544</v>
      </c>
      <c r="O895" s="1598"/>
      <c r="P895" s="1598"/>
      <c r="Q895" s="1598"/>
      <c r="R895" s="1598"/>
      <c r="S895" s="1598"/>
      <c r="T895" s="1143"/>
      <c r="U895" s="1143"/>
      <c r="V895" s="1143"/>
      <c r="W895" s="1143"/>
      <c r="X895" s="1133"/>
      <c r="Y895" s="696"/>
      <c r="Z895" s="734"/>
    </row>
    <row r="896" spans="1:26" s="735" customFormat="1" ht="17.25" hidden="1" customHeight="1">
      <c r="A896" s="748"/>
      <c r="B896" s="1131" t="s">
        <v>521</v>
      </c>
      <c r="H896" s="1595"/>
      <c r="I896" s="1595"/>
      <c r="J896" s="1595"/>
      <c r="K896" s="1595"/>
      <c r="L896" s="1595"/>
      <c r="M896" s="1595"/>
      <c r="N896" s="1595"/>
      <c r="O896" s="1595"/>
      <c r="P896" s="1595"/>
      <c r="Q896" s="1595"/>
      <c r="R896" s="1595"/>
      <c r="S896" s="1595"/>
      <c r="T896" s="1199"/>
      <c r="U896" s="1199"/>
      <c r="V896" s="1199"/>
      <c r="W896" s="1199"/>
      <c r="X896" s="1133"/>
      <c r="Y896" s="696"/>
      <c r="Z896" s="734"/>
    </row>
    <row r="897" spans="1:26" s="61" customFormat="1" ht="17.25" hidden="1" customHeight="1">
      <c r="A897" s="1159"/>
      <c r="B897" s="61" t="s">
        <v>522</v>
      </c>
      <c r="H897" s="1595">
        <v>4017021048</v>
      </c>
      <c r="I897" s="1595"/>
      <c r="J897" s="1595"/>
      <c r="K897" s="1595"/>
      <c r="L897" s="1595"/>
      <c r="M897" s="1595"/>
      <c r="N897" s="1595">
        <v>16947041953</v>
      </c>
      <c r="O897" s="1595"/>
      <c r="P897" s="1595"/>
      <c r="Q897" s="1595"/>
      <c r="R897" s="1595"/>
      <c r="S897" s="1595"/>
      <c r="T897" s="1199"/>
      <c r="U897" s="1199"/>
      <c r="V897" s="1199"/>
      <c r="W897" s="1199"/>
      <c r="X897" s="1152"/>
      <c r="Y897" s="679"/>
      <c r="Z897" s="1153"/>
    </row>
    <row r="898" spans="1:26" s="61" customFormat="1" ht="17.25" hidden="1" customHeight="1">
      <c r="A898" s="1159"/>
      <c r="B898" s="61" t="s">
        <v>523</v>
      </c>
      <c r="H898" s="1595"/>
      <c r="I898" s="1595"/>
      <c r="J898" s="1595"/>
      <c r="K898" s="1595"/>
      <c r="L898" s="1595"/>
      <c r="M898" s="1595"/>
      <c r="N898" s="1595"/>
      <c r="O898" s="1595"/>
      <c r="P898" s="1595"/>
      <c r="Q898" s="1595"/>
      <c r="R898" s="1595"/>
      <c r="S898" s="1595"/>
      <c r="T898" s="1199"/>
      <c r="U898" s="1199"/>
      <c r="V898" s="1199"/>
      <c r="W898" s="1199"/>
      <c r="X898" s="1152"/>
      <c r="Y898" s="679"/>
      <c r="Z898" s="1153"/>
    </row>
    <row r="899" spans="1:26" s="61" customFormat="1" ht="17.25" hidden="1" customHeight="1">
      <c r="A899" s="1159"/>
      <c r="B899" s="61" t="s">
        <v>524</v>
      </c>
      <c r="H899" s="1595"/>
      <c r="I899" s="1595"/>
      <c r="J899" s="1595"/>
      <c r="K899" s="1595"/>
      <c r="L899" s="1595"/>
      <c r="M899" s="1595"/>
      <c r="N899" s="1595"/>
      <c r="O899" s="1595"/>
      <c r="P899" s="1595"/>
      <c r="Q899" s="1595"/>
      <c r="R899" s="1595"/>
      <c r="S899" s="1595"/>
      <c r="T899" s="1199"/>
      <c r="U899" s="1199"/>
      <c r="V899" s="1199"/>
      <c r="W899" s="1199"/>
      <c r="X899" s="1152"/>
      <c r="Y899" s="679"/>
      <c r="Z899" s="1153"/>
    </row>
    <row r="900" spans="1:26" s="61" customFormat="1" ht="17.25" hidden="1" customHeight="1">
      <c r="A900" s="1159"/>
      <c r="B900" s="61" t="s">
        <v>525</v>
      </c>
      <c r="H900" s="1595"/>
      <c r="I900" s="1595"/>
      <c r="J900" s="1595"/>
      <c r="K900" s="1595"/>
      <c r="L900" s="1595"/>
      <c r="M900" s="1595"/>
      <c r="N900" s="1595">
        <v>631865803</v>
      </c>
      <c r="O900" s="1595"/>
      <c r="P900" s="1595"/>
      <c r="Q900" s="1595"/>
      <c r="R900" s="1595"/>
      <c r="S900" s="1595"/>
      <c r="T900" s="1199"/>
      <c r="U900" s="1199"/>
      <c r="V900" s="1199"/>
      <c r="W900" s="1199"/>
      <c r="X900" s="1152"/>
      <c r="Y900" s="679"/>
      <c r="Z900" s="1153"/>
    </row>
    <row r="901" spans="1:26" s="61" customFormat="1" ht="17.25" hidden="1" customHeight="1">
      <c r="A901" s="1159"/>
      <c r="B901" s="1201" t="s">
        <v>526</v>
      </c>
      <c r="H901" s="1199"/>
      <c r="I901" s="1199"/>
      <c r="J901" s="1199"/>
      <c r="K901" s="1199"/>
      <c r="L901" s="1199"/>
      <c r="M901" s="1199"/>
      <c r="N901" s="1199"/>
      <c r="O901" s="1199"/>
      <c r="P901" s="1199"/>
      <c r="Q901" s="1199"/>
      <c r="R901" s="1199"/>
      <c r="S901" s="1199"/>
      <c r="T901" s="1199"/>
      <c r="U901" s="1199"/>
      <c r="V901" s="1199"/>
      <c r="W901" s="1199"/>
      <c r="X901" s="1152"/>
      <c r="Y901" s="679"/>
      <c r="Z901" s="1153"/>
    </row>
    <row r="902" spans="1:26" s="61" customFormat="1" ht="17.25" hidden="1" customHeight="1">
      <c r="A902" s="1159"/>
      <c r="B902" s="61" t="s">
        <v>527</v>
      </c>
      <c r="H902" s="1595"/>
      <c r="I902" s="1595"/>
      <c r="J902" s="1595"/>
      <c r="K902" s="1595"/>
      <c r="L902" s="1595"/>
      <c r="M902" s="1595"/>
      <c r="N902" s="1595">
        <f>-18633080-17379444</f>
        <v>-36012524</v>
      </c>
      <c r="O902" s="1595"/>
      <c r="P902" s="1595"/>
      <c r="Q902" s="1595"/>
      <c r="R902" s="1595"/>
      <c r="S902" s="1595"/>
      <c r="T902" s="1199"/>
      <c r="U902" s="1199"/>
      <c r="V902" s="1199"/>
      <c r="W902" s="1199"/>
      <c r="X902" s="1152"/>
      <c r="Y902" s="679"/>
      <c r="Z902" s="1153"/>
    </row>
    <row r="903" spans="1:26" s="61" customFormat="1" ht="17.25" hidden="1" customHeight="1">
      <c r="A903" s="1159"/>
      <c r="B903" s="1201" t="s">
        <v>528</v>
      </c>
      <c r="H903" s="1199"/>
      <c r="I903" s="1199"/>
      <c r="J903" s="1199"/>
      <c r="K903" s="1199"/>
      <c r="L903" s="1199"/>
      <c r="M903" s="1199"/>
      <c r="N903" s="1199"/>
      <c r="O903" s="1199"/>
      <c r="P903" s="1199"/>
      <c r="Q903" s="1199"/>
      <c r="R903" s="1199"/>
      <c r="S903" s="1199"/>
      <c r="T903" s="1199"/>
      <c r="U903" s="1199"/>
      <c r="V903" s="1199"/>
      <c r="W903" s="1199"/>
      <c r="X903" s="1152"/>
      <c r="Y903" s="679"/>
      <c r="Z903" s="1153"/>
    </row>
    <row r="904" spans="1:26" s="61" customFormat="1" ht="17.25" hidden="1" customHeight="1">
      <c r="A904" s="1159"/>
      <c r="B904" s="1201" t="s">
        <v>529</v>
      </c>
      <c r="H904" s="1199"/>
      <c r="I904" s="1199"/>
      <c r="J904" s="1199"/>
      <c r="K904" s="1199"/>
      <c r="L904" s="1199"/>
      <c r="M904" s="1199"/>
      <c r="N904" s="1199"/>
      <c r="O904" s="1199"/>
      <c r="P904" s="1199"/>
      <c r="Q904" s="1199"/>
      <c r="R904" s="1199"/>
      <c r="S904" s="1199"/>
      <c r="T904" s="1199"/>
      <c r="U904" s="1199"/>
      <c r="V904" s="1199"/>
      <c r="W904" s="1199"/>
      <c r="X904" s="1152"/>
      <c r="Y904" s="679"/>
      <c r="Z904" s="1153"/>
    </row>
    <row r="905" spans="1:26" s="61" customFormat="1" ht="17.25" hidden="1" customHeight="1">
      <c r="A905" s="1159"/>
      <c r="B905" s="61" t="s">
        <v>530</v>
      </c>
      <c r="H905" s="1595">
        <f>H897+H900+H902</f>
        <v>4017021048</v>
      </c>
      <c r="I905" s="1595"/>
      <c r="J905" s="1595"/>
      <c r="K905" s="1595"/>
      <c r="L905" s="1595"/>
      <c r="M905" s="1595"/>
      <c r="N905" s="1595">
        <f>N897+N900+N902</f>
        <v>17542895232</v>
      </c>
      <c r="O905" s="1595"/>
      <c r="P905" s="1595"/>
      <c r="Q905" s="1595"/>
      <c r="R905" s="1595"/>
      <c r="S905" s="1595"/>
      <c r="T905" s="1199"/>
      <c r="U905" s="1199"/>
      <c r="V905" s="1199"/>
      <c r="W905" s="1199"/>
      <c r="X905" s="1152"/>
      <c r="Y905" s="679"/>
      <c r="Z905" s="1153"/>
    </row>
    <row r="906" spans="1:26" s="61" customFormat="1" ht="17.25" hidden="1" customHeight="1">
      <c r="A906" s="1159"/>
      <c r="B906" s="61" t="s">
        <v>531</v>
      </c>
      <c r="H906" s="1595"/>
      <c r="I906" s="1595"/>
      <c r="J906" s="1595"/>
      <c r="K906" s="1595"/>
      <c r="L906" s="1595"/>
      <c r="M906" s="1595"/>
      <c r="N906" s="1595">
        <f>N905*28/100</f>
        <v>4912010664.96</v>
      </c>
      <c r="O906" s="1595"/>
      <c r="P906" s="1595"/>
      <c r="Q906" s="1595"/>
      <c r="R906" s="1595"/>
      <c r="S906" s="1595"/>
      <c r="T906" s="1199"/>
      <c r="U906" s="1199"/>
      <c r="V906" s="1199"/>
      <c r="W906" s="1199"/>
      <c r="X906" s="1152"/>
      <c r="Y906" s="679"/>
      <c r="Z906" s="1153"/>
    </row>
    <row r="907" spans="1:26" s="61" customFormat="1" ht="17.25" hidden="1" customHeight="1">
      <c r="A907" s="1159"/>
      <c r="B907" s="61" t="s">
        <v>532</v>
      </c>
      <c r="H907" s="1595">
        <f>H897-H906</f>
        <v>4017021048</v>
      </c>
      <c r="I907" s="1595"/>
      <c r="J907" s="1595"/>
      <c r="K907" s="1595"/>
      <c r="L907" s="1595"/>
      <c r="M907" s="1595"/>
      <c r="N907" s="1595">
        <f>N897-N906</f>
        <v>12035031288.040001</v>
      </c>
      <c r="O907" s="1595"/>
      <c r="P907" s="1595"/>
      <c r="Q907" s="1595"/>
      <c r="R907" s="1595"/>
      <c r="S907" s="1595"/>
      <c r="T907" s="1199"/>
      <c r="U907" s="1199"/>
      <c r="V907" s="1199"/>
      <c r="W907" s="1199"/>
      <c r="X907" s="1152"/>
      <c r="Y907" s="679"/>
      <c r="Z907" s="1153"/>
    </row>
    <row r="908" spans="1:26" s="735" customFormat="1" ht="17.25" hidden="1" customHeight="1">
      <c r="A908" s="748">
        <v>29</v>
      </c>
      <c r="B908" s="1131" t="s">
        <v>533</v>
      </c>
      <c r="H908" s="1595"/>
      <c r="I908" s="1595"/>
      <c r="J908" s="1595"/>
      <c r="K908" s="1595"/>
      <c r="L908" s="1595"/>
      <c r="M908" s="1595"/>
      <c r="N908" s="1595"/>
      <c r="O908" s="1595"/>
      <c r="P908" s="1595"/>
      <c r="Q908" s="1595"/>
      <c r="R908" s="1595"/>
      <c r="S908" s="1595"/>
      <c r="T908" s="1199"/>
      <c r="U908" s="1199"/>
      <c r="V908" s="1199"/>
      <c r="W908" s="1199"/>
      <c r="X908" s="1133"/>
      <c r="Y908" s="696"/>
      <c r="Z908" s="734"/>
    </row>
    <row r="909" spans="1:26" s="1203" customFormat="1" ht="17.25" hidden="1" customHeight="1">
      <c r="A909" s="1202" t="s">
        <v>534</v>
      </c>
      <c r="B909" s="1131" t="s">
        <v>535</v>
      </c>
      <c r="X909" s="1204"/>
      <c r="Y909" s="930"/>
      <c r="Z909" s="1205"/>
    </row>
    <row r="910" spans="1:26" s="61" customFormat="1" ht="17.25" hidden="1" customHeight="1">
      <c r="A910" s="1159"/>
      <c r="B910" s="61" t="s">
        <v>536</v>
      </c>
      <c r="X910" s="1152"/>
      <c r="Y910" s="679"/>
      <c r="Z910" s="1153"/>
    </row>
    <row r="911" spans="1:26" s="61" customFormat="1" ht="17.25" hidden="1" customHeight="1">
      <c r="A911" s="1159"/>
      <c r="B911" s="61" t="s">
        <v>537</v>
      </c>
      <c r="X911" s="1152"/>
      <c r="Y911" s="679"/>
      <c r="Z911" s="1153"/>
    </row>
    <row r="912" spans="1:26" s="61" customFormat="1" ht="17.25" hidden="1" customHeight="1">
      <c r="A912" s="1159"/>
      <c r="B912" s="61" t="s">
        <v>538</v>
      </c>
      <c r="X912" s="1152"/>
      <c r="Y912" s="679"/>
      <c r="Z912" s="1153"/>
    </row>
    <row r="913" spans="1:26" s="1203" customFormat="1" ht="17.25" hidden="1" customHeight="1">
      <c r="A913" s="1202" t="s">
        <v>539</v>
      </c>
      <c r="B913" s="1131" t="s">
        <v>540</v>
      </c>
      <c r="X913" s="1204"/>
      <c r="Y913" s="930"/>
      <c r="Z913" s="1205"/>
    </row>
    <row r="914" spans="1:26" s="61" customFormat="1" ht="17.25" hidden="1" customHeight="1">
      <c r="A914" s="1159"/>
      <c r="B914" s="61" t="s">
        <v>541</v>
      </c>
      <c r="X914" s="1152"/>
      <c r="Y914" s="679"/>
      <c r="Z914" s="1153"/>
    </row>
    <row r="915" spans="1:26" s="61" customFormat="1" ht="17.25" hidden="1" customHeight="1">
      <c r="A915" s="1159"/>
      <c r="B915" s="61" t="s">
        <v>542</v>
      </c>
      <c r="X915" s="1152"/>
      <c r="Y915" s="679"/>
      <c r="Z915" s="1153"/>
    </row>
    <row r="916" spans="1:26" s="61" customFormat="1" ht="17.25" hidden="1" customHeight="1">
      <c r="A916" s="1159"/>
      <c r="B916" s="61" t="s">
        <v>543</v>
      </c>
      <c r="X916" s="1152"/>
      <c r="Y916" s="679"/>
      <c r="Z916" s="1153"/>
    </row>
    <row r="917" spans="1:26" s="61" customFormat="1" ht="17.25" hidden="1" customHeight="1">
      <c r="A917" s="1159"/>
      <c r="B917" s="61" t="s">
        <v>544</v>
      </c>
      <c r="X917" s="1152"/>
      <c r="Y917" s="679"/>
      <c r="Z917" s="1153"/>
    </row>
    <row r="918" spans="1:26" s="61" customFormat="1" ht="17.25" hidden="1" customHeight="1">
      <c r="A918" s="1159"/>
      <c r="B918" s="61" t="s">
        <v>545</v>
      </c>
      <c r="X918" s="1152"/>
      <c r="Y918" s="679"/>
      <c r="Z918" s="1153"/>
    </row>
    <row r="919" spans="1:26" s="61" customFormat="1" ht="17.25" hidden="1" customHeight="1">
      <c r="A919" s="1159"/>
      <c r="B919" s="61" t="s">
        <v>546</v>
      </c>
      <c r="X919" s="1152"/>
      <c r="Y919" s="679"/>
      <c r="Z919" s="1153"/>
    </row>
    <row r="920" spans="1:26" s="61" customFormat="1" ht="17.25" hidden="1" customHeight="1">
      <c r="A920" s="1159"/>
      <c r="B920" s="61" t="s">
        <v>547</v>
      </c>
      <c r="I920" s="1869"/>
      <c r="J920" s="1869"/>
      <c r="K920" s="1869"/>
      <c r="L920" s="1869"/>
      <c r="M920" s="1869"/>
      <c r="N920" s="1869"/>
      <c r="O920" s="1159"/>
      <c r="P920" s="1159"/>
      <c r="Q920" s="1159"/>
      <c r="X920" s="1152"/>
      <c r="Y920" s="679"/>
      <c r="Z920" s="1153"/>
    </row>
    <row r="921" spans="1:26" s="61" customFormat="1" ht="17.25" hidden="1" customHeight="1">
      <c r="A921" s="1159"/>
      <c r="B921" s="61" t="s">
        <v>548</v>
      </c>
      <c r="I921" s="1869"/>
      <c r="J921" s="1869"/>
      <c r="K921" s="1869"/>
      <c r="L921" s="1869"/>
      <c r="M921" s="1869"/>
      <c r="N921" s="1869"/>
      <c r="O921" s="1159"/>
      <c r="P921" s="1159"/>
      <c r="Q921" s="1159"/>
      <c r="X921" s="1152"/>
      <c r="Y921" s="679"/>
      <c r="Z921" s="1153"/>
    </row>
    <row r="922" spans="1:26" s="61" customFormat="1" ht="17.25" hidden="1" customHeight="1">
      <c r="A922" s="1159"/>
      <c r="B922" s="61" t="s">
        <v>549</v>
      </c>
      <c r="I922" s="1869"/>
      <c r="J922" s="1869"/>
      <c r="K922" s="1869"/>
      <c r="L922" s="1869"/>
      <c r="M922" s="1869"/>
      <c r="N922" s="1869"/>
      <c r="O922" s="1159"/>
      <c r="P922" s="1159"/>
      <c r="Q922" s="1159"/>
      <c r="X922" s="1152"/>
      <c r="Y922" s="679"/>
      <c r="Z922" s="1153"/>
    </row>
    <row r="923" spans="1:26" s="61" customFormat="1" ht="17.25" hidden="1" customHeight="1">
      <c r="A923" s="1159"/>
      <c r="B923" s="61" t="s">
        <v>550</v>
      </c>
      <c r="I923" s="1869"/>
      <c r="J923" s="1869"/>
      <c r="K923" s="1869"/>
      <c r="L923" s="1869"/>
      <c r="M923" s="1869"/>
      <c r="N923" s="1869"/>
      <c r="O923" s="1159"/>
      <c r="P923" s="1159"/>
      <c r="Q923" s="1159"/>
      <c r="X923" s="1152"/>
      <c r="Y923" s="679"/>
      <c r="Z923" s="1153"/>
    </row>
    <row r="924" spans="1:26" s="61" customFormat="1" ht="17.25" hidden="1" customHeight="1">
      <c r="A924" s="1159"/>
      <c r="B924" s="61" t="s">
        <v>551</v>
      </c>
      <c r="I924" s="1869"/>
      <c r="J924" s="1869"/>
      <c r="K924" s="1869"/>
      <c r="L924" s="1869"/>
      <c r="M924" s="1869"/>
      <c r="N924" s="1869"/>
      <c r="O924" s="1159"/>
      <c r="P924" s="1159"/>
      <c r="Q924" s="1159"/>
      <c r="X924" s="1152"/>
      <c r="Y924" s="679"/>
      <c r="Z924" s="1153"/>
    </row>
    <row r="925" spans="1:26" s="61" customFormat="1" ht="17.25" hidden="1" customHeight="1">
      <c r="A925" s="1159"/>
      <c r="B925" s="61" t="s">
        <v>552</v>
      </c>
      <c r="I925" s="1869"/>
      <c r="J925" s="1869"/>
      <c r="K925" s="1869"/>
      <c r="L925" s="1869"/>
      <c r="M925" s="1869"/>
      <c r="N925" s="1869"/>
      <c r="O925" s="1159"/>
      <c r="P925" s="1159"/>
      <c r="Q925" s="1159"/>
      <c r="X925" s="1152"/>
      <c r="Y925" s="679"/>
      <c r="Z925" s="1153"/>
    </row>
    <row r="926" spans="1:26" s="61" customFormat="1" ht="17.25" hidden="1" customHeight="1">
      <c r="A926" s="1159"/>
      <c r="B926" s="61" t="s">
        <v>553</v>
      </c>
      <c r="I926" s="1869"/>
      <c r="J926" s="1869"/>
      <c r="K926" s="1869"/>
      <c r="L926" s="1869"/>
      <c r="M926" s="1869"/>
      <c r="N926" s="1869"/>
      <c r="O926" s="1159"/>
      <c r="P926" s="1159"/>
      <c r="Q926" s="1159"/>
      <c r="X926" s="1152"/>
      <c r="Y926" s="679"/>
      <c r="Z926" s="1153"/>
    </row>
    <row r="927" spans="1:26" s="1203" customFormat="1" ht="17.25" hidden="1" customHeight="1">
      <c r="A927" s="1202" t="s">
        <v>554</v>
      </c>
      <c r="B927" s="1131" t="s">
        <v>555</v>
      </c>
      <c r="X927" s="1204"/>
      <c r="Y927" s="930"/>
      <c r="Z927" s="1205"/>
    </row>
    <row r="928" spans="1:26" s="61" customFormat="1" ht="17.25" hidden="1" customHeight="1">
      <c r="A928" s="1159"/>
      <c r="B928" s="61" t="s">
        <v>556</v>
      </c>
      <c r="X928" s="1152"/>
      <c r="Y928" s="679"/>
      <c r="Z928" s="1153"/>
    </row>
    <row r="929" spans="1:26" s="61" customFormat="1" ht="17.25" hidden="1" customHeight="1">
      <c r="A929" s="1159"/>
      <c r="B929" s="61" t="s">
        <v>557</v>
      </c>
      <c r="X929" s="1152"/>
      <c r="Y929" s="679"/>
      <c r="Z929" s="1153"/>
    </row>
    <row r="930" spans="1:26" s="61" customFormat="1" ht="17.25" hidden="1" customHeight="1">
      <c r="A930" s="1159"/>
      <c r="X930" s="1152"/>
      <c r="Y930" s="679"/>
      <c r="Z930" s="1153"/>
    </row>
    <row r="931" spans="1:26" s="735" customFormat="1" ht="17.25" hidden="1" customHeight="1">
      <c r="A931" s="1132" t="s">
        <v>214</v>
      </c>
      <c r="B931" s="1131" t="s">
        <v>558</v>
      </c>
      <c r="X931" s="1133"/>
      <c r="Y931" s="696"/>
      <c r="Z931" s="734"/>
    </row>
    <row r="932" spans="1:26" s="735" customFormat="1" ht="17.25" hidden="1" customHeight="1">
      <c r="A932" s="748">
        <v>1</v>
      </c>
      <c r="B932" s="1131" t="s">
        <v>559</v>
      </c>
      <c r="X932" s="1133"/>
      <c r="Y932" s="696"/>
      <c r="Z932" s="734"/>
    </row>
    <row r="933" spans="1:26" s="735" customFormat="1" ht="17.25" hidden="1" customHeight="1">
      <c r="A933" s="748">
        <v>2</v>
      </c>
      <c r="B933" s="1131" t="s">
        <v>560</v>
      </c>
      <c r="X933" s="1133"/>
      <c r="Y933" s="696"/>
      <c r="Z933" s="734"/>
    </row>
    <row r="934" spans="1:26" s="735" customFormat="1" ht="17.25" hidden="1" customHeight="1">
      <c r="A934" s="748">
        <v>3</v>
      </c>
      <c r="B934" s="1131" t="s">
        <v>561</v>
      </c>
      <c r="X934" s="1133"/>
      <c r="Y934" s="696"/>
      <c r="Z934" s="734"/>
    </row>
    <row r="935" spans="1:26" s="61" customFormat="1" ht="17.25" hidden="1" customHeight="1">
      <c r="A935" s="1159"/>
      <c r="X935" s="1152"/>
      <c r="Y935" s="679"/>
      <c r="Z935" s="1153"/>
    </row>
    <row r="936" spans="1:26" s="61" customFormat="1" ht="17.25" hidden="1" customHeight="1">
      <c r="A936" s="1159"/>
      <c r="X936" s="1152"/>
      <c r="Y936" s="679"/>
      <c r="Z936" s="1153"/>
    </row>
    <row r="937" spans="1:26" s="1207" customFormat="1" ht="17.25" hidden="1" customHeight="1">
      <c r="A937" s="1206"/>
      <c r="B937" s="1131" t="s">
        <v>253</v>
      </c>
      <c r="E937" s="1626" t="s">
        <v>254</v>
      </c>
      <c r="F937" s="1627"/>
      <c r="G937" s="1627"/>
      <c r="H937" s="1627"/>
      <c r="I937" s="1626" t="s">
        <v>562</v>
      </c>
      <c r="J937" s="1627"/>
      <c r="K937" s="1627"/>
      <c r="L937" s="1627"/>
      <c r="M937" s="1627"/>
      <c r="N937" s="1627"/>
      <c r="O937" s="1627"/>
      <c r="P937" s="1627"/>
      <c r="Q937" s="1627"/>
      <c r="R937" s="1627"/>
      <c r="S937" s="1627"/>
      <c r="T937" s="1206"/>
      <c r="U937" s="1206"/>
      <c r="V937" s="1206"/>
      <c r="W937" s="1206"/>
      <c r="X937" s="1208"/>
      <c r="Y937" s="1209"/>
      <c r="Z937" s="1210"/>
    </row>
    <row r="938" spans="1:26" s="61" customFormat="1" ht="17.25" hidden="1" customHeight="1">
      <c r="A938" s="1159"/>
      <c r="X938" s="1152"/>
      <c r="Y938" s="679"/>
      <c r="Z938" s="1153"/>
    </row>
    <row r="939" spans="1:26" s="61" customFormat="1" ht="17.25" hidden="1" customHeight="1">
      <c r="A939" s="1159"/>
      <c r="X939" s="1152"/>
      <c r="Y939" s="679"/>
      <c r="Z939" s="1153"/>
    </row>
    <row r="940" spans="1:26" s="61" customFormat="1" ht="17.25" hidden="1" customHeight="1">
      <c r="A940" s="1159"/>
      <c r="X940" s="1152"/>
      <c r="Y940" s="679"/>
      <c r="Z940" s="1153"/>
    </row>
    <row r="941" spans="1:26" s="61" customFormat="1" ht="17.25" hidden="1" customHeight="1">
      <c r="A941" s="1159"/>
      <c r="X941" s="1152"/>
      <c r="Y941" s="679"/>
      <c r="Z941" s="1153"/>
    </row>
    <row r="942" spans="1:26" s="61" customFormat="1" ht="17.25" hidden="1" customHeight="1">
      <c r="A942" s="1159"/>
      <c r="X942" s="1152"/>
      <c r="Y942" s="679"/>
      <c r="Z942" s="1153"/>
    </row>
    <row r="943" spans="1:26" s="1212" customFormat="1" ht="17.25" hidden="1" customHeight="1">
      <c r="A943" s="1211"/>
      <c r="B943" s="1870" t="s">
        <v>257</v>
      </c>
      <c r="C943" s="1871"/>
      <c r="E943" s="1870" t="s">
        <v>563</v>
      </c>
      <c r="F943" s="1871"/>
      <c r="G943" s="1871"/>
      <c r="H943" s="1871"/>
      <c r="X943" s="1213"/>
      <c r="Y943" s="1214"/>
      <c r="Z943" s="1215"/>
    </row>
    <row r="944" spans="1:26" s="61" customFormat="1" ht="17.25" hidden="1" customHeight="1">
      <c r="A944" s="1159"/>
      <c r="B944" s="1871"/>
      <c r="C944" s="1871"/>
      <c r="E944" s="1871"/>
      <c r="F944" s="1871"/>
      <c r="G944" s="1871"/>
      <c r="H944" s="1871"/>
      <c r="X944" s="1152"/>
      <c r="Y944" s="679"/>
      <c r="Z944" s="1153"/>
    </row>
    <row r="945" spans="1:26" s="61" customFormat="1" ht="17.25" hidden="1" customHeight="1">
      <c r="A945" s="1159"/>
      <c r="X945" s="1152"/>
      <c r="Y945" s="679"/>
      <c r="Z945" s="1153"/>
    </row>
    <row r="946" spans="1:26" s="61" customFormat="1" ht="17.25" hidden="1" customHeight="1">
      <c r="A946" s="1159"/>
      <c r="X946" s="1152"/>
      <c r="Y946" s="679"/>
      <c r="Z946" s="1153"/>
    </row>
    <row r="947" spans="1:26" s="61" customFormat="1" ht="17.25" hidden="1" customHeight="1">
      <c r="A947" s="1159"/>
      <c r="X947" s="1152"/>
      <c r="Y947" s="679"/>
      <c r="Z947" s="1153"/>
    </row>
    <row r="948" spans="1:26" s="61" customFormat="1" ht="17.25" hidden="1" customHeight="1">
      <c r="A948" s="1159"/>
      <c r="X948" s="1152"/>
      <c r="Y948" s="679"/>
      <c r="Z948" s="1153"/>
    </row>
    <row r="949" spans="1:26" s="61" customFormat="1" ht="17.25" hidden="1" customHeight="1">
      <c r="A949" s="1159"/>
      <c r="X949" s="1152"/>
      <c r="Y949" s="679"/>
      <c r="Z949" s="1153"/>
    </row>
    <row r="950" spans="1:26" s="61" customFormat="1" ht="17.25" hidden="1" customHeight="1">
      <c r="A950" s="1159"/>
      <c r="X950" s="1152"/>
      <c r="Y950" s="679"/>
      <c r="Z950" s="1153"/>
    </row>
    <row r="951" spans="1:26" s="61" customFormat="1" ht="17.25" hidden="1" customHeight="1">
      <c r="A951" s="1159"/>
      <c r="X951" s="1152"/>
      <c r="Y951" s="679"/>
      <c r="Z951" s="1153"/>
    </row>
    <row r="952" spans="1:26" s="61" customFormat="1" ht="17.25" hidden="1" customHeight="1">
      <c r="A952" s="1159"/>
      <c r="X952" s="1152"/>
      <c r="Y952" s="679"/>
      <c r="Z952" s="1153"/>
    </row>
    <row r="953" spans="1:26" s="61" customFormat="1" ht="17.25" hidden="1" customHeight="1">
      <c r="A953" s="1159"/>
      <c r="X953" s="1152"/>
      <c r="Y953" s="679"/>
      <c r="Z953" s="1153"/>
    </row>
    <row r="954" spans="1:26" s="61" customFormat="1" ht="17.25" hidden="1" customHeight="1">
      <c r="A954" s="1159"/>
      <c r="X954" s="1152"/>
      <c r="Y954" s="679"/>
      <c r="Z954" s="1153"/>
    </row>
    <row r="955" spans="1:26" s="61" customFormat="1" ht="17.25" hidden="1" customHeight="1">
      <c r="A955" s="1159"/>
      <c r="X955" s="1152"/>
      <c r="Y955" s="679"/>
      <c r="Z955" s="1153"/>
    </row>
    <row r="956" spans="1:26" s="61" customFormat="1" ht="17.25" hidden="1" customHeight="1">
      <c r="A956" s="1159"/>
      <c r="X956" s="1152"/>
      <c r="Y956" s="679"/>
      <c r="Z956" s="1153"/>
    </row>
    <row r="957" spans="1:26" s="61" customFormat="1" ht="17.25" hidden="1" customHeight="1">
      <c r="A957" s="1159"/>
      <c r="X957" s="1152"/>
      <c r="Y957" s="679"/>
      <c r="Z957" s="1153"/>
    </row>
    <row r="958" spans="1:26" s="61" customFormat="1" ht="17.25" hidden="1" customHeight="1">
      <c r="A958" s="1159"/>
      <c r="X958" s="1152"/>
      <c r="Y958" s="679"/>
      <c r="Z958" s="1153"/>
    </row>
    <row r="959" spans="1:26" s="61" customFormat="1" ht="17.25" hidden="1" customHeight="1">
      <c r="A959" s="1159"/>
      <c r="X959" s="1152"/>
      <c r="Y959" s="679"/>
      <c r="Z959" s="1153"/>
    </row>
    <row r="960" spans="1:26" s="61" customFormat="1" ht="17.25" hidden="1" customHeight="1">
      <c r="A960" s="1159"/>
      <c r="X960" s="1152"/>
      <c r="Y960" s="679"/>
      <c r="Z960" s="1153"/>
    </row>
    <row r="961" spans="1:26" s="61" customFormat="1" ht="17.25" hidden="1" customHeight="1">
      <c r="A961" s="1159"/>
      <c r="X961" s="1152"/>
      <c r="Y961" s="679"/>
      <c r="Z961" s="1153"/>
    </row>
    <row r="962" spans="1:26" s="61" customFormat="1" ht="17.25" hidden="1" customHeight="1">
      <c r="A962" s="1159"/>
      <c r="X962" s="1152"/>
      <c r="Y962" s="679"/>
      <c r="Z962" s="1153"/>
    </row>
    <row r="963" spans="1:26" s="61" customFormat="1" ht="17.25" hidden="1" customHeight="1">
      <c r="A963" s="1159"/>
      <c r="X963" s="1152"/>
      <c r="Y963" s="679"/>
      <c r="Z963" s="1153"/>
    </row>
    <row r="964" spans="1:26" s="61" customFormat="1" ht="17.25" hidden="1" customHeight="1">
      <c r="A964" s="1159"/>
      <c r="X964" s="1152"/>
      <c r="Y964" s="679"/>
      <c r="Z964" s="1153"/>
    </row>
    <row r="965" spans="1:26" s="61" customFormat="1" ht="17.25" hidden="1" customHeight="1">
      <c r="A965" s="1159"/>
      <c r="X965" s="1152"/>
      <c r="Y965" s="679"/>
      <c r="Z965" s="1153"/>
    </row>
    <row r="966" spans="1:26" s="61" customFormat="1" ht="17.25" hidden="1" customHeight="1">
      <c r="A966" s="1159"/>
      <c r="X966" s="1152"/>
      <c r="Y966" s="679"/>
      <c r="Z966" s="1153"/>
    </row>
    <row r="967" spans="1:26" s="61" customFormat="1" ht="17.25" hidden="1" customHeight="1">
      <c r="A967" s="1159"/>
      <c r="X967" s="1152"/>
      <c r="Y967" s="679"/>
      <c r="Z967" s="1153"/>
    </row>
    <row r="968" spans="1:26" s="61" customFormat="1" ht="17.25" hidden="1" customHeight="1">
      <c r="A968" s="1159"/>
      <c r="X968" s="1152"/>
      <c r="Y968" s="679"/>
      <c r="Z968" s="1153"/>
    </row>
    <row r="969" spans="1:26" s="61" customFormat="1" ht="17.25" hidden="1" customHeight="1">
      <c r="A969" s="1159"/>
      <c r="X969" s="1152"/>
      <c r="Y969" s="679"/>
      <c r="Z969" s="1153"/>
    </row>
    <row r="970" spans="1:26" s="61" customFormat="1" ht="17.25" hidden="1" customHeight="1">
      <c r="A970" s="1159"/>
      <c r="X970" s="1152"/>
      <c r="Y970" s="679"/>
      <c r="Z970" s="1153"/>
    </row>
    <row r="971" spans="1:26" s="61" customFormat="1" ht="17.25" hidden="1" customHeight="1">
      <c r="A971" s="1159"/>
      <c r="X971" s="1152"/>
      <c r="Y971" s="679"/>
      <c r="Z971" s="1153"/>
    </row>
    <row r="972" spans="1:26" s="61" customFormat="1" ht="17.25" hidden="1" customHeight="1">
      <c r="A972" s="1159"/>
      <c r="X972" s="1152"/>
      <c r="Y972" s="679"/>
      <c r="Z972" s="1153"/>
    </row>
    <row r="973" spans="1:26" s="61" customFormat="1" ht="17.25" hidden="1" customHeight="1">
      <c r="A973" s="1159"/>
      <c r="X973" s="1152"/>
      <c r="Y973" s="679"/>
      <c r="Z973" s="1153"/>
    </row>
    <row r="974" spans="1:26" s="61" customFormat="1" ht="17.25" hidden="1" customHeight="1">
      <c r="A974" s="1159"/>
      <c r="X974" s="1152"/>
      <c r="Y974" s="679"/>
      <c r="Z974" s="1153"/>
    </row>
    <row r="975" spans="1:26" s="61" customFormat="1" ht="17.25" hidden="1" customHeight="1">
      <c r="A975" s="1159"/>
      <c r="X975" s="1152"/>
      <c r="Y975" s="679"/>
      <c r="Z975" s="1153"/>
    </row>
    <row r="976" spans="1:26" s="61" customFormat="1" ht="17.25" hidden="1" customHeight="1">
      <c r="A976" s="1159"/>
      <c r="X976" s="1152"/>
      <c r="Y976" s="679"/>
      <c r="Z976" s="1153"/>
    </row>
    <row r="977" spans="1:26" s="61" customFormat="1" ht="17.25" hidden="1" customHeight="1">
      <c r="A977" s="1159"/>
      <c r="X977" s="1152"/>
      <c r="Y977" s="679"/>
      <c r="Z977" s="1153"/>
    </row>
    <row r="978" spans="1:26" s="61" customFormat="1" ht="17.25" hidden="1" customHeight="1">
      <c r="A978" s="1159"/>
      <c r="X978" s="1152"/>
      <c r="Y978" s="679"/>
      <c r="Z978" s="1153"/>
    </row>
    <row r="979" spans="1:26" s="61" customFormat="1" ht="17.25" hidden="1" customHeight="1">
      <c r="A979" s="1159"/>
      <c r="X979" s="1152"/>
      <c r="Y979" s="679"/>
      <c r="Z979" s="1153"/>
    </row>
    <row r="980" spans="1:26" s="61" customFormat="1" ht="17.25" hidden="1" customHeight="1">
      <c r="A980" s="1159"/>
      <c r="X980" s="1152"/>
      <c r="Y980" s="679"/>
      <c r="Z980" s="1153"/>
    </row>
    <row r="981" spans="1:26" s="61" customFormat="1" ht="17.25" hidden="1" customHeight="1">
      <c r="A981" s="1159"/>
      <c r="X981" s="1152"/>
      <c r="Y981" s="679"/>
      <c r="Z981" s="1153"/>
    </row>
    <row r="982" spans="1:26" s="61" customFormat="1" ht="17.25" hidden="1" customHeight="1">
      <c r="A982" s="1159"/>
      <c r="X982" s="1152"/>
      <c r="Y982" s="679"/>
      <c r="Z982" s="1153"/>
    </row>
    <row r="983" spans="1:26" s="61" customFormat="1" ht="17.25" hidden="1" customHeight="1">
      <c r="A983" s="1159"/>
      <c r="X983" s="1152"/>
      <c r="Y983" s="679"/>
      <c r="Z983" s="1153"/>
    </row>
    <row r="984" spans="1:26" s="61" customFormat="1" ht="17.25" hidden="1" customHeight="1">
      <c r="A984" s="1159"/>
      <c r="X984" s="1152"/>
      <c r="Y984" s="679"/>
      <c r="Z984" s="1153"/>
    </row>
    <row r="985" spans="1:26" s="61" customFormat="1" ht="17.25" hidden="1" customHeight="1">
      <c r="A985" s="1159"/>
      <c r="X985" s="1152"/>
      <c r="Y985" s="679"/>
      <c r="Z985" s="1153"/>
    </row>
    <row r="986" spans="1:26" s="61" customFormat="1" ht="17.25" hidden="1" customHeight="1">
      <c r="A986" s="1159"/>
      <c r="X986" s="1152"/>
      <c r="Y986" s="679"/>
      <c r="Z986" s="1153"/>
    </row>
    <row r="987" spans="1:26" s="61" customFormat="1" ht="17.25" hidden="1" customHeight="1">
      <c r="A987" s="1159"/>
      <c r="X987" s="1152"/>
      <c r="Y987" s="679"/>
      <c r="Z987" s="1153"/>
    </row>
    <row r="988" spans="1:26" s="61" customFormat="1" ht="17.25" hidden="1" customHeight="1">
      <c r="A988" s="1159"/>
      <c r="X988" s="1152"/>
      <c r="Y988" s="679"/>
      <c r="Z988" s="1153"/>
    </row>
    <row r="989" spans="1:26" s="61" customFormat="1" ht="17.25" hidden="1" customHeight="1">
      <c r="A989" s="1159"/>
      <c r="X989" s="1152"/>
      <c r="Y989" s="679"/>
      <c r="Z989" s="1153"/>
    </row>
    <row r="990" spans="1:26" s="61" customFormat="1" ht="17.25" hidden="1" customHeight="1">
      <c r="A990" s="1159"/>
      <c r="X990" s="1152"/>
      <c r="Y990" s="679"/>
      <c r="Z990" s="1153"/>
    </row>
    <row r="991" spans="1:26" s="61" customFormat="1" ht="17.25" hidden="1" customHeight="1">
      <c r="A991" s="1159"/>
      <c r="X991" s="1152"/>
      <c r="Y991" s="679"/>
      <c r="Z991" s="1153"/>
    </row>
    <row r="992" spans="1:26" s="61" customFormat="1" ht="17.25" hidden="1" customHeight="1">
      <c r="A992" s="1159"/>
      <c r="X992" s="1152"/>
      <c r="Y992" s="679"/>
      <c r="Z992" s="1153"/>
    </row>
    <row r="993" spans="1:26" s="61" customFormat="1" ht="17.25" hidden="1" customHeight="1">
      <c r="A993" s="1159"/>
      <c r="X993" s="1152"/>
      <c r="Y993" s="679"/>
      <c r="Z993" s="1153"/>
    </row>
    <row r="994" spans="1:26" s="61" customFormat="1" ht="17.25" hidden="1" customHeight="1">
      <c r="A994" s="1159"/>
      <c r="X994" s="1152"/>
      <c r="Y994" s="679"/>
      <c r="Z994" s="1153"/>
    </row>
    <row r="995" spans="1:26" s="61" customFormat="1" ht="17.25" hidden="1" customHeight="1">
      <c r="A995" s="1159"/>
      <c r="X995" s="1152"/>
      <c r="Y995" s="679"/>
      <c r="Z995" s="1153"/>
    </row>
    <row r="996" spans="1:26" s="61" customFormat="1" ht="17.25" hidden="1" customHeight="1">
      <c r="A996" s="1159"/>
      <c r="X996" s="1152"/>
      <c r="Y996" s="679"/>
      <c r="Z996" s="1153"/>
    </row>
    <row r="997" spans="1:26" s="61" customFormat="1" ht="17.25" hidden="1" customHeight="1">
      <c r="A997" s="1159"/>
      <c r="X997" s="1152"/>
      <c r="Y997" s="679"/>
      <c r="Z997" s="1153"/>
    </row>
    <row r="998" spans="1:26" s="61" customFormat="1" ht="17.25" hidden="1" customHeight="1">
      <c r="A998" s="1159"/>
      <c r="X998" s="1152"/>
      <c r="Y998" s="679"/>
      <c r="Z998" s="1153"/>
    </row>
    <row r="999" spans="1:26" s="61" customFormat="1" ht="17.25" hidden="1" customHeight="1">
      <c r="A999" s="1159"/>
      <c r="X999" s="1152"/>
      <c r="Y999" s="679"/>
      <c r="Z999" s="1153"/>
    </row>
    <row r="1000" spans="1:26" s="61" customFormat="1" ht="17.25" hidden="1" customHeight="1">
      <c r="A1000" s="1159"/>
      <c r="X1000" s="1152"/>
      <c r="Y1000" s="679"/>
      <c r="Z1000" s="1153"/>
    </row>
    <row r="1001" spans="1:26" s="61" customFormat="1" ht="17.25" hidden="1" customHeight="1">
      <c r="A1001" s="1159"/>
      <c r="X1001" s="1152"/>
      <c r="Y1001" s="679"/>
      <c r="Z1001" s="1153"/>
    </row>
    <row r="1002" spans="1:26" s="61" customFormat="1" ht="17.25" hidden="1" customHeight="1">
      <c r="A1002" s="1159"/>
      <c r="X1002" s="1152"/>
      <c r="Y1002" s="679"/>
      <c r="Z1002" s="1153"/>
    </row>
    <row r="1003" spans="1:26" s="61" customFormat="1" ht="17.25" hidden="1" customHeight="1">
      <c r="A1003" s="1159"/>
      <c r="X1003" s="1152"/>
      <c r="Y1003" s="679"/>
      <c r="Z1003" s="1153"/>
    </row>
    <row r="1004" spans="1:26" s="61" customFormat="1" ht="17.25" hidden="1" customHeight="1">
      <c r="A1004" s="1159"/>
      <c r="X1004" s="1152"/>
      <c r="Y1004" s="679"/>
      <c r="Z1004" s="1153"/>
    </row>
    <row r="1005" spans="1:26" s="61" customFormat="1" ht="17.25" hidden="1" customHeight="1">
      <c r="A1005" s="1159"/>
      <c r="X1005" s="1152"/>
      <c r="Y1005" s="679"/>
      <c r="Z1005" s="1153"/>
    </row>
    <row r="1006" spans="1:26" s="61" customFormat="1" ht="17.25" hidden="1" customHeight="1">
      <c r="A1006" s="1159"/>
      <c r="X1006" s="1152"/>
      <c r="Y1006" s="679"/>
      <c r="Z1006" s="1153"/>
    </row>
    <row r="1007" spans="1:26" s="61" customFormat="1" ht="17.25" hidden="1" customHeight="1">
      <c r="A1007" s="1159"/>
      <c r="X1007" s="1152"/>
      <c r="Y1007" s="679"/>
      <c r="Z1007" s="1153"/>
    </row>
    <row r="1008" spans="1:26" s="61" customFormat="1" ht="17.25" hidden="1" customHeight="1">
      <c r="A1008" s="1159"/>
      <c r="X1008" s="1152"/>
      <c r="Y1008" s="679"/>
      <c r="Z1008" s="1153"/>
    </row>
    <row r="1009" spans="1:26" s="61" customFormat="1" ht="17.25" hidden="1" customHeight="1">
      <c r="A1009" s="1159"/>
      <c r="X1009" s="1152"/>
      <c r="Y1009" s="679"/>
      <c r="Z1009" s="1153"/>
    </row>
    <row r="1010" spans="1:26" s="61" customFormat="1" ht="17.25" hidden="1" customHeight="1">
      <c r="A1010" s="1159"/>
      <c r="X1010" s="1152"/>
      <c r="Y1010" s="679"/>
      <c r="Z1010" s="1153"/>
    </row>
    <row r="1011" spans="1:26" s="61" customFormat="1" ht="17.25" hidden="1" customHeight="1">
      <c r="A1011" s="1159"/>
      <c r="X1011" s="1152"/>
      <c r="Y1011" s="679"/>
      <c r="Z1011" s="1153"/>
    </row>
    <row r="1012" spans="1:26" s="61" customFormat="1" ht="17.25" hidden="1" customHeight="1">
      <c r="A1012" s="1159"/>
      <c r="X1012" s="1152"/>
      <c r="Y1012" s="679"/>
      <c r="Z1012" s="1153"/>
    </row>
    <row r="1013" spans="1:26" s="61" customFormat="1" ht="17.25" hidden="1" customHeight="1">
      <c r="A1013" s="1159"/>
      <c r="X1013" s="1152"/>
      <c r="Y1013" s="679"/>
      <c r="Z1013" s="1153"/>
    </row>
    <row r="1014" spans="1:26" s="61" customFormat="1" ht="17.25" hidden="1" customHeight="1">
      <c r="A1014" s="1159"/>
      <c r="X1014" s="1152"/>
      <c r="Y1014" s="679"/>
      <c r="Z1014" s="1153"/>
    </row>
    <row r="1015" spans="1:26" s="61" customFormat="1" ht="17.25" hidden="1" customHeight="1">
      <c r="A1015" s="1159"/>
      <c r="X1015" s="1152"/>
      <c r="Y1015" s="679"/>
      <c r="Z1015" s="1153"/>
    </row>
    <row r="1016" spans="1:26" s="61" customFormat="1" ht="17.25" hidden="1" customHeight="1">
      <c r="A1016" s="1159"/>
      <c r="X1016" s="1152"/>
      <c r="Y1016" s="679"/>
      <c r="Z1016" s="1153"/>
    </row>
    <row r="1017" spans="1:26" s="61" customFormat="1" ht="17.25" hidden="1" customHeight="1">
      <c r="A1017" s="1159"/>
      <c r="X1017" s="1152"/>
      <c r="Y1017" s="679"/>
      <c r="Z1017" s="1153"/>
    </row>
    <row r="1018" spans="1:26" s="61" customFormat="1" ht="17.25" hidden="1" customHeight="1">
      <c r="A1018" s="1159"/>
      <c r="X1018" s="1152"/>
      <c r="Y1018" s="679"/>
      <c r="Z1018" s="1153"/>
    </row>
    <row r="1019" spans="1:26" hidden="1"/>
    <row r="1020" spans="1:26" hidden="1"/>
    <row r="1021" spans="1:26" hidden="1"/>
    <row r="1022" spans="1:26" hidden="1"/>
    <row r="1023" spans="1:26" hidden="1"/>
    <row r="1024" spans="1:26"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sheetData>
  <mergeCells count="2024">
    <mergeCell ref="M575:R575"/>
    <mergeCell ref="J506:M506"/>
    <mergeCell ref="J507:M507"/>
    <mergeCell ref="J508:M508"/>
    <mergeCell ref="J509:M509"/>
    <mergeCell ref="N541:S541"/>
    <mergeCell ref="H524:M524"/>
    <mergeCell ref="B539:S539"/>
    <mergeCell ref="H548:M548"/>
    <mergeCell ref="N548:S548"/>
    <mergeCell ref="P216:R216"/>
    <mergeCell ref="P210:R210"/>
    <mergeCell ref="P211:R211"/>
    <mergeCell ref="P212:R212"/>
    <mergeCell ref="C501:I501"/>
    <mergeCell ref="Y460:AD460"/>
    <mergeCell ref="P500:S500"/>
    <mergeCell ref="N474:S474"/>
    <mergeCell ref="N481:S481"/>
    <mergeCell ref="N477:S477"/>
    <mergeCell ref="P200:R200"/>
    <mergeCell ref="P209:R209"/>
    <mergeCell ref="P194:R194"/>
    <mergeCell ref="P191:R191"/>
    <mergeCell ref="H525:M525"/>
    <mergeCell ref="Q569:S569"/>
    <mergeCell ref="P207:R207"/>
    <mergeCell ref="L210:O210"/>
    <mergeCell ref="L211:O211"/>
    <mergeCell ref="N315:S315"/>
    <mergeCell ref="L202:O202"/>
    <mergeCell ref="L199:O199"/>
    <mergeCell ref="L200:O200"/>
    <mergeCell ref="L201:O201"/>
    <mergeCell ref="P213:R213"/>
    <mergeCell ref="Z115:AE115"/>
    <mergeCell ref="R173:S173"/>
    <mergeCell ref="R174:S174"/>
    <mergeCell ref="P202:R202"/>
    <mergeCell ref="P199:R199"/>
    <mergeCell ref="P203:R203"/>
    <mergeCell ref="P204:R204"/>
    <mergeCell ref="P214:R214"/>
    <mergeCell ref="P206:R206"/>
    <mergeCell ref="P208:R208"/>
    <mergeCell ref="N475:S475"/>
    <mergeCell ref="L216:O216"/>
    <mergeCell ref="L212:O212"/>
    <mergeCell ref="L207:O207"/>
    <mergeCell ref="L208:O208"/>
    <mergeCell ref="N476:S476"/>
    <mergeCell ref="N490:S490"/>
    <mergeCell ref="N455:S455"/>
    <mergeCell ref="P201:R201"/>
    <mergeCell ref="P205:R205"/>
    <mergeCell ref="P215:R215"/>
    <mergeCell ref="L213:O213"/>
    <mergeCell ref="L203:O203"/>
    <mergeCell ref="L204:O204"/>
    <mergeCell ref="L205:O205"/>
    <mergeCell ref="Y521:AD521"/>
    <mergeCell ref="P492:S492"/>
    <mergeCell ref="P504:S504"/>
    <mergeCell ref="P494:S494"/>
    <mergeCell ref="P505:S505"/>
    <mergeCell ref="N514:S514"/>
    <mergeCell ref="P501:S501"/>
    <mergeCell ref="N517:S517"/>
    <mergeCell ref="Y520:AD520"/>
    <mergeCell ref="P502:S502"/>
    <mergeCell ref="Y525:AD525"/>
    <mergeCell ref="Y519:AD519"/>
    <mergeCell ref="N525:S525"/>
    <mergeCell ref="N512:S512"/>
    <mergeCell ref="N524:S524"/>
    <mergeCell ref="N515:S515"/>
    <mergeCell ref="N518:S518"/>
    <mergeCell ref="N523:S523"/>
    <mergeCell ref="N519:S519"/>
    <mergeCell ref="N513:S513"/>
    <mergeCell ref="F323:G323"/>
    <mergeCell ref="Q570:S570"/>
    <mergeCell ref="Q568:S568"/>
    <mergeCell ref="N461:S461"/>
    <mergeCell ref="B540:S540"/>
    <mergeCell ref="N546:S546"/>
    <mergeCell ref="H547:M547"/>
    <mergeCell ref="N547:S547"/>
    <mergeCell ref="H541:M541"/>
    <mergeCell ref="N341:S341"/>
    <mergeCell ref="B305:G305"/>
    <mergeCell ref="N316:S316"/>
    <mergeCell ref="N392:S392"/>
    <mergeCell ref="N389:S389"/>
    <mergeCell ref="N383:S383"/>
    <mergeCell ref="N384:S384"/>
    <mergeCell ref="N386:S386"/>
    <mergeCell ref="N388:S388"/>
    <mergeCell ref="N387:S387"/>
    <mergeCell ref="N308:S308"/>
    <mergeCell ref="L214:O214"/>
    <mergeCell ref="L215:O215"/>
    <mergeCell ref="L209:O209"/>
    <mergeCell ref="G220:H220"/>
    <mergeCell ref="I227:L227"/>
    <mergeCell ref="G235:H235"/>
    <mergeCell ref="L218:O218"/>
    <mergeCell ref="L219:O219"/>
    <mergeCell ref="G219:H219"/>
    <mergeCell ref="G231:I231"/>
    <mergeCell ref="G236:H236"/>
    <mergeCell ref="G232:I232"/>
    <mergeCell ref="G233:H233"/>
    <mergeCell ref="I226:L226"/>
    <mergeCell ref="B200:D200"/>
    <mergeCell ref="B205:D205"/>
    <mergeCell ref="B206:D206"/>
    <mergeCell ref="I223:L223"/>
    <mergeCell ref="G218:H218"/>
    <mergeCell ref="L217:O217"/>
    <mergeCell ref="H314:M314"/>
    <mergeCell ref="I225:L225"/>
    <mergeCell ref="J231:N231"/>
    <mergeCell ref="L220:O220"/>
    <mergeCell ref="Q225:S225"/>
    <mergeCell ref="Q226:S226"/>
    <mergeCell ref="Q223:S223"/>
    <mergeCell ref="Q222:S222"/>
    <mergeCell ref="I229:L229"/>
    <mergeCell ref="P220:R220"/>
    <mergeCell ref="H293:M293"/>
    <mergeCell ref="P219:R219"/>
    <mergeCell ref="P217:R217"/>
    <mergeCell ref="P218:R218"/>
    <mergeCell ref="H317:M317"/>
    <mergeCell ref="N317:S317"/>
    <mergeCell ref="H312:M312"/>
    <mergeCell ref="N312:S312"/>
    <mergeCell ref="N314:S314"/>
    <mergeCell ref="H313:M313"/>
    <mergeCell ref="Q227:S227"/>
    <mergeCell ref="N287:S287"/>
    <mergeCell ref="R234:S234"/>
    <mergeCell ref="R235:S235"/>
    <mergeCell ref="R236:S236"/>
    <mergeCell ref="N256:S256"/>
    <mergeCell ref="N260:S260"/>
    <mergeCell ref="N261:S261"/>
    <mergeCell ref="N286:S286"/>
    <mergeCell ref="N281:S281"/>
    <mergeCell ref="N288:S288"/>
    <mergeCell ref="N303:S303"/>
    <mergeCell ref="N301:S301"/>
    <mergeCell ref="N294:S294"/>
    <mergeCell ref="N293:S293"/>
    <mergeCell ref="N284:S284"/>
    <mergeCell ref="N290:S290"/>
    <mergeCell ref="N295:S295"/>
    <mergeCell ref="H295:M295"/>
    <mergeCell ref="N300:S300"/>
    <mergeCell ref="H302:M302"/>
    <mergeCell ref="N299:S299"/>
    <mergeCell ref="N305:S305"/>
    <mergeCell ref="N304:S304"/>
    <mergeCell ref="G208:H208"/>
    <mergeCell ref="G202:H202"/>
    <mergeCell ref="G203:H203"/>
    <mergeCell ref="G204:H204"/>
    <mergeCell ref="G205:H205"/>
    <mergeCell ref="H305:M305"/>
    <mergeCell ref="H294:M294"/>
    <mergeCell ref="H289:M289"/>
    <mergeCell ref="H290:M290"/>
    <mergeCell ref="H292:M292"/>
    <mergeCell ref="E220:F220"/>
    <mergeCell ref="E216:F216"/>
    <mergeCell ref="E217:F217"/>
    <mergeCell ref="E218:F218"/>
    <mergeCell ref="E219:F219"/>
    <mergeCell ref="L206:O206"/>
    <mergeCell ref="G206:H206"/>
    <mergeCell ref="G217:H217"/>
    <mergeCell ref="G210:H210"/>
    <mergeCell ref="G211:H211"/>
    <mergeCell ref="I200:K200"/>
    <mergeCell ref="I201:K201"/>
    <mergeCell ref="I194:K194"/>
    <mergeCell ref="G215:H215"/>
    <mergeCell ref="G216:H216"/>
    <mergeCell ref="G214:H214"/>
    <mergeCell ref="G212:H212"/>
    <mergeCell ref="G213:H213"/>
    <mergeCell ref="G209:H209"/>
    <mergeCell ref="G207:H207"/>
    <mergeCell ref="L191:O191"/>
    <mergeCell ref="I189:K189"/>
    <mergeCell ref="I190:K190"/>
    <mergeCell ref="G199:H199"/>
    <mergeCell ref="G200:H200"/>
    <mergeCell ref="G201:H201"/>
    <mergeCell ref="L192:O192"/>
    <mergeCell ref="L193:O193"/>
    <mergeCell ref="L194:O194"/>
    <mergeCell ref="I199:K199"/>
    <mergeCell ref="L189:O189"/>
    <mergeCell ref="L179:O179"/>
    <mergeCell ref="L180:O180"/>
    <mergeCell ref="L181:O181"/>
    <mergeCell ref="L182:O182"/>
    <mergeCell ref="L190:O190"/>
    <mergeCell ref="P190:R190"/>
    <mergeCell ref="P183:R183"/>
    <mergeCell ref="P184:R184"/>
    <mergeCell ref="P185:R185"/>
    <mergeCell ref="P186:R186"/>
    <mergeCell ref="P187:R187"/>
    <mergeCell ref="P192:R192"/>
    <mergeCell ref="P193:R193"/>
    <mergeCell ref="L187:O187"/>
    <mergeCell ref="I182:K182"/>
    <mergeCell ref="P188:R188"/>
    <mergeCell ref="P189:R189"/>
    <mergeCell ref="I186:K186"/>
    <mergeCell ref="L186:O186"/>
    <mergeCell ref="I191:K191"/>
    <mergeCell ref="L188:O188"/>
    <mergeCell ref="I183:K183"/>
    <mergeCell ref="I184:K184"/>
    <mergeCell ref="I185:K185"/>
    <mergeCell ref="P179:R179"/>
    <mergeCell ref="P180:R180"/>
    <mergeCell ref="P181:R181"/>
    <mergeCell ref="P182:R182"/>
    <mergeCell ref="L183:O183"/>
    <mergeCell ref="L184:O184"/>
    <mergeCell ref="L185:O185"/>
    <mergeCell ref="G185:H185"/>
    <mergeCell ref="G186:H186"/>
    <mergeCell ref="G187:H187"/>
    <mergeCell ref="G193:H193"/>
    <mergeCell ref="I192:K192"/>
    <mergeCell ref="I193:K193"/>
    <mergeCell ref="G189:H189"/>
    <mergeCell ref="I188:K188"/>
    <mergeCell ref="G192:H192"/>
    <mergeCell ref="G190:H190"/>
    <mergeCell ref="B185:D185"/>
    <mergeCell ref="B192:D192"/>
    <mergeCell ref="B182:D182"/>
    <mergeCell ref="B188:D188"/>
    <mergeCell ref="B189:D189"/>
    <mergeCell ref="E184:F184"/>
    <mergeCell ref="P178:R178"/>
    <mergeCell ref="B170:D170"/>
    <mergeCell ref="R172:S172"/>
    <mergeCell ref="E178:F178"/>
    <mergeCell ref="G178:H178"/>
    <mergeCell ref="I178:K178"/>
    <mergeCell ref="L178:O178"/>
    <mergeCell ref="G170:H170"/>
    <mergeCell ref="I170:K170"/>
    <mergeCell ref="P162:R162"/>
    <mergeCell ref="P163:R163"/>
    <mergeCell ref="P164:R164"/>
    <mergeCell ref="P166:R166"/>
    <mergeCell ref="P170:R170"/>
    <mergeCell ref="P167:R167"/>
    <mergeCell ref="P158:R158"/>
    <mergeCell ref="L161:O161"/>
    <mergeCell ref="P155:R155"/>
    <mergeCell ref="P156:R156"/>
    <mergeCell ref="P157:R157"/>
    <mergeCell ref="P160:R160"/>
    <mergeCell ref="P161:R161"/>
    <mergeCell ref="L158:O158"/>
    <mergeCell ref="L159:O159"/>
    <mergeCell ref="G166:H166"/>
    <mergeCell ref="L162:O162"/>
    <mergeCell ref="L163:O163"/>
    <mergeCell ref="L164:O164"/>
    <mergeCell ref="B176:S176"/>
    <mergeCell ref="P168:R168"/>
    <mergeCell ref="P169:R169"/>
    <mergeCell ref="L170:O170"/>
    <mergeCell ref="L166:O166"/>
    <mergeCell ref="P165:R165"/>
    <mergeCell ref="L167:O167"/>
    <mergeCell ref="G169:H169"/>
    <mergeCell ref="G180:H180"/>
    <mergeCell ref="G181:H181"/>
    <mergeCell ref="I180:K180"/>
    <mergeCell ref="I181:K181"/>
    <mergeCell ref="G179:H179"/>
    <mergeCell ref="G167:H167"/>
    <mergeCell ref="G168:H168"/>
    <mergeCell ref="I179:K179"/>
    <mergeCell ref="I167:K167"/>
    <mergeCell ref="E158:F158"/>
    <mergeCell ref="E159:F159"/>
    <mergeCell ref="I161:K161"/>
    <mergeCell ref="I162:K162"/>
    <mergeCell ref="G161:H161"/>
    <mergeCell ref="E160:F160"/>
    <mergeCell ref="I160:K160"/>
    <mergeCell ref="I158:K158"/>
    <mergeCell ref="I166:K166"/>
    <mergeCell ref="E151:F151"/>
    <mergeCell ref="E163:F163"/>
    <mergeCell ref="E164:F164"/>
    <mergeCell ref="E165:F165"/>
    <mergeCell ref="E152:F152"/>
    <mergeCell ref="E162:F162"/>
    <mergeCell ref="E161:F161"/>
    <mergeCell ref="E153:F153"/>
    <mergeCell ref="E154:F154"/>
    <mergeCell ref="E155:F155"/>
    <mergeCell ref="B165:D165"/>
    <mergeCell ref="B166:D166"/>
    <mergeCell ref="B160:D160"/>
    <mergeCell ref="B161:D161"/>
    <mergeCell ref="B162:D162"/>
    <mergeCell ref="B163:D163"/>
    <mergeCell ref="B167:D167"/>
    <mergeCell ref="B168:D168"/>
    <mergeCell ref="E166:F166"/>
    <mergeCell ref="E167:F167"/>
    <mergeCell ref="E168:F168"/>
    <mergeCell ref="B151:D151"/>
    <mergeCell ref="B152:D152"/>
    <mergeCell ref="B153:D153"/>
    <mergeCell ref="B154:D154"/>
    <mergeCell ref="B164:D164"/>
    <mergeCell ref="B169:D169"/>
    <mergeCell ref="E170:F170"/>
    <mergeCell ref="E183:F183"/>
    <mergeCell ref="E182:F182"/>
    <mergeCell ref="B179:D179"/>
    <mergeCell ref="E169:F169"/>
    <mergeCell ref="E179:F179"/>
    <mergeCell ref="E180:F180"/>
    <mergeCell ref="E181:F181"/>
    <mergeCell ref="B178:D178"/>
    <mergeCell ref="N109:S109"/>
    <mergeCell ref="G160:H160"/>
    <mergeCell ref="G156:H156"/>
    <mergeCell ref="H120:M120"/>
    <mergeCell ref="H121:M121"/>
    <mergeCell ref="N132:S132"/>
    <mergeCell ref="H136:M136"/>
    <mergeCell ref="L160:O160"/>
    <mergeCell ref="P154:R154"/>
    <mergeCell ref="P159:R159"/>
    <mergeCell ref="N105:S105"/>
    <mergeCell ref="N108:S108"/>
    <mergeCell ref="B84:S84"/>
    <mergeCell ref="B93:S93"/>
    <mergeCell ref="B86:S86"/>
    <mergeCell ref="B91:S91"/>
    <mergeCell ref="B92:S92"/>
    <mergeCell ref="N106:S106"/>
    <mergeCell ref="H107:M107"/>
    <mergeCell ref="N107:S107"/>
    <mergeCell ref="H116:M116"/>
    <mergeCell ref="H105:M105"/>
    <mergeCell ref="H109:M109"/>
    <mergeCell ref="H106:M106"/>
    <mergeCell ref="H110:M110"/>
    <mergeCell ref="H114:M114"/>
    <mergeCell ref="H111:M111"/>
    <mergeCell ref="H112:M112"/>
    <mergeCell ref="B157:D157"/>
    <mergeCell ref="B159:D159"/>
    <mergeCell ref="B158:D158"/>
    <mergeCell ref="B82:S82"/>
    <mergeCell ref="B83:S83"/>
    <mergeCell ref="H132:M132"/>
    <mergeCell ref="B96:S96"/>
    <mergeCell ref="B89:S89"/>
    <mergeCell ref="B87:S87"/>
    <mergeCell ref="B88:S88"/>
    <mergeCell ref="E157:F157"/>
    <mergeCell ref="B81:S81"/>
    <mergeCell ref="B72:S72"/>
    <mergeCell ref="B73:S73"/>
    <mergeCell ref="B74:S74"/>
    <mergeCell ref="B75:S75"/>
    <mergeCell ref="B76:S76"/>
    <mergeCell ref="B77:S77"/>
    <mergeCell ref="B79:S79"/>
    <mergeCell ref="B155:D155"/>
    <mergeCell ref="B80:S80"/>
    <mergeCell ref="E156:F156"/>
    <mergeCell ref="B63:S63"/>
    <mergeCell ref="B66:S66"/>
    <mergeCell ref="B68:S68"/>
    <mergeCell ref="B69:S69"/>
    <mergeCell ref="B156:D156"/>
    <mergeCell ref="N119:S119"/>
    <mergeCell ref="H115:M115"/>
    <mergeCell ref="H108:M108"/>
    <mergeCell ref="H133:M133"/>
    <mergeCell ref="N120:S120"/>
    <mergeCell ref="N118:S118"/>
    <mergeCell ref="G164:H164"/>
    <mergeCell ref="G162:H162"/>
    <mergeCell ref="G163:H163"/>
    <mergeCell ref="N124:S124"/>
    <mergeCell ref="N125:S125"/>
    <mergeCell ref="H122:M122"/>
    <mergeCell ref="N122:S122"/>
    <mergeCell ref="B70:S70"/>
    <mergeCell ref="H291:M291"/>
    <mergeCell ref="H135:M135"/>
    <mergeCell ref="N135:S135"/>
    <mergeCell ref="H285:M285"/>
    <mergeCell ref="N117:S117"/>
    <mergeCell ref="H118:M118"/>
    <mergeCell ref="H123:M123"/>
    <mergeCell ref="N123:S123"/>
    <mergeCell ref="H125:M125"/>
    <mergeCell ref="N311:S311"/>
    <mergeCell ref="H301:M301"/>
    <mergeCell ref="H300:M300"/>
    <mergeCell ref="H303:M303"/>
    <mergeCell ref="H306:M306"/>
    <mergeCell ref="N302:S302"/>
    <mergeCell ref="H310:M310"/>
    <mergeCell ref="H308:M308"/>
    <mergeCell ref="N307:S307"/>
    <mergeCell ref="N306:S306"/>
    <mergeCell ref="H319:M319"/>
    <mergeCell ref="N318:S318"/>
    <mergeCell ref="H316:M316"/>
    <mergeCell ref="N309:S309"/>
    <mergeCell ref="H318:M318"/>
    <mergeCell ref="N310:S310"/>
    <mergeCell ref="N313:S313"/>
    <mergeCell ref="H309:M309"/>
    <mergeCell ref="N319:S319"/>
    <mergeCell ref="H311:M311"/>
    <mergeCell ref="P349:R349"/>
    <mergeCell ref="N331:S331"/>
    <mergeCell ref="N332:S332"/>
    <mergeCell ref="N333:S333"/>
    <mergeCell ref="N340:S340"/>
    <mergeCell ref="N336:S336"/>
    <mergeCell ref="N344:S344"/>
    <mergeCell ref="N339:S339"/>
    <mergeCell ref="N338:S338"/>
    <mergeCell ref="H323:I323"/>
    <mergeCell ref="H326:I326"/>
    <mergeCell ref="N458:S458"/>
    <mergeCell ref="N437:S437"/>
    <mergeCell ref="N342:S342"/>
    <mergeCell ref="N343:S343"/>
    <mergeCell ref="N456:S456"/>
    <mergeCell ref="N449:S449"/>
    <mergeCell ref="N448:S448"/>
    <mergeCell ref="N453:S453"/>
    <mergeCell ref="M351:O351"/>
    <mergeCell ref="P350:R350"/>
    <mergeCell ref="H520:M520"/>
    <mergeCell ref="H512:M512"/>
    <mergeCell ref="J514:M514"/>
    <mergeCell ref="H513:M513"/>
    <mergeCell ref="H516:M516"/>
    <mergeCell ref="J505:M505"/>
    <mergeCell ref="N444:S444"/>
    <mergeCell ref="N443:S443"/>
    <mergeCell ref="H352:I352"/>
    <mergeCell ref="H340:M340"/>
    <mergeCell ref="H361:I361"/>
    <mergeCell ref="J363:L363"/>
    <mergeCell ref="J361:L361"/>
    <mergeCell ref="H358:I358"/>
    <mergeCell ref="H362:I362"/>
    <mergeCell ref="H363:I363"/>
    <mergeCell ref="H360:I360"/>
    <mergeCell ref="H359:I359"/>
    <mergeCell ref="F327:G327"/>
    <mergeCell ref="F349:G349"/>
    <mergeCell ref="H350:I350"/>
    <mergeCell ref="H351:I351"/>
    <mergeCell ref="F328:G328"/>
    <mergeCell ref="H331:M331"/>
    <mergeCell ref="J349:L349"/>
    <mergeCell ref="J350:L350"/>
    <mergeCell ref="J351:L351"/>
    <mergeCell ref="M350:O350"/>
    <mergeCell ref="N821:S821"/>
    <mergeCell ref="H828:M828"/>
    <mergeCell ref="N828:S828"/>
    <mergeCell ref="N791:R791"/>
    <mergeCell ref="A792:S792"/>
    <mergeCell ref="H794:M794"/>
    <mergeCell ref="N794:S794"/>
    <mergeCell ref="A791:C791"/>
    <mergeCell ref="E791:F791"/>
    <mergeCell ref="G791:H791"/>
    <mergeCell ref="B943:C944"/>
    <mergeCell ref="E943:H944"/>
    <mergeCell ref="H908:M908"/>
    <mergeCell ref="H802:M802"/>
    <mergeCell ref="H803:M803"/>
    <mergeCell ref="H806:M806"/>
    <mergeCell ref="H807:M807"/>
    <mergeCell ref="H804:M804"/>
    <mergeCell ref="I920:N920"/>
    <mergeCell ref="I921:N921"/>
    <mergeCell ref="H832:M832"/>
    <mergeCell ref="N833:S833"/>
    <mergeCell ref="H837:M837"/>
    <mergeCell ref="I926:N926"/>
    <mergeCell ref="I937:S937"/>
    <mergeCell ref="I922:N922"/>
    <mergeCell ref="I923:N923"/>
    <mergeCell ref="I924:N924"/>
    <mergeCell ref="I925:N925"/>
    <mergeCell ref="A786:C786"/>
    <mergeCell ref="A787:C787"/>
    <mergeCell ref="E786:F786"/>
    <mergeCell ref="E787:F787"/>
    <mergeCell ref="N908:S908"/>
    <mergeCell ref="H873:M873"/>
    <mergeCell ref="H829:M829"/>
    <mergeCell ref="H830:M830"/>
    <mergeCell ref="H831:M831"/>
    <mergeCell ref="H853:M853"/>
    <mergeCell ref="A758:B758"/>
    <mergeCell ref="C758:D758"/>
    <mergeCell ref="F758:G758"/>
    <mergeCell ref="H758:M758"/>
    <mergeCell ref="A789:C789"/>
    <mergeCell ref="G786:H786"/>
    <mergeCell ref="G787:H787"/>
    <mergeCell ref="G788:H788"/>
    <mergeCell ref="G789:H789"/>
    <mergeCell ref="E788:F788"/>
    <mergeCell ref="C325:E325"/>
    <mergeCell ref="C326:D326"/>
    <mergeCell ref="N136:S136"/>
    <mergeCell ref="N291:S291"/>
    <mergeCell ref="N282:S282"/>
    <mergeCell ref="N283:S283"/>
    <mergeCell ref="L153:O153"/>
    <mergeCell ref="L154:O154"/>
    <mergeCell ref="P153:R153"/>
    <mergeCell ref="F326:G326"/>
    <mergeCell ref="G658:I658"/>
    <mergeCell ref="H117:M117"/>
    <mergeCell ref="N731:S731"/>
    <mergeCell ref="H599:M599"/>
    <mergeCell ref="N599:S599"/>
    <mergeCell ref="H600:M600"/>
    <mergeCell ref="N600:S600"/>
    <mergeCell ref="M647:N647"/>
    <mergeCell ref="N666:S666"/>
    <mergeCell ref="H666:M666"/>
    <mergeCell ref="M652:N652"/>
    <mergeCell ref="R651:S651"/>
    <mergeCell ref="H632:M632"/>
    <mergeCell ref="R650:S650"/>
    <mergeCell ref="N632:S632"/>
    <mergeCell ref="H633:M633"/>
    <mergeCell ref="R655:S655"/>
    <mergeCell ref="N133:S133"/>
    <mergeCell ref="N134:S134"/>
    <mergeCell ref="L151:O151"/>
    <mergeCell ref="L152:O152"/>
    <mergeCell ref="H137:M137"/>
    <mergeCell ref="N148:S148"/>
    <mergeCell ref="P151:R151"/>
    <mergeCell ref="I151:K151"/>
    <mergeCell ref="I152:K152"/>
    <mergeCell ref="H144:M144"/>
    <mergeCell ref="N113:S113"/>
    <mergeCell ref="N114:S114"/>
    <mergeCell ref="N115:S115"/>
    <mergeCell ref="N116:S116"/>
    <mergeCell ref="H126:M126"/>
    <mergeCell ref="N127:S127"/>
    <mergeCell ref="N131:S131"/>
    <mergeCell ref="I130:M130"/>
    <mergeCell ref="I129:M129"/>
    <mergeCell ref="N596:S596"/>
    <mergeCell ref="N597:S597"/>
    <mergeCell ref="N594:S594"/>
    <mergeCell ref="N590:S590"/>
    <mergeCell ref="N591:S591"/>
    <mergeCell ref="N592:S592"/>
    <mergeCell ref="N593:S593"/>
    <mergeCell ref="N595:S595"/>
    <mergeCell ref="A778:C778"/>
    <mergeCell ref="A777:C777"/>
    <mergeCell ref="A762:C762"/>
    <mergeCell ref="A763:C763"/>
    <mergeCell ref="A764:C764"/>
    <mergeCell ref="A765:C765"/>
    <mergeCell ref="A770:C770"/>
    <mergeCell ref="A771:C771"/>
    <mergeCell ref="A776:C776"/>
    <mergeCell ref="A775:C775"/>
    <mergeCell ref="A774:C774"/>
    <mergeCell ref="D777:E777"/>
    <mergeCell ref="F777:G777"/>
    <mergeCell ref="H591:M591"/>
    <mergeCell ref="H592:M592"/>
    <mergeCell ref="H598:M598"/>
    <mergeCell ref="H593:M593"/>
    <mergeCell ref="H595:M595"/>
    <mergeCell ref="H597:M597"/>
    <mergeCell ref="H596:M596"/>
    <mergeCell ref="H594:M594"/>
    <mergeCell ref="D770:E770"/>
    <mergeCell ref="D769:E769"/>
    <mergeCell ref="D776:E776"/>
    <mergeCell ref="D774:E774"/>
    <mergeCell ref="D775:E775"/>
    <mergeCell ref="D762:E762"/>
    <mergeCell ref="D763:E763"/>
    <mergeCell ref="D773:E773"/>
    <mergeCell ref="D766:E766"/>
    <mergeCell ref="F753:G753"/>
    <mergeCell ref="F755:G755"/>
    <mergeCell ref="F756:G756"/>
    <mergeCell ref="F754:G754"/>
    <mergeCell ref="D767:E767"/>
    <mergeCell ref="D772:E772"/>
    <mergeCell ref="D771:E771"/>
    <mergeCell ref="D764:E764"/>
    <mergeCell ref="D768:E768"/>
    <mergeCell ref="D765:E765"/>
    <mergeCell ref="D778:E778"/>
    <mergeCell ref="D779:E779"/>
    <mergeCell ref="M779:R779"/>
    <mergeCell ref="N785:R785"/>
    <mergeCell ref="D780:E780"/>
    <mergeCell ref="F780:G780"/>
    <mergeCell ref="I785:M785"/>
    <mergeCell ref="H780:I780"/>
    <mergeCell ref="D784:H784"/>
    <mergeCell ref="F778:G778"/>
    <mergeCell ref="F767:G767"/>
    <mergeCell ref="H766:I766"/>
    <mergeCell ref="H764:I764"/>
    <mergeCell ref="H767:I767"/>
    <mergeCell ref="F764:G764"/>
    <mergeCell ref="F765:G765"/>
    <mergeCell ref="F766:G766"/>
    <mergeCell ref="H731:M731"/>
    <mergeCell ref="H724:M724"/>
    <mergeCell ref="H718:M718"/>
    <mergeCell ref="H702:M702"/>
    <mergeCell ref="H703:M703"/>
    <mergeCell ref="H708:M708"/>
    <mergeCell ref="H722:M722"/>
    <mergeCell ref="H705:M705"/>
    <mergeCell ref="H723:M723"/>
    <mergeCell ref="H721:M721"/>
    <mergeCell ref="H680:M680"/>
    <mergeCell ref="H679:M679"/>
    <mergeCell ref="H674:M674"/>
    <mergeCell ref="H671:M671"/>
    <mergeCell ref="H672:M672"/>
    <mergeCell ref="H673:M673"/>
    <mergeCell ref="H677:M677"/>
    <mergeCell ref="H675:M675"/>
    <mergeCell ref="N667:S667"/>
    <mergeCell ref="N668:S668"/>
    <mergeCell ref="E659:F659"/>
    <mergeCell ref="H676:M676"/>
    <mergeCell ref="H668:M668"/>
    <mergeCell ref="H670:M670"/>
    <mergeCell ref="M659:N659"/>
    <mergeCell ref="H664:M664"/>
    <mergeCell ref="N665:S665"/>
    <mergeCell ref="R659:S659"/>
    <mergeCell ref="E789:F789"/>
    <mergeCell ref="N789:R789"/>
    <mergeCell ref="H756:M756"/>
    <mergeCell ref="H757:M757"/>
    <mergeCell ref="N756:R756"/>
    <mergeCell ref="N757:R757"/>
    <mergeCell ref="N788:R788"/>
    <mergeCell ref="M773:R773"/>
    <mergeCell ref="N787:R787"/>
    <mergeCell ref="M778:R778"/>
    <mergeCell ref="E648:F648"/>
    <mergeCell ref="G648:I648"/>
    <mergeCell ref="M648:N648"/>
    <mergeCell ref="E657:F657"/>
    <mergeCell ref="G653:I653"/>
    <mergeCell ref="G655:I655"/>
    <mergeCell ref="E652:F652"/>
    <mergeCell ref="M649:N649"/>
    <mergeCell ref="G657:I657"/>
    <mergeCell ref="E649:F649"/>
    <mergeCell ref="R661:S661"/>
    <mergeCell ref="G660:I660"/>
    <mergeCell ref="A662:S662"/>
    <mergeCell ref="B660:D660"/>
    <mergeCell ref="E660:F660"/>
    <mergeCell ref="B661:D661"/>
    <mergeCell ref="M661:N661"/>
    <mergeCell ref="E654:F654"/>
    <mergeCell ref="A755:B755"/>
    <mergeCell ref="A754:B754"/>
    <mergeCell ref="C751:D751"/>
    <mergeCell ref="C752:D752"/>
    <mergeCell ref="A751:B751"/>
    <mergeCell ref="C754:D754"/>
    <mergeCell ref="C753:D753"/>
    <mergeCell ref="A752:B752"/>
    <mergeCell ref="E658:F658"/>
    <mergeCell ref="M654:N654"/>
    <mergeCell ref="N669:S669"/>
    <mergeCell ref="M660:N660"/>
    <mergeCell ref="H665:M665"/>
    <mergeCell ref="M657:N657"/>
    <mergeCell ref="R657:S657"/>
    <mergeCell ref="H667:M667"/>
    <mergeCell ref="R656:S656"/>
    <mergeCell ref="R660:S660"/>
    <mergeCell ref="N664:S664"/>
    <mergeCell ref="E655:F655"/>
    <mergeCell ref="E656:F656"/>
    <mergeCell ref="G656:I656"/>
    <mergeCell ref="M655:N655"/>
    <mergeCell ref="M656:N656"/>
    <mergeCell ref="B656:D656"/>
    <mergeCell ref="R654:S654"/>
    <mergeCell ref="G654:I654"/>
    <mergeCell ref="B653:D653"/>
    <mergeCell ref="N605:S605"/>
    <mergeCell ref="M650:N650"/>
    <mergeCell ref="E650:F650"/>
    <mergeCell ref="R648:S648"/>
    <mergeCell ref="R649:S649"/>
    <mergeCell ref="E647:F647"/>
    <mergeCell ref="G647:I647"/>
    <mergeCell ref="H601:M601"/>
    <mergeCell ref="N601:S601"/>
    <mergeCell ref="H606:M606"/>
    <mergeCell ref="H605:M605"/>
    <mergeCell ref="H602:M602"/>
    <mergeCell ref="N602:S602"/>
    <mergeCell ref="N623:S623"/>
    <mergeCell ref="N622:S622"/>
    <mergeCell ref="H611:M611"/>
    <mergeCell ref="N611:S611"/>
    <mergeCell ref="H608:M608"/>
    <mergeCell ref="H615:M615"/>
    <mergeCell ref="N615:S615"/>
    <mergeCell ref="N609:S609"/>
    <mergeCell ref="N607:S607"/>
    <mergeCell ref="M617:S617"/>
    <mergeCell ref="N612:S612"/>
    <mergeCell ref="N598:S598"/>
    <mergeCell ref="N606:S606"/>
    <mergeCell ref="H613:M613"/>
    <mergeCell ref="H607:M607"/>
    <mergeCell ref="N608:S608"/>
    <mergeCell ref="H609:M609"/>
    <mergeCell ref="H622:M622"/>
    <mergeCell ref="H610:M610"/>
    <mergeCell ref="N610:S610"/>
    <mergeCell ref="M618:S618"/>
    <mergeCell ref="H614:M614"/>
    <mergeCell ref="N614:S614"/>
    <mergeCell ref="N613:S613"/>
    <mergeCell ref="N621:S621"/>
    <mergeCell ref="H612:M612"/>
    <mergeCell ref="H590:M590"/>
    <mergeCell ref="N126:S126"/>
    <mergeCell ref="L168:O168"/>
    <mergeCell ref="N145:S145"/>
    <mergeCell ref="H146:M146"/>
    <mergeCell ref="N146:S146"/>
    <mergeCell ref="G151:H151"/>
    <mergeCell ref="N147:S147"/>
    <mergeCell ref="H147:M147"/>
    <mergeCell ref="R240:S240"/>
    <mergeCell ref="N110:S110"/>
    <mergeCell ref="N111:S111"/>
    <mergeCell ref="N112:S112"/>
    <mergeCell ref="H101:M101"/>
    <mergeCell ref="H102:M102"/>
    <mergeCell ref="N101:S101"/>
    <mergeCell ref="N102:S102"/>
    <mergeCell ref="H104:M104"/>
    <mergeCell ref="N104:S104"/>
    <mergeCell ref="N103:S103"/>
    <mergeCell ref="H103:M103"/>
    <mergeCell ref="B54:E54"/>
    <mergeCell ref="B55:E55"/>
    <mergeCell ref="G52:H52"/>
    <mergeCell ref="G53:H53"/>
    <mergeCell ref="G54:H54"/>
    <mergeCell ref="G55:H55"/>
    <mergeCell ref="B52:E52"/>
    <mergeCell ref="B58:S58"/>
    <mergeCell ref="B60:S60"/>
    <mergeCell ref="A7:S7"/>
    <mergeCell ref="B53:E53"/>
    <mergeCell ref="B48:S48"/>
    <mergeCell ref="B50:S50"/>
    <mergeCell ref="B51:S51"/>
    <mergeCell ref="B24:S24"/>
    <mergeCell ref="B25:S25"/>
    <mergeCell ref="B36:S36"/>
    <mergeCell ref="B12:S12"/>
    <mergeCell ref="B43:S43"/>
    <mergeCell ref="A1:G1"/>
    <mergeCell ref="H623:M623"/>
    <mergeCell ref="H621:M621"/>
    <mergeCell ref="H138:M138"/>
    <mergeCell ref="H140:M140"/>
    <mergeCell ref="H134:M134"/>
    <mergeCell ref="H124:M124"/>
    <mergeCell ref="H142:M142"/>
    <mergeCell ref="H145:M145"/>
    <mergeCell ref="A6:S6"/>
    <mergeCell ref="N625:S625"/>
    <mergeCell ref="N626:S626"/>
    <mergeCell ref="N624:S624"/>
    <mergeCell ref="H624:M624"/>
    <mergeCell ref="H626:M626"/>
    <mergeCell ref="H625:M625"/>
    <mergeCell ref="N633:S633"/>
    <mergeCell ref="N634:S634"/>
    <mergeCell ref="H634:M634"/>
    <mergeCell ref="H627:M627"/>
    <mergeCell ref="N627:S627"/>
    <mergeCell ref="H630:M630"/>
    <mergeCell ref="N630:S630"/>
    <mergeCell ref="H631:M631"/>
    <mergeCell ref="N631:S631"/>
    <mergeCell ref="R653:S653"/>
    <mergeCell ref="H635:M635"/>
    <mergeCell ref="N635:S635"/>
    <mergeCell ref="N638:S638"/>
    <mergeCell ref="H638:M638"/>
    <mergeCell ref="H636:M636"/>
    <mergeCell ref="N636:S636"/>
    <mergeCell ref="H637:M637"/>
    <mergeCell ref="N637:S637"/>
    <mergeCell ref="R647:S647"/>
    <mergeCell ref="N679:S679"/>
    <mergeCell ref="H639:M639"/>
    <mergeCell ref="N639:S639"/>
    <mergeCell ref="M653:N653"/>
    <mergeCell ref="G649:I649"/>
    <mergeCell ref="G650:I650"/>
    <mergeCell ref="G651:I651"/>
    <mergeCell ref="R652:S652"/>
    <mergeCell ref="M651:N651"/>
    <mergeCell ref="G652:I652"/>
    <mergeCell ref="N698:S698"/>
    <mergeCell ref="N684:S684"/>
    <mergeCell ref="N670:S670"/>
    <mergeCell ref="N677:S677"/>
    <mergeCell ref="N675:S675"/>
    <mergeCell ref="N673:S673"/>
    <mergeCell ref="N672:S672"/>
    <mergeCell ref="N676:S676"/>
    <mergeCell ref="N674:S674"/>
    <mergeCell ref="N671:S671"/>
    <mergeCell ref="H691:M691"/>
    <mergeCell ref="N687:S687"/>
    <mergeCell ref="N685:S685"/>
    <mergeCell ref="N706:S706"/>
    <mergeCell ref="N703:S703"/>
    <mergeCell ref="N691:S691"/>
    <mergeCell ref="N686:S686"/>
    <mergeCell ref="N696:S696"/>
    <mergeCell ref="N700:S700"/>
    <mergeCell ref="N702:S702"/>
    <mergeCell ref="H720:M720"/>
    <mergeCell ref="H693:M693"/>
    <mergeCell ref="H697:M697"/>
    <mergeCell ref="I784:S784"/>
    <mergeCell ref="M762:R762"/>
    <mergeCell ref="M776:R776"/>
    <mergeCell ref="M763:R763"/>
    <mergeCell ref="M777:R777"/>
    <mergeCell ref="H763:I763"/>
    <mergeCell ref="H769:I769"/>
    <mergeCell ref="M772:R772"/>
    <mergeCell ref="M774:R774"/>
    <mergeCell ref="H765:I765"/>
    <mergeCell ref="N732:S732"/>
    <mergeCell ref="N734:S734"/>
    <mergeCell ref="H741:M741"/>
    <mergeCell ref="N741:S741"/>
    <mergeCell ref="N735:S735"/>
    <mergeCell ref="N739:S739"/>
    <mergeCell ref="H734:M734"/>
    <mergeCell ref="H727:M727"/>
    <mergeCell ref="N689:S689"/>
    <mergeCell ref="N720:S720"/>
    <mergeCell ref="N715:S715"/>
    <mergeCell ref="N725:S725"/>
    <mergeCell ref="N721:S721"/>
    <mergeCell ref="N723:S723"/>
    <mergeCell ref="N719:S719"/>
    <mergeCell ref="N713:S713"/>
    <mergeCell ref="N727:S727"/>
    <mergeCell ref="N728:S728"/>
    <mergeCell ref="H730:M730"/>
    <mergeCell ref="H729:M729"/>
    <mergeCell ref="N730:S730"/>
    <mergeCell ref="N729:S729"/>
    <mergeCell ref="H728:M728"/>
    <mergeCell ref="N717:S717"/>
    <mergeCell ref="H713:M713"/>
    <mergeCell ref="H719:M719"/>
    <mergeCell ref="N718:S718"/>
    <mergeCell ref="H714:M714"/>
    <mergeCell ref="N714:S714"/>
    <mergeCell ref="N716:S716"/>
    <mergeCell ref="F751:G751"/>
    <mergeCell ref="M766:R766"/>
    <mergeCell ref="N738:S738"/>
    <mergeCell ref="H739:M739"/>
    <mergeCell ref="H694:M694"/>
    <mergeCell ref="N693:S693"/>
    <mergeCell ref="N695:S695"/>
    <mergeCell ref="N694:S694"/>
    <mergeCell ref="N697:S697"/>
    <mergeCell ref="N726:S726"/>
    <mergeCell ref="C756:D756"/>
    <mergeCell ref="F757:G757"/>
    <mergeCell ref="H755:M755"/>
    <mergeCell ref="F768:G768"/>
    <mergeCell ref="N692:S692"/>
    <mergeCell ref="N701:S701"/>
    <mergeCell ref="H732:M732"/>
    <mergeCell ref="N733:S733"/>
    <mergeCell ref="N710:S710"/>
    <mergeCell ref="H710:M710"/>
    <mergeCell ref="H762:I762"/>
    <mergeCell ref="N755:R755"/>
    <mergeCell ref="H754:M754"/>
    <mergeCell ref="C757:D757"/>
    <mergeCell ref="N742:S742"/>
    <mergeCell ref="N737:S737"/>
    <mergeCell ref="H737:M737"/>
    <mergeCell ref="N745:S745"/>
    <mergeCell ref="N754:R754"/>
    <mergeCell ref="H753:M753"/>
    <mergeCell ref="F772:G772"/>
    <mergeCell ref="H747:M747"/>
    <mergeCell ref="N747:S747"/>
    <mergeCell ref="F762:G762"/>
    <mergeCell ref="M765:R765"/>
    <mergeCell ref="F770:G770"/>
    <mergeCell ref="F771:G771"/>
    <mergeCell ref="H770:I770"/>
    <mergeCell ref="M767:R767"/>
    <mergeCell ref="H768:I768"/>
    <mergeCell ref="H745:M745"/>
    <mergeCell ref="N744:S744"/>
    <mergeCell ref="H746:M746"/>
    <mergeCell ref="N746:S746"/>
    <mergeCell ref="F763:G763"/>
    <mergeCell ref="M769:R769"/>
    <mergeCell ref="M768:R768"/>
    <mergeCell ref="H751:M751"/>
    <mergeCell ref="H752:M752"/>
    <mergeCell ref="N758:R758"/>
    <mergeCell ref="I790:M790"/>
    <mergeCell ref="H795:M795"/>
    <mergeCell ref="H798:M798"/>
    <mergeCell ref="H799:M799"/>
    <mergeCell ref="H796:M796"/>
    <mergeCell ref="H797:M797"/>
    <mergeCell ref="G790:H790"/>
    <mergeCell ref="H836:M836"/>
    <mergeCell ref="H800:M800"/>
    <mergeCell ref="H801:M801"/>
    <mergeCell ref="H805:M805"/>
    <mergeCell ref="H808:M808"/>
    <mergeCell ref="H812:M812"/>
    <mergeCell ref="H813:M813"/>
    <mergeCell ref="H811:M811"/>
    <mergeCell ref="H810:M810"/>
    <mergeCell ref="H809:M809"/>
    <mergeCell ref="H814:M814"/>
    <mergeCell ref="S762:S764"/>
    <mergeCell ref="M764:R764"/>
    <mergeCell ref="H736:M736"/>
    <mergeCell ref="N736:S736"/>
    <mergeCell ref="H738:M738"/>
    <mergeCell ref="N751:R751"/>
    <mergeCell ref="N752:R752"/>
    <mergeCell ref="H740:M740"/>
    <mergeCell ref="N740:S740"/>
    <mergeCell ref="H775:I775"/>
    <mergeCell ref="N799:S799"/>
    <mergeCell ref="N801:S801"/>
    <mergeCell ref="M771:R771"/>
    <mergeCell ref="I791:M791"/>
    <mergeCell ref="I789:M789"/>
    <mergeCell ref="I788:M788"/>
    <mergeCell ref="M780:R780"/>
    <mergeCell ref="I787:M787"/>
    <mergeCell ref="H774:I774"/>
    <mergeCell ref="N802:S802"/>
    <mergeCell ref="M775:R775"/>
    <mergeCell ref="N796:S796"/>
    <mergeCell ref="N797:S797"/>
    <mergeCell ref="N798:S798"/>
    <mergeCell ref="N795:S795"/>
    <mergeCell ref="N790:R790"/>
    <mergeCell ref="N786:R786"/>
    <mergeCell ref="I786:M786"/>
    <mergeCell ref="H778:I778"/>
    <mergeCell ref="N820:S820"/>
    <mergeCell ref="N819:S819"/>
    <mergeCell ref="N803:S803"/>
    <mergeCell ref="N800:S800"/>
    <mergeCell ref="N804:S804"/>
    <mergeCell ref="N805:S805"/>
    <mergeCell ref="N813:S813"/>
    <mergeCell ref="N814:S814"/>
    <mergeCell ref="N806:S806"/>
    <mergeCell ref="N809:S809"/>
    <mergeCell ref="H820:M820"/>
    <mergeCell ref="H821:M821"/>
    <mergeCell ref="H815:M815"/>
    <mergeCell ref="H816:M816"/>
    <mergeCell ref="H817:M817"/>
    <mergeCell ref="H818:M818"/>
    <mergeCell ref="H819:M819"/>
    <mergeCell ref="N807:S807"/>
    <mergeCell ref="N808:S808"/>
    <mergeCell ref="N818:S818"/>
    <mergeCell ref="N810:S810"/>
    <mergeCell ref="N811:S811"/>
    <mergeCell ref="N812:S812"/>
    <mergeCell ref="N816:S816"/>
    <mergeCell ref="N817:S817"/>
    <mergeCell ref="N815:S815"/>
    <mergeCell ref="H840:M840"/>
    <mergeCell ref="H846:M846"/>
    <mergeCell ref="H841:M841"/>
    <mergeCell ref="H842:M842"/>
    <mergeCell ref="H843:M843"/>
    <mergeCell ref="H844:M844"/>
    <mergeCell ref="H845:M845"/>
    <mergeCell ref="N835:S835"/>
    <mergeCell ref="N832:S832"/>
    <mergeCell ref="N840:S840"/>
    <mergeCell ref="N841:S841"/>
    <mergeCell ref="N834:S834"/>
    <mergeCell ref="N836:S836"/>
    <mergeCell ref="N837:S837"/>
    <mergeCell ref="N838:S838"/>
    <mergeCell ref="N839:S839"/>
    <mergeCell ref="H851:M851"/>
    <mergeCell ref="H852:M852"/>
    <mergeCell ref="H833:M833"/>
    <mergeCell ref="H834:M834"/>
    <mergeCell ref="H835:M835"/>
    <mergeCell ref="H847:M847"/>
    <mergeCell ref="H848:M848"/>
    <mergeCell ref="H849:M849"/>
    <mergeCell ref="H838:M838"/>
    <mergeCell ref="H839:M839"/>
    <mergeCell ref="N829:S829"/>
    <mergeCell ref="N830:S830"/>
    <mergeCell ref="N831:S831"/>
    <mergeCell ref="H850:M850"/>
    <mergeCell ref="N843:S843"/>
    <mergeCell ref="N844:S844"/>
    <mergeCell ref="N845:S845"/>
    <mergeCell ref="N848:S848"/>
    <mergeCell ref="N849:S849"/>
    <mergeCell ref="N846:S846"/>
    <mergeCell ref="H859:M859"/>
    <mergeCell ref="H860:M860"/>
    <mergeCell ref="H862:M862"/>
    <mergeCell ref="H863:M863"/>
    <mergeCell ref="H861:M861"/>
    <mergeCell ref="H854:M854"/>
    <mergeCell ref="H855:M855"/>
    <mergeCell ref="H856:M856"/>
    <mergeCell ref="H857:M857"/>
    <mergeCell ref="N852:S852"/>
    <mergeCell ref="N853:S853"/>
    <mergeCell ref="N854:S854"/>
    <mergeCell ref="N855:S855"/>
    <mergeCell ref="N847:S847"/>
    <mergeCell ref="N842:S842"/>
    <mergeCell ref="N850:S850"/>
    <mergeCell ref="N851:S851"/>
    <mergeCell ref="N865:S865"/>
    <mergeCell ref="N856:S856"/>
    <mergeCell ref="N857:S857"/>
    <mergeCell ref="N859:S859"/>
    <mergeCell ref="N860:S860"/>
    <mergeCell ref="N861:S861"/>
    <mergeCell ref="N862:S862"/>
    <mergeCell ref="N863:S863"/>
    <mergeCell ref="N864:S864"/>
    <mergeCell ref="H877:M877"/>
    <mergeCell ref="N876:S876"/>
    <mergeCell ref="N877:S877"/>
    <mergeCell ref="H872:M872"/>
    <mergeCell ref="H874:M874"/>
    <mergeCell ref="H875:M875"/>
    <mergeCell ref="N873:S873"/>
    <mergeCell ref="N874:S874"/>
    <mergeCell ref="N881:S881"/>
    <mergeCell ref="N882:S882"/>
    <mergeCell ref="N883:S883"/>
    <mergeCell ref="N884:S884"/>
    <mergeCell ref="N867:S867"/>
    <mergeCell ref="N872:S872"/>
    <mergeCell ref="N887:S887"/>
    <mergeCell ref="N888:S888"/>
    <mergeCell ref="N889:S889"/>
    <mergeCell ref="H889:M889"/>
    <mergeCell ref="N875:S875"/>
    <mergeCell ref="N885:S885"/>
    <mergeCell ref="N878:S878"/>
    <mergeCell ref="N879:S879"/>
    <mergeCell ref="N886:S886"/>
    <mergeCell ref="N880:S880"/>
    <mergeCell ref="N899:S899"/>
    <mergeCell ref="N902:S902"/>
    <mergeCell ref="N890:S890"/>
    <mergeCell ref="N891:S891"/>
    <mergeCell ref="N900:S900"/>
    <mergeCell ref="N893:S893"/>
    <mergeCell ref="N894:S894"/>
    <mergeCell ref="N896:S896"/>
    <mergeCell ref="N895:S895"/>
    <mergeCell ref="N892:S892"/>
    <mergeCell ref="N907:S907"/>
    <mergeCell ref="H905:M905"/>
    <mergeCell ref="H906:M906"/>
    <mergeCell ref="N897:S897"/>
    <mergeCell ref="N898:S898"/>
    <mergeCell ref="H907:M907"/>
    <mergeCell ref="N905:S905"/>
    <mergeCell ref="N906:S906"/>
    <mergeCell ref="H902:M902"/>
    <mergeCell ref="H898:M898"/>
    <mergeCell ref="A647:A648"/>
    <mergeCell ref="B649:D649"/>
    <mergeCell ref="B651:D651"/>
    <mergeCell ref="B650:D650"/>
    <mergeCell ref="B647:D648"/>
    <mergeCell ref="H711:M711"/>
    <mergeCell ref="H700:M700"/>
    <mergeCell ref="H690:M690"/>
    <mergeCell ref="H692:M692"/>
    <mergeCell ref="H695:M695"/>
    <mergeCell ref="N688:S688"/>
    <mergeCell ref="H701:M701"/>
    <mergeCell ref="H712:M712"/>
    <mergeCell ref="N690:S690"/>
    <mergeCell ref="N708:S708"/>
    <mergeCell ref="N711:S711"/>
    <mergeCell ref="H707:M707"/>
    <mergeCell ref="H704:M704"/>
    <mergeCell ref="N705:S705"/>
    <mergeCell ref="N712:S712"/>
    <mergeCell ref="M770:R770"/>
    <mergeCell ref="N699:S699"/>
    <mergeCell ref="N704:S704"/>
    <mergeCell ref="N707:S707"/>
    <mergeCell ref="N722:S722"/>
    <mergeCell ref="N753:R753"/>
    <mergeCell ref="N743:S743"/>
    <mergeCell ref="H743:M743"/>
    <mergeCell ref="H744:M744"/>
    <mergeCell ref="H750:S750"/>
    <mergeCell ref="F773:G773"/>
    <mergeCell ref="N709:S709"/>
    <mergeCell ref="H717:M717"/>
    <mergeCell ref="F769:G769"/>
    <mergeCell ref="H772:I772"/>
    <mergeCell ref="H773:I773"/>
    <mergeCell ref="H771:I771"/>
    <mergeCell ref="N724:S724"/>
    <mergeCell ref="F752:G752"/>
    <mergeCell ref="H725:M725"/>
    <mergeCell ref="H127:M127"/>
    <mergeCell ref="R233:S233"/>
    <mergeCell ref="G157:H157"/>
    <mergeCell ref="G158:H158"/>
    <mergeCell ref="G159:H159"/>
    <mergeCell ref="Q228:S228"/>
    <mergeCell ref="I168:K168"/>
    <mergeCell ref="I169:K169"/>
    <mergeCell ref="L169:O169"/>
    <mergeCell ref="I157:K157"/>
    <mergeCell ref="I154:K154"/>
    <mergeCell ref="H148:M148"/>
    <mergeCell ref="G153:H153"/>
    <mergeCell ref="G154:H154"/>
    <mergeCell ref="G152:H152"/>
    <mergeCell ref="G155:H155"/>
    <mergeCell ref="I187:K187"/>
    <mergeCell ref="G188:H188"/>
    <mergeCell ref="G194:H194"/>
    <mergeCell ref="N138:S138"/>
    <mergeCell ref="H141:M141"/>
    <mergeCell ref="N141:S141"/>
    <mergeCell ref="H139:M139"/>
    <mergeCell ref="N139:S139"/>
    <mergeCell ref="N140:S140"/>
    <mergeCell ref="I153:K153"/>
    <mergeCell ref="E206:F206"/>
    <mergeCell ref="E199:F199"/>
    <mergeCell ref="E200:F200"/>
    <mergeCell ref="N142:S142"/>
    <mergeCell ref="I155:K155"/>
    <mergeCell ref="L155:O155"/>
    <mergeCell ref="E202:F202"/>
    <mergeCell ref="G182:H182"/>
    <mergeCell ref="G183:H183"/>
    <mergeCell ref="G184:H184"/>
    <mergeCell ref="E211:F211"/>
    <mergeCell ref="E212:F212"/>
    <mergeCell ref="E213:F213"/>
    <mergeCell ref="G191:H191"/>
    <mergeCell ref="E215:F215"/>
    <mergeCell ref="E194:F194"/>
    <mergeCell ref="E207:F207"/>
    <mergeCell ref="E203:F203"/>
    <mergeCell ref="E204:F204"/>
    <mergeCell ref="E205:F205"/>
    <mergeCell ref="H256:M256"/>
    <mergeCell ref="H264:M264"/>
    <mergeCell ref="H261:M261"/>
    <mergeCell ref="E201:F201"/>
    <mergeCell ref="H280:M280"/>
    <mergeCell ref="E231:F231"/>
    <mergeCell ref="E232:F232"/>
    <mergeCell ref="E208:F208"/>
    <mergeCell ref="E209:F209"/>
    <mergeCell ref="E210:F210"/>
    <mergeCell ref="E234:F234"/>
    <mergeCell ref="E235:F235"/>
    <mergeCell ref="G234:H234"/>
    <mergeCell ref="H281:M281"/>
    <mergeCell ref="H276:M276"/>
    <mergeCell ref="E214:F214"/>
    <mergeCell ref="H273:M273"/>
    <mergeCell ref="H258:M258"/>
    <mergeCell ref="H260:M260"/>
    <mergeCell ref="H255:M255"/>
    <mergeCell ref="N257:S257"/>
    <mergeCell ref="H263:M263"/>
    <mergeCell ref="E233:F233"/>
    <mergeCell ref="E236:F236"/>
    <mergeCell ref="H257:M257"/>
    <mergeCell ref="N269:S269"/>
    <mergeCell ref="N268:S268"/>
    <mergeCell ref="E238:F238"/>
    <mergeCell ref="E239:F239"/>
    <mergeCell ref="E237:F237"/>
    <mergeCell ref="R324:S324"/>
    <mergeCell ref="N323:Q323"/>
    <mergeCell ref="N324:Q324"/>
    <mergeCell ref="H274:M274"/>
    <mergeCell ref="N258:S258"/>
    <mergeCell ref="N259:S259"/>
    <mergeCell ref="H279:M279"/>
    <mergeCell ref="H287:M287"/>
    <mergeCell ref="H283:M283"/>
    <mergeCell ref="H272:M272"/>
    <mergeCell ref="N285:S285"/>
    <mergeCell ref="N289:S289"/>
    <mergeCell ref="N276:S276"/>
    <mergeCell ref="H288:M288"/>
    <mergeCell ref="N433:S433"/>
    <mergeCell ref="I435:M435"/>
    <mergeCell ref="N292:S292"/>
    <mergeCell ref="N435:S435"/>
    <mergeCell ref="N297:S297"/>
    <mergeCell ref="N298:S298"/>
    <mergeCell ref="N270:S270"/>
    <mergeCell ref="N277:S277"/>
    <mergeCell ref="N279:S279"/>
    <mergeCell ref="N280:S280"/>
    <mergeCell ref="N271:S271"/>
    <mergeCell ref="N273:S273"/>
    <mergeCell ref="N274:S274"/>
    <mergeCell ref="N278:S278"/>
    <mergeCell ref="N275:S275"/>
    <mergeCell ref="N272:S272"/>
    <mergeCell ref="H436:M436"/>
    <mergeCell ref="H437:M437"/>
    <mergeCell ref="H462:M462"/>
    <mergeCell ref="H446:M446"/>
    <mergeCell ref="H454:M454"/>
    <mergeCell ref="I453:M453"/>
    <mergeCell ref="H448:M448"/>
    <mergeCell ref="H447:M447"/>
    <mergeCell ref="H445:M445"/>
    <mergeCell ref="H452:M452"/>
    <mergeCell ref="N472:S472"/>
    <mergeCell ref="N473:S473"/>
    <mergeCell ref="H473:M473"/>
    <mergeCell ref="N463:S463"/>
    <mergeCell ref="N471:S471"/>
    <mergeCell ref="N465:S465"/>
    <mergeCell ref="H464:M464"/>
    <mergeCell ref="N469:S469"/>
    <mergeCell ref="N467:S467"/>
    <mergeCell ref="N468:S468"/>
    <mergeCell ref="H478:M478"/>
    <mergeCell ref="N478:S478"/>
    <mergeCell ref="N466:S466"/>
    <mergeCell ref="N464:S464"/>
    <mergeCell ref="H477:M477"/>
    <mergeCell ref="H469:M469"/>
    <mergeCell ref="H468:M468"/>
    <mergeCell ref="H470:M470"/>
    <mergeCell ref="H471:M471"/>
    <mergeCell ref="H476:M476"/>
    <mergeCell ref="J485:M485"/>
    <mergeCell ref="H481:M481"/>
    <mergeCell ref="H479:M479"/>
    <mergeCell ref="N479:S479"/>
    <mergeCell ref="N480:S480"/>
    <mergeCell ref="H480:M480"/>
    <mergeCell ref="N485:S485"/>
    <mergeCell ref="N542:S542"/>
    <mergeCell ref="N544:S544"/>
    <mergeCell ref="H545:M545"/>
    <mergeCell ref="N545:S545"/>
    <mergeCell ref="N543:S543"/>
    <mergeCell ref="N551:S551"/>
    <mergeCell ref="N552:S552"/>
    <mergeCell ref="H553:M553"/>
    <mergeCell ref="N553:S553"/>
    <mergeCell ref="N549:S549"/>
    <mergeCell ref="H550:M550"/>
    <mergeCell ref="N550:S550"/>
    <mergeCell ref="H560:M560"/>
    <mergeCell ref="N560:S560"/>
    <mergeCell ref="B561:M561"/>
    <mergeCell ref="N554:S554"/>
    <mergeCell ref="N557:S557"/>
    <mergeCell ref="N555:S555"/>
    <mergeCell ref="N556:S556"/>
    <mergeCell ref="I567:J567"/>
    <mergeCell ref="L567:P567"/>
    <mergeCell ref="I568:J568"/>
    <mergeCell ref="N561:S561"/>
    <mergeCell ref="Q567:S567"/>
    <mergeCell ref="B558:S558"/>
    <mergeCell ref="B559:S559"/>
    <mergeCell ref="H563:M563"/>
    <mergeCell ref="N563:S563"/>
    <mergeCell ref="N562:S562"/>
    <mergeCell ref="F574:S574"/>
    <mergeCell ref="Q571:S571"/>
    <mergeCell ref="L571:P571"/>
    <mergeCell ref="B564:S564"/>
    <mergeCell ref="B566:G566"/>
    <mergeCell ref="B567:H567"/>
    <mergeCell ref="B568:H568"/>
    <mergeCell ref="I566:J566"/>
    <mergeCell ref="L566:P566"/>
    <mergeCell ref="Q566:S566"/>
    <mergeCell ref="N588:S588"/>
    <mergeCell ref="N587:S587"/>
    <mergeCell ref="H586:M586"/>
    <mergeCell ref="H588:M588"/>
    <mergeCell ref="N586:S586"/>
    <mergeCell ref="H587:M587"/>
    <mergeCell ref="H322:S322"/>
    <mergeCell ref="N321:S321"/>
    <mergeCell ref="H324:I324"/>
    <mergeCell ref="H299:M299"/>
    <mergeCell ref="H321:M321"/>
    <mergeCell ref="R323:S323"/>
    <mergeCell ref="H304:M304"/>
    <mergeCell ref="H307:M307"/>
    <mergeCell ref="J324:M324"/>
    <mergeCell ref="J323:M323"/>
    <mergeCell ref="P356:R356"/>
    <mergeCell ref="P351:R351"/>
    <mergeCell ref="R328:S328"/>
    <mergeCell ref="N335:S335"/>
    <mergeCell ref="N334:S334"/>
    <mergeCell ref="P352:R352"/>
    <mergeCell ref="N337:S337"/>
    <mergeCell ref="N345:S345"/>
    <mergeCell ref="M349:O349"/>
    <mergeCell ref="S349:S351"/>
    <mergeCell ref="J325:M325"/>
    <mergeCell ref="R325:S325"/>
    <mergeCell ref="H328:I328"/>
    <mergeCell ref="H327:I327"/>
    <mergeCell ref="R326:S326"/>
    <mergeCell ref="R327:S327"/>
    <mergeCell ref="A353:C353"/>
    <mergeCell ref="D353:E353"/>
    <mergeCell ref="F354:G354"/>
    <mergeCell ref="A354:C354"/>
    <mergeCell ref="D354:E354"/>
    <mergeCell ref="F353:G353"/>
    <mergeCell ref="J355:L355"/>
    <mergeCell ref="H355:I355"/>
    <mergeCell ref="M355:O355"/>
    <mergeCell ref="A365:C365"/>
    <mergeCell ref="F361:G361"/>
    <mergeCell ref="A355:C355"/>
    <mergeCell ref="A358:C358"/>
    <mergeCell ref="D357:E357"/>
    <mergeCell ref="F357:G357"/>
    <mergeCell ref="F359:G359"/>
    <mergeCell ref="H357:I357"/>
    <mergeCell ref="H364:I364"/>
    <mergeCell ref="F367:G367"/>
    <mergeCell ref="F366:G366"/>
    <mergeCell ref="H367:I367"/>
    <mergeCell ref="H366:I366"/>
    <mergeCell ref="F358:G358"/>
    <mergeCell ref="D366:E366"/>
    <mergeCell ref="D367:E367"/>
    <mergeCell ref="D369:E369"/>
    <mergeCell ref="M356:O356"/>
    <mergeCell ref="J362:L362"/>
    <mergeCell ref="D365:E365"/>
    <mergeCell ref="H365:I365"/>
    <mergeCell ref="D360:E360"/>
    <mergeCell ref="J365:L365"/>
    <mergeCell ref="H356:I356"/>
    <mergeCell ref="H377:M377"/>
    <mergeCell ref="N377:S377"/>
    <mergeCell ref="H380:M380"/>
    <mergeCell ref="H379:M379"/>
    <mergeCell ref="N372:S372"/>
    <mergeCell ref="N381:S381"/>
    <mergeCell ref="N374:S374"/>
    <mergeCell ref="N378:S378"/>
    <mergeCell ref="N376:S376"/>
    <mergeCell ref="H381:M381"/>
    <mergeCell ref="M360:O360"/>
    <mergeCell ref="M368:O368"/>
    <mergeCell ref="M364:O364"/>
    <mergeCell ref="M366:O366"/>
    <mergeCell ref="P364:R364"/>
    <mergeCell ref="M361:O361"/>
    <mergeCell ref="M362:O362"/>
    <mergeCell ref="P368:R368"/>
    <mergeCell ref="R238:S238"/>
    <mergeCell ref="R237:S237"/>
    <mergeCell ref="R241:S241"/>
    <mergeCell ref="N418:S418"/>
    <mergeCell ref="N399:S399"/>
    <mergeCell ref="N404:S404"/>
    <mergeCell ref="N403:S403"/>
    <mergeCell ref="N402:S402"/>
    <mergeCell ref="N395:S395"/>
    <mergeCell ref="N396:S396"/>
    <mergeCell ref="N254:S254"/>
    <mergeCell ref="H253:M253"/>
    <mergeCell ref="N253:S253"/>
    <mergeCell ref="G244:H244"/>
    <mergeCell ref="R247:S247"/>
    <mergeCell ref="G247:H247"/>
    <mergeCell ref="G246:H246"/>
    <mergeCell ref="N255:S255"/>
    <mergeCell ref="R245:S245"/>
    <mergeCell ref="R248:S248"/>
    <mergeCell ref="G248:H248"/>
    <mergeCell ref="N251:S251"/>
    <mergeCell ref="H252:M252"/>
    <mergeCell ref="N252:S252"/>
    <mergeCell ref="H254:M254"/>
    <mergeCell ref="G245:H245"/>
    <mergeCell ref="R246:S246"/>
    <mergeCell ref="N267:S267"/>
    <mergeCell ref="N262:S262"/>
    <mergeCell ref="H265:M265"/>
    <mergeCell ref="H266:M266"/>
    <mergeCell ref="N263:S263"/>
    <mergeCell ref="N264:S264"/>
    <mergeCell ref="H262:M262"/>
    <mergeCell ref="N266:S266"/>
    <mergeCell ref="N265:S265"/>
    <mergeCell ref="H267:M267"/>
    <mergeCell ref="H353:I353"/>
    <mergeCell ref="H354:I354"/>
    <mergeCell ref="AE354:AG354"/>
    <mergeCell ref="Y354:Z354"/>
    <mergeCell ref="AA354:AB354"/>
    <mergeCell ref="AC354:AD354"/>
    <mergeCell ref="M354:O354"/>
    <mergeCell ref="J354:L354"/>
    <mergeCell ref="AC355:AD355"/>
    <mergeCell ref="AE355:AG355"/>
    <mergeCell ref="Y356:Z356"/>
    <mergeCell ref="AA356:AB356"/>
    <mergeCell ref="AC356:AD356"/>
    <mergeCell ref="AE356:AG356"/>
    <mergeCell ref="Y355:Z355"/>
    <mergeCell ref="AA355:AB355"/>
    <mergeCell ref="Y358:Z358"/>
    <mergeCell ref="AA358:AB358"/>
    <mergeCell ref="AC358:AD358"/>
    <mergeCell ref="AE358:AG358"/>
    <mergeCell ref="Y357:Z357"/>
    <mergeCell ref="AA357:AB357"/>
    <mergeCell ref="AC357:AD357"/>
    <mergeCell ref="AE357:AG357"/>
    <mergeCell ref="Y360:Z360"/>
    <mergeCell ref="AA360:AB360"/>
    <mergeCell ref="AC360:AD360"/>
    <mergeCell ref="AE360:AG360"/>
    <mergeCell ref="Y359:Z359"/>
    <mergeCell ref="AA359:AB359"/>
    <mergeCell ref="AC359:AD359"/>
    <mergeCell ref="AE359:AG359"/>
    <mergeCell ref="Y362:Z362"/>
    <mergeCell ref="AA362:AB362"/>
    <mergeCell ref="AC362:AD362"/>
    <mergeCell ref="AE362:AG362"/>
    <mergeCell ref="Y361:Z361"/>
    <mergeCell ref="AA361:AB361"/>
    <mergeCell ref="AC361:AD361"/>
    <mergeCell ref="AE361:AG361"/>
    <mergeCell ref="Y364:Z364"/>
    <mergeCell ref="AA364:AB364"/>
    <mergeCell ref="AC364:AD364"/>
    <mergeCell ref="AE364:AG364"/>
    <mergeCell ref="Y363:Z363"/>
    <mergeCell ref="AA363:AB363"/>
    <mergeCell ref="AC363:AD363"/>
    <mergeCell ref="AE363:AG363"/>
    <mergeCell ref="N390:S390"/>
    <mergeCell ref="Y366:Z366"/>
    <mergeCell ref="AA366:AB366"/>
    <mergeCell ref="AC366:AD366"/>
    <mergeCell ref="AE366:AG366"/>
    <mergeCell ref="Y365:Z365"/>
    <mergeCell ref="AA365:AB365"/>
    <mergeCell ref="AC365:AD365"/>
    <mergeCell ref="AE365:AG365"/>
    <mergeCell ref="N385:S385"/>
    <mergeCell ref="AE368:AG368"/>
    <mergeCell ref="Y367:Z367"/>
    <mergeCell ref="AA367:AB367"/>
    <mergeCell ref="AC367:AD367"/>
    <mergeCell ref="AE367:AG367"/>
    <mergeCell ref="Y368:Z368"/>
    <mergeCell ref="AA368:AB368"/>
    <mergeCell ref="AC368:AD368"/>
    <mergeCell ref="N400:S400"/>
    <mergeCell ref="N401:S401"/>
    <mergeCell ref="N398:S398"/>
    <mergeCell ref="N394:S394"/>
    <mergeCell ref="N393:S393"/>
    <mergeCell ref="N405:S405"/>
    <mergeCell ref="H419:M419"/>
    <mergeCell ref="H421:M421"/>
    <mergeCell ref="N420:S420"/>
    <mergeCell ref="N421:S421"/>
    <mergeCell ref="N419:S419"/>
    <mergeCell ref="J420:M420"/>
    <mergeCell ref="N428:S428"/>
    <mergeCell ref="H422:M422"/>
    <mergeCell ref="N426:S426"/>
    <mergeCell ref="N422:S422"/>
    <mergeCell ref="N423:S423"/>
    <mergeCell ref="N424:S424"/>
    <mergeCell ref="H423:M423"/>
    <mergeCell ref="H424:M424"/>
    <mergeCell ref="AE369:AG369"/>
    <mergeCell ref="Y369:Z369"/>
    <mergeCell ref="AA369:AB369"/>
    <mergeCell ref="AC369:AD369"/>
    <mergeCell ref="N427:S427"/>
    <mergeCell ref="N425:S425"/>
    <mergeCell ref="N406:S406"/>
    <mergeCell ref="N409:S409"/>
    <mergeCell ref="N391:S391"/>
    <mergeCell ref="N397:S397"/>
    <mergeCell ref="J501:M501"/>
    <mergeCell ref="J503:M503"/>
    <mergeCell ref="J500:M500"/>
    <mergeCell ref="J502:M502"/>
    <mergeCell ref="C498:I498"/>
    <mergeCell ref="J498:M498"/>
    <mergeCell ref="C499:I499"/>
    <mergeCell ref="J499:M499"/>
    <mergeCell ref="N491:S491"/>
    <mergeCell ref="J495:M495"/>
    <mergeCell ref="P493:S493"/>
    <mergeCell ref="J496:M496"/>
    <mergeCell ref="C497:I497"/>
    <mergeCell ref="J497:M497"/>
    <mergeCell ref="C496:I496"/>
    <mergeCell ref="N521:S521"/>
    <mergeCell ref="P497:S497"/>
    <mergeCell ref="J504:M504"/>
    <mergeCell ref="P503:S503"/>
    <mergeCell ref="H486:M486"/>
    <mergeCell ref="N486:S486"/>
    <mergeCell ref="P495:S495"/>
    <mergeCell ref="P496:S496"/>
    <mergeCell ref="H489:M489"/>
    <mergeCell ref="N489:S489"/>
    <mergeCell ref="N535:S535"/>
    <mergeCell ref="H536:M536"/>
    <mergeCell ref="N536:S536"/>
    <mergeCell ref="H537:M537"/>
    <mergeCell ref="H492:M492"/>
    <mergeCell ref="H494:M494"/>
    <mergeCell ref="H493:M493"/>
    <mergeCell ref="N522:S522"/>
    <mergeCell ref="N516:S516"/>
    <mergeCell ref="N520:S520"/>
    <mergeCell ref="H584:M584"/>
    <mergeCell ref="N582:S582"/>
    <mergeCell ref="N585:S585"/>
    <mergeCell ref="H583:M583"/>
    <mergeCell ref="N583:S583"/>
    <mergeCell ref="N584:S584"/>
    <mergeCell ref="H582:M582"/>
    <mergeCell ref="H585:M585"/>
    <mergeCell ref="N538:S538"/>
    <mergeCell ref="H526:M526"/>
    <mergeCell ref="N537:S537"/>
    <mergeCell ref="H538:M538"/>
    <mergeCell ref="N526:S526"/>
    <mergeCell ref="H527:M527"/>
    <mergeCell ref="H535:M535"/>
    <mergeCell ref="N527:S527"/>
    <mergeCell ref="H531:M531"/>
    <mergeCell ref="N531:S531"/>
    <mergeCell ref="H742:M742"/>
    <mergeCell ref="H696:M696"/>
    <mergeCell ref="H726:M726"/>
    <mergeCell ref="H735:M735"/>
    <mergeCell ref="H709:M709"/>
    <mergeCell ref="H716:M716"/>
    <mergeCell ref="H715:M715"/>
    <mergeCell ref="H706:M706"/>
    <mergeCell ref="H733:M733"/>
    <mergeCell ref="H698:M698"/>
    <mergeCell ref="H589:M589"/>
    <mergeCell ref="M658:N658"/>
    <mergeCell ref="N678:S678"/>
    <mergeCell ref="H687:M687"/>
    <mergeCell ref="H685:M685"/>
    <mergeCell ref="N589:S589"/>
    <mergeCell ref="R658:S658"/>
    <mergeCell ref="N681:S681"/>
    <mergeCell ref="N680:S680"/>
    <mergeCell ref="N682:S682"/>
    <mergeCell ref="H689:M689"/>
    <mergeCell ref="H699:M699"/>
    <mergeCell ref="B565:S565"/>
    <mergeCell ref="H572:M572"/>
    <mergeCell ref="B569:H569"/>
    <mergeCell ref="B570:H570"/>
    <mergeCell ref="I569:J569"/>
    <mergeCell ref="L568:P568"/>
    <mergeCell ref="L569:P569"/>
    <mergeCell ref="L570:P570"/>
    <mergeCell ref="I570:J570"/>
    <mergeCell ref="I571:J571"/>
    <mergeCell ref="F580:J580"/>
    <mergeCell ref="N579:S579"/>
    <mergeCell ref="B571:H571"/>
    <mergeCell ref="B580:D580"/>
    <mergeCell ref="H577:M577"/>
    <mergeCell ref="H578:M578"/>
    <mergeCell ref="B575:D575"/>
    <mergeCell ref="N572:S572"/>
    <mergeCell ref="N581:S581"/>
    <mergeCell ref="H573:M573"/>
    <mergeCell ref="N577:S577"/>
    <mergeCell ref="N578:S578"/>
    <mergeCell ref="N573:S573"/>
    <mergeCell ref="H576:M576"/>
    <mergeCell ref="N576:S576"/>
    <mergeCell ref="F575:J575"/>
    <mergeCell ref="H579:M579"/>
    <mergeCell ref="H581:M581"/>
    <mergeCell ref="E937:H937"/>
    <mergeCell ref="E790:F790"/>
    <mergeCell ref="E785:F785"/>
    <mergeCell ref="H882:M882"/>
    <mergeCell ref="H883:M883"/>
    <mergeCell ref="H885:M885"/>
    <mergeCell ref="H886:M886"/>
    <mergeCell ref="H880:M880"/>
    <mergeCell ref="H881:M881"/>
    <mergeCell ref="H899:M899"/>
    <mergeCell ref="A768:C768"/>
    <mergeCell ref="A769:C769"/>
    <mergeCell ref="H878:M878"/>
    <mergeCell ref="H876:M876"/>
    <mergeCell ref="F775:G775"/>
    <mergeCell ref="F774:G774"/>
    <mergeCell ref="F776:G776"/>
    <mergeCell ref="H779:I779"/>
    <mergeCell ref="H776:I776"/>
    <mergeCell ref="H777:I777"/>
    <mergeCell ref="A779:C779"/>
    <mergeCell ref="F779:G779"/>
    <mergeCell ref="G785:H785"/>
    <mergeCell ref="A757:B757"/>
    <mergeCell ref="A773:C773"/>
    <mergeCell ref="A772:C772"/>
    <mergeCell ref="A767:C767"/>
    <mergeCell ref="A766:C766"/>
    <mergeCell ref="A784:C784"/>
    <mergeCell ref="A780:C780"/>
    <mergeCell ref="A785:C785"/>
    <mergeCell ref="A788:C788"/>
    <mergeCell ref="A790:C790"/>
    <mergeCell ref="H888:M888"/>
    <mergeCell ref="H884:M884"/>
    <mergeCell ref="H879:M879"/>
    <mergeCell ref="H887:M887"/>
    <mergeCell ref="H867:M867"/>
    <mergeCell ref="H864:M864"/>
    <mergeCell ref="H865:M865"/>
    <mergeCell ref="H896:M896"/>
    <mergeCell ref="H900:M900"/>
    <mergeCell ref="H894:M894"/>
    <mergeCell ref="H890:M890"/>
    <mergeCell ref="H892:M892"/>
    <mergeCell ref="H893:M893"/>
    <mergeCell ref="H897:M897"/>
    <mergeCell ref="H895:M895"/>
    <mergeCell ref="H891:M891"/>
    <mergeCell ref="B659:D659"/>
    <mergeCell ref="G661:I661"/>
    <mergeCell ref="H669:M669"/>
    <mergeCell ref="H688:M688"/>
    <mergeCell ref="H686:M686"/>
    <mergeCell ref="H684:M684"/>
    <mergeCell ref="H678:M678"/>
    <mergeCell ref="G659:I659"/>
    <mergeCell ref="H681:M681"/>
    <mergeCell ref="H682:M682"/>
    <mergeCell ref="C750:G750"/>
    <mergeCell ref="E661:F661"/>
    <mergeCell ref="A359:C359"/>
    <mergeCell ref="A364:C364"/>
    <mergeCell ref="D364:E364"/>
    <mergeCell ref="A360:C360"/>
    <mergeCell ref="A361:C361"/>
    <mergeCell ref="D361:E361"/>
    <mergeCell ref="A362:C362"/>
    <mergeCell ref="A369:C369"/>
    <mergeCell ref="A756:B756"/>
    <mergeCell ref="A753:B753"/>
    <mergeCell ref="E653:F653"/>
    <mergeCell ref="E651:F651"/>
    <mergeCell ref="C755:D755"/>
    <mergeCell ref="B654:D654"/>
    <mergeCell ref="B655:D655"/>
    <mergeCell ref="B657:D657"/>
    <mergeCell ref="B658:D658"/>
    <mergeCell ref="A750:B750"/>
    <mergeCell ref="D350:E350"/>
    <mergeCell ref="F365:G365"/>
    <mergeCell ref="A357:C357"/>
    <mergeCell ref="A356:C356"/>
    <mergeCell ref="D362:E362"/>
    <mergeCell ref="A363:C363"/>
    <mergeCell ref="D363:E363"/>
    <mergeCell ref="F363:G363"/>
    <mergeCell ref="F364:G364"/>
    <mergeCell ref="F362:G362"/>
    <mergeCell ref="A349:C349"/>
    <mergeCell ref="A328:B328"/>
    <mergeCell ref="A327:B327"/>
    <mergeCell ref="C328:D328"/>
    <mergeCell ref="D349:E349"/>
    <mergeCell ref="C327:D327"/>
    <mergeCell ref="B44:S44"/>
    <mergeCell ref="H119:M119"/>
    <mergeCell ref="N121:S121"/>
    <mergeCell ref="B150:D150"/>
    <mergeCell ref="I150:K150"/>
    <mergeCell ref="L150:O150"/>
    <mergeCell ref="P150:R150"/>
    <mergeCell ref="H131:M131"/>
    <mergeCell ref="N130:S130"/>
    <mergeCell ref="N129:S129"/>
    <mergeCell ref="E193:F193"/>
    <mergeCell ref="E185:F185"/>
    <mergeCell ref="E186:F186"/>
    <mergeCell ref="E192:F192"/>
    <mergeCell ref="E190:F190"/>
    <mergeCell ref="E191:F191"/>
    <mergeCell ref="E187:F187"/>
    <mergeCell ref="E188:F188"/>
    <mergeCell ref="E189:F189"/>
    <mergeCell ref="N144:S144"/>
    <mergeCell ref="L156:O156"/>
    <mergeCell ref="L157:O157"/>
    <mergeCell ref="G165:H165"/>
    <mergeCell ref="I165:K165"/>
    <mergeCell ref="I163:K163"/>
    <mergeCell ref="I164:K164"/>
    <mergeCell ref="I156:K156"/>
    <mergeCell ref="I159:K159"/>
    <mergeCell ref="L165:O165"/>
    <mergeCell ref="H143:M143"/>
    <mergeCell ref="N143:S143"/>
    <mergeCell ref="P152:R152"/>
    <mergeCell ref="B13:S13"/>
    <mergeCell ref="B14:S14"/>
    <mergeCell ref="B22:S22"/>
    <mergeCell ref="B20:S20"/>
    <mergeCell ref="B21:S21"/>
    <mergeCell ref="B30:S30"/>
    <mergeCell ref="B39:S39"/>
    <mergeCell ref="B37:S37"/>
    <mergeCell ref="B241:D241"/>
    <mergeCell ref="B240:D240"/>
    <mergeCell ref="B234:D234"/>
    <mergeCell ref="C127:G127"/>
    <mergeCell ref="E150:F150"/>
    <mergeCell ref="G150:H150"/>
    <mergeCell ref="B231:D231"/>
    <mergeCell ref="B236:D236"/>
    <mergeCell ref="B46:S46"/>
    <mergeCell ref="E241:F241"/>
    <mergeCell ref="E240:F240"/>
    <mergeCell ref="R239:S239"/>
    <mergeCell ref="G240:H240"/>
    <mergeCell ref="G239:H239"/>
    <mergeCell ref="G241:H241"/>
    <mergeCell ref="R243:S243"/>
    <mergeCell ref="G242:H242"/>
    <mergeCell ref="B246:D246"/>
    <mergeCell ref="E244:F244"/>
    <mergeCell ref="E245:F245"/>
    <mergeCell ref="B245:D245"/>
    <mergeCell ref="E246:F246"/>
    <mergeCell ref="R244:S244"/>
    <mergeCell ref="G243:H243"/>
    <mergeCell ref="E248:F248"/>
    <mergeCell ref="B247:D247"/>
    <mergeCell ref="E247:F247"/>
    <mergeCell ref="B242:D242"/>
    <mergeCell ref="B248:D248"/>
    <mergeCell ref="E242:F242"/>
    <mergeCell ref="E243:F243"/>
    <mergeCell ref="B47:S47"/>
    <mergeCell ref="I228:L228"/>
    <mergeCell ref="B244:D244"/>
    <mergeCell ref="B233:D233"/>
    <mergeCell ref="B237:D237"/>
    <mergeCell ref="B238:D238"/>
    <mergeCell ref="B239:D239"/>
    <mergeCell ref="B235:D235"/>
    <mergeCell ref="B243:D243"/>
    <mergeCell ref="Q229:S229"/>
    <mergeCell ref="C322:G322"/>
    <mergeCell ref="C323:E323"/>
    <mergeCell ref="H251:M251"/>
    <mergeCell ref="H278:M278"/>
    <mergeCell ref="H259:M259"/>
    <mergeCell ref="H275:M275"/>
    <mergeCell ref="H277:M277"/>
    <mergeCell ref="H269:M269"/>
    <mergeCell ref="H271:M271"/>
    <mergeCell ref="H270:M270"/>
    <mergeCell ref="A350:C350"/>
    <mergeCell ref="H268:M268"/>
    <mergeCell ref="A326:B326"/>
    <mergeCell ref="A322:B325"/>
    <mergeCell ref="H282:M282"/>
    <mergeCell ref="B304:G304"/>
    <mergeCell ref="F324:G324"/>
    <mergeCell ref="C324:E324"/>
    <mergeCell ref="F325:G325"/>
    <mergeCell ref="H297:M297"/>
    <mergeCell ref="F368:G368"/>
    <mergeCell ref="A352:C352"/>
    <mergeCell ref="A351:C351"/>
    <mergeCell ref="D351:E351"/>
    <mergeCell ref="F351:G351"/>
    <mergeCell ref="D352:E352"/>
    <mergeCell ref="A368:C368"/>
    <mergeCell ref="A366:C366"/>
    <mergeCell ref="A367:C367"/>
    <mergeCell ref="D368:E368"/>
    <mergeCell ref="F350:G350"/>
    <mergeCell ref="H349:I349"/>
    <mergeCell ref="F355:G355"/>
    <mergeCell ref="N375:S375"/>
    <mergeCell ref="F352:G352"/>
    <mergeCell ref="P360:R360"/>
    <mergeCell ref="J364:L364"/>
    <mergeCell ref="J358:L358"/>
    <mergeCell ref="H368:I368"/>
    <mergeCell ref="N371:S371"/>
    <mergeCell ref="D355:E355"/>
    <mergeCell ref="D356:E356"/>
    <mergeCell ref="F356:G356"/>
    <mergeCell ref="F360:G360"/>
    <mergeCell ref="D359:E359"/>
    <mergeCell ref="D358:E358"/>
    <mergeCell ref="H474:M474"/>
    <mergeCell ref="H475:M475"/>
    <mergeCell ref="H472:M472"/>
    <mergeCell ref="A2:G2"/>
    <mergeCell ref="B56:S56"/>
    <mergeCell ref="N380:S380"/>
    <mergeCell ref="N382:S382"/>
    <mergeCell ref="N379:S379"/>
    <mergeCell ref="G372:M372"/>
    <mergeCell ref="H298:M298"/>
    <mergeCell ref="N373:S373"/>
    <mergeCell ref="H371:M371"/>
    <mergeCell ref="H382:M382"/>
    <mergeCell ref="H386:M386"/>
    <mergeCell ref="H393:M393"/>
    <mergeCell ref="H385:M385"/>
    <mergeCell ref="H387:M387"/>
    <mergeCell ref="H384:M384"/>
    <mergeCell ref="H392:M392"/>
    <mergeCell ref="H383:M383"/>
    <mergeCell ref="H407:M407"/>
    <mergeCell ref="H403:M403"/>
    <mergeCell ref="H398:M398"/>
    <mergeCell ref="P369:R369"/>
    <mergeCell ref="G375:M375"/>
    <mergeCell ref="M369:O369"/>
    <mergeCell ref="F369:G369"/>
    <mergeCell ref="H369:I369"/>
    <mergeCell ref="G373:M373"/>
    <mergeCell ref="J369:L369"/>
    <mergeCell ref="H401:M401"/>
    <mergeCell ref="H394:M394"/>
    <mergeCell ref="H405:M405"/>
    <mergeCell ref="H396:M396"/>
    <mergeCell ref="H410:M410"/>
    <mergeCell ref="H409:M409"/>
    <mergeCell ref="H397:M397"/>
    <mergeCell ref="H395:M395"/>
    <mergeCell ref="H402:M402"/>
    <mergeCell ref="H399:M399"/>
    <mergeCell ref="N411:S411"/>
    <mergeCell ref="N414:S414"/>
    <mergeCell ref="N412:S412"/>
    <mergeCell ref="H406:M406"/>
    <mergeCell ref="I378:M378"/>
    <mergeCell ref="M352:O352"/>
    <mergeCell ref="J359:L359"/>
    <mergeCell ref="J360:L360"/>
    <mergeCell ref="J356:L356"/>
    <mergeCell ref="J357:L357"/>
    <mergeCell ref="G237:H237"/>
    <mergeCell ref="G238:H238"/>
    <mergeCell ref="R242:S242"/>
    <mergeCell ref="I286:M286"/>
    <mergeCell ref="H400:M400"/>
    <mergeCell ref="H412:M412"/>
    <mergeCell ref="H411:M411"/>
    <mergeCell ref="H408:M408"/>
    <mergeCell ref="N408:S408"/>
    <mergeCell ref="H315:M315"/>
    <mergeCell ref="H438:M438"/>
    <mergeCell ref="N407:S407"/>
    <mergeCell ref="N413:S413"/>
    <mergeCell ref="H417:M417"/>
    <mergeCell ref="H416:M416"/>
    <mergeCell ref="B415:S415"/>
    <mergeCell ref="H413:M413"/>
    <mergeCell ref="N417:S417"/>
    <mergeCell ref="N416:S416"/>
    <mergeCell ref="N410:S410"/>
    <mergeCell ref="N430:S430"/>
    <mergeCell ref="N429:S429"/>
    <mergeCell ref="N459:S459"/>
    <mergeCell ref="N447:S447"/>
    <mergeCell ref="N457:S457"/>
    <mergeCell ref="N451:S451"/>
    <mergeCell ref="H460:M460"/>
    <mergeCell ref="I455:M455"/>
    <mergeCell ref="H430:M430"/>
    <mergeCell ref="H429:M429"/>
    <mergeCell ref="H425:M425"/>
    <mergeCell ref="H426:M426"/>
    <mergeCell ref="B432:S432"/>
    <mergeCell ref="H434:M434"/>
    <mergeCell ref="H431:M431"/>
    <mergeCell ref="N431:S431"/>
    <mergeCell ref="N462:S462"/>
    <mergeCell ref="N452:S452"/>
    <mergeCell ref="N446:S446"/>
    <mergeCell ref="N454:S454"/>
    <mergeCell ref="N450:S450"/>
    <mergeCell ref="N460:S460"/>
    <mergeCell ref="N434:S434"/>
    <mergeCell ref="N441:S441"/>
    <mergeCell ref="N442:S442"/>
    <mergeCell ref="Y469:AD469"/>
    <mergeCell ref="Y456:AD456"/>
    <mergeCell ref="N438:S438"/>
    <mergeCell ref="N436:S436"/>
    <mergeCell ref="N440:S440"/>
    <mergeCell ref="N439:S439"/>
    <mergeCell ref="N445:S445"/>
    <mergeCell ref="H451:M451"/>
    <mergeCell ref="C500:I500"/>
    <mergeCell ref="H418:M418"/>
    <mergeCell ref="H458:M458"/>
    <mergeCell ref="H459:M459"/>
    <mergeCell ref="H449:M449"/>
    <mergeCell ref="H466:M466"/>
    <mergeCell ref="H467:M467"/>
    <mergeCell ref="H457:M457"/>
    <mergeCell ref="H456:M456"/>
  </mergeCells>
  <phoneticPr fontId="5" type="noConversion"/>
  <pageMargins left="0.75" right="0.22" top="0.42" bottom="0.43" header="0.31" footer="0.17"/>
  <pageSetup paperSize="9" scale="93" firstPageNumber="8" orientation="portrait" useFirstPageNumber="1" r:id="rId1"/>
  <headerFooter alignWithMargins="0">
    <oddFooter>&amp;C
&amp;R&amp;14&amp;P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CDKT_Q4-2014</vt:lpstr>
      <vt:lpstr>KQSXKD</vt:lpstr>
      <vt:lpstr>LCTT theo KT </vt:lpstr>
      <vt:lpstr>TM BCTC</vt:lpstr>
      <vt:lpstr>'LCTT theo KT '!Print_Titles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PC</cp:lastModifiedBy>
  <cp:lastPrinted>2015-01-20T07:09:36Z</cp:lastPrinted>
  <dcterms:created xsi:type="dcterms:W3CDTF">2015-01-20T06:10:49Z</dcterms:created>
  <dcterms:modified xsi:type="dcterms:W3CDTF">2015-01-20T08:13:13Z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6acd2e2b10264833b71e2364c54de996.psdsxs" Id="Reb9fbc5e7fb04577" /></Relationships>
</file>